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barrome\AppData\Local\Microsoft\Windows\INetCache\Content.Outlook\PCTWXU35\"/>
    </mc:Choice>
  </mc:AlternateContent>
  <xr:revisionPtr revIDLastSave="0" documentId="13_ncr:1_{536467CB-944F-4272-9C95-2370D21F9994}" xr6:coauthVersionLast="47" xr6:coauthVersionMax="47" xr10:uidLastSave="{00000000-0000-0000-0000-000000000000}"/>
  <bookViews>
    <workbookView xWindow="22932" yWindow="-108" windowWidth="30936" windowHeight="16896" tabRatio="896" firstSheet="13" activeTab="13" xr2:uid="{9AE96576-A871-4E73-B795-F6E8CA7C23F3}"/>
  </bookViews>
  <sheets>
    <sheet name="Item 00010 (3)" sheetId="2" state="hidden" r:id="rId1"/>
    <sheet name="Item 00100 (3)" sheetId="34" state="hidden" r:id="rId2"/>
    <sheet name="DEMOLICIONES" sheetId="1" state="hidden" r:id="rId3"/>
    <sheet name="ALVENARIA" sheetId="4" state="hidden" r:id="rId4"/>
    <sheet name="REBOCO" sheetId="3" state="hidden" r:id="rId5"/>
    <sheet name="PINTURA" sheetId="5" state="hidden" r:id="rId6"/>
    <sheet name="GESSO CARTONAO" sheetId="6" state="hidden" r:id="rId7"/>
    <sheet name="GRES" sheetId="15" state="hidden" r:id="rId8"/>
    <sheet name="TETOS FALSO" sheetId="7" state="hidden" r:id="rId9"/>
    <sheet name="ENCHIMENTOS" sheetId="8" state="hidden" r:id="rId10"/>
    <sheet name="PAV VINILICO" sheetId="9" state="hidden" r:id="rId11"/>
    <sheet name="PEDRA NATURAL" sheetId="10" state="hidden" r:id="rId12"/>
    <sheet name="PAV POLIURETANO" sheetId="31" state="hidden" r:id="rId13"/>
    <sheet name="CERRAJERIA" sheetId="11" r:id="rId14"/>
    <sheet name="PORTAS METALICAS" sheetId="12" state="hidden" r:id="rId15"/>
    <sheet name="CARP MADERA" sheetId="26" state="hidden" r:id="rId16"/>
    <sheet name="PORTA AUTOMATICA" sheetId="25" state="hidden" r:id="rId17"/>
    <sheet name="CARP ALUMINIO E INOX" sheetId="13" state="hidden" r:id="rId18"/>
    <sheet name="PAV MADERA" sheetId="14" state="hidden" r:id="rId19"/>
    <sheet name="SANITARIOS" sheetId="16" state="hidden" r:id="rId20"/>
    <sheet name="CORIAN" sheetId="28" state="hidden" r:id="rId21"/>
    <sheet name="CABINAS SANITARIAS HPL" sheetId="17" state="hidden" r:id="rId22"/>
    <sheet name="IMPERMEABILIZACIONES" sheetId="18" state="hidden" r:id="rId23"/>
    <sheet name="CACIFO" sheetId="19" state="hidden" r:id="rId24"/>
    <sheet name="FACHADA CUB METALICAS" sheetId="20" state="hidden" r:id="rId25"/>
    <sheet name="VALLA TIERRA-AIRE" sheetId="21" state="hidden" r:id="rId26"/>
    <sheet name="MARMORE COMPACTO" sheetId="22" state="hidden" r:id="rId27"/>
    <sheet name="TERRAZO EPOXI" sheetId="24" state="hidden" r:id="rId28"/>
    <sheet name="PLANTAS ESTABILIZADAS" sheetId="23" state="hidden" r:id="rId29"/>
    <sheet name="HORMIGON POLIMERO" sheetId="27" state="hidden" r:id="rId30"/>
    <sheet name="PAV ASFALTICO" sheetId="29" state="hidden" r:id="rId31"/>
    <sheet name="IGNIFUGADO" sheetId="30" state="hidden" r:id="rId32"/>
    <sheet name="BALCOES DE EMBARQUE" sheetId="32" state="hidden" r:id="rId33"/>
    <sheet name="MOBILIARIO" sheetId="33" state="hidden" r:id="rId34"/>
    <sheet name="SINALETICA" sheetId="35" state="hidden"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2222">#REF!</definedName>
    <definedName name="_222222">#REF!</definedName>
    <definedName name="_333333">#REF!</definedName>
    <definedName name="_EST" localSheetId="0">#REF!</definedName>
    <definedName name="_EST" localSheetId="1">#REF!</definedName>
    <definedName name="_EST" localSheetId="34">#REF!</definedName>
    <definedName name="_EST">#REF!</definedName>
    <definedName name="_xlnm._FilterDatabase" localSheetId="0" hidden="1">'Item 00010 (3)'!$A$6:$O$803</definedName>
    <definedName name="_Q388170" localSheetId="0">#REF!</definedName>
    <definedName name="_Q388170" localSheetId="1">#REF!</definedName>
    <definedName name="_Q388170" localSheetId="34">#REF!</definedName>
    <definedName name="_Q388170">#REF!</definedName>
    <definedName name="_Q90000" localSheetId="0">#REF!</definedName>
    <definedName name="_Q90000" localSheetId="1">#REF!</definedName>
    <definedName name="_Q90000" localSheetId="34">#REF!</definedName>
    <definedName name="_Q90000">#REF!</definedName>
    <definedName name="_Q99999" localSheetId="0">#REF!</definedName>
    <definedName name="_Q99999">#REF!</definedName>
    <definedName name="_T9">#REF!</definedName>
    <definedName name="a">#REF!</definedName>
    <definedName name="aa">#REF!</definedName>
    <definedName name="aaa">#REF!</definedName>
    <definedName name="aaaa">#REF!</definedName>
    <definedName name="Address">#REF!</definedName>
    <definedName name="AFL">#REF!</definedName>
    <definedName name="AFU_043">#REF!</definedName>
    <definedName name="AHR">#REF!</definedName>
    <definedName name="AJP">#REF!</definedName>
    <definedName name="_xlnm.Print_Area" localSheetId="0">'Item 00010 (3)'!$A$1:$O$3338</definedName>
    <definedName name="ASM" localSheetId="0">#REF!</definedName>
    <definedName name="ASM" localSheetId="1">#REF!</definedName>
    <definedName name="ASM" localSheetId="34">#REF!</definedName>
    <definedName name="ASM">#REF!</definedName>
    <definedName name="b" localSheetId="0">#REF!</definedName>
    <definedName name="b">#REF!</definedName>
    <definedName name="CATEGORIA_1">[1]Sheet1!$A$1:$A$5</definedName>
    <definedName name="CATEGORIA_2">[1]Sheet1!$B$1:$B$28</definedName>
    <definedName name="CATEGORIA_3">[1]Sheet1!$C$1:$C$91</definedName>
    <definedName name="Categoria1">[2]Tabela_Category!$A$1:$A$5</definedName>
    <definedName name="Categoria2">[2]Tabela_Category!$B$1:$B$29</definedName>
    <definedName name="Categoria3">[2]Tabela_Category!$C$1:$C$94</definedName>
    <definedName name="City" localSheetId="0">#REF!</definedName>
    <definedName name="City" localSheetId="1">#REF!</definedName>
    <definedName name="City" localSheetId="34">#REF!</definedName>
    <definedName name="City">#REF!</definedName>
    <definedName name="Code" localSheetId="0" hidden="1">#REF!</definedName>
    <definedName name="Code" localSheetId="1" hidden="1">#REF!</definedName>
    <definedName name="Code" localSheetId="34" hidden="1">#REF!</definedName>
    <definedName name="Code" hidden="1">#REF!</definedName>
    <definedName name="Company" localSheetId="0">#REF!</definedName>
    <definedName name="Company" localSheetId="1">#REF!</definedName>
    <definedName name="Company" localSheetId="34">#REF!</definedName>
    <definedName name="Company">#REF!</definedName>
    <definedName name="Company1">#REF!</definedName>
    <definedName name="CONTAS" localSheetId="0">'[3]Dados mestre'!$F$2:$F$176</definedName>
    <definedName name="CONTAS" localSheetId="1">'[3]Dados mestre'!$F$2:$F$176</definedName>
    <definedName name="CONTAS" localSheetId="34">'[3]Dados mestre'!$F$2:$F$176</definedName>
    <definedName name="CONTAS">'[4]Dados mestre'!$F$2:$F$176</definedName>
    <definedName name="Country" localSheetId="0">#REF!</definedName>
    <definedName name="Country" localSheetId="1">#REF!</definedName>
    <definedName name="Country" localSheetId="34">#REF!</definedName>
    <definedName name="Country">#REF!</definedName>
    <definedName name="Country1" localSheetId="0">#REF!</definedName>
    <definedName name="Country1" localSheetId="1">#REF!</definedName>
    <definedName name="Country1" localSheetId="34">#REF!</definedName>
    <definedName name="Country1">#REF!</definedName>
    <definedName name="D" localSheetId="0">#REF!</definedName>
    <definedName name="D" localSheetId="1">#REF!</definedName>
    <definedName name="D" localSheetId="34">#REF!</definedName>
    <definedName name="D">#REF!</definedName>
    <definedName name="DAA">#REF!</definedName>
    <definedName name="DAA0">#REF!</definedName>
    <definedName name="data1" localSheetId="1" hidden="1">#REF!</definedName>
    <definedName name="data1" localSheetId="34" hidden="1">#REF!</definedName>
    <definedName name="data1" hidden="1">#REF!</definedName>
    <definedName name="data2" hidden="1">#REF!</definedName>
    <definedName name="data3" hidden="1">#REF!</definedName>
    <definedName name="dfgfdgdfgdfg">#REF!</definedName>
    <definedName name="dfs" hidden="1">#REF!</definedName>
    <definedName name="Discount" hidden="1">#REF!</definedName>
    <definedName name="display_area_2" hidden="1">#REF!</definedName>
    <definedName name="dret">#REF!</definedName>
    <definedName name="dreta" hidden="1">#REF!</definedName>
    <definedName name="E">'[5]Dados mestre'!$B$2:$B$13000</definedName>
    <definedName name="Email" localSheetId="0">#REF!</definedName>
    <definedName name="Email" localSheetId="1">#REF!</definedName>
    <definedName name="Email" localSheetId="34">#REF!</definedName>
    <definedName name="Email">#REF!</definedName>
    <definedName name="ESTEST" localSheetId="1">#REF!</definedName>
    <definedName name="ESTEST" localSheetId="34">#REF!</definedName>
    <definedName name="ESTEST">#REF!</definedName>
    <definedName name="Fax" localSheetId="0">#REF!</definedName>
    <definedName name="Fax" localSheetId="1">#REF!</definedName>
    <definedName name="Fax" localSheetId="34">#REF!</definedName>
    <definedName name="Fax">#REF!</definedName>
    <definedName name="FCode" localSheetId="0" hidden="1">#REF!</definedName>
    <definedName name="FCode" localSheetId="1" hidden="1">#REF!</definedName>
    <definedName name="FCode" localSheetId="34" hidden="1">#REF!</definedName>
    <definedName name="FCode" hidden="1">#REF!</definedName>
    <definedName name="fdgg">#REF!</definedName>
    <definedName name="FF">#REF!</definedName>
    <definedName name="FFFFFFFFFFFF" hidden="1">#REF!</definedName>
    <definedName name="folga">#REF!</definedName>
    <definedName name="folga2">#REF!</definedName>
    <definedName name="FORNECEDORES" localSheetId="0">'[3]Dados mestre'!$B$2:$B$13000</definedName>
    <definedName name="FORNECEDORES" localSheetId="1">'[3]Dados mestre'!$B$2:$B$13000</definedName>
    <definedName name="FORNECEDORES" localSheetId="34">'[3]Dados mestre'!$B$2:$B$13000</definedName>
    <definedName name="FORNECEDORES">'[4]Dados mestre'!$B$2:$B$13000</definedName>
    <definedName name="fsds" localSheetId="0" hidden="1">#REF!</definedName>
    <definedName name="fsds" localSheetId="1" hidden="1">#REF!</definedName>
    <definedName name="fsds" localSheetId="34" hidden="1">#REF!</definedName>
    <definedName name="fsds" hidden="1">#REF!</definedName>
    <definedName name="FSDS1" localSheetId="0" hidden="1">#REF!</definedName>
    <definedName name="FSDS1" localSheetId="1" hidden="1">#REF!</definedName>
    <definedName name="FSDS1" localSheetId="34" hidden="1">#REF!</definedName>
    <definedName name="FSDS1" hidden="1">#REF!</definedName>
    <definedName name="ggg" localSheetId="0">'[6]Programa de actividades'!#REF!</definedName>
    <definedName name="ggg" localSheetId="1">'[6]Programa de actividades'!#REF!</definedName>
    <definedName name="ggg" localSheetId="34">'[6]Programa de actividades'!#REF!</definedName>
    <definedName name="ggg">'[6]Programa de actividades'!#REF!</definedName>
    <definedName name="ggggg">'[7]Dados mestre'!$F$2:$F$176</definedName>
    <definedName name="HiddenRows" localSheetId="0" hidden="1">#REF!</definedName>
    <definedName name="HiddenRows" localSheetId="1" hidden="1">#REF!</definedName>
    <definedName name="HiddenRows" localSheetId="34" hidden="1">#REF!</definedName>
    <definedName name="HiddenRows" hidden="1">#REF!</definedName>
    <definedName name="k" localSheetId="0">#REF!</definedName>
    <definedName name="k" localSheetId="1">#REF!</definedName>
    <definedName name="k" localSheetId="34">#REF!</definedName>
    <definedName name="k">#REF!</definedName>
    <definedName name="Movmédio" localSheetId="0">'[6]Programa de actividades'!#REF!</definedName>
    <definedName name="Movmédio" localSheetId="1">'[6]Programa de actividades'!#REF!</definedName>
    <definedName name="Movmédio" localSheetId="34">'[6]Programa de actividades'!#REF!</definedName>
    <definedName name="Movmédio">'[6]Programa de actividades'!#REF!</definedName>
    <definedName name="Name" localSheetId="0">#REF!</definedName>
    <definedName name="Name" localSheetId="1">#REF!</definedName>
    <definedName name="Name" localSheetId="34">#REF!</definedName>
    <definedName name="Name">#REF!</definedName>
    <definedName name="Ocupacoes" localSheetId="0">#REF!</definedName>
    <definedName name="Ocupacoes" localSheetId="1">#REF!</definedName>
    <definedName name="Ocupacoes" localSheetId="34">#REF!</definedName>
    <definedName name="Ocupacoes">#REF!</definedName>
    <definedName name="Oioi" localSheetId="0">#REF!</definedName>
    <definedName name="Oioi" localSheetId="1">#REF!</definedName>
    <definedName name="Oioi" localSheetId="34">#REF!</definedName>
    <definedName name="Oioi">#REF!</definedName>
    <definedName name="OrderTable" hidden="1">#REF!</definedName>
    <definedName name="Phone">#REF!</definedName>
    <definedName name="ppp">#REF!</definedName>
    <definedName name="Print_Area_MI" localSheetId="0">#REF!</definedName>
    <definedName name="Print_Area_MI">#REF!</definedName>
    <definedName name="ProdForm" localSheetId="0" hidden="1">#REF!</definedName>
    <definedName name="ProdForm" hidden="1">#REF!</definedName>
    <definedName name="Product" localSheetId="0" hidden="1">#REF!</definedName>
    <definedName name="Product" hidden="1">#REF!</definedName>
    <definedName name="Q" localSheetId="0" hidden="1">#REF!</definedName>
    <definedName name="Q" hidden="1">#REF!</definedName>
    <definedName name="Q3881700">#REF!</definedName>
    <definedName name="QQ">'[6]Programa de actividades'!#REF!</definedName>
    <definedName name="QQQQQ" localSheetId="0" hidden="1">#REF!</definedName>
    <definedName name="QQQQQ" localSheetId="1" hidden="1">#REF!</definedName>
    <definedName name="QQQQQ" localSheetId="34" hidden="1">#REF!</definedName>
    <definedName name="QQQQQ" hidden="1">#REF!</definedName>
    <definedName name="QQQQQQQQQQQQQ" localSheetId="0" hidden="1">#REF!</definedName>
    <definedName name="QQQQQQQQQQQQQ" localSheetId="1" hidden="1">#REF!</definedName>
    <definedName name="QQQQQQQQQQQQQ" localSheetId="34" hidden="1">#REF!</definedName>
    <definedName name="QQQQQQQQQQQQQ" hidden="1">#REF!</definedName>
    <definedName name="QQQQQQQQQQQQQQQQQ" localSheetId="0" hidden="1">#REF!</definedName>
    <definedName name="QQQQQQQQQQQQQQQQQ" localSheetId="1" hidden="1">#REF!</definedName>
    <definedName name="QQQQQQQQQQQQQQQQQ" localSheetId="34" hidden="1">#REF!</definedName>
    <definedName name="QQQQQQQQQQQQQQQQQ" hidden="1">#REF!</definedName>
    <definedName name="QQQQQQQQQQQQQQQQQQQQQ" hidden="1">#REF!</definedName>
    <definedName name="QQQQQQQQQQQQQQQQQQQQQQQQQ">#REF!</definedName>
    <definedName name="RCArea" hidden="1">#REF!</definedName>
    <definedName name="rui" hidden="1">#REF!</definedName>
    <definedName name="ruifuyiuio" hidden="1">#REF!</definedName>
    <definedName name="S" hidden="1">#REF!</definedName>
    <definedName name="SpecialPrice" localSheetId="1" hidden="1">#REF!</definedName>
    <definedName name="SpecialPrice" localSheetId="34" hidden="1">#REF!</definedName>
    <definedName name="SpecialPrice" hidden="1">#REF!</definedName>
    <definedName name="SS">#REF!</definedName>
    <definedName name="SSSS" localSheetId="1">#REF!</definedName>
    <definedName name="SSSS" localSheetId="34">#REF!</definedName>
    <definedName name="SSSS">#REF!</definedName>
    <definedName name="SSSSSS" hidden="1">#REF!</definedName>
    <definedName name="SSSSSSSSSSSSSSSSSS" hidden="1">#REF!</definedName>
    <definedName name="State">#REF!</definedName>
    <definedName name="TAB_Contas">[8]PARAMETROS!$A$2:$C$25</definedName>
    <definedName name="tbl_ProdInfo" localSheetId="0" hidden="1">#REF!</definedName>
    <definedName name="tbl_ProdInfo" localSheetId="1" hidden="1">#REF!</definedName>
    <definedName name="tbl_ProdInfo" localSheetId="34" hidden="1">#REF!</definedName>
    <definedName name="tbl_ProdInfo" hidden="1">#REF!</definedName>
    <definedName name="TIPO">'[9]prov 05-04'!$A$46:$Q$61</definedName>
    <definedName name="Tipo_projeto_CINV">[2]Sheet2!$B$4:$B$8</definedName>
    <definedName name="Tipo_Projeto_SAP">[2]Sheet2!$C$4:$C$7</definedName>
    <definedName name="_xlnm.Print_Titles" localSheetId="0">'Item 00010 (3)'!$2:$6</definedName>
    <definedName name="UPPER" localSheetId="0">#REF!</definedName>
    <definedName name="UPPER" localSheetId="1">#REF!</definedName>
    <definedName name="UPPER" localSheetId="34">#REF!</definedName>
    <definedName name="UPPER">#REF!</definedName>
    <definedName name="W" localSheetId="0">#REF!</definedName>
    <definedName name="W" localSheetId="1">#REF!</definedName>
    <definedName name="W" localSheetId="34">#REF!</definedName>
    <definedName name="W">#REF!</definedName>
    <definedName name="xpto" localSheetId="0">#REF!</definedName>
    <definedName name="xpto" localSheetId="1">#REF!</definedName>
    <definedName name="xpto" localSheetId="34">#REF!</definedName>
    <definedName name="xpto">#REF!</definedName>
    <definedName name="xx">#REF!</definedName>
    <definedName name="YYY">#REF!</definedName>
    <definedName name="z">#REF!</definedName>
    <definedName name="Zip">#REF!</definedName>
    <definedName name="zzz">#REF!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8" i="35" l="1"/>
  <c r="J78" i="35"/>
  <c r="L78" i="35" s="1"/>
  <c r="G78" i="35"/>
  <c r="J76" i="35"/>
  <c r="J75" i="35"/>
  <c r="J74" i="35"/>
  <c r="J73" i="35"/>
  <c r="J72" i="35"/>
  <c r="J71" i="35"/>
  <c r="J70" i="35"/>
  <c r="J69" i="35"/>
  <c r="J68" i="35"/>
  <c r="J67" i="35"/>
  <c r="L66" i="35" s="1"/>
  <c r="O66" i="35"/>
  <c r="J64" i="35"/>
  <c r="J63" i="35"/>
  <c r="J62" i="35"/>
  <c r="J61" i="35"/>
  <c r="J60" i="35"/>
  <c r="J59" i="35"/>
  <c r="J58" i="35"/>
  <c r="J57" i="35"/>
  <c r="J56" i="35"/>
  <c r="J55" i="35"/>
  <c r="J54" i="35"/>
  <c r="J53" i="35"/>
  <c r="O52" i="35"/>
  <c r="L52" i="35"/>
  <c r="J50" i="35"/>
  <c r="O49" i="35"/>
  <c r="L49" i="35"/>
  <c r="J47" i="35"/>
  <c r="J46" i="35"/>
  <c r="J45" i="35"/>
  <c r="J44" i="35"/>
  <c r="J43" i="35"/>
  <c r="L41" i="35" s="1"/>
  <c r="J42" i="35"/>
  <c r="O41" i="35"/>
  <c r="G39" i="35"/>
  <c r="J39" i="35" s="1"/>
  <c r="K39" i="35" s="1"/>
  <c r="J38" i="35"/>
  <c r="K38" i="35" s="1"/>
  <c r="G38" i="35"/>
  <c r="G37" i="35"/>
  <c r="J37" i="35" s="1"/>
  <c r="K37" i="35" s="1"/>
  <c r="J36" i="35"/>
  <c r="K36" i="35" s="1"/>
  <c r="G36" i="35"/>
  <c r="O35" i="35"/>
  <c r="J34" i="35"/>
  <c r="J33" i="35"/>
  <c r="J32" i="35"/>
  <c r="J31" i="35"/>
  <c r="J30" i="35"/>
  <c r="J29" i="35"/>
  <c r="J28" i="35"/>
  <c r="J27" i="35"/>
  <c r="J26" i="35"/>
  <c r="J25" i="35"/>
  <c r="J24" i="35"/>
  <c r="J23" i="35"/>
  <c r="J22" i="35"/>
  <c r="J21" i="35"/>
  <c r="J20" i="35"/>
  <c r="L19" i="35" s="1"/>
  <c r="O19" i="35"/>
  <c r="A7" i="35"/>
  <c r="A8" i="35" s="1"/>
  <c r="A9" i="35" s="1"/>
  <c r="A10" i="35" s="1"/>
  <c r="A11" i="35" s="1"/>
  <c r="A12" i="35" s="1"/>
  <c r="A13" i="35" s="1"/>
  <c r="A14" i="35" s="1"/>
  <c r="A15" i="35" s="1"/>
  <c r="A16" i="35" s="1"/>
  <c r="A17" i="35" s="1"/>
  <c r="A18" i="35" s="1"/>
  <c r="A19" i="35" s="1"/>
  <c r="A20" i="35" s="1"/>
  <c r="A21" i="35" s="1"/>
  <c r="A22" i="35" s="1"/>
  <c r="A23" i="35" s="1"/>
  <c r="A24" i="35" s="1"/>
  <c r="A25" i="35" s="1"/>
  <c r="A26" i="35" s="1"/>
  <c r="A27" i="35" s="1"/>
  <c r="A28" i="35" s="1"/>
  <c r="A29" i="35" s="1"/>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57" i="35" s="1"/>
  <c r="A58" i="35" s="1"/>
  <c r="A59" i="35" s="1"/>
  <c r="A60" i="35" s="1"/>
  <c r="A61" i="35" s="1"/>
  <c r="A62" i="35" s="1"/>
  <c r="A63" i="35" s="1"/>
  <c r="A64" i="35" s="1"/>
  <c r="A65" i="35" s="1"/>
  <c r="A66" i="35" s="1"/>
  <c r="A67" i="35" s="1"/>
  <c r="A68" i="35" s="1"/>
  <c r="A69" i="35" s="1"/>
  <c r="A70" i="35" s="1"/>
  <c r="A71" i="35" s="1"/>
  <c r="A72" i="35" s="1"/>
  <c r="A73" i="35" s="1"/>
  <c r="A74" i="35" s="1"/>
  <c r="A75" i="35" s="1"/>
  <c r="A76" i="35" s="1"/>
  <c r="A77" i="35" s="1"/>
  <c r="A78" i="35" s="1"/>
  <c r="O6" i="35"/>
  <c r="O78" i="34"/>
  <c r="J78" i="34"/>
  <c r="L78" i="34" s="1"/>
  <c r="G78" i="34"/>
  <c r="J76" i="34"/>
  <c r="J75" i="34"/>
  <c r="J74" i="34"/>
  <c r="J73" i="34"/>
  <c r="J72" i="34"/>
  <c r="J71" i="34"/>
  <c r="J70" i="34"/>
  <c r="J69" i="34"/>
  <c r="J68" i="34"/>
  <c r="J67" i="34"/>
  <c r="L66" i="34" s="1"/>
  <c r="O66" i="34"/>
  <c r="J64" i="34"/>
  <c r="J63" i="34"/>
  <c r="J62" i="34"/>
  <c r="J61" i="34"/>
  <c r="J60" i="34"/>
  <c r="J59" i="34"/>
  <c r="J58" i="34"/>
  <c r="J57" i="34"/>
  <c r="J56" i="34"/>
  <c r="J55" i="34"/>
  <c r="J54" i="34"/>
  <c r="J53" i="34"/>
  <c r="L52" i="34" s="1"/>
  <c r="O52" i="34"/>
  <c r="J50" i="34"/>
  <c r="O49" i="34"/>
  <c r="L49" i="34"/>
  <c r="J47" i="34"/>
  <c r="J46" i="34"/>
  <c r="J45" i="34"/>
  <c r="J44" i="34"/>
  <c r="J43" i="34"/>
  <c r="J42" i="34"/>
  <c r="O41" i="34"/>
  <c r="O6" i="34" s="1"/>
  <c r="L41" i="34"/>
  <c r="G39" i="34"/>
  <c r="J39" i="34" s="1"/>
  <c r="K39" i="34" s="1"/>
  <c r="J38" i="34"/>
  <c r="K38" i="34" s="1"/>
  <c r="G38" i="34"/>
  <c r="G37" i="34"/>
  <c r="J37" i="34" s="1"/>
  <c r="K37" i="34" s="1"/>
  <c r="J36" i="34"/>
  <c r="K36" i="34" s="1"/>
  <c r="G36" i="34"/>
  <c r="O35" i="34"/>
  <c r="J34" i="34"/>
  <c r="J33" i="34"/>
  <c r="J32" i="34"/>
  <c r="J31" i="34"/>
  <c r="J30" i="34"/>
  <c r="J29" i="34"/>
  <c r="J28" i="34"/>
  <c r="J27" i="34"/>
  <c r="J26" i="34"/>
  <c r="J25" i="34"/>
  <c r="J24" i="34"/>
  <c r="J23" i="34"/>
  <c r="J22" i="34"/>
  <c r="J21" i="34"/>
  <c r="J20" i="34"/>
  <c r="L19" i="34" s="1"/>
  <c r="O19" i="34"/>
  <c r="A7" i="34"/>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A54" i="34" s="1"/>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L35" i="35" l="1"/>
  <c r="L35" i="34"/>
  <c r="J338" i="20" l="1"/>
  <c r="O337" i="20"/>
  <c r="L337" i="20"/>
  <c r="J288" i="20"/>
  <c r="J287" i="20"/>
  <c r="O286" i="20"/>
  <c r="L286" i="20"/>
  <c r="J246" i="20"/>
  <c r="J245" i="20"/>
  <c r="O244" i="20"/>
  <c r="J206" i="20"/>
  <c r="J205" i="20"/>
  <c r="O204" i="20"/>
  <c r="J166" i="20"/>
  <c r="J165" i="20"/>
  <c r="O164" i="20"/>
  <c r="O12" i="33"/>
  <c r="J12" i="33"/>
  <c r="L12" i="33" s="1"/>
  <c r="O11" i="33"/>
  <c r="J11" i="33"/>
  <c r="L11" i="33" s="1"/>
  <c r="O10" i="33"/>
  <c r="K9" i="33" s="1"/>
  <c r="J10" i="33"/>
  <c r="L10" i="33" s="1"/>
  <c r="K1" i="33"/>
  <c r="J303" i="7"/>
  <c r="O302" i="7"/>
  <c r="L302" i="7"/>
  <c r="O309" i="12"/>
  <c r="J309" i="12"/>
  <c r="L309" i="12" s="1"/>
  <c r="O522" i="13"/>
  <c r="J522" i="13"/>
  <c r="L522" i="13" s="1"/>
  <c r="K307" i="12"/>
  <c r="L306" i="12" s="1"/>
  <c r="O306" i="12"/>
  <c r="K305" i="12"/>
  <c r="L304" i="12" s="1"/>
  <c r="O304" i="12"/>
  <c r="K303" i="12"/>
  <c r="K302" i="12"/>
  <c r="K301" i="12"/>
  <c r="K300" i="12"/>
  <c r="L299" i="12" s="1"/>
  <c r="O299" i="12"/>
  <c r="K298" i="12"/>
  <c r="K297" i="12"/>
  <c r="K296" i="12"/>
  <c r="O295" i="12"/>
  <c r="L295" i="12"/>
  <c r="O655" i="4"/>
  <c r="J655" i="4"/>
  <c r="L655" i="4" s="1"/>
  <c r="O654" i="4"/>
  <c r="J654" i="4"/>
  <c r="L654" i="4" s="1"/>
  <c r="G654" i="4"/>
  <c r="O475" i="11"/>
  <c r="J475" i="11"/>
  <c r="L475" i="11" s="1"/>
  <c r="O474" i="11"/>
  <c r="G474" i="11"/>
  <c r="J474" i="11" s="1"/>
  <c r="L474" i="11" s="1"/>
  <c r="J33" i="31"/>
  <c r="J32" i="31"/>
  <c r="J31" i="31"/>
  <c r="O30" i="31"/>
  <c r="J29" i="31"/>
  <c r="L28" i="31" s="1"/>
  <c r="O28" i="31"/>
  <c r="J27" i="31"/>
  <c r="J26" i="31"/>
  <c r="L24" i="31" s="1"/>
  <c r="J25" i="31"/>
  <c r="O24" i="31"/>
  <c r="O233" i="9"/>
  <c r="J233" i="9"/>
  <c r="L233" i="9" s="1"/>
  <c r="O232" i="9"/>
  <c r="G232" i="9"/>
  <c r="J232" i="9" s="1"/>
  <c r="L232" i="9" s="1"/>
  <c r="J231" i="9"/>
  <c r="J230" i="9"/>
  <c r="O229" i="9"/>
  <c r="J228" i="9"/>
  <c r="L227" i="9" s="1"/>
  <c r="O227" i="9"/>
  <c r="J226" i="9"/>
  <c r="J225" i="9"/>
  <c r="J224" i="9"/>
  <c r="O223" i="9"/>
  <c r="J259" i="8"/>
  <c r="L258" i="8" s="1"/>
  <c r="O258" i="8"/>
  <c r="J257" i="8"/>
  <c r="J256" i="8"/>
  <c r="J255" i="8"/>
  <c r="O254" i="8"/>
  <c r="J470" i="5"/>
  <c r="J469" i="5"/>
  <c r="J468" i="5"/>
  <c r="J467" i="5"/>
  <c r="J466" i="5"/>
  <c r="L465" i="5" s="1"/>
  <c r="O465" i="5"/>
  <c r="J464" i="5"/>
  <c r="J463" i="5"/>
  <c r="L462" i="5" s="1"/>
  <c r="O462" i="5"/>
  <c r="J300" i="7"/>
  <c r="J299" i="7"/>
  <c r="O298" i="7"/>
  <c r="J297" i="7"/>
  <c r="L296" i="7" s="1"/>
  <c r="O296" i="7"/>
  <c r="J521" i="6"/>
  <c r="J520" i="6"/>
  <c r="O519" i="6"/>
  <c r="O17" i="23"/>
  <c r="J17" i="23"/>
  <c r="L17" i="23" s="1"/>
  <c r="O335" i="20"/>
  <c r="G335" i="20"/>
  <c r="J335" i="20" s="1"/>
  <c r="L335" i="20" s="1"/>
  <c r="J334" i="20"/>
  <c r="J333" i="20"/>
  <c r="J332" i="20"/>
  <c r="J331" i="20"/>
  <c r="O330" i="20"/>
  <c r="J460" i="5"/>
  <c r="J459" i="5"/>
  <c r="J458" i="5"/>
  <c r="J457" i="5"/>
  <c r="J456" i="5"/>
  <c r="O455" i="5"/>
  <c r="J652" i="4"/>
  <c r="L651" i="4" s="1"/>
  <c r="O651" i="4"/>
  <c r="J650" i="4"/>
  <c r="L649" i="4" s="1"/>
  <c r="O649" i="4"/>
  <c r="O517" i="6"/>
  <c r="G517" i="6"/>
  <c r="J517" i="6" s="1"/>
  <c r="L517" i="6" s="1"/>
  <c r="J516" i="6"/>
  <c r="J515" i="6"/>
  <c r="O514" i="6"/>
  <c r="J513" i="6"/>
  <c r="J512" i="6"/>
  <c r="J511" i="6"/>
  <c r="O510" i="6"/>
  <c r="J591" i="1"/>
  <c r="J590" i="1"/>
  <c r="J589" i="1"/>
  <c r="J588" i="1"/>
  <c r="O587" i="1"/>
  <c r="L587" i="1"/>
  <c r="J586" i="1"/>
  <c r="K585" i="1"/>
  <c r="J585" i="1"/>
  <c r="J584" i="1"/>
  <c r="J583" i="1"/>
  <c r="K583" i="1" s="1"/>
  <c r="K582" i="1"/>
  <c r="J582" i="1"/>
  <c r="J581" i="1"/>
  <c r="K581" i="1" s="1"/>
  <c r="L580" i="1" s="1"/>
  <c r="O580" i="1"/>
  <c r="J579" i="1"/>
  <c r="J578" i="1"/>
  <c r="J577" i="1"/>
  <c r="L576" i="1" s="1"/>
  <c r="O576" i="1"/>
  <c r="J575" i="1"/>
  <c r="L572" i="1" s="1"/>
  <c r="J574" i="1"/>
  <c r="J573" i="1"/>
  <c r="O572" i="1"/>
  <c r="K172" i="26"/>
  <c r="K171" i="26"/>
  <c r="L170" i="26" s="1"/>
  <c r="O170" i="26"/>
  <c r="J327" i="20"/>
  <c r="J326" i="20"/>
  <c r="O325" i="20"/>
  <c r="J452" i="5"/>
  <c r="J451" i="5"/>
  <c r="J450" i="5"/>
  <c r="J449" i="5"/>
  <c r="O448" i="5"/>
  <c r="J507" i="6"/>
  <c r="J506" i="6"/>
  <c r="O505" i="6"/>
  <c r="J504" i="6"/>
  <c r="J503" i="6"/>
  <c r="J502" i="6"/>
  <c r="J501" i="6"/>
  <c r="O500" i="6"/>
  <c r="J569" i="1"/>
  <c r="J568" i="1"/>
  <c r="O567" i="1"/>
  <c r="L567" i="1"/>
  <c r="O138" i="16"/>
  <c r="J138" i="16"/>
  <c r="L138" i="16" s="1"/>
  <c r="O137" i="16"/>
  <c r="J137" i="16"/>
  <c r="L137" i="16" s="1"/>
  <c r="O136" i="16"/>
  <c r="L136" i="16"/>
  <c r="J136" i="16"/>
  <c r="O135" i="16"/>
  <c r="J135" i="16"/>
  <c r="L135" i="16" s="1"/>
  <c r="O134" i="16"/>
  <c r="J134" i="16"/>
  <c r="L134" i="16" s="1"/>
  <c r="O133" i="16"/>
  <c r="L133" i="16"/>
  <c r="J133" i="16"/>
  <c r="O132" i="16"/>
  <c r="J132" i="16"/>
  <c r="L132" i="16" s="1"/>
  <c r="O131" i="16"/>
  <c r="J131" i="16"/>
  <c r="L131" i="16" s="1"/>
  <c r="J44" i="18"/>
  <c r="L43" i="18" s="1"/>
  <c r="O43" i="18"/>
  <c r="K38" i="18" s="1"/>
  <c r="O19" i="28"/>
  <c r="K14" i="28" s="1"/>
  <c r="J19" i="28"/>
  <c r="L19" i="28" s="1"/>
  <c r="J129" i="16"/>
  <c r="L128" i="16" s="1"/>
  <c r="O128" i="16"/>
  <c r="O127" i="16"/>
  <c r="J127" i="16"/>
  <c r="L127" i="16" s="1"/>
  <c r="O126" i="16"/>
  <c r="J126" i="16"/>
  <c r="L126" i="16" s="1"/>
  <c r="O125" i="16"/>
  <c r="J125" i="16"/>
  <c r="L125" i="16" s="1"/>
  <c r="F125" i="16"/>
  <c r="O124" i="16"/>
  <c r="J124" i="16"/>
  <c r="L124" i="16" s="1"/>
  <c r="O123" i="16"/>
  <c r="J123" i="16"/>
  <c r="L123" i="16" s="1"/>
  <c r="O122" i="16"/>
  <c r="J122" i="16"/>
  <c r="L122" i="16" s="1"/>
  <c r="O121" i="16"/>
  <c r="J121" i="16"/>
  <c r="L121" i="16" s="1"/>
  <c r="O120" i="16"/>
  <c r="J120" i="16"/>
  <c r="L120" i="16" s="1"/>
  <c r="O119" i="16"/>
  <c r="K113" i="16" s="1"/>
  <c r="J119" i="16"/>
  <c r="L119" i="16" s="1"/>
  <c r="O118" i="16"/>
  <c r="J118" i="16"/>
  <c r="L118" i="16" s="1"/>
  <c r="O646" i="4"/>
  <c r="J646" i="4"/>
  <c r="L646" i="4" s="1"/>
  <c r="J645" i="4"/>
  <c r="J644" i="4"/>
  <c r="J643" i="4"/>
  <c r="O642" i="4"/>
  <c r="K22" i="32"/>
  <c r="L21" i="32" s="1"/>
  <c r="O21" i="32"/>
  <c r="K16" i="32" s="1"/>
  <c r="K15" i="32"/>
  <c r="L14" i="32" s="1"/>
  <c r="O14" i="32"/>
  <c r="O32" i="32"/>
  <c r="J32" i="32"/>
  <c r="L32" i="32" s="1"/>
  <c r="J31" i="32"/>
  <c r="J30" i="32"/>
  <c r="J29" i="32"/>
  <c r="O28" i="32"/>
  <c r="K1" i="32"/>
  <c r="K519" i="13"/>
  <c r="K518" i="13"/>
  <c r="K517" i="13"/>
  <c r="K516" i="13"/>
  <c r="K515" i="13"/>
  <c r="K514" i="13"/>
  <c r="K513" i="13"/>
  <c r="K512" i="13"/>
  <c r="K511" i="13"/>
  <c r="K510" i="13"/>
  <c r="K509" i="13"/>
  <c r="K508" i="13"/>
  <c r="K507" i="13"/>
  <c r="K506" i="13"/>
  <c r="K505" i="13"/>
  <c r="K504" i="13"/>
  <c r="K503" i="13"/>
  <c r="K502" i="13"/>
  <c r="K501" i="13"/>
  <c r="O500" i="13"/>
  <c r="K499" i="13"/>
  <c r="K498" i="13"/>
  <c r="K497" i="13"/>
  <c r="K496" i="13"/>
  <c r="O495" i="13"/>
  <c r="K494" i="13"/>
  <c r="K493" i="13"/>
  <c r="K492" i="13"/>
  <c r="K491" i="13"/>
  <c r="O490" i="13"/>
  <c r="K489" i="13"/>
  <c r="O488" i="13"/>
  <c r="K487" i="13"/>
  <c r="O486" i="13"/>
  <c r="J485" i="13"/>
  <c r="J484" i="13"/>
  <c r="J483" i="13"/>
  <c r="J482" i="13"/>
  <c r="J481" i="13"/>
  <c r="J480" i="13"/>
  <c r="J479" i="13"/>
  <c r="J478" i="13"/>
  <c r="J477" i="13"/>
  <c r="J476" i="13"/>
  <c r="J475" i="13"/>
  <c r="J474" i="13"/>
  <c r="J473" i="13"/>
  <c r="J472" i="13"/>
  <c r="J471" i="13"/>
  <c r="J470" i="13"/>
  <c r="J469" i="13"/>
  <c r="J468" i="13"/>
  <c r="J467" i="13"/>
  <c r="J466" i="13"/>
  <c r="J464" i="13"/>
  <c r="J463" i="13"/>
  <c r="J462" i="13"/>
  <c r="J461" i="13"/>
  <c r="J460" i="13"/>
  <c r="J459" i="13"/>
  <c r="J458" i="13"/>
  <c r="J457" i="13"/>
  <c r="J456" i="13"/>
  <c r="J455" i="13"/>
  <c r="J454" i="13"/>
  <c r="J453" i="13"/>
  <c r="K447" i="13" s="1"/>
  <c r="J452" i="13"/>
  <c r="J451" i="13"/>
  <c r="J450" i="13"/>
  <c r="J449" i="13"/>
  <c r="J448" i="13"/>
  <c r="O446" i="13"/>
  <c r="K445" i="13"/>
  <c r="K444" i="13"/>
  <c r="L443" i="13" s="1"/>
  <c r="O443" i="13"/>
  <c r="K441" i="13"/>
  <c r="L440" i="13" s="1"/>
  <c r="O440" i="13"/>
  <c r="K167" i="26"/>
  <c r="K166" i="26"/>
  <c r="K165" i="26"/>
  <c r="L164" i="26" s="1"/>
  <c r="O164" i="26"/>
  <c r="K163" i="26"/>
  <c r="K162" i="26"/>
  <c r="K161" i="26"/>
  <c r="K160" i="26"/>
  <c r="K159" i="26"/>
  <c r="K158" i="26"/>
  <c r="O157" i="26"/>
  <c r="K156" i="26"/>
  <c r="O155" i="26"/>
  <c r="K150" i="26" s="1"/>
  <c r="K292" i="12"/>
  <c r="K291" i="12"/>
  <c r="K290" i="12"/>
  <c r="O289" i="12"/>
  <c r="K288" i="12"/>
  <c r="K287" i="12"/>
  <c r="O286" i="12"/>
  <c r="J21" i="31"/>
  <c r="J20" i="31"/>
  <c r="J19" i="31"/>
  <c r="J18" i="31"/>
  <c r="J17" i="31"/>
  <c r="J16" i="31"/>
  <c r="J15" i="31"/>
  <c r="O14" i="31"/>
  <c r="K1" i="31"/>
  <c r="K471" i="11"/>
  <c r="L470" i="11" s="1"/>
  <c r="O470" i="11"/>
  <c r="K469" i="11"/>
  <c r="K468" i="11"/>
  <c r="L467" i="11" s="1"/>
  <c r="O467" i="11"/>
  <c r="J466" i="11"/>
  <c r="K466" i="11" s="1"/>
  <c r="J465" i="11"/>
  <c r="K465" i="11" s="1"/>
  <c r="J464" i="11"/>
  <c r="K464" i="11" s="1"/>
  <c r="O463" i="11"/>
  <c r="K113" i="15"/>
  <c r="L112" i="15" s="1"/>
  <c r="O112" i="15"/>
  <c r="K111" i="15"/>
  <c r="K110" i="15"/>
  <c r="O109" i="15"/>
  <c r="J108" i="15"/>
  <c r="K108" i="15" s="1"/>
  <c r="J107" i="15"/>
  <c r="K107" i="15" s="1"/>
  <c r="J106" i="15"/>
  <c r="K106" i="15" s="1"/>
  <c r="O105" i="15"/>
  <c r="J104" i="15"/>
  <c r="J103" i="15"/>
  <c r="J102" i="15"/>
  <c r="L101" i="15" s="1"/>
  <c r="O101" i="15"/>
  <c r="J100" i="15"/>
  <c r="J99" i="15"/>
  <c r="J98" i="15"/>
  <c r="J97" i="15"/>
  <c r="J96" i="15"/>
  <c r="J95" i="15"/>
  <c r="O94" i="15"/>
  <c r="J209" i="10"/>
  <c r="J208" i="10"/>
  <c r="O207" i="10"/>
  <c r="J206" i="10"/>
  <c r="L205" i="10" s="1"/>
  <c r="O205" i="10"/>
  <c r="J251" i="8"/>
  <c r="J250" i="8"/>
  <c r="J249" i="8"/>
  <c r="J248" i="8"/>
  <c r="J247" i="8"/>
  <c r="J246" i="8"/>
  <c r="J245" i="8"/>
  <c r="O244" i="8"/>
  <c r="J243" i="8"/>
  <c r="J242" i="8"/>
  <c r="O241" i="8"/>
  <c r="L241" i="8"/>
  <c r="K640" i="4"/>
  <c r="L639" i="4" s="1"/>
  <c r="O639" i="4"/>
  <c r="K638" i="4"/>
  <c r="K637" i="4"/>
  <c r="O636" i="4"/>
  <c r="J635" i="4"/>
  <c r="K635" i="4" s="1"/>
  <c r="J634" i="4"/>
  <c r="K634" i="4" s="1"/>
  <c r="J633" i="4"/>
  <c r="K633" i="4" s="1"/>
  <c r="O632" i="4"/>
  <c r="J631" i="4"/>
  <c r="J630" i="4"/>
  <c r="J629" i="4"/>
  <c r="O628" i="4"/>
  <c r="J627" i="4"/>
  <c r="J626" i="4"/>
  <c r="J625" i="4"/>
  <c r="J624" i="4"/>
  <c r="J623" i="4"/>
  <c r="J622" i="4"/>
  <c r="O621" i="4"/>
  <c r="J620" i="4"/>
  <c r="J619" i="4"/>
  <c r="O618" i="4"/>
  <c r="J617" i="4"/>
  <c r="L616" i="4" s="1"/>
  <c r="O616" i="4"/>
  <c r="J461" i="11"/>
  <c r="J460" i="11"/>
  <c r="O459" i="11"/>
  <c r="J444" i="5"/>
  <c r="G443" i="5"/>
  <c r="J443" i="5" s="1"/>
  <c r="G442" i="5"/>
  <c r="J442" i="5" s="1"/>
  <c r="O441" i="5"/>
  <c r="J293" i="7"/>
  <c r="J292" i="7"/>
  <c r="L291" i="7" s="1"/>
  <c r="O291" i="7"/>
  <c r="J290" i="7"/>
  <c r="L289" i="7" s="1"/>
  <c r="O289" i="7"/>
  <c r="J288" i="7"/>
  <c r="J287" i="7"/>
  <c r="O286" i="7"/>
  <c r="J285" i="7"/>
  <c r="J284" i="7"/>
  <c r="J283" i="7"/>
  <c r="J282" i="7"/>
  <c r="J281" i="7"/>
  <c r="O280" i="7"/>
  <c r="J279" i="7"/>
  <c r="L278" i="7" s="1"/>
  <c r="O278" i="7"/>
  <c r="O277" i="7"/>
  <c r="J277" i="7"/>
  <c r="L277" i="7" s="1"/>
  <c r="J496" i="6"/>
  <c r="L495" i="6" s="1"/>
  <c r="O495" i="6"/>
  <c r="J494" i="6"/>
  <c r="J493" i="6"/>
  <c r="O492" i="6"/>
  <c r="O491" i="6"/>
  <c r="J491" i="6"/>
  <c r="L491" i="6" s="1"/>
  <c r="L244" i="20" l="1"/>
  <c r="L204" i="20"/>
  <c r="L164" i="20"/>
  <c r="L325" i="20"/>
  <c r="L330" i="20"/>
  <c r="O6" i="33"/>
  <c r="L495" i="13"/>
  <c r="L500" i="13"/>
  <c r="L490" i="13"/>
  <c r="K465" i="13"/>
  <c r="L446" i="13"/>
  <c r="L286" i="12"/>
  <c r="K281" i="12"/>
  <c r="K220" i="9"/>
  <c r="L229" i="9"/>
  <c r="L30" i="31"/>
  <c r="L223" i="9"/>
  <c r="K9" i="31"/>
  <c r="L254" i="8"/>
  <c r="L519" i="6"/>
  <c r="L492" i="6"/>
  <c r="L298" i="7"/>
  <c r="L455" i="5"/>
  <c r="L280" i="7"/>
  <c r="K272" i="7"/>
  <c r="K515" i="6"/>
  <c r="L514" i="6" s="1"/>
  <c r="K14" i="23"/>
  <c r="L448" i="5"/>
  <c r="L510" i="6"/>
  <c r="L628" i="4"/>
  <c r="L500" i="6"/>
  <c r="L505" i="6"/>
  <c r="L642" i="4"/>
  <c r="K23" i="32"/>
  <c r="O6" i="32"/>
  <c r="K9" i="32"/>
  <c r="L28" i="32"/>
  <c r="L486" i="13"/>
  <c r="L488" i="13"/>
  <c r="K435" i="13"/>
  <c r="L157" i="26"/>
  <c r="L289" i="12"/>
  <c r="L14" i="31"/>
  <c r="O6" i="31"/>
  <c r="K236" i="8"/>
  <c r="L244" i="8"/>
  <c r="L632" i="4"/>
  <c r="L621" i="4"/>
  <c r="L618" i="4"/>
  <c r="L636" i="4"/>
  <c r="L459" i="11"/>
  <c r="L463" i="11"/>
  <c r="L109" i="15"/>
  <c r="L94" i="15"/>
  <c r="L105" i="15"/>
  <c r="L207" i="10"/>
  <c r="L286" i="7"/>
  <c r="L441" i="5"/>
  <c r="K439" i="5" l="1"/>
  <c r="K438" i="5"/>
  <c r="K437" i="5"/>
  <c r="K436" i="5"/>
  <c r="K435" i="5"/>
  <c r="K434" i="5"/>
  <c r="K433" i="5"/>
  <c r="O432" i="5"/>
  <c r="J92" i="15"/>
  <c r="J91" i="15"/>
  <c r="J90" i="15"/>
  <c r="L89" i="15" s="1"/>
  <c r="O89" i="15"/>
  <c r="J88" i="15"/>
  <c r="J87" i="15"/>
  <c r="J86" i="15"/>
  <c r="O85" i="15"/>
  <c r="J84" i="15"/>
  <c r="J83" i="15"/>
  <c r="J82" i="15"/>
  <c r="J81" i="15"/>
  <c r="J80" i="15"/>
  <c r="O79" i="15"/>
  <c r="J321" i="20"/>
  <c r="L320" i="20" s="1"/>
  <c r="O320" i="20"/>
  <c r="K319" i="20"/>
  <c r="J319" i="20"/>
  <c r="K318" i="20"/>
  <c r="J318" i="20"/>
  <c r="J317" i="20"/>
  <c r="J316" i="20"/>
  <c r="J315" i="20"/>
  <c r="J313" i="20"/>
  <c r="J312" i="20"/>
  <c r="J311" i="20"/>
  <c r="K309" i="20"/>
  <c r="O308" i="20"/>
  <c r="K307" i="20"/>
  <c r="K306" i="20"/>
  <c r="K305" i="20"/>
  <c r="O304" i="20"/>
  <c r="K303" i="20"/>
  <c r="L302" i="20" s="1"/>
  <c r="O302" i="20"/>
  <c r="J614" i="4"/>
  <c r="J613" i="4"/>
  <c r="J612" i="4"/>
  <c r="L611" i="4" s="1"/>
  <c r="O611" i="4"/>
  <c r="J610" i="4"/>
  <c r="J609" i="4"/>
  <c r="J608" i="4"/>
  <c r="O607" i="4"/>
  <c r="J606" i="4"/>
  <c r="J605" i="4"/>
  <c r="J604" i="4"/>
  <c r="J603" i="4"/>
  <c r="J602" i="4"/>
  <c r="O601" i="4"/>
  <c r="J600" i="4"/>
  <c r="L599" i="4" s="1"/>
  <c r="O599" i="4"/>
  <c r="K598" i="4"/>
  <c r="L597" i="4" s="1"/>
  <c r="O597" i="4"/>
  <c r="J596" i="4"/>
  <c r="L595" i="4" s="1"/>
  <c r="O595" i="4"/>
  <c r="J489" i="6"/>
  <c r="J488" i="6"/>
  <c r="O487" i="6"/>
  <c r="J486" i="6"/>
  <c r="J485" i="6"/>
  <c r="J484" i="6"/>
  <c r="K482" i="6"/>
  <c r="K481" i="6"/>
  <c r="J480" i="6"/>
  <c r="J479" i="6"/>
  <c r="J478" i="6"/>
  <c r="O476" i="6"/>
  <c r="K475" i="6"/>
  <c r="K474" i="6"/>
  <c r="K473" i="6"/>
  <c r="K472" i="6"/>
  <c r="J471" i="6"/>
  <c r="G470" i="6"/>
  <c r="J470" i="6" s="1"/>
  <c r="J469" i="6"/>
  <c r="O467" i="6"/>
  <c r="J465" i="6"/>
  <c r="J464" i="6"/>
  <c r="J463" i="6"/>
  <c r="J462" i="6"/>
  <c r="J461" i="6"/>
  <c r="J460" i="6"/>
  <c r="J459" i="6"/>
  <c r="J458" i="6"/>
  <c r="J457" i="6"/>
  <c r="J456" i="6"/>
  <c r="O455" i="6"/>
  <c r="J454" i="6"/>
  <c r="J453" i="6"/>
  <c r="J452" i="6"/>
  <c r="J451" i="6"/>
  <c r="O450" i="6"/>
  <c r="O564" i="1"/>
  <c r="J564" i="1"/>
  <c r="L564" i="1" s="1"/>
  <c r="J563" i="1"/>
  <c r="O562" i="1"/>
  <c r="L562" i="1"/>
  <c r="J561" i="1"/>
  <c r="J560" i="1"/>
  <c r="L558" i="1" s="1"/>
  <c r="J559" i="1"/>
  <c r="O558" i="1"/>
  <c r="O557" i="1"/>
  <c r="J557" i="1"/>
  <c r="L557" i="1" s="1"/>
  <c r="J556" i="1"/>
  <c r="J555" i="1"/>
  <c r="L553" i="1" s="1"/>
  <c r="J554" i="1"/>
  <c r="O553" i="1"/>
  <c r="J552" i="1"/>
  <c r="J551" i="1"/>
  <c r="O550" i="1"/>
  <c r="L550" i="1"/>
  <c r="G455" i="11"/>
  <c r="J455" i="11" s="1"/>
  <c r="G454" i="11"/>
  <c r="J454" i="11" s="1"/>
  <c r="G453" i="11"/>
  <c r="J453" i="11" s="1"/>
  <c r="G452" i="11"/>
  <c r="J452" i="11" s="1"/>
  <c r="O451" i="11"/>
  <c r="K446" i="11" s="1"/>
  <c r="G591" i="4"/>
  <c r="J591" i="4" s="1"/>
  <c r="G590" i="4"/>
  <c r="J590" i="4" s="1"/>
  <c r="G589" i="4"/>
  <c r="J589" i="4" s="1"/>
  <c r="G588" i="4"/>
  <c r="J588" i="4" s="1"/>
  <c r="O587" i="4"/>
  <c r="J586" i="4"/>
  <c r="J585" i="4"/>
  <c r="J584" i="4"/>
  <c r="J583" i="4"/>
  <c r="J582" i="4"/>
  <c r="J580" i="4"/>
  <c r="J579" i="4"/>
  <c r="J578" i="4"/>
  <c r="J577" i="4"/>
  <c r="J576" i="4"/>
  <c r="J574" i="4"/>
  <c r="J573" i="4"/>
  <c r="J572" i="4"/>
  <c r="J571" i="4"/>
  <c r="J570" i="4"/>
  <c r="J568" i="4"/>
  <c r="J567" i="4"/>
  <c r="J566" i="4"/>
  <c r="J565" i="4"/>
  <c r="J564" i="4"/>
  <c r="O562" i="4"/>
  <c r="J201" i="10"/>
  <c r="J200" i="10"/>
  <c r="J199" i="10"/>
  <c r="J198" i="10"/>
  <c r="J197" i="10"/>
  <c r="J195" i="10"/>
  <c r="J194" i="10"/>
  <c r="J193" i="10"/>
  <c r="J192" i="10"/>
  <c r="J191" i="10"/>
  <c r="K190" i="10" s="1"/>
  <c r="J189" i="10"/>
  <c r="J188" i="10"/>
  <c r="J187" i="10"/>
  <c r="J186" i="10"/>
  <c r="J185" i="10"/>
  <c r="J183" i="10"/>
  <c r="J182" i="10"/>
  <c r="J181" i="10"/>
  <c r="J180" i="10"/>
  <c r="J179" i="10"/>
  <c r="O177" i="10"/>
  <c r="K172" i="10" s="1"/>
  <c r="J428" i="5"/>
  <c r="J427" i="5"/>
  <c r="J426" i="5"/>
  <c r="J425" i="5"/>
  <c r="O424" i="5"/>
  <c r="J446" i="6"/>
  <c r="J445" i="6"/>
  <c r="J444" i="6"/>
  <c r="J443" i="6"/>
  <c r="O442" i="6"/>
  <c r="G298" i="20"/>
  <c r="J298" i="20" s="1"/>
  <c r="G297" i="20"/>
  <c r="J297" i="20" s="1"/>
  <c r="G296" i="20"/>
  <c r="J296" i="20" s="1"/>
  <c r="G295" i="20"/>
  <c r="J295" i="20" s="1"/>
  <c r="O294" i="20"/>
  <c r="G422" i="5"/>
  <c r="J422" i="5" s="1"/>
  <c r="G421" i="5"/>
  <c r="J421" i="5" s="1"/>
  <c r="G420" i="5"/>
  <c r="J420" i="5" s="1"/>
  <c r="G419" i="5"/>
  <c r="J419" i="5" s="1"/>
  <c r="O418" i="5"/>
  <c r="G440" i="6"/>
  <c r="J440" i="6" s="1"/>
  <c r="G439" i="6"/>
  <c r="J439" i="6" s="1"/>
  <c r="G438" i="6"/>
  <c r="J438" i="6" s="1"/>
  <c r="G437" i="6"/>
  <c r="J437" i="6" s="1"/>
  <c r="O436" i="6"/>
  <c r="J547" i="1"/>
  <c r="J546" i="1"/>
  <c r="J545" i="1"/>
  <c r="J544" i="1"/>
  <c r="L543" i="1" s="1"/>
  <c r="O543" i="1"/>
  <c r="J542" i="1"/>
  <c r="G542" i="1"/>
  <c r="J541" i="1"/>
  <c r="G541" i="1"/>
  <c r="G540" i="1"/>
  <c r="J540" i="1" s="1"/>
  <c r="L538" i="1" s="1"/>
  <c r="J539" i="1"/>
  <c r="G539" i="1"/>
  <c r="O538" i="1"/>
  <c r="J430" i="6"/>
  <c r="J429" i="6"/>
  <c r="O428" i="6"/>
  <c r="J271" i="7"/>
  <c r="J270" i="7"/>
  <c r="L269" i="7" s="1"/>
  <c r="O269" i="7"/>
  <c r="K434" i="13"/>
  <c r="K433" i="13"/>
  <c r="K432" i="13"/>
  <c r="K431" i="13"/>
  <c r="O430" i="13"/>
  <c r="K429" i="13"/>
  <c r="K428" i="13"/>
  <c r="L427" i="13" s="1"/>
  <c r="O427" i="13"/>
  <c r="K280" i="12"/>
  <c r="L279" i="12" s="1"/>
  <c r="O279" i="12"/>
  <c r="J278" i="12"/>
  <c r="L277" i="12" s="1"/>
  <c r="O277" i="12"/>
  <c r="K111" i="25"/>
  <c r="K110" i="25"/>
  <c r="L109" i="25" s="1"/>
  <c r="O109" i="25"/>
  <c r="K275" i="12"/>
  <c r="K274" i="12"/>
  <c r="O273" i="12"/>
  <c r="K272" i="12"/>
  <c r="L271" i="12" s="1"/>
  <c r="O271" i="12"/>
  <c r="K149" i="26"/>
  <c r="L148" i="26" s="1"/>
  <c r="O148" i="26"/>
  <c r="K147" i="26"/>
  <c r="K146" i="26"/>
  <c r="O145" i="26"/>
  <c r="K556" i="4"/>
  <c r="L555" i="4" s="1"/>
  <c r="O555" i="4"/>
  <c r="G554" i="4"/>
  <c r="K554" i="4" s="1"/>
  <c r="L553" i="4" s="1"/>
  <c r="O553" i="4"/>
  <c r="K445" i="11"/>
  <c r="L444" i="11" s="1"/>
  <c r="O444" i="11"/>
  <c r="G443" i="11"/>
  <c r="K443" i="11" s="1"/>
  <c r="L442" i="11" s="1"/>
  <c r="O442" i="11"/>
  <c r="O235" i="8"/>
  <c r="J235" i="8"/>
  <c r="L235" i="8" s="1"/>
  <c r="K219" i="9"/>
  <c r="L218" i="9" s="1"/>
  <c r="O218" i="9"/>
  <c r="G217" i="9"/>
  <c r="K217" i="9" s="1"/>
  <c r="L216" i="9" s="1"/>
  <c r="O216" i="9"/>
  <c r="O215" i="9"/>
  <c r="J215" i="9"/>
  <c r="L215" i="9" s="1"/>
  <c r="O214" i="9"/>
  <c r="J214" i="9"/>
  <c r="L214" i="9" s="1"/>
  <c r="O267" i="7"/>
  <c r="J267" i="7"/>
  <c r="L267" i="7" s="1"/>
  <c r="G412" i="5"/>
  <c r="J412" i="5" s="1"/>
  <c r="J411" i="5"/>
  <c r="O410" i="5"/>
  <c r="J408" i="5"/>
  <c r="J407" i="5"/>
  <c r="O406" i="5"/>
  <c r="O284" i="20"/>
  <c r="G284" i="20"/>
  <c r="J284" i="20" s="1"/>
  <c r="L284" i="20" s="1"/>
  <c r="O440" i="11"/>
  <c r="G440" i="11"/>
  <c r="J440" i="11" s="1"/>
  <c r="L440" i="11" s="1"/>
  <c r="J439" i="11"/>
  <c r="G438" i="11"/>
  <c r="J438" i="11" s="1"/>
  <c r="J437" i="11"/>
  <c r="J436" i="11"/>
  <c r="O435" i="11"/>
  <c r="J283" i="20"/>
  <c r="G282" i="20"/>
  <c r="J282" i="20" s="1"/>
  <c r="J281" i="20"/>
  <c r="J280" i="20"/>
  <c r="O279" i="20"/>
  <c r="J551" i="4"/>
  <c r="J550" i="4"/>
  <c r="O549" i="4"/>
  <c r="O426" i="6"/>
  <c r="J426" i="6"/>
  <c r="L426" i="6" s="1"/>
  <c r="O425" i="6"/>
  <c r="G425" i="6"/>
  <c r="J425" i="6" s="1"/>
  <c r="L425" i="6" s="1"/>
  <c r="O533" i="1"/>
  <c r="J533" i="1"/>
  <c r="L533" i="1" s="1"/>
  <c r="K532" i="1"/>
  <c r="G532" i="1"/>
  <c r="K531" i="1"/>
  <c r="O530" i="1"/>
  <c r="L530" i="1"/>
  <c r="J529" i="1"/>
  <c r="J528" i="1"/>
  <c r="J527" i="1"/>
  <c r="O526" i="1"/>
  <c r="L526" i="1"/>
  <c r="O525" i="1"/>
  <c r="J525" i="1"/>
  <c r="L525" i="1" s="1"/>
  <c r="K431" i="11"/>
  <c r="L430" i="11" s="1"/>
  <c r="O430" i="11"/>
  <c r="K429" i="11"/>
  <c r="L428" i="11" s="1"/>
  <c r="O428" i="11"/>
  <c r="K423" i="13"/>
  <c r="L422" i="13" s="1"/>
  <c r="O422" i="13"/>
  <c r="K421" i="13"/>
  <c r="L420" i="13" s="1"/>
  <c r="O420" i="13"/>
  <c r="K418" i="13"/>
  <c r="K417" i="13"/>
  <c r="K416" i="13"/>
  <c r="K415" i="13"/>
  <c r="K414" i="13"/>
  <c r="K413" i="13"/>
  <c r="K412" i="13"/>
  <c r="K411" i="13"/>
  <c r="K410" i="13"/>
  <c r="K409" i="13"/>
  <c r="O408" i="13"/>
  <c r="K407" i="13"/>
  <c r="K406" i="13"/>
  <c r="L405" i="13" s="1"/>
  <c r="O405" i="13"/>
  <c r="K404" i="13"/>
  <c r="K403" i="13"/>
  <c r="O402" i="13"/>
  <c r="K401" i="13"/>
  <c r="L400" i="13" s="1"/>
  <c r="O400" i="13"/>
  <c r="K267" i="12"/>
  <c r="L266" i="12" s="1"/>
  <c r="O266" i="12"/>
  <c r="K105" i="25"/>
  <c r="L104" i="25" s="1"/>
  <c r="O104" i="25"/>
  <c r="J103" i="25"/>
  <c r="J102" i="25"/>
  <c r="L101" i="25" s="1"/>
  <c r="O101" i="25"/>
  <c r="K141" i="26"/>
  <c r="L140" i="26" s="1"/>
  <c r="O140" i="26"/>
  <c r="K139" i="26"/>
  <c r="L138" i="26" s="1"/>
  <c r="O138" i="26"/>
  <c r="K137" i="26"/>
  <c r="L136" i="26" s="1"/>
  <c r="O136" i="26"/>
  <c r="K264" i="12"/>
  <c r="L263" i="12" s="1"/>
  <c r="O263" i="12"/>
  <c r="J262" i="12"/>
  <c r="J261" i="12"/>
  <c r="O260" i="12"/>
  <c r="K535" i="4"/>
  <c r="G534" i="4"/>
  <c r="K534" i="4" s="1"/>
  <c r="O533" i="4"/>
  <c r="K545" i="4"/>
  <c r="L544" i="4" s="1"/>
  <c r="O544" i="4"/>
  <c r="K543" i="4"/>
  <c r="K542" i="4"/>
  <c r="G541" i="4"/>
  <c r="K541" i="4" s="1"/>
  <c r="J540" i="4"/>
  <c r="J539" i="4"/>
  <c r="K537" i="4"/>
  <c r="O536" i="4"/>
  <c r="O417" i="11"/>
  <c r="K418" i="11"/>
  <c r="J420" i="11"/>
  <c r="J421" i="11"/>
  <c r="G422" i="11"/>
  <c r="K422" i="11" s="1"/>
  <c r="K423" i="11"/>
  <c r="K424" i="11"/>
  <c r="O425" i="11"/>
  <c r="K426" i="11"/>
  <c r="L425" i="11" s="1"/>
  <c r="K171" i="10"/>
  <c r="G170" i="10"/>
  <c r="K170" i="10" s="1"/>
  <c r="O169" i="10"/>
  <c r="K231" i="8"/>
  <c r="K230" i="8"/>
  <c r="K229" i="8"/>
  <c r="G228" i="8"/>
  <c r="K228" i="8" s="1"/>
  <c r="O227" i="8"/>
  <c r="K226" i="8"/>
  <c r="K225" i="8"/>
  <c r="K224" i="8"/>
  <c r="O223" i="8"/>
  <c r="K210" i="9"/>
  <c r="L209" i="9" s="1"/>
  <c r="O209" i="9"/>
  <c r="K208" i="9"/>
  <c r="K207" i="9"/>
  <c r="G206" i="9"/>
  <c r="K206" i="9" s="1"/>
  <c r="J205" i="9"/>
  <c r="J204" i="9"/>
  <c r="K202" i="9"/>
  <c r="O201" i="9"/>
  <c r="K200" i="9"/>
  <c r="K199" i="9"/>
  <c r="K198" i="9"/>
  <c r="O197" i="9"/>
  <c r="K196" i="9"/>
  <c r="K195" i="9"/>
  <c r="O194" i="9"/>
  <c r="K193" i="9"/>
  <c r="L192" i="9" s="1"/>
  <c r="O192" i="9"/>
  <c r="K263" i="7"/>
  <c r="K262" i="7"/>
  <c r="K261" i="7"/>
  <c r="O260" i="7"/>
  <c r="K259" i="7"/>
  <c r="K258" i="7"/>
  <c r="K257" i="7"/>
  <c r="O256" i="7"/>
  <c r="K255" i="7"/>
  <c r="L254" i="7" s="1"/>
  <c r="O254" i="7"/>
  <c r="K253" i="7"/>
  <c r="L252" i="7" s="1"/>
  <c r="O252" i="7"/>
  <c r="K402" i="5"/>
  <c r="K401" i="5"/>
  <c r="K400" i="5"/>
  <c r="O399" i="5"/>
  <c r="G398" i="5"/>
  <c r="K398" i="5" s="1"/>
  <c r="L397" i="5" s="1"/>
  <c r="O397" i="5"/>
  <c r="K421" i="6"/>
  <c r="K420" i="6"/>
  <c r="K419" i="6"/>
  <c r="O418" i="6"/>
  <c r="K417" i="6"/>
  <c r="L416" i="6" s="1"/>
  <c r="O416" i="6"/>
  <c r="K415" i="6"/>
  <c r="L414" i="6" s="1"/>
  <c r="O414" i="6"/>
  <c r="K415" i="11"/>
  <c r="K414" i="11"/>
  <c r="K413" i="11"/>
  <c r="G412" i="11"/>
  <c r="K412" i="11" s="1"/>
  <c r="K411" i="11"/>
  <c r="K410" i="11"/>
  <c r="J409" i="11"/>
  <c r="J408" i="11"/>
  <c r="K406" i="11"/>
  <c r="K405" i="11"/>
  <c r="O404" i="11"/>
  <c r="K403" i="11"/>
  <c r="L402" i="11" s="1"/>
  <c r="O402" i="11"/>
  <c r="I401" i="11"/>
  <c r="G401" i="11"/>
  <c r="K400" i="11"/>
  <c r="I399" i="11"/>
  <c r="K399" i="11" s="1"/>
  <c r="I398" i="11"/>
  <c r="K398" i="11" s="1"/>
  <c r="O397" i="11"/>
  <c r="K395" i="5"/>
  <c r="K394" i="5"/>
  <c r="K393" i="5"/>
  <c r="K392" i="5"/>
  <c r="O391" i="5"/>
  <c r="K43" i="30"/>
  <c r="L42" i="30" s="1"/>
  <c r="O42" i="30"/>
  <c r="K37" i="30" s="1"/>
  <c r="K275" i="20"/>
  <c r="K274" i="20"/>
  <c r="K273" i="20"/>
  <c r="G272" i="20"/>
  <c r="K272" i="20" s="1"/>
  <c r="K271" i="20"/>
  <c r="K270" i="20"/>
  <c r="J269" i="20"/>
  <c r="J268" i="20"/>
  <c r="K266" i="20"/>
  <c r="K265" i="20"/>
  <c r="O264" i="20"/>
  <c r="K263" i="20"/>
  <c r="L262" i="20" s="1"/>
  <c r="O262" i="20"/>
  <c r="I261" i="20"/>
  <c r="G261" i="20"/>
  <c r="K260" i="20"/>
  <c r="I259" i="20"/>
  <c r="K259" i="20" s="1"/>
  <c r="I258" i="20"/>
  <c r="K258" i="20" s="1"/>
  <c r="O257" i="20"/>
  <c r="K412" i="6"/>
  <c r="L411" i="6" s="1"/>
  <c r="O411" i="6"/>
  <c r="K410" i="6"/>
  <c r="K409" i="6"/>
  <c r="K408" i="6"/>
  <c r="K407" i="6"/>
  <c r="K406" i="6"/>
  <c r="G405" i="6"/>
  <c r="K405" i="6" s="1"/>
  <c r="G404" i="6"/>
  <c r="K404" i="6" s="1"/>
  <c r="K403" i="6"/>
  <c r="O402" i="6"/>
  <c r="K401" i="6"/>
  <c r="K400" i="6"/>
  <c r="K399" i="6"/>
  <c r="K398" i="6"/>
  <c r="K397" i="6"/>
  <c r="O396" i="6"/>
  <c r="K395" i="6"/>
  <c r="G394" i="6"/>
  <c r="K394" i="6" s="1"/>
  <c r="G393" i="6"/>
  <c r="K393" i="6" s="1"/>
  <c r="K392" i="6"/>
  <c r="O391" i="6"/>
  <c r="O522" i="1"/>
  <c r="L522" i="1"/>
  <c r="J522" i="1"/>
  <c r="O521" i="1"/>
  <c r="J521" i="1"/>
  <c r="L521" i="1" s="1"/>
  <c r="O520" i="1"/>
  <c r="L520" i="1"/>
  <c r="J520" i="1"/>
  <c r="O519" i="1"/>
  <c r="J519" i="1"/>
  <c r="L519" i="1" s="1"/>
  <c r="O518" i="1"/>
  <c r="L518" i="1"/>
  <c r="J518" i="1"/>
  <c r="K517" i="1"/>
  <c r="G517" i="1"/>
  <c r="K516" i="1"/>
  <c r="L515" i="1" s="1"/>
  <c r="O515" i="1"/>
  <c r="K514" i="1"/>
  <c r="K513" i="1"/>
  <c r="O512" i="1"/>
  <c r="L512" i="1"/>
  <c r="K511" i="1"/>
  <c r="O510" i="1"/>
  <c r="L510" i="1"/>
  <c r="K509" i="1"/>
  <c r="O508" i="1"/>
  <c r="L508" i="1"/>
  <c r="K507" i="1"/>
  <c r="K506" i="1"/>
  <c r="L504" i="1" s="1"/>
  <c r="K505" i="1"/>
  <c r="O504" i="1"/>
  <c r="K503" i="1"/>
  <c r="K502" i="1"/>
  <c r="K501" i="1"/>
  <c r="O500" i="1"/>
  <c r="L500" i="1"/>
  <c r="O393" i="11"/>
  <c r="K393" i="11"/>
  <c r="L393" i="11" s="1"/>
  <c r="J529" i="4"/>
  <c r="F528" i="4"/>
  <c r="J528" i="4" s="1"/>
  <c r="J527" i="4"/>
  <c r="J526" i="4"/>
  <c r="O525" i="4"/>
  <c r="J165" i="10"/>
  <c r="F164" i="10"/>
  <c r="J164" i="10" s="1"/>
  <c r="J163" i="10"/>
  <c r="J162" i="10"/>
  <c r="O161" i="10"/>
  <c r="F219" i="8"/>
  <c r="J219" i="8" s="1"/>
  <c r="J218" i="8"/>
  <c r="J217" i="8"/>
  <c r="O216" i="8"/>
  <c r="O252" i="20"/>
  <c r="J252" i="20"/>
  <c r="L252" i="20" s="1"/>
  <c r="O396" i="13"/>
  <c r="J396" i="13"/>
  <c r="L396" i="13" s="1"/>
  <c r="O394" i="13"/>
  <c r="J394" i="13"/>
  <c r="L394" i="13" s="1"/>
  <c r="O393" i="13"/>
  <c r="J393" i="13"/>
  <c r="L393" i="13" s="1"/>
  <c r="K497" i="1"/>
  <c r="L496" i="1" s="1"/>
  <c r="O496" i="1"/>
  <c r="K495" i="1"/>
  <c r="L494" i="1" s="1"/>
  <c r="G495" i="1"/>
  <c r="O494" i="1"/>
  <c r="K493" i="1"/>
  <c r="L492" i="1" s="1"/>
  <c r="G493" i="1"/>
  <c r="O492" i="1"/>
  <c r="K491" i="1"/>
  <c r="O490" i="1"/>
  <c r="L490" i="1"/>
  <c r="J247" i="7"/>
  <c r="J246" i="7"/>
  <c r="L245" i="7" s="1"/>
  <c r="O245" i="7"/>
  <c r="J385" i="6"/>
  <c r="J384" i="6"/>
  <c r="O383" i="6"/>
  <c r="K387" i="13"/>
  <c r="K386" i="13"/>
  <c r="K385" i="13"/>
  <c r="K384" i="13"/>
  <c r="O383" i="13"/>
  <c r="K382" i="13"/>
  <c r="K381" i="13"/>
  <c r="O380" i="13"/>
  <c r="K254" i="12"/>
  <c r="L253" i="12" s="1"/>
  <c r="O253" i="12"/>
  <c r="K95" i="25"/>
  <c r="K94" i="25"/>
  <c r="O93" i="25"/>
  <c r="K251" i="12"/>
  <c r="K250" i="12"/>
  <c r="O249" i="12"/>
  <c r="O247" i="12"/>
  <c r="L247" i="12"/>
  <c r="K130" i="26"/>
  <c r="L129" i="26" s="1"/>
  <c r="O129" i="26"/>
  <c r="K128" i="26"/>
  <c r="K127" i="26"/>
  <c r="O126" i="26"/>
  <c r="K519" i="4"/>
  <c r="L518" i="4" s="1"/>
  <c r="O518" i="4"/>
  <c r="G517" i="4"/>
  <c r="K517" i="4" s="1"/>
  <c r="K516" i="4"/>
  <c r="O515" i="4"/>
  <c r="K387" i="11"/>
  <c r="L386" i="11" s="1"/>
  <c r="O386" i="11"/>
  <c r="G385" i="11"/>
  <c r="K385" i="11" s="1"/>
  <c r="K384" i="11"/>
  <c r="O383" i="11"/>
  <c r="K186" i="9"/>
  <c r="L185" i="9" s="1"/>
  <c r="O185" i="9"/>
  <c r="G184" i="9"/>
  <c r="K184" i="9" s="1"/>
  <c r="K183" i="9"/>
  <c r="O182" i="9"/>
  <c r="J181" i="9"/>
  <c r="J180" i="9"/>
  <c r="O179" i="9"/>
  <c r="J178" i="9"/>
  <c r="J177" i="9"/>
  <c r="O176" i="9"/>
  <c r="O243" i="7"/>
  <c r="J243" i="7"/>
  <c r="L243" i="7" s="1"/>
  <c r="O242" i="7"/>
  <c r="J242" i="7"/>
  <c r="L242" i="7" s="1"/>
  <c r="O385" i="5"/>
  <c r="J385" i="5"/>
  <c r="L385" i="5" s="1"/>
  <c r="G384" i="5"/>
  <c r="J384" i="5" s="1"/>
  <c r="J383" i="5"/>
  <c r="O382" i="5"/>
  <c r="O381" i="6"/>
  <c r="J381" i="6"/>
  <c r="L381" i="6" s="1"/>
  <c r="O380" i="6"/>
  <c r="J380" i="6"/>
  <c r="L380" i="6" s="1"/>
  <c r="O379" i="6"/>
  <c r="J379" i="6"/>
  <c r="L379" i="6" s="1"/>
  <c r="G378" i="6"/>
  <c r="J378" i="6" s="1"/>
  <c r="J377" i="6"/>
  <c r="O376" i="6"/>
  <c r="O380" i="5"/>
  <c r="F380" i="5"/>
  <c r="J380" i="5" s="1"/>
  <c r="L380" i="5" s="1"/>
  <c r="O381" i="11"/>
  <c r="G381" i="11"/>
  <c r="J381" i="11" s="1"/>
  <c r="L381" i="11" s="1"/>
  <c r="J380" i="11"/>
  <c r="J379" i="11"/>
  <c r="J378" i="11"/>
  <c r="O377" i="11"/>
  <c r="O242" i="20"/>
  <c r="G242" i="20"/>
  <c r="J242" i="20" s="1"/>
  <c r="L242" i="20" s="1"/>
  <c r="J241" i="20"/>
  <c r="J240" i="20"/>
  <c r="J239" i="20"/>
  <c r="O238" i="20"/>
  <c r="O374" i="6"/>
  <c r="G374" i="6"/>
  <c r="J374" i="6" s="1"/>
  <c r="L374" i="6" s="1"/>
  <c r="O373" i="6"/>
  <c r="G373" i="6"/>
  <c r="J373" i="6" s="1"/>
  <c r="L373" i="6" s="1"/>
  <c r="J485" i="1"/>
  <c r="J484" i="1"/>
  <c r="L483" i="1" s="1"/>
  <c r="O483" i="1"/>
  <c r="O482" i="1"/>
  <c r="L482" i="1"/>
  <c r="J482" i="1"/>
  <c r="J481" i="1"/>
  <c r="G481" i="1"/>
  <c r="J480" i="1"/>
  <c r="L479" i="1" s="1"/>
  <c r="O479" i="1"/>
  <c r="J478" i="1"/>
  <c r="J477" i="1"/>
  <c r="L476" i="1" s="1"/>
  <c r="O476" i="1"/>
  <c r="K373" i="11"/>
  <c r="L372" i="11" s="1"/>
  <c r="O372" i="11"/>
  <c r="K371" i="11"/>
  <c r="L370" i="11" s="1"/>
  <c r="O370" i="11"/>
  <c r="K376" i="13"/>
  <c r="L375" i="13" s="1"/>
  <c r="O375" i="13"/>
  <c r="K374" i="13"/>
  <c r="L373" i="13" s="1"/>
  <c r="O373" i="13"/>
  <c r="K371" i="13"/>
  <c r="K370" i="13"/>
  <c r="K369" i="13"/>
  <c r="K368" i="13"/>
  <c r="K367" i="13"/>
  <c r="K366" i="13"/>
  <c r="K365" i="13"/>
  <c r="K364" i="13"/>
  <c r="K363" i="13"/>
  <c r="K362" i="13"/>
  <c r="O361" i="13"/>
  <c r="K360" i="13"/>
  <c r="K359" i="13"/>
  <c r="O358" i="13"/>
  <c r="K357" i="13"/>
  <c r="K356" i="13"/>
  <c r="O355" i="13"/>
  <c r="K354" i="13"/>
  <c r="L353" i="13" s="1"/>
  <c r="O353" i="13"/>
  <c r="K243" i="12"/>
  <c r="K242" i="12"/>
  <c r="O241" i="12"/>
  <c r="K240" i="12"/>
  <c r="L239" i="12" s="1"/>
  <c r="O239" i="12"/>
  <c r="K122" i="26"/>
  <c r="L121" i="26" s="1"/>
  <c r="O121" i="26"/>
  <c r="K120" i="26"/>
  <c r="L119" i="26" s="1"/>
  <c r="O119" i="26"/>
  <c r="K118" i="26"/>
  <c r="L117" i="26" s="1"/>
  <c r="O117" i="26"/>
  <c r="K237" i="12"/>
  <c r="L236" i="12" s="1"/>
  <c r="O236" i="12"/>
  <c r="J235" i="12"/>
  <c r="J234" i="12"/>
  <c r="O233" i="12"/>
  <c r="K89" i="25"/>
  <c r="L88" i="25" s="1"/>
  <c r="O88" i="25"/>
  <c r="J87" i="25"/>
  <c r="J86" i="25"/>
  <c r="O85" i="25"/>
  <c r="K511" i="4"/>
  <c r="L510" i="4" s="1"/>
  <c r="O510" i="4"/>
  <c r="K509" i="4"/>
  <c r="K508" i="4"/>
  <c r="G507" i="4"/>
  <c r="K507" i="4" s="1"/>
  <c r="J506" i="4"/>
  <c r="J505" i="4"/>
  <c r="K503" i="4"/>
  <c r="O502" i="4"/>
  <c r="K155" i="10"/>
  <c r="G154" i="10"/>
  <c r="K154" i="10" s="1"/>
  <c r="O153" i="10"/>
  <c r="K210" i="8"/>
  <c r="K209" i="8"/>
  <c r="K208" i="8"/>
  <c r="G207" i="8"/>
  <c r="K207" i="8" s="1"/>
  <c r="O206" i="8"/>
  <c r="K205" i="8"/>
  <c r="K204" i="8"/>
  <c r="K203" i="8"/>
  <c r="O202" i="8"/>
  <c r="K172" i="9"/>
  <c r="L171" i="9" s="1"/>
  <c r="O171" i="9"/>
  <c r="K170" i="9"/>
  <c r="K169" i="9"/>
  <c r="G168" i="9"/>
  <c r="K168" i="9" s="1"/>
  <c r="J167" i="9"/>
  <c r="J166" i="9"/>
  <c r="K164" i="9"/>
  <c r="O163" i="9"/>
  <c r="K162" i="9"/>
  <c r="K161" i="9"/>
  <c r="K160" i="9"/>
  <c r="O159" i="9"/>
  <c r="K158" i="9"/>
  <c r="K157" i="9"/>
  <c r="O156" i="9"/>
  <c r="K155" i="9"/>
  <c r="L154" i="9" s="1"/>
  <c r="O154" i="9"/>
  <c r="K376" i="5"/>
  <c r="K375" i="5"/>
  <c r="K374" i="5"/>
  <c r="O373" i="5"/>
  <c r="G372" i="5"/>
  <c r="K372" i="5" s="1"/>
  <c r="L371" i="5" s="1"/>
  <c r="O371" i="5"/>
  <c r="K238" i="7"/>
  <c r="K237" i="7"/>
  <c r="K236" i="7"/>
  <c r="O235" i="7"/>
  <c r="K234" i="7"/>
  <c r="K233" i="7"/>
  <c r="K232" i="7"/>
  <c r="O231" i="7"/>
  <c r="K230" i="7"/>
  <c r="L229" i="7" s="1"/>
  <c r="O229" i="7"/>
  <c r="K228" i="7"/>
  <c r="L227" i="7" s="1"/>
  <c r="O227" i="7"/>
  <c r="K369" i="6"/>
  <c r="K368" i="6"/>
  <c r="K367" i="6"/>
  <c r="O366" i="6"/>
  <c r="K365" i="6"/>
  <c r="L364" i="6" s="1"/>
  <c r="O364" i="6"/>
  <c r="K363" i="6"/>
  <c r="L362" i="6" s="1"/>
  <c r="O362" i="6"/>
  <c r="K36" i="30"/>
  <c r="L35" i="30" s="1"/>
  <c r="O35" i="30"/>
  <c r="K234" i="20"/>
  <c r="K233" i="20"/>
  <c r="K232" i="20"/>
  <c r="G231" i="20"/>
  <c r="K231" i="20" s="1"/>
  <c r="K230" i="20"/>
  <c r="K229" i="20"/>
  <c r="J228" i="20"/>
  <c r="J227" i="20"/>
  <c r="K225" i="20"/>
  <c r="K224" i="20"/>
  <c r="O223" i="20"/>
  <c r="K222" i="20"/>
  <c r="L221" i="20" s="1"/>
  <c r="O221" i="20"/>
  <c r="I220" i="20"/>
  <c r="G220" i="20"/>
  <c r="K219" i="20"/>
  <c r="I218" i="20"/>
  <c r="K218" i="20" s="1"/>
  <c r="I217" i="20"/>
  <c r="K217" i="20" s="1"/>
  <c r="O216" i="20"/>
  <c r="K369" i="5"/>
  <c r="K368" i="5"/>
  <c r="K367" i="5"/>
  <c r="K366" i="5"/>
  <c r="O365" i="5"/>
  <c r="K360" i="6"/>
  <c r="L359" i="6" s="1"/>
  <c r="O359" i="6"/>
  <c r="K358" i="6"/>
  <c r="K357" i="6"/>
  <c r="K356" i="6"/>
  <c r="K355" i="6"/>
  <c r="K354" i="6"/>
  <c r="G353" i="6"/>
  <c r="K353" i="6" s="1"/>
  <c r="G352" i="6"/>
  <c r="K352" i="6" s="1"/>
  <c r="K351" i="6"/>
  <c r="O350" i="6"/>
  <c r="K349" i="6"/>
  <c r="K348" i="6"/>
  <c r="K347" i="6"/>
  <c r="K346" i="6"/>
  <c r="K345" i="6"/>
  <c r="O344" i="6"/>
  <c r="K343" i="6"/>
  <c r="G342" i="6"/>
  <c r="K342" i="6" s="1"/>
  <c r="G341" i="6"/>
  <c r="K341" i="6" s="1"/>
  <c r="K340" i="6"/>
  <c r="O339" i="6"/>
  <c r="O473" i="1"/>
  <c r="L473" i="1"/>
  <c r="J473" i="1"/>
  <c r="O472" i="1"/>
  <c r="J472" i="1"/>
  <c r="L472" i="1" s="1"/>
  <c r="O471" i="1"/>
  <c r="L471" i="1"/>
  <c r="J471" i="1"/>
  <c r="O470" i="1"/>
  <c r="J470" i="1"/>
  <c r="L470" i="1" s="1"/>
  <c r="O469" i="1"/>
  <c r="L469" i="1"/>
  <c r="J469" i="1"/>
  <c r="K468" i="1"/>
  <c r="L463" i="1" s="1"/>
  <c r="G468" i="1"/>
  <c r="K467" i="1"/>
  <c r="L466" i="1" s="1"/>
  <c r="O466" i="1"/>
  <c r="K465" i="1"/>
  <c r="K464" i="1"/>
  <c r="O463" i="1"/>
  <c r="K462" i="1"/>
  <c r="L461" i="1" s="1"/>
  <c r="O461" i="1"/>
  <c r="K460" i="1"/>
  <c r="O459" i="1"/>
  <c r="L459" i="1"/>
  <c r="K458" i="1"/>
  <c r="K457" i="1"/>
  <c r="K456" i="1"/>
  <c r="L455" i="1" s="1"/>
  <c r="O455" i="1"/>
  <c r="K454" i="1"/>
  <c r="K453" i="1"/>
  <c r="K452" i="1"/>
  <c r="O451" i="1"/>
  <c r="L451" i="1"/>
  <c r="O368" i="11"/>
  <c r="K368" i="11"/>
  <c r="L368" i="11" s="1"/>
  <c r="F198" i="8"/>
  <c r="J198" i="8" s="1"/>
  <c r="J197" i="8"/>
  <c r="J196" i="8"/>
  <c r="O195" i="8"/>
  <c r="J498" i="4"/>
  <c r="F497" i="4"/>
  <c r="J497" i="4" s="1"/>
  <c r="J496" i="4"/>
  <c r="J495" i="4"/>
  <c r="O494" i="4"/>
  <c r="J149" i="10"/>
  <c r="F148" i="10"/>
  <c r="J148" i="10" s="1"/>
  <c r="J147" i="10"/>
  <c r="J146" i="10"/>
  <c r="O145" i="10"/>
  <c r="F144" i="10"/>
  <c r="J144" i="10" s="1"/>
  <c r="J143" i="10"/>
  <c r="J142" i="10"/>
  <c r="O141" i="10"/>
  <c r="O212" i="20"/>
  <c r="J212" i="20"/>
  <c r="L212" i="20" s="1"/>
  <c r="O351" i="13"/>
  <c r="J351" i="13"/>
  <c r="L351" i="13" s="1"/>
  <c r="O349" i="13"/>
  <c r="J349" i="13"/>
  <c r="L349" i="13" s="1"/>
  <c r="O348" i="13"/>
  <c r="J348" i="13"/>
  <c r="L348" i="13" s="1"/>
  <c r="K448" i="1"/>
  <c r="L447" i="1" s="1"/>
  <c r="O447" i="1"/>
  <c r="K446" i="1"/>
  <c r="G446" i="1"/>
  <c r="O445" i="1"/>
  <c r="L445" i="1"/>
  <c r="G444" i="1"/>
  <c r="K444" i="1" s="1"/>
  <c r="L443" i="1" s="1"/>
  <c r="O443" i="1"/>
  <c r="K442" i="1"/>
  <c r="L441" i="1" s="1"/>
  <c r="O441" i="1"/>
  <c r="K437" i="1"/>
  <c r="J333" i="6"/>
  <c r="J332" i="6"/>
  <c r="O331" i="6"/>
  <c r="J221" i="7"/>
  <c r="J220" i="7"/>
  <c r="O219" i="7"/>
  <c r="K342" i="13"/>
  <c r="K341" i="13"/>
  <c r="K340" i="13"/>
  <c r="K339" i="13"/>
  <c r="O338" i="13"/>
  <c r="K337" i="13"/>
  <c r="K336" i="13"/>
  <c r="L335" i="13" s="1"/>
  <c r="O335" i="13"/>
  <c r="K79" i="25"/>
  <c r="L78" i="25" s="1"/>
  <c r="O78" i="25"/>
  <c r="K77" i="25"/>
  <c r="K76" i="25"/>
  <c r="O75" i="25"/>
  <c r="K227" i="12"/>
  <c r="O226" i="12"/>
  <c r="K225" i="12"/>
  <c r="K224" i="12"/>
  <c r="O223" i="12"/>
  <c r="O221" i="12"/>
  <c r="L221" i="12"/>
  <c r="K111" i="26"/>
  <c r="L110" i="26" s="1"/>
  <c r="O110" i="26"/>
  <c r="K109" i="26"/>
  <c r="K108" i="26"/>
  <c r="O107" i="26"/>
  <c r="K488" i="4"/>
  <c r="L487" i="4" s="1"/>
  <c r="O487" i="4"/>
  <c r="G486" i="4"/>
  <c r="K486" i="4" s="1"/>
  <c r="L485" i="4" s="1"/>
  <c r="O485" i="4"/>
  <c r="K148" i="9"/>
  <c r="L147" i="9" s="1"/>
  <c r="O147" i="9"/>
  <c r="G146" i="9"/>
  <c r="K146" i="9" s="1"/>
  <c r="L145" i="9" s="1"/>
  <c r="O145" i="9"/>
  <c r="O144" i="9"/>
  <c r="J144" i="9"/>
  <c r="L144" i="9" s="1"/>
  <c r="O143" i="9"/>
  <c r="J143" i="9"/>
  <c r="L143" i="9" s="1"/>
  <c r="O189" i="8"/>
  <c r="J189" i="8"/>
  <c r="L189" i="8" s="1"/>
  <c r="K362" i="11"/>
  <c r="L361" i="11" s="1"/>
  <c r="O361" i="11"/>
  <c r="G360" i="11"/>
  <c r="K360" i="11" s="1"/>
  <c r="L359" i="11" s="1"/>
  <c r="O359" i="11"/>
  <c r="O217" i="7"/>
  <c r="J217" i="7"/>
  <c r="L217" i="7" s="1"/>
  <c r="O216" i="7"/>
  <c r="J216" i="7"/>
  <c r="L216" i="7" s="1"/>
  <c r="O359" i="5"/>
  <c r="J359" i="5"/>
  <c r="L359" i="5" s="1"/>
  <c r="G358" i="5"/>
  <c r="J358" i="5" s="1"/>
  <c r="J357" i="5"/>
  <c r="O356" i="5"/>
  <c r="O329" i="6"/>
  <c r="J329" i="6"/>
  <c r="L329" i="6" s="1"/>
  <c r="O328" i="6"/>
  <c r="J328" i="6"/>
  <c r="L328" i="6" s="1"/>
  <c r="O327" i="6"/>
  <c r="J327" i="6"/>
  <c r="L327" i="6" s="1"/>
  <c r="G326" i="6"/>
  <c r="J326" i="6" s="1"/>
  <c r="J325" i="6"/>
  <c r="O324" i="6"/>
  <c r="O357" i="11"/>
  <c r="G357" i="11"/>
  <c r="J357" i="11" s="1"/>
  <c r="L357" i="11" s="1"/>
  <c r="J356" i="11"/>
  <c r="J355" i="11"/>
  <c r="J354" i="11"/>
  <c r="O353" i="11"/>
  <c r="O202" i="20"/>
  <c r="G202" i="20"/>
  <c r="J202" i="20" s="1"/>
  <c r="L202" i="20" s="1"/>
  <c r="J201" i="20"/>
  <c r="J200" i="20"/>
  <c r="J199" i="20"/>
  <c r="O198" i="20"/>
  <c r="O322" i="6"/>
  <c r="G322" i="6"/>
  <c r="J322" i="6" s="1"/>
  <c r="L322" i="6" s="1"/>
  <c r="O321" i="6"/>
  <c r="G321" i="6"/>
  <c r="K321" i="6" s="1"/>
  <c r="L321" i="6" s="1"/>
  <c r="O436" i="1"/>
  <c r="J436" i="1"/>
  <c r="L436" i="1" s="1"/>
  <c r="O435" i="1"/>
  <c r="J435" i="1"/>
  <c r="L435" i="1" s="1"/>
  <c r="J434" i="1"/>
  <c r="L433" i="1" s="1"/>
  <c r="O433" i="1"/>
  <c r="O432" i="1"/>
  <c r="L432" i="1"/>
  <c r="J432" i="1"/>
  <c r="K349" i="11"/>
  <c r="L348" i="11" s="1"/>
  <c r="O348" i="11"/>
  <c r="K347" i="11"/>
  <c r="L346" i="11" s="1"/>
  <c r="O346" i="11"/>
  <c r="K331" i="13"/>
  <c r="L330" i="13" s="1"/>
  <c r="O330" i="13"/>
  <c r="K329" i="13"/>
  <c r="L328" i="13" s="1"/>
  <c r="O328" i="13"/>
  <c r="K217" i="12"/>
  <c r="K216" i="12"/>
  <c r="O215" i="12"/>
  <c r="K214" i="12"/>
  <c r="L213" i="12" s="1"/>
  <c r="O213" i="12"/>
  <c r="K211" i="12"/>
  <c r="L210" i="12" s="1"/>
  <c r="O210" i="12"/>
  <c r="J209" i="12"/>
  <c r="J208" i="12"/>
  <c r="O207" i="12"/>
  <c r="K326" i="13"/>
  <c r="K325" i="13"/>
  <c r="K324" i="13"/>
  <c r="K323" i="13"/>
  <c r="K322" i="13"/>
  <c r="K321" i="13"/>
  <c r="K320" i="13"/>
  <c r="K319" i="13"/>
  <c r="K318" i="13"/>
  <c r="K317" i="13"/>
  <c r="O316" i="13"/>
  <c r="K315" i="13"/>
  <c r="K314" i="13"/>
  <c r="O313" i="13"/>
  <c r="K312" i="13"/>
  <c r="K311" i="13"/>
  <c r="O310" i="13"/>
  <c r="K309" i="13"/>
  <c r="L308" i="13" s="1"/>
  <c r="O308" i="13"/>
  <c r="K71" i="25"/>
  <c r="L70" i="25" s="1"/>
  <c r="O70" i="25"/>
  <c r="J69" i="25"/>
  <c r="J68" i="25"/>
  <c r="O67" i="25"/>
  <c r="K103" i="26"/>
  <c r="L102" i="26" s="1"/>
  <c r="O102" i="26"/>
  <c r="K101" i="26"/>
  <c r="L100" i="26" s="1"/>
  <c r="O100" i="26"/>
  <c r="K99" i="26"/>
  <c r="L98" i="26" s="1"/>
  <c r="O98" i="26"/>
  <c r="O344" i="11"/>
  <c r="L344" i="11"/>
  <c r="K343" i="11"/>
  <c r="K342" i="11"/>
  <c r="G341" i="11"/>
  <c r="K341" i="11" s="1"/>
  <c r="J340" i="11"/>
  <c r="J339" i="11"/>
  <c r="K337" i="11"/>
  <c r="O336" i="11"/>
  <c r="K472" i="4"/>
  <c r="G471" i="4"/>
  <c r="K471" i="4" s="1"/>
  <c r="O470" i="4"/>
  <c r="O473" i="4"/>
  <c r="K474" i="4"/>
  <c r="J476" i="4"/>
  <c r="J477" i="4"/>
  <c r="G478" i="4"/>
  <c r="K478" i="4" s="1"/>
  <c r="K479" i="4"/>
  <c r="K480" i="4"/>
  <c r="L481" i="4"/>
  <c r="O481" i="4"/>
  <c r="K135" i="10"/>
  <c r="G134" i="10"/>
  <c r="K134" i="10" s="1"/>
  <c r="O133" i="10"/>
  <c r="O139" i="9"/>
  <c r="L139" i="9"/>
  <c r="K138" i="9"/>
  <c r="K137" i="9"/>
  <c r="G136" i="9"/>
  <c r="K136" i="9" s="1"/>
  <c r="J135" i="9"/>
  <c r="J134" i="9"/>
  <c r="K132" i="9"/>
  <c r="O131" i="9"/>
  <c r="K130" i="9"/>
  <c r="K129" i="9"/>
  <c r="K128" i="9"/>
  <c r="G127" i="9"/>
  <c r="K127" i="9" s="1"/>
  <c r="O126" i="9"/>
  <c r="K125" i="9"/>
  <c r="K124" i="9"/>
  <c r="K123" i="9"/>
  <c r="O122" i="9"/>
  <c r="K121" i="9"/>
  <c r="K120" i="9"/>
  <c r="O119" i="9"/>
  <c r="K118" i="9"/>
  <c r="L117" i="9" s="1"/>
  <c r="O117" i="9"/>
  <c r="K185" i="8"/>
  <c r="K184" i="8"/>
  <c r="K183" i="8"/>
  <c r="G182" i="8"/>
  <c r="K182" i="8" s="1"/>
  <c r="O181" i="8"/>
  <c r="K180" i="8"/>
  <c r="K179" i="8"/>
  <c r="K178" i="8"/>
  <c r="O177" i="8"/>
  <c r="K317" i="6"/>
  <c r="K316" i="6"/>
  <c r="K315" i="6"/>
  <c r="O314" i="6"/>
  <c r="K313" i="6"/>
  <c r="L312" i="6" s="1"/>
  <c r="O312" i="6"/>
  <c r="K311" i="6"/>
  <c r="L310" i="6" s="1"/>
  <c r="O310" i="6"/>
  <c r="K352" i="5"/>
  <c r="K351" i="5"/>
  <c r="K350" i="5"/>
  <c r="O349" i="5"/>
  <c r="G348" i="5"/>
  <c r="K348" i="5" s="1"/>
  <c r="L347" i="5" s="1"/>
  <c r="O347" i="5"/>
  <c r="K212" i="7"/>
  <c r="K211" i="7"/>
  <c r="K210" i="7"/>
  <c r="O209" i="7"/>
  <c r="K208" i="7"/>
  <c r="K207" i="7"/>
  <c r="K206" i="7"/>
  <c r="O205" i="7"/>
  <c r="K204" i="7"/>
  <c r="L203" i="7" s="1"/>
  <c r="O203" i="7"/>
  <c r="K202" i="7"/>
  <c r="L201" i="7" s="1"/>
  <c r="O201" i="7"/>
  <c r="K29" i="30"/>
  <c r="L28" i="30" s="1"/>
  <c r="O28" i="30"/>
  <c r="K22" i="30"/>
  <c r="L21" i="30" s="1"/>
  <c r="O21" i="30"/>
  <c r="K15" i="30"/>
  <c r="L14" i="30" s="1"/>
  <c r="O14" i="30"/>
  <c r="K1" i="30"/>
  <c r="K345" i="5"/>
  <c r="K344" i="5"/>
  <c r="K343" i="5"/>
  <c r="K342" i="5"/>
  <c r="O341" i="5"/>
  <c r="K334" i="11"/>
  <c r="K333" i="11"/>
  <c r="K332" i="11"/>
  <c r="G331" i="11"/>
  <c r="K331" i="11" s="1"/>
  <c r="K330" i="11"/>
  <c r="K329" i="11"/>
  <c r="J328" i="11"/>
  <c r="J327" i="11"/>
  <c r="K325" i="11"/>
  <c r="K324" i="11"/>
  <c r="O323" i="11"/>
  <c r="K322" i="11"/>
  <c r="L321" i="11" s="1"/>
  <c r="O321" i="11"/>
  <c r="I320" i="11"/>
  <c r="G320" i="11"/>
  <c r="K319" i="11"/>
  <c r="I318" i="11"/>
  <c r="K318" i="11" s="1"/>
  <c r="I317" i="11"/>
  <c r="K317" i="11" s="1"/>
  <c r="O316" i="11"/>
  <c r="K194" i="20"/>
  <c r="K193" i="20"/>
  <c r="K192" i="20"/>
  <c r="G191" i="20"/>
  <c r="K191" i="20" s="1"/>
  <c r="K190" i="20"/>
  <c r="K189" i="20"/>
  <c r="J188" i="20"/>
  <c r="J187" i="20"/>
  <c r="K185" i="20"/>
  <c r="K184" i="20"/>
  <c r="O183" i="20"/>
  <c r="K182" i="20"/>
  <c r="L181" i="20" s="1"/>
  <c r="O181" i="20"/>
  <c r="I180" i="20"/>
  <c r="G180" i="20"/>
  <c r="K179" i="20"/>
  <c r="I178" i="20"/>
  <c r="K178" i="20" s="1"/>
  <c r="I177" i="20"/>
  <c r="K177" i="20" s="1"/>
  <c r="O176" i="20"/>
  <c r="K308" i="6"/>
  <c r="K307" i="6"/>
  <c r="K306" i="6"/>
  <c r="G305" i="6"/>
  <c r="K305" i="6" s="1"/>
  <c r="K304" i="6"/>
  <c r="K303" i="6"/>
  <c r="J302" i="6"/>
  <c r="J301" i="6"/>
  <c r="K299" i="6"/>
  <c r="K298" i="6"/>
  <c r="O297" i="6"/>
  <c r="K296" i="6"/>
  <c r="L295" i="6" s="1"/>
  <c r="O295" i="6"/>
  <c r="K294" i="6"/>
  <c r="K293" i="6"/>
  <c r="K292" i="6"/>
  <c r="K291" i="6"/>
  <c r="K290" i="6"/>
  <c r="G289" i="6"/>
  <c r="K289" i="6" s="1"/>
  <c r="G288" i="6"/>
  <c r="K288" i="6" s="1"/>
  <c r="K287" i="6"/>
  <c r="O286" i="6"/>
  <c r="K285" i="6"/>
  <c r="K284" i="6"/>
  <c r="K283" i="6"/>
  <c r="K282" i="6"/>
  <c r="K281" i="6"/>
  <c r="O280" i="6"/>
  <c r="K279" i="6"/>
  <c r="G278" i="6"/>
  <c r="K278" i="6" s="1"/>
  <c r="G277" i="6"/>
  <c r="K277" i="6" s="1"/>
  <c r="K276" i="6"/>
  <c r="O275" i="6"/>
  <c r="O429" i="1"/>
  <c r="L429" i="1"/>
  <c r="J429" i="1"/>
  <c r="O428" i="1"/>
  <c r="J428" i="1"/>
  <c r="L428" i="1" s="1"/>
  <c r="O427" i="1"/>
  <c r="L427" i="1"/>
  <c r="J427" i="1"/>
  <c r="O426" i="1"/>
  <c r="J426" i="1"/>
  <c r="L426" i="1" s="1"/>
  <c r="O425" i="1"/>
  <c r="L425" i="1"/>
  <c r="J425" i="1"/>
  <c r="K424" i="1"/>
  <c r="L419" i="1" s="1"/>
  <c r="G424" i="1"/>
  <c r="K423" i="1"/>
  <c r="L422" i="1" s="1"/>
  <c r="O422" i="1"/>
  <c r="K421" i="1"/>
  <c r="K420" i="1"/>
  <c r="O419" i="1"/>
  <c r="K418" i="1"/>
  <c r="L417" i="1" s="1"/>
  <c r="O417" i="1"/>
  <c r="K416" i="1"/>
  <c r="O415" i="1"/>
  <c r="L415" i="1"/>
  <c r="K414" i="1"/>
  <c r="K413" i="1"/>
  <c r="K412" i="1"/>
  <c r="L411" i="1" s="1"/>
  <c r="O411" i="1"/>
  <c r="K410" i="1"/>
  <c r="K409" i="1"/>
  <c r="K408" i="1"/>
  <c r="O407" i="1"/>
  <c r="L407" i="1"/>
  <c r="O312" i="11"/>
  <c r="K312" i="11"/>
  <c r="L312" i="11" s="1"/>
  <c r="J130" i="10"/>
  <c r="F129" i="10"/>
  <c r="J129" i="10" s="1"/>
  <c r="J128" i="10"/>
  <c r="J127" i="10"/>
  <c r="O126" i="10"/>
  <c r="J467" i="4"/>
  <c r="F466" i="4"/>
  <c r="J466" i="4" s="1"/>
  <c r="J465" i="4"/>
  <c r="J464" i="4"/>
  <c r="O463" i="4"/>
  <c r="F174" i="8"/>
  <c r="J174" i="8" s="1"/>
  <c r="J173" i="8"/>
  <c r="J172" i="8"/>
  <c r="O171" i="8"/>
  <c r="O304" i="13"/>
  <c r="J304" i="13"/>
  <c r="L304" i="13" s="1"/>
  <c r="O172" i="20"/>
  <c r="J172" i="20"/>
  <c r="L172" i="20" s="1"/>
  <c r="O302" i="13"/>
  <c r="J302" i="13"/>
  <c r="L302" i="13" s="1"/>
  <c r="O301" i="13"/>
  <c r="J301" i="13"/>
  <c r="L301" i="13" s="1"/>
  <c r="K404" i="1"/>
  <c r="L403" i="1" s="1"/>
  <c r="O403" i="1"/>
  <c r="G402" i="1"/>
  <c r="K402" i="1" s="1"/>
  <c r="L401" i="1" s="1"/>
  <c r="O401" i="1"/>
  <c r="K400" i="1"/>
  <c r="L399" i="1" s="1"/>
  <c r="G400" i="1"/>
  <c r="O399" i="1"/>
  <c r="K398" i="1"/>
  <c r="O397" i="1"/>
  <c r="L397" i="1"/>
  <c r="J269" i="6"/>
  <c r="J268" i="6"/>
  <c r="O267" i="6"/>
  <c r="J195" i="7"/>
  <c r="J194" i="7"/>
  <c r="O193" i="7"/>
  <c r="K295" i="13"/>
  <c r="L294" i="13" s="1"/>
  <c r="O294" i="13"/>
  <c r="K293" i="13"/>
  <c r="K292" i="13"/>
  <c r="O291" i="13"/>
  <c r="K290" i="13"/>
  <c r="K289" i="13"/>
  <c r="K288" i="13"/>
  <c r="O287" i="13"/>
  <c r="K61" i="25"/>
  <c r="K60" i="25"/>
  <c r="O59" i="25"/>
  <c r="K201" i="12"/>
  <c r="K200" i="12"/>
  <c r="O199" i="12"/>
  <c r="K92" i="26"/>
  <c r="L91" i="26" s="1"/>
  <c r="O91" i="26"/>
  <c r="K90" i="26"/>
  <c r="K89" i="26"/>
  <c r="O88" i="26"/>
  <c r="G457" i="4"/>
  <c r="K457" i="4" s="1"/>
  <c r="L456" i="4" s="1"/>
  <c r="O456" i="4"/>
  <c r="G455" i="4"/>
  <c r="K455" i="4" s="1"/>
  <c r="L454" i="4" s="1"/>
  <c r="O454" i="4"/>
  <c r="G306" i="11"/>
  <c r="K306" i="11" s="1"/>
  <c r="L305" i="11" s="1"/>
  <c r="O305" i="11"/>
  <c r="G304" i="11"/>
  <c r="K304" i="11" s="1"/>
  <c r="L303" i="11" s="1"/>
  <c r="O303" i="11"/>
  <c r="G112" i="9"/>
  <c r="K112" i="9" s="1"/>
  <c r="L111" i="9" s="1"/>
  <c r="O111" i="9"/>
  <c r="G110" i="9"/>
  <c r="K110" i="9" s="1"/>
  <c r="L109" i="9" s="1"/>
  <c r="O109" i="9"/>
  <c r="O108" i="9"/>
  <c r="J108" i="9"/>
  <c r="L108" i="9" s="1"/>
  <c r="O107" i="9"/>
  <c r="J107" i="9"/>
  <c r="L107" i="9" s="1"/>
  <c r="O165" i="8"/>
  <c r="J165" i="8"/>
  <c r="L165" i="8" s="1"/>
  <c r="O334" i="5"/>
  <c r="J334" i="5"/>
  <c r="L334" i="5" s="1"/>
  <c r="G333" i="5"/>
  <c r="J333" i="5" s="1"/>
  <c r="J332" i="5"/>
  <c r="O331" i="5"/>
  <c r="O191" i="7"/>
  <c r="J191" i="7"/>
  <c r="L191" i="7" s="1"/>
  <c r="O190" i="7"/>
  <c r="J190" i="7"/>
  <c r="L190" i="7" s="1"/>
  <c r="O265" i="6"/>
  <c r="J265" i="6"/>
  <c r="L265" i="6" s="1"/>
  <c r="O299" i="11"/>
  <c r="G299" i="11"/>
  <c r="J299" i="11" s="1"/>
  <c r="L299" i="11" s="1"/>
  <c r="J298" i="11"/>
  <c r="J297" i="11"/>
  <c r="J296" i="11"/>
  <c r="O295" i="11"/>
  <c r="O162" i="20"/>
  <c r="G162" i="20"/>
  <c r="J162" i="20" s="1"/>
  <c r="L162" i="20" s="1"/>
  <c r="J161" i="20"/>
  <c r="J160" i="20"/>
  <c r="J159" i="20"/>
  <c r="O158" i="20"/>
  <c r="O263" i="6"/>
  <c r="G263" i="6"/>
  <c r="J263" i="6" s="1"/>
  <c r="L263" i="6" s="1"/>
  <c r="J262" i="6"/>
  <c r="L261" i="6" s="1"/>
  <c r="O261" i="6"/>
  <c r="O392" i="1"/>
  <c r="J392" i="1"/>
  <c r="L392" i="1" s="1"/>
  <c r="O391" i="1"/>
  <c r="J391" i="1"/>
  <c r="L391" i="1" s="1"/>
  <c r="J390" i="1"/>
  <c r="J389" i="1"/>
  <c r="L388" i="1" s="1"/>
  <c r="O388" i="1"/>
  <c r="O387" i="1"/>
  <c r="L387" i="1"/>
  <c r="J387" i="1"/>
  <c r="K450" i="4"/>
  <c r="L449" i="4" s="1"/>
  <c r="O449" i="4"/>
  <c r="K384" i="1"/>
  <c r="L383" i="1" s="1"/>
  <c r="O383" i="1"/>
  <c r="K291" i="11"/>
  <c r="L290" i="11" s="1"/>
  <c r="O290" i="11"/>
  <c r="K289" i="11"/>
  <c r="L288" i="11" s="1"/>
  <c r="O288" i="11"/>
  <c r="K283" i="13"/>
  <c r="L282" i="13" s="1"/>
  <c r="O282" i="13"/>
  <c r="K281" i="13"/>
  <c r="L280" i="13" s="1"/>
  <c r="O280" i="13"/>
  <c r="K278" i="13"/>
  <c r="K277" i="13"/>
  <c r="K276" i="13"/>
  <c r="K275" i="13"/>
  <c r="K274" i="13"/>
  <c r="K273" i="13"/>
  <c r="K272" i="13"/>
  <c r="K271" i="13"/>
  <c r="K270" i="13"/>
  <c r="K269" i="13"/>
  <c r="O268" i="13"/>
  <c r="K267" i="13"/>
  <c r="K266" i="13"/>
  <c r="O265" i="13"/>
  <c r="K264" i="13"/>
  <c r="K263" i="13"/>
  <c r="O262" i="13"/>
  <c r="K261" i="13"/>
  <c r="L260" i="13" s="1"/>
  <c r="O260" i="13"/>
  <c r="K259" i="13"/>
  <c r="L258" i="13" s="1"/>
  <c r="O258" i="13"/>
  <c r="K195" i="12"/>
  <c r="K194" i="12"/>
  <c r="O193" i="12"/>
  <c r="K192" i="12"/>
  <c r="L191" i="12" s="1"/>
  <c r="O191" i="12"/>
  <c r="K189" i="12"/>
  <c r="L188" i="12" s="1"/>
  <c r="O188" i="12"/>
  <c r="J187" i="12"/>
  <c r="J186" i="12"/>
  <c r="O185" i="12"/>
  <c r="K84" i="26"/>
  <c r="L83" i="26" s="1"/>
  <c r="O83" i="26"/>
  <c r="K82" i="26"/>
  <c r="L81" i="26" s="1"/>
  <c r="O81" i="26"/>
  <c r="K80" i="26"/>
  <c r="L79" i="26" s="1"/>
  <c r="O79" i="26"/>
  <c r="K55" i="25"/>
  <c r="L54" i="25" s="1"/>
  <c r="O54" i="25"/>
  <c r="K53" i="25"/>
  <c r="L52" i="25" s="1"/>
  <c r="O52" i="25"/>
  <c r="K51" i="25"/>
  <c r="L50" i="25" s="1"/>
  <c r="O50" i="25"/>
  <c r="K49" i="25"/>
  <c r="L48" i="25" s="1"/>
  <c r="O48" i="25"/>
  <c r="J47" i="25"/>
  <c r="J46" i="25"/>
  <c r="L45" i="25" s="1"/>
  <c r="O45" i="25"/>
  <c r="K447" i="4"/>
  <c r="L446" i="4" s="1"/>
  <c r="O446" i="4"/>
  <c r="K445" i="4"/>
  <c r="K444" i="4"/>
  <c r="G443" i="4"/>
  <c r="K443" i="4" s="1"/>
  <c r="J442" i="4"/>
  <c r="J441" i="4"/>
  <c r="K439" i="4"/>
  <c r="O438" i="4"/>
  <c r="K286" i="11"/>
  <c r="L285" i="11" s="1"/>
  <c r="O285" i="11"/>
  <c r="K284" i="11"/>
  <c r="K283" i="11"/>
  <c r="G282" i="11"/>
  <c r="K282" i="11" s="1"/>
  <c r="J281" i="11"/>
  <c r="J280" i="11"/>
  <c r="K278" i="11"/>
  <c r="O277" i="11"/>
  <c r="K161" i="8"/>
  <c r="K160" i="8"/>
  <c r="K159" i="8"/>
  <c r="G158" i="8"/>
  <c r="K158" i="8" s="1"/>
  <c r="O157" i="8"/>
  <c r="K437" i="4"/>
  <c r="G436" i="4"/>
  <c r="K436" i="4" s="1"/>
  <c r="O435" i="4"/>
  <c r="O118" i="10"/>
  <c r="G119" i="10"/>
  <c r="K119" i="10" s="1"/>
  <c r="K120" i="10"/>
  <c r="K156" i="8"/>
  <c r="K155" i="8"/>
  <c r="K154" i="8"/>
  <c r="O153" i="8"/>
  <c r="K103" i="9"/>
  <c r="L102" i="9" s="1"/>
  <c r="O102" i="9"/>
  <c r="K101" i="9"/>
  <c r="K100" i="9"/>
  <c r="G99" i="9"/>
  <c r="K99" i="9" s="1"/>
  <c r="J98" i="9"/>
  <c r="J97" i="9"/>
  <c r="K95" i="9"/>
  <c r="O94" i="9"/>
  <c r="K93" i="9"/>
  <c r="K92" i="9"/>
  <c r="K91" i="9"/>
  <c r="O90" i="9"/>
  <c r="K89" i="9"/>
  <c r="K88" i="9"/>
  <c r="O87" i="9"/>
  <c r="K86" i="9"/>
  <c r="L85" i="9" s="1"/>
  <c r="O85" i="9"/>
  <c r="K186" i="7"/>
  <c r="K185" i="7"/>
  <c r="K184" i="7"/>
  <c r="O183" i="7"/>
  <c r="K182" i="7"/>
  <c r="K181" i="7"/>
  <c r="K180" i="7"/>
  <c r="O179" i="7"/>
  <c r="K178" i="7"/>
  <c r="L177" i="7" s="1"/>
  <c r="O177" i="7"/>
  <c r="K176" i="7"/>
  <c r="L175" i="7" s="1"/>
  <c r="O175" i="7"/>
  <c r="K327" i="5"/>
  <c r="K326" i="5"/>
  <c r="K325" i="5"/>
  <c r="O324" i="5"/>
  <c r="G323" i="5"/>
  <c r="K323" i="5" s="1"/>
  <c r="L322" i="5" s="1"/>
  <c r="O322" i="5"/>
  <c r="K257" i="6"/>
  <c r="K256" i="6"/>
  <c r="K255" i="6"/>
  <c r="O254" i="6"/>
  <c r="K253" i="6"/>
  <c r="L252" i="6" s="1"/>
  <c r="O252" i="6"/>
  <c r="K251" i="6"/>
  <c r="L250" i="6" s="1"/>
  <c r="O250" i="6"/>
  <c r="K320" i="5"/>
  <c r="K319" i="5"/>
  <c r="K318" i="5"/>
  <c r="K317" i="5"/>
  <c r="O316" i="5"/>
  <c r="K275" i="11"/>
  <c r="K274" i="11"/>
  <c r="K273" i="11"/>
  <c r="G272" i="11"/>
  <c r="K272" i="11" s="1"/>
  <c r="K271" i="11"/>
  <c r="K270" i="11"/>
  <c r="J269" i="11"/>
  <c r="J268" i="11"/>
  <c r="K266" i="11"/>
  <c r="K265" i="11"/>
  <c r="O264" i="11"/>
  <c r="K263" i="11"/>
  <c r="L262" i="11" s="1"/>
  <c r="O262" i="11"/>
  <c r="I261" i="11"/>
  <c r="G261" i="11"/>
  <c r="K260" i="11"/>
  <c r="I259" i="11"/>
  <c r="K259" i="11" s="1"/>
  <c r="I258" i="11"/>
  <c r="K258" i="11" s="1"/>
  <c r="O257" i="11"/>
  <c r="K154" i="20"/>
  <c r="K153" i="20"/>
  <c r="K152" i="20"/>
  <c r="G151" i="20"/>
  <c r="K151" i="20" s="1"/>
  <c r="K150" i="20"/>
  <c r="K149" i="20"/>
  <c r="J148" i="20"/>
  <c r="J147" i="20"/>
  <c r="K145" i="20"/>
  <c r="K144" i="20"/>
  <c r="O143" i="20"/>
  <c r="K142" i="20"/>
  <c r="L141" i="20" s="1"/>
  <c r="O141" i="20"/>
  <c r="I140" i="20"/>
  <c r="G140" i="20"/>
  <c r="K139" i="20"/>
  <c r="I138" i="20"/>
  <c r="K138" i="20" s="1"/>
  <c r="I137" i="20"/>
  <c r="K137" i="20" s="1"/>
  <c r="O136" i="20"/>
  <c r="K248" i="6"/>
  <c r="K247" i="6"/>
  <c r="K246" i="6"/>
  <c r="K245" i="6"/>
  <c r="O244" i="6"/>
  <c r="K243" i="6"/>
  <c r="K242" i="6"/>
  <c r="K241" i="6"/>
  <c r="K240" i="6"/>
  <c r="K239" i="6"/>
  <c r="G238" i="6"/>
  <c r="K238" i="6" s="1"/>
  <c r="G237" i="6"/>
  <c r="K237" i="6" s="1"/>
  <c r="K236" i="6"/>
  <c r="O235" i="6"/>
  <c r="K234" i="6"/>
  <c r="K233" i="6"/>
  <c r="K232" i="6"/>
  <c r="K231" i="6"/>
  <c r="K230" i="6"/>
  <c r="O229" i="6"/>
  <c r="K228" i="6"/>
  <c r="G227" i="6"/>
  <c r="K227" i="6" s="1"/>
  <c r="G226" i="6"/>
  <c r="K226" i="6" s="1"/>
  <c r="K225" i="6"/>
  <c r="O224" i="6"/>
  <c r="O381" i="1"/>
  <c r="J381" i="1"/>
  <c r="L381" i="1" s="1"/>
  <c r="O380" i="1"/>
  <c r="J380" i="1"/>
  <c r="L380" i="1" s="1"/>
  <c r="O379" i="1"/>
  <c r="L379" i="1"/>
  <c r="J379" i="1"/>
  <c r="O378" i="1"/>
  <c r="J378" i="1"/>
  <c r="L378" i="1" s="1"/>
  <c r="O377" i="1"/>
  <c r="J377" i="1"/>
  <c r="L377" i="1" s="1"/>
  <c r="K376" i="1"/>
  <c r="L374" i="1" s="1"/>
  <c r="G376" i="1"/>
  <c r="K375" i="1"/>
  <c r="O374" i="1"/>
  <c r="K373" i="1"/>
  <c r="K372" i="1"/>
  <c r="L369" i="1" s="1"/>
  <c r="O371" i="1"/>
  <c r="L371" i="1"/>
  <c r="K370" i="1"/>
  <c r="O369" i="1"/>
  <c r="K368" i="1"/>
  <c r="O367" i="1"/>
  <c r="L367" i="1"/>
  <c r="K366" i="1"/>
  <c r="K365" i="1"/>
  <c r="L363" i="1" s="1"/>
  <c r="K364" i="1"/>
  <c r="O363" i="1"/>
  <c r="K362" i="1"/>
  <c r="K361" i="1"/>
  <c r="K360" i="1"/>
  <c r="O359" i="1"/>
  <c r="L359" i="1"/>
  <c r="O253" i="11"/>
  <c r="K253" i="11"/>
  <c r="L253" i="11" s="1"/>
  <c r="J431" i="4"/>
  <c r="F430" i="4"/>
  <c r="J430" i="4" s="1"/>
  <c r="J429" i="4"/>
  <c r="J428" i="4"/>
  <c r="O427" i="4"/>
  <c r="J114" i="10"/>
  <c r="F113" i="10"/>
  <c r="J113" i="10" s="1"/>
  <c r="J112" i="10"/>
  <c r="J111" i="10"/>
  <c r="O110" i="10"/>
  <c r="F149" i="8"/>
  <c r="J149" i="8" s="1"/>
  <c r="J148" i="8"/>
  <c r="J147" i="8"/>
  <c r="O146" i="8"/>
  <c r="O254" i="13"/>
  <c r="J254" i="13"/>
  <c r="L254" i="13" s="1"/>
  <c r="O132" i="20"/>
  <c r="J132" i="20"/>
  <c r="L132" i="20" s="1"/>
  <c r="O252" i="13"/>
  <c r="J252" i="13"/>
  <c r="L252" i="13" s="1"/>
  <c r="O251" i="13"/>
  <c r="J251" i="13"/>
  <c r="L251" i="13" s="1"/>
  <c r="K356" i="1"/>
  <c r="L355" i="1" s="1"/>
  <c r="O355" i="1"/>
  <c r="K354" i="1"/>
  <c r="G354" i="1"/>
  <c r="O353" i="1"/>
  <c r="L353" i="1"/>
  <c r="K352" i="1"/>
  <c r="L351" i="1" s="1"/>
  <c r="G352" i="1"/>
  <c r="O351" i="1"/>
  <c r="K350" i="1"/>
  <c r="O349" i="1"/>
  <c r="L349" i="1"/>
  <c r="O24" i="29"/>
  <c r="J24" i="29"/>
  <c r="L24" i="29" s="1"/>
  <c r="O23" i="29"/>
  <c r="J23" i="29"/>
  <c r="L23" i="29" s="1"/>
  <c r="O22" i="29"/>
  <c r="J22" i="29"/>
  <c r="L22" i="29" s="1"/>
  <c r="O21" i="29"/>
  <c r="J21" i="29"/>
  <c r="L21" i="29" s="1"/>
  <c r="O19" i="29"/>
  <c r="J19" i="29"/>
  <c r="L19" i="29" s="1"/>
  <c r="O17" i="29"/>
  <c r="J17" i="29"/>
  <c r="L17" i="29" s="1"/>
  <c r="O15" i="29"/>
  <c r="J15" i="29"/>
  <c r="L15" i="29" s="1"/>
  <c r="O13" i="29"/>
  <c r="J13" i="29"/>
  <c r="L13" i="29" s="1"/>
  <c r="K1" i="29"/>
  <c r="O247" i="11"/>
  <c r="J247" i="11"/>
  <c r="L247" i="11" s="1"/>
  <c r="J76" i="22"/>
  <c r="J75" i="22"/>
  <c r="O74" i="22"/>
  <c r="L74" i="22"/>
  <c r="J140" i="8"/>
  <c r="J139" i="8"/>
  <c r="O138" i="8"/>
  <c r="O79" i="9"/>
  <c r="J79" i="9"/>
  <c r="L79" i="9" s="1"/>
  <c r="J78" i="9"/>
  <c r="J77" i="9"/>
  <c r="O76" i="9"/>
  <c r="O75" i="9"/>
  <c r="J75" i="9"/>
  <c r="L75" i="9" s="1"/>
  <c r="O421" i="4"/>
  <c r="J421" i="4"/>
  <c r="L421" i="4" s="1"/>
  <c r="J420" i="4"/>
  <c r="J419" i="4"/>
  <c r="O418" i="4"/>
  <c r="O310" i="5"/>
  <c r="K310" i="5"/>
  <c r="L310" i="5" s="1"/>
  <c r="O218" i="6"/>
  <c r="K218" i="6"/>
  <c r="L218" i="6" s="1"/>
  <c r="J72" i="22"/>
  <c r="J71" i="22"/>
  <c r="L70" i="22" s="1"/>
  <c r="O70" i="22"/>
  <c r="J69" i="22"/>
  <c r="J68" i="22"/>
  <c r="J67" i="22"/>
  <c r="J66" i="22"/>
  <c r="J65" i="22"/>
  <c r="J64" i="22"/>
  <c r="O63" i="22"/>
  <c r="K60" i="22" s="1"/>
  <c r="J416" i="4"/>
  <c r="J415" i="4"/>
  <c r="O414" i="4"/>
  <c r="J413" i="4"/>
  <c r="J412" i="4"/>
  <c r="J411" i="4"/>
  <c r="J410" i="4"/>
  <c r="J409" i="4"/>
  <c r="J408" i="4"/>
  <c r="O407" i="4"/>
  <c r="J125" i="20"/>
  <c r="K125" i="20" s="1"/>
  <c r="L124" i="20" s="1"/>
  <c r="O124" i="20"/>
  <c r="J245" i="11"/>
  <c r="K245" i="11" s="1"/>
  <c r="L244" i="11" s="1"/>
  <c r="O244" i="11"/>
  <c r="J308" i="5"/>
  <c r="K308" i="5" s="1"/>
  <c r="L307" i="5" s="1"/>
  <c r="O307" i="5"/>
  <c r="G216" i="6"/>
  <c r="J216" i="6" s="1"/>
  <c r="G215" i="6"/>
  <c r="J215" i="6" s="1"/>
  <c r="G214" i="6"/>
  <c r="J214" i="6" s="1"/>
  <c r="G213" i="6"/>
  <c r="J213" i="6" s="1"/>
  <c r="J212" i="6"/>
  <c r="K212" i="6" s="1"/>
  <c r="J211" i="6"/>
  <c r="K211" i="6" s="1"/>
  <c r="O210" i="6"/>
  <c r="J209" i="6"/>
  <c r="L208" i="6" s="1"/>
  <c r="O208" i="6"/>
  <c r="J120" i="20"/>
  <c r="J119" i="20"/>
  <c r="J240" i="11"/>
  <c r="J239" i="11"/>
  <c r="J169" i="7"/>
  <c r="J168" i="7"/>
  <c r="O118" i="20"/>
  <c r="O238" i="11"/>
  <c r="O167" i="7"/>
  <c r="K245" i="13"/>
  <c r="L244" i="13" s="1"/>
  <c r="O244" i="13"/>
  <c r="K243" i="13"/>
  <c r="K242" i="13"/>
  <c r="K241" i="13"/>
  <c r="O240" i="13"/>
  <c r="K239" i="13"/>
  <c r="K238" i="13"/>
  <c r="O237" i="13"/>
  <c r="K73" i="26"/>
  <c r="L72" i="26" s="1"/>
  <c r="O72" i="26"/>
  <c r="K71" i="26"/>
  <c r="K70" i="26"/>
  <c r="O69" i="26"/>
  <c r="K179" i="12"/>
  <c r="K178" i="12"/>
  <c r="O177" i="12"/>
  <c r="K39" i="25"/>
  <c r="L38" i="25" s="1"/>
  <c r="O38" i="25"/>
  <c r="K37" i="25"/>
  <c r="K36" i="25"/>
  <c r="O35" i="25"/>
  <c r="K34" i="25"/>
  <c r="K33" i="25"/>
  <c r="O32" i="25"/>
  <c r="K236" i="11"/>
  <c r="L235" i="11" s="1"/>
  <c r="O235" i="11"/>
  <c r="G234" i="11"/>
  <c r="K234" i="11" s="1"/>
  <c r="L233" i="11" s="1"/>
  <c r="O233" i="11"/>
  <c r="K403" i="4"/>
  <c r="L402" i="4" s="1"/>
  <c r="O402" i="4"/>
  <c r="G401" i="4"/>
  <c r="J401" i="4" s="1"/>
  <c r="O400" i="4"/>
  <c r="K71" i="9"/>
  <c r="L70" i="9" s="1"/>
  <c r="O70" i="9"/>
  <c r="G69" i="9"/>
  <c r="K69" i="9" s="1"/>
  <c r="L68" i="9" s="1"/>
  <c r="O68" i="9"/>
  <c r="O67" i="9"/>
  <c r="J67" i="9"/>
  <c r="L67" i="9" s="1"/>
  <c r="O66" i="9"/>
  <c r="J66" i="9"/>
  <c r="L66" i="9" s="1"/>
  <c r="O134" i="8"/>
  <c r="J134" i="8"/>
  <c r="L134" i="8" s="1"/>
  <c r="O165" i="7"/>
  <c r="J165" i="7"/>
  <c r="L165" i="7" s="1"/>
  <c r="O164" i="7"/>
  <c r="J164" i="7"/>
  <c r="L164" i="7" s="1"/>
  <c r="O303" i="5"/>
  <c r="J303" i="5"/>
  <c r="L303" i="5" s="1"/>
  <c r="J302" i="5"/>
  <c r="J301" i="5"/>
  <c r="O300" i="5"/>
  <c r="O204" i="6"/>
  <c r="J204" i="6"/>
  <c r="L204" i="6" s="1"/>
  <c r="O231" i="11"/>
  <c r="G231" i="11"/>
  <c r="J231" i="11" s="1"/>
  <c r="L231" i="11" s="1"/>
  <c r="J230" i="11"/>
  <c r="J229" i="11"/>
  <c r="J228" i="11"/>
  <c r="O227" i="11"/>
  <c r="O116" i="20"/>
  <c r="G116" i="20"/>
  <c r="J116" i="20" s="1"/>
  <c r="L116" i="20" s="1"/>
  <c r="J115" i="20"/>
  <c r="J114" i="20"/>
  <c r="J113" i="20"/>
  <c r="O112" i="20"/>
  <c r="O202" i="6"/>
  <c r="G202" i="6"/>
  <c r="J202" i="6" s="1"/>
  <c r="L202" i="6" s="1"/>
  <c r="J201" i="6"/>
  <c r="L200" i="6" s="1"/>
  <c r="O200" i="6"/>
  <c r="O344" i="1"/>
  <c r="J344" i="1"/>
  <c r="L344" i="1" s="1"/>
  <c r="O343" i="1"/>
  <c r="G343" i="1"/>
  <c r="J343" i="1" s="1"/>
  <c r="L343" i="1" s="1"/>
  <c r="J342" i="1"/>
  <c r="J341" i="1"/>
  <c r="L339" i="1" s="1"/>
  <c r="J340" i="1"/>
  <c r="O339" i="1"/>
  <c r="O338" i="1"/>
  <c r="J338" i="1"/>
  <c r="L338" i="1" s="1"/>
  <c r="K335" i="1"/>
  <c r="L334" i="1" s="1"/>
  <c r="O334" i="1"/>
  <c r="K396" i="4"/>
  <c r="L395" i="4" s="1"/>
  <c r="O395" i="4"/>
  <c r="K223" i="11"/>
  <c r="L222" i="11" s="1"/>
  <c r="O222" i="11"/>
  <c r="K221" i="11"/>
  <c r="L220" i="11" s="1"/>
  <c r="O220" i="11"/>
  <c r="K233" i="13"/>
  <c r="L232" i="13" s="1"/>
  <c r="O232" i="13"/>
  <c r="K231" i="13"/>
  <c r="L230" i="13" s="1"/>
  <c r="O230" i="13"/>
  <c r="K173" i="12"/>
  <c r="L172" i="12" s="1"/>
  <c r="O172" i="12"/>
  <c r="K228" i="13"/>
  <c r="K227" i="13"/>
  <c r="K226" i="13"/>
  <c r="K225" i="13"/>
  <c r="K224" i="13"/>
  <c r="K223" i="13"/>
  <c r="K222" i="13"/>
  <c r="K221" i="13"/>
  <c r="K220" i="13"/>
  <c r="K219" i="13"/>
  <c r="O218" i="13"/>
  <c r="K217" i="13"/>
  <c r="K216" i="13"/>
  <c r="O215" i="13"/>
  <c r="K214" i="13"/>
  <c r="K213" i="13"/>
  <c r="O212" i="13"/>
  <c r="K211" i="13"/>
  <c r="L210" i="13" s="1"/>
  <c r="O210" i="13"/>
  <c r="K170" i="12"/>
  <c r="L169" i="12" s="1"/>
  <c r="O169" i="12"/>
  <c r="J168" i="12"/>
  <c r="L167" i="12" s="1"/>
  <c r="O167" i="12"/>
  <c r="K65" i="26"/>
  <c r="L64" i="26" s="1"/>
  <c r="O64" i="26"/>
  <c r="K63" i="26"/>
  <c r="L62" i="26" s="1"/>
  <c r="O62" i="26"/>
  <c r="K61" i="26"/>
  <c r="L60" i="26" s="1"/>
  <c r="O60" i="26"/>
  <c r="K59" i="26"/>
  <c r="K28" i="25"/>
  <c r="L27" i="25" s="1"/>
  <c r="O27" i="25"/>
  <c r="J26" i="25"/>
  <c r="L25" i="25" s="1"/>
  <c r="O25" i="25"/>
  <c r="K218" i="11"/>
  <c r="L217" i="11" s="1"/>
  <c r="O217" i="11"/>
  <c r="K216" i="11"/>
  <c r="K215" i="11"/>
  <c r="G214" i="11"/>
  <c r="K214" i="11" s="1"/>
  <c r="J213" i="11"/>
  <c r="J212" i="11"/>
  <c r="K210" i="11"/>
  <c r="O209" i="11"/>
  <c r="K104" i="10"/>
  <c r="G103" i="10"/>
  <c r="K103" i="10" s="1"/>
  <c r="O102" i="10"/>
  <c r="K130" i="8"/>
  <c r="K129" i="8"/>
  <c r="K128" i="8"/>
  <c r="G127" i="8"/>
  <c r="K127" i="8" s="1"/>
  <c r="O126" i="8"/>
  <c r="K125" i="8"/>
  <c r="K124" i="8"/>
  <c r="K123" i="8"/>
  <c r="O122" i="8"/>
  <c r="O54" i="9"/>
  <c r="K55" i="9"/>
  <c r="L54" i="9" s="1"/>
  <c r="O56" i="9"/>
  <c r="K57" i="9"/>
  <c r="K58" i="9"/>
  <c r="O59" i="9"/>
  <c r="K60" i="9"/>
  <c r="K61" i="9"/>
  <c r="K62" i="9"/>
  <c r="K393" i="4"/>
  <c r="L392" i="4" s="1"/>
  <c r="O392" i="4"/>
  <c r="K391" i="4"/>
  <c r="K390" i="4"/>
  <c r="G389" i="4"/>
  <c r="K389" i="4" s="1"/>
  <c r="J388" i="4"/>
  <c r="J387" i="4"/>
  <c r="K385" i="4"/>
  <c r="O384" i="4"/>
  <c r="K196" i="6"/>
  <c r="K195" i="6"/>
  <c r="K194" i="6"/>
  <c r="O193" i="6"/>
  <c r="K192" i="6"/>
  <c r="L191" i="6" s="1"/>
  <c r="O191" i="6"/>
  <c r="K160" i="7"/>
  <c r="K159" i="7"/>
  <c r="K158" i="7"/>
  <c r="O157" i="7"/>
  <c r="K156" i="7"/>
  <c r="K155" i="7"/>
  <c r="K154" i="7"/>
  <c r="O153" i="7"/>
  <c r="K152" i="7"/>
  <c r="L151" i="7" s="1"/>
  <c r="O151" i="7"/>
  <c r="K150" i="7"/>
  <c r="L149" i="7" s="1"/>
  <c r="O149" i="7"/>
  <c r="K296" i="5"/>
  <c r="K295" i="5"/>
  <c r="K294" i="5"/>
  <c r="O293" i="5"/>
  <c r="G292" i="5"/>
  <c r="K292" i="5" s="1"/>
  <c r="L291" i="5" s="1"/>
  <c r="O291" i="5"/>
  <c r="K289" i="5"/>
  <c r="K288" i="5"/>
  <c r="K287" i="5"/>
  <c r="K286" i="5"/>
  <c r="O285" i="5"/>
  <c r="K207" i="11"/>
  <c r="K206" i="11"/>
  <c r="K205" i="11"/>
  <c r="G204" i="11"/>
  <c r="K204" i="11" s="1"/>
  <c r="K203" i="11"/>
  <c r="K202" i="11"/>
  <c r="J201" i="11"/>
  <c r="J200" i="11"/>
  <c r="K198" i="11"/>
  <c r="K197" i="11"/>
  <c r="O196" i="11"/>
  <c r="K195" i="11"/>
  <c r="L194" i="11" s="1"/>
  <c r="O194" i="11"/>
  <c r="I193" i="11"/>
  <c r="G193" i="11"/>
  <c r="K192" i="11"/>
  <c r="I191" i="11"/>
  <c r="K191" i="11" s="1"/>
  <c r="I190" i="11"/>
  <c r="K190" i="11" s="1"/>
  <c r="O189" i="11"/>
  <c r="K108" i="20"/>
  <c r="K107" i="20"/>
  <c r="K106" i="20"/>
  <c r="G105" i="20"/>
  <c r="K105" i="20" s="1"/>
  <c r="K104" i="20"/>
  <c r="K103" i="20"/>
  <c r="J102" i="20"/>
  <c r="J101" i="20"/>
  <c r="K99" i="20"/>
  <c r="K98" i="20"/>
  <c r="O97" i="20"/>
  <c r="K96" i="20"/>
  <c r="L95" i="20" s="1"/>
  <c r="O95" i="20"/>
  <c r="I94" i="20"/>
  <c r="G94" i="20"/>
  <c r="K93" i="20"/>
  <c r="I92" i="20"/>
  <c r="K92" i="20" s="1"/>
  <c r="I91" i="20"/>
  <c r="K91" i="20" s="1"/>
  <c r="O90" i="20"/>
  <c r="K189" i="6"/>
  <c r="K188" i="6"/>
  <c r="K187" i="6"/>
  <c r="K186" i="6"/>
  <c r="K185" i="6"/>
  <c r="G184" i="6"/>
  <c r="K184" i="6" s="1"/>
  <c r="G183" i="6"/>
  <c r="K183" i="6" s="1"/>
  <c r="K182" i="6"/>
  <c r="O181" i="6"/>
  <c r="K180" i="6"/>
  <c r="K179" i="6"/>
  <c r="K178" i="6"/>
  <c r="K177" i="6"/>
  <c r="K176" i="6"/>
  <c r="O175" i="6"/>
  <c r="K174" i="6"/>
  <c r="G173" i="6"/>
  <c r="K173" i="6" s="1"/>
  <c r="G172" i="6"/>
  <c r="K172" i="6" s="1"/>
  <c r="K171" i="6"/>
  <c r="O170" i="6"/>
  <c r="K382" i="4"/>
  <c r="K381" i="4"/>
  <c r="K380" i="4"/>
  <c r="K379" i="4"/>
  <c r="O378" i="4"/>
  <c r="O332" i="1"/>
  <c r="L332" i="1"/>
  <c r="J332" i="1"/>
  <c r="O331" i="1"/>
  <c r="L331" i="1"/>
  <c r="J331" i="1"/>
  <c r="O330" i="1"/>
  <c r="J330" i="1"/>
  <c r="L330" i="1" s="1"/>
  <c r="O329" i="1"/>
  <c r="L329" i="1"/>
  <c r="J329" i="1"/>
  <c r="O328" i="1"/>
  <c r="L328" i="1"/>
  <c r="J328" i="1"/>
  <c r="G327" i="1"/>
  <c r="K327" i="1" s="1"/>
  <c r="K326" i="1"/>
  <c r="L325" i="1" s="1"/>
  <c r="O325" i="1"/>
  <c r="K324" i="1"/>
  <c r="K323" i="1"/>
  <c r="O322" i="1"/>
  <c r="K321" i="1"/>
  <c r="O320" i="1"/>
  <c r="K319" i="1"/>
  <c r="L318" i="1" s="1"/>
  <c r="O318" i="1"/>
  <c r="K317" i="1"/>
  <c r="K316" i="1"/>
  <c r="K315" i="1"/>
  <c r="O314" i="1"/>
  <c r="K313" i="1"/>
  <c r="K312" i="1"/>
  <c r="K311" i="1"/>
  <c r="L310" i="1" s="1"/>
  <c r="O310" i="1"/>
  <c r="O185" i="11"/>
  <c r="K185" i="11"/>
  <c r="L185" i="11" s="1"/>
  <c r="J98" i="10"/>
  <c r="F97" i="10"/>
  <c r="J97" i="10" s="1"/>
  <c r="J96" i="10"/>
  <c r="J95" i="10"/>
  <c r="O94" i="10"/>
  <c r="F118" i="8"/>
  <c r="J118" i="8" s="1"/>
  <c r="J117" i="8"/>
  <c r="J116" i="8"/>
  <c r="O115" i="8"/>
  <c r="J374" i="4"/>
  <c r="F373" i="4"/>
  <c r="J373" i="4" s="1"/>
  <c r="J372" i="4"/>
  <c r="J371" i="4"/>
  <c r="O370" i="4"/>
  <c r="O86" i="20"/>
  <c r="J86" i="20"/>
  <c r="L86" i="20" s="1"/>
  <c r="O206" i="13"/>
  <c r="J206" i="13"/>
  <c r="L206" i="13" s="1"/>
  <c r="O204" i="13"/>
  <c r="J204" i="13"/>
  <c r="L204" i="13" s="1"/>
  <c r="O203" i="13"/>
  <c r="J203" i="13"/>
  <c r="L203" i="13" s="1"/>
  <c r="K307" i="1"/>
  <c r="O306" i="1"/>
  <c r="L306" i="1"/>
  <c r="K305" i="1"/>
  <c r="L304" i="1" s="1"/>
  <c r="G305" i="1"/>
  <c r="O304" i="1"/>
  <c r="K303" i="1"/>
  <c r="L302" i="1" s="1"/>
  <c r="G303" i="1"/>
  <c r="O302" i="1"/>
  <c r="K291" i="1" s="1"/>
  <c r="K301" i="1"/>
  <c r="O300" i="1"/>
  <c r="L300" i="1"/>
  <c r="O112" i="16"/>
  <c r="J112" i="16"/>
  <c r="L112" i="16" s="1"/>
  <c r="O111" i="16"/>
  <c r="J111" i="16"/>
  <c r="L111" i="16" s="1"/>
  <c r="O110" i="16"/>
  <c r="L110" i="16"/>
  <c r="J110" i="16"/>
  <c r="O109" i="16"/>
  <c r="J109" i="16"/>
  <c r="L109" i="16" s="1"/>
  <c r="O108" i="16"/>
  <c r="L108" i="16"/>
  <c r="J108" i="16"/>
  <c r="O107" i="16"/>
  <c r="K104" i="16" s="1"/>
  <c r="L107" i="16"/>
  <c r="J107" i="16"/>
  <c r="O161" i="12"/>
  <c r="J161" i="12"/>
  <c r="L161" i="12" s="1"/>
  <c r="O279" i="5"/>
  <c r="K276" i="5" s="1"/>
  <c r="G279" i="5"/>
  <c r="J279" i="5" s="1"/>
  <c r="L279" i="5" s="1"/>
  <c r="O164" i="6"/>
  <c r="G164" i="6"/>
  <c r="J164" i="6" s="1"/>
  <c r="L164" i="6" s="1"/>
  <c r="O295" i="1"/>
  <c r="J295" i="1"/>
  <c r="L295" i="1" s="1"/>
  <c r="O294" i="1"/>
  <c r="J294" i="1"/>
  <c r="L294" i="1" s="1"/>
  <c r="O156" i="12"/>
  <c r="L156" i="12"/>
  <c r="K197" i="13"/>
  <c r="L196" i="13" s="1"/>
  <c r="O196" i="13"/>
  <c r="K195" i="13"/>
  <c r="K194" i="13"/>
  <c r="K193" i="13"/>
  <c r="K192" i="13"/>
  <c r="K191" i="13"/>
  <c r="K190" i="13"/>
  <c r="K189" i="13"/>
  <c r="O188" i="13"/>
  <c r="K73" i="15"/>
  <c r="J72" i="15"/>
  <c r="J71" i="15"/>
  <c r="K71" i="15" s="1"/>
  <c r="J70" i="15"/>
  <c r="J69" i="15"/>
  <c r="K69" i="15" s="1"/>
  <c r="O68" i="15"/>
  <c r="K179" i="11"/>
  <c r="J178" i="11"/>
  <c r="J177" i="11"/>
  <c r="J176" i="11"/>
  <c r="J175" i="11"/>
  <c r="O174" i="11"/>
  <c r="K364" i="4"/>
  <c r="J363" i="4"/>
  <c r="J362" i="4"/>
  <c r="J361" i="4"/>
  <c r="J360" i="4"/>
  <c r="O359" i="4"/>
  <c r="K172" i="11"/>
  <c r="L171" i="11" s="1"/>
  <c r="O171" i="11"/>
  <c r="K170" i="11"/>
  <c r="J169" i="11"/>
  <c r="J168" i="11"/>
  <c r="O166" i="11"/>
  <c r="K357" i="4"/>
  <c r="L356" i="4" s="1"/>
  <c r="O356" i="4"/>
  <c r="K355" i="4"/>
  <c r="J354" i="4"/>
  <c r="J353" i="4"/>
  <c r="O351" i="4"/>
  <c r="J350" i="4"/>
  <c r="J349" i="4"/>
  <c r="O348" i="4"/>
  <c r="J59" i="22"/>
  <c r="J58" i="22"/>
  <c r="O57" i="22"/>
  <c r="K53" i="22" s="1"/>
  <c r="J109" i="8"/>
  <c r="J108" i="8"/>
  <c r="O107" i="8"/>
  <c r="J143" i="7"/>
  <c r="L142" i="7" s="1"/>
  <c r="O142" i="7"/>
  <c r="J275" i="5"/>
  <c r="J274" i="5"/>
  <c r="J272" i="5"/>
  <c r="J271" i="5"/>
  <c r="O269" i="5"/>
  <c r="K267" i="5"/>
  <c r="K266" i="5"/>
  <c r="K265" i="5"/>
  <c r="O264" i="5"/>
  <c r="K106" i="3"/>
  <c r="K105" i="3"/>
  <c r="K104" i="3"/>
  <c r="L103" i="3" s="1"/>
  <c r="O103" i="3"/>
  <c r="K99" i="3" s="1"/>
  <c r="K186" i="13"/>
  <c r="K185" i="13"/>
  <c r="O184" i="13"/>
  <c r="K183" i="13"/>
  <c r="J183" i="13"/>
  <c r="J182" i="13"/>
  <c r="J181" i="13"/>
  <c r="J179" i="13"/>
  <c r="J178" i="13"/>
  <c r="O176" i="13"/>
  <c r="K175" i="13"/>
  <c r="K174" i="13"/>
  <c r="K173" i="13"/>
  <c r="O172" i="13"/>
  <c r="J171" i="13"/>
  <c r="K171" i="13" s="1"/>
  <c r="J170" i="13"/>
  <c r="J169" i="13"/>
  <c r="J168" i="13"/>
  <c r="J167" i="13"/>
  <c r="O166" i="13"/>
  <c r="K164" i="11"/>
  <c r="K163" i="11"/>
  <c r="O162" i="11"/>
  <c r="K161" i="11"/>
  <c r="J161" i="11"/>
  <c r="J160" i="11"/>
  <c r="J159" i="11"/>
  <c r="J157" i="11"/>
  <c r="J156" i="11"/>
  <c r="O154" i="11"/>
  <c r="K153" i="11"/>
  <c r="K152" i="11"/>
  <c r="K151" i="11"/>
  <c r="O150" i="11"/>
  <c r="J149" i="11"/>
  <c r="K149" i="11" s="1"/>
  <c r="J148" i="11"/>
  <c r="J147" i="11"/>
  <c r="J146" i="11"/>
  <c r="J145" i="11"/>
  <c r="O144" i="11"/>
  <c r="K160" i="6"/>
  <c r="G159" i="6"/>
  <c r="K159" i="6" s="1"/>
  <c r="G158" i="6"/>
  <c r="K158" i="6" s="1"/>
  <c r="O157" i="6"/>
  <c r="K156" i="6"/>
  <c r="K155" i="6"/>
  <c r="K154" i="6"/>
  <c r="K153" i="6"/>
  <c r="K152" i="6"/>
  <c r="G151" i="6"/>
  <c r="K151" i="6" s="1"/>
  <c r="G150" i="6"/>
  <c r="K150" i="6" s="1"/>
  <c r="O149" i="6"/>
  <c r="K346" i="4"/>
  <c r="K345" i="4"/>
  <c r="K344" i="4"/>
  <c r="O343" i="4"/>
  <c r="K342" i="4"/>
  <c r="K341" i="4"/>
  <c r="K340" i="4"/>
  <c r="O339" i="4"/>
  <c r="O290" i="1"/>
  <c r="L290" i="1"/>
  <c r="J290" i="1"/>
  <c r="O289" i="1"/>
  <c r="L289" i="1"/>
  <c r="J289" i="1"/>
  <c r="J288" i="1"/>
  <c r="J287" i="1"/>
  <c r="J286" i="1"/>
  <c r="L285" i="1" s="1"/>
  <c r="O285" i="1"/>
  <c r="O284" i="1"/>
  <c r="L284" i="1"/>
  <c r="J284" i="1"/>
  <c r="O283" i="1"/>
  <c r="L283" i="1"/>
  <c r="J283" i="1"/>
  <c r="G283" i="1"/>
  <c r="J37" i="18"/>
  <c r="J36" i="18"/>
  <c r="L35" i="18" s="1"/>
  <c r="O35" i="18"/>
  <c r="J33" i="18"/>
  <c r="J32" i="18"/>
  <c r="L31" i="18" s="1"/>
  <c r="O31" i="18"/>
  <c r="J27" i="17"/>
  <c r="J26" i="17"/>
  <c r="O25" i="17"/>
  <c r="G25" i="17"/>
  <c r="J25" i="17" s="1"/>
  <c r="L25" i="17" s="1"/>
  <c r="O14" i="16"/>
  <c r="J15" i="16"/>
  <c r="L14" i="16" s="1"/>
  <c r="J16" i="16"/>
  <c r="O17" i="16"/>
  <c r="J18" i="16"/>
  <c r="L17" i="16" s="1"/>
  <c r="J19" i="16"/>
  <c r="O20" i="16"/>
  <c r="J21" i="16"/>
  <c r="L20" i="16" s="1"/>
  <c r="J22" i="16"/>
  <c r="O23" i="16"/>
  <c r="J24" i="16"/>
  <c r="L23" i="16" s="1"/>
  <c r="J25" i="16"/>
  <c r="O26" i="16"/>
  <c r="G27" i="16"/>
  <c r="J27" i="16" s="1"/>
  <c r="G28" i="16"/>
  <c r="J28" i="16" s="1"/>
  <c r="O29" i="16"/>
  <c r="J30" i="16"/>
  <c r="L29" i="16" s="1"/>
  <c r="J31" i="16"/>
  <c r="O32" i="16"/>
  <c r="J33" i="16"/>
  <c r="J34" i="16"/>
  <c r="L32" i="16" s="1"/>
  <c r="O35" i="16"/>
  <c r="G36" i="16"/>
  <c r="J36" i="16" s="1"/>
  <c r="L35" i="16" s="1"/>
  <c r="G37" i="16"/>
  <c r="J37" i="16" s="1"/>
  <c r="O38" i="16"/>
  <c r="J39" i="16"/>
  <c r="L38" i="16" s="1"/>
  <c r="J40" i="16"/>
  <c r="O41" i="16"/>
  <c r="J42" i="16"/>
  <c r="L41" i="16" s="1"/>
  <c r="J43" i="16"/>
  <c r="J47" i="16"/>
  <c r="L47" i="16"/>
  <c r="O47" i="16"/>
  <c r="J48" i="16"/>
  <c r="L48" i="16" s="1"/>
  <c r="O48" i="16"/>
  <c r="J49" i="16"/>
  <c r="L49" i="16" s="1"/>
  <c r="O49" i="16"/>
  <c r="J50" i="16"/>
  <c r="L50" i="16"/>
  <c r="O50" i="16"/>
  <c r="J51" i="16"/>
  <c r="L51" i="16" s="1"/>
  <c r="O51" i="16"/>
  <c r="J52" i="16"/>
  <c r="L52" i="16" s="1"/>
  <c r="O52" i="16"/>
  <c r="J53" i="16"/>
  <c r="L53" i="16"/>
  <c r="O53" i="16"/>
  <c r="J54" i="16"/>
  <c r="L54" i="16" s="1"/>
  <c r="O54" i="16"/>
  <c r="J55" i="16"/>
  <c r="L55" i="16" s="1"/>
  <c r="O55" i="16"/>
  <c r="O56" i="16"/>
  <c r="J57" i="16"/>
  <c r="L56" i="16" s="1"/>
  <c r="J58" i="16"/>
  <c r="J59" i="16"/>
  <c r="L59" i="16" s="1"/>
  <c r="O59" i="16"/>
  <c r="J63" i="16"/>
  <c r="L63" i="16" s="1"/>
  <c r="O63" i="16"/>
  <c r="J64" i="16"/>
  <c r="L64" i="16"/>
  <c r="O64" i="16"/>
  <c r="J65" i="16"/>
  <c r="L65" i="16" s="1"/>
  <c r="O65" i="16"/>
  <c r="J66" i="16"/>
  <c r="L66" i="16" s="1"/>
  <c r="O66" i="16"/>
  <c r="J67" i="16"/>
  <c r="L67" i="16" s="1"/>
  <c r="O67" i="16"/>
  <c r="J68" i="16"/>
  <c r="L68" i="16" s="1"/>
  <c r="O68" i="16"/>
  <c r="J69" i="16"/>
  <c r="L69" i="16" s="1"/>
  <c r="O69" i="16"/>
  <c r="J70" i="16"/>
  <c r="L70" i="16"/>
  <c r="O70" i="16"/>
  <c r="J71" i="16"/>
  <c r="L71" i="16" s="1"/>
  <c r="O71" i="16"/>
  <c r="J72" i="16"/>
  <c r="L72" i="16" s="1"/>
  <c r="O72" i="16"/>
  <c r="J73" i="16"/>
  <c r="L73" i="16" s="1"/>
  <c r="O73" i="16"/>
  <c r="O13" i="28"/>
  <c r="G13" i="28"/>
  <c r="J13" i="28" s="1"/>
  <c r="L13" i="28" s="1"/>
  <c r="K1" i="28"/>
  <c r="O103" i="16"/>
  <c r="J103" i="16"/>
  <c r="L103" i="16" s="1"/>
  <c r="J102" i="16"/>
  <c r="J101" i="16"/>
  <c r="O100" i="16"/>
  <c r="O99" i="16"/>
  <c r="J99" i="16"/>
  <c r="L99" i="16" s="1"/>
  <c r="O98" i="16"/>
  <c r="J98" i="16"/>
  <c r="L98" i="16" s="1"/>
  <c r="O97" i="16"/>
  <c r="J97" i="16"/>
  <c r="L97" i="16" s="1"/>
  <c r="O96" i="16"/>
  <c r="J96" i="16"/>
  <c r="L96" i="16" s="1"/>
  <c r="O95" i="16"/>
  <c r="J95" i="16"/>
  <c r="L95" i="16" s="1"/>
  <c r="O94" i="16"/>
  <c r="J94" i="16"/>
  <c r="L94" i="16" s="1"/>
  <c r="O93" i="16"/>
  <c r="J93" i="16"/>
  <c r="L93" i="16" s="1"/>
  <c r="O92" i="16"/>
  <c r="J92" i="16"/>
  <c r="L92" i="16" s="1"/>
  <c r="O91" i="16"/>
  <c r="J91" i="16"/>
  <c r="L91" i="16" s="1"/>
  <c r="J89" i="16"/>
  <c r="J88" i="16"/>
  <c r="O87" i="16"/>
  <c r="O86" i="16"/>
  <c r="J86" i="16"/>
  <c r="L86" i="16" s="1"/>
  <c r="O85" i="16"/>
  <c r="J85" i="16"/>
  <c r="L85" i="16" s="1"/>
  <c r="O84" i="16"/>
  <c r="G84" i="16"/>
  <c r="J84" i="16" s="1"/>
  <c r="L84" i="16" s="1"/>
  <c r="O83" i="16"/>
  <c r="J83" i="16"/>
  <c r="L83" i="16" s="1"/>
  <c r="O82" i="16"/>
  <c r="J82" i="16"/>
  <c r="L82" i="16" s="1"/>
  <c r="O81" i="16"/>
  <c r="J81" i="16"/>
  <c r="L81" i="16" s="1"/>
  <c r="O80" i="16"/>
  <c r="G80" i="16"/>
  <c r="J80" i="16" s="1"/>
  <c r="L80" i="16" s="1"/>
  <c r="O79" i="16"/>
  <c r="J79" i="16"/>
  <c r="L79" i="16" s="1"/>
  <c r="O78" i="16"/>
  <c r="J78" i="16"/>
  <c r="L78" i="16" s="1"/>
  <c r="O77" i="16"/>
  <c r="J77" i="16"/>
  <c r="L77" i="16" s="1"/>
  <c r="O139" i="11"/>
  <c r="J139" i="11"/>
  <c r="L139" i="11" s="1"/>
  <c r="J151" i="12"/>
  <c r="L150" i="12" s="1"/>
  <c r="O150" i="12"/>
  <c r="J149" i="12"/>
  <c r="L148" i="12" s="1"/>
  <c r="O148" i="12"/>
  <c r="J161" i="13"/>
  <c r="L160" i="13" s="1"/>
  <c r="O160" i="13"/>
  <c r="J159" i="13"/>
  <c r="L158" i="13" s="1"/>
  <c r="O158" i="13"/>
  <c r="J53" i="26"/>
  <c r="L52" i="26" s="1"/>
  <c r="O52" i="26"/>
  <c r="K51" i="26"/>
  <c r="K50" i="26"/>
  <c r="O48" i="26"/>
  <c r="K156" i="13"/>
  <c r="K155" i="13"/>
  <c r="K154" i="13"/>
  <c r="K153" i="13"/>
  <c r="K152" i="13"/>
  <c r="K151" i="13"/>
  <c r="K150" i="13"/>
  <c r="K149" i="13"/>
  <c r="K148" i="13"/>
  <c r="O147" i="13"/>
  <c r="J146" i="13"/>
  <c r="L145" i="13" s="1"/>
  <c r="O145" i="13"/>
  <c r="K144" i="13"/>
  <c r="L143" i="13" s="1"/>
  <c r="O143" i="13"/>
  <c r="K142" i="13"/>
  <c r="L141" i="13" s="1"/>
  <c r="O141" i="13"/>
  <c r="K140" i="13"/>
  <c r="L139" i="13" s="1"/>
  <c r="O139" i="13"/>
  <c r="K138" i="13"/>
  <c r="K137" i="13"/>
  <c r="O136" i="13"/>
  <c r="K135" i="13"/>
  <c r="L134" i="13" s="1"/>
  <c r="O134" i="13"/>
  <c r="K133" i="13"/>
  <c r="L132" i="13" s="1"/>
  <c r="O132" i="13"/>
  <c r="K131" i="13"/>
  <c r="L130" i="13" s="1"/>
  <c r="O130" i="13"/>
  <c r="K129" i="13"/>
  <c r="L128" i="13" s="1"/>
  <c r="O128" i="13"/>
  <c r="K127" i="13"/>
  <c r="O126" i="13"/>
  <c r="K125" i="13"/>
  <c r="L124" i="13" s="1"/>
  <c r="O124" i="13"/>
  <c r="K123" i="13"/>
  <c r="L122" i="13" s="1"/>
  <c r="O122" i="13"/>
  <c r="K121" i="13"/>
  <c r="O120" i="13"/>
  <c r="J119" i="13"/>
  <c r="J118" i="13"/>
  <c r="O116" i="13"/>
  <c r="J115" i="13"/>
  <c r="J114" i="13"/>
  <c r="O112" i="13"/>
  <c r="G111" i="13"/>
  <c r="J111" i="13" s="1"/>
  <c r="G110" i="13"/>
  <c r="J110" i="13" s="1"/>
  <c r="G108" i="13"/>
  <c r="J108" i="13" s="1"/>
  <c r="G107" i="13"/>
  <c r="J107" i="13" s="1"/>
  <c r="O105" i="13"/>
  <c r="K104" i="13"/>
  <c r="K102" i="13"/>
  <c r="O100" i="13"/>
  <c r="G99" i="13"/>
  <c r="K99" i="13" s="1"/>
  <c r="L98" i="13" s="1"/>
  <c r="O98" i="13"/>
  <c r="K259" i="5"/>
  <c r="K258" i="5"/>
  <c r="K257" i="5"/>
  <c r="K256" i="5"/>
  <c r="K255" i="5"/>
  <c r="K254" i="5"/>
  <c r="O253" i="5"/>
  <c r="O13" i="27"/>
  <c r="O6" i="27" s="1"/>
  <c r="J13" i="27"/>
  <c r="L13" i="27" s="1"/>
  <c r="K1" i="27"/>
  <c r="O66" i="15"/>
  <c r="J66" i="15"/>
  <c r="L66" i="15" s="1"/>
  <c r="J65" i="15"/>
  <c r="J64" i="15"/>
  <c r="O63" i="15"/>
  <c r="K137" i="11"/>
  <c r="L136" i="11" s="1"/>
  <c r="O136" i="11"/>
  <c r="K135" i="11"/>
  <c r="K134" i="11"/>
  <c r="J133" i="11"/>
  <c r="J132" i="11"/>
  <c r="J131" i="11"/>
  <c r="J130" i="11"/>
  <c r="J128" i="11"/>
  <c r="J127" i="11"/>
  <c r="G126" i="11"/>
  <c r="J126" i="11" s="1"/>
  <c r="G125" i="11"/>
  <c r="J125" i="11" s="1"/>
  <c r="O123" i="11"/>
  <c r="K88" i="10"/>
  <c r="L87" i="10" s="1"/>
  <c r="O87" i="10"/>
  <c r="K86" i="10"/>
  <c r="L85" i="10" s="1"/>
  <c r="O85" i="10"/>
  <c r="K83" i="10"/>
  <c r="K82" i="10"/>
  <c r="O81" i="10"/>
  <c r="K80" i="10"/>
  <c r="K79" i="10"/>
  <c r="O78" i="10"/>
  <c r="O334" i="4"/>
  <c r="J334" i="4"/>
  <c r="L334" i="4" s="1"/>
  <c r="J333" i="4"/>
  <c r="J332" i="4"/>
  <c r="O331" i="4"/>
  <c r="K330" i="4"/>
  <c r="L329" i="4" s="1"/>
  <c r="O329" i="4"/>
  <c r="K328" i="4"/>
  <c r="K327" i="4"/>
  <c r="J326" i="4"/>
  <c r="J325" i="4"/>
  <c r="J324" i="4"/>
  <c r="J323" i="4"/>
  <c r="J321" i="4"/>
  <c r="J320" i="4"/>
  <c r="G319" i="4"/>
  <c r="J319" i="4" s="1"/>
  <c r="G318" i="4"/>
  <c r="J318" i="4" s="1"/>
  <c r="O316" i="4"/>
  <c r="K315" i="4"/>
  <c r="L314" i="4" s="1"/>
  <c r="O314" i="4"/>
  <c r="K313" i="4"/>
  <c r="L312" i="4" s="1"/>
  <c r="O312" i="4"/>
  <c r="K310" i="4"/>
  <c r="K309" i="4"/>
  <c r="O308" i="4"/>
  <c r="K307" i="4"/>
  <c r="K306" i="4"/>
  <c r="O305" i="4"/>
  <c r="G304" i="4"/>
  <c r="J304" i="4" s="1"/>
  <c r="F303" i="4"/>
  <c r="J303" i="4" s="1"/>
  <c r="O301" i="4"/>
  <c r="G52" i="22"/>
  <c r="J52" i="22" s="1"/>
  <c r="F51" i="22"/>
  <c r="J51" i="22" s="1"/>
  <c r="O49" i="22"/>
  <c r="K102" i="8"/>
  <c r="K101" i="8"/>
  <c r="K100" i="8"/>
  <c r="K99" i="8"/>
  <c r="K98" i="8"/>
  <c r="K97" i="8"/>
  <c r="K96" i="8"/>
  <c r="K95" i="8"/>
  <c r="K94" i="8"/>
  <c r="K93" i="8"/>
  <c r="K92" i="8"/>
  <c r="K91" i="8"/>
  <c r="K90" i="8"/>
  <c r="K89" i="8"/>
  <c r="K88" i="8"/>
  <c r="O87" i="8"/>
  <c r="G251" i="5"/>
  <c r="K251" i="5" s="1"/>
  <c r="G250" i="5"/>
  <c r="K250" i="5" s="1"/>
  <c r="G249" i="5"/>
  <c r="K249" i="5" s="1"/>
  <c r="K248" i="5"/>
  <c r="K247" i="5"/>
  <c r="K246" i="5"/>
  <c r="K245" i="5"/>
  <c r="K244" i="5"/>
  <c r="O243" i="5"/>
  <c r="K242" i="5"/>
  <c r="K241" i="5"/>
  <c r="K137" i="7"/>
  <c r="L136" i="7" s="1"/>
  <c r="O136" i="7"/>
  <c r="K135" i="7"/>
  <c r="K134" i="7"/>
  <c r="K133" i="7"/>
  <c r="K132" i="7"/>
  <c r="O131" i="7"/>
  <c r="K130" i="7"/>
  <c r="K129" i="7"/>
  <c r="O128" i="7"/>
  <c r="K127" i="7"/>
  <c r="K126" i="7"/>
  <c r="K125" i="7"/>
  <c r="O124" i="7"/>
  <c r="K123" i="7"/>
  <c r="L122" i="7" s="1"/>
  <c r="O122" i="7"/>
  <c r="G120" i="7"/>
  <c r="K120" i="7" s="1"/>
  <c r="G119" i="7"/>
  <c r="K119" i="7" s="1"/>
  <c r="G118" i="7"/>
  <c r="K118" i="7" s="1"/>
  <c r="O117" i="7"/>
  <c r="K144" i="6"/>
  <c r="L143" i="6" s="1"/>
  <c r="O143" i="6"/>
  <c r="K142" i="6"/>
  <c r="K141" i="6"/>
  <c r="K140" i="6"/>
  <c r="K139" i="6"/>
  <c r="O138" i="6"/>
  <c r="K137" i="6"/>
  <c r="K136" i="6"/>
  <c r="O135" i="6"/>
  <c r="K134" i="6"/>
  <c r="K133" i="6"/>
  <c r="K132" i="6"/>
  <c r="O131" i="6"/>
  <c r="K239" i="5"/>
  <c r="K238" i="5"/>
  <c r="K237" i="5"/>
  <c r="K236" i="5"/>
  <c r="K235" i="5"/>
  <c r="K234" i="5"/>
  <c r="K233" i="5"/>
  <c r="K232" i="5"/>
  <c r="K231" i="5"/>
  <c r="O230" i="5"/>
  <c r="K80" i="20"/>
  <c r="O79" i="20"/>
  <c r="L79" i="20"/>
  <c r="K121" i="11"/>
  <c r="O120" i="11"/>
  <c r="L120" i="11"/>
  <c r="K61" i="15"/>
  <c r="K60" i="15"/>
  <c r="K59" i="15"/>
  <c r="O58" i="15"/>
  <c r="K57" i="15"/>
  <c r="K56" i="15"/>
  <c r="K55" i="15"/>
  <c r="O54" i="15"/>
  <c r="K53" i="15"/>
  <c r="K52" i="15"/>
  <c r="O51" i="15"/>
  <c r="K45" i="22"/>
  <c r="K44" i="22"/>
  <c r="K43" i="22"/>
  <c r="O42" i="22"/>
  <c r="K41" i="22"/>
  <c r="K40" i="22"/>
  <c r="O39" i="22"/>
  <c r="K78" i="20"/>
  <c r="K77" i="20"/>
  <c r="J76" i="20"/>
  <c r="J75" i="20"/>
  <c r="J74" i="20"/>
  <c r="J73" i="20"/>
  <c r="J72" i="20"/>
  <c r="J71" i="20"/>
  <c r="J69" i="20"/>
  <c r="J68" i="20"/>
  <c r="G67" i="20"/>
  <c r="J67" i="20" s="1"/>
  <c r="G66" i="20"/>
  <c r="J66" i="20" s="1"/>
  <c r="O64" i="20"/>
  <c r="K119" i="11"/>
  <c r="K118" i="11"/>
  <c r="J117" i="11"/>
  <c r="J116" i="11"/>
  <c r="J115" i="11"/>
  <c r="J114" i="11"/>
  <c r="J113" i="11"/>
  <c r="J112" i="11"/>
  <c r="J110" i="11"/>
  <c r="J109" i="11"/>
  <c r="G108" i="11"/>
  <c r="J108" i="11" s="1"/>
  <c r="G107" i="11"/>
  <c r="J107" i="11" s="1"/>
  <c r="O105" i="11"/>
  <c r="K98" i="3"/>
  <c r="K97" i="3"/>
  <c r="K96" i="3"/>
  <c r="G96" i="3"/>
  <c r="J95" i="3"/>
  <c r="J94" i="3"/>
  <c r="K93" i="3" s="1"/>
  <c r="K92" i="3"/>
  <c r="J91" i="3"/>
  <c r="J90" i="3"/>
  <c r="K89" i="3" s="1"/>
  <c r="K88" i="3"/>
  <c r="O87" i="3"/>
  <c r="G129" i="6"/>
  <c r="K129" i="6" s="1"/>
  <c r="G128" i="6"/>
  <c r="K128" i="6" s="1"/>
  <c r="G127" i="6"/>
  <c r="K127" i="6" s="1"/>
  <c r="O126" i="6"/>
  <c r="K299" i="4"/>
  <c r="K298" i="4"/>
  <c r="K297" i="4"/>
  <c r="O296" i="4"/>
  <c r="K295" i="4"/>
  <c r="K294" i="4"/>
  <c r="K293" i="4"/>
  <c r="O292" i="4"/>
  <c r="K291" i="4"/>
  <c r="K290" i="4"/>
  <c r="O289" i="4"/>
  <c r="K288" i="4"/>
  <c r="K287" i="4"/>
  <c r="K286" i="4"/>
  <c r="O285" i="4"/>
  <c r="K284" i="4"/>
  <c r="K283" i="4"/>
  <c r="O282" i="4"/>
  <c r="K281" i="4"/>
  <c r="K280" i="4"/>
  <c r="G279" i="4"/>
  <c r="K279" i="4" s="1"/>
  <c r="J278" i="4"/>
  <c r="J277" i="4"/>
  <c r="K275" i="4"/>
  <c r="J274" i="4"/>
  <c r="J273" i="4"/>
  <c r="K271" i="4"/>
  <c r="O270" i="4"/>
  <c r="K269" i="4"/>
  <c r="G268" i="4"/>
  <c r="K268" i="4" s="1"/>
  <c r="K267" i="4"/>
  <c r="K266" i="4"/>
  <c r="G265" i="4"/>
  <c r="K265" i="4" s="1"/>
  <c r="K264" i="4"/>
  <c r="K263" i="4"/>
  <c r="K262" i="4"/>
  <c r="O261" i="4"/>
  <c r="G279" i="1"/>
  <c r="K279" i="1" s="1"/>
  <c r="L277" i="1" s="1"/>
  <c r="K278" i="1"/>
  <c r="O277" i="1"/>
  <c r="O276" i="1"/>
  <c r="J276" i="1"/>
  <c r="L276" i="1" s="1"/>
  <c r="K275" i="1"/>
  <c r="K274" i="1"/>
  <c r="O273" i="1"/>
  <c r="L273" i="1"/>
  <c r="O272" i="1"/>
  <c r="L272" i="1"/>
  <c r="J272" i="1"/>
  <c r="O271" i="1"/>
  <c r="J271" i="1"/>
  <c r="L271" i="1" s="1"/>
  <c r="J270" i="1"/>
  <c r="J269" i="1"/>
  <c r="J268" i="1"/>
  <c r="J267" i="1"/>
  <c r="L266" i="1" s="1"/>
  <c r="O266" i="1"/>
  <c r="J265" i="1"/>
  <c r="J264" i="1"/>
  <c r="J263" i="1"/>
  <c r="J262" i="1"/>
  <c r="J261" i="1"/>
  <c r="J260" i="1"/>
  <c r="K254" i="1" s="1"/>
  <c r="J259" i="1"/>
  <c r="J258" i="1"/>
  <c r="J257" i="1"/>
  <c r="J256" i="1"/>
  <c r="J255" i="1"/>
  <c r="G255" i="1"/>
  <c r="J253" i="1"/>
  <c r="K251" i="1" s="1"/>
  <c r="L250" i="1" s="1"/>
  <c r="J252" i="1"/>
  <c r="O250" i="1"/>
  <c r="K249" i="1"/>
  <c r="K248" i="1"/>
  <c r="K247" i="1"/>
  <c r="K246" i="1"/>
  <c r="K245" i="1"/>
  <c r="K244" i="1"/>
  <c r="K243" i="1"/>
  <c r="K242" i="1"/>
  <c r="K241" i="1"/>
  <c r="K240" i="1"/>
  <c r="K239" i="1"/>
  <c r="K238" i="1"/>
  <c r="K237" i="1"/>
  <c r="K236" i="1"/>
  <c r="L235" i="1" s="1"/>
  <c r="O235" i="1"/>
  <c r="K234" i="1"/>
  <c r="K233" i="1"/>
  <c r="K232" i="1"/>
  <c r="K231" i="1"/>
  <c r="K230" i="1"/>
  <c r="K229" i="1"/>
  <c r="K228" i="1"/>
  <c r="K227" i="1"/>
  <c r="K226" i="1"/>
  <c r="K225" i="1"/>
  <c r="K224" i="1"/>
  <c r="K223" i="1"/>
  <c r="K222" i="1"/>
  <c r="K221" i="1"/>
  <c r="L220" i="1" s="1"/>
  <c r="O220" i="1"/>
  <c r="J144" i="12"/>
  <c r="L143" i="12" s="1"/>
  <c r="O143" i="12"/>
  <c r="J83" i="8"/>
  <c r="J82" i="8"/>
  <c r="J81" i="8"/>
  <c r="J80" i="8"/>
  <c r="O79" i="8"/>
  <c r="J226" i="5"/>
  <c r="J225" i="5"/>
  <c r="J224" i="5"/>
  <c r="J223" i="5"/>
  <c r="G222" i="5"/>
  <c r="J222" i="5" s="1"/>
  <c r="J221" i="5"/>
  <c r="O220" i="5"/>
  <c r="J257" i="4"/>
  <c r="G256" i="4"/>
  <c r="J256" i="4" s="1"/>
  <c r="O255" i="4"/>
  <c r="J217" i="1"/>
  <c r="G217" i="1"/>
  <c r="O216" i="1"/>
  <c r="L216" i="1"/>
  <c r="G215" i="1"/>
  <c r="J215" i="1" s="1"/>
  <c r="G214" i="1"/>
  <c r="J214" i="1" s="1"/>
  <c r="L212" i="1" s="1"/>
  <c r="J213" i="1"/>
  <c r="G213" i="1"/>
  <c r="O212" i="1"/>
  <c r="J27" i="18"/>
  <c r="L27" i="18" s="1"/>
  <c r="O27" i="18"/>
  <c r="O44" i="26"/>
  <c r="J44" i="26"/>
  <c r="L44" i="26" s="1"/>
  <c r="J94" i="13"/>
  <c r="J93" i="13"/>
  <c r="J92" i="13"/>
  <c r="J91" i="13"/>
  <c r="J90" i="13"/>
  <c r="O88" i="13"/>
  <c r="O86" i="13"/>
  <c r="L86" i="13"/>
  <c r="J42" i="26"/>
  <c r="J40" i="26"/>
  <c r="J38" i="26"/>
  <c r="J36" i="26"/>
  <c r="J34" i="26"/>
  <c r="J32" i="26"/>
  <c r="J30" i="26"/>
  <c r="J28" i="26"/>
  <c r="J26" i="26"/>
  <c r="J24" i="26"/>
  <c r="O22" i="26"/>
  <c r="J139" i="12"/>
  <c r="J138" i="12"/>
  <c r="J137" i="12"/>
  <c r="J136" i="12"/>
  <c r="J135" i="12"/>
  <c r="O133" i="12"/>
  <c r="O131" i="12"/>
  <c r="L131" i="12"/>
  <c r="J130" i="12"/>
  <c r="J128" i="12"/>
  <c r="J126" i="12"/>
  <c r="J124" i="12"/>
  <c r="J122" i="12"/>
  <c r="J120" i="12"/>
  <c r="J118" i="12"/>
  <c r="J116" i="12"/>
  <c r="J114" i="12"/>
  <c r="J112" i="12"/>
  <c r="O110" i="12"/>
  <c r="J109" i="12"/>
  <c r="L108" i="12" s="1"/>
  <c r="O108" i="12"/>
  <c r="J107" i="12"/>
  <c r="K106" i="12" s="1"/>
  <c r="J105" i="12"/>
  <c r="K104" i="12" s="1"/>
  <c r="J103" i="12"/>
  <c r="K102" i="12" s="1"/>
  <c r="J101" i="12"/>
  <c r="K100" i="12" s="1"/>
  <c r="J99" i="12"/>
  <c r="K98" i="12" s="1"/>
  <c r="J97" i="12"/>
  <c r="K96" i="12" s="1"/>
  <c r="J95" i="12"/>
  <c r="K94" i="12" s="1"/>
  <c r="J93" i="12"/>
  <c r="K92" i="12" s="1"/>
  <c r="O91" i="12"/>
  <c r="J90" i="12"/>
  <c r="L89" i="12" s="1"/>
  <c r="O89" i="12"/>
  <c r="J88" i="12"/>
  <c r="L87" i="12" s="1"/>
  <c r="O87" i="12"/>
  <c r="J86" i="12"/>
  <c r="L85" i="12" s="1"/>
  <c r="O85" i="12"/>
  <c r="J101" i="11"/>
  <c r="J100" i="11"/>
  <c r="O99" i="11"/>
  <c r="J98" i="11"/>
  <c r="J97" i="11"/>
  <c r="J96" i="11"/>
  <c r="J95" i="11"/>
  <c r="O94" i="11"/>
  <c r="J251" i="4"/>
  <c r="J250" i="4"/>
  <c r="O249" i="4"/>
  <c r="J248" i="4"/>
  <c r="J247" i="4"/>
  <c r="J246" i="4"/>
  <c r="J245" i="4"/>
  <c r="O244" i="4"/>
  <c r="J216" i="5"/>
  <c r="J215" i="5"/>
  <c r="J214" i="5"/>
  <c r="J213" i="5"/>
  <c r="J212" i="5"/>
  <c r="J211" i="5"/>
  <c r="J210" i="5"/>
  <c r="J209" i="5"/>
  <c r="J208" i="5"/>
  <c r="G207" i="5"/>
  <c r="J207" i="5" s="1"/>
  <c r="J206" i="5"/>
  <c r="J205" i="5"/>
  <c r="J204" i="5"/>
  <c r="G203" i="5"/>
  <c r="J203" i="5" s="1"/>
  <c r="O202" i="5"/>
  <c r="J47" i="15"/>
  <c r="L46" i="15" s="1"/>
  <c r="O46" i="15"/>
  <c r="J243" i="4"/>
  <c r="L242" i="4" s="1"/>
  <c r="O242" i="4"/>
  <c r="K241" i="4"/>
  <c r="G240" i="4"/>
  <c r="J240" i="4" s="1"/>
  <c r="G239" i="4"/>
  <c r="F239" i="4"/>
  <c r="J238" i="4"/>
  <c r="K236" i="4"/>
  <c r="O235" i="4"/>
  <c r="J233" i="4"/>
  <c r="O232" i="4"/>
  <c r="K74" i="10"/>
  <c r="G73" i="10"/>
  <c r="J73" i="10" s="1"/>
  <c r="G72" i="10"/>
  <c r="F72" i="10"/>
  <c r="J71" i="10"/>
  <c r="K69" i="10"/>
  <c r="O68" i="10"/>
  <c r="J66" i="10"/>
  <c r="O65" i="10"/>
  <c r="J48" i="9"/>
  <c r="J47" i="9"/>
  <c r="J46" i="9"/>
  <c r="J45" i="9"/>
  <c r="J44" i="9"/>
  <c r="J43" i="9"/>
  <c r="J42" i="9"/>
  <c r="O41" i="9"/>
  <c r="G71" i="8"/>
  <c r="J71" i="8" s="1"/>
  <c r="G70" i="8"/>
  <c r="J70" i="8" s="1"/>
  <c r="O69" i="8"/>
  <c r="G74" i="8"/>
  <c r="J74" i="8" s="1"/>
  <c r="G72" i="8"/>
  <c r="J72" i="8" s="1"/>
  <c r="J122" i="6"/>
  <c r="L121" i="6" s="1"/>
  <c r="O121" i="6"/>
  <c r="J120" i="6"/>
  <c r="J119" i="6"/>
  <c r="J118" i="6"/>
  <c r="J117" i="6"/>
  <c r="J116" i="6"/>
  <c r="J115" i="6"/>
  <c r="J114" i="6"/>
  <c r="J113" i="6"/>
  <c r="O112" i="6"/>
  <c r="O200" i="5"/>
  <c r="J199" i="5"/>
  <c r="J198" i="5"/>
  <c r="J197" i="5"/>
  <c r="J196" i="5"/>
  <c r="J195" i="5"/>
  <c r="J194" i="5"/>
  <c r="J193" i="5"/>
  <c r="J192" i="5"/>
  <c r="J191" i="5"/>
  <c r="J190" i="5"/>
  <c r="J189" i="5"/>
  <c r="J188" i="5"/>
  <c r="J187" i="5"/>
  <c r="O186" i="5"/>
  <c r="G201" i="5"/>
  <c r="J201" i="5" s="1"/>
  <c r="L200" i="5" s="1"/>
  <c r="J113" i="7"/>
  <c r="L112" i="7" s="1"/>
  <c r="O112" i="7"/>
  <c r="J111" i="7"/>
  <c r="J110" i="7"/>
  <c r="J109" i="7"/>
  <c r="J108" i="7"/>
  <c r="J107" i="7"/>
  <c r="J106" i="7"/>
  <c r="J105" i="7"/>
  <c r="J104" i="7"/>
  <c r="O103" i="7"/>
  <c r="J102" i="7"/>
  <c r="J101" i="7"/>
  <c r="J100" i="7"/>
  <c r="J99" i="7"/>
  <c r="J98" i="7"/>
  <c r="O97" i="7"/>
  <c r="J63" i="10"/>
  <c r="L62" i="10" s="1"/>
  <c r="O62" i="10"/>
  <c r="J61" i="10"/>
  <c r="J60" i="10"/>
  <c r="O59" i="10"/>
  <c r="J44" i="15"/>
  <c r="J43" i="15"/>
  <c r="O42" i="15"/>
  <c r="J184" i="5"/>
  <c r="J183" i="5"/>
  <c r="J182" i="5"/>
  <c r="J181" i="5"/>
  <c r="J180" i="5"/>
  <c r="J179" i="5"/>
  <c r="J178" i="5"/>
  <c r="J177" i="5"/>
  <c r="K175" i="5"/>
  <c r="K174" i="5"/>
  <c r="K173" i="5"/>
  <c r="K172" i="5"/>
  <c r="K171" i="5"/>
  <c r="K170" i="5"/>
  <c r="K169" i="5"/>
  <c r="K168" i="5"/>
  <c r="K167" i="5"/>
  <c r="I166" i="5"/>
  <c r="G166" i="5"/>
  <c r="J165" i="5"/>
  <c r="K163" i="5"/>
  <c r="K162" i="5"/>
  <c r="K161" i="5"/>
  <c r="K160" i="5"/>
  <c r="K159" i="5"/>
  <c r="K158" i="5"/>
  <c r="K157" i="5"/>
  <c r="K156" i="5"/>
  <c r="O155" i="5"/>
  <c r="K60" i="20"/>
  <c r="K59" i="20"/>
  <c r="O58" i="20"/>
  <c r="K92" i="11"/>
  <c r="K91" i="11"/>
  <c r="O90" i="11"/>
  <c r="K83" i="3"/>
  <c r="K82" i="3"/>
  <c r="K81" i="3"/>
  <c r="K80" i="3"/>
  <c r="K79" i="3"/>
  <c r="K78" i="3"/>
  <c r="K77" i="3"/>
  <c r="O76" i="3"/>
  <c r="J230" i="4"/>
  <c r="L229" i="4" s="1"/>
  <c r="O229" i="4"/>
  <c r="J228" i="4"/>
  <c r="J227" i="4"/>
  <c r="O226" i="4"/>
  <c r="J225" i="4"/>
  <c r="J224" i="4"/>
  <c r="O223" i="4"/>
  <c r="K222" i="4"/>
  <c r="K221" i="4"/>
  <c r="K220" i="4"/>
  <c r="K219" i="4"/>
  <c r="K218" i="4"/>
  <c r="K217" i="4"/>
  <c r="K216" i="4"/>
  <c r="O215" i="4"/>
  <c r="K108" i="6"/>
  <c r="K107" i="6"/>
  <c r="K106" i="6"/>
  <c r="K105" i="6"/>
  <c r="O104" i="6"/>
  <c r="K213" i="4"/>
  <c r="K212" i="4"/>
  <c r="K211" i="4"/>
  <c r="K210" i="4"/>
  <c r="K209" i="4"/>
  <c r="K208" i="4"/>
  <c r="K207" i="4"/>
  <c r="K206" i="4"/>
  <c r="O205" i="4"/>
  <c r="J209" i="1"/>
  <c r="G209" i="1"/>
  <c r="O208" i="1"/>
  <c r="L208" i="1"/>
  <c r="J207" i="1"/>
  <c r="J206" i="1"/>
  <c r="J205" i="1"/>
  <c r="L204" i="1" s="1"/>
  <c r="O204" i="1"/>
  <c r="K203" i="1"/>
  <c r="K202" i="1"/>
  <c r="K201" i="1"/>
  <c r="K200" i="1"/>
  <c r="K199" i="1"/>
  <c r="K198" i="1"/>
  <c r="K197" i="1"/>
  <c r="K196" i="1"/>
  <c r="K195" i="1"/>
  <c r="K194" i="1"/>
  <c r="J193" i="1"/>
  <c r="J192" i="1"/>
  <c r="J191" i="1"/>
  <c r="J190" i="1"/>
  <c r="J189" i="1"/>
  <c r="K188" i="1" s="1"/>
  <c r="K187" i="1"/>
  <c r="J186" i="1"/>
  <c r="J185" i="1"/>
  <c r="K184" i="1"/>
  <c r="O183" i="1"/>
  <c r="J182" i="1"/>
  <c r="J181" i="1"/>
  <c r="J180" i="1"/>
  <c r="J179" i="1"/>
  <c r="J178" i="1"/>
  <c r="J177" i="1"/>
  <c r="J176" i="1"/>
  <c r="J175" i="1"/>
  <c r="J174" i="1"/>
  <c r="K173" i="1" s="1"/>
  <c r="K172" i="1"/>
  <c r="K171" i="1"/>
  <c r="J170" i="1"/>
  <c r="J169" i="1"/>
  <c r="K168" i="1"/>
  <c r="K167" i="1"/>
  <c r="K166" i="1"/>
  <c r="K165" i="1"/>
  <c r="K164" i="1"/>
  <c r="K163" i="1"/>
  <c r="K162" i="1"/>
  <c r="K161" i="1"/>
  <c r="K160" i="1"/>
  <c r="K159" i="1"/>
  <c r="K158" i="1"/>
  <c r="K157" i="1"/>
  <c r="K156" i="1"/>
  <c r="O155" i="1"/>
  <c r="J81" i="12"/>
  <c r="J79" i="12"/>
  <c r="J77" i="12"/>
  <c r="O75" i="12"/>
  <c r="J151" i="5"/>
  <c r="L150" i="5" s="1"/>
  <c r="O150" i="5"/>
  <c r="J55" i="10"/>
  <c r="L54" i="10" s="1"/>
  <c r="O54" i="10"/>
  <c r="J65" i="8"/>
  <c r="L64" i="8" s="1"/>
  <c r="O64" i="8"/>
  <c r="J93" i="7"/>
  <c r="L92" i="7" s="1"/>
  <c r="O92" i="7"/>
  <c r="J100" i="6"/>
  <c r="L99" i="6" s="1"/>
  <c r="O99" i="6"/>
  <c r="J148" i="5"/>
  <c r="J147" i="5"/>
  <c r="O146" i="5"/>
  <c r="J144" i="5"/>
  <c r="G143" i="5"/>
  <c r="J143" i="5" s="1"/>
  <c r="O142" i="5"/>
  <c r="J141" i="5"/>
  <c r="J140" i="5"/>
  <c r="G139" i="5"/>
  <c r="J139" i="5" s="1"/>
  <c r="K139" i="5" s="1"/>
  <c r="O54" i="20"/>
  <c r="L54" i="20"/>
  <c r="O86" i="11"/>
  <c r="L86" i="11"/>
  <c r="J72" i="3"/>
  <c r="J71" i="3"/>
  <c r="G70" i="3"/>
  <c r="J70" i="3" s="1"/>
  <c r="K70" i="3" s="1"/>
  <c r="O69" i="3"/>
  <c r="J201" i="4"/>
  <c r="L200" i="4" s="1"/>
  <c r="O200" i="4"/>
  <c r="J198" i="4"/>
  <c r="J197" i="4"/>
  <c r="G196" i="4"/>
  <c r="J196" i="4" s="1"/>
  <c r="K196" i="4" s="1"/>
  <c r="O195" i="4"/>
  <c r="G194" i="4"/>
  <c r="J194" i="4" s="1"/>
  <c r="G193" i="4"/>
  <c r="J193" i="4" s="1"/>
  <c r="O192" i="4"/>
  <c r="J152" i="1"/>
  <c r="L150" i="1" s="1"/>
  <c r="J151" i="1"/>
  <c r="O150" i="1"/>
  <c r="J149" i="1"/>
  <c r="J148" i="1"/>
  <c r="O147" i="1"/>
  <c r="L147" i="1"/>
  <c r="J146" i="1"/>
  <c r="L144" i="1" s="1"/>
  <c r="J145" i="1"/>
  <c r="O144" i="1"/>
  <c r="J25" i="18"/>
  <c r="J24" i="18"/>
  <c r="O23" i="18"/>
  <c r="J19" i="25"/>
  <c r="L18" i="25" s="1"/>
  <c r="O18" i="25"/>
  <c r="O70" i="12"/>
  <c r="L70" i="12"/>
  <c r="J69" i="12"/>
  <c r="L68" i="12" s="1"/>
  <c r="O68" i="12"/>
  <c r="O81" i="13"/>
  <c r="L81" i="13"/>
  <c r="J80" i="13"/>
  <c r="L79" i="13" s="1"/>
  <c r="O79" i="13"/>
  <c r="J78" i="13"/>
  <c r="L77" i="13" s="1"/>
  <c r="O77" i="13"/>
  <c r="J76" i="13"/>
  <c r="L75" i="13" s="1"/>
  <c r="O75" i="13"/>
  <c r="K73" i="13"/>
  <c r="L72" i="13" s="1"/>
  <c r="O72" i="13"/>
  <c r="K71" i="13"/>
  <c r="L70" i="13" s="1"/>
  <c r="O70" i="13"/>
  <c r="J69" i="13"/>
  <c r="J68" i="13"/>
  <c r="J67" i="13"/>
  <c r="O65" i="13"/>
  <c r="J18" i="26"/>
  <c r="J16" i="26"/>
  <c r="O14" i="26"/>
  <c r="J13" i="26"/>
  <c r="K1" i="26"/>
  <c r="J66" i="12"/>
  <c r="L65" i="12" s="1"/>
  <c r="O65" i="12"/>
  <c r="J64" i="12"/>
  <c r="J62" i="12"/>
  <c r="O60" i="12"/>
  <c r="J59" i="12"/>
  <c r="L57" i="12" s="1"/>
  <c r="O57" i="12"/>
  <c r="J135" i="5"/>
  <c r="J134" i="5"/>
  <c r="J133" i="5"/>
  <c r="J132" i="5"/>
  <c r="J131" i="5"/>
  <c r="J130" i="5"/>
  <c r="O129" i="5"/>
  <c r="J188" i="4"/>
  <c r="L187" i="4" s="1"/>
  <c r="O187" i="4"/>
  <c r="J38" i="15"/>
  <c r="L37" i="15" s="1"/>
  <c r="O37" i="15"/>
  <c r="F186" i="4"/>
  <c r="F185" i="4"/>
  <c r="J182" i="4"/>
  <c r="J181" i="4"/>
  <c r="J180" i="4"/>
  <c r="J179" i="4"/>
  <c r="J178" i="4"/>
  <c r="J177" i="4"/>
  <c r="O176" i="4"/>
  <c r="J174" i="4"/>
  <c r="J173" i="4"/>
  <c r="J172" i="4"/>
  <c r="J171" i="4"/>
  <c r="J170" i="4"/>
  <c r="J169" i="4"/>
  <c r="O168" i="4"/>
  <c r="F50" i="10"/>
  <c r="F49" i="10"/>
  <c r="J46" i="10"/>
  <c r="J45" i="10"/>
  <c r="J44" i="10"/>
  <c r="J43" i="10"/>
  <c r="J42" i="10"/>
  <c r="J41" i="10"/>
  <c r="O40" i="10"/>
  <c r="J38" i="10"/>
  <c r="J37" i="10"/>
  <c r="J36" i="10"/>
  <c r="J35" i="10"/>
  <c r="J34" i="10"/>
  <c r="J33" i="10"/>
  <c r="O32" i="10"/>
  <c r="G37" i="9"/>
  <c r="J37" i="9" s="1"/>
  <c r="K37" i="9" s="1"/>
  <c r="J36" i="9"/>
  <c r="J35" i="9"/>
  <c r="J34" i="9"/>
  <c r="J33" i="9"/>
  <c r="O32" i="9"/>
  <c r="J60" i="8"/>
  <c r="J59" i="8"/>
  <c r="J58" i="8"/>
  <c r="J57" i="8"/>
  <c r="J56" i="8"/>
  <c r="J55" i="8"/>
  <c r="J54" i="8"/>
  <c r="J53" i="8"/>
  <c r="J52" i="8"/>
  <c r="J51" i="8"/>
  <c r="J50" i="8"/>
  <c r="J49" i="8"/>
  <c r="O48" i="8"/>
  <c r="J127" i="5"/>
  <c r="G126" i="5"/>
  <c r="J126" i="5" s="1"/>
  <c r="J125" i="5"/>
  <c r="G124" i="5"/>
  <c r="J124" i="5" s="1"/>
  <c r="J123" i="5"/>
  <c r="J122" i="5"/>
  <c r="O121" i="5"/>
  <c r="J88" i="7"/>
  <c r="L87" i="7" s="1"/>
  <c r="O87" i="7"/>
  <c r="J86" i="7"/>
  <c r="J85" i="7"/>
  <c r="J84" i="7"/>
  <c r="J83" i="7"/>
  <c r="O82" i="7"/>
  <c r="J81" i="7"/>
  <c r="L80" i="7" s="1"/>
  <c r="O80" i="7"/>
  <c r="J79" i="7"/>
  <c r="J78" i="7"/>
  <c r="J77" i="7"/>
  <c r="O76" i="7"/>
  <c r="J35" i="22"/>
  <c r="L34" i="22" s="1"/>
  <c r="O34" i="22"/>
  <c r="I33" i="22"/>
  <c r="G33" i="22"/>
  <c r="I32" i="22"/>
  <c r="G32" i="22"/>
  <c r="O31" i="22"/>
  <c r="J35" i="15"/>
  <c r="L34" i="15" s="1"/>
  <c r="O34" i="15"/>
  <c r="J33" i="15"/>
  <c r="L32" i="15" s="1"/>
  <c r="O32" i="15"/>
  <c r="G119" i="5"/>
  <c r="J119" i="5" s="1"/>
  <c r="K119" i="5" s="1"/>
  <c r="J118" i="5"/>
  <c r="K118" i="5" s="1"/>
  <c r="J117" i="5"/>
  <c r="K117" i="5" s="1"/>
  <c r="J116" i="5"/>
  <c r="K116" i="5" s="1"/>
  <c r="J115" i="5"/>
  <c r="K115" i="5" s="1"/>
  <c r="J114" i="5"/>
  <c r="K114" i="5" s="1"/>
  <c r="J113" i="5"/>
  <c r="J112" i="5"/>
  <c r="J111" i="5"/>
  <c r="K111" i="5" s="1"/>
  <c r="J110" i="5"/>
  <c r="K110" i="5" s="1"/>
  <c r="J109" i="5"/>
  <c r="K109" i="5" s="1"/>
  <c r="G108" i="5"/>
  <c r="J108" i="5" s="1"/>
  <c r="K108" i="5" s="1"/>
  <c r="O107" i="5"/>
  <c r="J50" i="20"/>
  <c r="J49" i="20"/>
  <c r="J48" i="20"/>
  <c r="J47" i="20"/>
  <c r="J46" i="20"/>
  <c r="O45" i="20"/>
  <c r="J82" i="11"/>
  <c r="J81" i="11"/>
  <c r="J80" i="11"/>
  <c r="J79" i="11"/>
  <c r="J78" i="11"/>
  <c r="O77" i="11"/>
  <c r="J65" i="3"/>
  <c r="J64" i="3"/>
  <c r="J63" i="3"/>
  <c r="J62" i="3"/>
  <c r="J61" i="3"/>
  <c r="J60" i="3"/>
  <c r="J59" i="3"/>
  <c r="J58" i="3"/>
  <c r="O57" i="3"/>
  <c r="J95" i="6"/>
  <c r="L94" i="6" s="1"/>
  <c r="O94" i="6"/>
  <c r="J93" i="6"/>
  <c r="L92" i="6" s="1"/>
  <c r="O92" i="6"/>
  <c r="J91" i="6"/>
  <c r="J90" i="6"/>
  <c r="J89" i="6"/>
  <c r="O88" i="6"/>
  <c r="I86" i="6"/>
  <c r="G86" i="6"/>
  <c r="J86" i="6" s="1"/>
  <c r="I85" i="6"/>
  <c r="G85" i="6"/>
  <c r="J85" i="6" s="1"/>
  <c r="J84" i="6"/>
  <c r="K83" i="6" s="1"/>
  <c r="L83" i="6" s="1"/>
  <c r="O83" i="6"/>
  <c r="J166" i="4"/>
  <c r="L165" i="4" s="1"/>
  <c r="O165" i="4"/>
  <c r="I164" i="4"/>
  <c r="G164" i="4"/>
  <c r="I163" i="4"/>
  <c r="G163" i="4"/>
  <c r="O162" i="4"/>
  <c r="J161" i="4"/>
  <c r="L160" i="4" s="1"/>
  <c r="O160" i="4"/>
  <c r="J159" i="4"/>
  <c r="L158" i="4" s="1"/>
  <c r="O158" i="4"/>
  <c r="J157" i="4"/>
  <c r="J156" i="4"/>
  <c r="J155" i="4"/>
  <c r="J154" i="4"/>
  <c r="J153" i="4"/>
  <c r="J152" i="4"/>
  <c r="J151" i="4"/>
  <c r="J150" i="4"/>
  <c r="O149" i="4"/>
  <c r="J148" i="4"/>
  <c r="G147" i="4"/>
  <c r="J147" i="4" s="1"/>
  <c r="J146" i="4"/>
  <c r="J145" i="4"/>
  <c r="J144" i="4"/>
  <c r="J143" i="4"/>
  <c r="J142" i="4"/>
  <c r="O141" i="4"/>
  <c r="G140" i="4"/>
  <c r="J140" i="4" s="1"/>
  <c r="G139" i="4"/>
  <c r="J139" i="4" s="1"/>
  <c r="O138" i="4"/>
  <c r="G141" i="1"/>
  <c r="J141" i="1" s="1"/>
  <c r="J140" i="1"/>
  <c r="J139" i="1"/>
  <c r="O138" i="1"/>
  <c r="J137" i="1"/>
  <c r="J136" i="1"/>
  <c r="L130" i="1" s="1"/>
  <c r="J135" i="1"/>
  <c r="J134" i="1"/>
  <c r="J133" i="1"/>
  <c r="J132" i="1"/>
  <c r="J131" i="1"/>
  <c r="O130" i="1"/>
  <c r="J129" i="1"/>
  <c r="J128" i="1"/>
  <c r="K128" i="1" s="1"/>
  <c r="J127" i="1"/>
  <c r="K127" i="1" s="1"/>
  <c r="K126" i="1"/>
  <c r="J126" i="1"/>
  <c r="J125" i="1"/>
  <c r="K125" i="1" s="1"/>
  <c r="J124" i="1"/>
  <c r="K124" i="1" s="1"/>
  <c r="K123" i="1"/>
  <c r="J123" i="1"/>
  <c r="K122" i="1"/>
  <c r="J122" i="1"/>
  <c r="J121" i="1"/>
  <c r="K121" i="1" s="1"/>
  <c r="J120" i="1"/>
  <c r="K120" i="1" s="1"/>
  <c r="G119" i="1"/>
  <c r="J119" i="1" s="1"/>
  <c r="K119" i="1" s="1"/>
  <c r="J118" i="1"/>
  <c r="K118" i="1" s="1"/>
  <c r="K117" i="1"/>
  <c r="J117" i="1"/>
  <c r="O116" i="1"/>
  <c r="J115" i="1"/>
  <c r="J114" i="1"/>
  <c r="J113" i="1"/>
  <c r="J112" i="1"/>
  <c r="J111" i="1"/>
  <c r="L105" i="1" s="1"/>
  <c r="J110" i="1"/>
  <c r="J109" i="1"/>
  <c r="J108" i="1"/>
  <c r="J107" i="1"/>
  <c r="J106" i="1"/>
  <c r="O105" i="1"/>
  <c r="O14" i="25"/>
  <c r="L14" i="25"/>
  <c r="J13" i="25"/>
  <c r="K1" i="25"/>
  <c r="O53" i="12"/>
  <c r="L53" i="12"/>
  <c r="J52" i="12"/>
  <c r="L51" i="12" s="1"/>
  <c r="O51" i="12"/>
  <c r="J50" i="12"/>
  <c r="K49" i="12" s="1"/>
  <c r="J48" i="12"/>
  <c r="J47" i="12"/>
  <c r="O45" i="12"/>
  <c r="J44" i="12"/>
  <c r="J43" i="12"/>
  <c r="O41" i="12"/>
  <c r="J40" i="12"/>
  <c r="L39" i="12" s="1"/>
  <c r="O39" i="12"/>
  <c r="J134" i="4"/>
  <c r="J133" i="4"/>
  <c r="J132" i="4"/>
  <c r="J131" i="4"/>
  <c r="O130" i="4"/>
  <c r="J28" i="15"/>
  <c r="J27" i="15"/>
  <c r="J26" i="15"/>
  <c r="J25" i="15"/>
  <c r="O24" i="15"/>
  <c r="J73" i="11"/>
  <c r="J72" i="11"/>
  <c r="J71" i="11"/>
  <c r="J70" i="11"/>
  <c r="O69" i="11"/>
  <c r="O67" i="11"/>
  <c r="J67" i="11"/>
  <c r="L67" i="11" s="1"/>
  <c r="J66" i="11"/>
  <c r="J65" i="11"/>
  <c r="J64" i="11"/>
  <c r="J63" i="11"/>
  <c r="O62" i="11"/>
  <c r="F116" i="4"/>
  <c r="F115" i="4"/>
  <c r="J112" i="4"/>
  <c r="O111" i="4"/>
  <c r="O128" i="4"/>
  <c r="J128" i="4"/>
  <c r="L128" i="4" s="1"/>
  <c r="J127" i="4"/>
  <c r="J126" i="4"/>
  <c r="J125" i="4"/>
  <c r="J124" i="4"/>
  <c r="O123" i="4"/>
  <c r="J103" i="5"/>
  <c r="J102" i="5"/>
  <c r="J101" i="5"/>
  <c r="J100" i="5"/>
  <c r="O99" i="5"/>
  <c r="J19" i="24"/>
  <c r="J18" i="24"/>
  <c r="J17" i="24"/>
  <c r="J16" i="24"/>
  <c r="L15" i="24" s="1"/>
  <c r="O15" i="24"/>
  <c r="O6" i="24" s="1"/>
  <c r="J14" i="24"/>
  <c r="O13" i="24"/>
  <c r="L13" i="24"/>
  <c r="K1" i="24"/>
  <c r="F27" i="22"/>
  <c r="F26" i="22"/>
  <c r="J23" i="22"/>
  <c r="O22" i="22"/>
  <c r="J122" i="4"/>
  <c r="F120" i="4"/>
  <c r="J118" i="4" s="1"/>
  <c r="O117" i="4"/>
  <c r="O109" i="4"/>
  <c r="J28" i="10"/>
  <c r="F26" i="10"/>
  <c r="J24" i="10" s="1"/>
  <c r="O23" i="10"/>
  <c r="O21" i="10"/>
  <c r="O28" i="9"/>
  <c r="J28" i="9"/>
  <c r="L28" i="9" s="1"/>
  <c r="J44" i="8"/>
  <c r="J43" i="8"/>
  <c r="J42" i="8"/>
  <c r="J41" i="8"/>
  <c r="J40" i="8"/>
  <c r="J39" i="8"/>
  <c r="O38" i="8"/>
  <c r="J97" i="5"/>
  <c r="J96" i="5"/>
  <c r="G95" i="5"/>
  <c r="J95" i="5" s="1"/>
  <c r="J94" i="5"/>
  <c r="J93" i="5"/>
  <c r="O92" i="5"/>
  <c r="J91" i="5"/>
  <c r="L90" i="5" s="1"/>
  <c r="O90" i="5"/>
  <c r="J79" i="6"/>
  <c r="J78" i="6"/>
  <c r="O77" i="6"/>
  <c r="J76" i="6"/>
  <c r="G75" i="6"/>
  <c r="J75" i="6" s="1"/>
  <c r="J74" i="6"/>
  <c r="O73" i="6"/>
  <c r="O72" i="6"/>
  <c r="J72" i="6"/>
  <c r="L72" i="6" s="1"/>
  <c r="O71" i="6"/>
  <c r="J71" i="6"/>
  <c r="L71" i="6" s="1"/>
  <c r="J72" i="7"/>
  <c r="J71" i="7"/>
  <c r="O70" i="7"/>
  <c r="O69" i="7"/>
  <c r="J69" i="7"/>
  <c r="L69" i="7" s="1"/>
  <c r="O68" i="7"/>
  <c r="J68" i="7"/>
  <c r="L68" i="7" s="1"/>
  <c r="J66" i="7"/>
  <c r="J65" i="7"/>
  <c r="G64" i="7"/>
  <c r="J64" i="7" s="1"/>
  <c r="J63" i="7"/>
  <c r="J62" i="7"/>
  <c r="O61" i="7"/>
  <c r="J60" i="7"/>
  <c r="L59" i="7" s="1"/>
  <c r="O59" i="7"/>
  <c r="J58" i="7"/>
  <c r="G57" i="7"/>
  <c r="J57" i="7" s="1"/>
  <c r="J56" i="7"/>
  <c r="O55" i="7"/>
  <c r="J54" i="7"/>
  <c r="G53" i="7"/>
  <c r="J53" i="7" s="1"/>
  <c r="O52" i="7"/>
  <c r="O51" i="7"/>
  <c r="J51" i="7"/>
  <c r="L51" i="7" s="1"/>
  <c r="O50" i="7"/>
  <c r="J50" i="7"/>
  <c r="L50" i="7" s="1"/>
  <c r="J48" i="7"/>
  <c r="J47" i="7"/>
  <c r="J46" i="7"/>
  <c r="J45" i="7"/>
  <c r="J44" i="7"/>
  <c r="J43" i="7"/>
  <c r="J42" i="7"/>
  <c r="J41" i="7"/>
  <c r="J40" i="7"/>
  <c r="J39" i="7"/>
  <c r="O38" i="7"/>
  <c r="J89" i="5"/>
  <c r="J88" i="5"/>
  <c r="J87" i="5"/>
  <c r="J86" i="5"/>
  <c r="J85" i="5"/>
  <c r="J84" i="5"/>
  <c r="J83" i="5"/>
  <c r="J82" i="5"/>
  <c r="J81" i="5"/>
  <c r="J80" i="5"/>
  <c r="O79" i="5"/>
  <c r="O13" i="23"/>
  <c r="K9" i="23" s="1"/>
  <c r="J13" i="23"/>
  <c r="L13" i="23" s="1"/>
  <c r="K1" i="23"/>
  <c r="J41" i="20"/>
  <c r="J40" i="20"/>
  <c r="O39" i="20"/>
  <c r="J60" i="11"/>
  <c r="J59" i="11"/>
  <c r="O58" i="11"/>
  <c r="J107" i="4"/>
  <c r="K107" i="4" s="1"/>
  <c r="J106" i="4"/>
  <c r="K106" i="4" s="1"/>
  <c r="J105" i="4"/>
  <c r="J104" i="4"/>
  <c r="J103" i="4"/>
  <c r="J102" i="4"/>
  <c r="J101" i="4"/>
  <c r="O100" i="4"/>
  <c r="J20" i="22"/>
  <c r="K20" i="22" s="1"/>
  <c r="J19" i="22"/>
  <c r="K19" i="22" s="1"/>
  <c r="J18" i="22"/>
  <c r="J17" i="22"/>
  <c r="J16" i="22"/>
  <c r="J15" i="22"/>
  <c r="J14" i="22"/>
  <c r="O13" i="22"/>
  <c r="K1" i="22"/>
  <c r="J57" i="11"/>
  <c r="J56" i="11"/>
  <c r="J55" i="11"/>
  <c r="J54" i="11"/>
  <c r="K54" i="11" s="1"/>
  <c r="J53" i="11"/>
  <c r="K53" i="11" s="1"/>
  <c r="J52" i="11"/>
  <c r="K52" i="11" s="1"/>
  <c r="J51" i="11"/>
  <c r="K51" i="11" s="1"/>
  <c r="J50" i="11"/>
  <c r="K50" i="11" s="1"/>
  <c r="J49" i="11"/>
  <c r="K49" i="11" s="1"/>
  <c r="J48" i="11"/>
  <c r="K48" i="11" s="1"/>
  <c r="J47" i="11"/>
  <c r="K47" i="11" s="1"/>
  <c r="O46" i="11"/>
  <c r="J38" i="20"/>
  <c r="J37" i="20"/>
  <c r="J36" i="20"/>
  <c r="J35" i="20"/>
  <c r="K35" i="20" s="1"/>
  <c r="J34" i="20"/>
  <c r="K34" i="20" s="1"/>
  <c r="J33" i="20"/>
  <c r="K33" i="20" s="1"/>
  <c r="J32" i="20"/>
  <c r="K32" i="20" s="1"/>
  <c r="J31" i="20"/>
  <c r="K31" i="20" s="1"/>
  <c r="J30" i="20"/>
  <c r="K30" i="20" s="1"/>
  <c r="J29" i="20"/>
  <c r="K29" i="20" s="1"/>
  <c r="J28" i="20"/>
  <c r="K28" i="20" s="1"/>
  <c r="O27" i="20"/>
  <c r="J77" i="5"/>
  <c r="K77" i="5" s="1"/>
  <c r="J76" i="5"/>
  <c r="J75" i="5"/>
  <c r="J74" i="5"/>
  <c r="J73" i="5"/>
  <c r="J72" i="5"/>
  <c r="K72" i="5" s="1"/>
  <c r="J71" i="5"/>
  <c r="J70" i="5"/>
  <c r="J69" i="5"/>
  <c r="J68" i="5"/>
  <c r="J67" i="5"/>
  <c r="J66" i="5"/>
  <c r="J65" i="5"/>
  <c r="K65" i="5" s="1"/>
  <c r="J64" i="5"/>
  <c r="K64" i="5" s="1"/>
  <c r="J63" i="5"/>
  <c r="K63" i="5" s="1"/>
  <c r="J62" i="5"/>
  <c r="K62" i="5" s="1"/>
  <c r="O61" i="5"/>
  <c r="J53" i="3"/>
  <c r="K53" i="3" s="1"/>
  <c r="J52" i="3"/>
  <c r="K52" i="3" s="1"/>
  <c r="J51" i="3"/>
  <c r="K51" i="3" s="1"/>
  <c r="J50" i="3"/>
  <c r="K50" i="3" s="1"/>
  <c r="J49" i="3"/>
  <c r="J48" i="3"/>
  <c r="K48" i="3" s="1"/>
  <c r="J47" i="3"/>
  <c r="K47" i="3" s="1"/>
  <c r="J46" i="3"/>
  <c r="K46" i="3" s="1"/>
  <c r="J45" i="3"/>
  <c r="K45" i="3" s="1"/>
  <c r="J44" i="3"/>
  <c r="K44" i="3" s="1"/>
  <c r="J43" i="3"/>
  <c r="K43" i="3" s="1"/>
  <c r="J42" i="3"/>
  <c r="K42" i="3" s="1"/>
  <c r="O41" i="3"/>
  <c r="J99" i="4"/>
  <c r="K99" i="4" s="1"/>
  <c r="J98" i="4"/>
  <c r="K98" i="4" s="1"/>
  <c r="J97" i="4"/>
  <c r="K97" i="4" s="1"/>
  <c r="J96" i="4"/>
  <c r="K96" i="4" s="1"/>
  <c r="J95" i="4"/>
  <c r="J94" i="4"/>
  <c r="J93" i="4"/>
  <c r="K93" i="4" s="1"/>
  <c r="J92" i="4"/>
  <c r="K92" i="4" s="1"/>
  <c r="J91" i="4"/>
  <c r="K91" i="4" s="1"/>
  <c r="J90" i="4"/>
  <c r="K90" i="4" s="1"/>
  <c r="J89" i="4"/>
  <c r="K89" i="4" s="1"/>
  <c r="J88" i="4"/>
  <c r="K88" i="4" s="1"/>
  <c r="O87" i="4"/>
  <c r="J45" i="11"/>
  <c r="J44" i="11"/>
  <c r="J43" i="11"/>
  <c r="J42" i="11"/>
  <c r="J41" i="11"/>
  <c r="O40" i="11"/>
  <c r="J39" i="11"/>
  <c r="J38" i="11"/>
  <c r="J37" i="11"/>
  <c r="J36" i="11"/>
  <c r="J35" i="11"/>
  <c r="O34" i="11"/>
  <c r="J33" i="11"/>
  <c r="J32" i="11"/>
  <c r="J31" i="11"/>
  <c r="O30" i="11"/>
  <c r="J29" i="11"/>
  <c r="J28" i="11"/>
  <c r="J27" i="11"/>
  <c r="O26" i="11"/>
  <c r="J61" i="13"/>
  <c r="J60" i="13"/>
  <c r="J59" i="13"/>
  <c r="J58" i="13"/>
  <c r="J57" i="13"/>
  <c r="O56" i="13"/>
  <c r="J55" i="13"/>
  <c r="J54" i="13"/>
  <c r="J53" i="13"/>
  <c r="J52" i="13"/>
  <c r="J51" i="13"/>
  <c r="O50" i="13"/>
  <c r="J49" i="13"/>
  <c r="J48" i="13"/>
  <c r="J47" i="13"/>
  <c r="O46" i="13"/>
  <c r="J45" i="13"/>
  <c r="J44" i="13"/>
  <c r="J43" i="13"/>
  <c r="O42" i="13"/>
  <c r="J68" i="6"/>
  <c r="J67" i="6"/>
  <c r="O66" i="6"/>
  <c r="J65" i="6"/>
  <c r="J64" i="6"/>
  <c r="J63" i="6"/>
  <c r="O62" i="6"/>
  <c r="J61" i="6"/>
  <c r="J60" i="6"/>
  <c r="J59" i="6"/>
  <c r="J58" i="6"/>
  <c r="K58" i="6" s="1"/>
  <c r="J57" i="6"/>
  <c r="K57" i="6" s="1"/>
  <c r="J56" i="6"/>
  <c r="K56" i="6" s="1"/>
  <c r="J55" i="6"/>
  <c r="K55" i="6" s="1"/>
  <c r="J54" i="6"/>
  <c r="K54" i="6" s="1"/>
  <c r="O53" i="6"/>
  <c r="J52" i="6"/>
  <c r="K52" i="6" s="1"/>
  <c r="J51" i="6"/>
  <c r="J50" i="6"/>
  <c r="O49" i="6"/>
  <c r="J86" i="4"/>
  <c r="J85" i="4"/>
  <c r="J84" i="4"/>
  <c r="J83" i="4"/>
  <c r="J82" i="4"/>
  <c r="J81" i="4"/>
  <c r="J80" i="4"/>
  <c r="J79" i="4"/>
  <c r="J78" i="4"/>
  <c r="J77" i="4"/>
  <c r="O76" i="4"/>
  <c r="O102" i="1"/>
  <c r="J102" i="1"/>
  <c r="L102" i="1" s="1"/>
  <c r="O101" i="1"/>
  <c r="L101" i="1"/>
  <c r="J101" i="1"/>
  <c r="O100" i="1"/>
  <c r="L100" i="1"/>
  <c r="J100" i="1"/>
  <c r="O99" i="1"/>
  <c r="J99" i="1"/>
  <c r="L99" i="1" s="1"/>
  <c r="O98" i="1"/>
  <c r="J98" i="1"/>
  <c r="L98" i="1" s="1"/>
  <c r="O97" i="1"/>
  <c r="L97" i="1"/>
  <c r="J97" i="1"/>
  <c r="O96" i="1"/>
  <c r="J96" i="1"/>
  <c r="L96" i="1" s="1"/>
  <c r="O95" i="1"/>
  <c r="L95" i="1"/>
  <c r="J95" i="1"/>
  <c r="O94" i="1"/>
  <c r="J94" i="1"/>
  <c r="L94" i="1" s="1"/>
  <c r="O92" i="1"/>
  <c r="L92" i="1"/>
  <c r="J92" i="1"/>
  <c r="O91" i="1"/>
  <c r="L91" i="1"/>
  <c r="J91" i="1"/>
  <c r="G91" i="1"/>
  <c r="O90" i="1"/>
  <c r="J90" i="1"/>
  <c r="L90" i="1" s="1"/>
  <c r="O89" i="1"/>
  <c r="L89" i="1"/>
  <c r="J89" i="1"/>
  <c r="G89" i="1"/>
  <c r="J87" i="1"/>
  <c r="J86" i="1"/>
  <c r="J85" i="1"/>
  <c r="J84" i="1"/>
  <c r="J83" i="1"/>
  <c r="J82" i="1"/>
  <c r="J81" i="1"/>
  <c r="J80" i="1"/>
  <c r="L79" i="1" s="1"/>
  <c r="O79" i="1"/>
  <c r="O78" i="1"/>
  <c r="L78" i="1"/>
  <c r="J78" i="1"/>
  <c r="O77" i="1"/>
  <c r="L77" i="1"/>
  <c r="J77" i="1"/>
  <c r="J76" i="1"/>
  <c r="J75" i="1"/>
  <c r="O74" i="1"/>
  <c r="L74" i="1"/>
  <c r="O37" i="13"/>
  <c r="O12" i="21"/>
  <c r="O6" i="21" s="1"/>
  <c r="K9" i="21"/>
  <c r="K1" i="21"/>
  <c r="O19" i="18"/>
  <c r="G19" i="18"/>
  <c r="J19" i="18" s="1"/>
  <c r="L19" i="18" s="1"/>
  <c r="O18" i="18"/>
  <c r="J18" i="18"/>
  <c r="L18" i="18" s="1"/>
  <c r="O22" i="20"/>
  <c r="O21" i="20"/>
  <c r="O20" i="20"/>
  <c r="G20" i="20"/>
  <c r="J20" i="20" s="1"/>
  <c r="L20" i="20" s="1"/>
  <c r="O19" i="20"/>
  <c r="G19" i="20"/>
  <c r="J19" i="20" s="1"/>
  <c r="L19" i="20" s="1"/>
  <c r="O18" i="20"/>
  <c r="J18" i="20"/>
  <c r="L18" i="20" s="1"/>
  <c r="O16" i="20"/>
  <c r="J16" i="20"/>
  <c r="L16" i="20" s="1"/>
  <c r="O15" i="20"/>
  <c r="J15" i="20"/>
  <c r="L15" i="20" s="1"/>
  <c r="G14" i="20"/>
  <c r="J14" i="20" s="1"/>
  <c r="J13" i="20"/>
  <c r="O12" i="20"/>
  <c r="K1" i="20"/>
  <c r="J16" i="19"/>
  <c r="J15" i="19"/>
  <c r="L14" i="19" s="1"/>
  <c r="O14" i="19"/>
  <c r="K9" i="19"/>
  <c r="O6" i="19"/>
  <c r="K1" i="19"/>
  <c r="G16" i="18"/>
  <c r="J16" i="18" s="1"/>
  <c r="G15" i="18"/>
  <c r="J15" i="18" s="1"/>
  <c r="O14" i="18"/>
  <c r="K1" i="18"/>
  <c r="J21" i="17"/>
  <c r="J20" i="17"/>
  <c r="O19" i="17"/>
  <c r="G18" i="17"/>
  <c r="J18" i="17" s="1"/>
  <c r="G17" i="17"/>
  <c r="J17" i="17" s="1"/>
  <c r="O16" i="17"/>
  <c r="J15" i="17"/>
  <c r="J14" i="17"/>
  <c r="K1" i="17"/>
  <c r="K1" i="16"/>
  <c r="J34" i="13"/>
  <c r="L33" i="13" s="1"/>
  <c r="O33" i="13"/>
  <c r="J31" i="13"/>
  <c r="J29" i="13"/>
  <c r="J27" i="13"/>
  <c r="O26" i="13"/>
  <c r="J35" i="12"/>
  <c r="L34" i="12" s="1"/>
  <c r="O34" i="12"/>
  <c r="J32" i="12"/>
  <c r="J30" i="12"/>
  <c r="J28" i="12"/>
  <c r="J26" i="12"/>
  <c r="J24" i="12"/>
  <c r="J21" i="12"/>
  <c r="J19" i="12"/>
  <c r="O18" i="12"/>
  <c r="G72" i="4"/>
  <c r="J72" i="4" s="1"/>
  <c r="L71" i="4" s="1"/>
  <c r="O71" i="4"/>
  <c r="J70" i="4"/>
  <c r="J69" i="4"/>
  <c r="O68" i="4"/>
  <c r="G22" i="11"/>
  <c r="J22" i="11" s="1"/>
  <c r="L21" i="11" s="1"/>
  <c r="O21" i="11"/>
  <c r="J57" i="5"/>
  <c r="J56" i="5"/>
  <c r="J55" i="5"/>
  <c r="J54" i="5"/>
  <c r="J53" i="5"/>
  <c r="J52" i="5"/>
  <c r="J51" i="5"/>
  <c r="O50" i="5"/>
  <c r="G22" i="15"/>
  <c r="J22" i="15" s="1"/>
  <c r="L21" i="15" s="1"/>
  <c r="O21" i="15"/>
  <c r="J20" i="15"/>
  <c r="J19" i="15"/>
  <c r="O18" i="15"/>
  <c r="J34" i="8"/>
  <c r="J33" i="8"/>
  <c r="J32" i="8"/>
  <c r="J31" i="8"/>
  <c r="J30" i="8"/>
  <c r="J29" i="8"/>
  <c r="J28" i="8"/>
  <c r="J27" i="8"/>
  <c r="J26" i="8"/>
  <c r="O25" i="8"/>
  <c r="J48" i="5"/>
  <c r="J47" i="5"/>
  <c r="O46" i="5"/>
  <c r="J34" i="7"/>
  <c r="J33" i="7"/>
  <c r="J32" i="7"/>
  <c r="J31" i="7"/>
  <c r="J30" i="7"/>
  <c r="G29" i="7"/>
  <c r="J29" i="7" s="1"/>
  <c r="J28" i="7"/>
  <c r="O27" i="7"/>
  <c r="J45" i="6"/>
  <c r="J44" i="6"/>
  <c r="J43" i="6"/>
  <c r="J42" i="6"/>
  <c r="J41" i="6"/>
  <c r="G40" i="6"/>
  <c r="J40" i="6" s="1"/>
  <c r="J39" i="6"/>
  <c r="O38" i="6"/>
  <c r="G44" i="5"/>
  <c r="J44" i="5" s="1"/>
  <c r="J43" i="5"/>
  <c r="J42" i="5"/>
  <c r="J41" i="5"/>
  <c r="J40" i="5"/>
  <c r="J39" i="5"/>
  <c r="J38" i="5"/>
  <c r="J37" i="5"/>
  <c r="O36" i="5"/>
  <c r="J16" i="15"/>
  <c r="J15" i="15"/>
  <c r="O14" i="15"/>
  <c r="K1" i="15"/>
  <c r="J37" i="3"/>
  <c r="J36" i="3"/>
  <c r="J35" i="3"/>
  <c r="J34" i="3"/>
  <c r="J33" i="3"/>
  <c r="J32" i="3"/>
  <c r="G31" i="3"/>
  <c r="J31" i="3" s="1"/>
  <c r="O30" i="3"/>
  <c r="J36" i="6"/>
  <c r="K35" i="6" s="1"/>
  <c r="L35" i="6" s="1"/>
  <c r="O35" i="6"/>
  <c r="J66" i="4"/>
  <c r="J65" i="4"/>
  <c r="O64" i="4"/>
  <c r="J63" i="4"/>
  <c r="J62" i="4"/>
  <c r="J61" i="4"/>
  <c r="J60" i="4"/>
  <c r="J59" i="4"/>
  <c r="J58" i="4"/>
  <c r="G57" i="4"/>
  <c r="J57" i="4" s="1"/>
  <c r="O56" i="4"/>
  <c r="G55" i="4"/>
  <c r="J55" i="4" s="1"/>
  <c r="J54" i="4"/>
  <c r="J53" i="4"/>
  <c r="J52" i="4"/>
  <c r="J51" i="4"/>
  <c r="O50" i="4"/>
  <c r="J71" i="1"/>
  <c r="L70" i="1" s="1"/>
  <c r="O70" i="1"/>
  <c r="J69" i="1"/>
  <c r="J68" i="1"/>
  <c r="J67" i="1"/>
  <c r="J66" i="1"/>
  <c r="L65" i="1" s="1"/>
  <c r="O65" i="1"/>
  <c r="J64" i="1"/>
  <c r="J63" i="1"/>
  <c r="J62" i="1"/>
  <c r="J61" i="1"/>
  <c r="J60" i="1"/>
  <c r="J59" i="1"/>
  <c r="J58" i="1"/>
  <c r="J57" i="1"/>
  <c r="J56" i="1"/>
  <c r="J55" i="1"/>
  <c r="L54" i="1" s="1"/>
  <c r="O54" i="1"/>
  <c r="J53" i="1"/>
  <c r="J52" i="1"/>
  <c r="J51" i="1"/>
  <c r="L44" i="1" s="1"/>
  <c r="J50" i="1"/>
  <c r="J49" i="1"/>
  <c r="J48" i="1"/>
  <c r="J47" i="1"/>
  <c r="J46" i="1"/>
  <c r="J45" i="1"/>
  <c r="O44" i="1"/>
  <c r="J22" i="13"/>
  <c r="L21" i="13" s="1"/>
  <c r="O21" i="13"/>
  <c r="J20" i="13"/>
  <c r="L19" i="13" s="1"/>
  <c r="O19" i="13"/>
  <c r="J19" i="14"/>
  <c r="J18" i="14"/>
  <c r="L17" i="14" s="1"/>
  <c r="O17" i="14"/>
  <c r="J16" i="14"/>
  <c r="J15" i="14"/>
  <c r="O14" i="14"/>
  <c r="K9" i="14" s="1"/>
  <c r="L14" i="14"/>
  <c r="K1" i="14"/>
  <c r="J23" i="7"/>
  <c r="L22" i="7" s="1"/>
  <c r="O22" i="7"/>
  <c r="J31" i="6"/>
  <c r="L30" i="6" s="1"/>
  <c r="O30" i="6"/>
  <c r="J32" i="5"/>
  <c r="J31" i="5"/>
  <c r="O30" i="5"/>
  <c r="J26" i="3"/>
  <c r="J25" i="3"/>
  <c r="O24" i="3"/>
  <c r="J46" i="4"/>
  <c r="J45" i="4"/>
  <c r="O44" i="4"/>
  <c r="J43" i="4"/>
  <c r="J42" i="4"/>
  <c r="O41" i="4"/>
  <c r="J40" i="4"/>
  <c r="J39" i="4"/>
  <c r="O38" i="4"/>
  <c r="J41" i="1"/>
  <c r="J40" i="1"/>
  <c r="L39" i="1" s="1"/>
  <c r="O39" i="1"/>
  <c r="J38" i="1"/>
  <c r="K38" i="1" s="1"/>
  <c r="J37" i="1"/>
  <c r="K37" i="1" s="1"/>
  <c r="L36" i="1" s="1"/>
  <c r="O36" i="1"/>
  <c r="J35" i="1"/>
  <c r="J34" i="1"/>
  <c r="L33" i="1" s="1"/>
  <c r="O33" i="1"/>
  <c r="J15" i="13"/>
  <c r="L14" i="13" s="1"/>
  <c r="O14" i="13"/>
  <c r="K1" i="13"/>
  <c r="O14" i="12"/>
  <c r="L14" i="12"/>
  <c r="K1" i="12"/>
  <c r="G17" i="11"/>
  <c r="J17" i="11" s="1"/>
  <c r="G16" i="11"/>
  <c r="J16" i="11" s="1"/>
  <c r="G15" i="11"/>
  <c r="J15" i="11" s="1"/>
  <c r="O14" i="11"/>
  <c r="K1" i="11"/>
  <c r="G34" i="4"/>
  <c r="J34" i="4" s="1"/>
  <c r="G33" i="4"/>
  <c r="J33" i="4" s="1"/>
  <c r="G32" i="4"/>
  <c r="J32" i="4" s="1"/>
  <c r="O31" i="4"/>
  <c r="G30" i="4"/>
  <c r="J30" i="4" s="1"/>
  <c r="G29" i="4"/>
  <c r="J29" i="4" s="1"/>
  <c r="J28" i="4"/>
  <c r="O27" i="4"/>
  <c r="O14" i="4"/>
  <c r="J15" i="4"/>
  <c r="J16" i="4"/>
  <c r="J17" i="4"/>
  <c r="J18" i="4"/>
  <c r="G17" i="10"/>
  <c r="J17" i="10" s="1"/>
  <c r="G16" i="10"/>
  <c r="J16" i="10" s="1"/>
  <c r="J15" i="10"/>
  <c r="O14" i="10"/>
  <c r="K1" i="10"/>
  <c r="J24" i="9"/>
  <c r="J23" i="9"/>
  <c r="J22" i="9"/>
  <c r="J21" i="9"/>
  <c r="J20" i="9"/>
  <c r="J19" i="9"/>
  <c r="J18" i="9"/>
  <c r="J17" i="9"/>
  <c r="J16" i="9"/>
  <c r="J15" i="9"/>
  <c r="O14" i="9"/>
  <c r="K1" i="9"/>
  <c r="J21" i="8"/>
  <c r="J20" i="8"/>
  <c r="J19" i="8"/>
  <c r="J18" i="8"/>
  <c r="J17" i="8"/>
  <c r="J16" i="8"/>
  <c r="J15" i="8"/>
  <c r="O14" i="8"/>
  <c r="K1" i="8"/>
  <c r="J18" i="7"/>
  <c r="J17" i="7"/>
  <c r="J16" i="7"/>
  <c r="J15" i="7"/>
  <c r="O14" i="7"/>
  <c r="K1" i="7"/>
  <c r="J26" i="6"/>
  <c r="J25" i="6"/>
  <c r="J24" i="6"/>
  <c r="J23" i="6"/>
  <c r="O22" i="6"/>
  <c r="J20" i="6"/>
  <c r="J19" i="6"/>
  <c r="J18" i="6"/>
  <c r="J17" i="6"/>
  <c r="J16" i="6"/>
  <c r="J15" i="6"/>
  <c r="O14" i="6"/>
  <c r="K1" i="6"/>
  <c r="J26" i="5"/>
  <c r="J25" i="5"/>
  <c r="J24" i="5"/>
  <c r="J23" i="5"/>
  <c r="J22" i="5"/>
  <c r="J21" i="5"/>
  <c r="J20" i="5"/>
  <c r="J19" i="5"/>
  <c r="J18" i="5"/>
  <c r="J17" i="5"/>
  <c r="J16" i="5"/>
  <c r="J15" i="5"/>
  <c r="O14" i="5"/>
  <c r="K1" i="5"/>
  <c r="J25" i="4"/>
  <c r="J24" i="4"/>
  <c r="J23" i="4"/>
  <c r="J22" i="4"/>
  <c r="J21" i="4"/>
  <c r="J20" i="4"/>
  <c r="O19" i="4"/>
  <c r="K1" i="4"/>
  <c r="J20" i="3"/>
  <c r="J19" i="3"/>
  <c r="J18" i="3"/>
  <c r="J17" i="3"/>
  <c r="J16" i="3"/>
  <c r="J15" i="3"/>
  <c r="O14" i="3"/>
  <c r="O30" i="1"/>
  <c r="O29" i="1"/>
  <c r="J28" i="1"/>
  <c r="J27" i="1"/>
  <c r="J26" i="1"/>
  <c r="J25" i="1"/>
  <c r="J24" i="1"/>
  <c r="L23" i="1" s="1"/>
  <c r="O23" i="1"/>
  <c r="K22" i="1"/>
  <c r="J22" i="1"/>
  <c r="K21" i="1"/>
  <c r="J21" i="1"/>
  <c r="K20" i="1"/>
  <c r="L19" i="1" s="1"/>
  <c r="J20" i="1"/>
  <c r="O19" i="1"/>
  <c r="J18" i="1"/>
  <c r="J17" i="1"/>
  <c r="J16" i="1"/>
  <c r="J15" i="1"/>
  <c r="J14" i="1"/>
  <c r="L12" i="1" s="1"/>
  <c r="J13" i="1"/>
  <c r="O12" i="1"/>
  <c r="K1" i="3"/>
  <c r="K1" i="1"/>
  <c r="O3338" i="2"/>
  <c r="J3338" i="2"/>
  <c r="L3338" i="2" s="1"/>
  <c r="O3337" i="2"/>
  <c r="J3337" i="2"/>
  <c r="L3337" i="2" s="1"/>
  <c r="O3336" i="2"/>
  <c r="J3336" i="2"/>
  <c r="L3336" i="2" s="1"/>
  <c r="J3334" i="2"/>
  <c r="L3333" i="2" s="1"/>
  <c r="O3333" i="2"/>
  <c r="O3331" i="2"/>
  <c r="L3331" i="2"/>
  <c r="J3331" i="2"/>
  <c r="K3329" i="2"/>
  <c r="L3328" i="2" s="1"/>
  <c r="O3328" i="2"/>
  <c r="K3327" i="2"/>
  <c r="L3326" i="2" s="1"/>
  <c r="O3326" i="2"/>
  <c r="K3325" i="2"/>
  <c r="K3324" i="2"/>
  <c r="K3323" i="2"/>
  <c r="K3322" i="2"/>
  <c r="O3321" i="2"/>
  <c r="K3320" i="2"/>
  <c r="K3319" i="2"/>
  <c r="K3318" i="2"/>
  <c r="O3317" i="2"/>
  <c r="O3315" i="2"/>
  <c r="J3315" i="2"/>
  <c r="L3315" i="2" s="1"/>
  <c r="O3314" i="2"/>
  <c r="J3314" i="2"/>
  <c r="L3314" i="2" s="1"/>
  <c r="G3314" i="2"/>
  <c r="J3313" i="2"/>
  <c r="J3312" i="2"/>
  <c r="J3311" i="2"/>
  <c r="O3310" i="2"/>
  <c r="J3309" i="2"/>
  <c r="J3308" i="2"/>
  <c r="L3307" i="2" s="1"/>
  <c r="O3307" i="2"/>
  <c r="J3306" i="2"/>
  <c r="L3305" i="2" s="1"/>
  <c r="O3305" i="2"/>
  <c r="J3304" i="2"/>
  <c r="J3303" i="2"/>
  <c r="J3302" i="2"/>
  <c r="O3301" i="2"/>
  <c r="J3299" i="2"/>
  <c r="J3298" i="2"/>
  <c r="J3297" i="2"/>
  <c r="J3296" i="2"/>
  <c r="J3295" i="2"/>
  <c r="O3294" i="2"/>
  <c r="J3293" i="2"/>
  <c r="J3292" i="2"/>
  <c r="O3291" i="2"/>
  <c r="L3291" i="2"/>
  <c r="J3290" i="2"/>
  <c r="L3289" i="2" s="1"/>
  <c r="O3289" i="2"/>
  <c r="J3288" i="2"/>
  <c r="J3287" i="2"/>
  <c r="O3286" i="2"/>
  <c r="J3284" i="2"/>
  <c r="J3283" i="2"/>
  <c r="J3282" i="2"/>
  <c r="J3281" i="2"/>
  <c r="J3280" i="2"/>
  <c r="O3279" i="2"/>
  <c r="O3278" i="2"/>
  <c r="J3278" i="2"/>
  <c r="L3278" i="2" s="1"/>
  <c r="O3277" i="2"/>
  <c r="J3277" i="2"/>
  <c r="L3277" i="2" s="1"/>
  <c r="G3277" i="2"/>
  <c r="J3276" i="2"/>
  <c r="J3275" i="2"/>
  <c r="K3275" i="2" s="1"/>
  <c r="L3274" i="2" s="1"/>
  <c r="O3274" i="2"/>
  <c r="J3273" i="2"/>
  <c r="L3272" i="2" s="1"/>
  <c r="O3272" i="2"/>
  <c r="J3271" i="2"/>
  <c r="J3270" i="2"/>
  <c r="J3269" i="2"/>
  <c r="J3268" i="2"/>
  <c r="O3267" i="2"/>
  <c r="J3266" i="2"/>
  <c r="J3265" i="2"/>
  <c r="J3264" i="2"/>
  <c r="O3263" i="2"/>
  <c r="J3262" i="2"/>
  <c r="L3261" i="2" s="1"/>
  <c r="O3261" i="2"/>
  <c r="J3258" i="2"/>
  <c r="J3257" i="2"/>
  <c r="J3256" i="2"/>
  <c r="J3255" i="2"/>
  <c r="O3254" i="2"/>
  <c r="J3253" i="2"/>
  <c r="J3252" i="2"/>
  <c r="J3251" i="2"/>
  <c r="J3250" i="2"/>
  <c r="J3249" i="2"/>
  <c r="K3249" i="2" s="1"/>
  <c r="J3248" i="2"/>
  <c r="K3248" i="2" s="1"/>
  <c r="O3247" i="2"/>
  <c r="J3246" i="2"/>
  <c r="J3245" i="2"/>
  <c r="L3243" i="2" s="1"/>
  <c r="J3244" i="2"/>
  <c r="O3243" i="2"/>
  <c r="J3242" i="2"/>
  <c r="J3241" i="2"/>
  <c r="J3240" i="2"/>
  <c r="O3239" i="2"/>
  <c r="K3236" i="2"/>
  <c r="K3235" i="2"/>
  <c r="O3234" i="2"/>
  <c r="J3232" i="2"/>
  <c r="J3231" i="2"/>
  <c r="L3230" i="2" s="1"/>
  <c r="O3230" i="2"/>
  <c r="J3229" i="2"/>
  <c r="J3228" i="2"/>
  <c r="J3227" i="2"/>
  <c r="J3226" i="2"/>
  <c r="O3225" i="2"/>
  <c r="J3224" i="2"/>
  <c r="J3223" i="2"/>
  <c r="O3222" i="2"/>
  <c r="J3221" i="2"/>
  <c r="J3220" i="2"/>
  <c r="J3219" i="2"/>
  <c r="J3218" i="2"/>
  <c r="O3217" i="2"/>
  <c r="J3214" i="2"/>
  <c r="J3213" i="2"/>
  <c r="L3212" i="2" s="1"/>
  <c r="O3212" i="2"/>
  <c r="O3209" i="2"/>
  <c r="J3209" i="2"/>
  <c r="L3209" i="2" s="1"/>
  <c r="O3208" i="2"/>
  <c r="J3208" i="2"/>
  <c r="L3208" i="2" s="1"/>
  <c r="O3207" i="2"/>
  <c r="J3207" i="2"/>
  <c r="L3207" i="2" s="1"/>
  <c r="O3206" i="2"/>
  <c r="J3206" i="2"/>
  <c r="L3206" i="2" s="1"/>
  <c r="O3205" i="2"/>
  <c r="J3205" i="2"/>
  <c r="L3205" i="2" s="1"/>
  <c r="O3204" i="2"/>
  <c r="J3204" i="2"/>
  <c r="L3204" i="2" s="1"/>
  <c r="O3203" i="2"/>
  <c r="J3203" i="2"/>
  <c r="L3203" i="2" s="1"/>
  <c r="O3202" i="2"/>
  <c r="J3202" i="2"/>
  <c r="L3202" i="2" s="1"/>
  <c r="J3200" i="2"/>
  <c r="L3199" i="2" s="1"/>
  <c r="O3199" i="2"/>
  <c r="O3198" i="2"/>
  <c r="J3198" i="2"/>
  <c r="L3198" i="2" s="1"/>
  <c r="O3197" i="2"/>
  <c r="J3197" i="2"/>
  <c r="L3197" i="2" s="1"/>
  <c r="O3196" i="2"/>
  <c r="J3196" i="2"/>
  <c r="L3196" i="2" s="1"/>
  <c r="F3196" i="2"/>
  <c r="O3195" i="2"/>
  <c r="J3195" i="2"/>
  <c r="L3195" i="2" s="1"/>
  <c r="O3194" i="2"/>
  <c r="J3194" i="2"/>
  <c r="L3194" i="2" s="1"/>
  <c r="O3193" i="2"/>
  <c r="J3193" i="2"/>
  <c r="L3193" i="2" s="1"/>
  <c r="O3192" i="2"/>
  <c r="J3192" i="2"/>
  <c r="L3192" i="2" s="1"/>
  <c r="O3191" i="2"/>
  <c r="L3191" i="2"/>
  <c r="J3191" i="2"/>
  <c r="O3190" i="2"/>
  <c r="L3190" i="2"/>
  <c r="J3190" i="2"/>
  <c r="O3189" i="2"/>
  <c r="J3189" i="2"/>
  <c r="L3189" i="2" s="1"/>
  <c r="O3187" i="2"/>
  <c r="L3187" i="2"/>
  <c r="J3187" i="2"/>
  <c r="J3186" i="2"/>
  <c r="J3185" i="2"/>
  <c r="L3183" i="2" s="1"/>
  <c r="J3184" i="2"/>
  <c r="O3183" i="2"/>
  <c r="K3181" i="2"/>
  <c r="K3180" i="2"/>
  <c r="K3179" i="2"/>
  <c r="K3178" i="2"/>
  <c r="K3177" i="2"/>
  <c r="K3176" i="2"/>
  <c r="K3175" i="2"/>
  <c r="K3174" i="2"/>
  <c r="K3173" i="2"/>
  <c r="K3172" i="2"/>
  <c r="K3171" i="2"/>
  <c r="K3170" i="2"/>
  <c r="K3169" i="2"/>
  <c r="K3168" i="2"/>
  <c r="K3167" i="2"/>
  <c r="K3166" i="2"/>
  <c r="K3165" i="2"/>
  <c r="K3164" i="2"/>
  <c r="K3163" i="2"/>
  <c r="O3162" i="2"/>
  <c r="K3161" i="2"/>
  <c r="K3160" i="2"/>
  <c r="K3159" i="2"/>
  <c r="K3158" i="2"/>
  <c r="O3157" i="2"/>
  <c r="K3156" i="2"/>
  <c r="K3155" i="2"/>
  <c r="K3154" i="2"/>
  <c r="L3152" i="2" s="1"/>
  <c r="K3153" i="2"/>
  <c r="O3152" i="2"/>
  <c r="K3151" i="2"/>
  <c r="O3150" i="2"/>
  <c r="K3149" i="2"/>
  <c r="O3148" i="2"/>
  <c r="J3147" i="2"/>
  <c r="J3146" i="2"/>
  <c r="J3145" i="2"/>
  <c r="J3144" i="2"/>
  <c r="J3143" i="2"/>
  <c r="J3142" i="2"/>
  <c r="J3141" i="2"/>
  <c r="J3140" i="2"/>
  <c r="J3139" i="2"/>
  <c r="J3138" i="2"/>
  <c r="J3137" i="2"/>
  <c r="J3136" i="2"/>
  <c r="J3135" i="2"/>
  <c r="J3134" i="2"/>
  <c r="J3133" i="2"/>
  <c r="J3132" i="2"/>
  <c r="J3131" i="2"/>
  <c r="J3130" i="2"/>
  <c r="J3129" i="2"/>
  <c r="J3128" i="2"/>
  <c r="J3126" i="2"/>
  <c r="J3125" i="2"/>
  <c r="J3124" i="2"/>
  <c r="J3123" i="2"/>
  <c r="J3122" i="2"/>
  <c r="J3121" i="2"/>
  <c r="J3120" i="2"/>
  <c r="J3119" i="2"/>
  <c r="J3118" i="2"/>
  <c r="J3117" i="2"/>
  <c r="J3116" i="2"/>
  <c r="J3115" i="2"/>
  <c r="J3114" i="2"/>
  <c r="J3113" i="2"/>
  <c r="J3112" i="2"/>
  <c r="J3111" i="2"/>
  <c r="J3110" i="2"/>
  <c r="O3108" i="2"/>
  <c r="K3107" i="2"/>
  <c r="K3106" i="2"/>
  <c r="O3105" i="2"/>
  <c r="K3103" i="2"/>
  <c r="O3102" i="2"/>
  <c r="L3102" i="2"/>
  <c r="K3101" i="2"/>
  <c r="K3100" i="2"/>
  <c r="K3099" i="2"/>
  <c r="O3098" i="2"/>
  <c r="K3097" i="2"/>
  <c r="K3096" i="2"/>
  <c r="K3095" i="2"/>
  <c r="K3094" i="2"/>
  <c r="K3093" i="2"/>
  <c r="K3092" i="2"/>
  <c r="O3091" i="2"/>
  <c r="K3090" i="2"/>
  <c r="O3089" i="2"/>
  <c r="K3088" i="2"/>
  <c r="K3087" i="2"/>
  <c r="K3086" i="2"/>
  <c r="O3085" i="2"/>
  <c r="K3084" i="2"/>
  <c r="K3083" i="2"/>
  <c r="L3082" i="2" s="1"/>
  <c r="O3082" i="2"/>
  <c r="K3080" i="2"/>
  <c r="L3079" i="2" s="1"/>
  <c r="O3079" i="2"/>
  <c r="K3078" i="2"/>
  <c r="K3077" i="2"/>
  <c r="L3076" i="2" s="1"/>
  <c r="O3076" i="2"/>
  <c r="J3075" i="2"/>
  <c r="K3075" i="2" s="1"/>
  <c r="K3074" i="2"/>
  <c r="J3074" i="2"/>
  <c r="J3073" i="2"/>
  <c r="K3073" i="2" s="1"/>
  <c r="O3072" i="2"/>
  <c r="J3071" i="2"/>
  <c r="J3070" i="2"/>
  <c r="J3069" i="2"/>
  <c r="J3068" i="2"/>
  <c r="J3067" i="2"/>
  <c r="J3066" i="2"/>
  <c r="J3065" i="2"/>
  <c r="O3064" i="2"/>
  <c r="J3063" i="2"/>
  <c r="J3062" i="2"/>
  <c r="J3061" i="2"/>
  <c r="O3060" i="2"/>
  <c r="J3059" i="2"/>
  <c r="J3058" i="2"/>
  <c r="J3057" i="2"/>
  <c r="J3056" i="2"/>
  <c r="J3055" i="2"/>
  <c r="J3054" i="2"/>
  <c r="O3053" i="2"/>
  <c r="J3052" i="2"/>
  <c r="J3051" i="2"/>
  <c r="L3050" i="2" s="1"/>
  <c r="O3050" i="2"/>
  <c r="J3049" i="2"/>
  <c r="L3048" i="2" s="1"/>
  <c r="O3048" i="2"/>
  <c r="J3047" i="2"/>
  <c r="J3046" i="2"/>
  <c r="O3045" i="2"/>
  <c r="J3043" i="2"/>
  <c r="J3042" i="2"/>
  <c r="O3041" i="2"/>
  <c r="J3040" i="2"/>
  <c r="J3039" i="2"/>
  <c r="G3039" i="2"/>
  <c r="J3038" i="2"/>
  <c r="G3038" i="2"/>
  <c r="O3037" i="2"/>
  <c r="J3036" i="2"/>
  <c r="L3035" i="2" s="1"/>
  <c r="O3035" i="2"/>
  <c r="J3034" i="2"/>
  <c r="J3033" i="2"/>
  <c r="O3032" i="2"/>
  <c r="J3031" i="2"/>
  <c r="J3030" i="2"/>
  <c r="J3029" i="2"/>
  <c r="J3028" i="2"/>
  <c r="J3027" i="2"/>
  <c r="O3026" i="2"/>
  <c r="J3025" i="2"/>
  <c r="O3024" i="2"/>
  <c r="L3024" i="2"/>
  <c r="O3023" i="2"/>
  <c r="J3023" i="2"/>
  <c r="L3023" i="2" s="1"/>
  <c r="J3021" i="2"/>
  <c r="L3020" i="2" s="1"/>
  <c r="O3020" i="2"/>
  <c r="J3019" i="2"/>
  <c r="J3018" i="2"/>
  <c r="J3017" i="2"/>
  <c r="L3016" i="2" s="1"/>
  <c r="O3016" i="2"/>
  <c r="J3015" i="2"/>
  <c r="J3014" i="2"/>
  <c r="J3013" i="2"/>
  <c r="O3012" i="2"/>
  <c r="J3011" i="2"/>
  <c r="J3010" i="2"/>
  <c r="J3009" i="2"/>
  <c r="J3008" i="2"/>
  <c r="J3007" i="2"/>
  <c r="O3006" i="2"/>
  <c r="K3005" i="2"/>
  <c r="J3005" i="2"/>
  <c r="K3004" i="2"/>
  <c r="J3004" i="2"/>
  <c r="J3003" i="2"/>
  <c r="J3002" i="2"/>
  <c r="J3001" i="2"/>
  <c r="J2999" i="2"/>
  <c r="J2998" i="2"/>
  <c r="J2997" i="2"/>
  <c r="K2995" i="2"/>
  <c r="O2994" i="2"/>
  <c r="K2993" i="2"/>
  <c r="K2992" i="2"/>
  <c r="K2991" i="2"/>
  <c r="K2990" i="2"/>
  <c r="K2989" i="2"/>
  <c r="K2988" i="2"/>
  <c r="K2987" i="2"/>
  <c r="O2986" i="2"/>
  <c r="K2985" i="2"/>
  <c r="K2984" i="2"/>
  <c r="K2983" i="2"/>
  <c r="O2982" i="2"/>
  <c r="J2981" i="2"/>
  <c r="L2980" i="2" s="1"/>
  <c r="O2980" i="2"/>
  <c r="J2979" i="2"/>
  <c r="J2978" i="2"/>
  <c r="L2977" i="2" s="1"/>
  <c r="O2977" i="2"/>
  <c r="J2976" i="2"/>
  <c r="J2975" i="2"/>
  <c r="K2973" i="2" s="1"/>
  <c r="J2974" i="2"/>
  <c r="K2972" i="2"/>
  <c r="K2971" i="2"/>
  <c r="J2970" i="2"/>
  <c r="J2969" i="2"/>
  <c r="J2968" i="2"/>
  <c r="O2966" i="2"/>
  <c r="K2965" i="2"/>
  <c r="K2964" i="2"/>
  <c r="K2963" i="2"/>
  <c r="K2962" i="2"/>
  <c r="J2961" i="2"/>
  <c r="G2960" i="2"/>
  <c r="J2960" i="2" s="1"/>
  <c r="J2959" i="2"/>
  <c r="O2957" i="2"/>
  <c r="K2956" i="2"/>
  <c r="L2955" i="2" s="1"/>
  <c r="O2955" i="2"/>
  <c r="J2954" i="2"/>
  <c r="L2953" i="2" s="1"/>
  <c r="O2953" i="2"/>
  <c r="J2951" i="2"/>
  <c r="J2950" i="2"/>
  <c r="J2949" i="2"/>
  <c r="J2948" i="2"/>
  <c r="J2947" i="2"/>
  <c r="J2946" i="2"/>
  <c r="J2945" i="2"/>
  <c r="J2944" i="2"/>
  <c r="J2943" i="2"/>
  <c r="J2942" i="2"/>
  <c r="O2941" i="2"/>
  <c r="J2940" i="2"/>
  <c r="J2939" i="2"/>
  <c r="J2938" i="2"/>
  <c r="J2937" i="2"/>
  <c r="O2936" i="2"/>
  <c r="O2933" i="2"/>
  <c r="J2933" i="2"/>
  <c r="L2933" i="2" s="1"/>
  <c r="J2932" i="2"/>
  <c r="L2931" i="2" s="1"/>
  <c r="O2931" i="2"/>
  <c r="J2930" i="2"/>
  <c r="J2929" i="2"/>
  <c r="J2928" i="2"/>
  <c r="O2927" i="2"/>
  <c r="O2926" i="2"/>
  <c r="J2926" i="2"/>
  <c r="L2926" i="2" s="1"/>
  <c r="J2925" i="2"/>
  <c r="J2924" i="2"/>
  <c r="J2923" i="2"/>
  <c r="L2922" i="2" s="1"/>
  <c r="O2922" i="2"/>
  <c r="J2921" i="2"/>
  <c r="J2920" i="2"/>
  <c r="O2919" i="2"/>
  <c r="J2916" i="2"/>
  <c r="G2916" i="2"/>
  <c r="G2915" i="2"/>
  <c r="J2915" i="2" s="1"/>
  <c r="J2914" i="2"/>
  <c r="G2914" i="2"/>
  <c r="J2913" i="2"/>
  <c r="G2913" i="2"/>
  <c r="O2912" i="2"/>
  <c r="J2911" i="2"/>
  <c r="J2910" i="2"/>
  <c r="J2909" i="2"/>
  <c r="J2908" i="2"/>
  <c r="J2907" i="2"/>
  <c r="J2905" i="2"/>
  <c r="J2904" i="2"/>
  <c r="J2903" i="2"/>
  <c r="J2902" i="2"/>
  <c r="J2901" i="2"/>
  <c r="K2900" i="2" s="1"/>
  <c r="J2899" i="2"/>
  <c r="J2898" i="2"/>
  <c r="J2897" i="2"/>
  <c r="J2896" i="2"/>
  <c r="J2895" i="2"/>
  <c r="J2893" i="2"/>
  <c r="J2892" i="2"/>
  <c r="J2891" i="2"/>
  <c r="J2890" i="2"/>
  <c r="J2889" i="2"/>
  <c r="O2887" i="2"/>
  <c r="J2885" i="2"/>
  <c r="J2884" i="2"/>
  <c r="J2883" i="2"/>
  <c r="J2882" i="2"/>
  <c r="O2881" i="2"/>
  <c r="J2880" i="2"/>
  <c r="J2879" i="2"/>
  <c r="J2878" i="2"/>
  <c r="J2877" i="2"/>
  <c r="O2876" i="2"/>
  <c r="G2874" i="2"/>
  <c r="J2874" i="2" s="1"/>
  <c r="J2873" i="2"/>
  <c r="G2873" i="2"/>
  <c r="J2872" i="2"/>
  <c r="G2872" i="2"/>
  <c r="J2871" i="2"/>
  <c r="G2871" i="2"/>
  <c r="O2870" i="2"/>
  <c r="G2869" i="2"/>
  <c r="J2869" i="2" s="1"/>
  <c r="G2868" i="2"/>
  <c r="J2868" i="2" s="1"/>
  <c r="G2867" i="2"/>
  <c r="J2867" i="2" s="1"/>
  <c r="G2866" i="2"/>
  <c r="J2866" i="2" s="1"/>
  <c r="O2865" i="2"/>
  <c r="J2864" i="2"/>
  <c r="G2864" i="2"/>
  <c r="J2863" i="2"/>
  <c r="G2863" i="2"/>
  <c r="J2862" i="2"/>
  <c r="G2862" i="2"/>
  <c r="J2861" i="2"/>
  <c r="L2860" i="2" s="1"/>
  <c r="G2861" i="2"/>
  <c r="O2860" i="2"/>
  <c r="J2857" i="2"/>
  <c r="J2856" i="2"/>
  <c r="J2855" i="2"/>
  <c r="J2854" i="2"/>
  <c r="O2853" i="2"/>
  <c r="G2852" i="2"/>
  <c r="J2852" i="2" s="1"/>
  <c r="G2851" i="2"/>
  <c r="J2851" i="2" s="1"/>
  <c r="G2850" i="2"/>
  <c r="J2850" i="2" s="1"/>
  <c r="J2849" i="2"/>
  <c r="G2849" i="2"/>
  <c r="O2848" i="2"/>
  <c r="J2843" i="2"/>
  <c r="L2841" i="2" s="1"/>
  <c r="J2842" i="2"/>
  <c r="O2841" i="2"/>
  <c r="K2839" i="2"/>
  <c r="K2838" i="2"/>
  <c r="K2837" i="2"/>
  <c r="K2836" i="2"/>
  <c r="O2835" i="2"/>
  <c r="K2834" i="2"/>
  <c r="L2832" i="2" s="1"/>
  <c r="K2833" i="2"/>
  <c r="O2832" i="2"/>
  <c r="K2831" i="2"/>
  <c r="L2830" i="2" s="1"/>
  <c r="O2830" i="2"/>
  <c r="J2829" i="2"/>
  <c r="L2828" i="2" s="1"/>
  <c r="O2828" i="2"/>
  <c r="K2826" i="2"/>
  <c r="L2825" i="2" s="1"/>
  <c r="O2825" i="2"/>
  <c r="K2824" i="2"/>
  <c r="K2823" i="2"/>
  <c r="O2822" i="2"/>
  <c r="K2821" i="2"/>
  <c r="K2820" i="2"/>
  <c r="O2819" i="2"/>
  <c r="K2818" i="2"/>
  <c r="L2817" i="2" s="1"/>
  <c r="O2817" i="2"/>
  <c r="K2815" i="2"/>
  <c r="L2814" i="2" s="1"/>
  <c r="O2814" i="2"/>
  <c r="G2813" i="2"/>
  <c r="O2812" i="2"/>
  <c r="O2811" i="2"/>
  <c r="J2811" i="2"/>
  <c r="L2811" i="2" s="1"/>
  <c r="O2810" i="2"/>
  <c r="J2810" i="2"/>
  <c r="L2810" i="2" s="1"/>
  <c r="O2808" i="2"/>
  <c r="J2808" i="2"/>
  <c r="L2808" i="2" s="1"/>
  <c r="J2807" i="2"/>
  <c r="G2807" i="2"/>
  <c r="J2806" i="2"/>
  <c r="O2805" i="2"/>
  <c r="J2803" i="2"/>
  <c r="J2802" i="2"/>
  <c r="O2801" i="2"/>
  <c r="O2800" i="2"/>
  <c r="G2800" i="2"/>
  <c r="J2800" i="2" s="1"/>
  <c r="L2800" i="2" s="1"/>
  <c r="O2799" i="2"/>
  <c r="J2799" i="2"/>
  <c r="L2799" i="2" s="1"/>
  <c r="O2798" i="2"/>
  <c r="J2798" i="2"/>
  <c r="L2798" i="2" s="1"/>
  <c r="G2798" i="2"/>
  <c r="J2797" i="2"/>
  <c r="J2796" i="2"/>
  <c r="G2796" i="2"/>
  <c r="J2795" i="2"/>
  <c r="J2794" i="2"/>
  <c r="O2793" i="2"/>
  <c r="J2792" i="2"/>
  <c r="J2791" i="2"/>
  <c r="O2790" i="2"/>
  <c r="L2790" i="2"/>
  <c r="O2787" i="2"/>
  <c r="J2787" i="2"/>
  <c r="L2787" i="2" s="1"/>
  <c r="K2786" i="2"/>
  <c r="G2786" i="2"/>
  <c r="K2785" i="2"/>
  <c r="O2784" i="2"/>
  <c r="J2783" i="2"/>
  <c r="J2782" i="2"/>
  <c r="J2781" i="2"/>
  <c r="O2780" i="2"/>
  <c r="O2779" i="2"/>
  <c r="J2779" i="2"/>
  <c r="L2779" i="2" s="1"/>
  <c r="K2776" i="2"/>
  <c r="L2775" i="2" s="1"/>
  <c r="O2775" i="2"/>
  <c r="K2774" i="2"/>
  <c r="L2773" i="2" s="1"/>
  <c r="O2773" i="2"/>
  <c r="K2771" i="2"/>
  <c r="K2770" i="2"/>
  <c r="K2769" i="2"/>
  <c r="K2768" i="2"/>
  <c r="K2767" i="2"/>
  <c r="K2766" i="2"/>
  <c r="K2765" i="2"/>
  <c r="K2764" i="2"/>
  <c r="K2763" i="2"/>
  <c r="K2762" i="2"/>
  <c r="O2761" i="2"/>
  <c r="K2760" i="2"/>
  <c r="K2759" i="2"/>
  <c r="O2758" i="2"/>
  <c r="L2758" i="2"/>
  <c r="K2757" i="2"/>
  <c r="L2755" i="2" s="1"/>
  <c r="K2756" i="2"/>
  <c r="O2755" i="2"/>
  <c r="K2754" i="2"/>
  <c r="L2753" i="2" s="1"/>
  <c r="O2753" i="2"/>
  <c r="K2752" i="2"/>
  <c r="O2751" i="2"/>
  <c r="L2751" i="2"/>
  <c r="K2749" i="2"/>
  <c r="L2748" i="2" s="1"/>
  <c r="O2748" i="2"/>
  <c r="K2747" i="2"/>
  <c r="L2746" i="2" s="1"/>
  <c r="O2746" i="2"/>
  <c r="K2745" i="2"/>
  <c r="O2744" i="2"/>
  <c r="L2744" i="2"/>
  <c r="K2743" i="2"/>
  <c r="L2742" i="2" s="1"/>
  <c r="O2742" i="2"/>
  <c r="J2741" i="2"/>
  <c r="J2740" i="2"/>
  <c r="O2739" i="2"/>
  <c r="K2737" i="2"/>
  <c r="L2736" i="2" s="1"/>
  <c r="O2736" i="2"/>
  <c r="K2735" i="2"/>
  <c r="K2734" i="2"/>
  <c r="K2733" i="2"/>
  <c r="G2733" i="2"/>
  <c r="J2732" i="2"/>
  <c r="J2731" i="2"/>
  <c r="K2729" i="2"/>
  <c r="O2728" i="2"/>
  <c r="K2727" i="2"/>
  <c r="K2726" i="2"/>
  <c r="K2725" i="2"/>
  <c r="G2724" i="2"/>
  <c r="K2724" i="2" s="1"/>
  <c r="O2723" i="2"/>
  <c r="K2722" i="2"/>
  <c r="G2721" i="2"/>
  <c r="K2721" i="2" s="1"/>
  <c r="L2720" i="2" s="1"/>
  <c r="O2720" i="2"/>
  <c r="K2719" i="2"/>
  <c r="K2718" i="2"/>
  <c r="K2717" i="2"/>
  <c r="O2716" i="2"/>
  <c r="K2715" i="2"/>
  <c r="K2714" i="2"/>
  <c r="L2713" i="2" s="1"/>
  <c r="O2713" i="2"/>
  <c r="K2712" i="2"/>
  <c r="O2711" i="2"/>
  <c r="L2711" i="2"/>
  <c r="K2709" i="2"/>
  <c r="L2706" i="2" s="1"/>
  <c r="K2708" i="2"/>
  <c r="K2707" i="2"/>
  <c r="O2706" i="2"/>
  <c r="K2705" i="2"/>
  <c r="K2704" i="2"/>
  <c r="K2703" i="2"/>
  <c r="O2702" i="2"/>
  <c r="K2701" i="2"/>
  <c r="K2700" i="2"/>
  <c r="K2699" i="2"/>
  <c r="O2698" i="2"/>
  <c r="K2697" i="2"/>
  <c r="O2696" i="2"/>
  <c r="L2696" i="2"/>
  <c r="K2695" i="2"/>
  <c r="L2694" i="2" s="1"/>
  <c r="O2694" i="2"/>
  <c r="K2693" i="2"/>
  <c r="L2692" i="2" s="1"/>
  <c r="G2693" i="2"/>
  <c r="O2692" i="2"/>
  <c r="K2690" i="2"/>
  <c r="K2689" i="2"/>
  <c r="K2688" i="2"/>
  <c r="K2687" i="2"/>
  <c r="O2686" i="2"/>
  <c r="K2685" i="2"/>
  <c r="K2684" i="2"/>
  <c r="K2683" i="2"/>
  <c r="K2682" i="2"/>
  <c r="G2682" i="2"/>
  <c r="K2681" i="2"/>
  <c r="K2680" i="2"/>
  <c r="J2679" i="2"/>
  <c r="J2678" i="2"/>
  <c r="K2677" i="2" s="1"/>
  <c r="L2674" i="2" s="1"/>
  <c r="K2676" i="2"/>
  <c r="K2675" i="2"/>
  <c r="O2674" i="2"/>
  <c r="K2673" i="2"/>
  <c r="L2672" i="2" s="1"/>
  <c r="O2672" i="2"/>
  <c r="I2671" i="2"/>
  <c r="G2671" i="2"/>
  <c r="K2671" i="2" s="1"/>
  <c r="K2670" i="2"/>
  <c r="I2669" i="2"/>
  <c r="K2669" i="2" s="1"/>
  <c r="I2668" i="2"/>
  <c r="K2668" i="2" s="1"/>
  <c r="O2667" i="2"/>
  <c r="K2666" i="2"/>
  <c r="K2665" i="2"/>
  <c r="K2664" i="2"/>
  <c r="K2663" i="2"/>
  <c r="K2662" i="2"/>
  <c r="G2661" i="2"/>
  <c r="K2661" i="2" s="1"/>
  <c r="G2660" i="2"/>
  <c r="K2660" i="2" s="1"/>
  <c r="K2659" i="2"/>
  <c r="O2658" i="2"/>
  <c r="K2657" i="2"/>
  <c r="K2656" i="2"/>
  <c r="K2655" i="2"/>
  <c r="K2654" i="2"/>
  <c r="K2653" i="2"/>
  <c r="O2652" i="2"/>
  <c r="K2651" i="2"/>
  <c r="K2650" i="2"/>
  <c r="G2650" i="2"/>
  <c r="G2649" i="2"/>
  <c r="K2649" i="2" s="1"/>
  <c r="K2648" i="2"/>
  <c r="O2647" i="2"/>
  <c r="O2644" i="2"/>
  <c r="J2644" i="2"/>
  <c r="L2644" i="2" s="1"/>
  <c r="O2643" i="2"/>
  <c r="J2643" i="2"/>
  <c r="L2643" i="2" s="1"/>
  <c r="O2642" i="2"/>
  <c r="J2642" i="2"/>
  <c r="L2642" i="2" s="1"/>
  <c r="O2641" i="2"/>
  <c r="J2641" i="2"/>
  <c r="L2641" i="2" s="1"/>
  <c r="O2640" i="2"/>
  <c r="J2640" i="2"/>
  <c r="L2640" i="2" s="1"/>
  <c r="K2639" i="2"/>
  <c r="G2639" i="2"/>
  <c r="K2638" i="2"/>
  <c r="L2637" i="2" s="1"/>
  <c r="O2637" i="2"/>
  <c r="K2636" i="2"/>
  <c r="K2635" i="2"/>
  <c r="O2634" i="2"/>
  <c r="K2633" i="2"/>
  <c r="L2632" i="2" s="1"/>
  <c r="O2632" i="2"/>
  <c r="K2631" i="2"/>
  <c r="L2630" i="2" s="1"/>
  <c r="O2630" i="2"/>
  <c r="K2629" i="2"/>
  <c r="K2628" i="2"/>
  <c r="K2627" i="2"/>
  <c r="L2626" i="2" s="1"/>
  <c r="O2626" i="2"/>
  <c r="K2625" i="2"/>
  <c r="K2624" i="2"/>
  <c r="K2623" i="2"/>
  <c r="O2622" i="2"/>
  <c r="O2619" i="2"/>
  <c r="K2619" i="2"/>
  <c r="L2619" i="2" s="1"/>
  <c r="J2617" i="2"/>
  <c r="F2616" i="2"/>
  <c r="J2616" i="2" s="1"/>
  <c r="J2615" i="2"/>
  <c r="J2614" i="2"/>
  <c r="O2613" i="2"/>
  <c r="J2612" i="2"/>
  <c r="F2612" i="2"/>
  <c r="J2611" i="2"/>
  <c r="J2610" i="2"/>
  <c r="O2609" i="2"/>
  <c r="O2607" i="2"/>
  <c r="J2607" i="2"/>
  <c r="L2607" i="2" s="1"/>
  <c r="O2605" i="2"/>
  <c r="J2605" i="2"/>
  <c r="L2605" i="2" s="1"/>
  <c r="O2604" i="2"/>
  <c r="J2604" i="2"/>
  <c r="L2604" i="2" s="1"/>
  <c r="K2601" i="2"/>
  <c r="L2600" i="2" s="1"/>
  <c r="O2600" i="2"/>
  <c r="K2599" i="2"/>
  <c r="L2598" i="2" s="1"/>
  <c r="G2599" i="2"/>
  <c r="O2598" i="2"/>
  <c r="G2597" i="2"/>
  <c r="K2597" i="2" s="1"/>
  <c r="L2596" i="2" s="1"/>
  <c r="O2596" i="2"/>
  <c r="K2595" i="2"/>
  <c r="L2594" i="2" s="1"/>
  <c r="O2594" i="2"/>
  <c r="J2589" i="2"/>
  <c r="J2588" i="2"/>
  <c r="O2587" i="2"/>
  <c r="K2585" i="2"/>
  <c r="K2584" i="2"/>
  <c r="K2583" i="2"/>
  <c r="K2582" i="2"/>
  <c r="O2581" i="2"/>
  <c r="L2581" i="2"/>
  <c r="K2580" i="2"/>
  <c r="K2579" i="2"/>
  <c r="L2578" i="2" s="1"/>
  <c r="O2578" i="2"/>
  <c r="K2577" i="2"/>
  <c r="L2576" i="2" s="1"/>
  <c r="O2576" i="2"/>
  <c r="K2574" i="2"/>
  <c r="L2573" i="2" s="1"/>
  <c r="O2573" i="2"/>
  <c r="K2572" i="2"/>
  <c r="K2571" i="2"/>
  <c r="L2570" i="2" s="1"/>
  <c r="O2570" i="2"/>
  <c r="K2569" i="2"/>
  <c r="K2568" i="2"/>
  <c r="L2567" i="2" s="1"/>
  <c r="O2567" i="2"/>
  <c r="O2565" i="2"/>
  <c r="L2565" i="2"/>
  <c r="K2563" i="2"/>
  <c r="L2562" i="2" s="1"/>
  <c r="O2562" i="2"/>
  <c r="G2561" i="2"/>
  <c r="K2561" i="2" s="1"/>
  <c r="K2560" i="2"/>
  <c r="O2559" i="2"/>
  <c r="J2558" i="2"/>
  <c r="J2557" i="2"/>
  <c r="L2556" i="2" s="1"/>
  <c r="O2556" i="2"/>
  <c r="J2555" i="2"/>
  <c r="J2554" i="2"/>
  <c r="L2553" i="2" s="1"/>
  <c r="O2553" i="2"/>
  <c r="O2551" i="2"/>
  <c r="J2551" i="2"/>
  <c r="L2551" i="2" s="1"/>
  <c r="O2550" i="2"/>
  <c r="J2550" i="2"/>
  <c r="L2550" i="2" s="1"/>
  <c r="O2549" i="2"/>
  <c r="J2549" i="2"/>
  <c r="L2549" i="2" s="1"/>
  <c r="J2548" i="2"/>
  <c r="G2548" i="2"/>
  <c r="J2547" i="2"/>
  <c r="O2546" i="2"/>
  <c r="O2544" i="2"/>
  <c r="F2544" i="2"/>
  <c r="J2544" i="2" s="1"/>
  <c r="L2544" i="2" s="1"/>
  <c r="O2543" i="2"/>
  <c r="J2543" i="2"/>
  <c r="L2543" i="2" s="1"/>
  <c r="G2543" i="2"/>
  <c r="O2542" i="2"/>
  <c r="G2542" i="2"/>
  <c r="J2542" i="2" s="1"/>
  <c r="L2542" i="2" s="1"/>
  <c r="O2541" i="2"/>
  <c r="J2541" i="2"/>
  <c r="L2541" i="2" s="1"/>
  <c r="G2541" i="2"/>
  <c r="J2540" i="2"/>
  <c r="J2539" i="2"/>
  <c r="J2538" i="2"/>
  <c r="L2537" i="2" s="1"/>
  <c r="O2537" i="2"/>
  <c r="J2534" i="2"/>
  <c r="J2533" i="2"/>
  <c r="O2532" i="2"/>
  <c r="O2531" i="2"/>
  <c r="J2531" i="2"/>
  <c r="L2531" i="2" s="1"/>
  <c r="J2530" i="2"/>
  <c r="G2530" i="2"/>
  <c r="J2529" i="2"/>
  <c r="L2528" i="2" s="1"/>
  <c r="O2528" i="2"/>
  <c r="J2527" i="2"/>
  <c r="J2526" i="2"/>
  <c r="L2525" i="2" s="1"/>
  <c r="O2525" i="2"/>
  <c r="K2522" i="2"/>
  <c r="L2521" i="2" s="1"/>
  <c r="O2521" i="2"/>
  <c r="K2520" i="2"/>
  <c r="L2519" i="2" s="1"/>
  <c r="O2519" i="2"/>
  <c r="K2517" i="2"/>
  <c r="K2516" i="2"/>
  <c r="K2515" i="2"/>
  <c r="K2514" i="2"/>
  <c r="K2513" i="2"/>
  <c r="K2512" i="2"/>
  <c r="K2511" i="2"/>
  <c r="K2510" i="2"/>
  <c r="K2509" i="2"/>
  <c r="K2508" i="2"/>
  <c r="O2507" i="2"/>
  <c r="K2506" i="2"/>
  <c r="K2505" i="2"/>
  <c r="L2504" i="2" s="1"/>
  <c r="O2504" i="2"/>
  <c r="K2503" i="2"/>
  <c r="K2502" i="2"/>
  <c r="O2501" i="2"/>
  <c r="K2500" i="2"/>
  <c r="L2499" i="2" s="1"/>
  <c r="O2499" i="2"/>
  <c r="K2498" i="2"/>
  <c r="L2497" i="2" s="1"/>
  <c r="O2497" i="2"/>
  <c r="K2495" i="2"/>
  <c r="L2494" i="2" s="1"/>
  <c r="O2494" i="2"/>
  <c r="K2493" i="2"/>
  <c r="L2492" i="2" s="1"/>
  <c r="O2492" i="2"/>
  <c r="K2491" i="2"/>
  <c r="L2490" i="2" s="1"/>
  <c r="O2490" i="2"/>
  <c r="K2489" i="2"/>
  <c r="O2488" i="2"/>
  <c r="L2488" i="2"/>
  <c r="J2487" i="2"/>
  <c r="J2486" i="2"/>
  <c r="O2485" i="2"/>
  <c r="K2483" i="2"/>
  <c r="L2482" i="2" s="1"/>
  <c r="O2482" i="2"/>
  <c r="K2481" i="2"/>
  <c r="K2480" i="2"/>
  <c r="K2479" i="2"/>
  <c r="G2479" i="2"/>
  <c r="J2478" i="2"/>
  <c r="J2477" i="2"/>
  <c r="K2476" i="2" s="1"/>
  <c r="K2475" i="2"/>
  <c r="O2474" i="2"/>
  <c r="K2473" i="2"/>
  <c r="K2472" i="2"/>
  <c r="K2471" i="2"/>
  <c r="G2470" i="2"/>
  <c r="K2470" i="2" s="1"/>
  <c r="L2469" i="2" s="1"/>
  <c r="O2469" i="2"/>
  <c r="K2468" i="2"/>
  <c r="G2467" i="2"/>
  <c r="K2467" i="2" s="1"/>
  <c r="L2466" i="2" s="1"/>
  <c r="O2466" i="2"/>
  <c r="K2465" i="2"/>
  <c r="K2464" i="2"/>
  <c r="K2463" i="2"/>
  <c r="O2462" i="2"/>
  <c r="K2461" i="2"/>
  <c r="K2460" i="2"/>
  <c r="L2459" i="2" s="1"/>
  <c r="O2459" i="2"/>
  <c r="K2458" i="2"/>
  <c r="L2457" i="2" s="1"/>
  <c r="O2457" i="2"/>
  <c r="K2455" i="2"/>
  <c r="K2454" i="2"/>
  <c r="K2453" i="2"/>
  <c r="L2452" i="2" s="1"/>
  <c r="O2452" i="2"/>
  <c r="K2451" i="2"/>
  <c r="K2450" i="2"/>
  <c r="K2449" i="2"/>
  <c r="O2448" i="2"/>
  <c r="K2447" i="2"/>
  <c r="K2446" i="2"/>
  <c r="K2445" i="2"/>
  <c r="O2444" i="2"/>
  <c r="K2443" i="2"/>
  <c r="L2442" i="2" s="1"/>
  <c r="O2442" i="2"/>
  <c r="K2441" i="2"/>
  <c r="L2440" i="2" s="1"/>
  <c r="O2440" i="2"/>
  <c r="G2439" i="2"/>
  <c r="K2439" i="2" s="1"/>
  <c r="L2438" i="2" s="1"/>
  <c r="O2438" i="2"/>
  <c r="K2436" i="2"/>
  <c r="K2435" i="2"/>
  <c r="K2434" i="2"/>
  <c r="K2433" i="2"/>
  <c r="O2432" i="2"/>
  <c r="K2431" i="2"/>
  <c r="K2430" i="2"/>
  <c r="K2429" i="2"/>
  <c r="G2428" i="2"/>
  <c r="K2428" i="2" s="1"/>
  <c r="K2427" i="2"/>
  <c r="K2426" i="2"/>
  <c r="J2425" i="2"/>
  <c r="J2424" i="2"/>
  <c r="K2423" i="2" s="1"/>
  <c r="K2422" i="2"/>
  <c r="K2421" i="2"/>
  <c r="O2420" i="2"/>
  <c r="K2419" i="2"/>
  <c r="L2418" i="2" s="1"/>
  <c r="O2418" i="2"/>
  <c r="I2417" i="2"/>
  <c r="G2417" i="2"/>
  <c r="K2416" i="2"/>
  <c r="K2415" i="2"/>
  <c r="I2415" i="2"/>
  <c r="I2414" i="2"/>
  <c r="K2414" i="2" s="1"/>
  <c r="O2413" i="2"/>
  <c r="K2412" i="2"/>
  <c r="K2411" i="2"/>
  <c r="K2410" i="2"/>
  <c r="K2409" i="2"/>
  <c r="K2408" i="2"/>
  <c r="K2407" i="2"/>
  <c r="G2407" i="2"/>
  <c r="K2406" i="2"/>
  <c r="G2406" i="2"/>
  <c r="K2405" i="2"/>
  <c r="O2404" i="2"/>
  <c r="K2403" i="2"/>
  <c r="K2402" i="2"/>
  <c r="K2401" i="2"/>
  <c r="K2400" i="2"/>
  <c r="K2399" i="2"/>
  <c r="O2398" i="2"/>
  <c r="K2397" i="2"/>
  <c r="G2396" i="2"/>
  <c r="K2396" i="2" s="1"/>
  <c r="K2395" i="2"/>
  <c r="G2395" i="2"/>
  <c r="K2394" i="2"/>
  <c r="O2393" i="2"/>
  <c r="O2390" i="2"/>
  <c r="J2390" i="2"/>
  <c r="L2390" i="2" s="1"/>
  <c r="O2389" i="2"/>
  <c r="J2389" i="2"/>
  <c r="L2389" i="2" s="1"/>
  <c r="O2388" i="2"/>
  <c r="L2388" i="2"/>
  <c r="J2388" i="2"/>
  <c r="O2387" i="2"/>
  <c r="J2387" i="2"/>
  <c r="L2387" i="2" s="1"/>
  <c r="O2386" i="2"/>
  <c r="J2386" i="2"/>
  <c r="L2386" i="2" s="1"/>
  <c r="K2385" i="2"/>
  <c r="G2385" i="2"/>
  <c r="K2384" i="2"/>
  <c r="L2383" i="2" s="1"/>
  <c r="O2383" i="2"/>
  <c r="K2382" i="2"/>
  <c r="K2381" i="2"/>
  <c r="O2380" i="2"/>
  <c r="K2379" i="2"/>
  <c r="O2378" i="2"/>
  <c r="K2377" i="2"/>
  <c r="O2376" i="2"/>
  <c r="K2375" i="2"/>
  <c r="K2374" i="2"/>
  <c r="K2373" i="2"/>
  <c r="O2372" i="2"/>
  <c r="K2371" i="2"/>
  <c r="K2370" i="2"/>
  <c r="K2369" i="2"/>
  <c r="O2368" i="2"/>
  <c r="O2365" i="2"/>
  <c r="K2365" i="2"/>
  <c r="L2365" i="2" s="1"/>
  <c r="J2363" i="2"/>
  <c r="F2362" i="2"/>
  <c r="J2362" i="2" s="1"/>
  <c r="J2361" i="2"/>
  <c r="J2360" i="2"/>
  <c r="K2359" i="2" s="1"/>
  <c r="L2359" i="2" s="1"/>
  <c r="O2359" i="2"/>
  <c r="F2358" i="2"/>
  <c r="J2358" i="2" s="1"/>
  <c r="J2357" i="2"/>
  <c r="J2356" i="2"/>
  <c r="O2355" i="2"/>
  <c r="O2353" i="2"/>
  <c r="J2353" i="2"/>
  <c r="L2353" i="2" s="1"/>
  <c r="O2351" i="2"/>
  <c r="J2351" i="2"/>
  <c r="L2351" i="2" s="1"/>
  <c r="O2350" i="2"/>
  <c r="J2350" i="2"/>
  <c r="L2350" i="2" s="1"/>
  <c r="K2347" i="2"/>
  <c r="L2346" i="2" s="1"/>
  <c r="O2346" i="2"/>
  <c r="G2345" i="2"/>
  <c r="K2345" i="2" s="1"/>
  <c r="L2344" i="2" s="1"/>
  <c r="O2344" i="2"/>
  <c r="K2343" i="2"/>
  <c r="L2342" i="2" s="1"/>
  <c r="G2343" i="2"/>
  <c r="O2342" i="2"/>
  <c r="K2341" i="2"/>
  <c r="L2340" i="2" s="1"/>
  <c r="O2340" i="2"/>
  <c r="J2335" i="2"/>
  <c r="J2334" i="2"/>
  <c r="L2333" i="2" s="1"/>
  <c r="O2333" i="2"/>
  <c r="K2331" i="2"/>
  <c r="K2330" i="2"/>
  <c r="K2329" i="2"/>
  <c r="K2328" i="2"/>
  <c r="O2327" i="2"/>
  <c r="K2326" i="2"/>
  <c r="K2325" i="2"/>
  <c r="L2324" i="2" s="1"/>
  <c r="O2324" i="2"/>
  <c r="K2322" i="2"/>
  <c r="L2321" i="2" s="1"/>
  <c r="O2321" i="2"/>
  <c r="K2320" i="2"/>
  <c r="L2319" i="2" s="1"/>
  <c r="O2319" i="2"/>
  <c r="K2318" i="2"/>
  <c r="K2317" i="2"/>
  <c r="O2316" i="2"/>
  <c r="K2315" i="2"/>
  <c r="K2314" i="2"/>
  <c r="L2313" i="2" s="1"/>
  <c r="O2313" i="2"/>
  <c r="O2311" i="2"/>
  <c r="L2311" i="2"/>
  <c r="K2309" i="2"/>
  <c r="L2308" i="2" s="1"/>
  <c r="O2308" i="2"/>
  <c r="K2307" i="2"/>
  <c r="J2307" i="2"/>
  <c r="G2307" i="2"/>
  <c r="O2306" i="2"/>
  <c r="L2306" i="2"/>
  <c r="O2305" i="2"/>
  <c r="J2305" i="2"/>
  <c r="L2305" i="2" s="1"/>
  <c r="O2304" i="2"/>
  <c r="J2304" i="2"/>
  <c r="L2304" i="2" s="1"/>
  <c r="O2302" i="2"/>
  <c r="J2302" i="2"/>
  <c r="L2302" i="2" s="1"/>
  <c r="O2301" i="2"/>
  <c r="J2301" i="2"/>
  <c r="L2301" i="2" s="1"/>
  <c r="O2300" i="2"/>
  <c r="J2300" i="2"/>
  <c r="L2300" i="2" s="1"/>
  <c r="J2299" i="2"/>
  <c r="G2299" i="2"/>
  <c r="J2298" i="2"/>
  <c r="L2297" i="2" s="1"/>
  <c r="O2297" i="2"/>
  <c r="O2295" i="2"/>
  <c r="J2295" i="2"/>
  <c r="L2295" i="2" s="1"/>
  <c r="G2295" i="2"/>
  <c r="O2294" i="2"/>
  <c r="J2294" i="2"/>
  <c r="L2294" i="2" s="1"/>
  <c r="G2294" i="2"/>
  <c r="O2293" i="2"/>
  <c r="G2293" i="2"/>
  <c r="K2293" i="2" s="1"/>
  <c r="L2293" i="2" s="1"/>
  <c r="J2292" i="2"/>
  <c r="J2291" i="2"/>
  <c r="J2290" i="2"/>
  <c r="O2289" i="2"/>
  <c r="O2286" i="2"/>
  <c r="J2286" i="2"/>
  <c r="L2286" i="2" s="1"/>
  <c r="O2285" i="2"/>
  <c r="J2285" i="2"/>
  <c r="L2285" i="2" s="1"/>
  <c r="J2284" i="2"/>
  <c r="L2283" i="2" s="1"/>
  <c r="O2283" i="2"/>
  <c r="O2282" i="2"/>
  <c r="J2282" i="2"/>
  <c r="L2282" i="2" s="1"/>
  <c r="K2279" i="2"/>
  <c r="L2278" i="2" s="1"/>
  <c r="O2278" i="2"/>
  <c r="K2277" i="2"/>
  <c r="L2276" i="2" s="1"/>
  <c r="O2276" i="2"/>
  <c r="K2274" i="2"/>
  <c r="K2273" i="2"/>
  <c r="K2272" i="2"/>
  <c r="K2271" i="2"/>
  <c r="K2270" i="2"/>
  <c r="K2269" i="2"/>
  <c r="K2268" i="2"/>
  <c r="K2267" i="2"/>
  <c r="K2266" i="2"/>
  <c r="K2265" i="2"/>
  <c r="O2264" i="2"/>
  <c r="K2263" i="2"/>
  <c r="K2262" i="2"/>
  <c r="O2261" i="2"/>
  <c r="K2260" i="2"/>
  <c r="K2259" i="2"/>
  <c r="L2258" i="2" s="1"/>
  <c r="O2258" i="2"/>
  <c r="K2257" i="2"/>
  <c r="L2256" i="2" s="1"/>
  <c r="O2256" i="2"/>
  <c r="K2255" i="2"/>
  <c r="L2254" i="2" s="1"/>
  <c r="O2254" i="2"/>
  <c r="K2252" i="2"/>
  <c r="L2251" i="2" s="1"/>
  <c r="O2251" i="2"/>
  <c r="K2250" i="2"/>
  <c r="L2249" i="2" s="1"/>
  <c r="O2249" i="2"/>
  <c r="K2248" i="2"/>
  <c r="L2247" i="2" s="1"/>
  <c r="O2247" i="2"/>
  <c r="K2246" i="2"/>
  <c r="L2245" i="2" s="1"/>
  <c r="O2245" i="2"/>
  <c r="J2244" i="2"/>
  <c r="J2243" i="2"/>
  <c r="L2242" i="2" s="1"/>
  <c r="O2242" i="2"/>
  <c r="K2240" i="2"/>
  <c r="L2239" i="2" s="1"/>
  <c r="O2239" i="2"/>
  <c r="K2238" i="2"/>
  <c r="K2237" i="2"/>
  <c r="G2236" i="2"/>
  <c r="K2236" i="2" s="1"/>
  <c r="J2235" i="2"/>
  <c r="J2234" i="2"/>
  <c r="K2233" i="2" s="1"/>
  <c r="K2232" i="2"/>
  <c r="O2231" i="2"/>
  <c r="K2230" i="2"/>
  <c r="K2229" i="2"/>
  <c r="K2228" i="2"/>
  <c r="K2227" i="2"/>
  <c r="G2227" i="2"/>
  <c r="O2226" i="2"/>
  <c r="K2225" i="2"/>
  <c r="K2224" i="2"/>
  <c r="G2224" i="2"/>
  <c r="O2223" i="2"/>
  <c r="K2222" i="2"/>
  <c r="K2221" i="2"/>
  <c r="K2220" i="2"/>
  <c r="L2219" i="2" s="1"/>
  <c r="O2219" i="2"/>
  <c r="K2218" i="2"/>
  <c r="K2217" i="2"/>
  <c r="L2216" i="2" s="1"/>
  <c r="O2216" i="2"/>
  <c r="K2215" i="2"/>
  <c r="L2214" i="2" s="1"/>
  <c r="O2214" i="2"/>
  <c r="K2212" i="2"/>
  <c r="K2211" i="2"/>
  <c r="K2210" i="2"/>
  <c r="O2209" i="2"/>
  <c r="K2208" i="2"/>
  <c r="L2205" i="2" s="1"/>
  <c r="K2207" i="2"/>
  <c r="K2206" i="2"/>
  <c r="O2205" i="2"/>
  <c r="K2204" i="2"/>
  <c r="K2203" i="2"/>
  <c r="K2202" i="2"/>
  <c r="O2201" i="2"/>
  <c r="K2200" i="2"/>
  <c r="L2199" i="2" s="1"/>
  <c r="O2199" i="2"/>
  <c r="K2198" i="2"/>
  <c r="L2197" i="2" s="1"/>
  <c r="O2197" i="2"/>
  <c r="K2196" i="2"/>
  <c r="L2195" i="2" s="1"/>
  <c r="G2196" i="2"/>
  <c r="O2195" i="2"/>
  <c r="K2193" i="2"/>
  <c r="K2192" i="2"/>
  <c r="K2191" i="2"/>
  <c r="K2190" i="2"/>
  <c r="O2189" i="2"/>
  <c r="K2188" i="2"/>
  <c r="K2187" i="2"/>
  <c r="K2186" i="2"/>
  <c r="K2185" i="2"/>
  <c r="G2185" i="2"/>
  <c r="K2184" i="2"/>
  <c r="K2183" i="2"/>
  <c r="J2182" i="2"/>
  <c r="K2180" i="2" s="1"/>
  <c r="J2181" i="2"/>
  <c r="K2179" i="2"/>
  <c r="K2178" i="2"/>
  <c r="O2177" i="2"/>
  <c r="K2176" i="2"/>
  <c r="L2175" i="2" s="1"/>
  <c r="O2175" i="2"/>
  <c r="I2174" i="2"/>
  <c r="G2174" i="2"/>
  <c r="K2174" i="2" s="1"/>
  <c r="K2173" i="2"/>
  <c r="K2172" i="2"/>
  <c r="I2172" i="2"/>
  <c r="I2171" i="2"/>
  <c r="K2171" i="2" s="1"/>
  <c r="O2170" i="2"/>
  <c r="K2169" i="2"/>
  <c r="K2168" i="2"/>
  <c r="K2167" i="2"/>
  <c r="K2166" i="2"/>
  <c r="K2165" i="2"/>
  <c r="G2164" i="2"/>
  <c r="K2164" i="2" s="1"/>
  <c r="K2163" i="2"/>
  <c r="G2163" i="2"/>
  <c r="K2162" i="2"/>
  <c r="O2161" i="2"/>
  <c r="K2160" i="2"/>
  <c r="K2159" i="2"/>
  <c r="K2158" i="2"/>
  <c r="K2157" i="2"/>
  <c r="K2156" i="2"/>
  <c r="O2155" i="2"/>
  <c r="K2154" i="2"/>
  <c r="G2153" i="2"/>
  <c r="K2153" i="2" s="1"/>
  <c r="K2152" i="2"/>
  <c r="G2152" i="2"/>
  <c r="K2151" i="2"/>
  <c r="O2150" i="2"/>
  <c r="O2147" i="2"/>
  <c r="J2147" i="2"/>
  <c r="L2147" i="2" s="1"/>
  <c r="O2146" i="2"/>
  <c r="J2146" i="2"/>
  <c r="L2146" i="2" s="1"/>
  <c r="O2145" i="2"/>
  <c r="J2145" i="2"/>
  <c r="L2145" i="2" s="1"/>
  <c r="O2144" i="2"/>
  <c r="J2144" i="2"/>
  <c r="L2144" i="2" s="1"/>
  <c r="O2143" i="2"/>
  <c r="J2143" i="2"/>
  <c r="L2143" i="2" s="1"/>
  <c r="K2142" i="2"/>
  <c r="G2142" i="2"/>
  <c r="K2141" i="2"/>
  <c r="O2140" i="2"/>
  <c r="K2139" i="2"/>
  <c r="K2138" i="2"/>
  <c r="O2137" i="2"/>
  <c r="K2136" i="2"/>
  <c r="O2135" i="2"/>
  <c r="K2134" i="2"/>
  <c r="O2133" i="2"/>
  <c r="K2132" i="2"/>
  <c r="K2131" i="2"/>
  <c r="K2130" i="2"/>
  <c r="O2129" i="2"/>
  <c r="K2128" i="2"/>
  <c r="K2127" i="2"/>
  <c r="K2126" i="2"/>
  <c r="O2125" i="2"/>
  <c r="O2122" i="2"/>
  <c r="K2122" i="2"/>
  <c r="L2122" i="2" s="1"/>
  <c r="J2120" i="2"/>
  <c r="J2119" i="2"/>
  <c r="F2119" i="2"/>
  <c r="J2118" i="2"/>
  <c r="J2117" i="2"/>
  <c r="O2116" i="2"/>
  <c r="F2115" i="2"/>
  <c r="J2115" i="2" s="1"/>
  <c r="J2114" i="2"/>
  <c r="J2113" i="2"/>
  <c r="O2112" i="2"/>
  <c r="O2110" i="2"/>
  <c r="J2110" i="2"/>
  <c r="L2110" i="2" s="1"/>
  <c r="O2108" i="2"/>
  <c r="J2108" i="2"/>
  <c r="L2108" i="2" s="1"/>
  <c r="O2107" i="2"/>
  <c r="J2107" i="2"/>
  <c r="L2107" i="2" s="1"/>
  <c r="K2104" i="2"/>
  <c r="L2103" i="2" s="1"/>
  <c r="O2103" i="2"/>
  <c r="G2102" i="2"/>
  <c r="K2102" i="2" s="1"/>
  <c r="L2101" i="2" s="1"/>
  <c r="O2101" i="2"/>
  <c r="G2100" i="2"/>
  <c r="K2100" i="2" s="1"/>
  <c r="L2099" i="2" s="1"/>
  <c r="O2099" i="2"/>
  <c r="K2098" i="2"/>
  <c r="L2097" i="2" s="1"/>
  <c r="O2097" i="2"/>
  <c r="J2092" i="2"/>
  <c r="J2091" i="2"/>
  <c r="L2090" i="2" s="1"/>
  <c r="O2090" i="2"/>
  <c r="K2088" i="2"/>
  <c r="L2087" i="2" s="1"/>
  <c r="O2087" i="2"/>
  <c r="K2086" i="2"/>
  <c r="K2085" i="2"/>
  <c r="L2084" i="2" s="1"/>
  <c r="O2084" i="2"/>
  <c r="K2083" i="2"/>
  <c r="K2082" i="2"/>
  <c r="K2081" i="2"/>
  <c r="O2080" i="2"/>
  <c r="K2078" i="2"/>
  <c r="L2077" i="2" s="1"/>
  <c r="O2077" i="2"/>
  <c r="K2076" i="2"/>
  <c r="K2075" i="2"/>
  <c r="O2074" i="2"/>
  <c r="K2073" i="2"/>
  <c r="K2072" i="2"/>
  <c r="L2071" i="2" s="1"/>
  <c r="O2071" i="2"/>
  <c r="G2069" i="2"/>
  <c r="K2069" i="2" s="1"/>
  <c r="L2068" i="2" s="1"/>
  <c r="O2068" i="2"/>
  <c r="J2067" i="2"/>
  <c r="G2067" i="2"/>
  <c r="K2067" i="2" s="1"/>
  <c r="L2066" i="2" s="1"/>
  <c r="O2066" i="2"/>
  <c r="O2065" i="2"/>
  <c r="J2065" i="2"/>
  <c r="L2065" i="2" s="1"/>
  <c r="O2064" i="2"/>
  <c r="J2064" i="2"/>
  <c r="L2064" i="2" s="1"/>
  <c r="O2062" i="2"/>
  <c r="J2062" i="2"/>
  <c r="L2062" i="2" s="1"/>
  <c r="O2061" i="2"/>
  <c r="J2061" i="2"/>
  <c r="L2061" i="2" s="1"/>
  <c r="O2060" i="2"/>
  <c r="J2060" i="2"/>
  <c r="L2060" i="2" s="1"/>
  <c r="G2059" i="2"/>
  <c r="J2059" i="2" s="1"/>
  <c r="J2058" i="2"/>
  <c r="L2057" i="2" s="1"/>
  <c r="O2057" i="2"/>
  <c r="O2055" i="2"/>
  <c r="J2055" i="2"/>
  <c r="L2055" i="2" s="1"/>
  <c r="G2055" i="2"/>
  <c r="O2054" i="2"/>
  <c r="G2054" i="2"/>
  <c r="J2054" i="2" s="1"/>
  <c r="L2054" i="2" s="1"/>
  <c r="J2053" i="2"/>
  <c r="J2052" i="2"/>
  <c r="J2051" i="2"/>
  <c r="O2050" i="2"/>
  <c r="J2049" i="2"/>
  <c r="L2048" i="2" s="1"/>
  <c r="O2048" i="2"/>
  <c r="O2045" i="2"/>
  <c r="J2045" i="2"/>
  <c r="L2045" i="2" s="1"/>
  <c r="O2044" i="2"/>
  <c r="J2044" i="2"/>
  <c r="L2044" i="2" s="1"/>
  <c r="J2043" i="2"/>
  <c r="J2042" i="2"/>
  <c r="L2041" i="2" s="1"/>
  <c r="O2041" i="2"/>
  <c r="O2040" i="2"/>
  <c r="J2040" i="2"/>
  <c r="L2040" i="2" s="1"/>
  <c r="K2037" i="2"/>
  <c r="L2036" i="2" s="1"/>
  <c r="O2036" i="2"/>
  <c r="K2034" i="2"/>
  <c r="L2033" i="2" s="1"/>
  <c r="O2033" i="2"/>
  <c r="K2032" i="2"/>
  <c r="L2031" i="2" s="1"/>
  <c r="O2031" i="2"/>
  <c r="K2029" i="2"/>
  <c r="K2028" i="2"/>
  <c r="K2027" i="2"/>
  <c r="K2026" i="2"/>
  <c r="K2025" i="2"/>
  <c r="K2024" i="2"/>
  <c r="K2023" i="2"/>
  <c r="K2022" i="2"/>
  <c r="K2021" i="2"/>
  <c r="K2020" i="2"/>
  <c r="O2019" i="2"/>
  <c r="K2018" i="2"/>
  <c r="K2017" i="2"/>
  <c r="L2016" i="2" s="1"/>
  <c r="O2016" i="2"/>
  <c r="K2015" i="2"/>
  <c r="K2014" i="2"/>
  <c r="L2013" i="2" s="1"/>
  <c r="O2013" i="2"/>
  <c r="K2012" i="2"/>
  <c r="L2011" i="2" s="1"/>
  <c r="O2011" i="2"/>
  <c r="K2010" i="2"/>
  <c r="L2009" i="2" s="1"/>
  <c r="O2009" i="2"/>
  <c r="K2007" i="2"/>
  <c r="L2006" i="2" s="1"/>
  <c r="O2006" i="2"/>
  <c r="K2005" i="2"/>
  <c r="L2004" i="2" s="1"/>
  <c r="O2004" i="2"/>
  <c r="K2003" i="2"/>
  <c r="L2002" i="2" s="1"/>
  <c r="O2002" i="2"/>
  <c r="K2001" i="2"/>
  <c r="L2000" i="2" s="1"/>
  <c r="O2000" i="2"/>
  <c r="J1999" i="2"/>
  <c r="J1998" i="2"/>
  <c r="L1997" i="2" s="1"/>
  <c r="O1997" i="2"/>
  <c r="K1995" i="2"/>
  <c r="L1994" i="2" s="1"/>
  <c r="O1994" i="2"/>
  <c r="K1993" i="2"/>
  <c r="K1992" i="2"/>
  <c r="G1991" i="2"/>
  <c r="K1991" i="2" s="1"/>
  <c r="J1990" i="2"/>
  <c r="J1989" i="2"/>
  <c r="K1988" i="2" s="1"/>
  <c r="K1987" i="2"/>
  <c r="O1986" i="2"/>
  <c r="K1985" i="2"/>
  <c r="K1984" i="2"/>
  <c r="K1983" i="2"/>
  <c r="G1982" i="2"/>
  <c r="K1982" i="2" s="1"/>
  <c r="O1981" i="2"/>
  <c r="K1980" i="2"/>
  <c r="G1979" i="2"/>
  <c r="K1979" i="2" s="1"/>
  <c r="O1978" i="2"/>
  <c r="K1977" i="2"/>
  <c r="K1976" i="2"/>
  <c r="K1975" i="2"/>
  <c r="L1974" i="2" s="1"/>
  <c r="O1974" i="2"/>
  <c r="K1973" i="2"/>
  <c r="K1972" i="2"/>
  <c r="L1971" i="2" s="1"/>
  <c r="O1971" i="2"/>
  <c r="K1970" i="2"/>
  <c r="L1969" i="2" s="1"/>
  <c r="O1969" i="2"/>
  <c r="K1967" i="2"/>
  <c r="K1966" i="2"/>
  <c r="K1965" i="2"/>
  <c r="L1964" i="2" s="1"/>
  <c r="O1964" i="2"/>
  <c r="K1963" i="2"/>
  <c r="K1962" i="2"/>
  <c r="K1961" i="2"/>
  <c r="O1960" i="2"/>
  <c r="K1959" i="2"/>
  <c r="K1958" i="2"/>
  <c r="K1957" i="2"/>
  <c r="O1956" i="2"/>
  <c r="L1956" i="2"/>
  <c r="K1955" i="2"/>
  <c r="L1954" i="2" s="1"/>
  <c r="O1954" i="2"/>
  <c r="K1953" i="2"/>
  <c r="L1952" i="2" s="1"/>
  <c r="O1952" i="2"/>
  <c r="K1951" i="2"/>
  <c r="L1950" i="2" s="1"/>
  <c r="G1951" i="2"/>
  <c r="O1950" i="2"/>
  <c r="K1948" i="2"/>
  <c r="K1947" i="2"/>
  <c r="K1946" i="2"/>
  <c r="K1945" i="2"/>
  <c r="O1944" i="2"/>
  <c r="K1943" i="2"/>
  <c r="K1942" i="2"/>
  <c r="K1941" i="2"/>
  <c r="K1940" i="2"/>
  <c r="G1940" i="2"/>
  <c r="K1939" i="2"/>
  <c r="K1938" i="2"/>
  <c r="J1937" i="2"/>
  <c r="K1935" i="2" s="1"/>
  <c r="J1936" i="2"/>
  <c r="K1934" i="2"/>
  <c r="K1933" i="2"/>
  <c r="O1932" i="2"/>
  <c r="K1931" i="2"/>
  <c r="L1930" i="2" s="1"/>
  <c r="O1930" i="2"/>
  <c r="K1929" i="2"/>
  <c r="I1929" i="2"/>
  <c r="G1929" i="2"/>
  <c r="K1928" i="2"/>
  <c r="I1927" i="2"/>
  <c r="K1927" i="2" s="1"/>
  <c r="K1926" i="2"/>
  <c r="I1926" i="2"/>
  <c r="O1925" i="2"/>
  <c r="K1924" i="2"/>
  <c r="K1923" i="2"/>
  <c r="K1922" i="2"/>
  <c r="K1921" i="2"/>
  <c r="K1920" i="2"/>
  <c r="K1919" i="2"/>
  <c r="G1919" i="2"/>
  <c r="G1918" i="2"/>
  <c r="K1918" i="2" s="1"/>
  <c r="K1917" i="2"/>
  <c r="O1916" i="2"/>
  <c r="K1915" i="2"/>
  <c r="K1914" i="2"/>
  <c r="K1913" i="2"/>
  <c r="K1912" i="2"/>
  <c r="L1910" i="2" s="1"/>
  <c r="K1911" i="2"/>
  <c r="O1910" i="2"/>
  <c r="K1909" i="2"/>
  <c r="K1908" i="2"/>
  <c r="G1908" i="2"/>
  <c r="G1907" i="2"/>
  <c r="K1907" i="2" s="1"/>
  <c r="K1906" i="2"/>
  <c r="O1905" i="2"/>
  <c r="O1902" i="2"/>
  <c r="J1902" i="2"/>
  <c r="L1902" i="2" s="1"/>
  <c r="O1901" i="2"/>
  <c r="J1901" i="2"/>
  <c r="L1901" i="2" s="1"/>
  <c r="O1900" i="2"/>
  <c r="J1900" i="2"/>
  <c r="L1900" i="2" s="1"/>
  <c r="O1899" i="2"/>
  <c r="J1899" i="2"/>
  <c r="L1899" i="2" s="1"/>
  <c r="O1898" i="2"/>
  <c r="L1898" i="2"/>
  <c r="J1898" i="2"/>
  <c r="G1897" i="2"/>
  <c r="K1897" i="2" s="1"/>
  <c r="K1896" i="2"/>
  <c r="O1895" i="2"/>
  <c r="K1894" i="2"/>
  <c r="K1893" i="2"/>
  <c r="O1892" i="2"/>
  <c r="K1891" i="2"/>
  <c r="O1890" i="2"/>
  <c r="K1889" i="2"/>
  <c r="O1888" i="2"/>
  <c r="K1887" i="2"/>
  <c r="K1886" i="2"/>
  <c r="K1885" i="2"/>
  <c r="O1884" i="2"/>
  <c r="K1883" i="2"/>
  <c r="K1882" i="2"/>
  <c r="K1881" i="2"/>
  <c r="O1880" i="2"/>
  <c r="O1877" i="2"/>
  <c r="K1877" i="2"/>
  <c r="L1877" i="2" s="1"/>
  <c r="J1875" i="2"/>
  <c r="F1874" i="2"/>
  <c r="J1874" i="2" s="1"/>
  <c r="J1873" i="2"/>
  <c r="J1872" i="2"/>
  <c r="O1871" i="2"/>
  <c r="J1870" i="2"/>
  <c r="F1870" i="2"/>
  <c r="J1869" i="2"/>
  <c r="J1868" i="2"/>
  <c r="O1867" i="2"/>
  <c r="O1865" i="2"/>
  <c r="J1865" i="2"/>
  <c r="L1865" i="2" s="1"/>
  <c r="O1863" i="2"/>
  <c r="J1863" i="2"/>
  <c r="L1863" i="2" s="1"/>
  <c r="O1862" i="2"/>
  <c r="J1862" i="2"/>
  <c r="L1862" i="2" s="1"/>
  <c r="K1859" i="2"/>
  <c r="L1858" i="2" s="1"/>
  <c r="O1858" i="2"/>
  <c r="K1857" i="2"/>
  <c r="L1856" i="2" s="1"/>
  <c r="G1857" i="2"/>
  <c r="O1856" i="2"/>
  <c r="G1855" i="2"/>
  <c r="K1855" i="2" s="1"/>
  <c r="L1854" i="2" s="1"/>
  <c r="O1854" i="2"/>
  <c r="K1853" i="2"/>
  <c r="L1852" i="2" s="1"/>
  <c r="O1852" i="2"/>
  <c r="O1847" i="2"/>
  <c r="J1847" i="2"/>
  <c r="L1847" i="2" s="1"/>
  <c r="O1846" i="2"/>
  <c r="J1846" i="2"/>
  <c r="L1846" i="2" s="1"/>
  <c r="O1845" i="2"/>
  <c r="J1845" i="2"/>
  <c r="L1845" i="2" s="1"/>
  <c r="O1844" i="2"/>
  <c r="J1844" i="2"/>
  <c r="L1844" i="2" s="1"/>
  <c r="O1842" i="2"/>
  <c r="J1842" i="2"/>
  <c r="L1842" i="2" s="1"/>
  <c r="O1840" i="2"/>
  <c r="J1840" i="2"/>
  <c r="L1840" i="2" s="1"/>
  <c r="O1838" i="2"/>
  <c r="J1838" i="2"/>
  <c r="L1838" i="2" s="1"/>
  <c r="O1836" i="2"/>
  <c r="J1836" i="2"/>
  <c r="L1836" i="2" s="1"/>
  <c r="O1833" i="2"/>
  <c r="J1833" i="2"/>
  <c r="L1833" i="2" s="1"/>
  <c r="J1832" i="2"/>
  <c r="J1831" i="2"/>
  <c r="O1830" i="2"/>
  <c r="J1829" i="2"/>
  <c r="J1828" i="2"/>
  <c r="O1827" i="2"/>
  <c r="L1827" i="2"/>
  <c r="O1826" i="2"/>
  <c r="J1826" i="2"/>
  <c r="L1826" i="2" s="1"/>
  <c r="O1824" i="2"/>
  <c r="K1824" i="2"/>
  <c r="L1824" i="2" s="1"/>
  <c r="O1823" i="2"/>
  <c r="K1823" i="2"/>
  <c r="L1823" i="2" s="1"/>
  <c r="J1821" i="2"/>
  <c r="J1820" i="2"/>
  <c r="O1819" i="2"/>
  <c r="J1818" i="2"/>
  <c r="J1817" i="2"/>
  <c r="J1816" i="2"/>
  <c r="K1816" i="2" s="1"/>
  <c r="J1815" i="2"/>
  <c r="J1814" i="2"/>
  <c r="J1813" i="2"/>
  <c r="O1812" i="2"/>
  <c r="J1811" i="2"/>
  <c r="K1811" i="2" s="1"/>
  <c r="L1810" i="2" s="1"/>
  <c r="O1810" i="2"/>
  <c r="J1809" i="2"/>
  <c r="K1809" i="2" s="1"/>
  <c r="L1808" i="2" s="1"/>
  <c r="O1808" i="2"/>
  <c r="J1807" i="2"/>
  <c r="G1807" i="2"/>
  <c r="J1806" i="2"/>
  <c r="G1806" i="2"/>
  <c r="G1805" i="2"/>
  <c r="J1805" i="2" s="1"/>
  <c r="G1804" i="2"/>
  <c r="J1804" i="2" s="1"/>
  <c r="K1804" i="2" s="1"/>
  <c r="J1803" i="2"/>
  <c r="K1803" i="2" s="1"/>
  <c r="J1802" i="2"/>
  <c r="K1802" i="2" s="1"/>
  <c r="O1801" i="2"/>
  <c r="J1800" i="2"/>
  <c r="L1799" i="2" s="1"/>
  <c r="O1799" i="2"/>
  <c r="J1795" i="2"/>
  <c r="J1794" i="2"/>
  <c r="O1793" i="2"/>
  <c r="K1791" i="2"/>
  <c r="L1790" i="2" s="1"/>
  <c r="O1790" i="2"/>
  <c r="K1789" i="2"/>
  <c r="K1788" i="2"/>
  <c r="K1787" i="2"/>
  <c r="L1786" i="2" s="1"/>
  <c r="O1786" i="2"/>
  <c r="K1785" i="2"/>
  <c r="K1784" i="2"/>
  <c r="L1783" i="2" s="1"/>
  <c r="O1783" i="2"/>
  <c r="K1781" i="2"/>
  <c r="L1780" i="2" s="1"/>
  <c r="O1780" i="2"/>
  <c r="K1779" i="2"/>
  <c r="K1778" i="2"/>
  <c r="L1777" i="2" s="1"/>
  <c r="O1777" i="2"/>
  <c r="K1776" i="2"/>
  <c r="K1775" i="2"/>
  <c r="L1774" i="2" s="1"/>
  <c r="O1774" i="2"/>
  <c r="K1772" i="2"/>
  <c r="L1771" i="2" s="1"/>
  <c r="O1771" i="2"/>
  <c r="G1770" i="2"/>
  <c r="O1769" i="2"/>
  <c r="O1768" i="2"/>
  <c r="J1768" i="2"/>
  <c r="L1768" i="2" s="1"/>
  <c r="O1767" i="2"/>
  <c r="J1767" i="2"/>
  <c r="L1767" i="2" s="1"/>
  <c r="O1765" i="2"/>
  <c r="J1765" i="2"/>
  <c r="L1765" i="2" s="1"/>
  <c r="O1764" i="2"/>
  <c r="J1764" i="2"/>
  <c r="L1764" i="2" s="1"/>
  <c r="O1763" i="2"/>
  <c r="J1763" i="2"/>
  <c r="L1763" i="2" s="1"/>
  <c r="J1762" i="2"/>
  <c r="J1761" i="2"/>
  <c r="O1760" i="2"/>
  <c r="O1758" i="2"/>
  <c r="J1758" i="2"/>
  <c r="L1758" i="2" s="1"/>
  <c r="G1758" i="2"/>
  <c r="O1757" i="2"/>
  <c r="G1757" i="2"/>
  <c r="J1757" i="2" s="1"/>
  <c r="L1757" i="2" s="1"/>
  <c r="J1756" i="2"/>
  <c r="J1755" i="2"/>
  <c r="J1754" i="2"/>
  <c r="O1753" i="2"/>
  <c r="J1752" i="2"/>
  <c r="L1751" i="2" s="1"/>
  <c r="O1751" i="2"/>
  <c r="O1748" i="2"/>
  <c r="J1748" i="2"/>
  <c r="L1748" i="2" s="1"/>
  <c r="O1747" i="2"/>
  <c r="J1747" i="2"/>
  <c r="L1747" i="2" s="1"/>
  <c r="G1747" i="2"/>
  <c r="J1746" i="2"/>
  <c r="J1745" i="2"/>
  <c r="J1744" i="2"/>
  <c r="O1743" i="2"/>
  <c r="L1743" i="2"/>
  <c r="O1742" i="2"/>
  <c r="J1742" i="2"/>
  <c r="L1742" i="2" s="1"/>
  <c r="K1739" i="2"/>
  <c r="L1738" i="2" s="1"/>
  <c r="O1738" i="2"/>
  <c r="K1736" i="2"/>
  <c r="L1735" i="2" s="1"/>
  <c r="O1735" i="2"/>
  <c r="K1734" i="2"/>
  <c r="L1733" i="2" s="1"/>
  <c r="O1733" i="2"/>
  <c r="K1731" i="2"/>
  <c r="K1730" i="2"/>
  <c r="K1729" i="2"/>
  <c r="K1728" i="2"/>
  <c r="K1727" i="2"/>
  <c r="K1726" i="2"/>
  <c r="K1725" i="2"/>
  <c r="K1724" i="2"/>
  <c r="K1723" i="2"/>
  <c r="K1722" i="2"/>
  <c r="L1721" i="2" s="1"/>
  <c r="O1721" i="2"/>
  <c r="K1720" i="2"/>
  <c r="K1719" i="2"/>
  <c r="L1718" i="2" s="1"/>
  <c r="O1718" i="2"/>
  <c r="K1717" i="2"/>
  <c r="K1716" i="2"/>
  <c r="O1715" i="2"/>
  <c r="L1715" i="2"/>
  <c r="K1714" i="2"/>
  <c r="L1713" i="2" s="1"/>
  <c r="O1713" i="2"/>
  <c r="K1712" i="2"/>
  <c r="L1711" i="2" s="1"/>
  <c r="O1711" i="2"/>
  <c r="K1709" i="2"/>
  <c r="L1708" i="2" s="1"/>
  <c r="O1708" i="2"/>
  <c r="K1707" i="2"/>
  <c r="L1706" i="2" s="1"/>
  <c r="O1706" i="2"/>
  <c r="K1705" i="2"/>
  <c r="L1704" i="2" s="1"/>
  <c r="O1704" i="2"/>
  <c r="K1703" i="2"/>
  <c r="L1702" i="2" s="1"/>
  <c r="O1702" i="2"/>
  <c r="J1701" i="2"/>
  <c r="L1700" i="2" s="1"/>
  <c r="O1700" i="2"/>
  <c r="K1698" i="2"/>
  <c r="L1697" i="2" s="1"/>
  <c r="O1697" i="2"/>
  <c r="K1696" i="2"/>
  <c r="K1695" i="2"/>
  <c r="K1694" i="2"/>
  <c r="G1694" i="2"/>
  <c r="J1693" i="2"/>
  <c r="J1692" i="2"/>
  <c r="K1690" i="2"/>
  <c r="O1689" i="2"/>
  <c r="K1688" i="2"/>
  <c r="K1687" i="2"/>
  <c r="K1686" i="2"/>
  <c r="K1685" i="2"/>
  <c r="L1684" i="2" s="1"/>
  <c r="G1685" i="2"/>
  <c r="O1684" i="2"/>
  <c r="K1683" i="2"/>
  <c r="G1682" i="2"/>
  <c r="K1682" i="2" s="1"/>
  <c r="O1681" i="2"/>
  <c r="K1680" i="2"/>
  <c r="K1679" i="2"/>
  <c r="K1678" i="2"/>
  <c r="L1677" i="2" s="1"/>
  <c r="O1677" i="2"/>
  <c r="K1676" i="2"/>
  <c r="K1675" i="2"/>
  <c r="L1674" i="2" s="1"/>
  <c r="O1674" i="2"/>
  <c r="K1673" i="2"/>
  <c r="O1672" i="2"/>
  <c r="L1672" i="2"/>
  <c r="K1670" i="2"/>
  <c r="K1669" i="2"/>
  <c r="K1668" i="2"/>
  <c r="O1667" i="2"/>
  <c r="K1666" i="2"/>
  <c r="K1665" i="2"/>
  <c r="K1664" i="2"/>
  <c r="L1663" i="2" s="1"/>
  <c r="O1663" i="2"/>
  <c r="K1662" i="2"/>
  <c r="K1661" i="2"/>
  <c r="K1660" i="2"/>
  <c r="L1659" i="2" s="1"/>
  <c r="O1659" i="2"/>
  <c r="K1658" i="2"/>
  <c r="L1657" i="2" s="1"/>
  <c r="O1657" i="2"/>
  <c r="K1656" i="2"/>
  <c r="L1655" i="2" s="1"/>
  <c r="O1655" i="2"/>
  <c r="K1654" i="2"/>
  <c r="L1653" i="2" s="1"/>
  <c r="G1654" i="2"/>
  <c r="O1653" i="2"/>
  <c r="K1651" i="2"/>
  <c r="K1650" i="2"/>
  <c r="K1649" i="2"/>
  <c r="K1648" i="2"/>
  <c r="O1647" i="2"/>
  <c r="K1646" i="2"/>
  <c r="K1645" i="2"/>
  <c r="K1644" i="2"/>
  <c r="K1643" i="2"/>
  <c r="G1643" i="2"/>
  <c r="K1642" i="2"/>
  <c r="K1641" i="2"/>
  <c r="J1640" i="2"/>
  <c r="J1639" i="2"/>
  <c r="K1638" i="2" s="1"/>
  <c r="K1637" i="2"/>
  <c r="K1636" i="2"/>
  <c r="O1635" i="2"/>
  <c r="K1634" i="2"/>
  <c r="L1633" i="2" s="1"/>
  <c r="O1633" i="2"/>
  <c r="I1632" i="2"/>
  <c r="G1632" i="2"/>
  <c r="K1632" i="2" s="1"/>
  <c r="K1631" i="2"/>
  <c r="K1630" i="2"/>
  <c r="I1630" i="2"/>
  <c r="I1629" i="2"/>
  <c r="K1629" i="2" s="1"/>
  <c r="O1628" i="2"/>
  <c r="K1627" i="2"/>
  <c r="K1626" i="2"/>
  <c r="K1625" i="2"/>
  <c r="K1624" i="2"/>
  <c r="K1623" i="2"/>
  <c r="G1622" i="2"/>
  <c r="K1622" i="2" s="1"/>
  <c r="K1621" i="2"/>
  <c r="G1621" i="2"/>
  <c r="K1620" i="2"/>
  <c r="O1619" i="2"/>
  <c r="K1618" i="2"/>
  <c r="K1617" i="2"/>
  <c r="K1616" i="2"/>
  <c r="K1615" i="2"/>
  <c r="K1614" i="2"/>
  <c r="O1613" i="2"/>
  <c r="K1612" i="2"/>
  <c r="G1611" i="2"/>
  <c r="K1611" i="2" s="1"/>
  <c r="K1610" i="2"/>
  <c r="G1610" i="2"/>
  <c r="K1609" i="2"/>
  <c r="O1608" i="2"/>
  <c r="O1605" i="2"/>
  <c r="J1605" i="2"/>
  <c r="L1605" i="2" s="1"/>
  <c r="O1604" i="2"/>
  <c r="J1604" i="2"/>
  <c r="L1604" i="2" s="1"/>
  <c r="O1603" i="2"/>
  <c r="J1603" i="2"/>
  <c r="L1603" i="2" s="1"/>
  <c r="O1602" i="2"/>
  <c r="J1602" i="2"/>
  <c r="L1602" i="2" s="1"/>
  <c r="O1601" i="2"/>
  <c r="J1601" i="2"/>
  <c r="L1601" i="2" s="1"/>
  <c r="K1600" i="2"/>
  <c r="G1600" i="2"/>
  <c r="K1599" i="2"/>
  <c r="L1598" i="2" s="1"/>
  <c r="O1598" i="2"/>
  <c r="K1597" i="2"/>
  <c r="K1596" i="2"/>
  <c r="O1595" i="2"/>
  <c r="K1594" i="2"/>
  <c r="L1593" i="2" s="1"/>
  <c r="O1593" i="2"/>
  <c r="K1592" i="2"/>
  <c r="L1591" i="2" s="1"/>
  <c r="O1591" i="2"/>
  <c r="K1590" i="2"/>
  <c r="K1589" i="2"/>
  <c r="K1588" i="2"/>
  <c r="O1587" i="2"/>
  <c r="K1586" i="2"/>
  <c r="K1585" i="2"/>
  <c r="K1584" i="2"/>
  <c r="O1583" i="2"/>
  <c r="O1580" i="2"/>
  <c r="K1580" i="2"/>
  <c r="L1580" i="2" s="1"/>
  <c r="J1578" i="2"/>
  <c r="F1577" i="2"/>
  <c r="J1577" i="2" s="1"/>
  <c r="J1576" i="2"/>
  <c r="J1575" i="2"/>
  <c r="O1574" i="2"/>
  <c r="F1573" i="2"/>
  <c r="J1573" i="2" s="1"/>
  <c r="J1572" i="2"/>
  <c r="J1571" i="2"/>
  <c r="O1570" i="2"/>
  <c r="O1568" i="2"/>
  <c r="J1568" i="2"/>
  <c r="L1568" i="2" s="1"/>
  <c r="O1566" i="2"/>
  <c r="J1566" i="2"/>
  <c r="L1566" i="2" s="1"/>
  <c r="O1565" i="2"/>
  <c r="J1565" i="2"/>
  <c r="L1565" i="2" s="1"/>
  <c r="K1562" i="2"/>
  <c r="L1561" i="2" s="1"/>
  <c r="O1561" i="2"/>
  <c r="G1560" i="2"/>
  <c r="K1560" i="2" s="1"/>
  <c r="L1559" i="2" s="1"/>
  <c r="O1559" i="2"/>
  <c r="K1558" i="2"/>
  <c r="L1557" i="2" s="1"/>
  <c r="G1558" i="2"/>
  <c r="O1557" i="2"/>
  <c r="K1556" i="2"/>
  <c r="L1555" i="2" s="1"/>
  <c r="O1555" i="2"/>
  <c r="O1550" i="2"/>
  <c r="J1550" i="2"/>
  <c r="L1550" i="2" s="1"/>
  <c r="O1549" i="2"/>
  <c r="J1549" i="2"/>
  <c r="L1549" i="2" s="1"/>
  <c r="O1548" i="2"/>
  <c r="J1548" i="2"/>
  <c r="L1548" i="2" s="1"/>
  <c r="O1547" i="2"/>
  <c r="J1547" i="2"/>
  <c r="L1547" i="2" s="1"/>
  <c r="O1546" i="2"/>
  <c r="J1546" i="2"/>
  <c r="L1546" i="2" s="1"/>
  <c r="O1545" i="2"/>
  <c r="J1545" i="2"/>
  <c r="L1545" i="2" s="1"/>
  <c r="O1543" i="2"/>
  <c r="J1543" i="2"/>
  <c r="L1543" i="2" s="1"/>
  <c r="O1541" i="2"/>
  <c r="G1541" i="2"/>
  <c r="J1541" i="2" s="1"/>
  <c r="L1541" i="2" s="1"/>
  <c r="O1540" i="2"/>
  <c r="G1540" i="2"/>
  <c r="J1540" i="2" s="1"/>
  <c r="L1540" i="2" s="1"/>
  <c r="O1537" i="2"/>
  <c r="J1537" i="2"/>
  <c r="L1537" i="2" s="1"/>
  <c r="O1536" i="2"/>
  <c r="J1536" i="2"/>
  <c r="L1536" i="2" s="1"/>
  <c r="K1532" i="2"/>
  <c r="L1531" i="2" s="1"/>
  <c r="O1531" i="2"/>
  <c r="O1529" i="2"/>
  <c r="L1529" i="2"/>
  <c r="K1528" i="2"/>
  <c r="K1527" i="2"/>
  <c r="K1526" i="2"/>
  <c r="K1525" i="2"/>
  <c r="K1524" i="2"/>
  <c r="K1523" i="2"/>
  <c r="K1522" i="2"/>
  <c r="O1521" i="2"/>
  <c r="K1519" i="2"/>
  <c r="J1518" i="2"/>
  <c r="J1517" i="2"/>
  <c r="J1516" i="2"/>
  <c r="J1515" i="2"/>
  <c r="K1515" i="2" s="1"/>
  <c r="O1514" i="2"/>
  <c r="K1512" i="2"/>
  <c r="L1511" i="2" s="1"/>
  <c r="O1511" i="2"/>
  <c r="K1510" i="2"/>
  <c r="J1509" i="2"/>
  <c r="J1508" i="2"/>
  <c r="O1506" i="2"/>
  <c r="J1505" i="2"/>
  <c r="L1503" i="2" s="1"/>
  <c r="J1504" i="2"/>
  <c r="O1503" i="2"/>
  <c r="J1502" i="2"/>
  <c r="J1501" i="2"/>
  <c r="L1500" i="2" s="1"/>
  <c r="O1500" i="2"/>
  <c r="J1498" i="2"/>
  <c r="L1497" i="2" s="1"/>
  <c r="O1497" i="2"/>
  <c r="J1496" i="2"/>
  <c r="J1495" i="2"/>
  <c r="K1494" i="2" s="1"/>
  <c r="J1493" i="2"/>
  <c r="J1492" i="2"/>
  <c r="O1490" i="2"/>
  <c r="K1488" i="2"/>
  <c r="K1487" i="2"/>
  <c r="O1486" i="2"/>
  <c r="K1485" i="2"/>
  <c r="J1485" i="2"/>
  <c r="J1484" i="2"/>
  <c r="J1483" i="2"/>
  <c r="J1481" i="2"/>
  <c r="J1480" i="2"/>
  <c r="K1479" i="2" s="1"/>
  <c r="O1478" i="2"/>
  <c r="K1477" i="2"/>
  <c r="K1476" i="2"/>
  <c r="K1475" i="2"/>
  <c r="L1474" i="2" s="1"/>
  <c r="O1474" i="2"/>
  <c r="K1473" i="2"/>
  <c r="K1472" i="2"/>
  <c r="K1471" i="2"/>
  <c r="O1470" i="2"/>
  <c r="K1469" i="2"/>
  <c r="K1468" i="2"/>
  <c r="K1467" i="2"/>
  <c r="L1466" i="2" s="1"/>
  <c r="O1466" i="2"/>
  <c r="J1465" i="2"/>
  <c r="K1465" i="2" s="1"/>
  <c r="J1464" i="2"/>
  <c r="J1463" i="2"/>
  <c r="J1462" i="2"/>
  <c r="J1461" i="2"/>
  <c r="K1461" i="2" s="1"/>
  <c r="O1460" i="2"/>
  <c r="K1459" i="2"/>
  <c r="G1458" i="2"/>
  <c r="K1458" i="2" s="1"/>
  <c r="G1457" i="2"/>
  <c r="K1457" i="2" s="1"/>
  <c r="O1456" i="2"/>
  <c r="K1455" i="2"/>
  <c r="K1454" i="2"/>
  <c r="K1453" i="2"/>
  <c r="K1452" i="2"/>
  <c r="K1451" i="2"/>
  <c r="G1450" i="2"/>
  <c r="K1450" i="2" s="1"/>
  <c r="K1449" i="2"/>
  <c r="G1449" i="2"/>
  <c r="O1448" i="2"/>
  <c r="K1447" i="2"/>
  <c r="K1446" i="2"/>
  <c r="L1444" i="2" s="1"/>
  <c r="K1445" i="2"/>
  <c r="O1444" i="2"/>
  <c r="O1441" i="2"/>
  <c r="L1441" i="2"/>
  <c r="J1441" i="2"/>
  <c r="O1440" i="2"/>
  <c r="J1440" i="2"/>
  <c r="L1440" i="2" s="1"/>
  <c r="J1439" i="2"/>
  <c r="J1438" i="2"/>
  <c r="J1437" i="2"/>
  <c r="L1436" i="2" s="1"/>
  <c r="O1436" i="2"/>
  <c r="O1435" i="2"/>
  <c r="J1435" i="2"/>
  <c r="L1435" i="2" s="1"/>
  <c r="O1434" i="2"/>
  <c r="J1434" i="2"/>
  <c r="L1434" i="2" s="1"/>
  <c r="G1434" i="2"/>
  <c r="O1430" i="2"/>
  <c r="J1430" i="2"/>
  <c r="L1430" i="2" s="1"/>
  <c r="J1429" i="2"/>
  <c r="J1428" i="2"/>
  <c r="O1427" i="2"/>
  <c r="O1426" i="2"/>
  <c r="J1426" i="2"/>
  <c r="L1426" i="2" s="1"/>
  <c r="O1425" i="2"/>
  <c r="J1425" i="2"/>
  <c r="L1425" i="2" s="1"/>
  <c r="O1424" i="2"/>
  <c r="J1424" i="2"/>
  <c r="L1424" i="2" s="1"/>
  <c r="O1423" i="2"/>
  <c r="J1423" i="2"/>
  <c r="L1423" i="2" s="1"/>
  <c r="O1422" i="2"/>
  <c r="J1422" i="2"/>
  <c r="L1422" i="2" s="1"/>
  <c r="O1421" i="2"/>
  <c r="J1421" i="2"/>
  <c r="L1421" i="2" s="1"/>
  <c r="O1420" i="2"/>
  <c r="J1420" i="2"/>
  <c r="L1420" i="2" s="1"/>
  <c r="O1419" i="2"/>
  <c r="J1419" i="2"/>
  <c r="L1419" i="2" s="1"/>
  <c r="O1418" i="2"/>
  <c r="J1418" i="2"/>
  <c r="L1418" i="2" s="1"/>
  <c r="J1416" i="2"/>
  <c r="J1415" i="2"/>
  <c r="O1414" i="2"/>
  <c r="O1413" i="2"/>
  <c r="J1413" i="2"/>
  <c r="L1413" i="2" s="1"/>
  <c r="O1412" i="2"/>
  <c r="J1412" i="2"/>
  <c r="L1412" i="2" s="1"/>
  <c r="O1411" i="2"/>
  <c r="J1411" i="2"/>
  <c r="L1411" i="2" s="1"/>
  <c r="G1411" i="2"/>
  <c r="O1410" i="2"/>
  <c r="L1410" i="2"/>
  <c r="J1410" i="2"/>
  <c r="O1409" i="2"/>
  <c r="J1409" i="2"/>
  <c r="L1409" i="2" s="1"/>
  <c r="O1408" i="2"/>
  <c r="J1408" i="2"/>
  <c r="L1408" i="2" s="1"/>
  <c r="O1407" i="2"/>
  <c r="G1407" i="2"/>
  <c r="J1407" i="2" s="1"/>
  <c r="L1407" i="2" s="1"/>
  <c r="O1406" i="2"/>
  <c r="J1406" i="2"/>
  <c r="L1406" i="2" s="1"/>
  <c r="O1405" i="2"/>
  <c r="J1405" i="2"/>
  <c r="L1405" i="2" s="1"/>
  <c r="O1404" i="2"/>
  <c r="J1404" i="2"/>
  <c r="L1404" i="2" s="1"/>
  <c r="O1402" i="2"/>
  <c r="J1402" i="2"/>
  <c r="L1402" i="2" s="1"/>
  <c r="J1400" i="2"/>
  <c r="L1399" i="2" s="1"/>
  <c r="O1399" i="2"/>
  <c r="J1398" i="2"/>
  <c r="L1397" i="2" s="1"/>
  <c r="O1397" i="2"/>
  <c r="K1395" i="2"/>
  <c r="K1394" i="2"/>
  <c r="K1393" i="2"/>
  <c r="K1392" i="2"/>
  <c r="K1391" i="2"/>
  <c r="K1390" i="2"/>
  <c r="K1389" i="2"/>
  <c r="K1388" i="2"/>
  <c r="K1387" i="2"/>
  <c r="O1386" i="2"/>
  <c r="J1385" i="2"/>
  <c r="L1384" i="2" s="1"/>
  <c r="O1384" i="2"/>
  <c r="K1383" i="2"/>
  <c r="L1382" i="2" s="1"/>
  <c r="O1382" i="2"/>
  <c r="K1381" i="2"/>
  <c r="O1380" i="2"/>
  <c r="L1380" i="2"/>
  <c r="K1379" i="2"/>
  <c r="L1378" i="2" s="1"/>
  <c r="O1378" i="2"/>
  <c r="K1377" i="2"/>
  <c r="K1376" i="2"/>
  <c r="L1375" i="2" s="1"/>
  <c r="O1375" i="2"/>
  <c r="K1374" i="2"/>
  <c r="L1373" i="2" s="1"/>
  <c r="O1373" i="2"/>
  <c r="K1372" i="2"/>
  <c r="O1371" i="2"/>
  <c r="K1370" i="2"/>
  <c r="L1369" i="2" s="1"/>
  <c r="O1369" i="2"/>
  <c r="K1368" i="2"/>
  <c r="L1367" i="2" s="1"/>
  <c r="O1367" i="2"/>
  <c r="K1366" i="2"/>
  <c r="O1365" i="2"/>
  <c r="K1364" i="2"/>
  <c r="L1363" i="2" s="1"/>
  <c r="O1363" i="2"/>
  <c r="K1362" i="2"/>
  <c r="L1361" i="2" s="1"/>
  <c r="O1361" i="2"/>
  <c r="K1360" i="2"/>
  <c r="O1359" i="2"/>
  <c r="J1358" i="2"/>
  <c r="J1357" i="2"/>
  <c r="K1356" i="2" s="1"/>
  <c r="L1355" i="2" s="1"/>
  <c r="O1355" i="2"/>
  <c r="J1354" i="2"/>
  <c r="J1353" i="2"/>
  <c r="O1351" i="2"/>
  <c r="G1350" i="2"/>
  <c r="J1350" i="2" s="1"/>
  <c r="J1349" i="2"/>
  <c r="G1349" i="2"/>
  <c r="G1347" i="2"/>
  <c r="J1347" i="2" s="1"/>
  <c r="J1346" i="2"/>
  <c r="K1345" i="2" s="1"/>
  <c r="G1346" i="2"/>
  <c r="O1344" i="2"/>
  <c r="K1343" i="2"/>
  <c r="K1342" i="2"/>
  <c r="O1340" i="2"/>
  <c r="K1339" i="2"/>
  <c r="K1337" i="2"/>
  <c r="L1335" i="2" s="1"/>
  <c r="O1335" i="2"/>
  <c r="G1334" i="2"/>
  <c r="K1334" i="2" s="1"/>
  <c r="L1333" i="2" s="1"/>
  <c r="O1333" i="2"/>
  <c r="O1331" i="2"/>
  <c r="J1331" i="2"/>
  <c r="L1331" i="2" s="1"/>
  <c r="K1330" i="2"/>
  <c r="K1329" i="2"/>
  <c r="K1328" i="2"/>
  <c r="K1327" i="2"/>
  <c r="K1326" i="2"/>
  <c r="K1325" i="2"/>
  <c r="O1324" i="2"/>
  <c r="J1323" i="2"/>
  <c r="L1321" i="2" s="1"/>
  <c r="J1322" i="2"/>
  <c r="O1321" i="2"/>
  <c r="K1320" i="2"/>
  <c r="L1319" i="2" s="1"/>
  <c r="O1319" i="2"/>
  <c r="K1318" i="2"/>
  <c r="K1317" i="2"/>
  <c r="J1316" i="2"/>
  <c r="J1315" i="2"/>
  <c r="J1314" i="2"/>
  <c r="J1313" i="2"/>
  <c r="J1311" i="2"/>
  <c r="J1310" i="2"/>
  <c r="G1309" i="2"/>
  <c r="J1309" i="2" s="1"/>
  <c r="G1308" i="2"/>
  <c r="J1308" i="2" s="1"/>
  <c r="O1306" i="2"/>
  <c r="K1305" i="2"/>
  <c r="L1304" i="2" s="1"/>
  <c r="O1304" i="2"/>
  <c r="K1303" i="2"/>
  <c r="L1302" i="2" s="1"/>
  <c r="O1302" i="2"/>
  <c r="K1300" i="2"/>
  <c r="K1299" i="2"/>
  <c r="O1298" i="2"/>
  <c r="K1297" i="2"/>
  <c r="K1296" i="2"/>
  <c r="L1295" i="2" s="1"/>
  <c r="G1301" i="2" s="1"/>
  <c r="K1301" i="2" s="1"/>
  <c r="O1295" i="2"/>
  <c r="G1294" i="2"/>
  <c r="J1294" i="2" s="1"/>
  <c r="J1293" i="2"/>
  <c r="F1293" i="2"/>
  <c r="O1291" i="2"/>
  <c r="K1290" i="2"/>
  <c r="K1289" i="2"/>
  <c r="K1288" i="2"/>
  <c r="K1287" i="2"/>
  <c r="K1286" i="2"/>
  <c r="K1285" i="2"/>
  <c r="K1284" i="2"/>
  <c r="K1283" i="2"/>
  <c r="K1282" i="2"/>
  <c r="K1281" i="2"/>
  <c r="K1280" i="2"/>
  <c r="K1279" i="2"/>
  <c r="K1278" i="2"/>
  <c r="K1277" i="2"/>
  <c r="K1276" i="2"/>
  <c r="O1275" i="2"/>
  <c r="K1273" i="2"/>
  <c r="L1272" i="2" s="1"/>
  <c r="O1272" i="2"/>
  <c r="K1271" i="2"/>
  <c r="K1270" i="2"/>
  <c r="K1269" i="2"/>
  <c r="K1268" i="2"/>
  <c r="L1267" i="2" s="1"/>
  <c r="O1267" i="2"/>
  <c r="K1266" i="2"/>
  <c r="G1266" i="2"/>
  <c r="G1265" i="2"/>
  <c r="K1265" i="2" s="1"/>
  <c r="K1264" i="2"/>
  <c r="G1264" i="2"/>
  <c r="K1263" i="2"/>
  <c r="K1262" i="2"/>
  <c r="K1261" i="2"/>
  <c r="K1260" i="2"/>
  <c r="K1259" i="2"/>
  <c r="O1258" i="2"/>
  <c r="K1257" i="2"/>
  <c r="K1256" i="2"/>
  <c r="O1255" i="2"/>
  <c r="L1255" i="2"/>
  <c r="K1254" i="2"/>
  <c r="K1253" i="2"/>
  <c r="K1252" i="2"/>
  <c r="L1251" i="2" s="1"/>
  <c r="O1251" i="2"/>
  <c r="K1250" i="2"/>
  <c r="L1249" i="2" s="1"/>
  <c r="O1249" i="2"/>
  <c r="K1247" i="2"/>
  <c r="K1246" i="2"/>
  <c r="K1245" i="2"/>
  <c r="K1244" i="2"/>
  <c r="K1243" i="2"/>
  <c r="K1242" i="2"/>
  <c r="K1241" i="2"/>
  <c r="K1240" i="2"/>
  <c r="K1239" i="2"/>
  <c r="O1238" i="2"/>
  <c r="K1237" i="2"/>
  <c r="O1236" i="2"/>
  <c r="L1236" i="2"/>
  <c r="K1235" i="2"/>
  <c r="K1234" i="2"/>
  <c r="K1233" i="2"/>
  <c r="O1232" i="2"/>
  <c r="K1231" i="2"/>
  <c r="K1230" i="2"/>
  <c r="K1229" i="2"/>
  <c r="O1228" i="2"/>
  <c r="K1227" i="2"/>
  <c r="K1226" i="2"/>
  <c r="O1225" i="2"/>
  <c r="K1224" i="2"/>
  <c r="K1223" i="2"/>
  <c r="L1221" i="2" s="1"/>
  <c r="K1222" i="2"/>
  <c r="O1221" i="2"/>
  <c r="K1220" i="2"/>
  <c r="K1219" i="2"/>
  <c r="L1218" i="2" s="1"/>
  <c r="O1218" i="2"/>
  <c r="K1217" i="2"/>
  <c r="K1216" i="2"/>
  <c r="J1215" i="2"/>
  <c r="J1214" i="2"/>
  <c r="J1213" i="2"/>
  <c r="J1212" i="2"/>
  <c r="J1211" i="2"/>
  <c r="J1210" i="2"/>
  <c r="J1208" i="2"/>
  <c r="J1207" i="2"/>
  <c r="J1206" i="2"/>
  <c r="G1206" i="2"/>
  <c r="G1205" i="2"/>
  <c r="J1205" i="2" s="1"/>
  <c r="O1203" i="2"/>
  <c r="K1202" i="2"/>
  <c r="K1201" i="2"/>
  <c r="K1200" i="2"/>
  <c r="G1200" i="2"/>
  <c r="J1199" i="2"/>
  <c r="K1197" i="2" s="1"/>
  <c r="J1198" i="2"/>
  <c r="K1196" i="2"/>
  <c r="J1195" i="2"/>
  <c r="J1194" i="2"/>
  <c r="K1193" i="2" s="1"/>
  <c r="K1192" i="2"/>
  <c r="O1191" i="2"/>
  <c r="K1190" i="2"/>
  <c r="K1189" i="2"/>
  <c r="G1189" i="2"/>
  <c r="K1188" i="2"/>
  <c r="K1187" i="2"/>
  <c r="G1186" i="2"/>
  <c r="K1186" i="2" s="1"/>
  <c r="K1185" i="2"/>
  <c r="K1184" i="2"/>
  <c r="K1183" i="2"/>
  <c r="O1182" i="2"/>
  <c r="K1181" i="2"/>
  <c r="G1181" i="2"/>
  <c r="K1180" i="2"/>
  <c r="G1180" i="2"/>
  <c r="G1179" i="2"/>
  <c r="K1179" i="2" s="1"/>
  <c r="O1178" i="2"/>
  <c r="K1175" i="2"/>
  <c r="G1175" i="2"/>
  <c r="K1174" i="2"/>
  <c r="L1173" i="2" s="1"/>
  <c r="O1173" i="2"/>
  <c r="O1172" i="2"/>
  <c r="J1172" i="2"/>
  <c r="L1172" i="2" s="1"/>
  <c r="K1171" i="2"/>
  <c r="K1170" i="2"/>
  <c r="L1169" i="2" s="1"/>
  <c r="O1169" i="2"/>
  <c r="O1168" i="2"/>
  <c r="J1168" i="2"/>
  <c r="L1168" i="2" s="1"/>
  <c r="O1167" i="2"/>
  <c r="J1167" i="2"/>
  <c r="L1167" i="2" s="1"/>
  <c r="J1166" i="2"/>
  <c r="J1165" i="2"/>
  <c r="J1164" i="2"/>
  <c r="J1163" i="2"/>
  <c r="O1162" i="2"/>
  <c r="J1161" i="2"/>
  <c r="J1160" i="2"/>
  <c r="J1159" i="2"/>
  <c r="J1158" i="2"/>
  <c r="J1157" i="2"/>
  <c r="J1156" i="2"/>
  <c r="J1155" i="2"/>
  <c r="J1154" i="2"/>
  <c r="J1153" i="2"/>
  <c r="J1152" i="2"/>
  <c r="G1151" i="2"/>
  <c r="J1151" i="2" s="1"/>
  <c r="J1149" i="2"/>
  <c r="J1148" i="2"/>
  <c r="K1147" i="2" s="1"/>
  <c r="O1146" i="2"/>
  <c r="K1145" i="2"/>
  <c r="K1144" i="2"/>
  <c r="K1143" i="2"/>
  <c r="K1142" i="2"/>
  <c r="K1141" i="2"/>
  <c r="K1140" i="2"/>
  <c r="K1139" i="2"/>
  <c r="K1138" i="2"/>
  <c r="K1137" i="2"/>
  <c r="K1136" i="2"/>
  <c r="K1135" i="2"/>
  <c r="K1134" i="2"/>
  <c r="K1133" i="2"/>
  <c r="K1132" i="2"/>
  <c r="O1131" i="2"/>
  <c r="K1130" i="2"/>
  <c r="K1129" i="2"/>
  <c r="K1128" i="2"/>
  <c r="K1127" i="2"/>
  <c r="K1126" i="2"/>
  <c r="K1125" i="2"/>
  <c r="K1124" i="2"/>
  <c r="K1123" i="2"/>
  <c r="K1122" i="2"/>
  <c r="K1121" i="2"/>
  <c r="K1120" i="2"/>
  <c r="K1119" i="2"/>
  <c r="K1118" i="2"/>
  <c r="K1117" i="2"/>
  <c r="O1116" i="2"/>
  <c r="J1113" i="2"/>
  <c r="L1112" i="2" s="1"/>
  <c r="O1112" i="2"/>
  <c r="J1110" i="2"/>
  <c r="J1109" i="2"/>
  <c r="J1108" i="2"/>
  <c r="J1107" i="2"/>
  <c r="O1106" i="2"/>
  <c r="J1104" i="2"/>
  <c r="J1103" i="2"/>
  <c r="J1102" i="2"/>
  <c r="J1101" i="2"/>
  <c r="J1099" i="2"/>
  <c r="O1098" i="2"/>
  <c r="J1096" i="2"/>
  <c r="J1095" i="2"/>
  <c r="J1094" i="2"/>
  <c r="J1093" i="2"/>
  <c r="K1093" i="2" s="1"/>
  <c r="G1093" i="2"/>
  <c r="O1092" i="2"/>
  <c r="J1089" i="2"/>
  <c r="L1088" i="2" s="1"/>
  <c r="G1089" i="2"/>
  <c r="O1088" i="2"/>
  <c r="G1087" i="2"/>
  <c r="J1087" i="2" s="1"/>
  <c r="J1086" i="2"/>
  <c r="G1086" i="2"/>
  <c r="G1085" i="2"/>
  <c r="J1085" i="2" s="1"/>
  <c r="O1084" i="2"/>
  <c r="O1081" i="2"/>
  <c r="J1081" i="2"/>
  <c r="L1081" i="2" s="1"/>
  <c r="O1080" i="2"/>
  <c r="J1080" i="2"/>
  <c r="L1080" i="2" s="1"/>
  <c r="O1079" i="2"/>
  <c r="J1079" i="2"/>
  <c r="L1079" i="2" s="1"/>
  <c r="O1078" i="2"/>
  <c r="J1078" i="2"/>
  <c r="L1078" i="2" s="1"/>
  <c r="O1077" i="2"/>
  <c r="J1077" i="2"/>
  <c r="L1077" i="2" s="1"/>
  <c r="O1076" i="2"/>
  <c r="J1076" i="2"/>
  <c r="L1076" i="2" s="1"/>
  <c r="O1075" i="2"/>
  <c r="J1075" i="2"/>
  <c r="L1075" i="2" s="1"/>
  <c r="O1074" i="2"/>
  <c r="J1074" i="2"/>
  <c r="L1074" i="2" s="1"/>
  <c r="O1073" i="2"/>
  <c r="J1073" i="2"/>
  <c r="L1073" i="2" s="1"/>
  <c r="O1072" i="2"/>
  <c r="J1072" i="2"/>
  <c r="L1072" i="2" s="1"/>
  <c r="O1071" i="2"/>
  <c r="J1071" i="2"/>
  <c r="L1071" i="2" s="1"/>
  <c r="O1069" i="2"/>
  <c r="J1069" i="2"/>
  <c r="L1069" i="2" s="1"/>
  <c r="J1067" i="2"/>
  <c r="J1066" i="2"/>
  <c r="J1065" i="2"/>
  <c r="J1064" i="2"/>
  <c r="J1063" i="2"/>
  <c r="O1061" i="2"/>
  <c r="O1059" i="2"/>
  <c r="L1059" i="2"/>
  <c r="J1058" i="2"/>
  <c r="J1056" i="2"/>
  <c r="J1054" i="2"/>
  <c r="J1052" i="2"/>
  <c r="J1050" i="2"/>
  <c r="J1048" i="2"/>
  <c r="J1046" i="2"/>
  <c r="J1044" i="2"/>
  <c r="J1042" i="2"/>
  <c r="J1040" i="2"/>
  <c r="O1038" i="2"/>
  <c r="J1037" i="2"/>
  <c r="L1036" i="2" s="1"/>
  <c r="O1036" i="2"/>
  <c r="J1035" i="2"/>
  <c r="K1034" i="2" s="1"/>
  <c r="J1033" i="2"/>
  <c r="K1032" i="2" s="1"/>
  <c r="J1031" i="2"/>
  <c r="K1030" i="2" s="1"/>
  <c r="J1029" i="2"/>
  <c r="K1028" i="2" s="1"/>
  <c r="J1027" i="2"/>
  <c r="K1026" i="2" s="1"/>
  <c r="J1025" i="2"/>
  <c r="K1024" i="2" s="1"/>
  <c r="J1023" i="2"/>
  <c r="K1022" i="2" s="1"/>
  <c r="J1021" i="2"/>
  <c r="K1020" i="2" s="1"/>
  <c r="O1019" i="2"/>
  <c r="J1018" i="2"/>
  <c r="L1017" i="2" s="1"/>
  <c r="O1017" i="2"/>
  <c r="J1016" i="2"/>
  <c r="L1015" i="2" s="1"/>
  <c r="O1015" i="2"/>
  <c r="J1014" i="2"/>
  <c r="L1013" i="2" s="1"/>
  <c r="O1013" i="2"/>
  <c r="J1011" i="2"/>
  <c r="J1010" i="2"/>
  <c r="L1009" i="2" s="1"/>
  <c r="O1009" i="2"/>
  <c r="J1008" i="2"/>
  <c r="J1007" i="2"/>
  <c r="J1006" i="2"/>
  <c r="J1005" i="2"/>
  <c r="O1004" i="2"/>
  <c r="J999" i="2"/>
  <c r="G999" i="2"/>
  <c r="G998" i="2"/>
  <c r="J998" i="2" s="1"/>
  <c r="O997" i="2"/>
  <c r="J996" i="2"/>
  <c r="J995" i="2"/>
  <c r="J994" i="2"/>
  <c r="J993" i="2"/>
  <c r="J992" i="2"/>
  <c r="J991" i="2"/>
  <c r="J990" i="2"/>
  <c r="J989" i="2"/>
  <c r="J988" i="2"/>
  <c r="G987" i="2"/>
  <c r="J987" i="2" s="1"/>
  <c r="J986" i="2"/>
  <c r="J985" i="2"/>
  <c r="J984" i="2"/>
  <c r="J983" i="2"/>
  <c r="G983" i="2"/>
  <c r="O982" i="2"/>
  <c r="J981" i="2"/>
  <c r="L980" i="2" s="1"/>
  <c r="G1002" i="2" s="1"/>
  <c r="J1002" i="2" s="1"/>
  <c r="O980" i="2"/>
  <c r="K979" i="2"/>
  <c r="G978" i="2"/>
  <c r="J978" i="2" s="1"/>
  <c r="J977" i="2"/>
  <c r="G977" i="2"/>
  <c r="F977" i="2"/>
  <c r="J976" i="2"/>
  <c r="K974" i="2"/>
  <c r="O973" i="2"/>
  <c r="J971" i="2"/>
  <c r="O970" i="2"/>
  <c r="J969" i="2"/>
  <c r="J968" i="2"/>
  <c r="J967" i="2"/>
  <c r="J966" i="2"/>
  <c r="J965" i="2"/>
  <c r="J964" i="2"/>
  <c r="J963" i="2"/>
  <c r="O962" i="2"/>
  <c r="O959" i="2"/>
  <c r="J958" i="2"/>
  <c r="L957" i="2" s="1"/>
  <c r="O957" i="2"/>
  <c r="J956" i="2"/>
  <c r="J955" i="2"/>
  <c r="J954" i="2"/>
  <c r="J953" i="2"/>
  <c r="J952" i="2"/>
  <c r="J951" i="2"/>
  <c r="J950" i="2"/>
  <c r="J949" i="2"/>
  <c r="O948" i="2"/>
  <c r="J947" i="2"/>
  <c r="J946" i="2"/>
  <c r="J945" i="2"/>
  <c r="J944" i="2"/>
  <c r="J943" i="2"/>
  <c r="J942" i="2"/>
  <c r="J941" i="2"/>
  <c r="J940" i="2"/>
  <c r="J939" i="2"/>
  <c r="J938" i="2"/>
  <c r="J937" i="2"/>
  <c r="J936" i="2"/>
  <c r="J935" i="2"/>
  <c r="O934" i="2"/>
  <c r="J933" i="2"/>
  <c r="J932" i="2"/>
  <c r="J931" i="2"/>
  <c r="J930" i="2"/>
  <c r="J929" i="2"/>
  <c r="O928" i="2"/>
  <c r="J926" i="2"/>
  <c r="L925" i="2" s="1"/>
  <c r="O925" i="2"/>
  <c r="J924" i="2"/>
  <c r="J923" i="2"/>
  <c r="L922" i="2" s="1"/>
  <c r="O922" i="2"/>
  <c r="J921" i="2"/>
  <c r="J920" i="2"/>
  <c r="L919" i="2" s="1"/>
  <c r="O919" i="2"/>
  <c r="J918" i="2"/>
  <c r="J917" i="2"/>
  <c r="J916" i="2"/>
  <c r="J915" i="2"/>
  <c r="J914" i="2"/>
  <c r="J913" i="2"/>
  <c r="J912" i="2"/>
  <c r="J911" i="2"/>
  <c r="K909" i="2"/>
  <c r="K908" i="2"/>
  <c r="K907" i="2"/>
  <c r="K906" i="2"/>
  <c r="K905" i="2"/>
  <c r="K904" i="2"/>
  <c r="K903" i="2"/>
  <c r="K902" i="2"/>
  <c r="K901" i="2"/>
  <c r="J900" i="2"/>
  <c r="I900" i="2"/>
  <c r="G900" i="2"/>
  <c r="J899" i="2"/>
  <c r="K898" i="2" s="1"/>
  <c r="K897" i="2"/>
  <c r="K896" i="2"/>
  <c r="K895" i="2"/>
  <c r="K894" i="2"/>
  <c r="K893" i="2"/>
  <c r="K892" i="2"/>
  <c r="K891" i="2"/>
  <c r="K890" i="2"/>
  <c r="O889" i="2"/>
  <c r="K888" i="2"/>
  <c r="K887" i="2"/>
  <c r="O886" i="2"/>
  <c r="K885" i="2"/>
  <c r="K884" i="2"/>
  <c r="K883" i="2"/>
  <c r="K882" i="2"/>
  <c r="K881" i="2"/>
  <c r="K880" i="2"/>
  <c r="K879" i="2"/>
  <c r="O878" i="2"/>
  <c r="K876" i="2"/>
  <c r="K875" i="2"/>
  <c r="K874" i="2"/>
  <c r="K873" i="2"/>
  <c r="O872" i="2"/>
  <c r="K871" i="2"/>
  <c r="K870" i="2"/>
  <c r="K869" i="2"/>
  <c r="K868" i="2"/>
  <c r="K867" i="2"/>
  <c r="K866" i="2"/>
  <c r="K865" i="2"/>
  <c r="L863" i="2" s="1"/>
  <c r="K864" i="2"/>
  <c r="O863" i="2"/>
  <c r="G860" i="2"/>
  <c r="J860" i="2" s="1"/>
  <c r="L859" i="2" s="1"/>
  <c r="O859" i="2"/>
  <c r="J858" i="2"/>
  <c r="J857" i="2"/>
  <c r="J856" i="2"/>
  <c r="L855" i="2" s="1"/>
  <c r="O855" i="2"/>
  <c r="K854" i="2"/>
  <c r="K853" i="2"/>
  <c r="K852" i="2"/>
  <c r="K851" i="2"/>
  <c r="K850" i="2"/>
  <c r="K849" i="2"/>
  <c r="K848" i="2"/>
  <c r="K847" i="2"/>
  <c r="K846" i="2"/>
  <c r="K845" i="2"/>
  <c r="J844" i="2"/>
  <c r="J843" i="2"/>
  <c r="J842" i="2"/>
  <c r="J841" i="2"/>
  <c r="J840" i="2"/>
  <c r="K838" i="2"/>
  <c r="J837" i="2"/>
  <c r="K835" i="2" s="1"/>
  <c r="J836" i="2"/>
  <c r="O834" i="2"/>
  <c r="J833" i="2"/>
  <c r="J832" i="2"/>
  <c r="J831" i="2"/>
  <c r="J830" i="2"/>
  <c r="J829" i="2"/>
  <c r="J828" i="2"/>
  <c r="J827" i="2"/>
  <c r="J826" i="2"/>
  <c r="J825" i="2"/>
  <c r="K823" i="2"/>
  <c r="K822" i="2"/>
  <c r="J821" i="2"/>
  <c r="J820" i="2"/>
  <c r="K819" i="2" s="1"/>
  <c r="K818" i="2"/>
  <c r="K817" i="2"/>
  <c r="K816" i="2"/>
  <c r="K815" i="2"/>
  <c r="K814" i="2"/>
  <c r="K813" i="2"/>
  <c r="K812" i="2"/>
  <c r="K811" i="2"/>
  <c r="K810" i="2"/>
  <c r="K809" i="2"/>
  <c r="K808" i="2"/>
  <c r="K807" i="2"/>
  <c r="O806" i="2"/>
  <c r="J803" i="2"/>
  <c r="J801" i="2"/>
  <c r="J799" i="2"/>
  <c r="O797" i="2"/>
  <c r="J795" i="2"/>
  <c r="L794" i="2" s="1"/>
  <c r="O794" i="2"/>
  <c r="J793" i="2"/>
  <c r="L792" i="2" s="1"/>
  <c r="O792" i="2"/>
  <c r="J791" i="2"/>
  <c r="L790" i="2" s="1"/>
  <c r="O790" i="2"/>
  <c r="J788" i="2"/>
  <c r="J787" i="2"/>
  <c r="O786" i="2"/>
  <c r="J785" i="2"/>
  <c r="L784" i="2" s="1"/>
  <c r="O784" i="2"/>
  <c r="J782" i="2"/>
  <c r="J781" i="2"/>
  <c r="L780" i="2" s="1"/>
  <c r="G781" i="2"/>
  <c r="O780" i="2"/>
  <c r="G779" i="2"/>
  <c r="J779" i="2" s="1"/>
  <c r="L778" i="2" s="1"/>
  <c r="O778" i="2"/>
  <c r="J777" i="2"/>
  <c r="J776" i="2"/>
  <c r="G775" i="2"/>
  <c r="J775" i="2" s="1"/>
  <c r="K775" i="2" s="1"/>
  <c r="O774" i="2"/>
  <c r="J773" i="2"/>
  <c r="G773" i="2"/>
  <c r="J772" i="2"/>
  <c r="L771" i="2" s="1"/>
  <c r="G772" i="2"/>
  <c r="O771" i="2"/>
  <c r="J768" i="2"/>
  <c r="J767" i="2"/>
  <c r="O766" i="2"/>
  <c r="J765" i="2"/>
  <c r="J764" i="2"/>
  <c r="L763" i="2" s="1"/>
  <c r="O763" i="2"/>
  <c r="J762" i="2"/>
  <c r="J761" i="2"/>
  <c r="L760" i="2" s="1"/>
  <c r="O760" i="2"/>
  <c r="O757" i="2"/>
  <c r="L757" i="2"/>
  <c r="J757" i="2"/>
  <c r="J756" i="2"/>
  <c r="L754" i="2" s="1"/>
  <c r="J755" i="2"/>
  <c r="O754" i="2"/>
  <c r="O753" i="2"/>
  <c r="J753" i="2"/>
  <c r="L753" i="2" s="1"/>
  <c r="O752" i="2"/>
  <c r="J752" i="2"/>
  <c r="L752" i="2" s="1"/>
  <c r="O751" i="2"/>
  <c r="J751" i="2"/>
  <c r="L751" i="2" s="1"/>
  <c r="O750" i="2"/>
  <c r="J750" i="2"/>
  <c r="L750" i="2" s="1"/>
  <c r="O749" i="2"/>
  <c r="J749" i="2"/>
  <c r="L749" i="2" s="1"/>
  <c r="O748" i="2"/>
  <c r="J748" i="2"/>
  <c r="L748" i="2" s="1"/>
  <c r="O747" i="2"/>
  <c r="J747" i="2"/>
  <c r="L747" i="2" s="1"/>
  <c r="O746" i="2"/>
  <c r="J746" i="2"/>
  <c r="L746" i="2" s="1"/>
  <c r="O745" i="2"/>
  <c r="J745" i="2"/>
  <c r="L745" i="2" s="1"/>
  <c r="O742" i="2"/>
  <c r="L742" i="2"/>
  <c r="J741" i="2"/>
  <c r="L740" i="2" s="1"/>
  <c r="O740" i="2"/>
  <c r="J739" i="2"/>
  <c r="L738" i="2" s="1"/>
  <c r="O738" i="2"/>
  <c r="J737" i="2"/>
  <c r="L736" i="2" s="1"/>
  <c r="O736" i="2"/>
  <c r="K734" i="2"/>
  <c r="L733" i="2" s="1"/>
  <c r="O733" i="2"/>
  <c r="K732" i="2"/>
  <c r="L731" i="2" s="1"/>
  <c r="O731" i="2"/>
  <c r="J730" i="2"/>
  <c r="J729" i="2"/>
  <c r="J728" i="2"/>
  <c r="O726" i="2"/>
  <c r="J725" i="2"/>
  <c r="J723" i="2"/>
  <c r="O721" i="2"/>
  <c r="J720" i="2"/>
  <c r="L719" i="2" s="1"/>
  <c r="O719" i="2"/>
  <c r="J718" i="2"/>
  <c r="J716" i="2"/>
  <c r="L714" i="2" s="1"/>
  <c r="O714" i="2"/>
  <c r="J713" i="2"/>
  <c r="L711" i="2" s="1"/>
  <c r="O711" i="2"/>
  <c r="J709" i="2"/>
  <c r="J708" i="2"/>
  <c r="J707" i="2"/>
  <c r="J706" i="2"/>
  <c r="J705" i="2"/>
  <c r="J704" i="2"/>
  <c r="O703" i="2"/>
  <c r="J702" i="2"/>
  <c r="L701" i="2" s="1"/>
  <c r="O701" i="2"/>
  <c r="F700" i="2"/>
  <c r="F699" i="2"/>
  <c r="J697" i="2"/>
  <c r="J696" i="2"/>
  <c r="J695" i="2"/>
  <c r="J694" i="2"/>
  <c r="J693" i="2"/>
  <c r="J692" i="2"/>
  <c r="J691" i="2"/>
  <c r="O690" i="2"/>
  <c r="J688" i="2"/>
  <c r="J687" i="2"/>
  <c r="J686" i="2"/>
  <c r="J685" i="2"/>
  <c r="J684" i="2"/>
  <c r="J683" i="2"/>
  <c r="O682" i="2"/>
  <c r="J681" i="2"/>
  <c r="K681" i="2" s="1"/>
  <c r="G681" i="2"/>
  <c r="J680" i="2"/>
  <c r="J679" i="2"/>
  <c r="K679" i="2" s="1"/>
  <c r="J678" i="2"/>
  <c r="J677" i="2"/>
  <c r="O676" i="2"/>
  <c r="J675" i="2"/>
  <c r="J674" i="2"/>
  <c r="J673" i="2"/>
  <c r="J672" i="2"/>
  <c r="J671" i="2"/>
  <c r="J670" i="2"/>
  <c r="J669" i="2"/>
  <c r="J668" i="2"/>
  <c r="J667" i="2"/>
  <c r="J666" i="2"/>
  <c r="J665" i="2"/>
  <c r="J664" i="2"/>
  <c r="O663" i="2"/>
  <c r="J661" i="2"/>
  <c r="L660" i="2" s="1"/>
  <c r="O660" i="2"/>
  <c r="J659" i="2"/>
  <c r="G658" i="2"/>
  <c r="J658" i="2" s="1"/>
  <c r="J657" i="2"/>
  <c r="G656" i="2"/>
  <c r="J656" i="2" s="1"/>
  <c r="J655" i="2"/>
  <c r="J654" i="2"/>
  <c r="O653" i="2"/>
  <c r="J652" i="2"/>
  <c r="J651" i="2"/>
  <c r="J650" i="2"/>
  <c r="J649" i="2"/>
  <c r="O648" i="2"/>
  <c r="J647" i="2"/>
  <c r="L646" i="2" s="1"/>
  <c r="O646" i="2"/>
  <c r="J645" i="2"/>
  <c r="J644" i="2"/>
  <c r="J643" i="2"/>
  <c r="O642" i="2"/>
  <c r="J640" i="2"/>
  <c r="L639" i="2" s="1"/>
  <c r="O639" i="2"/>
  <c r="I638" i="2"/>
  <c r="G638" i="2"/>
  <c r="J638" i="2" s="1"/>
  <c r="I637" i="2"/>
  <c r="G637" i="2"/>
  <c r="O636" i="2"/>
  <c r="J635" i="2"/>
  <c r="L634" i="2" s="1"/>
  <c r="O634" i="2"/>
  <c r="J633" i="2"/>
  <c r="O632" i="2"/>
  <c r="L632" i="2"/>
  <c r="J631" i="2"/>
  <c r="K631" i="2" s="1"/>
  <c r="G631" i="2"/>
  <c r="J630" i="2"/>
  <c r="K630" i="2" s="1"/>
  <c r="J629" i="2"/>
  <c r="K629" i="2" s="1"/>
  <c r="J628" i="2"/>
  <c r="K628" i="2" s="1"/>
  <c r="J627" i="2"/>
  <c r="K627" i="2" s="1"/>
  <c r="J626" i="2"/>
  <c r="K626" i="2" s="1"/>
  <c r="J625" i="2"/>
  <c r="J624" i="2"/>
  <c r="J623" i="2"/>
  <c r="K623" i="2" s="1"/>
  <c r="J622" i="2"/>
  <c r="K622" i="2" s="1"/>
  <c r="J621" i="2"/>
  <c r="K621" i="2" s="1"/>
  <c r="G620" i="2"/>
  <c r="J620" i="2" s="1"/>
  <c r="K620" i="2" s="1"/>
  <c r="O619" i="2"/>
  <c r="J618" i="2"/>
  <c r="J617" i="2"/>
  <c r="J616" i="2"/>
  <c r="J615" i="2"/>
  <c r="J614" i="2"/>
  <c r="O613" i="2"/>
  <c r="J612" i="2"/>
  <c r="J611" i="2"/>
  <c r="J610" i="2"/>
  <c r="J609" i="2"/>
  <c r="J608" i="2"/>
  <c r="J607" i="2"/>
  <c r="J606" i="2"/>
  <c r="J605" i="2"/>
  <c r="O604" i="2"/>
  <c r="J603" i="2"/>
  <c r="K602" i="2" s="1"/>
  <c r="L602" i="2" s="1"/>
  <c r="O602" i="2"/>
  <c r="J601" i="2"/>
  <c r="J600" i="2"/>
  <c r="G600" i="2"/>
  <c r="J599" i="2"/>
  <c r="J598" i="2"/>
  <c r="J597" i="2"/>
  <c r="J596" i="2"/>
  <c r="J595" i="2"/>
  <c r="O594" i="2"/>
  <c r="J593" i="2"/>
  <c r="G593" i="2"/>
  <c r="J592" i="2"/>
  <c r="G592" i="2"/>
  <c r="O591" i="2"/>
  <c r="J588" i="2"/>
  <c r="G588" i="2"/>
  <c r="J587" i="2"/>
  <c r="J586" i="2"/>
  <c r="O585" i="2"/>
  <c r="J584" i="2"/>
  <c r="J583" i="2"/>
  <c r="J582" i="2"/>
  <c r="J581" i="2"/>
  <c r="J580" i="2"/>
  <c r="J579" i="2"/>
  <c r="J578" i="2"/>
  <c r="O577" i="2"/>
  <c r="J576" i="2"/>
  <c r="J575" i="2"/>
  <c r="J574" i="2"/>
  <c r="K574" i="2" s="1"/>
  <c r="J573" i="2"/>
  <c r="K573" i="2" s="1"/>
  <c r="J572" i="2"/>
  <c r="K572" i="2" s="1"/>
  <c r="J571" i="2"/>
  <c r="K571" i="2" s="1"/>
  <c r="J570" i="2"/>
  <c r="K570" i="2" s="1"/>
  <c r="J569" i="2"/>
  <c r="K569" i="2" s="1"/>
  <c r="J568" i="2"/>
  <c r="K568" i="2" s="1"/>
  <c r="J567" i="2"/>
  <c r="K567" i="2" s="1"/>
  <c r="G566" i="2"/>
  <c r="J566" i="2" s="1"/>
  <c r="K566" i="2" s="1"/>
  <c r="J565" i="2"/>
  <c r="K565" i="2" s="1"/>
  <c r="J564" i="2"/>
  <c r="K564" i="2" s="1"/>
  <c r="O563" i="2"/>
  <c r="J562" i="2"/>
  <c r="J561" i="2"/>
  <c r="J560" i="2"/>
  <c r="J559" i="2"/>
  <c r="J558" i="2"/>
  <c r="J557" i="2"/>
  <c r="J556" i="2"/>
  <c r="J555" i="2"/>
  <c r="J554" i="2"/>
  <c r="J553" i="2"/>
  <c r="O552" i="2"/>
  <c r="J549" i="2"/>
  <c r="O548" i="2"/>
  <c r="L548" i="2"/>
  <c r="J547" i="2"/>
  <c r="L546" i="2" s="1"/>
  <c r="O546" i="2"/>
  <c r="J545" i="2"/>
  <c r="K544" i="2" s="1"/>
  <c r="J543" i="2"/>
  <c r="J542" i="2"/>
  <c r="K541" i="2" s="1"/>
  <c r="O540" i="2"/>
  <c r="J539" i="2"/>
  <c r="J538" i="2"/>
  <c r="O536" i="2"/>
  <c r="J535" i="2"/>
  <c r="L534" i="2" s="1"/>
  <c r="O534" i="2"/>
  <c r="J532" i="2"/>
  <c r="J531" i="2"/>
  <c r="J530" i="2"/>
  <c r="J529" i="2"/>
  <c r="O528" i="2"/>
  <c r="O526" i="2"/>
  <c r="J526" i="2"/>
  <c r="L526" i="2" s="1"/>
  <c r="J525" i="2"/>
  <c r="J524" i="2"/>
  <c r="J523" i="2"/>
  <c r="J522" i="2"/>
  <c r="O521" i="2"/>
  <c r="J520" i="2"/>
  <c r="J519" i="2"/>
  <c r="J518" i="2"/>
  <c r="J517" i="2"/>
  <c r="O516" i="2"/>
  <c r="J515" i="2"/>
  <c r="L514" i="2" s="1"/>
  <c r="O514" i="2"/>
  <c r="F513" i="2"/>
  <c r="F512" i="2"/>
  <c r="J510" i="2"/>
  <c r="L508" i="2" s="1"/>
  <c r="J509" i="2"/>
  <c r="O508" i="2"/>
  <c r="J507" i="2"/>
  <c r="F505" i="2"/>
  <c r="J503" i="2"/>
  <c r="L502" i="2" s="1"/>
  <c r="G501" i="2" s="1"/>
  <c r="J501" i="2" s="1"/>
  <c r="L500" i="2" s="1"/>
  <c r="O502" i="2"/>
  <c r="O500" i="2"/>
  <c r="O499" i="2"/>
  <c r="J499" i="2"/>
  <c r="L499" i="2" s="1"/>
  <c r="J498" i="2"/>
  <c r="J497" i="2"/>
  <c r="J496" i="2"/>
  <c r="J495" i="2"/>
  <c r="J494" i="2"/>
  <c r="J493" i="2"/>
  <c r="O492" i="2"/>
  <c r="J490" i="2"/>
  <c r="J489" i="2"/>
  <c r="L488" i="2" s="1"/>
  <c r="O488" i="2"/>
  <c r="O487" i="2"/>
  <c r="J487" i="2"/>
  <c r="L487" i="2" s="1"/>
  <c r="O486" i="2"/>
  <c r="J486" i="2"/>
  <c r="L486" i="2" s="1"/>
  <c r="J484" i="2"/>
  <c r="J483" i="2"/>
  <c r="J482" i="2"/>
  <c r="G482" i="2"/>
  <c r="J481" i="2"/>
  <c r="J480" i="2"/>
  <c r="O479" i="2"/>
  <c r="J478" i="2"/>
  <c r="L477" i="2" s="1"/>
  <c r="O477" i="2"/>
  <c r="J476" i="2"/>
  <c r="G475" i="2"/>
  <c r="J475" i="2" s="1"/>
  <c r="L473" i="2" s="1"/>
  <c r="J474" i="2"/>
  <c r="O473" i="2"/>
  <c r="J472" i="2"/>
  <c r="J471" i="2"/>
  <c r="G471" i="2"/>
  <c r="O470" i="2"/>
  <c r="O469" i="2"/>
  <c r="J469" i="2"/>
  <c r="L469" i="2" s="1"/>
  <c r="O468" i="2"/>
  <c r="J468" i="2"/>
  <c r="L468" i="2" s="1"/>
  <c r="J466" i="2"/>
  <c r="J465" i="2"/>
  <c r="J464" i="2"/>
  <c r="J463" i="2"/>
  <c r="J462" i="2"/>
  <c r="J461" i="2"/>
  <c r="K461" i="2" s="1"/>
  <c r="J460" i="2"/>
  <c r="J459" i="2"/>
  <c r="K459" i="2" s="1"/>
  <c r="J458" i="2"/>
  <c r="J457" i="2"/>
  <c r="O456" i="2"/>
  <c r="O454" i="2"/>
  <c r="J454" i="2"/>
  <c r="L454" i="2" s="1"/>
  <c r="J453" i="2"/>
  <c r="J452" i="2"/>
  <c r="K452" i="2" s="1"/>
  <c r="L451" i="2" s="1"/>
  <c r="O451" i="2"/>
  <c r="J450" i="2"/>
  <c r="K450" i="2" s="1"/>
  <c r="J449" i="2"/>
  <c r="K449" i="2" s="1"/>
  <c r="J448" i="2"/>
  <c r="J447" i="2"/>
  <c r="J446" i="2"/>
  <c r="K446" i="2" s="1"/>
  <c r="J445" i="2"/>
  <c r="J444" i="2"/>
  <c r="O443" i="2"/>
  <c r="J442" i="2"/>
  <c r="J441" i="2"/>
  <c r="J440" i="2"/>
  <c r="J439" i="2"/>
  <c r="K439" i="2" s="1"/>
  <c r="J438" i="2"/>
  <c r="K438" i="2" s="1"/>
  <c r="J437" i="2"/>
  <c r="K437" i="2" s="1"/>
  <c r="J436" i="2"/>
  <c r="K436" i="2" s="1"/>
  <c r="J435" i="2"/>
  <c r="K435" i="2" s="1"/>
  <c r="J434" i="2"/>
  <c r="K434" i="2" s="1"/>
  <c r="J433" i="2"/>
  <c r="K433" i="2" s="1"/>
  <c r="J432" i="2"/>
  <c r="K432" i="2" s="1"/>
  <c r="O431" i="2"/>
  <c r="J430" i="2"/>
  <c r="K430" i="2" s="1"/>
  <c r="J429" i="2"/>
  <c r="J428" i="2"/>
  <c r="J427" i="2"/>
  <c r="J426" i="2"/>
  <c r="J425" i="2"/>
  <c r="K425" i="2" s="1"/>
  <c r="J424" i="2"/>
  <c r="J423" i="2"/>
  <c r="J422" i="2"/>
  <c r="J421" i="2"/>
  <c r="K421" i="2" s="1"/>
  <c r="J420" i="2"/>
  <c r="J419" i="2"/>
  <c r="K419" i="2" s="1"/>
  <c r="J418" i="2"/>
  <c r="K418" i="2" s="1"/>
  <c r="J417" i="2"/>
  <c r="K417" i="2" s="1"/>
  <c r="J416" i="2"/>
  <c r="K416" i="2" s="1"/>
  <c r="J415" i="2"/>
  <c r="K415" i="2" s="1"/>
  <c r="O414" i="2"/>
  <c r="K413" i="2"/>
  <c r="J413" i="2"/>
  <c r="J412" i="2"/>
  <c r="K412" i="2" s="1"/>
  <c r="J411" i="2"/>
  <c r="K411" i="2" s="1"/>
  <c r="J410" i="2"/>
  <c r="K410" i="2" s="1"/>
  <c r="J409" i="2"/>
  <c r="J408" i="2"/>
  <c r="J407" i="2"/>
  <c r="K407" i="2" s="1"/>
  <c r="J406" i="2"/>
  <c r="K406" i="2" s="1"/>
  <c r="J405" i="2"/>
  <c r="K405" i="2" s="1"/>
  <c r="J404" i="2"/>
  <c r="K404" i="2" s="1"/>
  <c r="J403" i="2"/>
  <c r="K403" i="2" s="1"/>
  <c r="J402" i="2"/>
  <c r="K402" i="2" s="1"/>
  <c r="O401" i="2"/>
  <c r="J400" i="2"/>
  <c r="J399" i="2"/>
  <c r="J398" i="2"/>
  <c r="J397" i="2"/>
  <c r="J396" i="2"/>
  <c r="O395" i="2"/>
  <c r="J394" i="2"/>
  <c r="J393" i="2"/>
  <c r="J392" i="2"/>
  <c r="J391" i="2"/>
  <c r="J390" i="2"/>
  <c r="L389" i="2" s="1"/>
  <c r="O389" i="2"/>
  <c r="J388" i="2"/>
  <c r="L385" i="2" s="1"/>
  <c r="J387" i="2"/>
  <c r="J386" i="2"/>
  <c r="O385" i="2"/>
  <c r="J384" i="2"/>
  <c r="J383" i="2"/>
  <c r="J382" i="2"/>
  <c r="L381" i="2" s="1"/>
  <c r="O381" i="2"/>
  <c r="J380" i="2"/>
  <c r="J379" i="2"/>
  <c r="O378" i="2"/>
  <c r="J377" i="2"/>
  <c r="J376" i="2"/>
  <c r="L374" i="2" s="1"/>
  <c r="J375" i="2"/>
  <c r="O374" i="2"/>
  <c r="J373" i="2"/>
  <c r="J372" i="2"/>
  <c r="J371" i="2"/>
  <c r="J370" i="2"/>
  <c r="K370" i="2" s="1"/>
  <c r="J369" i="2"/>
  <c r="K369" i="2" s="1"/>
  <c r="J368" i="2"/>
  <c r="K368" i="2" s="1"/>
  <c r="J367" i="2"/>
  <c r="K367" i="2" s="1"/>
  <c r="J366" i="2"/>
  <c r="K366" i="2" s="1"/>
  <c r="O365" i="2"/>
  <c r="J364" i="2"/>
  <c r="K364" i="2" s="1"/>
  <c r="J363" i="2"/>
  <c r="J362" i="2"/>
  <c r="O361" i="2"/>
  <c r="J360" i="2"/>
  <c r="J359" i="2"/>
  <c r="J358" i="2"/>
  <c r="J357" i="2"/>
  <c r="J356" i="2"/>
  <c r="J355" i="2"/>
  <c r="J354" i="2"/>
  <c r="J353" i="2"/>
  <c r="J352" i="2"/>
  <c r="J351" i="2"/>
  <c r="O350" i="2"/>
  <c r="O347" i="2"/>
  <c r="J347" i="2"/>
  <c r="L347" i="2" s="1"/>
  <c r="O346" i="2"/>
  <c r="J346" i="2"/>
  <c r="L346" i="2" s="1"/>
  <c r="O345" i="2"/>
  <c r="J345" i="2"/>
  <c r="L345" i="2" s="1"/>
  <c r="O344" i="2"/>
  <c r="J344" i="2"/>
  <c r="L344" i="2" s="1"/>
  <c r="O343" i="2"/>
  <c r="J343" i="2"/>
  <c r="L343" i="2" s="1"/>
  <c r="O342" i="2"/>
  <c r="J342" i="2"/>
  <c r="L342" i="2" s="1"/>
  <c r="O341" i="2"/>
  <c r="J341" i="2"/>
  <c r="L341" i="2" s="1"/>
  <c r="O340" i="2"/>
  <c r="L340" i="2"/>
  <c r="J340" i="2"/>
  <c r="O339" i="2"/>
  <c r="J339" i="2"/>
  <c r="L339" i="2" s="1"/>
  <c r="O337" i="2"/>
  <c r="J337" i="2"/>
  <c r="L337" i="2" s="1"/>
  <c r="O336" i="2"/>
  <c r="J336" i="2"/>
  <c r="L336" i="2" s="1"/>
  <c r="G336" i="2"/>
  <c r="O335" i="2"/>
  <c r="J335" i="2"/>
  <c r="L335" i="2" s="1"/>
  <c r="O334" i="2"/>
  <c r="G334" i="2"/>
  <c r="J334" i="2" s="1"/>
  <c r="L334" i="2" s="1"/>
  <c r="J332" i="2"/>
  <c r="J331" i="2"/>
  <c r="J330" i="2"/>
  <c r="J329" i="2"/>
  <c r="J328" i="2"/>
  <c r="J327" i="2"/>
  <c r="J326" i="2"/>
  <c r="J325" i="2"/>
  <c r="O324" i="2"/>
  <c r="O323" i="2"/>
  <c r="J323" i="2"/>
  <c r="L323" i="2" s="1"/>
  <c r="O322" i="2"/>
  <c r="J322" i="2"/>
  <c r="L322" i="2" s="1"/>
  <c r="J321" i="2"/>
  <c r="J320" i="2"/>
  <c r="O319" i="2"/>
  <c r="O315" i="2"/>
  <c r="O314" i="2"/>
  <c r="O313" i="2"/>
  <c r="J313" i="2"/>
  <c r="L313" i="2" s="1"/>
  <c r="G313" i="2"/>
  <c r="O312" i="2"/>
  <c r="J312" i="2"/>
  <c r="L312" i="2" s="1"/>
  <c r="G312" i="2"/>
  <c r="O311" i="2"/>
  <c r="J311" i="2"/>
  <c r="L311" i="2" s="1"/>
  <c r="O309" i="2"/>
  <c r="J309" i="2"/>
  <c r="L309" i="2" s="1"/>
  <c r="O308" i="2"/>
  <c r="J308" i="2"/>
  <c r="L308" i="2" s="1"/>
  <c r="J307" i="2"/>
  <c r="G307" i="2"/>
  <c r="J306" i="2"/>
  <c r="O305" i="2"/>
  <c r="J303" i="2"/>
  <c r="J302" i="2"/>
  <c r="O301" i="2"/>
  <c r="J300" i="2"/>
  <c r="L298" i="2" s="1"/>
  <c r="J299" i="2"/>
  <c r="O298" i="2"/>
  <c r="G297" i="2"/>
  <c r="J297" i="2" s="1"/>
  <c r="G296" i="2"/>
  <c r="J296" i="2" s="1"/>
  <c r="O295" i="2"/>
  <c r="J294" i="2"/>
  <c r="L292" i="2" s="1"/>
  <c r="J293" i="2"/>
  <c r="O292" i="2"/>
  <c r="J291" i="2"/>
  <c r="J290" i="2"/>
  <c r="O289" i="2"/>
  <c r="G288" i="2"/>
  <c r="J288" i="2" s="1"/>
  <c r="G287" i="2"/>
  <c r="J287" i="2" s="1"/>
  <c r="O286" i="2"/>
  <c r="J285" i="2"/>
  <c r="J284" i="2"/>
  <c r="O283" i="2"/>
  <c r="J282" i="2"/>
  <c r="J281" i="2"/>
  <c r="L280" i="2" s="1"/>
  <c r="O280" i="2"/>
  <c r="J279" i="2"/>
  <c r="J278" i="2"/>
  <c r="O277" i="2"/>
  <c r="J276" i="2"/>
  <c r="J275" i="2"/>
  <c r="O274" i="2"/>
  <c r="J271" i="2"/>
  <c r="L270" i="2" s="1"/>
  <c r="O270" i="2"/>
  <c r="J268" i="2"/>
  <c r="J266" i="2"/>
  <c r="J264" i="2"/>
  <c r="O263" i="2"/>
  <c r="J261" i="2"/>
  <c r="L260" i="2" s="1"/>
  <c r="O260" i="2"/>
  <c r="J258" i="2"/>
  <c r="J256" i="2"/>
  <c r="J254" i="2"/>
  <c r="J252" i="2"/>
  <c r="J250" i="2"/>
  <c r="J247" i="2"/>
  <c r="J245" i="2"/>
  <c r="O244" i="2"/>
  <c r="G242" i="2"/>
  <c r="J242" i="2" s="1"/>
  <c r="L241" i="2" s="1"/>
  <c r="O241" i="2"/>
  <c r="J240" i="2"/>
  <c r="J239" i="2"/>
  <c r="J238" i="2"/>
  <c r="J237" i="2"/>
  <c r="J236" i="2"/>
  <c r="J235" i="2"/>
  <c r="J234" i="2"/>
  <c r="O233" i="2"/>
  <c r="J232" i="2"/>
  <c r="J231" i="2"/>
  <c r="O230" i="2"/>
  <c r="J229" i="2"/>
  <c r="J228" i="2"/>
  <c r="J227" i="2"/>
  <c r="J226" i="2"/>
  <c r="J225" i="2"/>
  <c r="J224" i="2"/>
  <c r="J223" i="2"/>
  <c r="J222" i="2"/>
  <c r="J221" i="2"/>
  <c r="O220" i="2"/>
  <c r="J218" i="2"/>
  <c r="J217" i="2"/>
  <c r="O216" i="2"/>
  <c r="J215" i="2"/>
  <c r="J214" i="2"/>
  <c r="J213" i="2"/>
  <c r="J212" i="2"/>
  <c r="J211" i="2"/>
  <c r="J210" i="2"/>
  <c r="G210" i="2"/>
  <c r="J209" i="2"/>
  <c r="O208" i="2"/>
  <c r="G206" i="2"/>
  <c r="J206" i="2" s="1"/>
  <c r="J205" i="2"/>
  <c r="J204" i="2"/>
  <c r="J203" i="2"/>
  <c r="J202" i="2"/>
  <c r="J201" i="2"/>
  <c r="J200" i="2"/>
  <c r="J199" i="2"/>
  <c r="O198" i="2"/>
  <c r="J197" i="2"/>
  <c r="J196" i="2"/>
  <c r="L195" i="2" s="1"/>
  <c r="O195" i="2"/>
  <c r="J194" i="2"/>
  <c r="J193" i="2"/>
  <c r="J192" i="2"/>
  <c r="J191" i="2"/>
  <c r="J190" i="2"/>
  <c r="J189" i="2"/>
  <c r="J188" i="2"/>
  <c r="G188" i="2"/>
  <c r="O187" i="2"/>
  <c r="J186" i="2"/>
  <c r="K185" i="2" s="1"/>
  <c r="L185" i="2" s="1"/>
  <c r="O185" i="2"/>
  <c r="G184" i="2"/>
  <c r="J184" i="2" s="1"/>
  <c r="J183" i="2"/>
  <c r="J182" i="2"/>
  <c r="J181" i="2"/>
  <c r="J180" i="2"/>
  <c r="O179" i="2"/>
  <c r="J176" i="2"/>
  <c r="L175" i="2" s="1"/>
  <c r="O175" i="2"/>
  <c r="J174" i="2"/>
  <c r="J173" i="2"/>
  <c r="J172" i="2"/>
  <c r="J171" i="2"/>
  <c r="O170" i="2"/>
  <c r="J169" i="2"/>
  <c r="J168" i="2"/>
  <c r="J167" i="2"/>
  <c r="J166" i="2"/>
  <c r="J165" i="2"/>
  <c r="J164" i="2"/>
  <c r="J163" i="2"/>
  <c r="J162" i="2"/>
  <c r="J161" i="2"/>
  <c r="J160" i="2"/>
  <c r="O159" i="2"/>
  <c r="J158" i="2"/>
  <c r="J157" i="2"/>
  <c r="J156" i="2"/>
  <c r="J155" i="2"/>
  <c r="J154" i="2"/>
  <c r="J153" i="2"/>
  <c r="J152" i="2"/>
  <c r="J151" i="2"/>
  <c r="J150" i="2"/>
  <c r="O149" i="2"/>
  <c r="J146" i="2"/>
  <c r="L145" i="2" s="1"/>
  <c r="O145" i="2"/>
  <c r="J144" i="2"/>
  <c r="L143" i="2" s="1"/>
  <c r="O143" i="2"/>
  <c r="J141" i="2"/>
  <c r="J140" i="2"/>
  <c r="O139" i="2"/>
  <c r="J138" i="2"/>
  <c r="J137" i="2"/>
  <c r="O136" i="2"/>
  <c r="J134" i="2"/>
  <c r="L133" i="2" s="1"/>
  <c r="O133" i="2"/>
  <c r="J130" i="2"/>
  <c r="J129" i="2"/>
  <c r="O128" i="2"/>
  <c r="J127" i="2"/>
  <c r="J126" i="2"/>
  <c r="O125" i="2"/>
  <c r="J124" i="2"/>
  <c r="J123" i="2"/>
  <c r="O122" i="2"/>
  <c r="J121" i="2"/>
  <c r="J120" i="2"/>
  <c r="O119" i="2"/>
  <c r="J116" i="2"/>
  <c r="J115" i="2"/>
  <c r="L114" i="2" s="1"/>
  <c r="O114" i="2"/>
  <c r="J113" i="2"/>
  <c r="K113" i="2" s="1"/>
  <c r="J112" i="2"/>
  <c r="K112" i="2" s="1"/>
  <c r="O111" i="2"/>
  <c r="J110" i="2"/>
  <c r="J109" i="2"/>
  <c r="L108" i="2" s="1"/>
  <c r="O108" i="2"/>
  <c r="J105" i="2"/>
  <c r="O104" i="2"/>
  <c r="L104" i="2"/>
  <c r="J102" i="2"/>
  <c r="L101" i="2" s="1"/>
  <c r="O101" i="2"/>
  <c r="J99" i="2"/>
  <c r="G99" i="2"/>
  <c r="G98" i="2"/>
  <c r="J98" i="2" s="1"/>
  <c r="J97" i="2"/>
  <c r="G97" i="2"/>
  <c r="O96" i="2"/>
  <c r="J95" i="2"/>
  <c r="G95" i="2"/>
  <c r="G94" i="2"/>
  <c r="J94" i="2" s="1"/>
  <c r="J93" i="2"/>
  <c r="O92" i="2"/>
  <c r="J91" i="2"/>
  <c r="J90" i="2"/>
  <c r="J89" i="2"/>
  <c r="J88" i="2"/>
  <c r="J87" i="2"/>
  <c r="J86" i="2"/>
  <c r="K86" i="2" s="1"/>
  <c r="J85" i="2"/>
  <c r="J84" i="2"/>
  <c r="K84" i="2" s="1"/>
  <c r="J83" i="2"/>
  <c r="J82" i="2"/>
  <c r="K82" i="2" s="1"/>
  <c r="O81" i="2"/>
  <c r="J80" i="2"/>
  <c r="J79" i="2"/>
  <c r="J78" i="2"/>
  <c r="J77" i="2"/>
  <c r="J76" i="2"/>
  <c r="J75" i="2"/>
  <c r="J74" i="2"/>
  <c r="O73" i="2"/>
  <c r="J71" i="2"/>
  <c r="J70" i="2"/>
  <c r="J69" i="2"/>
  <c r="J68" i="2"/>
  <c r="O67" i="2"/>
  <c r="J65" i="2"/>
  <c r="J64" i="2"/>
  <c r="J63" i="2"/>
  <c r="J62" i="2"/>
  <c r="J61" i="2"/>
  <c r="J60" i="2"/>
  <c r="O59" i="2"/>
  <c r="J58" i="2"/>
  <c r="J57" i="2"/>
  <c r="J56" i="2"/>
  <c r="J55" i="2"/>
  <c r="J54" i="2"/>
  <c r="J53" i="2"/>
  <c r="J52" i="2"/>
  <c r="J51" i="2"/>
  <c r="J50" i="2"/>
  <c r="J49" i="2"/>
  <c r="J48" i="2"/>
  <c r="J47" i="2"/>
  <c r="O46" i="2"/>
  <c r="J45" i="2"/>
  <c r="J44" i="2"/>
  <c r="J43" i="2"/>
  <c r="J42" i="2"/>
  <c r="J41" i="2"/>
  <c r="J40" i="2"/>
  <c r="O39" i="2"/>
  <c r="J38" i="2"/>
  <c r="J37" i="2"/>
  <c r="J36" i="2"/>
  <c r="J35" i="2"/>
  <c r="O34" i="2"/>
  <c r="O31" i="2"/>
  <c r="O30" i="2"/>
  <c r="J29" i="2"/>
  <c r="J28" i="2"/>
  <c r="J27" i="2"/>
  <c r="J26" i="2"/>
  <c r="J25" i="2"/>
  <c r="O24" i="2"/>
  <c r="J23" i="2"/>
  <c r="K23" i="2" s="1"/>
  <c r="J22" i="2"/>
  <c r="K22" i="2" s="1"/>
  <c r="J21" i="2"/>
  <c r="K21" i="2" s="1"/>
  <c r="O20" i="2"/>
  <c r="J19" i="2"/>
  <c r="J18" i="2"/>
  <c r="J17" i="2"/>
  <c r="J16" i="2"/>
  <c r="J15" i="2"/>
  <c r="J14" i="2"/>
  <c r="O13" i="2"/>
  <c r="K9" i="2" s="1"/>
  <c r="K1" i="2"/>
  <c r="L176" i="9" l="1"/>
  <c r="L256" i="7"/>
  <c r="L145" i="26"/>
  <c r="L26" i="16"/>
  <c r="L273" i="12"/>
  <c r="L287" i="13"/>
  <c r="K74" i="15"/>
  <c r="K196" i="10"/>
  <c r="K184" i="10"/>
  <c r="L451" i="11"/>
  <c r="L260" i="7"/>
  <c r="L406" i="5"/>
  <c r="L424" i="5"/>
  <c r="L432" i="5"/>
  <c r="K413" i="5"/>
  <c r="L487" i="6"/>
  <c r="K483" i="6"/>
  <c r="L68" i="15"/>
  <c r="L58" i="15"/>
  <c r="L85" i="15"/>
  <c r="L63" i="15"/>
  <c r="L79" i="15"/>
  <c r="K314" i="20"/>
  <c r="L304" i="20"/>
  <c r="K310" i="20"/>
  <c r="L198" i="20"/>
  <c r="L294" i="20"/>
  <c r="K289" i="20"/>
  <c r="L533" i="4"/>
  <c r="K557" i="4"/>
  <c r="L601" i="4"/>
  <c r="K569" i="4"/>
  <c r="K581" i="4"/>
  <c r="K575" i="4"/>
  <c r="J554" i="4"/>
  <c r="L587" i="4"/>
  <c r="K563" i="4"/>
  <c r="L607" i="4"/>
  <c r="L455" i="6"/>
  <c r="K477" i="6"/>
  <c r="L450" i="6"/>
  <c r="K468" i="6"/>
  <c r="L467" i="6" s="1"/>
  <c r="K431" i="6"/>
  <c r="K534" i="1"/>
  <c r="K178" i="10"/>
  <c r="L177" i="10" s="1"/>
  <c r="J360" i="11"/>
  <c r="L435" i="11"/>
  <c r="L442" i="6"/>
  <c r="L428" i="6"/>
  <c r="L279" i="20"/>
  <c r="L410" i="5"/>
  <c r="L418" i="5"/>
  <c r="L436" i="6"/>
  <c r="K486" i="1"/>
  <c r="L430" i="13"/>
  <c r="L408" i="13"/>
  <c r="K96" i="25"/>
  <c r="L223" i="12"/>
  <c r="K131" i="26"/>
  <c r="K419" i="11"/>
  <c r="L417" i="11" s="1"/>
  <c r="J443" i="11"/>
  <c r="K401" i="11"/>
  <c r="L397" i="11" s="1"/>
  <c r="J217" i="9"/>
  <c r="K248" i="7"/>
  <c r="L399" i="5"/>
  <c r="K525" i="4"/>
  <c r="L525" i="4" s="1"/>
  <c r="L549" i="4"/>
  <c r="L470" i="4"/>
  <c r="L249" i="12"/>
  <c r="L265" i="13"/>
  <c r="L402" i="13"/>
  <c r="L383" i="13"/>
  <c r="K255" i="12"/>
  <c r="L260" i="12"/>
  <c r="L67" i="25"/>
  <c r="L85" i="25"/>
  <c r="L93" i="25"/>
  <c r="L126" i="26"/>
  <c r="L515" i="4"/>
  <c r="K504" i="4"/>
  <c r="L502" i="4" s="1"/>
  <c r="K538" i="4"/>
  <c r="L536" i="4" s="1"/>
  <c r="K520" i="4"/>
  <c r="L353" i="11"/>
  <c r="K187" i="9"/>
  <c r="L197" i="9"/>
  <c r="L182" i="9"/>
  <c r="L194" i="9"/>
  <c r="L153" i="10"/>
  <c r="K161" i="10"/>
  <c r="L161" i="10" s="1"/>
  <c r="L169" i="10"/>
  <c r="K156" i="10"/>
  <c r="L227" i="8"/>
  <c r="L223" i="8"/>
  <c r="K216" i="8"/>
  <c r="L216" i="8" s="1"/>
  <c r="K211" i="8"/>
  <c r="L179" i="9"/>
  <c r="K203" i="9"/>
  <c r="L201" i="9" s="1"/>
  <c r="L418" i="6"/>
  <c r="K386" i="5"/>
  <c r="L383" i="11"/>
  <c r="K407" i="11"/>
  <c r="L404" i="11" s="1"/>
  <c r="K388" i="11"/>
  <c r="L383" i="6"/>
  <c r="K386" i="6"/>
  <c r="L391" i="6"/>
  <c r="L391" i="5"/>
  <c r="L376" i="6"/>
  <c r="L396" i="6"/>
  <c r="K30" i="30"/>
  <c r="K23" i="30"/>
  <c r="K261" i="20"/>
  <c r="L257" i="20" s="1"/>
  <c r="K267" i="20"/>
  <c r="L264" i="20" s="1"/>
  <c r="K247" i="20"/>
  <c r="L402" i="6"/>
  <c r="K141" i="10"/>
  <c r="L141" i="10" s="1"/>
  <c r="K220" i="20"/>
  <c r="L216" i="20" s="1"/>
  <c r="L238" i="20"/>
  <c r="K388" i="13"/>
  <c r="L215" i="12"/>
  <c r="K228" i="12"/>
  <c r="L226" i="12" s="1"/>
  <c r="L184" i="13"/>
  <c r="L338" i="13"/>
  <c r="L380" i="13"/>
  <c r="L358" i="13"/>
  <c r="L313" i="13"/>
  <c r="L59" i="25"/>
  <c r="L75" i="25"/>
  <c r="K80" i="25"/>
  <c r="K112" i="26"/>
  <c r="L377" i="11"/>
  <c r="K267" i="11"/>
  <c r="L264" i="11" s="1"/>
  <c r="K320" i="11"/>
  <c r="L316" i="11" s="1"/>
  <c r="L119" i="9"/>
  <c r="K222" i="7"/>
  <c r="L382" i="5"/>
  <c r="K363" i="11"/>
  <c r="K40" i="20"/>
  <c r="L39" i="20" s="1"/>
  <c r="K226" i="20"/>
  <c r="L223" i="20" s="1"/>
  <c r="K343" i="13"/>
  <c r="L361" i="13"/>
  <c r="L355" i="13"/>
  <c r="L241" i="12"/>
  <c r="L233" i="12"/>
  <c r="L107" i="26"/>
  <c r="K494" i="4"/>
  <c r="L494" i="4" s="1"/>
  <c r="K489" i="4"/>
  <c r="K149" i="9"/>
  <c r="J110" i="9"/>
  <c r="J146" i="9"/>
  <c r="K165" i="9"/>
  <c r="L163" i="9" s="1"/>
  <c r="L122" i="9"/>
  <c r="L202" i="8"/>
  <c r="K145" i="10"/>
  <c r="L145" i="10" s="1"/>
  <c r="L23" i="10"/>
  <c r="G22" i="10" s="1"/>
  <c r="J22" i="10" s="1"/>
  <c r="L21" i="10" s="1"/>
  <c r="K136" i="10"/>
  <c r="L206" i="8"/>
  <c r="K190" i="8"/>
  <c r="L159" i="9"/>
  <c r="L126" i="9"/>
  <c r="L156" i="9"/>
  <c r="L205" i="7"/>
  <c r="L219" i="7"/>
  <c r="L231" i="7"/>
  <c r="L235" i="7"/>
  <c r="L366" i="6"/>
  <c r="L331" i="6"/>
  <c r="L373" i="5"/>
  <c r="L365" i="5"/>
  <c r="L349" i="5"/>
  <c r="K360" i="5"/>
  <c r="K334" i="6"/>
  <c r="L324" i="6"/>
  <c r="L344" i="6"/>
  <c r="L339" i="6"/>
  <c r="K207" i="20"/>
  <c r="L356" i="5"/>
  <c r="L324" i="5"/>
  <c r="K336" i="5"/>
  <c r="L350" i="6"/>
  <c r="K195" i="8"/>
  <c r="L195" i="8" s="1"/>
  <c r="K475" i="4"/>
  <c r="L473" i="4" s="1"/>
  <c r="K458" i="4"/>
  <c r="K62" i="25"/>
  <c r="J486" i="4"/>
  <c r="L331" i="5"/>
  <c r="L341" i="5"/>
  <c r="K186" i="20"/>
  <c r="L183" i="20" s="1"/>
  <c r="K100" i="20"/>
  <c r="L97" i="20" s="1"/>
  <c r="L314" i="6"/>
  <c r="L267" i="6"/>
  <c r="K393" i="1"/>
  <c r="L237" i="13"/>
  <c r="L316" i="13"/>
  <c r="L310" i="13"/>
  <c r="L199" i="12"/>
  <c r="K202" i="12"/>
  <c r="L207" i="12"/>
  <c r="K40" i="25"/>
  <c r="K93" i="26"/>
  <c r="K338" i="11"/>
  <c r="L336" i="11" s="1"/>
  <c r="K326" i="11"/>
  <c r="L323" i="11" s="1"/>
  <c r="L295" i="11"/>
  <c r="K261" i="11"/>
  <c r="L257" i="11" s="1"/>
  <c r="K440" i="4"/>
  <c r="L438" i="4" s="1"/>
  <c r="K463" i="4"/>
  <c r="L463" i="4" s="1"/>
  <c r="K427" i="4"/>
  <c r="L427" i="4" s="1"/>
  <c r="L435" i="4"/>
  <c r="L181" i="8"/>
  <c r="L177" i="8"/>
  <c r="K113" i="9"/>
  <c r="K126" i="10"/>
  <c r="L126" i="10" s="1"/>
  <c r="L133" i="10"/>
  <c r="K121" i="10"/>
  <c r="K133" i="9"/>
  <c r="L131" i="9" s="1"/>
  <c r="K166" i="8"/>
  <c r="K300" i="6"/>
  <c r="L297" i="6" s="1"/>
  <c r="K196" i="7"/>
  <c r="L193" i="7"/>
  <c r="L167" i="7"/>
  <c r="L209" i="7"/>
  <c r="K16" i="30"/>
  <c r="K9" i="30"/>
  <c r="O6" i="30"/>
  <c r="K270" i="6"/>
  <c r="K307" i="11"/>
  <c r="L158" i="20"/>
  <c r="K180" i="20"/>
  <c r="L176" i="20" s="1"/>
  <c r="K167" i="20"/>
  <c r="L286" i="6"/>
  <c r="L280" i="6"/>
  <c r="L275" i="6"/>
  <c r="L153" i="8"/>
  <c r="J455" i="4"/>
  <c r="K171" i="8"/>
  <c r="L171" i="8" s="1"/>
  <c r="L157" i="8"/>
  <c r="K296" i="13"/>
  <c r="K113" i="13"/>
  <c r="L112" i="13" s="1"/>
  <c r="L212" i="13"/>
  <c r="L291" i="13"/>
  <c r="L262" i="13"/>
  <c r="K74" i="26"/>
  <c r="L88" i="26"/>
  <c r="J304" i="11"/>
  <c r="K141" i="8"/>
  <c r="L316" i="5"/>
  <c r="K170" i="7"/>
  <c r="K94" i="20"/>
  <c r="L90" i="20" s="1"/>
  <c r="K146" i="20"/>
  <c r="L143" i="20" s="1"/>
  <c r="L193" i="12"/>
  <c r="L177" i="12"/>
  <c r="L240" i="13"/>
  <c r="L268" i="13"/>
  <c r="K246" i="13"/>
  <c r="K180" i="12"/>
  <c r="L185" i="12"/>
  <c r="L35" i="25"/>
  <c r="K422" i="4"/>
  <c r="K279" i="11"/>
  <c r="L277" i="11" s="1"/>
  <c r="K80" i="9"/>
  <c r="K23" i="9"/>
  <c r="L87" i="9"/>
  <c r="L90" i="9"/>
  <c r="K105" i="10"/>
  <c r="L78" i="10"/>
  <c r="G84" i="10" s="1"/>
  <c r="K84" i="10" s="1"/>
  <c r="L81" i="10" s="1"/>
  <c r="L118" i="10"/>
  <c r="K94" i="10"/>
  <c r="L94" i="10" s="1"/>
  <c r="K110" i="10"/>
  <c r="L110" i="10" s="1"/>
  <c r="K89" i="10"/>
  <c r="L76" i="9"/>
  <c r="K96" i="9"/>
  <c r="L94" i="9" s="1"/>
  <c r="K72" i="9"/>
  <c r="L179" i="7"/>
  <c r="L183" i="7"/>
  <c r="L254" i="6"/>
  <c r="K311" i="5"/>
  <c r="L244" i="6"/>
  <c r="K248" i="11"/>
  <c r="L112" i="20"/>
  <c r="L118" i="20"/>
  <c r="K140" i="20"/>
  <c r="L136" i="20" s="1"/>
  <c r="K126" i="20"/>
  <c r="K215" i="6"/>
  <c r="K219" i="6"/>
  <c r="L224" i="6"/>
  <c r="L235" i="6"/>
  <c r="L229" i="6"/>
  <c r="K345" i="1"/>
  <c r="J72" i="10"/>
  <c r="K70" i="10" s="1"/>
  <c r="L68" i="10" s="1"/>
  <c r="G67" i="10" s="1"/>
  <c r="J67" i="10" s="1"/>
  <c r="L65" i="10" s="1"/>
  <c r="L102" i="10"/>
  <c r="K146" i="8"/>
  <c r="L146" i="8" s="1"/>
  <c r="K135" i="8"/>
  <c r="K121" i="20"/>
  <c r="K9" i="29"/>
  <c r="O6" i="29"/>
  <c r="K241" i="11"/>
  <c r="K67" i="22"/>
  <c r="J32" i="22"/>
  <c r="K64" i="22"/>
  <c r="K404" i="4"/>
  <c r="K408" i="4"/>
  <c r="L414" i="4"/>
  <c r="K411" i="4"/>
  <c r="L418" i="4"/>
  <c r="L138" i="8"/>
  <c r="L56" i="9"/>
  <c r="J69" i="9"/>
  <c r="K33" i="9"/>
  <c r="K304" i="5"/>
  <c r="K205" i="6"/>
  <c r="K213" i="6"/>
  <c r="L238" i="11"/>
  <c r="K175" i="11"/>
  <c r="K211" i="11"/>
  <c r="L209" i="11" s="1"/>
  <c r="L227" i="11"/>
  <c r="L300" i="5"/>
  <c r="L215" i="13"/>
  <c r="L69" i="26"/>
  <c r="K54" i="26"/>
  <c r="L32" i="25"/>
  <c r="K199" i="11"/>
  <c r="L196" i="11" s="1"/>
  <c r="J234" i="11"/>
  <c r="K401" i="4"/>
  <c r="L400" i="4" s="1"/>
  <c r="K386" i="4"/>
  <c r="L384" i="4" s="1"/>
  <c r="L70" i="7"/>
  <c r="L193" i="6"/>
  <c r="L218" i="13"/>
  <c r="K167" i="13"/>
  <c r="L42" i="13"/>
  <c r="K158" i="12"/>
  <c r="K162" i="12"/>
  <c r="K20" i="25"/>
  <c r="L122" i="8"/>
  <c r="K115" i="8"/>
  <c r="L115" i="8" s="1"/>
  <c r="L126" i="8"/>
  <c r="K110" i="8"/>
  <c r="K21" i="9"/>
  <c r="L59" i="9"/>
  <c r="K19" i="9"/>
  <c r="K35" i="9"/>
  <c r="K49" i="9"/>
  <c r="L14" i="9"/>
  <c r="L41" i="9"/>
  <c r="K9" i="9"/>
  <c r="L293" i="5"/>
  <c r="K165" i="6"/>
  <c r="L153" i="7"/>
  <c r="L157" i="7"/>
  <c r="K138" i="7"/>
  <c r="K144" i="7"/>
  <c r="K280" i="5"/>
  <c r="L285" i="5"/>
  <c r="K161" i="6"/>
  <c r="L170" i="6"/>
  <c r="K193" i="11"/>
  <c r="L189" i="11" s="1"/>
  <c r="K180" i="11"/>
  <c r="K81" i="20"/>
  <c r="L378" i="4"/>
  <c r="L181" i="6"/>
  <c r="L175" i="6"/>
  <c r="K365" i="4"/>
  <c r="L320" i="1"/>
  <c r="L314" i="1"/>
  <c r="L322" i="1"/>
  <c r="K280" i="1"/>
  <c r="K177" i="11"/>
  <c r="K167" i="11"/>
  <c r="L166" i="11" s="1"/>
  <c r="K155" i="11"/>
  <c r="K360" i="4"/>
  <c r="K370" i="4"/>
  <c r="L370" i="4" s="1"/>
  <c r="K362" i="4"/>
  <c r="K65" i="20"/>
  <c r="K36" i="20"/>
  <c r="L27" i="20" s="1"/>
  <c r="L45" i="20"/>
  <c r="K70" i="20"/>
  <c r="L58" i="20"/>
  <c r="K180" i="13"/>
  <c r="K109" i="13"/>
  <c r="L26" i="13"/>
  <c r="K106" i="13"/>
  <c r="K162" i="13"/>
  <c r="K198" i="13"/>
  <c r="K296" i="1"/>
  <c r="K352" i="4"/>
  <c r="L351" i="4" s="1"/>
  <c r="K152" i="12"/>
  <c r="K270" i="5"/>
  <c r="K273" i="5"/>
  <c r="L264" i="5"/>
  <c r="L172" i="13"/>
  <c r="L188" i="13"/>
  <c r="K169" i="13"/>
  <c r="K177" i="13"/>
  <c r="L75" i="12"/>
  <c r="L41" i="12"/>
  <c r="K145" i="11"/>
  <c r="K158" i="11"/>
  <c r="K140" i="11"/>
  <c r="L348" i="4"/>
  <c r="K103" i="8"/>
  <c r="L107" i="8"/>
  <c r="K50" i="22"/>
  <c r="L49" i="22" s="1"/>
  <c r="J24" i="22"/>
  <c r="J33" i="22"/>
  <c r="L57" i="22"/>
  <c r="L128" i="7"/>
  <c r="L331" i="4"/>
  <c r="L343" i="4"/>
  <c r="K260" i="5"/>
  <c r="K335" i="4"/>
  <c r="L339" i="4"/>
  <c r="L150" i="11"/>
  <c r="K147" i="11"/>
  <c r="L162" i="11"/>
  <c r="K129" i="11"/>
  <c r="K145" i="6"/>
  <c r="L149" i="6"/>
  <c r="L157" i="6"/>
  <c r="L131" i="6"/>
  <c r="L16" i="17"/>
  <c r="K9" i="17"/>
  <c r="L87" i="16"/>
  <c r="L100" i="16"/>
  <c r="O6" i="28"/>
  <c r="K9" i="28"/>
  <c r="L110" i="12"/>
  <c r="K134" i="12"/>
  <c r="L133" i="12" s="1"/>
  <c r="K89" i="13"/>
  <c r="L88" i="13" s="1"/>
  <c r="L147" i="13"/>
  <c r="L48" i="26"/>
  <c r="L126" i="13"/>
  <c r="L100" i="13"/>
  <c r="L136" i="13"/>
  <c r="K117" i="13"/>
  <c r="L116" i="13" s="1"/>
  <c r="L120" i="13"/>
  <c r="L253" i="5"/>
  <c r="K9" i="27"/>
  <c r="L51" i="15"/>
  <c r="K124" i="11"/>
  <c r="K111" i="11"/>
  <c r="L249" i="4"/>
  <c r="K272" i="4"/>
  <c r="L282" i="4"/>
  <c r="L305" i="4"/>
  <c r="G311" i="4" s="1"/>
  <c r="K311" i="4" s="1"/>
  <c r="L308" i="4" s="1"/>
  <c r="K322" i="4"/>
  <c r="K317" i="4"/>
  <c r="K302" i="4"/>
  <c r="L301" i="4" s="1"/>
  <c r="L42" i="22"/>
  <c r="K14" i="22"/>
  <c r="L13" i="22" s="1"/>
  <c r="L22" i="22"/>
  <c r="K16" i="22"/>
  <c r="L79" i="8"/>
  <c r="L87" i="8"/>
  <c r="L124" i="7"/>
  <c r="L131" i="7"/>
  <c r="L135" i="6"/>
  <c r="L138" i="6"/>
  <c r="L243" i="5"/>
  <c r="L230" i="5"/>
  <c r="L220" i="5"/>
  <c r="L117" i="7"/>
  <c r="L202" i="5"/>
  <c r="L289" i="4"/>
  <c r="K276" i="4"/>
  <c r="L292" i="4"/>
  <c r="L54" i="15"/>
  <c r="K9" i="22"/>
  <c r="L39" i="22"/>
  <c r="L31" i="22"/>
  <c r="L285" i="4"/>
  <c r="K106" i="11"/>
  <c r="L87" i="3"/>
  <c r="L126" i="6"/>
  <c r="L296" i="4"/>
  <c r="L261" i="4"/>
  <c r="L226" i="4"/>
  <c r="J239" i="4"/>
  <c r="K237" i="4" s="1"/>
  <c r="L235" i="4" s="1"/>
  <c r="G234" i="4" s="1"/>
  <c r="J234" i="4" s="1"/>
  <c r="L232" i="4" s="1"/>
  <c r="L244" i="4"/>
  <c r="K256" i="4"/>
  <c r="L255" i="4" s="1"/>
  <c r="L23" i="18"/>
  <c r="K9" i="18"/>
  <c r="K9" i="16"/>
  <c r="L22" i="26"/>
  <c r="L14" i="26"/>
  <c r="K9" i="26"/>
  <c r="L91" i="12"/>
  <c r="L99" i="11"/>
  <c r="L26" i="11"/>
  <c r="L94" i="11"/>
  <c r="L38" i="8"/>
  <c r="K15" i="10"/>
  <c r="L25" i="8"/>
  <c r="L14" i="8"/>
  <c r="G75" i="8"/>
  <c r="J75" i="8" s="1"/>
  <c r="L48" i="8"/>
  <c r="G73" i="8"/>
  <c r="J73" i="8" s="1"/>
  <c r="L69" i="8" s="1"/>
  <c r="L112" i="6"/>
  <c r="K41" i="7"/>
  <c r="K43" i="7"/>
  <c r="L52" i="7"/>
  <c r="L103" i="7"/>
  <c r="K39" i="7"/>
  <c r="K47" i="7"/>
  <c r="L97" i="7"/>
  <c r="J166" i="5"/>
  <c r="K164" i="5" s="1"/>
  <c r="L186" i="5"/>
  <c r="L14" i="10"/>
  <c r="J47" i="10"/>
  <c r="G39" i="10" s="1"/>
  <c r="J39" i="10" s="1"/>
  <c r="L32" i="10" s="1"/>
  <c r="L59" i="10"/>
  <c r="K9" i="10"/>
  <c r="L24" i="15"/>
  <c r="L42" i="15"/>
  <c r="J164" i="4"/>
  <c r="J183" i="4"/>
  <c r="L176" i="4" s="1"/>
  <c r="L146" i="5"/>
  <c r="K176" i="5"/>
  <c r="K197" i="4"/>
  <c r="L195" i="4" s="1"/>
  <c r="L223" i="4"/>
  <c r="K59" i="11"/>
  <c r="L58" i="11" s="1"/>
  <c r="L90" i="11"/>
  <c r="L76" i="3"/>
  <c r="L24" i="3"/>
  <c r="L205" i="4"/>
  <c r="L215" i="4"/>
  <c r="L104" i="6"/>
  <c r="L155" i="1"/>
  <c r="L183" i="1"/>
  <c r="K101" i="4"/>
  <c r="K140" i="5"/>
  <c r="L142" i="5"/>
  <c r="L129" i="5"/>
  <c r="L30" i="5"/>
  <c r="K68" i="5"/>
  <c r="K73" i="5"/>
  <c r="L69" i="11"/>
  <c r="L77" i="11"/>
  <c r="L62" i="11"/>
  <c r="L57" i="3"/>
  <c r="K71" i="3"/>
  <c r="L69" i="3" s="1"/>
  <c r="L192" i="4"/>
  <c r="K46" i="12"/>
  <c r="L45" i="12" s="1"/>
  <c r="L60" i="12"/>
  <c r="O6" i="12"/>
  <c r="K9" i="12"/>
  <c r="L18" i="12"/>
  <c r="L56" i="13"/>
  <c r="K66" i="13"/>
  <c r="L65" i="13" s="1"/>
  <c r="L50" i="13"/>
  <c r="L46" i="13"/>
  <c r="O6" i="26"/>
  <c r="L82" i="7"/>
  <c r="L76" i="7"/>
  <c r="K75" i="5"/>
  <c r="K66" i="5"/>
  <c r="K84" i="5"/>
  <c r="K70" i="5"/>
  <c r="L92" i="5"/>
  <c r="L46" i="5"/>
  <c r="K82" i="5"/>
  <c r="L121" i="5"/>
  <c r="K94" i="4"/>
  <c r="L87" i="4" s="1"/>
  <c r="J163" i="4"/>
  <c r="L14" i="15"/>
  <c r="L117" i="4"/>
  <c r="G110" i="4" s="1"/>
  <c r="J110" i="4" s="1"/>
  <c r="L109" i="4" s="1"/>
  <c r="L99" i="5"/>
  <c r="K88" i="5"/>
  <c r="K112" i="5"/>
  <c r="L107" i="5" s="1"/>
  <c r="K86" i="5"/>
  <c r="J113" i="4"/>
  <c r="L111" i="4" s="1"/>
  <c r="L149" i="4"/>
  <c r="L41" i="4"/>
  <c r="K9" i="20"/>
  <c r="L30" i="3"/>
  <c r="L68" i="4"/>
  <c r="L141" i="4"/>
  <c r="L64" i="4"/>
  <c r="L130" i="4"/>
  <c r="L88" i="6"/>
  <c r="L138" i="4"/>
  <c r="L116" i="1"/>
  <c r="L138" i="1"/>
  <c r="K9" i="25"/>
  <c r="O6" i="25"/>
  <c r="L40" i="11"/>
  <c r="K103" i="4"/>
  <c r="L123" i="4"/>
  <c r="L76" i="4"/>
  <c r="K80" i="5"/>
  <c r="L50" i="5"/>
  <c r="K9" i="24"/>
  <c r="O6" i="10"/>
  <c r="K15" i="9"/>
  <c r="K17" i="9"/>
  <c r="K51" i="6"/>
  <c r="K50" i="6"/>
  <c r="L22" i="6"/>
  <c r="K14" i="6"/>
  <c r="L14" i="6" s="1"/>
  <c r="L62" i="6"/>
  <c r="L73" i="6"/>
  <c r="L38" i="6"/>
  <c r="K59" i="6"/>
  <c r="L53" i="6" s="1"/>
  <c r="L66" i="6"/>
  <c r="L77" i="6"/>
  <c r="L61" i="7"/>
  <c r="K45" i="7"/>
  <c r="L55" i="7"/>
  <c r="O6" i="7"/>
  <c r="O6" i="23"/>
  <c r="O6" i="22"/>
  <c r="L34" i="11"/>
  <c r="K55" i="11"/>
  <c r="L46" i="11" s="1"/>
  <c r="L30" i="11"/>
  <c r="L41" i="3"/>
  <c r="K9" i="11"/>
  <c r="L12" i="20"/>
  <c r="O6" i="20"/>
  <c r="L14" i="18"/>
  <c r="O6" i="18"/>
  <c r="O6" i="17"/>
  <c r="L19" i="17"/>
  <c r="O6" i="16"/>
  <c r="L14" i="11"/>
  <c r="K9" i="15"/>
  <c r="O6" i="15"/>
  <c r="L18" i="15"/>
  <c r="K9" i="8"/>
  <c r="L14" i="5"/>
  <c r="L14" i="7"/>
  <c r="L27" i="7"/>
  <c r="L27" i="4"/>
  <c r="L38" i="4"/>
  <c r="L36" i="5"/>
  <c r="O6" i="5"/>
  <c r="L50" i="4"/>
  <c r="L44" i="4"/>
  <c r="L56" i="4"/>
  <c r="L31" i="4"/>
  <c r="L14" i="4"/>
  <c r="K9" i="1"/>
  <c r="K9" i="13"/>
  <c r="O6" i="14"/>
  <c r="K9" i="5"/>
  <c r="O6" i="13"/>
  <c r="O6" i="11"/>
  <c r="K9" i="4"/>
  <c r="K28" i="4"/>
  <c r="O6" i="4"/>
  <c r="L19" i="4"/>
  <c r="K9" i="3"/>
  <c r="O6" i="9"/>
  <c r="O6" i="8"/>
  <c r="K9" i="7"/>
  <c r="K9" i="6"/>
  <c r="O6" i="6"/>
  <c r="L14" i="3"/>
  <c r="O6" i="3"/>
  <c r="O6" i="1"/>
  <c r="L13" i="2"/>
  <c r="L128" i="2"/>
  <c r="L139" i="2"/>
  <c r="L263" i="2"/>
  <c r="L721" i="2"/>
  <c r="L1238" i="2"/>
  <c r="K1691" i="2"/>
  <c r="L1760" i="2"/>
  <c r="L1978" i="2"/>
  <c r="L2289" i="2"/>
  <c r="L2448" i="2"/>
  <c r="L2587" i="2"/>
  <c r="L3217" i="2"/>
  <c r="L3263" i="2"/>
  <c r="L604" i="2"/>
  <c r="L962" i="2"/>
  <c r="G1000" i="2" s="1"/>
  <c r="J1000" i="2" s="1"/>
  <c r="L1232" i="2"/>
  <c r="L2702" i="2"/>
  <c r="L2881" i="2"/>
  <c r="K2967" i="2"/>
  <c r="L3045" i="2"/>
  <c r="L3157" i="2"/>
  <c r="L122" i="2"/>
  <c r="L305" i="2"/>
  <c r="L516" i="2"/>
  <c r="K1209" i="2"/>
  <c r="L1225" i="2"/>
  <c r="K1312" i="2"/>
  <c r="L1925" i="2"/>
  <c r="L2133" i="2"/>
  <c r="L2404" i="2"/>
  <c r="L67" i="2"/>
  <c r="K440" i="2"/>
  <c r="L2652" i="2"/>
  <c r="L2698" i="2"/>
  <c r="L2805" i="2"/>
  <c r="L3239" i="2"/>
  <c r="L24" i="2"/>
  <c r="L34" i="2"/>
  <c r="K59" i="2"/>
  <c r="L59" i="2" s="1"/>
  <c r="L170" i="2"/>
  <c r="L244" i="2"/>
  <c r="L274" i="2"/>
  <c r="L319" i="2"/>
  <c r="K363" i="2"/>
  <c r="K371" i="2"/>
  <c r="L378" i="2"/>
  <c r="K426" i="2"/>
  <c r="K463" i="2"/>
  <c r="L456" i="2" s="1"/>
  <c r="L479" i="2"/>
  <c r="L540" i="2"/>
  <c r="L786" i="2"/>
  <c r="K824" i="2"/>
  <c r="L886" i="2"/>
  <c r="K1062" i="2"/>
  <c r="L1061" i="2" s="1"/>
  <c r="L1258" i="2"/>
  <c r="L2080" i="2"/>
  <c r="L2634" i="2"/>
  <c r="L2647" i="2"/>
  <c r="L2919" i="2"/>
  <c r="L690" i="2"/>
  <c r="L797" i="2"/>
  <c r="L928" i="2"/>
  <c r="G960" i="2" s="1"/>
  <c r="J960" i="2" s="1"/>
  <c r="L959" i="2" s="1"/>
  <c r="L1106" i="2"/>
  <c r="L1228" i="2"/>
  <c r="L1880" i="2"/>
  <c r="L1888" i="2"/>
  <c r="L2716" i="2"/>
  <c r="L2780" i="2"/>
  <c r="L2927" i="2"/>
  <c r="K2996" i="2"/>
  <c r="L3026" i="2"/>
  <c r="L3072" i="2"/>
  <c r="K457" i="2"/>
  <c r="K465" i="2"/>
  <c r="L470" i="2"/>
  <c r="L536" i="2"/>
  <c r="L1298" i="2"/>
  <c r="K1307" i="2"/>
  <c r="K1352" i="2"/>
  <c r="L1351" i="2" s="1"/>
  <c r="L1427" i="2"/>
  <c r="L1448" i="2"/>
  <c r="L1456" i="2"/>
  <c r="K1491" i="2"/>
  <c r="L1681" i="2"/>
  <c r="L1753" i="2"/>
  <c r="L1944" i="2"/>
  <c r="L2201" i="2"/>
  <c r="L2327" i="2"/>
  <c r="L2501" i="2"/>
  <c r="L2622" i="2"/>
  <c r="L2822" i="2"/>
  <c r="L3012" i="2"/>
  <c r="L3041" i="2"/>
  <c r="K3252" i="2"/>
  <c r="L619" i="2"/>
  <c r="K1813" i="2"/>
  <c r="L1812" i="2" s="1"/>
  <c r="K2888" i="2"/>
  <c r="L149" i="2"/>
  <c r="L289" i="2"/>
  <c r="K428" i="2"/>
  <c r="L577" i="2"/>
  <c r="L585" i="2"/>
  <c r="L594" i="2"/>
  <c r="L766" i="2"/>
  <c r="K776" i="2"/>
  <c r="L774" i="2" s="1"/>
  <c r="L1019" i="2"/>
  <c r="L1386" i="2"/>
  <c r="L1414" i="2"/>
  <c r="L1470" i="2"/>
  <c r="K1517" i="2"/>
  <c r="L1514" i="2" s="1"/>
  <c r="L1793" i="2"/>
  <c r="L2140" i="2"/>
  <c r="L2380" i="2"/>
  <c r="L2912" i="2"/>
  <c r="L2941" i="2"/>
  <c r="L3085" i="2"/>
  <c r="L3222" i="2"/>
  <c r="K3335" i="2"/>
  <c r="L528" i="2"/>
  <c r="L613" i="2"/>
  <c r="L3053" i="2"/>
  <c r="L46" i="2"/>
  <c r="K839" i="2"/>
  <c r="L878" i="2"/>
  <c r="L934" i="2"/>
  <c r="K1204" i="2"/>
  <c r="K1431" i="2"/>
  <c r="L1521" i="2"/>
  <c r="L1587" i="2"/>
  <c r="K1867" i="2"/>
  <c r="L1867" i="2" s="1"/>
  <c r="L2372" i="2"/>
  <c r="L2444" i="2"/>
  <c r="L2474" i="2"/>
  <c r="L2546" i="2"/>
  <c r="K2613" i="2"/>
  <c r="L2613" i="2" s="1"/>
  <c r="K2730" i="2"/>
  <c r="L2835" i="2"/>
  <c r="L3091" i="2"/>
  <c r="K3109" i="2"/>
  <c r="L3254" i="2"/>
  <c r="L3301" i="2"/>
  <c r="K1574" i="2"/>
  <c r="L1574" i="2" s="1"/>
  <c r="L1689" i="2"/>
  <c r="L2231" i="2"/>
  <c r="L2378" i="2"/>
  <c r="L2819" i="2"/>
  <c r="L3279" i="2"/>
  <c r="L39" i="2"/>
  <c r="L81" i="2"/>
  <c r="L125" i="2"/>
  <c r="L283" i="2"/>
  <c r="L350" i="2"/>
  <c r="K408" i="2"/>
  <c r="L401" i="2" s="1"/>
  <c r="L872" i="2"/>
  <c r="L1004" i="2"/>
  <c r="L1182" i="2"/>
  <c r="K1533" i="2"/>
  <c r="L1595" i="2"/>
  <c r="L1647" i="2"/>
  <c r="L2155" i="2"/>
  <c r="L2170" i="2"/>
  <c r="L2316" i="2"/>
  <c r="K2355" i="2"/>
  <c r="L2355" i="2" s="1"/>
  <c r="K2609" i="2"/>
  <c r="L2609" i="2" s="1"/>
  <c r="L2686" i="2"/>
  <c r="L2739" i="2"/>
  <c r="L2801" i="2"/>
  <c r="L3064" i="2"/>
  <c r="L3234" i="2"/>
  <c r="K3250" i="2"/>
  <c r="L3247" i="2" s="1"/>
  <c r="L3286" i="2"/>
  <c r="L521" i="2"/>
  <c r="L2150" i="2"/>
  <c r="L73" i="2"/>
  <c r="L111" i="2"/>
  <c r="L119" i="2"/>
  <c r="L136" i="2"/>
  <c r="L277" i="2"/>
  <c r="L301" i="2"/>
  <c r="K423" i="2"/>
  <c r="L414" i="2" s="1"/>
  <c r="K624" i="2"/>
  <c r="L982" i="2"/>
  <c r="G1003" i="2" s="1"/>
  <c r="J1003" i="2" s="1"/>
  <c r="L1038" i="2"/>
  <c r="L1619" i="2"/>
  <c r="L1981" i="2"/>
  <c r="L2398" i="2"/>
  <c r="L2432" i="2"/>
  <c r="L2658" i="2"/>
  <c r="K2590" i="2"/>
  <c r="L3037" i="2"/>
  <c r="L3294" i="2"/>
  <c r="L159" i="2"/>
  <c r="L208" i="2"/>
  <c r="L948" i="2"/>
  <c r="L1131" i="2"/>
  <c r="L1178" i="2"/>
  <c r="L1830" i="2"/>
  <c r="K1848" i="2"/>
  <c r="L2135" i="2"/>
  <c r="L2761" i="2"/>
  <c r="L2784" i="2"/>
  <c r="L2876" i="2"/>
  <c r="L3098" i="2"/>
  <c r="L3105" i="2"/>
  <c r="L3267" i="2"/>
  <c r="L3310" i="2"/>
  <c r="L3321" i="2"/>
  <c r="O6" i="2"/>
  <c r="L1306" i="2"/>
  <c r="K90" i="2"/>
  <c r="L179" i="2"/>
  <c r="L216" i="2"/>
  <c r="L233" i="2"/>
  <c r="K362" i="2"/>
  <c r="L361" i="2" s="1"/>
  <c r="L431" i="2"/>
  <c r="K575" i="2"/>
  <c r="L563" i="2" s="1"/>
  <c r="L591" i="2"/>
  <c r="J637" i="2"/>
  <c r="L636" i="2" s="1"/>
  <c r="L642" i="2"/>
  <c r="K677" i="2"/>
  <c r="L676" i="2" s="1"/>
  <c r="K727" i="2"/>
  <c r="L726" i="2" s="1"/>
  <c r="L1116" i="2"/>
  <c r="K1150" i="2"/>
  <c r="L1146" i="2" s="1"/>
  <c r="K1463" i="2"/>
  <c r="L1460" i="2" s="1"/>
  <c r="L1486" i="2"/>
  <c r="L1819" i="2"/>
  <c r="L1960" i="2"/>
  <c r="L2074" i="2"/>
  <c r="L2223" i="2"/>
  <c r="L2368" i="2"/>
  <c r="L2376" i="2"/>
  <c r="L2420" i="2"/>
  <c r="L2462" i="2"/>
  <c r="K2906" i="2"/>
  <c r="L2982" i="2"/>
  <c r="L3032" i="2"/>
  <c r="L3060" i="2"/>
  <c r="L3317" i="2"/>
  <c r="L20" i="2"/>
  <c r="K93" i="2"/>
  <c r="L92" i="2"/>
  <c r="L96" i="2"/>
  <c r="K88" i="2"/>
  <c r="L286" i="2"/>
  <c r="L395" i="2"/>
  <c r="L653" i="2"/>
  <c r="L365" i="2"/>
  <c r="L552" i="2"/>
  <c r="L220" i="2"/>
  <c r="L230" i="2"/>
  <c r="L295" i="2"/>
  <c r="L492" i="2"/>
  <c r="L806" i="2"/>
  <c r="L198" i="2"/>
  <c r="L324" i="2"/>
  <c r="K444" i="2"/>
  <c r="L443" i="2" s="1"/>
  <c r="L663" i="2"/>
  <c r="L187" i="2"/>
  <c r="L648" i="2"/>
  <c r="L834" i="2"/>
  <c r="L703" i="2"/>
  <c r="K910" i="2"/>
  <c r="L889" i="2" s="1"/>
  <c r="K975" i="2"/>
  <c r="L973" i="2" s="1"/>
  <c r="L1340" i="2"/>
  <c r="G1100" i="2"/>
  <c r="J1100" i="2" s="1"/>
  <c r="L1098" i="2" s="1"/>
  <c r="L1092" i="2"/>
  <c r="L1275" i="2"/>
  <c r="L1324" i="2"/>
  <c r="L1359" i="2"/>
  <c r="L1365" i="2"/>
  <c r="L1371" i="2"/>
  <c r="L1191" i="2"/>
  <c r="L1203" i="2"/>
  <c r="K1482" i="2"/>
  <c r="L1478" i="2" s="1"/>
  <c r="L1162" i="2"/>
  <c r="K1292" i="2"/>
  <c r="L1291" i="2" s="1"/>
  <c r="L1490" i="2"/>
  <c r="G689" i="2"/>
  <c r="J689" i="2" s="1"/>
  <c r="L682" i="2" s="1"/>
  <c r="L1084" i="2"/>
  <c r="K1348" i="2"/>
  <c r="L1344" i="2" s="1"/>
  <c r="L1635" i="2"/>
  <c r="K1770" i="2"/>
  <c r="L1769" i="2" s="1"/>
  <c r="J1770" i="2"/>
  <c r="L1613" i="2"/>
  <c r="L1608" i="2"/>
  <c r="K1507" i="2"/>
  <c r="L1506" i="2" s="1"/>
  <c r="L1628" i="2"/>
  <c r="L1667" i="2"/>
  <c r="K1551" i="2"/>
  <c r="K1570" i="2"/>
  <c r="L1570" i="2" s="1"/>
  <c r="L1583" i="2"/>
  <c r="K2112" i="2"/>
  <c r="L2112" i="2" s="1"/>
  <c r="L1916" i="2"/>
  <c r="L1986" i="2"/>
  <c r="L2129" i="2"/>
  <c r="K1871" i="2"/>
  <c r="L1871" i="2" s="1"/>
  <c r="L1932" i="2"/>
  <c r="K1796" i="2"/>
  <c r="L1884" i="2"/>
  <c r="L1890" i="2"/>
  <c r="L1892" i="2"/>
  <c r="L1895" i="2"/>
  <c r="L2050" i="2"/>
  <c r="K2093" i="2"/>
  <c r="K2116" i="2"/>
  <c r="L2116" i="2" s="1"/>
  <c r="K1806" i="2"/>
  <c r="L1801" i="2" s="1"/>
  <c r="L1905" i="2"/>
  <c r="L2019" i="2"/>
  <c r="K2336" i="2"/>
  <c r="L2125" i="2"/>
  <c r="L2261" i="2"/>
  <c r="K2813" i="2"/>
  <c r="L2812" i="2" s="1"/>
  <c r="J2813" i="2"/>
  <c r="L2137" i="2"/>
  <c r="L2393" i="2"/>
  <c r="K2417" i="2"/>
  <c r="L2413" i="2" s="1"/>
  <c r="L2161" i="2"/>
  <c r="L2209" i="2"/>
  <c r="L2264" i="2"/>
  <c r="L2177" i="2"/>
  <c r="L2189" i="2"/>
  <c r="L2485" i="2"/>
  <c r="L2226" i="2"/>
  <c r="L2723" i="2"/>
  <c r="L2507" i="2"/>
  <c r="L2532" i="2"/>
  <c r="L2793" i="2"/>
  <c r="L3150" i="2"/>
  <c r="L2667" i="2"/>
  <c r="L2559" i="2"/>
  <c r="L2728" i="2"/>
  <c r="L3162" i="2"/>
  <c r="K2958" i="2"/>
  <c r="L2957" i="2" s="1"/>
  <c r="K2844" i="2"/>
  <c r="L2853" i="2"/>
  <c r="K2894" i="2"/>
  <c r="L2887" i="2" s="1"/>
  <c r="L2966" i="2"/>
  <c r="K3127" i="2"/>
  <c r="L3108" i="2" s="1"/>
  <c r="L2848" i="2"/>
  <c r="L2865" i="2"/>
  <c r="L2870" i="2"/>
  <c r="L3148" i="2"/>
  <c r="L3225" i="2"/>
  <c r="K3000" i="2"/>
  <c r="L2994" i="2" s="1"/>
  <c r="L3006" i="2"/>
  <c r="L2936" i="2"/>
  <c r="L2986" i="2"/>
  <c r="L476" i="6" l="1"/>
  <c r="L308" i="20"/>
  <c r="L562" i="4"/>
  <c r="L407" i="4"/>
  <c r="L174" i="11"/>
  <c r="L32" i="9"/>
  <c r="L210" i="6"/>
  <c r="L64" i="20"/>
  <c r="L63" i="22"/>
  <c r="L176" i="13"/>
  <c r="L154" i="11"/>
  <c r="L166" i="13"/>
  <c r="L105" i="13"/>
  <c r="L269" i="5"/>
  <c r="L359" i="4"/>
  <c r="L144" i="11"/>
  <c r="L316" i="4"/>
  <c r="L123" i="11"/>
  <c r="L270" i="4"/>
  <c r="L105" i="11"/>
  <c r="L38" i="7"/>
  <c r="G175" i="4"/>
  <c r="J175" i="4" s="1"/>
  <c r="L168" i="4" s="1"/>
  <c r="L162" i="4"/>
  <c r="L40" i="10"/>
  <c r="L155" i="5"/>
  <c r="L100" i="4"/>
  <c r="L61" i="5"/>
  <c r="L79" i="5"/>
  <c r="L49" i="6"/>
  <c r="G972" i="2"/>
  <c r="J972" i="2" s="1"/>
  <c r="L970" i="2" s="1"/>
  <c r="G1001" i="2"/>
  <c r="J1001" i="2" s="1"/>
  <c r="L997" i="2" s="1"/>
</calcChain>
</file>

<file path=xl/sharedStrings.xml><?xml version="1.0" encoding="utf-8"?>
<sst xmlns="http://schemas.openxmlformats.org/spreadsheetml/2006/main" count="17766" uniqueCount="2179">
  <si>
    <t>Empreitada:</t>
  </si>
  <si>
    <t>AHD - Pier Central</t>
  </si>
  <si>
    <t/>
  </si>
  <si>
    <t>Linha</t>
  </si>
  <si>
    <t>Nº Item SAP</t>
  </si>
  <si>
    <t>Item LPU</t>
  </si>
  <si>
    <t>Descrição</t>
  </si>
  <si>
    <t>Un</t>
  </si>
  <si>
    <t>Nº</t>
  </si>
  <si>
    <t>DIMENSÕES</t>
  </si>
  <si>
    <t>MEDIÇÃO</t>
  </si>
  <si>
    <t>Quantidade</t>
  </si>
  <si>
    <t>Preço</t>
  </si>
  <si>
    <t>TOTAL</t>
  </si>
  <si>
    <t>Partes</t>
  </si>
  <si>
    <t>Comp./Área</t>
  </si>
  <si>
    <t>Largura</t>
  </si>
  <si>
    <t>Altura</t>
  </si>
  <si>
    <t>Parciais</t>
  </si>
  <si>
    <t>Sub-Total</t>
  </si>
  <si>
    <t>Total</t>
  </si>
  <si>
    <t>00010</t>
  </si>
  <si>
    <t>1</t>
  </si>
  <si>
    <t>ARQUITETURA</t>
  </si>
  <si>
    <t>NOTA</t>
  </si>
  <si>
    <t>Todos os materiais de desmonte classificados de “não valorizáveis” e destinados a não serem reaproveitados em obra, serão levados a destino final licenciado da responsabilidade do empreiteiro. Os resíduos valorizáveis, de acordo com o definido no PPGRCD, serão colocados em área a definir pelo AHD que se responsabilizará pela gestão dos mesmos. Os materiais e equipamentos sobrantes com vista a reaproveitamento futuro serão levados a armazém do AHD, acompanhados de guias de entrega devidamente visadas pelos representantes do empreiteiro, da fiscalização e do dono de obra (AHD).</t>
  </si>
  <si>
    <t>1.1</t>
  </si>
  <si>
    <t>NUCLEO DE ACESSOS VERTICAIS</t>
  </si>
  <si>
    <t>1.1.1</t>
  </si>
  <si>
    <t>PISO 6</t>
  </si>
  <si>
    <t>1.1.1.1</t>
  </si>
  <si>
    <t>NUCLEO CENTRAL</t>
  </si>
  <si>
    <t>1.1.1.1.1</t>
  </si>
  <si>
    <t>DEMOLIÇÕES</t>
  </si>
  <si>
    <t>1.1.1.1.1.1</t>
  </si>
  <si>
    <t>Demolição de base e pavimento existente no interior do edifício, de ladrilhos de pedra natural, ou outra, com meios manuais/mecânicos, sem deteriorar os elementos construtivos contíguos, e carga manual para camião ou contentor e encaminamento a destino final licenciado.</t>
  </si>
  <si>
    <t>m2</t>
  </si>
  <si>
    <t>06.02.047 - acesso à metereologia</t>
  </si>
  <si>
    <t>06.02.040 e 06.02.072 - sala técnica e corredor</t>
  </si>
  <si>
    <t>06.02.025 e 06.02.069 - copa e cacifos</t>
  </si>
  <si>
    <t>06.02.016 - receção</t>
  </si>
  <si>
    <t>06.02.039 - escada EP02</t>
  </si>
  <si>
    <t>pavimento cobertura</t>
  </si>
  <si>
    <t>1.1.1.1.1.2</t>
  </si>
  <si>
    <t>Demolição de parede divisória interior de alvenaria revestida, com meios manuais/mecânicos, sem afectar a estabilidade dos elementos constructivos contiguos, e carga manual para camião ou contentor. O preço inclui a desmontagem prévia das folhas dos vãos, caixilharias, loiças sanitárias e outros constituintes incluindo transporte a destino final licenciado tudo de acordo com peças desenhadas.</t>
  </si>
  <si>
    <t>1.1.1.1.1.3</t>
  </si>
  <si>
    <t>Demolição de tecto falso de diversos tipos, com meios manuais/mecânicos, sem deteriorar os elementos construtivos aos quais está fixado, e carga manual para camião ou contentor. O preço inclui a demolição da estrutura metálica de fixação, das vigas falsas e dos remates, quando existam, e encaminhamento a vazadouro licenciado - conforme planta de amarelos encarnados</t>
  </si>
  <si>
    <t>06.02.043 - Gabinete</t>
  </si>
  <si>
    <t>1.1.1.1.1.4</t>
  </si>
  <si>
    <t xml:space="preserve">Remoção de vedação de separação Ar-Terra existente e  respectivo murete em betão, fixações e acessórios, conforme CE e Peça Desenhada (AHD-019_10-ARQ-023-L3277-PE-01-AL-PLT-N6) e respectivo transporte a destino final licenciado/homologado dos produtos sobrantes. </t>
  </si>
  <si>
    <t>ml</t>
  </si>
  <si>
    <t>1.1.1.1.1.5</t>
  </si>
  <si>
    <r>
      <t xml:space="preserve">Desmonte cuidado de vão em alumínio e rede constituido por duas portas de batente, incluindo acondicionamento para posterior colocação.
</t>
    </r>
    <r>
      <rPr>
        <b/>
        <sz val="11"/>
        <rFont val="Calibri"/>
        <family val="2"/>
        <scheme val="minor"/>
      </rPr>
      <t>(Ve32.6.01)</t>
    </r>
  </si>
  <si>
    <t>un</t>
  </si>
  <si>
    <t>1.1.1.1.2</t>
  </si>
  <si>
    <t>CONSTRUÇÕES</t>
  </si>
  <si>
    <t>1.1.1.1.2.1</t>
  </si>
  <si>
    <t>PAREDES</t>
  </si>
  <si>
    <t>1.1.1.1.2.1.1</t>
  </si>
  <si>
    <r>
      <t xml:space="preserve">Fornecimento de tijolo de betão térmico com 50x20x20, BTE20, assente com argamassa bastarda ao traço 1; 1/2; 8 ou em  alternativa a argamassa seca pré-doseada. pela face exterior  isolamento térmico, formado por duas camadas de argamassa, para fixação e regularização de placas de isolamento térmico, um painel rígido de poliestireno expandido (EPS), segundo NP EN 13163, de superfície lisa e bordo lateral recto, de 40 mm de espessura (situado entre as duas camadas de argamassa base), malha de fibra de vidro anti-álcalis e reboco liso com acabamento lavado realizado com argamassa de cal, pintado a tinta aquosa branco.
</t>
    </r>
    <r>
      <rPr>
        <b/>
        <sz val="11"/>
        <rFont val="Calibri"/>
        <family val="2"/>
        <scheme val="minor"/>
      </rPr>
      <t>(PR05)</t>
    </r>
  </si>
  <si>
    <t>1.1.1.1.2.1.2</t>
  </si>
  <si>
    <t>Salpico, emboço e reboco de argamassa de cimento, tipo CR CSIV W2, de até 30 mm de espessura, com acabamento liso, aplicada manualmente/mecânicamente, sobre base existente, em paramento interior/exterior, vertical. O preço inclui a protecção dos elementos da envolvente que possam ser afectados durante os trabalhos e a resolução de pontos singulares.</t>
  </si>
  <si>
    <t>1.1.1.1.2.1.3</t>
  </si>
  <si>
    <r>
      <t xml:space="preserve">Fornecimento e execução de acabamento em pintura com tinta aquosa com tecnologia de película resistente a bactérias e fungos tipo CIN Ref.. 21-321 BACTESOIE HP, na cor branco Ral 9003 acabamento Mate sobre primário tipo CIN Ref.: 10-850 CINOLITE HP
</t>
    </r>
    <r>
      <rPr>
        <b/>
        <sz val="11"/>
        <rFont val="Calibri"/>
        <family val="2"/>
        <scheme val="minor"/>
      </rPr>
      <t>(PA17)</t>
    </r>
  </si>
  <si>
    <t>06.01.005 - Circulação (ligação corpo Sul B)</t>
  </si>
  <si>
    <t>06.02.002 - Circulação HCC da TAP</t>
  </si>
  <si>
    <t>06.02.003 - Gabinete 6203 HCC TAP</t>
  </si>
  <si>
    <t>1.1.1.1.2.1.4</t>
  </si>
  <si>
    <r>
      <t xml:space="preserve">Execução de paredes autoportantes tipo KNAUF W112 120/600(2xA12,5+70+2xA12,5) LM70. Parede com espessura total de 120mm e resistência ao fogo EI 60' formada por dupla camada de placas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(PR02)</t>
    </r>
  </si>
  <si>
    <t>1.1.1.1.2.2</t>
  </si>
  <si>
    <t>TETOS</t>
  </si>
  <si>
    <t>1.1.1.1.2.2.1</t>
  </si>
  <si>
    <r>
      <t xml:space="preserve">Fornecimento e montagem de teto suspenso modular em lã mineral tipo HCL-ROCKFON Pacific composto por sistema de fixação à laje por meio de bucha e varão roscado; estrutura composta por perfis metálicos T24 (sistema à vista); placas com modelação nas dimensões de 600x600x12mm; acabamento liso na cor branco RAL9016,  incluindo estrutura e  fixações do sistema, perfis, remates e todos os trabalhos e materiais necessários ao seu perfeito funcionamento e acabamento.
</t>
    </r>
    <r>
      <rPr>
        <b/>
        <sz val="11"/>
        <rFont val="Calibri"/>
        <family val="2"/>
        <scheme val="minor"/>
      </rPr>
      <t>(TE16)</t>
    </r>
  </si>
  <si>
    <t>1.1.1.1.2.3</t>
  </si>
  <si>
    <t>PAVIMENTOS</t>
  </si>
  <si>
    <t>1.1.1.1.2.3.1</t>
  </si>
  <si>
    <r>
      <t xml:space="preserve">Base para enchimento de pavimento interior, de argamassa leve, CT - C25 - F4 segundo EN 13813, aplicada manualmente, sobre suporte existente. Inclusive banda de painel rígido de poliestireno expandido para a preparação das juntas perimetrais de dilatação e betonilha de regularização, até 5 cm de espessura, de argamassa de cimento CEM II/B-L 32,5 N tipo M-10, com aplicação de mestras e afagada. Inclusive banda de painel rígido de poliestireno expandido para a preparação das juntas perimetrais de dilatação.
</t>
    </r>
    <r>
      <rPr>
        <b/>
        <sz val="11"/>
        <rFont val="Calibri"/>
        <family val="2"/>
        <scheme val="minor"/>
      </rPr>
      <t>(PV13)</t>
    </r>
  </si>
  <si>
    <t>Cobertura (em frente ao gabinete 06.02.043)</t>
  </si>
  <si>
    <t>1.1.1.1.2.3.2</t>
  </si>
  <si>
    <r>
      <t xml:space="preserve">Fornecimento e assentamento de pavimento vinílico em placas com 50x50cm e 5mm de espessura, camada de desgaste de 1mm (para alto tráfego) tipo FORBO - sérieAllura Flex - Grey Stone Ref. 63468FL1, COR NCS S 3502-Y, e respetivo rodapé em meia cana c/10cm, incluindo colas, remates, cortes e restantes trabalhos necessários ao seu perfeito acabamento.
</t>
    </r>
    <r>
      <rPr>
        <b/>
        <sz val="11"/>
        <rFont val="Calibri"/>
        <family val="2"/>
        <scheme val="minor"/>
      </rPr>
      <t>(PV02)</t>
    </r>
  </si>
  <si>
    <t>1.1.1.1.2.3.3</t>
  </si>
  <si>
    <r>
      <t xml:space="preserve">Fornecimento e assentamento de mosaicos em Granito tipo "GRANITAL" Refª.s "White Silver", com 0,80x0,80x0,03m, conforme estereotomia de projecto, polido,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(PV07)</t>
    </r>
  </si>
  <si>
    <t>1.1.1.1.2.3.4</t>
  </si>
  <si>
    <r>
      <t xml:space="preserve">Fornecimento e aplicação de rodapés com 200mm de altura, em aço inoxidável com 1mm espessura, encabeçado com placa de Contraplacado Marítimo de 18mm de espessura, incluindo assentamento, fixação e acabamento, com todos os materiais e trabalhos inerentes, conforme desenhos e especificações do Caderno de Encargos.
</t>
    </r>
    <r>
      <rPr>
        <b/>
        <sz val="11"/>
        <rFont val="Calibri"/>
        <family val="2"/>
        <scheme val="minor"/>
      </rPr>
      <t>(RD01)</t>
    </r>
  </si>
  <si>
    <t>m</t>
  </si>
  <si>
    <t>1.1.1.1.2.4</t>
  </si>
  <si>
    <t>PORTAS</t>
  </si>
  <si>
    <t>1.1.1.1.2.4.1</t>
  </si>
  <si>
    <r>
      <t xml:space="preserve">Fornecimento e montagem de Porta corta-fogo de batante homologada, EI2 30-C5, segundo EN 1634-1, de uma folha de 63 mm de espessura, 900x2000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t>
    </r>
    <r>
      <rPr>
        <b/>
        <sz val="11"/>
        <rFont val="Calibri"/>
        <family val="2"/>
        <scheme val="minor"/>
      </rPr>
      <t>(Vi01.6.06)</t>
    </r>
  </si>
  <si>
    <t>uni</t>
  </si>
  <si>
    <t>1.1.1.1.2.5</t>
  </si>
  <si>
    <t>VÃOS EXTERIORES</t>
  </si>
  <si>
    <t>1.1.1.1.2.5.1</t>
  </si>
  <si>
    <r>
      <t xml:space="preserve">Caixilharia em alumínio lacado com ruptura térmica com acabamento RAL 7022 da Extrusal Série A.055,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(Ve29.6.01)</t>
    </r>
  </si>
  <si>
    <t>1.1.1.2</t>
  </si>
  <si>
    <t>CORPO SUL B</t>
  </si>
  <si>
    <t>1.1.1.2.1</t>
  </si>
  <si>
    <t>1.1.1.2.1.1</t>
  </si>
  <si>
    <t>06.01.006 e 06.01.008 - Sala (SATA)</t>
  </si>
  <si>
    <t>06.01.017 - Sala</t>
  </si>
  <si>
    <t>1.1.1.2.1.2</t>
  </si>
  <si>
    <t>1.1.1.2.1.3</t>
  </si>
  <si>
    <t>1.1.1.2.2</t>
  </si>
  <si>
    <t>1.1.1.2.2.1</t>
  </si>
  <si>
    <t>1.1.1.2.2.1.1</t>
  </si>
  <si>
    <t>1.1.1.2.2.1.2</t>
  </si>
  <si>
    <r>
      <t>Fornecimento e assentamento de alvenaria de blocos de betão c/ 50x20x20cm em execução de paredes, acabamento face à vista para pintar incluindo argamassa de assentamento de cimento de areia ao traço 1:3, lintéis e pilaretes afastados 3m em betão armado com 4Ø10 e cintas Ø6 afastadas 0,20m com as dimensões 0,20xlargura da parede nas vergas de vãos e travamento de panos com alturas superiores a 3,5m de altura, incluindo todos os materiais e trabalhos inerentes, conforme desenhos do projecto e especificações do Caderno de Encargos. 
(</t>
    </r>
    <r>
      <rPr>
        <b/>
        <sz val="11"/>
        <rFont val="Calibri"/>
        <family val="2"/>
        <scheme val="minor"/>
      </rPr>
      <t>PR03)</t>
    </r>
  </si>
  <si>
    <t>1.1.1.2.2.1.3</t>
  </si>
  <si>
    <t>1.1.1.2.2.1.4</t>
  </si>
  <si>
    <t>1.1.1.2.2.2</t>
  </si>
  <si>
    <t>1.1.1.2.2.2.1</t>
  </si>
  <si>
    <t>1.1.1.2.2.3</t>
  </si>
  <si>
    <t>1.1.1.2.2.3.1</t>
  </si>
  <si>
    <t>Reparação de pavimento de madeira maciça através de lixagem mecânica, eliminando a camada superficial e o verniz deteriorado, e formação posterior de camada de protecção incolor e brilhante composta por uma demão de primário aquoso protector, insecticida, fungicida e termicida, transparente e incolor (rendimento: 0,22 l/m²) e duas demãos de acabamento com verniz aquoso a poro fechado, (rendimento: 0,055 l/m² cada demão).</t>
  </si>
  <si>
    <t>1.1.1.2.2.3.2</t>
  </si>
  <si>
    <t>Fornecimento e colocação de rodapé em MDF c/ 100x2 lacado a RAL9003 Branco</t>
  </si>
  <si>
    <t>1.1.1.2.2.4</t>
  </si>
  <si>
    <t>1.1.1.2.2.4.1</t>
  </si>
  <si>
    <r>
      <t xml:space="preserve">Caixilharia em alumínio lacado com ruptura térmica com acabamento RAL 7022 da Extrusal Série A.055,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(Ve28.6.01)</t>
    </r>
  </si>
  <si>
    <t>1.1.1.2.2.4.2</t>
  </si>
  <si>
    <r>
      <t xml:space="preserve">Caixilharia em alumínio lacado com ruptura térmica com acabamento RAL 7022 da Extrusal Série A.055,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(Ve27.6.01)</t>
    </r>
  </si>
  <si>
    <t>1.1.1.3</t>
  </si>
  <si>
    <t>ARMAZÉNS</t>
  </si>
  <si>
    <t>1.1.1.3.1</t>
  </si>
  <si>
    <t>1.1.1.3.1.1</t>
  </si>
  <si>
    <t>06.03.001 - Circulação</t>
  </si>
  <si>
    <t>06.03.057 - Arrumo AHD n.º 1</t>
  </si>
  <si>
    <t>06.03.x08 - Área Técnica de AVAC</t>
  </si>
  <si>
    <t>06.03.x07 - Área Técnica de Electricidade</t>
  </si>
  <si>
    <t>06.03.x06 - Armazém da IKUSI</t>
  </si>
  <si>
    <t>06.03.x05 - Armazém VisionBox</t>
  </si>
  <si>
    <t>06.03.x04 - Armazém SOTÉCNICA</t>
  </si>
  <si>
    <t>06.03.x02 - Balneário das Feminino</t>
  </si>
  <si>
    <t>06..03.x03 - Balneário dos Masculino</t>
  </si>
  <si>
    <t>1.1.1.3.1.2</t>
  </si>
  <si>
    <t>06.03.x01 - Arrumo AHD n.º 2</t>
  </si>
  <si>
    <t>1.1.1.3.1.3</t>
  </si>
  <si>
    <r>
      <t xml:space="preserve">Demolição cuidada de paredes exteriores para construção de vãos.
</t>
    </r>
    <r>
      <rPr>
        <b/>
        <sz val="11"/>
        <rFont val="Calibri"/>
        <family val="2"/>
        <scheme val="minor"/>
      </rPr>
      <t>(Ve30.6.01,  Ve31.6.01, Ve31.6.02 e Ve31.6.03)</t>
    </r>
  </si>
  <si>
    <t>1.1.1.3.1.4</t>
  </si>
  <si>
    <t>1.1.1.3.2</t>
  </si>
  <si>
    <t>1.1.1.3.2.1</t>
  </si>
  <si>
    <t>1.1.1.3.2.1.1</t>
  </si>
  <si>
    <r>
      <t xml:space="preserve">Fornecimento e assentamento de alvenaria de blocos de betão c/ 50x20x20cm em execução de paredes, acabamento face à vista para pintar incluindo argamassa de assentamento de cimento de areia ao traço 1:3, lintéis e pilaretes afastados 3m em betão armado com 4Ø10 e cintas Ø6 afastadas 0,20m com as dimensões 0,20xlargura da parede nas vergas de vãos e travamento de panos com alturas superiores a 3,5m de altura, incluindo todos os materiais e trabalhos inerentes, conforme desenhos do projecto e especificações do Caderno de Encargos. 
</t>
    </r>
    <r>
      <rPr>
        <b/>
        <sz val="11"/>
        <rFont val="Calibri"/>
        <family val="2"/>
        <scheme val="minor"/>
      </rPr>
      <t>(PR03)</t>
    </r>
  </si>
  <si>
    <t>Entre 06.03.x07 (ATEle) e 06.03.x06 Armazém IKUSI</t>
  </si>
  <si>
    <t>Entre 06.03.x06 Armazém IKUSI e 06.03.x05 VisionBox</t>
  </si>
  <si>
    <t>Entre 06.03.x05 VisionBox e 06.03.x04 SOTÉCNICA</t>
  </si>
  <si>
    <t>06.03.x02, 06.03.x03 - Balneários 06.03.001 Circulação</t>
  </si>
  <si>
    <t>1.1.1.3.2.1.2</t>
  </si>
  <si>
    <t>1.1.1.3.2.1.3</t>
  </si>
  <si>
    <t>1.1.1.3.2.1.4</t>
  </si>
  <si>
    <r>
      <t xml:space="preserve">Fornecimento e assentamento de revestimento de paredes em mosaico de grês porcelânico tipo REVIGRES - OMNISTONE BONE MATT RECT - R10, dimensões 90x90x10,5cm, estereotomia conforme desenho de pormenor, incluindo cimento cola, cortes, remates, betumagem de juntas à cor e restantes trabalhos necessários ao seu perfeito acabamento 
</t>
    </r>
    <r>
      <rPr>
        <b/>
        <sz val="11"/>
        <rFont val="Calibri"/>
        <family val="2"/>
        <scheme val="minor"/>
      </rPr>
      <t>(PA05)</t>
    </r>
  </si>
  <si>
    <t>1.1.1.3.2.1.5</t>
  </si>
  <si>
    <t>1.1.1.3.2.2</t>
  </si>
  <si>
    <t>1.1.1.3.2.2.1</t>
  </si>
  <si>
    <t>1.1.1.3.2.2.2</t>
  </si>
  <si>
    <r>
      <t xml:space="preserve">Fornecimento e execução de pintura com pistola airless em tetos e paramentos acima da linha de tetos falsos, estruturas metálicas e infraestruturas existentes visíveis, na cor preto RAL 9005, incluindo prévia limpeza e preparação de superfícies para um perfeito acabamento.
</t>
    </r>
    <r>
      <rPr>
        <b/>
        <sz val="11"/>
        <rFont val="Calibri"/>
        <family val="2"/>
        <scheme val="minor"/>
      </rPr>
      <t>(TE03)</t>
    </r>
  </si>
  <si>
    <t>1.1.1.3.2.3</t>
  </si>
  <si>
    <t>1.1.1.3.2.3.1</t>
  </si>
  <si>
    <t>1.1.1.3.2.3.2</t>
  </si>
  <si>
    <r>
      <t xml:space="preserve">Fornecimento e assentamento de pavimento em Mosaico de grés porcelânico tipo REVIGRES - Omnistone Jet Matt Rect, R10, dimensões 90x90cm com 10.5 mm de espessura, estereotomia conforme desenho de pormenor, incluindo cimento cola, cortes, remates, betumagem de juntas à cor e restantes trabalhos necessários ao seu perfeito acabamento, de acordo com indicações do fabricante/fornecedor e elementos de projeto
</t>
    </r>
    <r>
      <rPr>
        <b/>
        <sz val="11"/>
        <rFont val="Calibri"/>
        <family val="2"/>
        <scheme val="minor"/>
      </rPr>
      <t>(PV11)</t>
    </r>
  </si>
  <si>
    <t>1.1.1.3.2.3.3</t>
  </si>
  <si>
    <r>
      <t xml:space="preserve">Fornecimento e aplicação de revestimento em pavimentos e rodapé, à base de resinas de poliuretano, de um só componente, elástico, à base de solventes, resistente aos UV, colorido, que cura em contacto com a humidade do ar, nas mãos necessárias, tipo SIKAFLOOR 400 N Elastic, com acabamento na cor standard RAL 7038, bem como todos os acessórios e trabalhos necessários a um bom acabamento, de acordo com indicações do fabricante/fornecedor e elementos de projeto
</t>
    </r>
    <r>
      <rPr>
        <b/>
        <sz val="11"/>
        <rFont val="Calibri"/>
        <family val="2"/>
        <scheme val="minor"/>
      </rPr>
      <t>(PV12)</t>
    </r>
  </si>
  <si>
    <t>1.1.1.3.2.3.4</t>
  </si>
  <si>
    <t>1.1.1.3.2.4</t>
  </si>
  <si>
    <t>1.1.1.3.2.4.1</t>
  </si>
  <si>
    <r>
      <t xml:space="preserve">Fornecimento e montagem de uso comum de uma folha de 63 mm de espessura, 900x2100mm de vão e altura de passagem, acabamento galvanizado com tratamento anti-manchas formada por 2 chapas de aço galvanizado de 0,8mm de espessura, dobradas, ensambladas e montadas, duas dobradiças de dupla pala reguláveis em altura, soldadas ao aro e aparafusada à folha, segundo EN 1935, fechadura embutida de fecho de um ponto, escudos, cilindro, chaves e manivelas anti-engate CF de nylon cor preto. Inclui pré-aro em tubo FACAR com fixação ao paramento.
NOTA: Nas Salas Técnicas, canhão cilíndrico a solicitar para fornecimento do AHD - Chave Mestrada)
</t>
    </r>
    <r>
      <rPr>
        <b/>
        <sz val="11"/>
        <rFont val="Calibri"/>
        <family val="2"/>
        <scheme val="minor"/>
      </rPr>
      <t>(Vi05)</t>
    </r>
  </si>
  <si>
    <t>Vi05.6.28</t>
  </si>
  <si>
    <t>Vi05.6.29</t>
  </si>
  <si>
    <t>Vi05.6.30</t>
  </si>
  <si>
    <t>Vi05.6.31</t>
  </si>
  <si>
    <t>Vi05.6.32</t>
  </si>
  <si>
    <t>Vi05.6.33</t>
  </si>
  <si>
    <t>Vi05.6.35</t>
  </si>
  <si>
    <t>Vi05.6.34</t>
  </si>
  <si>
    <t>1.1.1.3.2.4.2</t>
  </si>
  <si>
    <r>
      <t xml:space="preserve">Fornecimento e montagem de Porta corta-fogo de batante homologada, EI2 30-C5, segundo EN 1634-1, de duas folha de 63 mm de espessura, 1500x2000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chaves e manivelas anti-engate CF de nylon cor preto. Inclui pré-aro em tubo FACAR com fixação ao paramento.
NOTA: Nas 4 Salas Técnicas, canhão cilíndrico a solicitar para fornecimento do AHD - Chave Mestrada)
</t>
    </r>
    <r>
      <rPr>
        <b/>
        <sz val="11"/>
        <rFont val="Calibri"/>
        <family val="2"/>
        <scheme val="minor"/>
      </rPr>
      <t>(Vi06.6.03)</t>
    </r>
  </si>
  <si>
    <t>1.1.1.3.2.5</t>
  </si>
  <si>
    <t>1.1.1.3.2.5.1</t>
  </si>
  <si>
    <r>
      <t xml:space="preserve">Caixilharia em alumínio lacado com ruptura térmica, com uma folha fixa e duas oscilo-batentes com acabamento RAL 7022 da Extrusal Séries A.040 e A.055,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(Ve31)</t>
    </r>
  </si>
  <si>
    <t>Vi05.6.03</t>
  </si>
  <si>
    <t>Ve31.6.02</t>
  </si>
  <si>
    <t>Ve31.6.01</t>
  </si>
  <si>
    <t>1.1.1.3.2.5.2</t>
  </si>
  <si>
    <r>
      <t xml:space="preserve">Caixilharia em alumínio lacado com ruptura térmica, com uma folha fixa e outra oscilo-batente com acabamento RAL 7022 da Extrusal Séries A.040 e A.055,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(Ve30)</t>
    </r>
  </si>
  <si>
    <t>Ve30.6.01</t>
  </si>
  <si>
    <t>1.1.1.3.2.6</t>
  </si>
  <si>
    <t>EQUIPAMENTO SANITÁRIO</t>
  </si>
  <si>
    <t>1.1.1.3.2.6.1</t>
  </si>
  <si>
    <t xml:space="preserve">Bacia de Sanita Suspensa EGG Suspenso da Valadares, Ref.ª 39001002,  ou equivalente,  incluindo todos os acessórios e equipamentos indicados pelo fabricante, nomeadamente: tampo Termodur EGG, Estrutura Ref.ª 55037074, barras de reforço ref 55086021 e Placa de Comando PLAT2 antivandalismo Cromo-mate Ref.ª 55034216.
</t>
  </si>
  <si>
    <t>1.1.1.3.2.6.2</t>
  </si>
  <si>
    <t>Fornecimento e montagem de lavatório mural de porcelana da ROCA, série DAMA com 550x460x145mm, com todos os compomentes para o perfeito funcionamento, e torneira misturadora da ROCA série CALA</t>
  </si>
  <si>
    <t>1.1.1.3.2.6.3</t>
  </si>
  <si>
    <t>Fornecimento e montagem de  espelho em cristal de vidro com tratamento anti-fungos e 5mm de espessura, incluindo estrutura de suporte, fixações e  todos os acessórios necessários ao seu perfeito funcionamento, conforme pormenores de projecto.</t>
  </si>
  <si>
    <t>1.1.1.3.2.6.4</t>
  </si>
  <si>
    <t>Fornecimento e montagem de Secador de mãos automáticos tipo "DYSON AIRBLADE (230V) branco,  ou equivalente,  incluindo acessórios de fixação e adaptação ao espelho de lavatórios, tudo conforme peças desenhadas de projeto</t>
  </si>
  <si>
    <t>1.1.1.3.2.6.5</t>
  </si>
  <si>
    <t xml:space="preserve">Fornecimento e montagem de divisórias em paineis HPL com porta e painéis laterais com 10mm de espessura, acabamento laminado, tipo EGGER H 3734 Natural Dijon Walnut Laminate, incluindo ferragens tipo JNF sistema 20x20mm secção quadrada, pés de apoio Ref. SM.017, dobradiças SM.005.C, sistema de fecho ref. SM.026 e puxadores ref. IN.75.030 , estrutura de suporte oculta e restantes trabalhos necessários ao seu perfeito acabamento. </t>
  </si>
  <si>
    <t>1.1.1.3.2.6.6</t>
  </si>
  <si>
    <t xml:space="preserve">Fornecimento e montagem de cabides tipo JNF -Ref. IN.14.510.G, com acabamento satinado, incluindo todos os acessórios necessários ao seu perfeito funcionamento. </t>
  </si>
  <si>
    <t>1.1.1.3.2.6.7</t>
  </si>
  <si>
    <t xml:space="preserve">Fornecimento e montagem de ralos de pavimento, para escoamento de águas de lavagens.
</t>
  </si>
  <si>
    <t>1.1.1.3.2.6.8</t>
  </si>
  <si>
    <t xml:space="preserve">Fornecimento e aplicação de impermeabilização do piso e paredes confinantes até 30cm de altura, de toda a área de intervenção, com membrana liquida tipo weber.dry lastic da WEBER, sobre betonilha nova (prevista noutro artigo LPU), incluindo limpeza e preparação de superfícies existentes e demais acessórios que permitam a continuidade da impermeabilização.
Esta impermeabilização deverá ficar pronta a receber cola de assentamento de revestimento definido em projecto.
</t>
  </si>
  <si>
    <t>1.1.1.3.2.6.9</t>
  </si>
  <si>
    <t>Base de chuveiro acrílica, rectangular, modelo Neo Daiquiri "ROCA", cor Blanco, de 1200x750x40 mm, com fundo anti-deslizante e jogo de escoamento, equipada com torneira monocomando mural para chuveiro, com cartucho cerâmico, acabamento cromado, modelo Thesis. Inclusive silicone para enchimento de juntas.
Chuveiro mural, acabamento cromado, com jacto PureRain e braço de chuveiro de 422 mm de comprimento, com tubo para condução da água protegido internamente para maior durabilidade, limitador de caudal a 9,2 l/min e sistema anticalcário. Inclusive elementos de fixação.</t>
  </si>
  <si>
    <t>1.1.1.3.2.6.10</t>
  </si>
  <si>
    <t>Cacifo modular para vestiário, de 400 mm de largura, 500 mm de profundidade e 1800 mm de altura, de painel fenólico HPL, cor a escolher.</t>
  </si>
  <si>
    <t>1.1.1.4</t>
  </si>
  <si>
    <t>CLARABÓIA</t>
  </si>
  <si>
    <t>1.1.1.4.1</t>
  </si>
  <si>
    <t>Capeamento de chapa de zincotitânio "RHEINZINK" Peto Protect System 290, acabamento prepatinado-pro cinzento, de 33 cm de largura e 0,8 mm de espessura, para cobrir parapeitos ou coroamento de muros de até 27 cm de espessura, com pingadeira, fixado através de adesivo aplicado com espátula ranhurada, sobre uma camada de regularização de argamassa de cimento, confeccionada em obra, com aditivo hidrófugo, dosificação 1:6, de 4 cm de espessura, criando uma pendente suficiente para drenar a água, sobre a qual se aplica o adesivo betuminoso de aplicação a frio para chapas metálicas, que serve de base ao perfil de protecção prepatinado-pro cinzento (prepatinado de carbonato de zinco) e vedação das juntas entre peças e, se for o caso, das uniões com os muros com adesivo especial para metais.</t>
  </si>
  <si>
    <t>Fachada Poente</t>
  </si>
  <si>
    <t>Fachada Norte e Sul</t>
  </si>
  <si>
    <t>1.1.1.4.2</t>
  </si>
  <si>
    <t>Caleira quadrada de zincotitânio, natural, de desenvolvimento 333mm, 0,65mm de espessura e dobragem de remate.</t>
  </si>
  <si>
    <t>1.1.1.4.3</t>
  </si>
  <si>
    <t>Clarabóia de vidro de uma água, com um grau de complexidade alto. ESTRUTURA: formada por perfis de alumínio em "T", em "L" e rectangulares, de até 100 mm de altura, placas de reforço nas ligações, tampas e remates de chapa de alumínio acabamento lacado, com o selo QUALICOAT, que garante a espessura e a qualidade do processo de lacagem; ENVIDRAÇADO: vidro duplo temperado de controlo solar e segurança (laminado), 6/16/4+4, conjunto constituído por vidro exterior temperado, de controlo solar, cor azul de 6 mm, câmara de gás desidratada com perfil separador de alumínio e dupla vedação perimetral, de 16 mm, preenchida com gás árgon e vidro interior laminado incolor de 4+4 mm de espessura composto por dois vidros de 4 mm, unidos através um filme incolor de polivinil butiral; 30 mm de espessura total. Inclusive remates, ancoragens e fixações mecânicas.</t>
  </si>
  <si>
    <t>1.1.1.5</t>
  </si>
  <si>
    <t>COBERTURA PIER</t>
  </si>
  <si>
    <t>1.1.1.5.1</t>
  </si>
  <si>
    <t>Fornecimento e aplicação, sobre painel ROCKWOOL, de tela betuminosa de xisto do tipo "Polyxis R40 da Imperalum" ou equivalente, composta por dupla camada 4 + 4 mm, incluindo todos os materiais e trabalhos necessários e complementares sobre cobertura.</t>
  </si>
  <si>
    <t>1.1.1.5.2</t>
  </si>
  <si>
    <t>Fornecimento e montagem de cobertura em sistema DECK de painel rígido de lã de rocha vulcánica tipo ROCKWOOL Hardrock 393 / Multifix, com 14 cm de espessura, classe de reação al fogo A2-s1, d0, com face superior de maior densidade revestida com véu de vidro de cor branco para melhor adesão do acabamento em telas asfálticas, sobre cobertura metálica em painel sandwich existente,  incluindo fixações, cortes, remates e restantes trabalhos necessários ao seu perfeito acabamento.</t>
  </si>
  <si>
    <t>1.1.1.5.3</t>
  </si>
  <si>
    <t xml:space="preserve">Revestimento de fachada e cobertura de chapas de zinco do tipo Blocotelha, SKINZIP SZ500, na cor titânio RAL 9007 com 1mm de espessura e 580 mm entre eixos, sobre tela drenante de estrutura nodular de polietileno de alta densidade (PEAD/HDPE), com nódulos de 8 mm de altura, resistência à compressão 150 kN/m² segundo EN ISO 604, capacidade de drenagem 5 l/(s·m) e massa nominal 0,5 kg/m², fixo à base com clip de fixação do sistema SKINZIP. Painel Sandwich tipo FTB PF 1000, certificado para EI 30, 50mm de espessura.Inclusive acessórios de fixação das chapas e fita flexível de butilo, adesiva em ambas as faces, para a selajem de estanquidade das sobreposições entre bandejas metálicas. O preço não inclui a superfície suporte nem os pontos singulares e as peças especiais da cobertura. </t>
  </si>
  <si>
    <t>1.1.1.5.4</t>
  </si>
  <si>
    <t>Fornecimento e colocação de nova vedação de separação Ar-Terra, do tipo Nylofor 2D ou equivalente, incluindo arame farpado duplo, conforme CE e Peças Desenhadas, incluindo todos os acessórios, fixações, suportes e trabalhos necessários à boa execução e aprovação pelas entidades competentes.</t>
  </si>
  <si>
    <t>1.1.1.5.5</t>
  </si>
  <si>
    <r>
      <t xml:space="preserve">Montagem de vão em alumínio e rede constituido por duas portas de batente, anteriormente desmontado.
</t>
    </r>
    <r>
      <rPr>
        <b/>
        <sz val="11"/>
        <rFont val="Calibri"/>
        <family val="2"/>
        <scheme val="minor"/>
      </rPr>
      <t>(Ve32)</t>
    </r>
  </si>
  <si>
    <t>Ve32.6.01 - Portão de Fronteira Ar/Terra</t>
  </si>
  <si>
    <t>1.1.2</t>
  </si>
  <si>
    <t>Piso 5</t>
  </si>
  <si>
    <t>1.1.2.1</t>
  </si>
  <si>
    <t>1.1.2.1.1</t>
  </si>
  <si>
    <t>05.0.3010 - Circulação</t>
  </si>
  <si>
    <t>05.03.013 - Sala de Controlo RX (zona da divisória)</t>
  </si>
  <si>
    <t>1.1.2.1.2</t>
  </si>
  <si>
    <t>Remoção de pavimento existente em TERRAZO e respetiva betonilha de regularização e todos os seus constituintes e encaminhamento a destino final licenciado.</t>
  </si>
  <si>
    <t>1.1.2.1.3</t>
  </si>
  <si>
    <t>Remoção de pavimento existente em vinílico e todos os seus constituintes e encaminhamento a destino final licenciado.</t>
  </si>
  <si>
    <t>1.1.2.1.4</t>
  </si>
  <si>
    <t>05.03.007  - Esc. existente de pé posto, mec. e elev</t>
  </si>
  <si>
    <t>05.03.001 - Par exterior no eixo Y8 do alinha 21 ao 24</t>
  </si>
  <si>
    <t>05.03.001 - Ligação entre as escadas e a porta 15</t>
  </si>
  <si>
    <t>05.03.001 - Parede do alinhamento 27 até 28</t>
  </si>
  <si>
    <t>05.03.004 - Parede Ground care</t>
  </si>
  <si>
    <t>05.05.006 - Parede IS femininas</t>
  </si>
  <si>
    <t>05.05.007 - Parede AT n.º 3</t>
  </si>
  <si>
    <t>05.04.005 - Escada EP2 e Elevador n.º 8</t>
  </si>
  <si>
    <t>1.1.2.1.5</t>
  </si>
  <si>
    <t>Desmontagem cuidada de tecto falso e todos os seus constituintes na sala de Rx para construção de parede corta fogo e posterior remontagem, incluindo  encaminhamento a destino final licenciado do material sobrante (considera-se 30% de quebra para a remontagem).</t>
  </si>
  <si>
    <t>1.1.2.1.5.1</t>
  </si>
  <si>
    <r>
      <t xml:space="preserve">Tecto falso visitável em alumínio, "Hunter Douglas", série CELL T15 (100x100) cor cinza.
</t>
    </r>
    <r>
      <rPr>
        <b/>
        <sz val="11"/>
        <rFont val="Calibri"/>
        <family val="2"/>
        <scheme val="minor"/>
      </rPr>
      <t>(TE08)</t>
    </r>
  </si>
  <si>
    <t>1.1.2.1.5.2</t>
  </si>
  <si>
    <r>
      <t xml:space="preserve">Tecto falso em placas metálicas "LINDNER" c/ 1800x625mm
</t>
    </r>
    <r>
      <rPr>
        <b/>
        <sz val="11"/>
        <rFont val="Calibri"/>
        <family val="2"/>
        <scheme val="minor"/>
      </rPr>
      <t>(TE18)</t>
    </r>
  </si>
  <si>
    <t>1.1.2.1.6</t>
  </si>
  <si>
    <t>1.1.2.1.7</t>
  </si>
  <si>
    <t>Remoção e armazenamento cuidado de oliveiras e entrega ao AHD em local a indicar dentro do espaço do aeroporto.</t>
  </si>
  <si>
    <t>1.1.2.1.8</t>
  </si>
  <si>
    <t>Demolição intergal das forras dos pilares existentes e respetivos rodapés em aço inox na circulação contígua à sala de rx central e encaminhamento a destino final licenciado</t>
  </si>
  <si>
    <t>1.1.2.1.8.1</t>
  </si>
  <si>
    <t>Pilares em vidro cerigrafado</t>
  </si>
  <si>
    <t>1.1.2.1.8.2</t>
  </si>
  <si>
    <t>Pilares em ALLUCOBOND</t>
  </si>
  <si>
    <t>1.1.2.1.9</t>
  </si>
  <si>
    <t>Demolição da divisória existente em inox e vidro, rodapés e outros constituintes da sala de rx central, incluindo portas para construção de parede corta fogo, e encaminhar a destino final licenciado. Demonte cuidado dos componentes das portas de emergência e bypass (SADI, SACA, Barras Anti-pânico e outros constituintes) para entrega mediante protocolo, ao AHD.</t>
  </si>
  <si>
    <t>1.1.2.1.10</t>
  </si>
  <si>
    <t>Demolição integral de E.C. (VERSAILLES) - Tetos falsos, paredes limitrofes e interiores incluindo infraestruturas e  todo o seu interior deixado pelo lojista</t>
  </si>
  <si>
    <t>1.1.2.1.11</t>
  </si>
  <si>
    <t>Demolição integral de E.C. (SOHO) - Tetos falsos, paredes limitrofes e interiores incluindo infraestruturas e  todo o seu interior deixado pelo lojista</t>
  </si>
  <si>
    <t>1.1.2.1.12</t>
  </si>
  <si>
    <t>Demolição integral de E.C. (DIVERS) - Tetos falsos, paredes limitrofes e interiores incluindo infraestruturas e  todo o seu interior deixado pelo lojista</t>
  </si>
  <si>
    <t>1.1.2.1.13</t>
  </si>
  <si>
    <t>Demolição integral de E.C. (SUNGLASS) - Tetos falsos, paredes limitrofes e interiores incluindo infraestruturas e  todo o seu interior deixado pelo lojista</t>
  </si>
  <si>
    <t>1.1.2.1.14</t>
  </si>
  <si>
    <t>Demolição integral de E.C. (MASTER OF TIME) - Tetos falsos, paredes limitrofes e interiores incluindo infraestruturas e  todo o seu interior deixado pelo lojista</t>
  </si>
  <si>
    <t>1.1.2.1.15</t>
  </si>
  <si>
    <t>Demolição integral de E.C. (HUGOBOSS) - Tetos falsos, paredes limitrofes e interiores incluindo infraestruturas e  todo o seu interior deixado pelo lojista</t>
  </si>
  <si>
    <t>1.1.2.2</t>
  </si>
  <si>
    <t>1.1.2.2.1</t>
  </si>
  <si>
    <t>1.1.2.2.1.1</t>
  </si>
  <si>
    <r>
      <t>Fornecimento e assentamento de alvenaria de blocos de betão c/ 50x20x20cm em execução de paredes, acabamento face à vista para pintar incluindo argamassa de assentamento de cimento de areia ao traço 1:3, lintéis e pilaretes afastados 3m em betão armado com 4Ø10 e cintas Ø6 afastadas 0,20m com as dimensões 0,20xlargura da parede nas vergas de vãos e travamento de panos com alturas superiores a 3,5m de altura, incluindo todos os materiais e trabalhos inerentes, conforme desenhos do projecto e especificações do Caderno de Encargos.  (</t>
    </r>
    <r>
      <rPr>
        <b/>
        <sz val="11"/>
        <rFont val="Calibri"/>
        <family val="2"/>
        <scheme val="minor"/>
      </rPr>
      <t>PR03)</t>
    </r>
  </si>
  <si>
    <t>05.03.013 - sala de RX</t>
  </si>
  <si>
    <t>05.01.x05 - escada EP06 e elevador n.º 9</t>
  </si>
  <si>
    <t>05.03.001 - eixo Y11 e Y10 e alinhamento 23 ao 27</t>
  </si>
  <si>
    <t>05.03.001 - parede nascente EP03 e escadas mecânicas</t>
  </si>
  <si>
    <t>05.03.001 - parede norte da escada EP03</t>
  </si>
  <si>
    <t>05.03.001 - parede sul da sala de RX</t>
  </si>
  <si>
    <t>05.04.005 - escada EP02</t>
  </si>
  <si>
    <t>05.03.x02 - Escada de emergência EP04</t>
  </si>
  <si>
    <t>05.03.x04 - Escada de emergência EP05</t>
  </si>
  <si>
    <t>05.03.001 - saida de emerg. após controlo de seg sala RX</t>
  </si>
  <si>
    <t>1.1.2.2.1.2</t>
  </si>
  <si>
    <t>05.03.001 - Circulação</t>
  </si>
  <si>
    <t>entre a main-shop 05.03.043 e EC5.07 05.03.x05</t>
  </si>
  <si>
    <t>1.1.2.2.1.3</t>
  </si>
  <si>
    <r>
      <t xml:space="preserve">Execução de revestimento de pilares e/ou paredes com sistema tipo KNAUF W622 (1xA12,5+20). Revestimento com espessura total de 32,5mm e resistência ao fogo EI 60' formada por camada de placa tipo KNAUF STANDARD do tipo A/12,5mm  aparafusadas a uma estrutura metálica em chapa galvanizada, do tipo DX51D,  Z140, tipo KANUF MAESTRA OMEGA com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(PR06)</t>
    </r>
  </si>
  <si>
    <t>pilar c/ 2,20mt</t>
  </si>
  <si>
    <t>pilar c/ 1,60mt</t>
  </si>
  <si>
    <t>pilar c/ 2,70mt</t>
  </si>
  <si>
    <t>pilar c/ 1,30mt</t>
  </si>
  <si>
    <t>pilar c/ 1,75mt</t>
  </si>
  <si>
    <t>pilar c/2,40 - murete entre escada pé posto e E. mecânica</t>
  </si>
  <si>
    <t>1.1.2.2.1.4</t>
  </si>
  <si>
    <r>
      <t xml:space="preserve">Execução de verga das lojas e parede da clarabóia tipo KNAUF OVERSIZE 120/900 (25+70+25). Parede com espessura total de 120mm e resistência ao fogo EI 60' formada por camada de placa tipo KNAUF DI 18/900 aparafusadas a uma estrutura metálica em chapa galvanizada Z140 de canais horizontais c/ 70/30/0,55mm e montantes verticais 70/40/0,6mm. Montantes verticais afastados 600mm, tratamento de juntas e aplicação de primário tipo KNAUF, tudo pronto a receber o acabamento.
De acordo com indicações do fabricante/fornecedor. 
</t>
    </r>
    <r>
      <rPr>
        <b/>
        <sz val="11"/>
        <rFont val="Calibri"/>
        <family val="2"/>
        <scheme val="minor"/>
      </rPr>
      <t>(PR07)</t>
    </r>
  </si>
  <si>
    <t>05.03.001 - Clarabóia</t>
  </si>
  <si>
    <t>05.03.x06 - E.C. 5.06</t>
  </si>
  <si>
    <t>05.03.x07 - E.C. 5.07</t>
  </si>
  <si>
    <t>1.1.2.2.1.5</t>
  </si>
  <si>
    <r>
      <t xml:space="preserve">Execução de paredes autoportantes tipo KNAUF W112 120/600(A12,5+70) LM70. Parede com espessura total de 82,5mm e resistência ao fogo EI 60' formada por camada de placa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(PR08)</t>
    </r>
  </si>
  <si>
    <t>1.1.2.2.1.6</t>
  </si>
  <si>
    <t>Dimensionamento, fornecimento e aplicação de Estrutura Metálica  incluindo fixação e tratamento metálico e cálculos, para suporte das frentes de loja.
Nota: A estrutura metálica apresentada nas peças desenhadas é indicativa, o Empreiteiro é responsável pelo seu dimensionamento.</t>
  </si>
  <si>
    <t>kg</t>
  </si>
  <si>
    <t>05.03.x01 - E.C.5.03</t>
  </si>
  <si>
    <t>05.04.x03 - E.C.5.03</t>
  </si>
  <si>
    <t>05.05.x05 - E.C.5.03</t>
  </si>
  <si>
    <t>1.1.2.2.1.7</t>
  </si>
  <si>
    <r>
      <t xml:space="preserve">Fornecimento e assentamento de frentes de loja "Goalpost" em perfil de ombreira em aço inox escovado composto por barra chata com 2600x250mm e 8 mm de espessura soldado a duas barras chatas 2600x92mm e 8mm de espessura soldadas ao perfil tubular com 40x40x1.5mm incluindo soldaduras, peças de fixação, cortes, remates juntas, bem como todos os restantes acessórios e trabalhos necessários a um bom acabamento.
De acordo com elementos do projeto.
</t>
    </r>
    <r>
      <rPr>
        <b/>
        <sz val="11"/>
        <rFont val="Calibri"/>
        <family val="2"/>
        <scheme val="minor"/>
      </rPr>
      <t>GP-01</t>
    </r>
  </si>
  <si>
    <t>1.1.2.2.1.8</t>
  </si>
  <si>
    <r>
      <t xml:space="preserve">Fornecimento e assentamento de frentes de loja "Goalpost" em perfil de verga em aço inox escovado composto por barra chata com comprimento variável, com 140mm de largura e 8 mm de espessura soldada a um barra chatas com comprimento variável com 92mm largura e 8mm de espessura soldado ao perfil tubular com 40x40x1.5mm incluindo soldaduras, peças de fixação, cortes, remates e juntas, bem como todos os restantes acessórios e trabalhos necessários a um bom acabamento.
De acordo com elementos do projeto.
</t>
    </r>
    <r>
      <rPr>
        <b/>
        <sz val="11"/>
        <rFont val="Calibri"/>
        <family val="2"/>
        <scheme val="minor"/>
      </rPr>
      <t>GP-02</t>
    </r>
  </si>
  <si>
    <t>1.1.2.2.1.9</t>
  </si>
  <si>
    <r>
      <t xml:space="preserve">Fornecimento e assentamento de frentes de loja "Goalpost" em perfil de ombreira em aço inox escovado composto por barra chata com 2600x250mm e 8 mm de espessura soldado a uma barra chata 2600x92mm e 8mm de espessura soldados aos perfis tubular com 40x40x1.5mm e com 60x30x1.5mm com 4450mm de altura incluindo soldaduras, chumbadores à alvenaria, peças de fixação, cortes, remates juntas, bem como todos os restantes acessórios e trabalhos necessários a um bom acabamento.
De acordo com elementos do projeto.
</t>
    </r>
    <r>
      <rPr>
        <b/>
        <sz val="11"/>
        <rFont val="Calibri"/>
        <family val="2"/>
        <scheme val="minor"/>
      </rPr>
      <t>GP-03</t>
    </r>
  </si>
  <si>
    <t>05.04.x03 - E.C.5.04</t>
  </si>
  <si>
    <t>05.05.x05 - E.C.5.05</t>
  </si>
  <si>
    <t>1.1.2.2.1.10</t>
  </si>
  <si>
    <t>costas da EC 5.06</t>
  </si>
  <si>
    <t>1.1.2.2.1.11</t>
  </si>
  <si>
    <t>eixo X39 ao eixo X41</t>
  </si>
  <si>
    <t>05.03.001 - Clarabóia (tabique existente)</t>
  </si>
  <si>
    <t>05.03.001 - Clarabóia (tabique novo)</t>
  </si>
  <si>
    <t>1.1.2.2.1.12</t>
  </si>
  <si>
    <r>
      <t xml:space="preserve">Fornecimento e aplicação de revestimento em placas de compósito de basalto natural comprimido, tipo ROCKPANEL COLOURS, classe de reação ao fogo A2-s1,d0, com 9mm de espessura, acabamento mate, fixo sobre subestrutura de alumínio conforme instruções do fabricante, incluindo cortes, juntas e remates, com cores, dimensões e estereotomia de acordo com peças desenhadas.
</t>
    </r>
    <r>
      <rPr>
        <b/>
        <sz val="11"/>
        <rFont val="Calibri"/>
        <family val="2"/>
        <scheme val="minor"/>
      </rPr>
      <t>(PA03)</t>
    </r>
  </si>
  <si>
    <t>05.03.001 - nova escada EP06 e elevador n.º 9</t>
  </si>
  <si>
    <t>05.03.001 - frente da cx dos elevadores</t>
  </si>
  <si>
    <t>alinhamento 39 ao 41</t>
  </si>
  <si>
    <t>1.1.2.2.1.13</t>
  </si>
  <si>
    <r>
      <t xml:space="preserve">Fornecimento e aplicação de revestimento em placas de mármore compacto tipo RMC - Merrazzo White, acabamento amaciado, com 12mm de espessura, dimensão e estereotomia conforme desenho de pormenor, incluindo cimento cola, cortes, remates, betumagem de juntas à cor e restantes trabalhos necessários ao seu perfeito acabamento.
</t>
    </r>
    <r>
      <rPr>
        <b/>
        <sz val="11"/>
        <color rgb="FF000000"/>
        <rFont val="Calibri"/>
        <family val="2"/>
        <scheme val="minor"/>
      </rPr>
      <t>(PA04)</t>
    </r>
  </si>
  <si>
    <t>escada nova de pé posto para receber RMC</t>
  </si>
  <si>
    <t>novas escadas rolantes e elevador para receber RMC</t>
  </si>
  <si>
    <t>capeamento murete entre Escadas Pé posto e mecânicas RMC</t>
  </si>
  <si>
    <t>capeamento murete entre mecânicas RMC e elevador</t>
  </si>
  <si>
    <t>1.1.2.2.1.15</t>
  </si>
  <si>
    <r>
      <t xml:space="preserve">Fornecimento e aplicação de revestimento em chapa painel tipo POLYREY compact, em resinas fenólicas com 15mm de espessura, série Bleu Turquoise  B119 com acabamento FA satinado, incluindo cortes, juntas, fixações e remates, conforme desenho de pormenor.
</t>
    </r>
    <r>
      <rPr>
        <b/>
        <sz val="11"/>
        <rFont val="Calibri"/>
        <family val="2"/>
        <scheme val="minor"/>
      </rPr>
      <t>(PA08)</t>
    </r>
  </si>
  <si>
    <t>alinhamentos 23 ao 25</t>
  </si>
  <si>
    <t>1.1.2.2.1.16</t>
  </si>
  <si>
    <r>
      <t xml:space="preserve">Fornecimento e execução de forra de parede em plantas estabilizadas tipo GREENAREA - Moss&amp;Plants, incluindo suporte, fixação, remates e restantes trabalhos necessários ao seu perfeito acabamento.
</t>
    </r>
    <r>
      <rPr>
        <b/>
        <sz val="11"/>
        <rFont val="Calibri"/>
        <family val="2"/>
        <scheme val="minor"/>
      </rPr>
      <t>(PA09)</t>
    </r>
  </si>
  <si>
    <t>1.1.2.2.2</t>
  </si>
  <si>
    <t>1.1.2.2.2.1</t>
  </si>
  <si>
    <t>05.03.001 - EC 5.03</t>
  </si>
  <si>
    <t>05.03.001 - EC 5.04</t>
  </si>
  <si>
    <t>05.03.001 - EC 5.05</t>
  </si>
  <si>
    <t>05.03.001 - saída da mainshop</t>
  </si>
  <si>
    <t>1.1.2.2.2.2</t>
  </si>
  <si>
    <r>
      <t xml:space="preserve">Fornecimento e montagem de discos acústicos suspensos tipo HCL-ECOPHON Solo Circle / Solo Circle XL, com diferentes diâmetros: 800, 1200 e 1600mm, na cor branco White Frost, fixos através de cabos aço, conforme peças desenhadas, incluindo estrutura e  fixações do sistema, perfis, remates e todos os trabalhos e materiais necessários ao seu perfeito funcionamento e acabamento.
</t>
    </r>
    <r>
      <rPr>
        <b/>
        <sz val="11"/>
        <rFont val="Calibri"/>
        <family val="2"/>
        <scheme val="minor"/>
      </rPr>
      <t>(TE04)</t>
    </r>
  </si>
  <si>
    <t>1.1.2.2.2.2.1</t>
  </si>
  <si>
    <t>Solo Circle (ecophon.com) c/ 800mm ou 1200mm</t>
  </si>
  <si>
    <t>1.1.2.2.2.2.2</t>
  </si>
  <si>
    <t>Solo Circle XL (ecophon.com) c/ 1600mm</t>
  </si>
  <si>
    <t>1.1.2.2.2.3</t>
  </si>
  <si>
    <r>
      <t xml:space="preserve">Reassentamento de teto falso metálico tipo HUNTER DOUGLAS, série Cell T15 (100x100), ou equivalente, de estrutura à vista com sistema de suspensão oculto, na cor "CINZA", acabamento liso, incluindo sancas, recaídas em placas de gesso cartonado, estruturas e todos os remates necessários, conforme projeto de arquitetura, (Medição em Projeção Horizontal).
</t>
    </r>
    <r>
      <rPr>
        <b/>
        <sz val="11"/>
        <rFont val="Calibri"/>
        <family val="2"/>
        <scheme val="minor"/>
      </rPr>
      <t>(TE08)</t>
    </r>
  </si>
  <si>
    <t>sala rx (quantidade considereada com quebra de 30%)</t>
  </si>
  <si>
    <t>05.03.001 - Saída da mainshop</t>
  </si>
  <si>
    <t>1.1.2.2.2.4</t>
  </si>
  <si>
    <r>
      <t xml:space="preserve">Fornecimento e montagem de teto falso em gesso cartonado corta fogo EI30' tipo KNAUF-DF (1 placa 12,5mm), incluindo estrutura de suporte, cortesm, remates e restantes trabalhos necessários com acabamento para receber revestimento final.
</t>
    </r>
    <r>
      <rPr>
        <b/>
        <sz val="11"/>
        <rFont val="Calibri"/>
        <family val="2"/>
        <scheme val="minor"/>
      </rPr>
      <t>(TE09)</t>
    </r>
  </si>
  <si>
    <t>escada de emergência EP4</t>
  </si>
  <si>
    <t>escada de emergência EP5</t>
  </si>
  <si>
    <t>saída de emergência após sala RX</t>
  </si>
  <si>
    <t>1.1.2.2.2.5</t>
  </si>
  <si>
    <r>
      <t xml:space="preserve">Fornecimento e aplicação exterior de película refletora para proteção solar tipo LLUMAR - HELIOS RHE20 SI ER HPR, em clarabóias de vidro,  de acordo com indicações de fabricante, incluindo cortes, remates e restantes trabalhos necessários ao seu perfeito acabamento.
</t>
    </r>
    <r>
      <rPr>
        <b/>
        <sz val="11"/>
        <rFont val="Calibri"/>
        <family val="2"/>
        <scheme val="minor"/>
      </rPr>
      <t>(TE14)</t>
    </r>
  </si>
  <si>
    <t>Clarabóia existente</t>
  </si>
  <si>
    <t>1.1.2.2.2.6</t>
  </si>
  <si>
    <r>
      <t xml:space="preserve">Fornecimento e esecução de pintura de tetos com tinta aquosa vinílica tipo CIN, VINILMATE acabamento mate, Ref.: 10-250 na cor branco RAL 9003 sobre primário tipo CIN Ref.: 16-600 EP/GC300, aplicada conforme especificações do fabricante.
</t>
    </r>
    <r>
      <rPr>
        <b/>
        <sz val="11"/>
        <rFont val="Calibri"/>
        <family val="2"/>
        <scheme val="minor"/>
      </rPr>
      <t>(TE15)</t>
    </r>
  </si>
  <si>
    <t>05.03.x02 - escada de emergência EP04</t>
  </si>
  <si>
    <t>05.03.x04 - escada de emergência EP05</t>
  </si>
  <si>
    <t>05.02.x01 - Área Técnica</t>
  </si>
  <si>
    <t>1.1.2.2.2.7</t>
  </si>
  <si>
    <t>1.1.2.2.2.7.1</t>
  </si>
  <si>
    <t>Aplicação de tecto falso em placas metálicas "LINDNER" c/ 1800x625mm anteriormente desmontadas.</t>
  </si>
  <si>
    <t>1.1.2.2.2.7.2</t>
  </si>
  <si>
    <t>Fornecimento e aplicação de tecto falso em placas metálicas "LINDNER" c/ 1800x625mm</t>
  </si>
  <si>
    <t>1.1.2.2.2.8</t>
  </si>
  <si>
    <r>
      <t xml:space="preserve">Fornecimento e montagem de teto falso em gesso cartonado tipo Standart KNAUF-DF (1 placa 12,5mm), incluindo estrutura de suporte, cortesm, remates e restantes trabalhos necessários com acabamento para receber revestimento final.
</t>
    </r>
    <r>
      <rPr>
        <b/>
        <sz val="11"/>
        <rFont val="Calibri"/>
        <family val="2"/>
        <scheme val="minor"/>
      </rPr>
      <t>(TE19)</t>
    </r>
  </si>
  <si>
    <t>1.1.2.2.3</t>
  </si>
  <si>
    <t>1.1.2.2.3.1</t>
  </si>
  <si>
    <t>05.03.023 - sala de controlo de RX</t>
  </si>
  <si>
    <t>1.1.2.2.3.2</t>
  </si>
  <si>
    <r>
      <t xml:space="preserve">Fornecimento e assentamento de pavimento vinílico em réguas com 100x20cm e 5mm de espessura, camada de desgaste de 1mm (para alto tráfego) tipo FORBO - série Allura Flex 1.0 - White Autumn Oak Ref. 60350FL1, COR NCS S 3005-G80Y, incluindo colas, remates, cortes e restantes trabalhos necessários ao seu perfeito acabamento.
</t>
    </r>
    <r>
      <rPr>
        <b/>
        <sz val="11"/>
        <rFont val="Calibri"/>
        <family val="2"/>
        <scheme val="minor"/>
      </rPr>
      <t>(PV01)</t>
    </r>
  </si>
  <si>
    <r>
      <t xml:space="preserve">Polir e vitrificar pedra em granito (novo + existente), incluindo prévia reparação e/ou substituição de peças danificadas por idênticas  às existentes (Granito tipo "GRANITAL" Refª.s "White Silver", com 0,80x0,80x0,03m), conforme estereotomia de projecto
</t>
    </r>
    <r>
      <rPr>
        <b/>
        <sz val="11"/>
        <rFont val="Calibri"/>
        <family val="2"/>
        <scheme val="minor"/>
      </rPr>
      <t>(PV06)</t>
    </r>
  </si>
  <si>
    <r>
      <t xml:space="preserve">Do artigo 1.1.3.2.3.4 </t>
    </r>
    <r>
      <rPr>
        <b/>
        <sz val="11"/>
        <color theme="0" tint="-0.499984740745262"/>
        <rFont val="Calibri"/>
        <family val="2"/>
        <scheme val="minor"/>
      </rPr>
      <t>(PV07)</t>
    </r>
  </si>
  <si>
    <t>1.1.3.2.3.4</t>
  </si>
  <si>
    <r>
      <t xml:space="preserve">Fornecimento e assentamento de mosaicos em Granito tipo "GRANITAL" Refª.s "White Silver", conforme estereotomia de projecto, polido,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(PV07)</t>
    </r>
  </si>
  <si>
    <t>05.04.005 - Escada EP02</t>
  </si>
  <si>
    <t>Patins</t>
  </si>
  <si>
    <t>Cobertores</t>
  </si>
  <si>
    <t>Patamar</t>
  </si>
  <si>
    <t>05.04.009 - Corredor de emergência</t>
  </si>
  <si>
    <t>1.1.2.2.3.3</t>
  </si>
  <si>
    <r>
      <t xml:space="preserve">Fornecimento e assentamento de pavimento em mármore compacto tipo RMC - Merrazzo White, acabamento amaciado (R10), com 20mm de espessura, dimensão e estereotomia conforme desenho de pormenor, incluindo cimento cola, cortes, remates, betumagem de juntas à cor e restantes trabalhos necessários ao seu perfeito acabamento.
</t>
    </r>
    <r>
      <rPr>
        <b/>
        <sz val="11"/>
        <rFont val="Calibri"/>
        <family val="2"/>
        <scheme val="minor"/>
      </rPr>
      <t>(PV08)</t>
    </r>
  </si>
  <si>
    <t>Escada EP03 (Ligação Piso 5/4)</t>
  </si>
  <si>
    <t>Espelhos</t>
  </si>
  <si>
    <t>1.1.2.2.3.4</t>
  </si>
  <si>
    <r>
      <t xml:space="preserve">Execução de pavimentos interiores em MCC - Terrazzo Epóxi na cor branco conforme amostra ref.  MCC ANA-1G  aplicado "in sito" com 6mm de espessura sobre base em microbetão, composição com adição de inertes naturais em duas granulometrias, Estremoz, Lioz e Basalto, inertes sintéticos especiais na cor branco e incolor com granulometrias única, inertes especiais madrepérola nº2 e resina na cor aprovada incluindo regularização da base, assentamento, afagamento mecânico, juntas de trabalho tipo Ti-Lock micro, na cor cinzento com 3mm de espessura, bem como todos os e todos os restantes acessórios materiais e trabalhos necessários a um bom acabamento.
De acordo com indicações do fabricante/fornecedor e elementos de projeto.
</t>
    </r>
    <r>
      <rPr>
        <b/>
        <sz val="11"/>
        <rFont val="Calibri"/>
        <family val="2"/>
        <scheme val="minor"/>
      </rPr>
      <t>(PV09)</t>
    </r>
  </si>
  <si>
    <t>05.03.101 - saída da mainshop</t>
  </si>
  <si>
    <t>1.1.2.2.3.5</t>
  </si>
  <si>
    <t>1.1.2.2.3.6</t>
  </si>
  <si>
    <t>1.1.2.2.3.7</t>
  </si>
  <si>
    <r>
      <t xml:space="preserve">Fornecimento e aplicação de rodapé,  formando um "U" com 48x300x48mm e 3mm de espessura, em chapa quinada com raio superior e inferior de 10mm, em aço galvanizado e lacado a cor RAL 9004, incluindo assentamento, fixação e acabamento, com todos os materiais e trabalhos inerentes, conforme desenhos e especificações do Caderno de Encargos.
</t>
    </r>
    <r>
      <rPr>
        <b/>
        <sz val="11"/>
        <rFont val="Calibri"/>
        <family val="2"/>
        <scheme val="minor"/>
      </rPr>
      <t>(RP02)</t>
    </r>
  </si>
  <si>
    <t>1.1.2.2.4</t>
  </si>
  <si>
    <t>SERRALHARIAS</t>
  </si>
  <si>
    <t>1.1.2.2.4.1</t>
  </si>
  <si>
    <r>
      <t xml:space="preserve">Fornecimento e assentamento de juntas de pavimentos interiores em cantoneira de aço inox AISI 316 com 60x60x4mm incluindo cortes e remates bem como todos os acessórios e trabalhos necessários a um bom acabamento.
De acordo com elementos de projeto.
</t>
    </r>
    <r>
      <rPr>
        <b/>
        <sz val="11"/>
        <rFont val="Calibri"/>
        <family val="2"/>
        <scheme val="minor"/>
      </rPr>
      <t>Ju04</t>
    </r>
  </si>
  <si>
    <t>1.1.2.2.5</t>
  </si>
  <si>
    <t>1.1.2.2.5.1</t>
  </si>
  <si>
    <r>
      <t xml:space="preserve">Fornecimento e montagem de Porta corta-fogo de batante homologada, EI2 30-C5, segundo EN 1634-1, de uma folha de 63 mm de espessura, 900x21000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t>
    </r>
    <r>
      <rPr>
        <b/>
        <sz val="11"/>
        <rFont val="Calibri"/>
        <family val="2"/>
        <scheme val="minor"/>
      </rPr>
      <t>(Vi01.5.05)</t>
    </r>
  </si>
  <si>
    <t>1.1.2.2.5.2</t>
  </si>
  <si>
    <r>
      <t xml:space="preserve">Fornecimento e montagem de Porta corta-fogo de batante homologada, EI2 30-C5, segundo EN 1634-1, de duas folhas de 63 mm de espessura, 1600x2100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NOTA: Folha passiva deverá incluir Auto-Bloqueio
</t>
    </r>
    <r>
      <rPr>
        <b/>
        <sz val="11"/>
        <rFont val="Calibri"/>
        <family val="2"/>
        <scheme val="minor"/>
      </rPr>
      <t>(Vi02)</t>
    </r>
  </si>
  <si>
    <t>Vi02.5.02</t>
  </si>
  <si>
    <t>Vi02.5.03</t>
  </si>
  <si>
    <t>1.1.2.2.5.3</t>
  </si>
  <si>
    <r>
      <t xml:space="preserve">Fornecimento e montagem de Porta corta-fogo de batante homologada, EI2 30-C5, segundo EN 1634-1, de duas folhas de 63 mm de espessura, 1800x2100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NOTA: Folha passiva deverá incluir Auto-Bloqueio
</t>
    </r>
    <r>
      <rPr>
        <b/>
        <sz val="11"/>
        <rFont val="Calibri"/>
        <family val="2"/>
        <scheme val="minor"/>
      </rPr>
      <t>(Vi03)</t>
    </r>
  </si>
  <si>
    <t>Vi03.5.02</t>
  </si>
  <si>
    <t>Vi03.5.03</t>
  </si>
  <si>
    <t>Vi03.05.04</t>
  </si>
  <si>
    <t>1.1.2.2.5.5</t>
  </si>
  <si>
    <r>
      <t xml:space="preserve">Fornecimento e montagem de Porta corta-fogo de correr (separação de catão) na posição sempre aberta e porta dupla de batente (2UP), constituida por paniel contínuo em duas chapas de aço, preenchidas com lã de rocha de alta densidade de 145 kg/m³,  reforço perimetral com perfil em U galvanizado, fecho superior e lateral com junta intumescente e perfis corta fumos, com mecanismo por ação de contrapesos, de corte de corrente no retentor eletromagnético a partir da CDI ou fusível térmico, fechadura antipânico, incluindo barra anti-pânico tipo PUSH, e mola de fecho. Inclui pré-aro em tubo FACAR com fixação ao paramento.
Porta equipada com SADI. Tudo conforme mapa de vãos.
</t>
    </r>
    <r>
      <rPr>
        <b/>
        <sz val="11"/>
        <rFont val="Calibri"/>
        <family val="2"/>
        <scheme val="minor"/>
      </rPr>
      <t>(Vi39)</t>
    </r>
  </si>
  <si>
    <t>Porta de separação de catão em frente ao vão Vi03.5.04</t>
  </si>
  <si>
    <t>1.1.2.2.5.6</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</si>
  <si>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(Vi55)</t>
    </r>
  </si>
  <si>
    <t>05.01.x05 - escada EP06</t>
  </si>
  <si>
    <t>1.1.3</t>
  </si>
  <si>
    <t>PISO 4</t>
  </si>
  <si>
    <t>1.1.3.1</t>
  </si>
  <si>
    <t>1.1.3.1.1</t>
  </si>
  <si>
    <t>04.06.060/027/001/002/003 - Circulação (Canal C)</t>
  </si>
  <si>
    <t>04.06.064 - circulação (escada piso 5/4 existente)</t>
  </si>
  <si>
    <t>04.06.061 - Área Técnica nº 6</t>
  </si>
  <si>
    <t>04.06.053 - Área Técnica nº 2</t>
  </si>
  <si>
    <t>04.04.028 - escada EP02</t>
  </si>
  <si>
    <t>(04.03.078) - Área Técnica junto à EP2</t>
  </si>
  <si>
    <t>04.03.054/056 - Acesso às E-Gates</t>
  </si>
  <si>
    <t>04.06.064 - Circulação (porta EchoCharlie)</t>
  </si>
  <si>
    <t>04.06.050/051/030 - (porta EchoNovember e Sala F)</t>
  </si>
  <si>
    <t>04.06.003copa + armazém BurguerKing</t>
  </si>
  <si>
    <t>1.1.3.1.2</t>
  </si>
  <si>
    <t>Vãos Exteriores Porta EchoCharlie</t>
  </si>
  <si>
    <t>1.1.3.1.3</t>
  </si>
  <si>
    <t>04.06.003 - copa + armazém BurguerKing</t>
  </si>
  <si>
    <t>1.1.3.1.4</t>
  </si>
  <si>
    <r>
      <t>Desmonte cuidado de tetos falso, composto por, chapa de aço galvanizado, com acabamento em pintura electrostática, na cor branco RAL 9010, com as dimensões de 600x600x1mm, incluIndo estrutura de fixação e suspensão, sancas, remates e/ou recaídas onde existam diferentes pés direitos não referenciadas, e equipamentos diversos, acessórios, todos os materiais (medição em projecção horizontal) incluindo respectivo armazenamento e acondicionamento para reposição após intervenções (considera-se 30% de quebra na área desmontada)
Material sobrante entregue ao AHD via protocolo de entrega visado pela FISC.
(</t>
    </r>
    <r>
      <rPr>
        <b/>
        <sz val="11"/>
        <rFont val="Calibri"/>
        <family val="2"/>
        <scheme val="minor"/>
      </rPr>
      <t>TE18</t>
    </r>
    <r>
      <rPr>
        <sz val="11"/>
        <rFont val="Calibri"/>
        <family val="2"/>
        <scheme val="minor"/>
      </rPr>
      <t>)</t>
    </r>
  </si>
  <si>
    <t>Porta EchoCharlie</t>
  </si>
  <si>
    <t>1.1.3.2</t>
  </si>
  <si>
    <t>1.1.3.2.1</t>
  </si>
  <si>
    <t>1.1.3.2.1.1</t>
  </si>
  <si>
    <t>04.06.x03 - Escada EP04</t>
  </si>
  <si>
    <t>04.06.x04 - Escada EP05</t>
  </si>
  <si>
    <t>1.1.3.2.1.2</t>
  </si>
  <si>
    <t>04.06.x02 - Área Técnica de AVAC</t>
  </si>
  <si>
    <t>04.06.052 - Área Técnica</t>
  </si>
  <si>
    <t>04.06.064 - Circulação (novas escadas)</t>
  </si>
  <si>
    <t>04.06.013/14/15/060 - IS Existentes e AT 6</t>
  </si>
  <si>
    <t>04.06.028 - Escada EP02</t>
  </si>
  <si>
    <t>1.1.3.2.1.3</t>
  </si>
  <si>
    <r>
      <t xml:space="preserve">Execução de paredes autoportantes tipo KNAUF W112 120/600(2xA12,5+70+2xA12,5) LM70. Parede com espessura total de 120mm e resistência ao fogo EI 60' formada por dupla camada de placas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(PR02)</t>
    </r>
  </si>
  <si>
    <t>04.06.016 - Controlo RX STAFF</t>
  </si>
  <si>
    <t>1.1.3.2.1.5</t>
  </si>
  <si>
    <t>atual porta EchoCharlie (junto à escada EP4) (parte interior)</t>
  </si>
  <si>
    <t>novas escadas rolantes para receber RMC</t>
  </si>
  <si>
    <t>escada nova de pé posto para receber pintura (pilar)</t>
  </si>
  <si>
    <t>novas escadas rolantes para receber pintura (pilar)</t>
  </si>
  <si>
    <t>1.1.3.2.1.6</t>
  </si>
  <si>
    <r>
      <t xml:space="preserve">Revestimento de paredes e pilares em painéis de alumínio tipo ALUCOBOND - Alucomat, com 4 mm espessura, acabamento RAL 5007,  incluindo juntas, fixações e remates, Painel rodapé variável em madeira com borracha na cor cinzento escuro contraplacado com revestimento conforme nível do chão (em tudo idêncico ao existente) conforme desenho de pormenor.
</t>
    </r>
    <r>
      <rPr>
        <b/>
        <sz val="11"/>
        <rFont val="Calibri"/>
        <family val="2"/>
        <scheme val="minor"/>
      </rPr>
      <t>(PA11)</t>
    </r>
  </si>
  <si>
    <t>04.06.064 - Circulação (corredor IS + AT n.º 6)</t>
  </si>
  <si>
    <t>1.1.3.2.1.7</t>
  </si>
  <si>
    <t>04.06.064 - Circulação</t>
  </si>
  <si>
    <t>04.06.052 - Área Técnica nº 1</t>
  </si>
  <si>
    <t>04.06.064 - Circulação (escada do piso 4/2)</t>
  </si>
  <si>
    <t>1.1.3.2.1.8</t>
  </si>
  <si>
    <r>
      <t xml:space="preserve">Fornecimento e assentamento de revestimento de paredes em Mosaico de grés porcelânico tipo REVIGRES - Omnistone Jet Matt Rect, R10, dimensões 90x90cm com 10.5 mm de espessura, estereotomia conforme desenho de pormenor, incluindo cimento cola, cortes, remates, betumagem de juntas à cor e restantes trabalhos necessários ao seu perfeito acabamento.
</t>
    </r>
    <r>
      <rPr>
        <b/>
        <sz val="11"/>
        <rFont val="Calibri"/>
        <family val="2"/>
        <scheme val="minor"/>
      </rPr>
      <t>(PA06)</t>
    </r>
  </si>
  <si>
    <t>04.06.013 - IS 's PMR 's</t>
  </si>
  <si>
    <t>1.1.3.2.1.9</t>
  </si>
  <si>
    <r>
      <t xml:space="preserve">Fornecimento e assentamento de revestimento de paredes em cerâmico azul, acabamento brilho, dimensão 100x100x6,8mm, PRIMUS VITORIA ref. 625.0, cor azul marinho e junta preenchida com betume hidro-repelente  MAPEI ref. Ultracolor Plus, cor 171 ou equivalente, dimensão e estereotomia conforme desenho de pormenor, colas de assentamento, cortes, remates, betumagem de juntas à cor, arestas, paineis bebatíveis e todos os trabalhos e fornecimentos necessários a um perfeito acabamento conforme pormenores de projecto. .
</t>
    </r>
    <r>
      <rPr>
        <b/>
        <sz val="11"/>
        <rFont val="Calibri"/>
        <family val="2"/>
        <scheme val="minor"/>
      </rPr>
      <t>(PA07)</t>
    </r>
  </si>
  <si>
    <t>1.1.3.2.1.10</t>
  </si>
  <si>
    <t>1.1.3.2.1.11</t>
  </si>
  <si>
    <r>
      <t xml:space="preserve">Fornecimento e aplicação de capeamento em placas de mármore compacto tipo RMC - Merrazzo White, acabamento amaciado, com 12mm de espessura, dimensão e estereotomia conforme desenho de pormenor, incluindo cimento cola, cortes, remates, betumagem de juntas à cor e restantes trabalhos necessários ao seu perfeito acabamento.
</t>
    </r>
    <r>
      <rPr>
        <b/>
        <sz val="11"/>
        <color rgb="FF000000"/>
        <rFont val="Calibri"/>
        <family val="2"/>
        <scheme val="minor"/>
      </rPr>
      <t>(PA04)</t>
    </r>
  </si>
  <si>
    <t>1.1.3.2.2</t>
  </si>
  <si>
    <t>1.1.3.2.2.1</t>
  </si>
  <si>
    <t>04.06.064 - Circulação (escada piso 4 e 5)</t>
  </si>
  <si>
    <t>04.06.064 - Circulação (zona de circula da esc piso 2/4)</t>
  </si>
  <si>
    <t>1.1.3.2.2.2</t>
  </si>
  <si>
    <r>
      <t xml:space="preserve">Fornecimento e montagem de teto falso em gesso cartonado hidrofugo tipo KNAUF-H1 (1 placa 12,5mm), incluindo estrutura de suporte, cortesm, remates e restantes trabalhos necessários com acabamento para receber revestimento final.
</t>
    </r>
    <r>
      <rPr>
        <b/>
        <sz val="11"/>
        <rFont val="Calibri"/>
        <family val="2"/>
        <scheme val="minor"/>
      </rPr>
      <t>(TE10)</t>
    </r>
  </si>
  <si>
    <t>1.1.3.2.2.3</t>
  </si>
  <si>
    <r>
      <t xml:space="preserve">Reassentamento de tecto falso, composto por, chapa de aço galvanizado, com acabamento em pintura electrostática, na cor a definir, com as dimensões de 600x600x1mm, incluIndo estrutura de fixação e suspensão, criação de sancas, remates e/ou recaídas onde existam diferentes pés direitos não referenciadas, cortes, abertura de negativos para aparelhos e equipamentos diversos, acessórios, todos os materiais e trabalhos inerentes e necessários ao seu perfeito acabamento (medição em projecção horizontal).
Material desmontado e acondicionado a cargo da EE.
</t>
    </r>
    <r>
      <rPr>
        <b/>
        <sz val="11"/>
        <rFont val="Calibri"/>
        <family val="2"/>
        <scheme val="minor"/>
      </rPr>
      <t>(TE18)</t>
    </r>
  </si>
  <si>
    <t>04.06.064 - Circulação (Junto à EP04)</t>
  </si>
  <si>
    <t>04.06.030 - Sala F</t>
  </si>
  <si>
    <t>1.1.3.2.2.4</t>
  </si>
  <si>
    <t>1.1.3.2.3</t>
  </si>
  <si>
    <t>1.1.3.2.3.1</t>
  </si>
  <si>
    <t>04.03.078 - Área Técnica junto à EP2</t>
  </si>
  <si>
    <t>1.1.3.2.3.2</t>
  </si>
  <si>
    <t>04.06.064 - Circulação - Porta EchoCharlie</t>
  </si>
  <si>
    <t>04.06.064 - Circulação - Porta EchoSierra</t>
  </si>
  <si>
    <t>04.06.050/030 - Rampa ligação Sala F desembarque</t>
  </si>
  <si>
    <t>1.1.3.2.3.3</t>
  </si>
  <si>
    <t>04.06.060 - Controlo Segurança Porta Charlie</t>
  </si>
  <si>
    <t>04.06.050 - Circulação desembarque</t>
  </si>
  <si>
    <t>04.06.064 - Circulação (esc piso 5 e piso 4 e circulação)</t>
  </si>
  <si>
    <t>04.06.064 - Circulação (esc piso 4 piso 2 e circulação)</t>
  </si>
  <si>
    <t>Escada EP01 (Ligação Piso 4/2)</t>
  </si>
  <si>
    <t>1.1.3.2.3.5</t>
  </si>
  <si>
    <t>1.1.3.2.3.6</t>
  </si>
  <si>
    <t>1.1.3.2.4</t>
  </si>
  <si>
    <r>
      <t xml:space="preserve">Fornecimento e montagem de Porta corta-fogo de batante homologada, EI2 30-C5, segundo EN 1634-1, de uma folha de 63 mm de espessura, 900x2000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t>
    </r>
    <r>
      <rPr>
        <b/>
        <sz val="11"/>
        <rFont val="Calibri"/>
        <family val="2"/>
        <scheme val="minor"/>
      </rPr>
      <t>(Vi01)</t>
    </r>
  </si>
  <si>
    <t>Vi01.4.04</t>
  </si>
  <si>
    <t>04.06.013 - IS PMR</t>
  </si>
  <si>
    <t>Vi05.4.15</t>
  </si>
  <si>
    <t>Vi05.4.16</t>
  </si>
  <si>
    <r>
      <t xml:space="preserve">Fornecimento e montagem de Porta corta-fogo de batante homologada, EI2 30-C5, segundo EN 1634-1, de duas folha de 63 mm de espessura, 1500x2000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chaves e manivelas anti-engate CF de nylon cor preto. Inclui pré-aro em tubo FACAR com fixação ao paramento.
NOTA: Canhão cilíndrico a solicitar para fornecimento do AHD - Chave Mestrada)
</t>
    </r>
    <r>
      <rPr>
        <b/>
        <sz val="11"/>
        <rFont val="Calibri"/>
        <family val="2"/>
        <scheme val="minor"/>
      </rPr>
      <t>(Vi06.4.02)</t>
    </r>
  </si>
  <si>
    <t>04.05.x02 - Área Técnica AVAC</t>
  </si>
  <si>
    <t>1.1.3.2.4.1</t>
  </si>
  <si>
    <r>
      <t xml:space="preserve">Fornecimento e montagem de porta completa (folha, aro e guarnição) em madeira lacada na cor "branco" RAL 9010", acabamento acetinado, com proteção inferior em ambos os lados a chapa de aço inox quinada, espessura 1,40mm, altura 30cm. De acordo com o mapa de vãos. Inclui todos os trabalhos e materiais necessários ao bom acabamento e funcionamento. Dim.: 0,80 (Largura) × 2,10 (Altura) m.
</t>
    </r>
    <r>
      <rPr>
        <b/>
        <sz val="11"/>
        <rFont val="Calibri"/>
        <family val="2"/>
        <scheme val="minor"/>
      </rPr>
      <t>(Vi07)</t>
    </r>
  </si>
  <si>
    <t>04.06.054 - Cabine de Revista</t>
  </si>
  <si>
    <t>Vi07.4.13</t>
  </si>
  <si>
    <t>Vi07.4.14</t>
  </si>
  <si>
    <r>
      <t xml:space="preserve">Caixilharia em alumínio lacado com acabamento Gray5T da Extrusal Série A.040, c/ 2850x2800, vidro duplo temperado 4/6/4, conjunto constituído por vidro exterior Float incolor de 4 mm, câmara de ar desidratada com perfil separador de alumínio e dupla vedação perimetral, de 6 mm, e vidro interior temperado incolor de 4 mm de espessura, para folhas de vidro de superfície entre 5 e 6 m²; 14 mm de espessura total, fixado sobre caixilharia com cunhagem através de calços de apoio perimetrais e laterais, vedação a frio com silicone sintético incolor, compatível com o material suporte. Tudo conforme projeto.
De acordo com o mapa de vãos. 
</t>
    </r>
    <r>
      <rPr>
        <b/>
        <sz val="11"/>
        <rFont val="Calibri"/>
        <family val="2"/>
        <scheme val="minor"/>
      </rPr>
      <t>(Vi09)</t>
    </r>
  </si>
  <si>
    <t>Vi09.4.06</t>
  </si>
  <si>
    <t>Vi09.4.07</t>
  </si>
  <si>
    <t>Vi09.4.08</t>
  </si>
  <si>
    <r>
      <t xml:space="preserve">Vão existente em caixilharia em alumínio termolacado desmontado anteriormente e montado na nova localização. Tudo conforme projeto e de acordo com o mapa de vãos. 
</t>
    </r>
    <r>
      <rPr>
        <b/>
        <sz val="11"/>
        <rFont val="Calibri"/>
        <family val="2"/>
        <scheme val="minor"/>
      </rPr>
      <t>(Vi35.4.01)</t>
    </r>
  </si>
  <si>
    <t>04.06.050/030 - Ligação Sala F desembarque</t>
  </si>
  <si>
    <r>
      <t xml:space="preserve">Vão existente em caixilharia em alumínio termolacado desmontado anteriormente e montado na nova localização. Tudo conforme projeto e de acordo com o mapa de vãos. 
</t>
    </r>
    <r>
      <rPr>
        <b/>
        <sz val="11"/>
        <rFont val="Calibri"/>
        <family val="2"/>
        <scheme val="minor"/>
      </rPr>
      <t>(Vi36.4.01)</t>
    </r>
  </si>
  <si>
    <t>04.06.051/030 - Sala F  e Corredor de Embarque</t>
  </si>
  <si>
    <t>1.1.3.2.5</t>
  </si>
  <si>
    <t>1.1.3.2.5.1</t>
  </si>
  <si>
    <r>
      <t xml:space="preserve">Porta de correr automática, de alumínio e vidro, para acesso pedonal, com sistema de abertura central, de duas folhas de correr de 100x210 cm e duas folhas fixas de 120x210 cm, composta por: caixa superior com mecanismos, equipamento de motorização e bateria de emergência para abertura e fecho automático no caso de corte do fornecimento eléctrico, de alumínio lacado, Ral 7022, dois detectores de presença por radiofrequência, célula fotoeléctrica de segurança e painel de controlo com quatro modos de funcionamento seleccionáveis; quatro folhas de vidro temperado de segurança 5+5, incolor, 1B1 segundo EN 12600 com perfis de alumínio lacado, cor RAL 7022, fixadas sobre os perfis com perfil contínuo de neopreno.
Inclui SACA, SADI, 2x Leitores SACA.
</t>
    </r>
    <r>
      <rPr>
        <b/>
        <sz val="11"/>
        <rFont val="Calibri"/>
        <family val="2"/>
        <scheme val="minor"/>
      </rPr>
      <t>(Ve03.4.01)</t>
    </r>
  </si>
  <si>
    <t>1.1.3.2.5.2</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</si>
  <si>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(Ve04.4.01)</t>
    </r>
  </si>
  <si>
    <r>
      <t xml:space="preserve">Caixilharia em alumínio lacado com ruptura térmica com acabamento RAL 7022 da Extrusal Série A.040,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(Ve05.4.01)</t>
    </r>
  </si>
  <si>
    <t>04.06.050 - Desembarque portas ES, EC e EN</t>
  </si>
  <si>
    <r>
      <t xml:space="preserve">Porta corta-fogo de batente homologada, EI2 60-C5, de duas folhas de 63 mm de espessura, 1800x2000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Inclui Contactos magnéticos
</t>
    </r>
    <r>
      <rPr>
        <b/>
        <sz val="11"/>
        <rFont val="Calibri"/>
        <family val="2"/>
        <scheme val="minor"/>
      </rPr>
      <t>(Ve06.4.01)</t>
    </r>
  </si>
  <si>
    <t>1.1.3.2.6</t>
  </si>
  <si>
    <t>IS 'S PARA PESSOAS MOBILIDADE REDUZIDA</t>
  </si>
  <si>
    <t>1.1.3.2.6.1</t>
  </si>
  <si>
    <t>Fornecimento e assentamento de conjunto de sanita PMR Bacia suspensa tipo Valadares, ref 18003002,  na cor branco (00) , incluindo tampo em contraplacado marítimo ref 50221000, c/ fluxómetro encastrado,  Estrutura Ref.ª 55037074, barras de reforço ref 55086021 e Placa de Comando PLAT2 antivandalismo Cromo-mate Ref.ª 55034216. (a instalar de acordo com a legislação aplicável)</t>
  </si>
  <si>
    <t>1.1.3.2.6.2</t>
  </si>
  <si>
    <t>Fornecimento e assentamento de lavatório em louça cerâmica, tipo Valadares, modelo PMR Gaia, ou equivalente, ref. 78791002, cor branca (00), incluindo suporte fixo em aço inox escovado ref. 55092000, sifão, e todos os acessórios da marca e trabalhos necessários. (a instalar de acordo com a legislação aplicável)</t>
  </si>
  <si>
    <t>1.1.3.2.6.3</t>
  </si>
  <si>
    <t>Fornecimento e montagem de torneira temporizada monocomando para p/ lavatório tipo Valadares, série PMR Refª 50667132, ou equivalente.</t>
  </si>
  <si>
    <t>1.1.3.2.6.4</t>
  </si>
  <si>
    <t>Fornecimento e montagem de espelho em vidro e aço inox basculante com as dimensões 58x73 cm, tipo Valadares, série PMR, Refª 50989020, ou equivalente.</t>
  </si>
  <si>
    <t>1.1.3.2.6.5</t>
  </si>
  <si>
    <t>Fornecimento e montagem de barras de apoio tipo DELABIE para mobilidade reduzida, barra fixa 900 mm e barra de apoio rebatível L650, com acabamento ultrasatin, Ref. 50509S + 5160P1 incluindo todos os acessórios necessários ao seu perfeito funcionamento.</t>
  </si>
  <si>
    <t>1.1.3.2.6.6</t>
  </si>
  <si>
    <t>Fornecimento e montagem  de equipamento para ajuda de deficientes da "JNF" ou equivalente com acabamento em aço inox incluindo elementos de fixação oculta bem como todos os restantes acessórios e trabalhos necessários a um bom acabamento.
Cabo de Alarme em aço inox com montagem compreendida entre os 40 a 60cm do pavimento incluindo olhais implantados nos cantos garantindo a passagem franca do cabo.</t>
  </si>
  <si>
    <t>1.1.3.2.6.7</t>
  </si>
  <si>
    <t>Fornecimento e montagem de Secador de mãos automáticos tipo "DYSON AIRBLADE (230V) branco,  ou equivalente, incluindo acessórios de fixação, tudo conforme peças desenhadas de projeto</t>
  </si>
  <si>
    <t>1.1.3.2.6.8</t>
  </si>
  <si>
    <t>1.1.3.2.6.9</t>
  </si>
  <si>
    <t>1.1.3.2.6.10</t>
  </si>
  <si>
    <t>1.1.3.2.6.11</t>
  </si>
  <si>
    <t xml:space="preserve">Fornecimento e montagem  muda-fraldas de montagem horizontal tipo KOALA-KARE na cor GREY GRANITE, Ref. KB112-01CT, incluindo todos os acessórios necessários ao seu perfeito funcionamento. </t>
  </si>
  <si>
    <t>1.1.4</t>
  </si>
  <si>
    <t>PISO 3</t>
  </si>
  <si>
    <t>1.1.4.1</t>
  </si>
  <si>
    <t>1.1.4.1.1</t>
  </si>
  <si>
    <t>03.01.013 - Arrumo DIVERS</t>
  </si>
  <si>
    <t>03.01.073 - Átrio de Partidas (Nave Sul)</t>
  </si>
  <si>
    <t>1.1.4.1.2</t>
  </si>
  <si>
    <t>1.1.4.1.3</t>
  </si>
  <si>
    <t>Desmonte de tetos diversos e respectivo encaminhamento a vazadouro licenciado - conforme planta de amrelos encarnados</t>
  </si>
  <si>
    <t>1.1.4.2</t>
  </si>
  <si>
    <t>1.1.4.2.1</t>
  </si>
  <si>
    <t>1.1.4.2.1.1</t>
  </si>
  <si>
    <t>1.1.4.2.1.2</t>
  </si>
  <si>
    <r>
      <t xml:space="preserve">Salpico, emboço e reboco de argamassa de cimento, tipo CR CSIV W2, de até 30 mm de espessura, com acabamento liso, aplicada manualmente/mecânicamente, sobre base existente, em paramento interior/exterior, vertical. O preço inclui a protecção dos elementos da envolvente que possam ser afectados durante os trabalhos e a resolução de pontos singulares.
</t>
    </r>
    <r>
      <rPr>
        <b/>
        <sz val="11"/>
        <rFont val="Calibri"/>
        <family val="2"/>
        <scheme val="minor"/>
      </rPr>
      <t>(PA19)</t>
    </r>
  </si>
  <si>
    <t>1.1.4.2.1.3</t>
  </si>
  <si>
    <t>1.1.4.2.1.4</t>
  </si>
  <si>
    <t>1.1.4.2.2</t>
  </si>
  <si>
    <t>1.1.4.2.2.1</t>
  </si>
  <si>
    <r>
      <t xml:space="preserve">Fornecimento e montagem de teto falso em gesso cartonado corta fogo EI30' tipo KNAUF-DF (1 placa 12,5mm), incluindo estrutura de suporte, cortesm, remates e restantes trabalhos necessários com acabamento para receber revestimento final. 
</t>
    </r>
    <r>
      <rPr>
        <b/>
        <sz val="11"/>
        <rFont val="Calibri"/>
        <family val="2"/>
        <scheme val="minor"/>
      </rPr>
      <t>(TE09)</t>
    </r>
  </si>
  <si>
    <t>1.1.4.2.2.2</t>
  </si>
  <si>
    <t>1.1.4.2.3</t>
  </si>
  <si>
    <t>1.1.4.2.3.1</t>
  </si>
  <si>
    <t>1.1.4.2.3.2</t>
  </si>
  <si>
    <r>
      <t xml:space="preserve">Fornecimento e assentamento de novo pavimento em pedra Mármore, idêntico ao existente, nas localizações de pavimento diferente e demolido, incluindo colas, remates, cortes e restantes trabalhos necessários ao seu perfeito acabamento.
</t>
    </r>
    <r>
      <rPr>
        <b/>
        <sz val="11"/>
        <rFont val="Calibri"/>
        <family val="2"/>
        <scheme val="minor"/>
      </rPr>
      <t>(PV5)</t>
    </r>
  </si>
  <si>
    <t>1.1.4.2.3.3</t>
  </si>
  <si>
    <t>1.1.4.2.4</t>
  </si>
  <si>
    <t>1.1.4.2.4.1</t>
  </si>
  <si>
    <t>03.01.013 - Arrecadação</t>
  </si>
  <si>
    <t>Vi05.3.10</t>
  </si>
  <si>
    <t>Vi05.3.11</t>
  </si>
  <si>
    <t>03.01.012 - Área Técnica</t>
  </si>
  <si>
    <t>Vi05.3.12</t>
  </si>
  <si>
    <t>1.1.5</t>
  </si>
  <si>
    <t>PISO 2</t>
  </si>
  <si>
    <t>1.1.5.1</t>
  </si>
  <si>
    <t>1.1.5.1.1</t>
  </si>
  <si>
    <t>02.04.135 - Túnel do Areeiro</t>
  </si>
  <si>
    <t>02.04.132 - Arrumo do PT 2.2</t>
  </si>
  <si>
    <t>02.04.092 - Oficina (VisionBox)</t>
  </si>
  <si>
    <t>02.04.098 - Corredor Técnico</t>
  </si>
  <si>
    <t>02.04.094 - Corredor Oficinas</t>
  </si>
  <si>
    <t>02.04.106 - Arrecadação</t>
  </si>
  <si>
    <t>02.04.082 - Balneário Pessoal</t>
  </si>
  <si>
    <t>02.04.083 - Instalação Sanitária Pessoal</t>
  </si>
  <si>
    <t>02.04.090 - Oficina (Sotécnica)</t>
  </si>
  <si>
    <t>02.04.091 - Oficina (Ikusi)</t>
  </si>
  <si>
    <t>02.04.069 - Escada EP02</t>
  </si>
  <si>
    <t>02.04.114 - Área Técnica</t>
  </si>
  <si>
    <t>02.04.127 - Circulação SRB Tapetes 2 a 4</t>
  </si>
  <si>
    <t>Parede de Betão - PaF9.2</t>
  </si>
  <si>
    <t>Junto à  courete no eixo 31</t>
  </si>
  <si>
    <t>02.04.063 - Circulação (lado ar)</t>
  </si>
  <si>
    <t>02.04.080 - Área Técnica</t>
  </si>
  <si>
    <t>Posto Médico</t>
  </si>
  <si>
    <t>02.04.143 - Vestíbulo</t>
  </si>
  <si>
    <t>02.04.145 - Gabinete do Médico</t>
  </si>
  <si>
    <t>02.04.144 - Sala de Tratamentos</t>
  </si>
  <si>
    <t>02.04.102 - Instalação Sanitária PMR</t>
  </si>
  <si>
    <t>02.04.103 - Gabinete de Primeiros Socorros</t>
  </si>
  <si>
    <t>02.04.129 - Sala de estar</t>
  </si>
  <si>
    <t>02.04.075 - Copa</t>
  </si>
  <si>
    <t>02.04.076 - Arrecadação</t>
  </si>
  <si>
    <t>02.04.074 - Circulação</t>
  </si>
  <si>
    <t>1.1.5.1.2</t>
  </si>
  <si>
    <t>02.04.135 - Túnel do Areeiro (Eixo X23)</t>
  </si>
  <si>
    <t>PT 2.2</t>
  </si>
  <si>
    <t>Visionbox e corredor</t>
  </si>
  <si>
    <t>Entre a Visionbox e o Arrumo PT 2.2</t>
  </si>
  <si>
    <t>Visionbox</t>
  </si>
  <si>
    <t>PT 2.2 Arrumo</t>
  </si>
  <si>
    <t>Corredor oficinas, Balneário e Arrecadação</t>
  </si>
  <si>
    <t>Elevadores 95 e 96</t>
  </si>
  <si>
    <t>Área Técnica</t>
  </si>
  <si>
    <t>1.1.5.1.3</t>
  </si>
  <si>
    <t>1.1.5.1.4</t>
  </si>
  <si>
    <r>
      <t xml:space="preserve">Desmonte cuidado de tetos diversos incluindo respectivo armazenamento e acondicionamento para reposição após intervenções (considera-se 30% de quebra na área desmontada para aplicação em 
</t>
    </r>
    <r>
      <rPr>
        <b/>
        <sz val="11"/>
        <rFont val="Calibri"/>
        <family val="2"/>
        <scheme val="minor"/>
      </rPr>
      <t>(TE08</t>
    </r>
    <r>
      <rPr>
        <sz val="11"/>
        <rFont val="Calibri"/>
        <family val="2"/>
        <scheme val="minor"/>
      </rPr>
      <t>)</t>
    </r>
  </si>
  <si>
    <t>1.1.5.2</t>
  </si>
  <si>
    <t>1.1.5.2.1</t>
  </si>
  <si>
    <t>1.1.5.2.1.1</t>
  </si>
  <si>
    <r>
      <t>Fornecimento e assentamento de alvenaria de blocos de betão c/ 50x20x20cm em execução de paredes, acabamento face à vista para pintar incluindo argamassa de assentamento de cimento de areia ao traço 1:3, lintéis e pilaretes afastados 3m em betão armado com 4Ø10 e cintas Ø6 afastadas 0,20m com as dimensões 0,20xlargura da parede nas vergas de vãos e travamento de panos com alturas superiores a 3,5m de altura, incluindo todos os materiais e trabalhos inerentes, conforme desenhos do projecto e especificações do Caderno de Encargos.  
(</t>
    </r>
    <r>
      <rPr>
        <b/>
        <sz val="11"/>
        <rFont val="Calibri"/>
        <family val="2"/>
        <scheme val="minor"/>
      </rPr>
      <t>PR03)</t>
    </r>
  </si>
  <si>
    <t>02.04.092 - Oficina</t>
  </si>
  <si>
    <t>02.04.080/x01/x02/x03/x04 - Área Técnica</t>
  </si>
  <si>
    <t>1.1.5.2.1.2</t>
  </si>
  <si>
    <t>02.04.063 - Circulação (lado terra)</t>
  </si>
  <si>
    <t>02.04.157/158 - Cabine de Revista</t>
  </si>
  <si>
    <t>1.1.5.2.2</t>
  </si>
  <si>
    <t>REVESTIMENTO DE PAREDES</t>
  </si>
  <si>
    <t>1.1.5.2.2.1</t>
  </si>
  <si>
    <t>02.04.127 - Circulação SRB Tapetes 2 a 4 (PaF9.2)</t>
  </si>
  <si>
    <t>Escada EP01 para receber granito</t>
  </si>
  <si>
    <t>Escadas EM01/02/03/04 para receber granito</t>
  </si>
  <si>
    <t>Escada EP01 para receber pintura</t>
  </si>
  <si>
    <t>Escadas EM01/02/03/04 para receber pintura</t>
  </si>
  <si>
    <t>capeamento murete entre Escadas Pé posto e mecânicas</t>
  </si>
  <si>
    <t>1.1.5.2.2.2</t>
  </si>
  <si>
    <r>
      <t xml:space="preserve">Fornecimento e assentamento de revestimento de Paredes, composto por chapa ALUZINC 1,5mm, em paineis, tudo conforme pormenores, estrutura de fixação e suporte, todos os materiais e trabalhos necessários e inerentes ao seu perfeito acabamento, idêntiva à existente
 </t>
    </r>
    <r>
      <rPr>
        <b/>
        <sz val="11"/>
        <rFont val="Calibri"/>
        <family val="2"/>
        <scheme val="minor"/>
      </rPr>
      <t>(PA12)</t>
    </r>
  </si>
  <si>
    <t>1.1.5.2.2.3</t>
  </si>
  <si>
    <t>02.04.135 - Posto de Transformação 2.2</t>
  </si>
  <si>
    <t>02.04.063 - Circulação (lado ar/lado terra)</t>
  </si>
  <si>
    <t>02.04.x05 - Arrecadação</t>
  </si>
  <si>
    <t>02.04.157 - Cabine de Revista</t>
  </si>
  <si>
    <t>02.04.158 - Cabine de Revista</t>
  </si>
  <si>
    <t>02.04.x01 - Área Técnica (Elevadores)</t>
  </si>
  <si>
    <t>02.04.x02 - Arrecadação Reserva</t>
  </si>
  <si>
    <t>02.04.x03 - área Técnica Vestíbulo</t>
  </si>
  <si>
    <t>02.04.x04 - Área Técnica Reserva</t>
  </si>
  <si>
    <t>1.1.5.2.2.4</t>
  </si>
  <si>
    <r>
      <t xml:space="preserve">Fornecimento e assentamento de revestimento de paredes em mosaicode gres porcelanico tipo REVIGRES - OMNISTONE BONE MATT RECT - R10, dimensões 90x90x10,5, estereotomia conforme desenho de pormenor, incluindo cimento cola, cortes, remates, betumagem de juntas à cor e restantes trabalhos necessários ao seu perfeito acabamento 
</t>
    </r>
    <r>
      <rPr>
        <b/>
        <sz val="11"/>
        <rFont val="Calibri"/>
        <family val="2"/>
        <scheme val="minor"/>
      </rPr>
      <t>(PA05)</t>
    </r>
  </si>
  <si>
    <t>1.1.5.2.2.5</t>
  </si>
  <si>
    <r>
      <t xml:space="preserve">Fornecimento e assentamento de mosaicos em Granito tipo "GRANITAL" Refª.s "White Silver" em paredes, com 0,60x0,60x0,02m, conforme estereotomia de projecto, polido,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(PA13)</t>
    </r>
  </si>
  <si>
    <t>Escada de pé posto EP01</t>
  </si>
  <si>
    <t>Escadas mecânicas EM01/02/03/04</t>
  </si>
  <si>
    <t>1.1.5.2.2.6</t>
  </si>
  <si>
    <r>
      <t xml:space="preserve">Fornecimento e assentamento de mosaicos em Granito tipo "GRANITAL" Refª.s "White Silver" em capeamentos, com 0,40x0,60x0,02m, conforme estereotomia de projecto, polido,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(PA13)</t>
    </r>
  </si>
  <si>
    <t>1.1.5.2.3</t>
  </si>
  <si>
    <t>1.1.5.2.3.5</t>
  </si>
  <si>
    <t>1.1.5.2.4</t>
  </si>
  <si>
    <r>
      <t xml:space="preserve">Fornecimento e aplicação de pavimento vinílico compacto homogéneo tipo FORBO - Sphera Element, com 2mm de espessura total, acabamento de superficie SMART TOP,  Ref. 51004, comercializado em rolo de 25x2m, Binder content-Tipo 1, classificação 34 na resistência ao uso de tráfego comercial muito intenso, BFL-S1 na resistência ao fogo, 0.03mm de resultado às marcas de identação, juntas eletro-soldadas com cordão condizente, aplicado com massa de regularização Europlan 975 e colado em toda a superfície com cola Eurosafe Special 540, cilindrado com cilindro de 70kg, incluindo  fornecimento e execução de subida de rodapé à meia cana com 10cm de altura na parede.
</t>
    </r>
    <r>
      <rPr>
        <b/>
        <sz val="11"/>
        <rFont val="Calibri"/>
        <family val="2"/>
        <scheme val="minor"/>
      </rPr>
      <t>(PV3)</t>
    </r>
  </si>
  <si>
    <r>
      <t xml:space="preserve">Do artigo xxxxxx </t>
    </r>
    <r>
      <rPr>
        <b/>
        <sz val="11"/>
        <color theme="0" tint="-0.499984740745262"/>
        <rFont val="Calibri"/>
        <family val="2"/>
        <scheme val="minor"/>
      </rPr>
      <t>(PV07)</t>
    </r>
  </si>
  <si>
    <r>
      <t xml:space="preserve">Fornecimento e assentamento de mosaicos em Granito tipo "GRANITAL" Refª.s "White Silver", com 0,80x0,80x0,03m, conforme estereotomia de projecto, polido,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(PV07)</t>
    </r>
  </si>
  <si>
    <t>Patamares</t>
  </si>
  <si>
    <t>02.04.102 - Posto Médico - Instalação Sanitária PMR</t>
  </si>
  <si>
    <t>02.04.132 - Posto de transformação 2.2</t>
  </si>
  <si>
    <t>02.04.076 - Posto Médico - Arrecadação</t>
  </si>
  <si>
    <t>1.1.5.2.4.1</t>
  </si>
  <si>
    <t>02.04.063 - Escada EP01</t>
  </si>
  <si>
    <t>02.04.063 - Escadas Mecânicas EM 01/02/03/04</t>
  </si>
  <si>
    <r>
      <t xml:space="preserve">Do artigo xxxxxx </t>
    </r>
    <r>
      <rPr>
        <b/>
        <sz val="11"/>
        <color theme="0" tint="-0.499984740745262"/>
        <rFont val="Calibri"/>
        <family val="2"/>
        <scheme val="minor"/>
      </rPr>
      <t>(PV03)</t>
    </r>
  </si>
  <si>
    <r>
      <t xml:space="preserve">Do artigo xxxxxx </t>
    </r>
    <r>
      <rPr>
        <b/>
        <sz val="11"/>
        <color theme="0" tint="-0.499984740745262"/>
        <rFont val="Calibri"/>
        <family val="2"/>
        <scheme val="minor"/>
      </rPr>
      <t>(PV11)</t>
    </r>
  </si>
  <si>
    <r>
      <t xml:space="preserve">Do artigo xxxxxx </t>
    </r>
    <r>
      <rPr>
        <b/>
        <sz val="11"/>
        <color theme="0" tint="-0.499984740745262"/>
        <rFont val="Calibri"/>
        <family val="2"/>
        <scheme val="minor"/>
      </rPr>
      <t>(PV12)</t>
    </r>
  </si>
  <si>
    <r>
      <t xml:space="preserve">Fornecimento e assentamento de Rodapé de protecção, em tubo horizontal com Ø de 60mm chumbados ao pavimento, ambos em aço inox, AISI 316,  tudo conforme projecto, incluíndo sistema de fixação, parafusaria, todos os materiais e trabalhos necessários e inerentes ao seu perfeito acabamento. Conforme desenhos e especificações do Caderno de Encargos.
</t>
    </r>
    <r>
      <rPr>
        <b/>
        <sz val="11"/>
        <rFont val="Calibri"/>
        <family val="2"/>
        <scheme val="minor"/>
      </rPr>
      <t>(RD03)</t>
    </r>
  </si>
  <si>
    <t>1.1.5.2.5</t>
  </si>
  <si>
    <r>
      <t xml:space="preserve">Fornecimento e montagem de Porta corta-fogo de batante homologada, EI2 30-C5, segundo EN 1634-1, de uma folha de 63 mm de espessura, 900x2000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t>
    </r>
    <r>
      <rPr>
        <b/>
        <sz val="11"/>
        <rFont val="Calibri"/>
        <family val="2"/>
        <scheme val="minor"/>
      </rPr>
      <t>(Vi01.2.02 e Vi01.2.03)</t>
    </r>
  </si>
  <si>
    <r>
      <t xml:space="preserve">Fornecimento e montagem de Porta corta-fogo de batante homologada, EI2 30-C5, segundo EN 1634-1, de duas folhas de 63 mm de espessura, 1600x2100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NOTA: Folha passiva deverá incluir Auto-Bloqueio
</t>
    </r>
    <r>
      <rPr>
        <b/>
        <sz val="11"/>
        <rFont val="Calibri"/>
        <family val="2"/>
        <scheme val="minor"/>
      </rPr>
      <t>(Vi02.2.01)</t>
    </r>
  </si>
  <si>
    <t>02.04.098/02.04.094 - Corredor Oficinas/Técnico</t>
  </si>
  <si>
    <r>
      <t xml:space="preserve">Fornecimento e montagem de Porta corta-fogo de batante homologada, EI2 30-C5, segundo EN 1634-1, de duas folhas de 63 mm de espessura, 1800x2100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NOTA: Folha passiva deverá incluir Auto-Bloqueio
</t>
    </r>
    <r>
      <rPr>
        <b/>
        <sz val="11"/>
        <rFont val="Calibri"/>
        <family val="2"/>
        <scheme val="minor"/>
      </rPr>
      <t>(Vi03.2.01)</t>
    </r>
  </si>
  <si>
    <t>02.04.135/02.04.098 - Tunél Arreiro/Corredor Técnico</t>
  </si>
  <si>
    <t>Vi05.2.02</t>
  </si>
  <si>
    <t>Vi05.2.03</t>
  </si>
  <si>
    <t>Vi05.2.04</t>
  </si>
  <si>
    <t>Vi05.2.05</t>
  </si>
  <si>
    <t>Vi05.2.07</t>
  </si>
  <si>
    <t>Vi05.2.06</t>
  </si>
  <si>
    <t>Vi05.2.08</t>
  </si>
  <si>
    <t>02.04.x04 - Arrecadação Reserva</t>
  </si>
  <si>
    <t>Vi05.2.09</t>
  </si>
  <si>
    <r>
      <t xml:space="preserve">Fornecimento e montagem de Porta corta-fogo de batante homologada, EI2 30-C5, segundo EN 1634-1, de duas folha de 63 mm de espessura, 1500x2000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chaves e manivelas anti-engate CF de nylon cor preto. Inclui pré-aro em tubo FACAR com fixação ao paramento.
NOTA: Nas 4 Salas Técnicas, canhão cilíndrico a solicitar para fornecimento do AHD - Chave Mestrada)
</t>
    </r>
    <r>
      <rPr>
        <b/>
        <sz val="11"/>
        <rFont val="Calibri"/>
        <family val="2"/>
        <scheme val="minor"/>
      </rPr>
      <t>(Vi06.2.01)</t>
    </r>
  </si>
  <si>
    <t>02.04.x03 - Área Técnica Vestíbulo</t>
  </si>
  <si>
    <t>Vi07.2.01</t>
  </si>
  <si>
    <t>Vi07.2.02</t>
  </si>
  <si>
    <t>Vi07.2.03</t>
  </si>
  <si>
    <t>Vi07.2.04</t>
  </si>
  <si>
    <t>Vi07.2.05</t>
  </si>
  <si>
    <t>Vi07.2.06</t>
  </si>
  <si>
    <t>Vi07.2.07</t>
  </si>
  <si>
    <t>Vi07.2.08</t>
  </si>
  <si>
    <t>Vi07.2.09</t>
  </si>
  <si>
    <t>Vi07.2.10</t>
  </si>
  <si>
    <r>
      <t xml:space="preserve">Fornecimento e montagem de vão em vidro temperado incolor 12mm espessura, com duas folhas fixas e duas folhas de vai e vem. As ferragens dos vãos fixos são em aço inox escovado IN.80.113 e IN.80.113 da JNF e as folhas de vai e vem por sistema de batante para vidro constituído por giro superior e inferior, respetivamente IN.21.220.1 e IN.81.110 em aço escovado da JNF, duas asas de porta por folha em aço inox escovado IN.07.105.D da JNF, fechadura magnética IN.20.341.Q da JNF. A fechadura dos vãos de vai e vem terá comando de abertura via interface SADI/SACA.
</t>
    </r>
    <r>
      <rPr>
        <b/>
        <sz val="11"/>
        <rFont val="Calibri"/>
        <family val="2"/>
        <scheme val="minor"/>
      </rPr>
      <t>(Vi08.2.01)</t>
    </r>
  </si>
  <si>
    <t>02.04.143 - Vestíbulo do Posto Médico</t>
  </si>
  <si>
    <t>Vi09.2.01</t>
  </si>
  <si>
    <t>Vi09.2.02</t>
  </si>
  <si>
    <t>Vi09.2.03</t>
  </si>
  <si>
    <t>Vi09.2.04</t>
  </si>
  <si>
    <t>Vi09.2.05</t>
  </si>
  <si>
    <t>1.1.5.2.6</t>
  </si>
  <si>
    <t>COPA</t>
  </si>
  <si>
    <t>1.1.5.2.6.1</t>
  </si>
  <si>
    <t>Fornecimento e montagem de armário baixo de cozinha do tipo "IKEA - METOD/VEDDINGE CINZA", ou equivalente, conforme peças desenhadas e escritas, constituído por:
Bancada laminada a branco em ambos os lados, espessura 38mm, e rebordos com efeito alumínio - Ref.ª 902.269.00. Inclui corte para as dimensões do conjunto: 1,568×0,84m (a confirmar em obra) e colajem de rebordo.
Armário baixo METOD, 60×60×80cm, na cor branco com duas prateleiras no interior - Ref.ª 502.056.26; quatro pés - Ref.ª 402.055.99; Porta VEDDINGE, 60×80cm, na cor cinza - Ref.ª 402.210.09; Puxador ORRNAS em aço inox - Ref.ª 802.254.11 (234mm). Inclui duas dobradiças 125° - Ref.ª 602.046.45, e amortecedor para dobradiças 110-129° - Ref.ª 402.418.23.
Rodapé METOD com ventilação em aço inox - Ref.ª 302.214.58</t>
  </si>
  <si>
    <t>1.1.5.2.7</t>
  </si>
  <si>
    <t>1.1.5.2.7.1</t>
  </si>
  <si>
    <t>1.1.5.2.7.2</t>
  </si>
  <si>
    <t>1.1.5.2.7.3</t>
  </si>
  <si>
    <t>1.1.5.2.7.4</t>
  </si>
  <si>
    <t>1.1.5.2.7.5</t>
  </si>
  <si>
    <t>1.1.5.2.7.6</t>
  </si>
  <si>
    <t>1.1.5.2.7.7</t>
  </si>
  <si>
    <t>1.1.5.2.7.8</t>
  </si>
  <si>
    <t>1.1.5.2.7.9</t>
  </si>
  <si>
    <t>1.1.5.2.7.10</t>
  </si>
  <si>
    <t>1.1.5.2.7.11</t>
  </si>
  <si>
    <t>1.1.6</t>
  </si>
  <si>
    <t>PISO 1</t>
  </si>
  <si>
    <t>1.1.6.1</t>
  </si>
  <si>
    <t>1.1.6.1.1</t>
  </si>
  <si>
    <t>Demolição intregral de paredes de alvenaria (cimento e ou tijolo cerâmico ou outro) incluindo portas, vãos de janela, revestimentos, e transporte a destino final licenciado tudo de acordo com peças desenhadas</t>
  </si>
  <si>
    <t>01.02.002 - Escada EP02 (perimetro exterior)</t>
  </si>
  <si>
    <t>01.02.002 - Escada EP02 (paredes interiores)</t>
  </si>
  <si>
    <t>Parede estrutura - PAF9</t>
  </si>
  <si>
    <t>1.1.6.1.2</t>
  </si>
  <si>
    <t>Demolição de cx de elevador n.º 8 em betão armado (e partes de alvenaria) incluindo transporte a destino final licenciado tudo conforme peças desenhadas</t>
  </si>
  <si>
    <t>01.02.002 - Escada EP02</t>
  </si>
  <si>
    <t>1.1.6.2</t>
  </si>
  <si>
    <t>1.1.6.2.1</t>
  </si>
  <si>
    <t>1.1.6.2.1.1</t>
  </si>
  <si>
    <r>
      <t xml:space="preserve">Fornecimento e assentamento de alvenaria de blocos de betão c/ 50x20x20cm c/ junta acabada de 2cm em execução de paredes, acabamento face à vista para pintar, incluindo argamassa de assentamento de cimeito e areia ao traço 1:3, lintéis e pilaretes afastados 3mt em betão armado com 4Ø10 e cintas com Ø6 afastadas a 0,20mt com as dimensões 0,20xlargura da parede nas vergas de vãos e travamento de panos com alturas superiores a 3,5mt de altura
</t>
    </r>
    <r>
      <rPr>
        <b/>
        <sz val="11"/>
        <rFont val="Calibri"/>
        <family val="2"/>
        <scheme val="minor"/>
      </rPr>
      <t>(PR03)</t>
    </r>
  </si>
  <si>
    <t>01.02.011 - Sala de Bombas de Água Quente</t>
  </si>
  <si>
    <t>1.1.6.2.2</t>
  </si>
  <si>
    <t>Revestimentos Paredes</t>
  </si>
  <si>
    <t>1.1.6.2.2.1</t>
  </si>
  <si>
    <t>Parede estrutura - PAF1.1</t>
  </si>
  <si>
    <t>Parede estrutura - PAF1.2</t>
  </si>
  <si>
    <t>Parede estrutura - PAF9.1</t>
  </si>
  <si>
    <t>Parede estrutura - PAF3.1/4.1/5.1/6.1/7.1</t>
  </si>
  <si>
    <t>1.1.6.2.3</t>
  </si>
  <si>
    <t>1.1.6.2.3.1</t>
  </si>
  <si>
    <t>Execução de betonilha de regularização acabada à "costa da colher" em argamassa  de  cimento  e  areia  ao  traço 1:4   bem  desempenada até à cota do pavimento existente.</t>
  </si>
  <si>
    <t>01.02.003 - Circulação junto à Escada EP02</t>
  </si>
  <si>
    <t>01.02.003 - Circulação</t>
  </si>
  <si>
    <t>1.1.6.2.4</t>
  </si>
  <si>
    <t>1.1.6.2.4.1</t>
  </si>
  <si>
    <r>
      <t xml:space="preserve">Fornecimento e montagem de Porta corta-fogo de batante homologada, EI2 30-C5, segundo EN 1634-1, de uma folha de 63 mm de espessura, 900x2000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t>
    </r>
    <r>
      <rPr>
        <b/>
        <sz val="11"/>
        <rFont val="Calibri"/>
        <family val="2"/>
        <scheme val="minor"/>
      </rPr>
      <t>(Vi01.1.01)</t>
    </r>
  </si>
  <si>
    <t>1.1.7</t>
  </si>
  <si>
    <t>PORTAS 1, 2 e 3</t>
  </si>
  <si>
    <t>1.1.7.1</t>
  </si>
  <si>
    <t>DESMONTES E DEMOLIÇÕES</t>
  </si>
  <si>
    <t>1.1.7.1.1</t>
  </si>
  <si>
    <t>04.04.100 - Portas de Embarque 1, 2, 3</t>
  </si>
  <si>
    <t>04.04.026 - P 1/2/3 Circulação</t>
  </si>
  <si>
    <t>04.04.010 - I.S. Mascuina</t>
  </si>
  <si>
    <t>04.04.009 - I.S. PMR</t>
  </si>
  <si>
    <t>04.04.004 - I.S. Feminina</t>
  </si>
  <si>
    <t>04.04.006 - Área Técnica</t>
  </si>
  <si>
    <t>04.04.008 - Arrecadação</t>
  </si>
  <si>
    <t>04.04.005 - Área Técnica</t>
  </si>
  <si>
    <t>04.04.027 - Circulação Porta Charlie</t>
  </si>
  <si>
    <t>04.06.060 - Controlo de Segurança Porta Charlie</t>
  </si>
  <si>
    <t>04.06.001 - Gabinete</t>
  </si>
  <si>
    <t>04.06.002 - Gabinete</t>
  </si>
  <si>
    <t>04.06.003 - Gabinete/Circulação</t>
  </si>
  <si>
    <t>04.04.003 - Burger King Lavagem/Arrecadação</t>
  </si>
  <si>
    <t>1.1.7.1.2</t>
  </si>
  <si>
    <t>Remoção de tecto falso e todos os seus constituintes e encaminhamento a destino final licenciado.</t>
  </si>
  <si>
    <t>1.1.7.1.3</t>
  </si>
  <si>
    <t>Demolição de parede divisória exterior e/ou interior de alvenaria revestida, com meios manuais/mecânicos, sem afectar a estabilidade dos elementos constructivos contiguos, e carga manual para camião ou contentor. O preço inclui a desmontagem prévia das folhas dos vãos, caixilharias, loiças sanitárias e outros constituintes incluindo transporte a destino final licenciado tudo de acordo com peças desenhadas.</t>
  </si>
  <si>
    <t>Paredes Exteriores</t>
  </si>
  <si>
    <t>Abertura para o vão Ve02</t>
  </si>
  <si>
    <t>Ligação N4/N5 - Zona da Cobra</t>
  </si>
  <si>
    <t>Paredes Interiores</t>
  </si>
  <si>
    <t>1.1.7.1.4</t>
  </si>
  <si>
    <t>Desmonte cuidado de divisórias de vidro e estrutura de inox incluindo portas e todos os acessórios necessários e respetivo armazenamento e acondicionamento para posteior recolocação</t>
  </si>
  <si>
    <t>Divisórias de vidro entre lado ar/lado terra</t>
  </si>
  <si>
    <t>Porta de Emergência</t>
  </si>
  <si>
    <t>1.1.7.1.5</t>
  </si>
  <si>
    <t>Desmonte cuidado de cabines do SEF e respetivo armazenagem e acondicionamento para posterior remontagem</t>
  </si>
  <si>
    <t>1.1.7.1.6</t>
  </si>
  <si>
    <t>Desmonte cuidado das portas anti-retorno e respetivo armazenagem e acondicionamento para posterior remontagem.</t>
  </si>
  <si>
    <t>1.1.7.1.7</t>
  </si>
  <si>
    <t>Desmonte da fachada de vidro, fixadores em inox, todos os seus constituintes e encaminhamento a destino final licenciado.</t>
  </si>
  <si>
    <t>Vidros rectos</t>
  </si>
  <si>
    <t>Vidro Triangular</t>
  </si>
  <si>
    <t>1.1.7.1.8</t>
  </si>
  <si>
    <t>Desmonte de guarda, prumos em ferro e todos os seus constituintes, incluindo o encaminhamento para destino final licenciado.</t>
  </si>
  <si>
    <t>1.1.7.1.9</t>
  </si>
  <si>
    <t>Desmonte de caixa de luz e todos os seus constituintes, incluindo o encaminhamento para destino final licenciado.</t>
  </si>
  <si>
    <t>Na fachada de vidro</t>
  </si>
  <si>
    <t>Junto ao corpo do elevador nº 5</t>
  </si>
  <si>
    <t>1.1.7.2</t>
  </si>
  <si>
    <t>1.1.7.2.1</t>
  </si>
  <si>
    <t>04.04.025 - Porta 1 - Embarque</t>
  </si>
  <si>
    <t>04.04.024 - Porta 2 - Embarque</t>
  </si>
  <si>
    <t>04.04.023 - Porta 3 - Desembarque</t>
  </si>
  <si>
    <t>1.1.7.2.1.1</t>
  </si>
  <si>
    <t>04.04.010/004/009/005 - IS Mas/Fem/PMR e AT</t>
  </si>
  <si>
    <t>04.04.026 - Circulação Portas 1/2/3</t>
  </si>
  <si>
    <t>04.04.x03 - Circulação após RX (Linha 3)</t>
  </si>
  <si>
    <t>04.06.027 - Circulação</t>
  </si>
  <si>
    <t>1.1.7.2.1.2</t>
  </si>
  <si>
    <t>1.1.7.2.1.3</t>
  </si>
  <si>
    <t>Em Pilares</t>
  </si>
  <si>
    <t>Paredes de Gesso Cartonado</t>
  </si>
  <si>
    <t>Armário na sala de desembarque</t>
  </si>
  <si>
    <t>Parede da IS e Linha 3</t>
  </si>
  <si>
    <t>Parede exterior</t>
  </si>
  <si>
    <t>Área Técnica e parede do elevedor nº 4</t>
  </si>
  <si>
    <t>Parede Poente da Escada EP06</t>
  </si>
  <si>
    <t>Parede Nascente da Escada EP06</t>
  </si>
  <si>
    <t>Frente do elevador A09</t>
  </si>
  <si>
    <t>Circulação</t>
  </si>
  <si>
    <t>1.1.7.2.1.4</t>
  </si>
  <si>
    <t>Escada de Acesso entre o N4 e o N5 - EP06</t>
  </si>
  <si>
    <t>1.1.7.2.1.5</t>
  </si>
  <si>
    <t>1.1.7.2.1.6</t>
  </si>
  <si>
    <r>
      <t xml:space="preserve">Fornecimento e assentamento de revestimento de paredes em mosaicode gres porcelanico tipo REVIGRES - OMNISTONE BONE MATT RECT - R10, dimensões 90x90x10,5, estereotomia conforme desenho de pormenor, incluindo cimento cola, cortes, remates, betumagem de juntas à cor e restantes trabalhos necessários ao seu perfeito acabamento
</t>
    </r>
    <r>
      <rPr>
        <b/>
        <sz val="11"/>
        <rFont val="Calibri"/>
        <family val="2"/>
        <scheme val="minor"/>
      </rPr>
      <t>(PA05)</t>
    </r>
  </si>
  <si>
    <t>04.04.010 - IS Masculina</t>
  </si>
  <si>
    <t>04.04.004 - IS Feminina</t>
  </si>
  <si>
    <t>1.1.7.2.1.7</t>
  </si>
  <si>
    <t>04.04.009 - IS PMR</t>
  </si>
  <si>
    <t>1.1.7.2.1.8</t>
  </si>
  <si>
    <t>1.1.7.2.1.9</t>
  </si>
  <si>
    <t>Entrada IS Masculinas e Feminias</t>
  </si>
  <si>
    <t>1.1.7.2.1.10</t>
  </si>
  <si>
    <t>Compartimento dos quadros eléctricos</t>
  </si>
  <si>
    <t>04.06.x01 - Gabinete</t>
  </si>
  <si>
    <t>1.1.7.2.2</t>
  </si>
  <si>
    <t>1.1.7.2.2.1</t>
  </si>
  <si>
    <r>
      <t xml:space="preserve">Fornecimento e assentamento de teto falso em placas de metal distendido  tipo HUNTERDOUGLAS -Stretch Metal Tiles LS12(FE+AI) BETA HOOK-ON Continuous - Folded, na cor branco RAL 9003, dimensões e estereotomia de acordo com desenhos, incluindo estrutura de suporte do sistema, fixações e restantes trabalhos necessários ao seu perfeito acabamento.
</t>
    </r>
    <r>
      <rPr>
        <b/>
        <sz val="11"/>
        <rFont val="Calibri"/>
        <family val="2"/>
        <scheme val="minor"/>
      </rPr>
      <t>(TE07)</t>
    </r>
  </si>
  <si>
    <t>1.1.7.2.2.2</t>
  </si>
  <si>
    <t>1.1.7.2.2.3</t>
  </si>
  <si>
    <r>
      <t xml:space="preserve">Fornecimento e montagem de teto falso em gesso cartonado corta fogo EI30' hidrofugo tipo KNAUF-H1 (1 placa 12,5mm), incluindo estrutura de suporte, cortesm, remates e restantes trabalhos necessários com acabamento para receber revestimento final.
</t>
    </r>
    <r>
      <rPr>
        <b/>
        <sz val="11"/>
        <rFont val="Calibri"/>
        <family val="2"/>
        <scheme val="minor"/>
      </rPr>
      <t>(TE10)</t>
    </r>
  </si>
  <si>
    <t>04.04.004/010 - IS Masculina/Feminina</t>
  </si>
  <si>
    <t>1.1.7.2.2.4</t>
  </si>
  <si>
    <t>Fornecimento e montagem de teto suspenso modular de acordo com as indicações da concessionária,  incluindo estrutura e  fixações do sistema, perfis, remates e todos os trabalhos e materiais necessários ao seu perfeito funcionamento e acabamento.</t>
  </si>
  <si>
    <t>1.1.7.2.3</t>
  </si>
  <si>
    <t>1.1.7.2.3.1</t>
  </si>
  <si>
    <t>1.1.7.2.3.2</t>
  </si>
  <si>
    <t>04.04.x03 - Escada EP06</t>
  </si>
  <si>
    <t>1.1.7.2.3.3</t>
  </si>
  <si>
    <r>
      <t xml:space="preserve">Fornecimento e assentamento de mosaicos em Mármore idêntico ao existente, com 0,80x0,40x0,03m, conforme estereotomia existente,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(PV05)</t>
    </r>
  </si>
  <si>
    <t>1.1.7.2.3.4</t>
  </si>
  <si>
    <r>
      <t xml:space="preserve">Polir e vitrificar pavimento pedra mármore (novo e existente), incluindo prévia reparação e/ou substituição de peças danificadas por idênticas  às existentes, com 0,80x0,40x0,03m).
</t>
    </r>
    <r>
      <rPr>
        <b/>
        <sz val="11"/>
        <rFont val="Calibri"/>
        <family val="2"/>
        <scheme val="minor"/>
      </rPr>
      <t>(PV04)</t>
    </r>
  </si>
  <si>
    <t>Do artigo 1.1.7.2.3.3 (PV05)</t>
  </si>
  <si>
    <t>Do artigo 1.1.7.2.3.3 (PV07)</t>
  </si>
  <si>
    <t>1.1.7.2.3.5</t>
  </si>
  <si>
    <t>1.1.7.2.3.6</t>
  </si>
  <si>
    <t>1.1.7.2.3.7</t>
  </si>
  <si>
    <r>
      <t xml:space="preserve">Soleira para remate de porta de entrada ou varanda de betão polímero de superfície polida, com pingadeira, de 325x20 mm, com tacos anti-deslizantes, ancoragem metálica de aço inoxidável e brita aderida à superfície na sua face inferior e encastrada nas ombreiras, cobrindo o degrau de acesso à porta de entrada ou varanda do edifício; colocação com cimento cola flexível e de grande aderência, C2 S2 sobre uma camada de regularização de argamassa de cimento, confeccionada em obra, com aditivo hidrófugo, dosificação 1:3, sobre a que se introduz as ancoragens metálicas; e vedação das juntas entre peças e das uniões com os muros com massa de poliuretano, com aplicação prévia do primário. No vão exterior </t>
    </r>
    <r>
      <rPr>
        <b/>
        <sz val="11"/>
        <rFont val="Calibri"/>
        <family val="2"/>
        <scheme val="minor"/>
      </rPr>
      <t>Ve02.4.01</t>
    </r>
  </si>
  <si>
    <t>1.1.7.2.4</t>
  </si>
  <si>
    <t>VÃOS INTERIORES</t>
  </si>
  <si>
    <r>
      <t xml:space="preserve">Fornecimento e montagem de vão em vidro temperado incolor 12mm espessura, com duas folhas de vai e vem e bandeira. As ferragens dos vãos de batente são em aço inox escovado IN.81.110.1 e IN.81.110 da JNF com barra antipânico no sentido da fuga CISA-NEW EUROPA refº 159000 e puxador de muleta na face oposta em aço inox escovado refº IN.00.270 da JNF. Fecho superior e inferior por folha em aço inox escovado ref. IN.20.954 da JNF. Bandeira fixa por fixadores em aço inox escovado ref. IN.81.113 da JNF e batente de pavimento em aço escovado ref. 81.129 da JNF. 
Vidro temperado com 12mm de espessura, da Saint-Gobain tipo SGG SECURIT, cristalino com arestas polidas.
Vão e bandeira apoiados em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(Vi04.4.01)</t>
    </r>
  </si>
  <si>
    <t xml:space="preserve">04.04.005 - Área Técnica </t>
  </si>
  <si>
    <t>Vi05.4.13</t>
  </si>
  <si>
    <t xml:space="preserve">04.04.006 - Área Técnica </t>
  </si>
  <si>
    <t>Vi05.4.14</t>
  </si>
  <si>
    <t>04.06.002 - Gabinte</t>
  </si>
  <si>
    <t>Vi07.4.11</t>
  </si>
  <si>
    <t>Vi07.4.12</t>
  </si>
  <si>
    <r>
      <t xml:space="preserve">Fornecimento e montagem de vão em vidro temperado incolor 12mm espessura, com uma folha de vai e vem e bandeira. As ferragens dos vãos de batente são em aço inox escovado IN.81.110.1 e IN.81.110 da JNF com par de puxadores de muleta na em aço inox escovado refº IN.00.028 da JNF. Fechadura em aço inox escovado ref. IN.20.3320 da JNF. Bandeira fixa por fixadores em aço inox escovado ref. IN.81.113 da JNF e batente de pavimento em aço escovado ref. 81.129 da JNF. 
Vidro temperado com 12mm de espessura, da Saint-Gobain tipo SGG SECURIT, cristalino com arestas polidas.
Vão e bandeira apoiados em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(Vi10)</t>
    </r>
  </si>
  <si>
    <t>04.04.023 - Desembarque</t>
  </si>
  <si>
    <t>V10.4.01</t>
  </si>
  <si>
    <t>V10.4.02</t>
  </si>
  <si>
    <t>04.04.025 - Embarque</t>
  </si>
  <si>
    <t>V10.4.03</t>
  </si>
  <si>
    <t>V10.4.04</t>
  </si>
  <si>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Todos os acessórios e trabalhos necessários a um bom acabamento, de acordo com indicações do fabricante/fornecedor e elementos de projeto
</t>
    </r>
    <r>
      <rPr>
        <b/>
        <sz val="11"/>
        <rFont val="Calibri"/>
        <family val="2"/>
        <scheme val="minor"/>
      </rPr>
      <t>(Vi11)</t>
    </r>
  </si>
  <si>
    <t>V11.4.01</t>
  </si>
  <si>
    <t>V11.4.02</t>
  </si>
  <si>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Todos os acessórios e trabalhos necessários a um bom acabamento, de acordo com indicações do fabricante/fornecedor e elementos de projeto
</t>
    </r>
    <r>
      <rPr>
        <b/>
        <sz val="11"/>
        <rFont val="Calibri"/>
        <family val="2"/>
        <scheme val="minor"/>
      </rPr>
      <t>(Vi12)</t>
    </r>
  </si>
  <si>
    <t>V12.4.01</t>
  </si>
  <si>
    <t>V12.4.02</t>
  </si>
  <si>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(Vi13.4.01)</t>
    </r>
  </si>
  <si>
    <t>Separação Embarque/desembarque</t>
  </si>
  <si>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(Vi14.4.01)</t>
    </r>
  </si>
  <si>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(Vi15.4.01)</t>
    </r>
  </si>
  <si>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(Vi16)</t>
    </r>
    <r>
      <rPr>
        <sz val="11"/>
        <rFont val="Calibri"/>
        <family val="2"/>
        <scheme val="minor"/>
      </rPr>
      <t xml:space="preserve"> - Vi16.4.01/02/03/04</t>
    </r>
  </si>
  <si>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(Vi17.4.01)</t>
    </r>
  </si>
  <si>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(Vi18.4.01)</t>
    </r>
  </si>
  <si>
    <t>Separação Embarque/Lado terra</t>
  </si>
  <si>
    <r>
      <t xml:space="preserve">Fornecimento e montagem de vão em vidro temperado incolor 12mm espessura, com uma folha de vai e vem. As ferragens dos vãos de batente são em aço inox escovado IN.81.110.1 e IN.81.110 da JNF com barra antipânico no sentido da fuga CISA-NEW EUROPA refº 159000 e puxador de muleta na face oposta em aço inox escovado refº IN.00.270 da JNF. Fecho superior e inferior por folha em aço inox escovado ref. IN.20.954 da JNF.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(Vi19.4.01)</t>
    </r>
  </si>
  <si>
    <r>
      <t xml:space="preserve">Fornecimento e montagem de divisória em vidro fixo temperado incolor 12mm espessura. Fixação em peças de em aço inox escovado ref. IN.81.113 da JNF e batente de pavimento em aço escovado ref. 81.129 da JNF. 
Vidro temperado com 12mm de espessura, da Saint-Gobain tipo SGG SECURIT, cristalino com arestas polidas.
Fornecimento e montagem de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 xml:space="preserve">(V20) </t>
    </r>
    <r>
      <rPr>
        <sz val="11"/>
        <rFont val="Calibri"/>
        <family val="2"/>
        <scheme val="minor"/>
      </rPr>
      <t>- Vi20.4.01/02/03</t>
    </r>
  </si>
  <si>
    <r>
      <t xml:space="preserve">Porta interior de correr automática em vidro temperado liso com 12mm de espessura,com uma folha fixa e outra de correr, tipo SGG SECURIT e mecanismo tipo Linear Polaris Sincro da JNF composto por calhas superiores e inferiores, roldanas, batentes, guias, componentes eletrónicos e todos os elementos para o normal funcionamento.
Vidro temperado com 12mm de espessura, da Saint-Gobain tipo SGG SECURIT, cristalino com arestas polidas.
Ligada à SADI e com SACA.
</t>
    </r>
    <r>
      <rPr>
        <b/>
        <sz val="11"/>
        <rFont val="Calibri"/>
        <family val="2"/>
        <scheme val="minor"/>
      </rPr>
      <t>(Vi21.4.01)</t>
    </r>
  </si>
  <si>
    <t>Folha fixa</t>
  </si>
  <si>
    <t>Folha de correr</t>
  </si>
  <si>
    <r>
      <t xml:space="preserve">Fornecimento e montagem de sistema de fecho em vão em harmónio em alumínio do tipo SimFlex.
Todos os acessórios e trabalhos necessários a um bom acabamento, de acordo com indicações do fabricante/fornecedor e elementos de projeto
</t>
    </r>
    <r>
      <rPr>
        <b/>
        <sz val="11"/>
        <rFont val="Calibri"/>
        <family val="2"/>
        <scheme val="minor"/>
      </rPr>
      <t>(Vi22.4.01)</t>
    </r>
  </si>
  <si>
    <t>Para encerramento das linhas 1 e 2 (A=14,365m2)</t>
  </si>
  <si>
    <r>
      <t xml:space="preserve">Fornecimento e montagem de sistema de fecho em vão em harmónio em alumínio do tipo SimFlex.
Todos os acessórios e trabalhos necessários a um bom acabamento, de acordo com indicações do fabricante/fornecedor e elementos de projeto
</t>
    </r>
    <r>
      <rPr>
        <b/>
        <sz val="11"/>
        <rFont val="Calibri"/>
        <family val="2"/>
        <scheme val="minor"/>
      </rPr>
      <t>(Vi23.4.01)</t>
    </r>
  </si>
  <si>
    <t>Para encerramento da linha 3 (A=9,165m2)</t>
  </si>
  <si>
    <r>
      <t xml:space="preserve">Fornecimento e montagem de vão em vidro temperado incolor 12mm espessura, com duas folhas de vai e vem, bandeira e duas folhas fixas. Conjunto completo de pivot hidráulico para portas de vidro em aço escovado refª 81.203 W, par de asas por folha em aço inox escovado refª IN.07.286.A.25 da JNF e 1 fecho por folha de trinco superior e inferior em aço escovado refº IN.20.954 da JNF. Bandeira fixa por fixadores em aço inox escovado ref. IN.81.113 da JNF e batente de pavimento em aço escovado ref. 81.129 da JNF.
Vidro temperado com 12mm de espessura, da Saint-Gobain tipo SGG SECURIT, cristalino com arestas polidas.
Vão e bandeira apoiados em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(Vi24.4.01)</t>
    </r>
  </si>
  <si>
    <t>04.04.026 - Acesso às portas 1/2/3</t>
  </si>
  <si>
    <t>1.1.7.2.4.1</t>
  </si>
  <si>
    <r>
      <t xml:space="preserve">Porta de correr com 1 folha cega com alma alveolar de papel com 32mm de espessura e  revestida a painéis de resina fenólica. Resina fenólica, série Papgo refª G059 e impresso o logotipo de PMR de acordo com o guia VINCI. Sistema para porta de correr em carril refª 15.901 da JNF, incluindo as roldanas, batentes, guia de pavimento e carril. Par de asas por folha em aço inox escovado refª IN.07.204.D.25 da JNF.
Painel de MDF, lacada em na cor azul com pictograma branco símbolo de deficiente; aro de madeira maciça. Incluindo guarnição do mesmo material e acabamento que a folha, ferragens de pendurar, de fechadura e puxador com alavanca para fecho de aço inoxidável, série básica.
Todos os acessórios e trabalhos necessários a um bom acabamento, de acordo com indicações do fabricante/fornecedor e elementos de projeto
</t>
    </r>
    <r>
      <rPr>
        <b/>
        <sz val="11"/>
        <rFont val="Calibri"/>
        <family val="2"/>
        <scheme val="minor"/>
      </rPr>
      <t>(VI25.4.01)</t>
    </r>
  </si>
  <si>
    <r>
      <t xml:space="preserve">Fornecimento e montagem de fachada em caixilho de aço escovado resistente ao fogo EI30 e vidro resistente ao fogo. 
Caixilharia em aço escovado da Forster sistema Forster Fuego Light EI 30.
2 vidros temperados laminados de segurança resistente ao fogo com 28mm de espessura e caixa de ar de 4mm da Contraflam Structure 30.
Todos os acessórios e trabalhos necessários a um bom acabamento, de acordo com indicações do fabricante/fornecedor e elementos de projeto.
</t>
    </r>
    <r>
      <rPr>
        <b/>
        <sz val="11"/>
        <rFont val="Calibri"/>
        <family val="2"/>
        <scheme val="minor"/>
      </rPr>
      <t>(Vi26.4.01 ao Vi34.4.01)</t>
    </r>
  </si>
  <si>
    <t>Vi26.4.01</t>
  </si>
  <si>
    <t>Vi27.4.01</t>
  </si>
  <si>
    <t>Vi28.4.01</t>
  </si>
  <si>
    <t>Vi29.4.01</t>
  </si>
  <si>
    <t>Vi30.4.01</t>
  </si>
  <si>
    <t>Vi31.4.01</t>
  </si>
  <si>
    <t>Vi32.4.01</t>
  </si>
  <si>
    <t>Vi33.4.01</t>
  </si>
  <si>
    <t>Vi34.4.01</t>
  </si>
  <si>
    <t>1.1.7.2.5</t>
  </si>
  <si>
    <t>1.1.7.2.5.1</t>
  </si>
  <si>
    <r>
      <t xml:space="preserve">Caixilharia em alumínio lacado com ruptura térmica com acabamento RAL 7022 da Extrusal Série A.040, vidro duplo 37mm temperado Cool Lite SKN 154 II 8mm + argon 16mm + laminado acústico Stadip Silence 66,2.,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t>
    </r>
    <r>
      <rPr>
        <b/>
        <sz val="11"/>
        <rFont val="Calibri"/>
        <family val="2"/>
        <scheme val="minor"/>
      </rPr>
      <t>(Ve01.4.01)</t>
    </r>
  </si>
  <si>
    <t>Na zona onde se iniciava a cobra</t>
  </si>
  <si>
    <t>1.1.7.2.5.2</t>
  </si>
  <si>
    <r>
      <t xml:space="preserve">Porta corta-fogo de batente homologada, EI2 60-C5, de duas folhas de 63 mm de espessura, 2400x2000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Inclui SADI
</t>
    </r>
    <r>
      <rPr>
        <b/>
        <sz val="11"/>
        <rFont val="Calibri"/>
        <family val="2"/>
        <scheme val="minor"/>
      </rPr>
      <t>(Ve02.4.01)</t>
    </r>
  </si>
  <si>
    <t>Escada EP07</t>
  </si>
  <si>
    <t>1.1.7.2.6</t>
  </si>
  <si>
    <t>1.1.7.2.6.3</t>
  </si>
  <si>
    <t>Remontagem de cabines do SEF anteriormente desmontadas</t>
  </si>
  <si>
    <t>1.1.7.2.7</t>
  </si>
  <si>
    <t>1.1.7.2.7.1</t>
  </si>
  <si>
    <t>1.1.7.2.7.2</t>
  </si>
  <si>
    <t>Fornecimento e assentamento de Urinol EGG da Valadares, refª 39530002K  ou equivalente, com kit de instalação  refª 55041061 ou equivalente na cor branco (00), incluindo todos os acessórios e trabalhos necessários.</t>
  </si>
  <si>
    <t>1.1.7.2.7.3</t>
  </si>
  <si>
    <t>Fornecimento e montagem de Separador Cerâmico de Urinol tipo Valadares,  refª 78924002K ou equivalente,  na cor branco  incluindo todos os acessórios e trabalhos necessários.</t>
  </si>
  <si>
    <t>1.1.7.2.7.4</t>
  </si>
  <si>
    <t>Fornecimento e montagem de  bancada com lavatório encastrado tipo - CORIAN - série Designer na cor White, incluindo fixações e  todos os acessórios necessários ao seu perfeito funcionamento, conforme pormenores de projecto.</t>
  </si>
  <si>
    <t>1.1.7.2.7.5</t>
  </si>
  <si>
    <t>Fornecimento e montagem de  torneira de parede eletrónica tipo DMP Eletronics - MiniUno 40 com acabamento cromado (22958), Ref. MiniUno 40262, incluindo Kit de redução de caudal para 1,5l/min, fixações, ligações às redes, selajens, todos os acessórios necessários ao seu perfeito funcionamento.</t>
  </si>
  <si>
    <t>1.1.7.2.7.6</t>
  </si>
  <si>
    <t>1.1.7.2.7.7</t>
  </si>
  <si>
    <t>1.1.7.2.7.8</t>
  </si>
  <si>
    <t>1.1.7.2.7.9</t>
  </si>
  <si>
    <t>1.1.7.2.7.10</t>
  </si>
  <si>
    <t>1.1.7.2.7.11</t>
  </si>
  <si>
    <t>04.04.010/004 - IS Masculina e Feminina</t>
  </si>
  <si>
    <t>1.1.7.2.8</t>
  </si>
  <si>
    <t>1.1.7.2.8.1</t>
  </si>
  <si>
    <t>1.1.7.2.8.2</t>
  </si>
  <si>
    <t>1.1.7.2.8.3</t>
  </si>
  <si>
    <t>1.1.7.2.8.4</t>
  </si>
  <si>
    <t>1.1.7.2.8.5</t>
  </si>
  <si>
    <t>1.1.7.2.8.6</t>
  </si>
  <si>
    <t>1.1.7.2.8.7</t>
  </si>
  <si>
    <t>1.1.7.2.8.8</t>
  </si>
  <si>
    <t>1.1.7.2.8.9</t>
  </si>
  <si>
    <t>1.1.7.2.8.10</t>
  </si>
  <si>
    <t>IS 's PMR 's</t>
  </si>
  <si>
    <t>1.1.7.2.8.11</t>
  </si>
  <si>
    <t>1.2</t>
  </si>
  <si>
    <t>CORPO SUL B2</t>
  </si>
  <si>
    <t>1.2.1</t>
  </si>
  <si>
    <t>PISO 5</t>
  </si>
  <si>
    <t>1.2.1.1</t>
  </si>
  <si>
    <t>1.2.1.1.1</t>
  </si>
  <si>
    <t>1.2.1.1.2</t>
  </si>
  <si>
    <t>1.2.1.1.3</t>
  </si>
  <si>
    <t>05.01.018 - Corpo Sul B - Espaço comercial</t>
  </si>
  <si>
    <t>05.01.018 - Corpo Sul B - Parede Exterior</t>
  </si>
  <si>
    <t>05.01.018 - Corpo Sul B - Elevador nº 4</t>
  </si>
  <si>
    <t>1.2.1.1.4</t>
  </si>
  <si>
    <t>1.2.1.1.5</t>
  </si>
  <si>
    <t>Demolição intergal das forras dos pilares existentes  e encaminhamento a destino final licenciado</t>
  </si>
  <si>
    <t>1.2.2.2</t>
  </si>
  <si>
    <t>1.2.2.2.1</t>
  </si>
  <si>
    <t>1.2.2.2.1.1</t>
  </si>
  <si>
    <t>05.01.018/x01 - Circulação/EC 5.01</t>
  </si>
  <si>
    <t>05.01.x05 - Escada EP06</t>
  </si>
  <si>
    <t>05.01.019 - Fecho da porta da escada e elevador n.º 4</t>
  </si>
  <si>
    <t>1.2.2.2.1.2</t>
  </si>
  <si>
    <t>05.01.x01 - EC 5.01</t>
  </si>
  <si>
    <t>05.01.x01/x02 - Entre os EC 5.01 e EC 5.02</t>
  </si>
  <si>
    <t>05.01.x02/x03 - Entre os EC 5.02 e Sala de Fumadores</t>
  </si>
  <si>
    <t>05.01.x03 - Sala de Fumadores e Elevador A09</t>
  </si>
  <si>
    <t>Entre 05.01.x04 - Arrecadação  e Elevador A09</t>
  </si>
  <si>
    <t>05.01.x04 - Arrecadação</t>
  </si>
  <si>
    <t>05.01.018 - circulação</t>
  </si>
  <si>
    <t>1.2.2.2.1.3</t>
  </si>
  <si>
    <t>05.01.x02 - EC 5.02</t>
  </si>
  <si>
    <t>05.01.x03 - Sala de Fumadores</t>
  </si>
  <si>
    <t>1.2.2.2.1.4</t>
  </si>
  <si>
    <t>1.2.2.2.1.5</t>
  </si>
  <si>
    <t>1.2.2.2.1.6</t>
  </si>
  <si>
    <t>1.2.2.2.1.7</t>
  </si>
  <si>
    <t>1.2.2.2.1.8</t>
  </si>
  <si>
    <t>05.01.018 - Circulação</t>
  </si>
  <si>
    <t>Em Paredes</t>
  </si>
  <si>
    <t>Em pilares</t>
  </si>
  <si>
    <t>Escada EP06 - N4/N5</t>
  </si>
  <si>
    <t>1.2.2.2.1.9</t>
  </si>
  <si>
    <t>Fornecimento e montagem de chapa de aço galvanizada lisa, DX51D+Z200 ou Z275, com 50x500x50 e 3mm de espessura, para forrar frente de pilar, de acordo com o desenho de pormenor das frentes de lojas.</t>
  </si>
  <si>
    <t>1.2.2.2.2</t>
  </si>
  <si>
    <t>1.2.2.2.2.1</t>
  </si>
  <si>
    <t>Tecto</t>
  </si>
  <si>
    <t>Do tecto falso ao tecto</t>
  </si>
  <si>
    <t>1.2.2.2.2.2</t>
  </si>
  <si>
    <r>
      <t xml:space="preserve">Fornecimento e assentamento de sistema de teto falso em placas de metal distendido tipo HCL-HUNTERDOUGLAS - Stretch Metal Tiles LS12(FE) na cor branco RAL 9003 sistema oculto, dimensões e estereotomia de acordo com desenhos, assentes em estrutura metálica suspensa através de varão roscado, incluindo remate periférico em perfil de escada, fixações e restantes trabalhos necessários ao seu perfeito acabamento.
</t>
    </r>
    <r>
      <rPr>
        <b/>
        <sz val="11"/>
        <rFont val="Calibri"/>
        <family val="2"/>
        <scheme val="minor"/>
      </rPr>
      <t>(TE07)</t>
    </r>
  </si>
  <si>
    <t>1.2.2.2.3</t>
  </si>
  <si>
    <t>1.2.2.2.3.1</t>
  </si>
  <si>
    <t>1.2.2.2.3.2</t>
  </si>
  <si>
    <t>1.2.2.2.3.3</t>
  </si>
  <si>
    <r>
      <t xml:space="preserve">Fornecimento e aplicação de rodapés com 200mm de altura, em aço inoxidável com 1mm espessura, encabeçado com placa de Contraplacado Marítimo de 18mm de espessura, incluindo assentamento, fixação e acabamento, com todos os materiais e trabalhos inerentes, conforme desenhos e especificações do Caderno de Encargos.
</t>
    </r>
    <r>
      <rPr>
        <b/>
        <sz val="11"/>
        <rFont val="Calibri"/>
        <family val="2"/>
        <scheme val="minor"/>
      </rPr>
      <t>(RP01)</t>
    </r>
  </si>
  <si>
    <t>1.2.2.2.4</t>
  </si>
  <si>
    <t>1.2.2.2.4.1</t>
  </si>
  <si>
    <r>
      <t xml:space="preserve">Fornecimento e montagem de fachada em caixilho de aço escovado resistente ao fogo EI30 e vidro resistente ao fogo. 
Caixilharia em aço escovado da Forster sistema Forster Fuego Light EI 30.
2 vidros temperados laminados de segurança resistente ao fogo com 28mm de espessura e caixa de ar de 4mm da Contraflam Structure 30.
Todos os acessórios e trabalhos necessários a um bom acabamento, de acordo com indicações do fabricante/fornecedor e elementos de projeto.
</t>
    </r>
    <r>
      <rPr>
        <b/>
        <sz val="11"/>
        <rFont val="Calibri"/>
        <family val="2"/>
        <scheme val="minor"/>
      </rPr>
      <t>(Vi29 ao Vi34 e Vi37.5.01)</t>
    </r>
  </si>
  <si>
    <t>Vi29.5.02</t>
  </si>
  <si>
    <t>Vi30.5.02</t>
  </si>
  <si>
    <t>Vi31.5.02</t>
  </si>
  <si>
    <t>Vi32.5.02</t>
  </si>
  <si>
    <t>Vi33.5.02</t>
  </si>
  <si>
    <t>Vi34.5.02</t>
  </si>
  <si>
    <t>Vi37.5.01</t>
  </si>
  <si>
    <t>1.2.2.2.5.1</t>
  </si>
  <si>
    <r>
      <t xml:space="preserve">Fornecimento e montagem de portão corta-fogo deslizante com 2 porta para passagem (2UP), guia e sistema de contrapeso. Folha fabricada em painel contínuo em duas chapas de aço, preenchidas com lã de rocha de alta densidade de 145 kg/m³,  reforço perimetral com perfil em U galvanizado, fecho superior e lateral com junta intumescente e perfis corta fumos, porta equipada com fechadura, puxador e barra antipânico e mola de fecho. Vão sempre aberto retido por retentores electromagnéticos, ligado ao SADI.
Conforme mapa de vãos.
</t>
    </r>
    <r>
      <rPr>
        <b/>
        <sz val="11"/>
        <rFont val="Calibri"/>
        <family val="2"/>
        <scheme val="minor"/>
      </rPr>
      <t>(Vi38.5.01)</t>
    </r>
  </si>
  <si>
    <t>Vi38.5.01</t>
  </si>
  <si>
    <r>
      <t xml:space="preserve">Fornecimento e montagem de vão em vidro temperado incolor 12mm espessura, com duas folhas de vai e vem, bandeira e duas folhas fixas. Conjunto completo de pivot hidráulico para portas de vidro em aço escovado refª 81.203 W, par de asas por folha em aço inox escovado refª IN.07.286.A.25 da JNF e 1 fecho por folha de trinco superior e inferior em aço escovado refº IN.20.954 da JNF. Bandeira fixa por fixadores em aço inox escovado ref. IN.81.113 da JNF e batente de pavimento em aço escovado ref. 81.129 da JNF.
Vidro temperado com 12mm de espessura, da Saint-Gobain tipo SGG SECURIT, cristalino com arestas polidas.
Vão e bandeira apoiados em tubo de aço escovado quadrado com 80mm chumbado à laje de pavimento e tecto.
Todos os acessórios e trabalhos necessários a um bom acabamento, de acordo com indicações do fabricante/fornecedor e elementos de projeto
</t>
    </r>
    <r>
      <rPr>
        <b/>
        <sz val="11"/>
        <rFont val="Calibri"/>
        <family val="2"/>
        <scheme val="minor"/>
      </rPr>
      <t>(Vi54.5.01)</t>
    </r>
  </si>
  <si>
    <t>1.3</t>
  </si>
  <si>
    <t>POSTO MÉDICO PROVISÓRIO</t>
  </si>
  <si>
    <t>A localização do posto médico provisório deverá ficar totalmente livre, desimpedida e repostas todas as condições iniciais conforme se encontram antes da sua instalação, nomeadamento repintura de todos os espaços, reposição de pavimentos danificados, reposição de tetos eventualmente desmontados, selajens de laje, etc.</t>
  </si>
  <si>
    <t>1.3.1</t>
  </si>
  <si>
    <t>1.3.1.1</t>
  </si>
  <si>
    <t>Execução de carote para o piso 1 para ligação de esgoto doméstico da IS 's provisória (a ligar em tubagem existente no teto do piso 1 das IS 's do tapete n.º 2)</t>
  </si>
  <si>
    <t>1.3.1.2</t>
  </si>
  <si>
    <t>Demolição de 3 peças de pavimento aquando da desmontagem do posto médico provisório</t>
  </si>
  <si>
    <t>1.3.2</t>
  </si>
  <si>
    <t>1.3.2.1</t>
  </si>
  <si>
    <t>1.3.2.1.1</t>
  </si>
  <si>
    <r>
      <t xml:space="preserve">Execução de paredes autoportantes tipo KNAUF W112 120/600(2xA12,5+70+2xA12,5) LM70. Parede com espessura total de 120mm e resistência ao fogo EI 60' formada por dupla camada de placas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NOTA: Montantes um sim um não (1,20m a 1,20m) irão ser fixados ao teto real a 3,63m
</t>
    </r>
    <r>
      <rPr>
        <b/>
        <sz val="11"/>
        <rFont val="Calibri"/>
        <family val="2"/>
        <scheme val="minor"/>
      </rPr>
      <t>(PR02)</t>
    </r>
  </si>
  <si>
    <t>1.3.2.1.2</t>
  </si>
  <si>
    <t>1.3.2.2</t>
  </si>
  <si>
    <t>1.3.2.2.1</t>
  </si>
  <si>
    <r>
      <t xml:space="preserve">Montagem temporária de portas desigandas para o piso 2 </t>
    </r>
    <r>
      <rPr>
        <b/>
        <sz val="11"/>
        <rFont val="Calibri"/>
        <family val="2"/>
        <scheme val="minor"/>
      </rPr>
      <t>Vi05.2.05</t>
    </r>
    <r>
      <rPr>
        <sz val="11"/>
        <rFont val="Calibri"/>
        <family val="2"/>
        <scheme val="minor"/>
      </rPr>
      <t xml:space="preserve"> e </t>
    </r>
    <r>
      <rPr>
        <b/>
        <sz val="11"/>
        <rFont val="Calibri"/>
        <family val="2"/>
        <scheme val="minor"/>
      </rPr>
      <t>Vi05.2.07</t>
    </r>
    <r>
      <rPr>
        <sz val="11"/>
        <rFont val="Calibri"/>
        <family val="2"/>
        <scheme val="minor"/>
      </rPr>
      <t>.</t>
    </r>
  </si>
  <si>
    <t>1.3.2.3</t>
  </si>
  <si>
    <t>1.3.2.3.1</t>
  </si>
  <si>
    <t>Sanita para PMR de porcelana da VALADARES, Ref.: 18063002K incluindo tanque de plástico exterior c/ entrada lateral com mecanismo Ref: 55118010.</t>
  </si>
  <si>
    <t>1.3.2.3.2</t>
  </si>
  <si>
    <t>Fornecimento e assentamento de lavatório em louça cerâmica, tipo Valadares, modelo PMR Gaia, ou equivalente, ref. 78791002, cor branca (00), incluindo suporte fixo em aço inox escovado ref. 55092000, sifão, e todos os acessórios da marca e trabalhos necessários. (a instalar de acordo com a legislação aplicável), incluindo subestrutura para suporte do lavatório no interior da parede de gesso cartonado.</t>
  </si>
  <si>
    <t>1.3.2.3.3</t>
  </si>
  <si>
    <t>Fornecimento e montagem de torneira monocomando  monocomando para p/ lavatório tipo Valadares, série PMR Refª 50663022, ou equivalente.</t>
  </si>
  <si>
    <t>1.3.2.3.4</t>
  </si>
  <si>
    <t>1.3.2.3.5</t>
  </si>
  <si>
    <t>Fornecimento e montagem de barras de apoio tipo VALADARES para mobilidade reduzida, Apoio Articulado 80cm PMR, Ref. 55140110 incluindo todos os acessórios necessários ao seu perfeito funcionamento e subestrutura de apoio no interior da parede de gesso cartonado.</t>
  </si>
  <si>
    <t>1.3.2.3.6</t>
  </si>
  <si>
    <t>1.4</t>
  </si>
  <si>
    <t>PORTA DE EMBARQUE 14 E PIER ADJACENTE</t>
  </si>
  <si>
    <t>1.4.1</t>
  </si>
  <si>
    <t>PORTA DE EMBARQUE 14</t>
  </si>
  <si>
    <t>1.4.1.1</t>
  </si>
  <si>
    <t>PISO 4/5 - (zona da escada de embarque remoto)</t>
  </si>
  <si>
    <t>1.4.1.1.1</t>
  </si>
  <si>
    <t>1.4.1.1.1.1</t>
  </si>
  <si>
    <t>05.02.001 - Sala de embarque (Saída de Emergência)</t>
  </si>
  <si>
    <t>1.4.1.1.1.2</t>
  </si>
  <si>
    <t>Demolição intregral de revestimentos de escada incluindo cobertores, espelhos, patins, muretes e capeamentose transporte a destino final licenciado tudo de acordo com peças desenhadas.
Nota: o murete a demolir é o do lado poente e sul</t>
  </si>
  <si>
    <t>05.02.001 - Saída de Emergência (escada)</t>
  </si>
  <si>
    <t>1.4.1.1.1.3</t>
  </si>
  <si>
    <t>Demolição de cobertura em alumínio e policarbonato e todos os seus constituintes incluindo transporte a destino final licenciado</t>
  </si>
  <si>
    <t>1.4.1.1.1.4</t>
  </si>
  <si>
    <t>Demolição de vãos em alumínio e vidro e todos os seus constituintes incluindo transporte a destino final licenciado</t>
  </si>
  <si>
    <t>1.4.1.1.2</t>
  </si>
  <si>
    <t>1.4.1.1.2.1</t>
  </si>
  <si>
    <t>1.4.1.1.2.1.1</t>
  </si>
  <si>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(Ve11.5.01)</t>
    </r>
  </si>
  <si>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(Ve12.5.01)</t>
    </r>
  </si>
  <si>
    <t>1.4.1.1.2.2</t>
  </si>
  <si>
    <t>1.4.1.1.2.2.1</t>
  </si>
  <si>
    <r>
      <t xml:space="preserve">Fornecimento e montagem de sistema de cobertura em alumínio e policarbonato com 12mm de espessura e acabamento a "Bronze" a aplicar na estutura de caixilharia da escada de embarques remotos.
De acordo com o mapa de vãos.
</t>
    </r>
    <r>
      <rPr>
        <b/>
        <sz val="11"/>
        <rFont val="Calibri"/>
        <family val="2"/>
        <scheme val="minor"/>
      </rPr>
      <t>(Ve13.5.01)</t>
    </r>
  </si>
  <si>
    <t>1.4.1.1.2.3</t>
  </si>
  <si>
    <t>1.4.1.1.2.3.1</t>
  </si>
  <si>
    <t>cobertores</t>
  </si>
  <si>
    <t>1.4.1.1.2.3.2</t>
  </si>
  <si>
    <r>
      <t xml:space="preserve">Fornecimento e assentamento de mosaicos em Mármore idêntico ao existente, conforme estereotomia existente, tratamento das faces não vistas com a aplicação de produto anti-fúngico e repelente á água, incluíndo argamassa de assentamento, betumagem das juntas à côr, cortes, todos os materiais e trabalhos inerentes e necessários ao seu perfeito acabamento
</t>
    </r>
    <r>
      <rPr>
        <b/>
        <sz val="11"/>
        <rFont val="Calibri"/>
        <family val="2"/>
        <scheme val="minor"/>
      </rPr>
      <t>(PV05)</t>
    </r>
  </si>
  <si>
    <t>1.4.1.1.2.4</t>
  </si>
  <si>
    <t>1.4.1.1.2.4.1</t>
  </si>
  <si>
    <r>
      <t xml:space="preserve">Guarda em aço inox com 900mm de altura, composto por corrimão com </t>
    </r>
    <r>
      <rPr>
        <sz val="11"/>
        <rFont val="Calibri"/>
        <family val="2"/>
      </rPr>
      <t>Ø60mm fixo a montantes verticais de 40x40mm e 3 varões redondas de aço com Ø16mm fixos aos montantes verticais e chumbados ao pavimento de pedra.</t>
    </r>
  </si>
  <si>
    <t>1.4.1.2</t>
  </si>
  <si>
    <t>1.4.1.2.1</t>
  </si>
  <si>
    <t>05.02.001 - Sala de embarque</t>
  </si>
  <si>
    <t>05.02.001 - Desembarque (Rampa)</t>
  </si>
  <si>
    <t>05.02.001 - Arrecadação (Rampa)</t>
  </si>
  <si>
    <t>Desmonte de todos os revestimentos e seus constituintes, em chapa de inox, estrutra de suporte em aglomerado de madeira e/ou ferro, incluindo transporte a destino final licenciado tudo de acordo com as peças desenhadas.</t>
  </si>
  <si>
    <t>Em paredes</t>
  </si>
  <si>
    <t>No bordo da laje</t>
  </si>
  <si>
    <t>Em tectos</t>
  </si>
  <si>
    <t>Desmonte de todos os revestimentos e seus constituintes do tecto falso metálico na zona da floreira e rampa, incluindo transporte a destino final licenciado tudo de acordo com as peças desenhadas.</t>
  </si>
  <si>
    <t>Desmonte de Tecto em cortiça e outros elementos existentes (quadriculas plásticas e outros),  incluindo transporte a destino final licenciado tudo de acordo com as peças desenhadas.</t>
  </si>
  <si>
    <t>Desmonte de vãos envidraçados exteriores no alçado Sul, Poente e Norte e  incluindo transporte a destino final licenciado tudo de acordo com as peças desenhadas.</t>
  </si>
  <si>
    <t>05.02.001 - Sala de embarque - Fachada Sul e Norte</t>
  </si>
  <si>
    <t>05.02.001 - Sala de embarque - Fachada Poente</t>
  </si>
  <si>
    <t>Desmonte de vãos envidraçados interior e murete em chapa de aço na separação entre a porta de embarque e o pier,  incluindo transporte a destino final licenciado tudo de acordo com as peças desenhadas.</t>
  </si>
  <si>
    <t>Divisória de vidro</t>
  </si>
  <si>
    <t>Murete em aço</t>
  </si>
  <si>
    <t>1.4.1.2.1.6</t>
  </si>
  <si>
    <t>Desmonte cuidado de balcão de embarque da porta 14 e respectivas divisórias e todos os seus constituintes, incluindo acondicionamento e armazenagem para futura recolocação. Inclui todos os sistemas existentes, nomeadamente SADI, SACA, etc.</t>
  </si>
  <si>
    <t>1.4.1.2.1.7</t>
  </si>
  <si>
    <t>Desmonte cuidado de divisória de vidro e estrutura de inox e todos os acessórios necessários e respetivo armazenamento e acondicionamento para posteior recolocação. Divisão entre a área de espera e a área de pré embarque.</t>
  </si>
  <si>
    <t>1.4.1.2.1.8</t>
  </si>
  <si>
    <t>Desmonte de divisória de vidro e estrutura de aluminio e todos os acessórios e encaminhamento a destino final licenciado.</t>
  </si>
  <si>
    <t>1.4.1.2.1.9</t>
  </si>
  <si>
    <t>Desmonte cuidado do rodapé existente em tubo de aço inox com 50mm de Ø e todos os acessórios necessários e respetivo armazenamento e acondicionamento para posteior recolocação.</t>
  </si>
  <si>
    <t>1.4.1.2.1.10</t>
  </si>
  <si>
    <t>Desmonte de guardas de escada e rampa de acesso à zona de embarque em inox, vidro e todos os acessórios e encaminhamento a destino final licenciado.</t>
  </si>
  <si>
    <t>1.4.1.2.2</t>
  </si>
  <si>
    <t>1.4.1.2.2.1</t>
  </si>
  <si>
    <t>1.4.1.2.2.1.1</t>
  </si>
  <si>
    <r>
      <t xml:space="preserve">Execução de paredes autoportantes tipo KNAUF W112 120/600(1xA12,5+70+1xA12,5) LM70. Parede com espessura total de 95mm formada por uma camada de placas tipo KNAUF STANDARD do tipo A/12,5mm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(PR01)</t>
    </r>
  </si>
  <si>
    <t>05.02.001 - Área Técnica MBT</t>
  </si>
  <si>
    <t>05.02.001 - Área Técnica Electricidade (lado Sul)</t>
  </si>
  <si>
    <t>05.02.001 - Área Técnica Electricidade (lado Norte)</t>
  </si>
  <si>
    <t>05.02.001 - Área Técnica OT</t>
  </si>
  <si>
    <t>05.02.001 - Área de espera (parede Sul)</t>
  </si>
  <si>
    <t>05.02.001 - Área de espera (parede Norte)</t>
  </si>
  <si>
    <t>05.02.001 - Área de espera ("H" Sul)</t>
  </si>
  <si>
    <t>05.02.001 - Área de espera ("H" Norte)</t>
  </si>
  <si>
    <t>05.02.001 - Área de espera</t>
  </si>
  <si>
    <r>
      <t xml:space="preserve">Execução de revestimento de pilares e/ou paredes com sistema tipo KNAUF W622 (1xA12,5+20). Revestimento com espessura total de 32,5mm e resistência ao fogo EI 60' formada por camada de placa tipo KNAUF STANDARD do tipo A/12,5mm  aparafusadas a uma estrutura metálica em chapa galvanizada, do tipo DX51D,  Z140, tipo KANUF MAESTRA OMEGA com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(PR08)</t>
    </r>
  </si>
  <si>
    <t>05.02.001 - Desembarque</t>
  </si>
  <si>
    <t>05.02.001 - Embarque</t>
  </si>
  <si>
    <t>05.02.001 - Arrumo companhias</t>
  </si>
  <si>
    <t>1.4.1.2.2.1.2</t>
  </si>
  <si>
    <r>
      <t xml:space="preserve">Revestimento de fachada e cobertura de chapas de zinco do tipo Blocotelha, SKINZIP SZ500, na cor titânio RAL 9007 com 1mm de espessura e 580 mm entre eixos, sobre tela drenante de estrutura nodular de polietileno de alta densidade (PEAD/HDPE), com nódulos de 8 mm de altura, resistência à compressão 150 kN/m² segundo EN ISO 604, capacidade de drenagem 5 l/(s·m) e massa nominal 0,5 kg/m², fixo à base com clip de fixação do sistema SKINZIP. Painel Sandwich tipo FTB PF 1000, certificado para EI 30, 50mm de espessura.Inclusive acessórios de fixação das chapas e fita flexível de butilo, adesiva em ambas as faces, para a selajem de estanquidade das sobreposições entre bandejas metálicas. O preço não inclui a superfície suporte nem os pontos singulares e as peças especiais da cobertura. 
</t>
    </r>
    <r>
      <rPr>
        <b/>
        <sz val="11"/>
        <rFont val="Calibri"/>
        <family val="2"/>
        <scheme val="minor"/>
      </rPr>
      <t>(PR04)</t>
    </r>
  </si>
  <si>
    <t>Sala de Espera e Pré-embarque</t>
  </si>
  <si>
    <t>Ligação embarque/desembarque</t>
  </si>
  <si>
    <t>Rampa</t>
  </si>
  <si>
    <t>Vão nas fachadas sul e norte</t>
  </si>
  <si>
    <r>
      <t xml:space="preserve">Fornecimento e aplicação de revestimento de pilares metálicos na fachada sul, poente e norte constituido por isolamento em painéis ignífugos tipo TECBOR com 20mm de espessura com acabamento a chapa de alumínio lacado na cor RAL 7022 de acordo com peças desenhadas.
</t>
    </r>
    <r>
      <rPr>
        <b/>
        <sz val="11"/>
        <rFont val="Calibri"/>
        <family val="2"/>
        <scheme val="minor"/>
      </rPr>
      <t>(PA02)</t>
    </r>
  </si>
  <si>
    <t>Pilares nas fachadas sul, poente e norte</t>
  </si>
  <si>
    <t>1.4.1.2.2.1.4</t>
  </si>
  <si>
    <t>Forra da platibanda</t>
  </si>
  <si>
    <t>Forra dos "Hs"</t>
  </si>
  <si>
    <t>Sala de Espera (parede até à platibanda)</t>
  </si>
  <si>
    <t>Sala de Espera (da platibanda até ao tecto)</t>
  </si>
  <si>
    <t>Ligação embarque/desembarque (lado norte)</t>
  </si>
  <si>
    <t>Ligação embarque/desembarque (lado sul)</t>
  </si>
  <si>
    <t>05.02.001 - Arrecadação das companhias</t>
  </si>
  <si>
    <t>05.02.001 - Pilares no acesso à porta</t>
  </si>
  <si>
    <t>1.4.1.2.2.1.5</t>
  </si>
  <si>
    <t>05.02.001 - Área Técnica Electric. (lado Sul e Norte)</t>
  </si>
  <si>
    <t>05.02.001 - Arrecadação</t>
  </si>
  <si>
    <t>1.4.1.2.2.2</t>
  </si>
  <si>
    <r>
      <t xml:space="preserve">Aplicação manual de duas demãos de esmalte sintético de secagem rápida, à base de resinas alquídicas, em cor a definir, acabamento mate, (rendimento: 0,077 l/m² cada demão); aplicação prévia de uma demão de primário sintético antioxidante de secagem rápida, à base de resinas alquídicas, cor cinzento, acabamento mate (rendimento: 0,125 l/m²), sobre asna de perfis laminados de aço.
</t>
    </r>
    <r>
      <rPr>
        <b/>
        <sz val="11"/>
        <rFont val="Calibri"/>
        <family val="2"/>
        <scheme val="minor"/>
      </rPr>
      <t>(TE01)</t>
    </r>
  </si>
  <si>
    <t>05.02.001 - Sala de espera e Pré-embarque</t>
  </si>
  <si>
    <t>1.4.1.2.2.2.1</t>
  </si>
  <si>
    <r>
      <t xml:space="preserve">Fornecimento e montagem de teto falso acústico tipo ROCKFON -Ekla E15, cor branca 60x60cm,  incluindo estrutura e  fixações do sistema, perfis, remates e todos os trabalhos e materiais necessários ao seu perfeito funcionamento e acabamento.
</t>
    </r>
    <r>
      <rPr>
        <b/>
        <sz val="11"/>
        <rFont val="Calibri"/>
        <family val="2"/>
        <scheme val="minor"/>
      </rPr>
      <t>(TE02)</t>
    </r>
  </si>
  <si>
    <t>1.4.1.2.2.2.2</t>
  </si>
  <si>
    <r>
      <t xml:space="preserve">Fornecimento e aplicação de revestimento em placas de compósito de basalto natural comprimido, tipo ROCKPANEL COLOURS, classe de reação ao fogo A2-s1,d0, com 9mm de espessura, acabamento mate, fixo sobre subestrutura de alumínio conforme instruções do fabricante, incluindo cortes, juntas e remates, com cores, dimensões e estereotomia de acordo com peças desenhadas.
</t>
    </r>
    <r>
      <rPr>
        <b/>
        <sz val="11"/>
        <rFont val="Calibri"/>
        <family val="2"/>
        <scheme val="minor"/>
      </rPr>
      <t>(TE06)</t>
    </r>
  </si>
  <si>
    <t>05.02.001 - Sala de espera</t>
  </si>
  <si>
    <t>1.4.1.2.2.2.3</t>
  </si>
  <si>
    <t>1.4.1.2.2.2.5</t>
  </si>
  <si>
    <r>
      <t xml:space="preserve">Fornecimento e execução de pintura de tetos com tinta aquosa vinílica tipo CIN, VINILMATE acabamento mate, Ref.: 10-250 na cor branco RAL 9003 sobre primário tipo CIN Ref.: 16-600 EP/GC300, aplicada conforme especificações do fabricante.
</t>
    </r>
    <r>
      <rPr>
        <b/>
        <sz val="11"/>
        <rFont val="Calibri"/>
        <family val="2"/>
        <scheme val="minor"/>
      </rPr>
      <t>(TE15)</t>
    </r>
  </si>
  <si>
    <t>1.4.1.2.2.3</t>
  </si>
  <si>
    <t>1.4.1.2.2.3.1</t>
  </si>
  <si>
    <t>1.4.1.2.2.3.2</t>
  </si>
  <si>
    <t>Camada fina de pasta niveladora de pavimentos Niveland 5 "GRUPO PUMA", CT - C20 - F6 segundo EN 13813, de 5 mm de espessura, aplicada mecanicamente, para a regularização e nivelação da superfície suporte interior de betão ou argamassa, com prévia aplicação de primário à base de copolímeros acrílicos em emulsão aquosa, Paviland Primer R "GRUPO PUMA", preparada para receber pavimento cerâmico, de cortiça, de madeira, laminado, flexível ou têxtil. Inclusive banda de painel rígido de poliestireno expandido para a preparação das juntas perimetrais de dilatação. O preço não inclui o suporte de betão nem o revestimento.</t>
  </si>
  <si>
    <t>1.4.1.2.2.3.3</t>
  </si>
  <si>
    <t>05.02.001 - Pré-embarque</t>
  </si>
  <si>
    <t>1.4.1.2.2.4</t>
  </si>
  <si>
    <r>
      <t xml:space="preserve">Porta interior dupla de correr automática em caixilharia de alumínio e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(Vi43.5.01)</t>
    </r>
  </si>
  <si>
    <t>05.02.001 - Acesso à manga</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</si>
  <si>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(Vi44.5.01)</t>
    </r>
  </si>
  <si>
    <t>05.02.001 - Sala de Espera</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</si>
  <si>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2,30 (Altura) m.
</t>
    </r>
    <r>
      <rPr>
        <b/>
        <sz val="11"/>
        <rFont val="Calibri"/>
        <family val="2"/>
        <scheme val="minor"/>
      </rPr>
      <t>(Vi47.5.01)</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</si>
  <si>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(Vi48.5.01)</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</si>
  <si>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(Vi49.5.01/02/03/04)</t>
    </r>
  </si>
  <si>
    <t>05.02.001 - Arrecadação dos "Hs"</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</si>
  <si>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(Ve04.5.02)</t>
    </r>
  </si>
  <si>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(Ve07.5.01)</t>
    </r>
  </si>
  <si>
    <t>05.02.001 - Pré-embarque (fachada sul)</t>
  </si>
  <si>
    <r>
      <t xml:space="preserve">Fornecimento e montagem de exutor composto por lamelas em alumínio temperado com acabamento RAL 7022, do tipo, TRIA - Ventra Sterling - F.
Conforme mapa de vãos.
</t>
    </r>
    <r>
      <rPr>
        <b/>
        <sz val="11"/>
        <rFont val="Calibri"/>
        <family val="2"/>
        <scheme val="minor"/>
      </rPr>
      <t>(Ve08)</t>
    </r>
  </si>
  <si>
    <t>Ve08.5.01 - Fachada sul</t>
  </si>
  <si>
    <t>Ve08.5.02 - Fachada norte</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</si>
  <si>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(Ve09)</t>
    </r>
  </si>
  <si>
    <t>Ve09.5.01 - Fachada poente</t>
  </si>
  <si>
    <t>Ve09.5.02 - Fachada poente</t>
  </si>
  <si>
    <t>1.4.1.2.2.5.3</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</si>
  <si>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(Ve10)</t>
    </r>
  </si>
  <si>
    <t>Ve10.5.01</t>
  </si>
  <si>
    <t>Ve10.5.02</t>
  </si>
  <si>
    <t>Ve10.5.03</t>
  </si>
  <si>
    <t>Ve10.5.04</t>
  </si>
  <si>
    <t>Ve10.5.05</t>
  </si>
  <si>
    <t>Ve10.5.06</t>
  </si>
  <si>
    <t>Ve10.5.07</t>
  </si>
  <si>
    <t>Ve10.5.08</t>
  </si>
  <si>
    <t>Ve10.5.09</t>
  </si>
  <si>
    <t>Ve10.5.10</t>
  </si>
  <si>
    <t>1.4.1.2.2.5</t>
  </si>
  <si>
    <t>1.4.1.2.2.5.2</t>
  </si>
  <si>
    <t>Guarda de fachada em forma recta em U, de 100 cm de altura, formada por: caixilho composto de remate de guarda superior e inferior de secção circular de perfil maciço de aço laminado a quente de diâmetro 10 mm e montantes de secção quadrada de perfil maciço de aço laminado a quente de 12x12 mm com uma separação de 100 cm entre si; entre-pano para enchimento das aberturas do caixilho composto de barras verticais de secção quadrada de perfil maciço de aço laminado a quente de 12x12 mm com uma separação de 10 cm e corrimão de secção quadrada de perfil maciço de aço laminado a quente de 12x12 mm, fixada através de ancoragem mecânica de expansão.</t>
  </si>
  <si>
    <t>1.4.1.2.2.5.5</t>
  </si>
  <si>
    <t xml:space="preserve">Remontagem de divisória de vidro e estrutura de inox e todos os acessórios necessários e respetivo armazenamento e acondicionamento para posteior recolocação. Divisão entre a área de espera e a área de pré embarque.
</t>
  </si>
  <si>
    <t>1.4.1.2.2.6</t>
  </si>
  <si>
    <t>BALCÕES DE EMBARQUE</t>
  </si>
  <si>
    <t>1.4.1.2.2.6.1</t>
  </si>
  <si>
    <t>Remontagem cuidada de balcões de embarque da porta 14 e respectivas divisórias e todos os seus constituintes, incluindo acondicionamento e armazenagem para futura recolocação. Inclui todos os sistemas existentes, nomeadamente SADI, SACA, etc.</t>
  </si>
  <si>
    <t>1.4.2</t>
  </si>
  <si>
    <t>PIER ADJACENTE À PORTA 14</t>
  </si>
  <si>
    <t>1.4.2.1</t>
  </si>
  <si>
    <t>1.4.2.1.1</t>
  </si>
  <si>
    <t>1.4.2.1.2</t>
  </si>
  <si>
    <t>Demolição de parede divisória exterior e interior de diferentes materiais revestidos, com meios manuais/mecânicos, sem afectar a estabilidade dos elementos constructivos contiguos, e carga manual para camião ou contentor. O preço inclui a desmontagem prévia das folhas dos vãos, caixilharias, loiças sanitárias e outros constituintes incluindo transporte a destino final licenciado tudo de acordo com peças desenhadas.</t>
  </si>
  <si>
    <t>parede sul</t>
  </si>
  <si>
    <t>parede nascente</t>
  </si>
  <si>
    <t>parede nascente norte</t>
  </si>
  <si>
    <t>1.4.2.1.3</t>
  </si>
  <si>
    <t>Demolição intregral de caixilharia de fachada em vidro, alumínio, e outros do PIER ADJACENTE À PORTA DE EMBARQUE incluindo transporte a destino final licenciado, tudo de acordo com peças desenhadas</t>
  </si>
  <si>
    <t>1.4.2.1.4</t>
  </si>
  <si>
    <t>1.4.2.2</t>
  </si>
  <si>
    <t>1.4.2.2.1</t>
  </si>
  <si>
    <t>1.4.2.2.1.1</t>
  </si>
  <si>
    <t>na divisão do cantão</t>
  </si>
  <si>
    <t>1.4.2.2.1.2</t>
  </si>
  <si>
    <t>fachadas</t>
  </si>
  <si>
    <t>platibanda de proteção do pier</t>
  </si>
  <si>
    <t>1.4.2.2.1.3</t>
  </si>
  <si>
    <t>1.4.2.2.1.4</t>
  </si>
  <si>
    <t>1.4.2.2.2</t>
  </si>
  <si>
    <t>TECTOS</t>
  </si>
  <si>
    <t>1.4.2.2.2.1</t>
  </si>
  <si>
    <t>teto pier</t>
  </si>
  <si>
    <t>perimetro das paredes após teto falso</t>
  </si>
  <si>
    <t>1.4.2.2.2.2</t>
  </si>
  <si>
    <r>
      <t xml:space="preserve">Fornecimento e assentamento de teto em ripado de feltro na cor cinza, tipo HUNTERDOUGLAS - Heartfelt panel 40HL55 M80, nas cores cinza 7596, 7597 e 7598, incluindo placa de lã mineral (1200x600x22mm) no tardoz, dotada de acabamento superficial anti desagregante na cor preta. Placas em fibras PES moldadas termicamente suspensa em estrutura metálica do sistema, com suspensão em vareta de arame tencionado e respetivo nivelador. Dimensões e estereotomia conforme desenhos de pormenor, incluindo estrutura de suporte, fixações, remates e restantes trabalhos necessários ao seu perfeito acabamento.
</t>
    </r>
    <r>
      <rPr>
        <b/>
        <sz val="11"/>
        <rFont val="Calibri"/>
        <family val="2"/>
        <scheme val="minor"/>
      </rPr>
      <t>(TE05)</t>
    </r>
  </si>
  <si>
    <t>1.4.2.2.2.3</t>
  </si>
  <si>
    <t>1.4.2.2.2.4</t>
  </si>
  <si>
    <t>1.4.2.2.3</t>
  </si>
  <si>
    <t>1.4.2.2.3.1</t>
  </si>
  <si>
    <t xml:space="preserve">Camada fina de pasta niveladora de pavimentos Niveland 5 "GRUPO PUMA", CT - C20 - F6 segundo EN 13813, de 5 mm de espessura, aplicada mecanicamente, para a regularização e nivelação da superfície suporte interior de betão ou argamassa, com prévia aplicação de primário à base de copolímeros acrílicos em emulsão aquosa, Paviland Primer R "GRUPO PUMA", preparada para receber pavimento cerâmico, de cortiça, de madeira, laminado, flexível ou têxtil. Inclusive banda de painel rígido de poliestireno expandido para a preparação das juntas perimetrais de dilatação. O preço não inclui o suporte de betão nem o revestimento.
</t>
  </si>
  <si>
    <t>1.4.2.2.3.2</t>
  </si>
  <si>
    <t>Paredes forradas a PA03</t>
  </si>
  <si>
    <t>Proteção do vão do Pier</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</si>
  <si>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ao SACA.
</t>
    </r>
    <r>
      <rPr>
        <b/>
        <sz val="11"/>
        <rFont val="Calibri"/>
        <family val="2"/>
        <scheme val="minor"/>
      </rPr>
      <t>(Vi42)</t>
    </r>
  </si>
  <si>
    <t>Vi42.5.01 - Desembarque Porta 14</t>
  </si>
  <si>
    <t>Vi42.5.02 - Arrecadação Arrumos</t>
  </si>
  <si>
    <r>
      <t xml:space="preserve">Fornecimento e montagem de Porta de batente com 2 folhas cegas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1,675 (Largura) × 2,200 (Altura) m.
</t>
    </r>
    <r>
      <rPr>
        <b/>
        <sz val="11"/>
        <rFont val="Calibri"/>
        <family val="2"/>
        <scheme val="minor"/>
      </rPr>
      <t>(Vi45)</t>
    </r>
  </si>
  <si>
    <t>Vi45.5.01 - Área Técnica Electricidade (Sul)</t>
  </si>
  <si>
    <t>Vi45.5.02 - Área Técnica Electricidade (Norte)</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</si>
  <si>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1,083 (Largura) × 2,200 (Altura) m.
</t>
    </r>
    <r>
      <rPr>
        <b/>
        <sz val="11"/>
        <rFont val="Calibri"/>
        <family val="2"/>
        <scheme val="minor"/>
      </rPr>
      <t>(Vi46)</t>
    </r>
  </si>
  <si>
    <t>Vi46.5.01 - Área Técnica OT</t>
  </si>
  <si>
    <r>
      <t xml:space="preserve">Fornecimento e montagem de fachada envidraçada em caixilharia em alumínio lacado com ruptura térmica, lamelas horizontais para ventilação em caso de incêndio, e  acabamento RAL 7022 da Extrusal Série A.040,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(Ve14)</t>
    </r>
  </si>
  <si>
    <t>Ve14.5.01</t>
  </si>
  <si>
    <t>Ve14.5.02</t>
  </si>
  <si>
    <r>
      <t xml:space="preserve">Fornecimento e montagem de fachada envidraçada em caixilharia em alumínio lacado com ruptura térmica e  acabamento RAL 7022 da Extrusal Série A.040,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(Ve15)</t>
    </r>
  </si>
  <si>
    <t>Ve15.5.01</t>
  </si>
  <si>
    <t>Ve15.5.02</t>
  </si>
  <si>
    <t>Ve15.5.03</t>
  </si>
  <si>
    <r>
      <t xml:space="preserve">Fornecimento e montagem de fachada envidraçada em caixilharia em alumínio lacado com ruptura térmica, lamelas horizontais para ventilação em caso de incêndio, e  acabamento RAL 7022 da Extrusal Série A.040,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(Ve16)</t>
    </r>
  </si>
  <si>
    <t>Ve16.5.01</t>
  </si>
  <si>
    <t>1.4.2.2.6</t>
  </si>
  <si>
    <t>ISOLAMENTO TÉRMICO</t>
  </si>
  <si>
    <t>1.4.2.2.6.1</t>
  </si>
  <si>
    <t>Fornecimento e montagem de revestimento no teto da laje do piso 4 e alçados, em núcleo isolante em lã de rocha com 100mm de espessura, formado por dois paramentos de chapa lisa de aço galvanizado (140 a 180gr/m²), na cor RAL 9007, de espessura exterior 0,5 mm e espessura interior 0,5mm e alma isolante de lã de rocha de densidade média 100 kg/m³, com sistema de fixação oculto</t>
  </si>
  <si>
    <t>alçado poente</t>
  </si>
  <si>
    <t>teto piso 4</t>
  </si>
  <si>
    <t>1.5</t>
  </si>
  <si>
    <r>
      <t>NOVO ELEMENTO DE LIGAÇÃO</t>
    </r>
    <r>
      <rPr>
        <sz val="11"/>
        <rFont val="Calibri"/>
        <family val="2"/>
        <scheme val="minor"/>
      </rPr>
      <t xml:space="preserve"> (zona da cobra)</t>
    </r>
  </si>
  <si>
    <t>1.5.1</t>
  </si>
  <si>
    <t>1.5.1.1</t>
  </si>
  <si>
    <t>1.5.1.1.1</t>
  </si>
  <si>
    <t>Clarabóia</t>
  </si>
  <si>
    <t>1.5.1.1.2</t>
  </si>
  <si>
    <t>Pilar</t>
  </si>
  <si>
    <t>Murete sul</t>
  </si>
  <si>
    <t>Murete norte</t>
  </si>
  <si>
    <t>1.5.1.1.3</t>
  </si>
  <si>
    <r>
      <t xml:space="preserve">Fornecimento e execução de acabamento em pintura com tinta aquosa com tecnologia de película resistente a bactérias e fungos tipo CIN Ref.. 21-321 BACTESOIE HP, na cor branco Ral 9003 acabamento Mate sobre primário tipo CIN Ref.: 10-850 CINOLITE HP
</t>
    </r>
    <r>
      <rPr>
        <b/>
        <sz val="11"/>
        <rFont val="Calibri"/>
        <family val="2"/>
        <scheme val="minor"/>
      </rPr>
      <t>(PA17</t>
    </r>
    <r>
      <rPr>
        <sz val="11"/>
        <rFont val="Calibri"/>
        <family val="2"/>
        <scheme val="minor"/>
      </rPr>
      <t>)</t>
    </r>
  </si>
  <si>
    <t>1.5.1.1.4</t>
  </si>
  <si>
    <t>Pilares</t>
  </si>
  <si>
    <t>1.5.1.1.5</t>
  </si>
  <si>
    <t>murete sul</t>
  </si>
  <si>
    <t>1.5.1.1.6</t>
  </si>
  <si>
    <t>1.5.1.2</t>
  </si>
  <si>
    <t>1.5.1.2.1</t>
  </si>
  <si>
    <t>1.5.1.2.2</t>
  </si>
  <si>
    <t>1.5.1.3</t>
  </si>
  <si>
    <t>1.5.1.3.1</t>
  </si>
  <si>
    <t>1.5.1.3.2</t>
  </si>
  <si>
    <t>espelhos</t>
  </si>
  <si>
    <t>1.5.1.3.3</t>
  </si>
  <si>
    <t>escadas</t>
  </si>
  <si>
    <t>nova área de pavimento</t>
  </si>
  <si>
    <t>1.5.1.3.4</t>
  </si>
  <si>
    <t>1.5.1.4</t>
  </si>
  <si>
    <t>PAVIMENTAÇÃO E PASSEIO PISO 4</t>
  </si>
  <si>
    <t>1.5.1.4.1</t>
  </si>
  <si>
    <t>Em macadame betuminoso:</t>
  </si>
  <si>
    <t>1.5.1.4.1.1</t>
  </si>
  <si>
    <t>Com 0,14 m de espessura.</t>
  </si>
  <si>
    <t>m²</t>
  </si>
  <si>
    <t>1.5.1.4.2</t>
  </si>
  <si>
    <t>Em mistura betuminosa densa:</t>
  </si>
  <si>
    <t>1.5.1.4.2.1</t>
  </si>
  <si>
    <t>Com 0,06 m de espessura.</t>
  </si>
  <si>
    <t>1.5.1.4.3</t>
  </si>
  <si>
    <t>Em betão betuminoso:</t>
  </si>
  <si>
    <t>1.5.1.4.3.1</t>
  </si>
  <si>
    <t>Com 0,05 m de espessura.</t>
  </si>
  <si>
    <t>1.5.1.4.4</t>
  </si>
  <si>
    <t>Rega de impregnação betuminosa:</t>
  </si>
  <si>
    <t>1.5.1.4.4.1</t>
  </si>
  <si>
    <t>Com emulsão betuminosa.</t>
  </si>
  <si>
    <t>1.5.1.4.5</t>
  </si>
  <si>
    <t>Rega de colajem:</t>
  </si>
  <si>
    <t>1.5.1.4.5.1</t>
  </si>
  <si>
    <t>Com emulsão.</t>
  </si>
  <si>
    <t>1.5.1.4.6</t>
  </si>
  <si>
    <t>Pavimento contínuo exterior de betão simples, com juntas, de 30 cm de espessura, realizado com betão C12/15 (X0(P); D12; S3; Cl 1,0) fabricado em central e betonagem desde camião, espalhamento e vibração manual; tratado superficialmente com camada de desgaste de argamassa decorativa de camada de desgaste para pavimento de betão, cor branco, rendimento 3 kg/m², com acabamento afagado mecanicamente.</t>
  </si>
  <si>
    <t>1.5.1.4.7</t>
  </si>
  <si>
    <t>Estabilização de camada base "in situ", vertendo uma leitada de cimento CEM II / A-L 32,5 N, para conseguir um solo estabilizado tipo SEST-1 conforme os requisitos expostos no artigo 512 do PG-3.</t>
  </si>
  <si>
    <t>m3</t>
  </si>
  <si>
    <t>1.5.1.4.8</t>
  </si>
  <si>
    <t>Lancil - Recto - MC - A1 (20x14) - B- H - S(R-3,5) - EN 1340, colocado sobre base de betão simples (C20/25 (X0(P); D25; S2; Cl 1,0)) de 20 cm de espessura e enchimento de juntas com argamassa de cimento, confeccionada em obra, dosificação 1:6.</t>
  </si>
  <si>
    <t>1.6</t>
  </si>
  <si>
    <t>PORTA DE EMBARQUE 15 E PIER ADJACENTE</t>
  </si>
  <si>
    <t>1.6.1</t>
  </si>
  <si>
    <t>PORTA DE EMBARQUE 15</t>
  </si>
  <si>
    <t>1.6.1.1</t>
  </si>
  <si>
    <t>1.6.1.1.1</t>
  </si>
  <si>
    <t>1.6.1.1.1.1</t>
  </si>
  <si>
    <t>05.02.003 - Embarque Remoto e Saída de emergência</t>
  </si>
  <si>
    <t>1.6.1.1.2</t>
  </si>
  <si>
    <t>1.6.1.1.2.1</t>
  </si>
  <si>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(Ve11.5.02)</t>
    </r>
  </si>
  <si>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(Ve12.5.02)</t>
    </r>
  </si>
  <si>
    <r>
      <t xml:space="preserve">Fornecimento e montagem de sistema de cobertura em alumínio e policarbonato com 12mm de espessura e acabamento a "Bronze" a aplicar na estutura de caixilharia da escada de embarques remotos.
De acordo com o mapa de vãos.
</t>
    </r>
    <r>
      <rPr>
        <b/>
        <sz val="11"/>
        <rFont val="Calibri"/>
        <family val="2"/>
        <scheme val="minor"/>
      </rPr>
      <t>(Ve13.5.02)</t>
    </r>
  </si>
  <si>
    <t>1.6.1.2</t>
  </si>
  <si>
    <t>1.6.1.2.1</t>
  </si>
  <si>
    <t>05.02.003 - Sala de embarque</t>
  </si>
  <si>
    <t>05.02.003 - Desembarque (Rampa)</t>
  </si>
  <si>
    <t>05.02.003 - Arrecadação (Rampa)</t>
  </si>
  <si>
    <t>05.02.003 - Sala de embarque - Fachada Sul e Norte</t>
  </si>
  <si>
    <t>05.02.003 - Sala de embarque - Fachada Poente</t>
  </si>
  <si>
    <t>Desmonte cuidado de balcão de embarque da porta 15 e respectivas divisórias e todos os seus constituintes, incluindo acondicionamento e armazenagem para futura recolocação. Inclui todos os sistemas existentes, nomeadamente SADI, SACA, etc.</t>
  </si>
  <si>
    <t>1.6.1.2.2</t>
  </si>
  <si>
    <t>1.6.1.2.2.1</t>
  </si>
  <si>
    <t>05.02.003 - Área Técnica MBT</t>
  </si>
  <si>
    <t>05.02.003 - Área Técnica Electricidade (lado Sul)</t>
  </si>
  <si>
    <t>05.02.003 - Área Técnica Electricidade (lado Norte)</t>
  </si>
  <si>
    <t>05.02.003 - Área Técnica OT</t>
  </si>
  <si>
    <t>05.02.003 - Área de espera (parede Sul)</t>
  </si>
  <si>
    <t>05.02.003 - Área de espera (parede Norte)</t>
  </si>
  <si>
    <t>05.02.003 - Área de espera ("H" Sul)</t>
  </si>
  <si>
    <t>05.02.003 - Área de espera ("H" Norte)</t>
  </si>
  <si>
    <t>05.02.003 - Área de espera</t>
  </si>
  <si>
    <t>05.02.003 - Embarque</t>
  </si>
  <si>
    <t>05.02.003 - Desembarque (rampa)</t>
  </si>
  <si>
    <t>05.02.003 - Pilares no acesso à porta</t>
  </si>
  <si>
    <t>05.02.003 - Área Técnica Electric. (lado Sul e Norte)</t>
  </si>
  <si>
    <t>05.02.003 - Sala de espera e Pré-embarque</t>
  </si>
  <si>
    <t>05.02.003 - Sala de espera</t>
  </si>
  <si>
    <t>05.02.003 - Arrecadação</t>
  </si>
  <si>
    <t>05.02.003 - Arrecadação das companhias</t>
  </si>
  <si>
    <t>05.02.003 - Pré-embarque</t>
  </si>
  <si>
    <r>
      <t xml:space="preserve">Porta interior dupla de correr automática em caixilharia de alumínio e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(Vi43)</t>
    </r>
  </si>
  <si>
    <t>Vi43.5.02 - Acesso à manga</t>
  </si>
  <si>
    <t>Vi43.5.03 - Porta de Emergência</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</si>
  <si>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(Vi44.5.02)</t>
    </r>
  </si>
  <si>
    <t>1.6.1.2.2.1.1</t>
  </si>
  <si>
    <t>05.02.003 - Sala de Espera</t>
  </si>
  <si>
    <t>1.6.1.2.2.1.2</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</si>
  <si>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2,30 (Altura) m.
</t>
    </r>
    <r>
      <rPr>
        <b/>
        <sz val="11"/>
        <rFont val="Calibri"/>
        <family val="2"/>
        <scheme val="minor"/>
      </rPr>
      <t>(Vi47.5.02)</t>
    </r>
  </si>
  <si>
    <t>1.6.1.2.2.1.3</t>
  </si>
  <si>
    <t>1.6.1.2.2.1.4</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</si>
  <si>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(Vi48.5.02)</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</si>
  <si>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(Vi49.5.05/06/07/08)</t>
    </r>
  </si>
  <si>
    <t>05.02.003 - Arrecadação dos "Hs"</t>
  </si>
  <si>
    <t>1.6.1.2.2.1.5</t>
  </si>
  <si>
    <t>1.6.1.2.2.2</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</si>
  <si>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(Ve04.5.03)</t>
    </r>
  </si>
  <si>
    <t>1.6.1.2.2.2.1</t>
  </si>
  <si>
    <t>1.6.1.2.2.2.2</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</si>
  <si>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(Ve07.5.02)</t>
    </r>
  </si>
  <si>
    <t>1.6.1.2.2.2.3</t>
  </si>
  <si>
    <t>05.02.003 - Pré-embarque (fachada sul)</t>
  </si>
  <si>
    <t>1.6.1.2.2.2.4</t>
  </si>
  <si>
    <t>1.6.1.2.2.2.5</t>
  </si>
  <si>
    <t>Ve08.5.03 - Fachada sul</t>
  </si>
  <si>
    <t>1.6.1.2.2.3</t>
  </si>
  <si>
    <t>Ve08.5.04 - Fachada norte</t>
  </si>
  <si>
    <t>1.6.1.2.2.3.1</t>
  </si>
  <si>
    <t>1.6.1.2.2.3.2</t>
  </si>
  <si>
    <t>Ve09.5.03 - Fachada poente</t>
  </si>
  <si>
    <t>1.6.1.2.2.3.3</t>
  </si>
  <si>
    <t>Ve09.5.04 - Fachada poente</t>
  </si>
  <si>
    <t>1.6.1.2.2.3.4</t>
  </si>
  <si>
    <t>1.6.1.2.2.3.5</t>
  </si>
  <si>
    <t>Ve10.5.11</t>
  </si>
  <si>
    <t>1.6.1.2.2.3.6</t>
  </si>
  <si>
    <t>Ve10.5.12</t>
  </si>
  <si>
    <t>1.6.1.2.2.4</t>
  </si>
  <si>
    <t>Ve10.5.13</t>
  </si>
  <si>
    <t>1.6.1.2.2.4.1</t>
  </si>
  <si>
    <t>Ve10.5.14</t>
  </si>
  <si>
    <t>1.6.1.2.2.4.2</t>
  </si>
  <si>
    <t>Ve10.5.15</t>
  </si>
  <si>
    <t>1.6.1.2.2.4.3</t>
  </si>
  <si>
    <t>Ve10.5.16</t>
  </si>
  <si>
    <t>1.6.1.2.2.4.4</t>
  </si>
  <si>
    <t>Ve10.5.17</t>
  </si>
  <si>
    <t>1.6.1.2.2.4.5</t>
  </si>
  <si>
    <t>Ve10.5.18</t>
  </si>
  <si>
    <t>1.6.1.2.2.4.6</t>
  </si>
  <si>
    <t>Ve10.5.19</t>
  </si>
  <si>
    <t>1.6.1.2.2.5</t>
  </si>
  <si>
    <t>Ve10.5.20</t>
  </si>
  <si>
    <t>1.6.1.2.2.5.1</t>
  </si>
  <si>
    <t>1.6.1.2.2.5.2</t>
  </si>
  <si>
    <t>1.6.1.2.2.5.3</t>
  </si>
  <si>
    <t>1.6.1.2.2.5.3.1</t>
  </si>
  <si>
    <t>1.6.1.2.2.5.3.2</t>
  </si>
  <si>
    <t>1.6.1.2.2.5.3.3</t>
  </si>
  <si>
    <t>1.6.1.2.2.5.4</t>
  </si>
  <si>
    <t>Remontagem cuidada de balcões de embarque da porta 15 e respectivas divisórias e todos os seus constituintes, incluindo acondicionamento e armazenagem para futura recolocação. Inclui todos os sistemas existentes, nomeadamente SADI, SACA, etc.</t>
  </si>
  <si>
    <t>1.6.2</t>
  </si>
  <si>
    <t>PIER ADJACENTE À PORTA 15</t>
  </si>
  <si>
    <t>1.6.2.1</t>
  </si>
  <si>
    <t>Vi42.5.03 - Embarque Porta 15/Saída de Emergência</t>
  </si>
  <si>
    <t>Vi42.5.04 - Desembarque Porta 15</t>
  </si>
  <si>
    <t>Vi45.5.03 - Área Técnica Electricidade (Sul)</t>
  </si>
  <si>
    <t>Vi45.5.03 - Área Técnica Electricidade (Norte)</t>
  </si>
  <si>
    <t>Vi46.5.02 - Área Técnica OT</t>
  </si>
  <si>
    <t>Ve14.5.03</t>
  </si>
  <si>
    <t>Ve14.5.04</t>
  </si>
  <si>
    <t>Ve14.5.05</t>
  </si>
  <si>
    <t>Ve15.5.04</t>
  </si>
  <si>
    <t>Ve15.5.05</t>
  </si>
  <si>
    <t>Ve16.5.02</t>
  </si>
  <si>
    <t>1.7</t>
  </si>
  <si>
    <t>PORTA DE EMBARQUE 16 E PIER ADJACENTE</t>
  </si>
  <si>
    <t>1.7.1</t>
  </si>
  <si>
    <t>PORTA DE EMBARQUE 16</t>
  </si>
  <si>
    <t>1.7.1.1</t>
  </si>
  <si>
    <t>1.7.1.1.1</t>
  </si>
  <si>
    <t>05.02.005 - Embarque Remoto e Saída de emergência</t>
  </si>
  <si>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(Ve11.5.03)</t>
    </r>
  </si>
  <si>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(Ve12.5.03)</t>
    </r>
  </si>
  <si>
    <r>
      <t xml:space="preserve">Fornecimento e montagem de sistema de cobertura em alumínio e policarbonato com 12mm de espessura e acabamento a "Bronze" a aplicar na estutura de caixilharia da escada de embarques remotos.
De acordo com o mapa de vãos.
</t>
    </r>
    <r>
      <rPr>
        <b/>
        <sz val="11"/>
        <rFont val="Calibri"/>
        <family val="2"/>
        <scheme val="minor"/>
      </rPr>
      <t>(Ve13.5.03)</t>
    </r>
  </si>
  <si>
    <t>1.7.1.2</t>
  </si>
  <si>
    <t>1.7.1.2.1</t>
  </si>
  <si>
    <t>05.02.005 - Sala de embarque</t>
  </si>
  <si>
    <t>05.02.005 - Desembarque (Rampa)</t>
  </si>
  <si>
    <t>05.02.005 - Arrecadação (Rampa)</t>
  </si>
  <si>
    <t>05.02.005 - Sala de embarque - Fachada Sul e Norte</t>
  </si>
  <si>
    <t>05.02.005 - Sala de embarque - Fachada Poente</t>
  </si>
  <si>
    <t>Desmonte cuidado de balcão de embarque da porta 16 e respectivas divisórias e todos os seus constituintes, incluindo acondicionamento e armazenagem para futura recolocação. Inclui todos os sistemas existentes, nomeadamente SADI, SACA, etc.</t>
  </si>
  <si>
    <t>1.7.1.2.2</t>
  </si>
  <si>
    <t>1.7.1.2.2.1</t>
  </si>
  <si>
    <t>05.02.005 - Área Técnica MBT</t>
  </si>
  <si>
    <t>05.02.005 - Área Técnica Electricidade (lado Sul)</t>
  </si>
  <si>
    <t>05.02.005 - Área Técnica Electricidade (lado Norte)</t>
  </si>
  <si>
    <t>05.02.005 - Área Técnica OT</t>
  </si>
  <si>
    <t>05.02.005 - Área de espera (parede Sul)</t>
  </si>
  <si>
    <t>05.02.005 - Área de espera (parede Norte)</t>
  </si>
  <si>
    <t>05.02.005 - Área de espera ("H" Sul)</t>
  </si>
  <si>
    <t>05.02.005 - Área de espera ("H" Norte)</t>
  </si>
  <si>
    <t>05.02.005 - Área de espera</t>
  </si>
  <si>
    <t>05.02.005 - Embarque</t>
  </si>
  <si>
    <t>05.02.005 - Desembarque (rampa)</t>
  </si>
  <si>
    <t>05.02.005 - Pilares no acesso à porta</t>
  </si>
  <si>
    <t>05.02.005 - Área Técnica Electric. (lado Sul e Norte)</t>
  </si>
  <si>
    <t>05.02.005 - Sala de espera e Pré-embarque</t>
  </si>
  <si>
    <t>05.02.005 - Sala de espera</t>
  </si>
  <si>
    <t>05.02.005 - Arrecadação</t>
  </si>
  <si>
    <t>05.02.005 - Arrecadação das companhias</t>
  </si>
  <si>
    <t>05.02.005 - Pré-embarque</t>
  </si>
  <si>
    <t>Vi43.5.04 - Acesso à manga</t>
  </si>
  <si>
    <t>Vi43.5.05 - Porta de Emergência</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</si>
  <si>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(Vi44.5.03)</t>
    </r>
  </si>
  <si>
    <t>05.02.005 - Sala de Espera</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</si>
  <si>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2,30 (Altura) m.
</t>
    </r>
    <r>
      <rPr>
        <b/>
        <sz val="11"/>
        <rFont val="Calibri"/>
        <family val="2"/>
        <scheme val="minor"/>
      </rPr>
      <t>(Vi47.5.03)</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</si>
  <si>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(Vi48.5.03)</t>
    </r>
  </si>
  <si>
    <t>05.02.005- Arrecadação</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</si>
  <si>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(Vi49.5.09/10/11/12)</t>
    </r>
  </si>
  <si>
    <t>05.02.005 - Arrecadação dos "Hs"</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</si>
  <si>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(Ve04.5.04)</t>
    </r>
  </si>
  <si>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(Ve07.5.03)</t>
    </r>
  </si>
  <si>
    <t>05.02.005 - Pré-embarque (fachada sul)</t>
  </si>
  <si>
    <t>Ve08.5.05 - Fachada sul</t>
  </si>
  <si>
    <t>Ve08.5.06 - Fachada norte</t>
  </si>
  <si>
    <t>Ve10.5.21</t>
  </si>
  <si>
    <t>Ve10.5.22</t>
  </si>
  <si>
    <t>Ve10.5.23</t>
  </si>
  <si>
    <t>Ve10.5.24</t>
  </si>
  <si>
    <t>Ve10.5.25</t>
  </si>
  <si>
    <t>Ve10.5.26</t>
  </si>
  <si>
    <t>Ve10.5.27</t>
  </si>
  <si>
    <t>Ve10.5.28</t>
  </si>
  <si>
    <t>Ve10.5.29</t>
  </si>
  <si>
    <t>Ve10.5.30</t>
  </si>
  <si>
    <t>1.7.2</t>
  </si>
  <si>
    <t>PIER ADJACENTE À PORTA 16</t>
  </si>
  <si>
    <t>1.7.2.1</t>
  </si>
  <si>
    <t>paredenascente</t>
  </si>
  <si>
    <t>1.7.2.2</t>
  </si>
  <si>
    <t>1.7.2.2.1</t>
  </si>
  <si>
    <r>
      <t xml:space="preserve">Fornecimento e montagem de portão corta-fogo deslizante com 2 porta para passagem (2UP), guia e sistema de contrapeso. Folha fabricada em painel contínuo em duas chapas de aço, preenchidas com lã de rocha de alta densidade de 145 kg/m³,  reforço perimetral com perfil em U galvanizado, fecho superior e lateral com junta intumescente e perfis corta fumos, porta equipada com fechadura, puxador e barra antipânico e mola de fecho. Vão sempre aberto retido por retentores electromagnéticos, ligado ao SADI.
Conforme mapa de vãos.
</t>
    </r>
    <r>
      <rPr>
        <b/>
        <sz val="11"/>
        <rFont val="Calibri"/>
        <family val="2"/>
        <scheme val="minor"/>
      </rPr>
      <t>(Vi39.5.01)</t>
    </r>
  </si>
  <si>
    <t>Separação entre cantões</t>
  </si>
  <si>
    <t>Vi42.5.05 - Embarque Porta 16/Saída de Emergência</t>
  </si>
  <si>
    <t>Vi42.5.06 - Desembarque Porta 15</t>
  </si>
  <si>
    <t>Vi45.5.05 - Área Técnica Electricidade (Sul)</t>
  </si>
  <si>
    <t>Vi45.5.06 - Área Técnica Electricidade (Norte)</t>
  </si>
  <si>
    <t>Vi46.5.03 - Área Técnica OT</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</si>
  <si>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ao SACA.
</t>
    </r>
    <r>
      <rPr>
        <b/>
        <sz val="11"/>
        <rFont val="Calibri"/>
        <family val="2"/>
        <scheme val="minor"/>
      </rPr>
      <t>(Vi50)</t>
    </r>
  </si>
  <si>
    <t>Vi50.5.01 - Desembarque Porta 17</t>
  </si>
  <si>
    <t>Ve14.5.06</t>
  </si>
  <si>
    <t>Ve14.5.07</t>
  </si>
  <si>
    <t>Ve15.5.06</t>
  </si>
  <si>
    <t>Ve15.5.07</t>
  </si>
  <si>
    <t>Ve15.5.08</t>
  </si>
  <si>
    <t>Ve15.5.09</t>
  </si>
  <si>
    <t>1.8</t>
  </si>
  <si>
    <t>PORTA DE EMBARQUE 22 E PIER ADJACENTE</t>
  </si>
  <si>
    <t>1.8.1</t>
  </si>
  <si>
    <t>PORTA DE EMBARQUE 22</t>
  </si>
  <si>
    <t>1.8.1.1</t>
  </si>
  <si>
    <t>1.8.1.1.1</t>
  </si>
  <si>
    <t>05.02.021 - Embarque Remoto e Saída de emergência</t>
  </si>
  <si>
    <t>1.8.1.1.2</t>
  </si>
  <si>
    <t>1.8.1.1.2.1</t>
  </si>
  <si>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(Ve11.5.04)</t>
    </r>
  </si>
  <si>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(Ve12.5.04)</t>
    </r>
  </si>
  <si>
    <r>
      <t xml:space="preserve">Fornecimento e montagem de sistema de cobertura em alumínio e policarbonato com 12mm de espessura e acabamento a "Bronze" a aplicar na estutura de caixilharia da escada de embarques remotos.
De acordo com o mapa de vãos.
</t>
    </r>
    <r>
      <rPr>
        <b/>
        <sz val="11"/>
        <rFont val="Calibri"/>
        <family val="2"/>
        <scheme val="minor"/>
      </rPr>
      <t>(Ve13.5.04)</t>
    </r>
  </si>
  <si>
    <t>1.8.1.2</t>
  </si>
  <si>
    <t>1.8.1.2.1</t>
  </si>
  <si>
    <t>05.02.021 - Sala de embarque</t>
  </si>
  <si>
    <t>05.02.021 - Desembarque (Rampa)</t>
  </si>
  <si>
    <t>05.02.021 - Arrecadação (Rampa)</t>
  </si>
  <si>
    <t>05.02.021 - Sala de embarque - Fachada Sul e Norte</t>
  </si>
  <si>
    <t>05.02.021 - Sala de embarque - Fachada Poente</t>
  </si>
  <si>
    <t>Desmonte cuidado de balcão de embarque da porta 22 e respectivas divisórias e todos os seus constituintes, incluindo acondicionamento e armazenagem para futura recolocação. Inclui todos os sistemas existentes, nomeadamente SADI, SACA, etc.</t>
  </si>
  <si>
    <t>1.8.1.2.2</t>
  </si>
  <si>
    <t>1.8.1.2.2.1</t>
  </si>
  <si>
    <t>05.02.021 - Área Técnica MBT</t>
  </si>
  <si>
    <t>05.02.021 - Área Técnica Electricidade (lado Sul)</t>
  </si>
  <si>
    <t>05.02.021 - Área Técnica Electricidade (lado Norte)</t>
  </si>
  <si>
    <t>05.02.021 - Área Técnica OT</t>
  </si>
  <si>
    <t>05.02.021 - Área de espera (parede Sul)</t>
  </si>
  <si>
    <t>05.02.021 - Área de espera (parede Norte)</t>
  </si>
  <si>
    <t>05.02.021 - Área de espera ("H" Sul)</t>
  </si>
  <si>
    <t>05.02.021 - Área de espera ("H" Norte)</t>
  </si>
  <si>
    <t>05.02.021 - Área de espera</t>
  </si>
  <si>
    <t>05.02.021 - Embarque</t>
  </si>
  <si>
    <t>05.02.021 - Desembarque (rampa)</t>
  </si>
  <si>
    <t>05.02.021 - Pilares no acesso à porta</t>
  </si>
  <si>
    <t>05.02.021 - Área Técnica Electric. (lado Sul e Norte)</t>
  </si>
  <si>
    <t>05.02.021 - Sala de espera e Pré-embarque</t>
  </si>
  <si>
    <t>05.02.021 - Sala de espera</t>
  </si>
  <si>
    <t>05.02.021 - Arrecadação</t>
  </si>
  <si>
    <t>05.02.021 - Arrecadação das companhias</t>
  </si>
  <si>
    <t>05.02.021 - Pré-embarque</t>
  </si>
  <si>
    <t>Vi43.5.06 - Acesso à manga</t>
  </si>
  <si>
    <t>Vi43.5.07 - Porta de Emergência</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</si>
  <si>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(Vi44.5.04)</t>
    </r>
  </si>
  <si>
    <t>05.02.021 - Sala de Espera</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</si>
  <si>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2,30 (Altura) m.
</t>
    </r>
    <r>
      <rPr>
        <b/>
        <sz val="11"/>
        <rFont val="Calibri"/>
        <family val="2"/>
        <scheme val="minor"/>
      </rPr>
      <t>(Vi47.5.04)</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</si>
  <si>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(Vi48.5.04)</t>
    </r>
  </si>
  <si>
    <t>05.02.021- Arrecadação</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</si>
  <si>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(Vi49.5.13/14/15/16)</t>
    </r>
  </si>
  <si>
    <t>05.02.021 - Arrecadação dos "Hs"</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</si>
  <si>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(Ve04.5.05)</t>
    </r>
  </si>
  <si>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(Ve07.5.04)</t>
    </r>
  </si>
  <si>
    <t>05.02.021 - Pré-embarque (fachada sul)</t>
  </si>
  <si>
    <t>Ve08.5.07 - Fachada sul</t>
  </si>
  <si>
    <t>Ve08.5.08 - Fachada norte</t>
  </si>
  <si>
    <t>Ve10.5.31</t>
  </si>
  <si>
    <t>Ve10.5.32</t>
  </si>
  <si>
    <t>Ve10.5.33</t>
  </si>
  <si>
    <t>Ve10.5.34</t>
  </si>
  <si>
    <t>Ve10.5.35</t>
  </si>
  <si>
    <t>Ve10.5.36</t>
  </si>
  <si>
    <t>Ve10.5.37</t>
  </si>
  <si>
    <t>Ve10.5.38</t>
  </si>
  <si>
    <t>Ve10.5.39</t>
  </si>
  <si>
    <t>Ve10.5.40</t>
  </si>
  <si>
    <t>1.8.2</t>
  </si>
  <si>
    <t>PIER ADJACENTE À PORTA 22</t>
  </si>
  <si>
    <t>1.8.2.1</t>
  </si>
  <si>
    <t>Pier</t>
  </si>
  <si>
    <t>Parede de acesso à Praça Lisboa</t>
  </si>
  <si>
    <t>1.8.2.2</t>
  </si>
  <si>
    <t>1.8.2.2.1</t>
  </si>
  <si>
    <r>
      <t xml:space="preserve">Execução de paredes autoportantes tipo KNAUF W112 120/600(2xA12,5+70) LM70. Parede com espessura total de 82,5mm e resistência ao fogo EI 60' formada por camada de placa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(PR09)</t>
    </r>
  </si>
  <si>
    <t>Paredes pintadas PA17</t>
  </si>
  <si>
    <r>
      <t xml:space="preserve">Fornecimento e montagem de portão corta-fogo deslizante com 2 porta para passagem (2UP), guia e sistema de contrapeso. Folha fabricada em painel contínuo em duas chapas de aço, preenchidas com lã de rocha de alta densidade de 145 kg/m³,  reforço perimetral com perfil em U galvanizado, fecho superior e lateral com junta intumescente e perfis corta fumos, porta equipada com fechadura, puxador e barra antipânico e mola de fecho. Vão sempre aberto retido por retentores electromagnéticos, ligado ao SADI.
Conforme mapa de vãos.
</t>
    </r>
    <r>
      <rPr>
        <b/>
        <sz val="11"/>
        <rFont val="Calibri"/>
        <family val="2"/>
        <scheme val="minor"/>
      </rPr>
      <t>(Vi41.5.01)</t>
    </r>
  </si>
  <si>
    <t>Separação entre cantões (ligação à Praça Lisboa)</t>
  </si>
  <si>
    <t>Vi42.5.07 - Embarque Porta 16/Saída de Emergência</t>
  </si>
  <si>
    <t>Vi42.5.08 - Desembarque Porta 15</t>
  </si>
  <si>
    <t>Vi45.5.07 - Área Técnica Electricidade (Sul)</t>
  </si>
  <si>
    <t>Vi45.5.08 - Área Técnica Electricidade (Norte)</t>
  </si>
  <si>
    <t>Vi46.5.04 - Área Técnica OT</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</si>
  <si>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(Ve04.5.07/08)</t>
    </r>
  </si>
  <si>
    <t>05.02.021 - Saída de emergência</t>
  </si>
  <si>
    <r>
      <t xml:space="preserve">Fornecimento e montagem de fachada envidraçada em caixilharia em alumínio lacado com ruptura térmica, lamelas horizontais para ventilação em caso de incêndio, e  acabamento RAL 7022 da Extrusal Série A.040,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(Ve25)</t>
    </r>
  </si>
  <si>
    <t>Ve25.5.01</t>
  </si>
  <si>
    <t>Ve25.5.02</t>
  </si>
  <si>
    <r>
      <t xml:space="preserve">Fornecimento e montagem de fachada envidraçada em caixilharia em alumínio lacado com ruptura térmica e  acabamento RAL 7022 da Extrusal Série A.040,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(Ve26)</t>
    </r>
  </si>
  <si>
    <t>Ve26.5.01</t>
  </si>
  <si>
    <t>Ve26.5.02</t>
  </si>
  <si>
    <t>Ve26.5.03</t>
  </si>
  <si>
    <t>Ve26.5.04</t>
  </si>
  <si>
    <t>1.9</t>
  </si>
  <si>
    <t>PORTA DE EMBARQUE 23 E PIER ADJACENTE</t>
  </si>
  <si>
    <t>1.9.1</t>
  </si>
  <si>
    <t>PORTA DE EMBARQUE 23</t>
  </si>
  <si>
    <t>1.9.1.1</t>
  </si>
  <si>
    <t>1.9.1.1.1</t>
  </si>
  <si>
    <t>05.02.023 - Embarque Remoto e Saída de emergência</t>
  </si>
  <si>
    <t>1.9.1.1.2</t>
  </si>
  <si>
    <t>1.9.1.1.2.1</t>
  </si>
  <si>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(Ve11.5.05)</t>
    </r>
  </si>
  <si>
    <r>
      <t xml:space="preserve">Caixilharia em alumínio lacado com ruptura térmica com acabamento RAL 7022 da Extrusal Série A.080, vidro duplo 37mm temperado Cool Lite SKN 154 II 8mm + argon 16mm + laminado acústico Stadip Silence 66,2. e grelha de ventilação em alumínio termolacado modelo F.018R 50-20 cpm acabamento RAL 7022, fixado sobre caixilharia com cunhagem através de calços de apoio perimetrais e laterais, vedação a frio com silicone sintético incolor, compatível com o material suporte. Inclui juntas, remates, vedações,  fixações e ferragens, todos os trabalhos e materiais necessários ao seu perfeito funcionamento e acabamento, fixado sobre caixilharia com cunhagem através de calços de apoio perimetrais e laterais, vedação a frio com silicone sintético incolor, compatível com o material suporte.
De acordo com o mapa de vãos exteriores.
</t>
    </r>
    <r>
      <rPr>
        <b/>
        <sz val="11"/>
        <rFont val="Calibri"/>
        <family val="2"/>
        <scheme val="minor"/>
      </rPr>
      <t>(Ve12.5.05)</t>
    </r>
  </si>
  <si>
    <r>
      <t xml:space="preserve">Fornecimento e montagem de sistema de cobertura em alumínio e policarbonato com 12mm de espessura e acabamento a "Bronze" a aplicar na estutura de caixilharia da escada de embarques remotos.
De acordo com o mapa de vãos.
</t>
    </r>
    <r>
      <rPr>
        <b/>
        <sz val="11"/>
        <rFont val="Calibri"/>
        <family val="2"/>
        <scheme val="minor"/>
      </rPr>
      <t>(Ve13.5.05)</t>
    </r>
  </si>
  <si>
    <t>1.9.1.2</t>
  </si>
  <si>
    <t>1.9.1.2.1</t>
  </si>
  <si>
    <t>05.02.023 - Sala de embarque</t>
  </si>
  <si>
    <t>05.02.023 - Desembarque (Rampa)</t>
  </si>
  <si>
    <t>05.02.023 - Arrecadação (Rampa)</t>
  </si>
  <si>
    <t>05.02.023 - Sala de embarque - Fachada Sul e Norte</t>
  </si>
  <si>
    <t>05.02.023 - Sala de embarque - Fachada Poente</t>
  </si>
  <si>
    <t>1.9.1.2.2</t>
  </si>
  <si>
    <t>1.9.1.2.2.1</t>
  </si>
  <si>
    <t>05.02.023 - Área Técnica MBT</t>
  </si>
  <si>
    <t>05.02.023 - Área Técnica Electricidade (lado Sul)</t>
  </si>
  <si>
    <t>05.02.023 - Área Técnica Electricidade (lado Norte)</t>
  </si>
  <si>
    <t>05.02.023 - Área Técnica OT</t>
  </si>
  <si>
    <t>05.02.023 - Área de espera (parede Sul)</t>
  </si>
  <si>
    <t>05.02.023 - Área de espera (parede Norte)</t>
  </si>
  <si>
    <t>05.02.023 - Área de espera ("H" Sul)</t>
  </si>
  <si>
    <t>05.02.023 - Área de espera ("H" Norte)</t>
  </si>
  <si>
    <t>05.02.023 - Área de espera</t>
  </si>
  <si>
    <t>05.02.023 - Embarque</t>
  </si>
  <si>
    <t>05.02.023 - Desembarque (rampa)</t>
  </si>
  <si>
    <t>05.02.023 - Pilares no acesso à porta</t>
  </si>
  <si>
    <t>05.02.023 - Área Técnica Electric. (lado Sul e Norte)</t>
  </si>
  <si>
    <t>05.02.023 - Sala de espera e Pré-embarque</t>
  </si>
  <si>
    <t>05.02.023 - Sala de espera</t>
  </si>
  <si>
    <t>05.02.023 - Arrecadação</t>
  </si>
  <si>
    <t>05.02.023 - Arrecadação das companhias</t>
  </si>
  <si>
    <t>05.02.023 - Pré-embarque</t>
  </si>
  <si>
    <t>Vi43.5.08 - Acesso à manga</t>
  </si>
  <si>
    <t>Vi43.5.09 - Porta de Emergência</t>
  </si>
  <si>
    <r>
      <t xml:space="preserve">Porta interior de correr automática em vidro temperado liso com 10mm de espessura, tipo SGG SECURIT e mecanismo tipo Linear Polaris Sincro da JNF composto por calhas superiores e inferiores, roldanas, batentes, guias, componentes eletrónicos e todos os elementos para o normal funcionamento.
Ligada à SADI e com SACA.
</t>
    </r>
    <r>
      <rPr>
        <b/>
        <sz val="11"/>
        <rFont val="Calibri"/>
        <family val="2"/>
        <scheme val="minor"/>
      </rPr>
      <t>(Vi44.5.05)</t>
    </r>
  </si>
  <si>
    <t>05.02.023 - Sala de Espera</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</si>
  <si>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2,30 (Altura) m.
</t>
    </r>
    <r>
      <rPr>
        <b/>
        <sz val="11"/>
        <rFont val="Calibri"/>
        <family val="2"/>
        <scheme val="minor"/>
      </rPr>
      <t>(Vi47.5.05)</t>
    </r>
  </si>
  <si>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(Vi48.5.05)</t>
    </r>
  </si>
  <si>
    <t>05.02.023- Arrecadação</t>
  </si>
  <si>
    <r>
      <t xml:space="preserve">Fornecimento e montagem de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0,69 (Largura) × 2,30 (Altura) m.
</t>
    </r>
    <r>
      <rPr>
        <b/>
        <sz val="11"/>
        <rFont val="Calibri"/>
        <family val="2"/>
        <scheme val="minor"/>
      </rPr>
      <t>(Vi49.5.17/18/19/20)</t>
    </r>
  </si>
  <si>
    <t>05.02.023 - Arrecadação dos "Hs"</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</si>
  <si>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(Ve04.5.06)</t>
    </r>
  </si>
  <si>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(Ve07.5.05)</t>
    </r>
  </si>
  <si>
    <t>05.02.023 - Pré-embarque (fachada sul)</t>
  </si>
  <si>
    <t>Ve08.5.09 - Fachada sul</t>
  </si>
  <si>
    <t>Ve08.5.10 - Fachada norte</t>
  </si>
  <si>
    <t>Ve09.5.09 - Fachada poente</t>
  </si>
  <si>
    <t>Ve09.5.10 - Fachada poente</t>
  </si>
  <si>
    <t>Ve10.5.41</t>
  </si>
  <si>
    <t>Ve10.5.42</t>
  </si>
  <si>
    <t>Ve10.5.43</t>
  </si>
  <si>
    <t>Ve10.5.44</t>
  </si>
  <si>
    <t>Ve10.5.45</t>
  </si>
  <si>
    <t>Ve10.5.46</t>
  </si>
  <si>
    <t>Ve10.5.47</t>
  </si>
  <si>
    <t>Ve10.5.48</t>
  </si>
  <si>
    <t>Ve10.5.49</t>
  </si>
  <si>
    <t>Ve10.5.50</t>
  </si>
  <si>
    <t>1.9.2</t>
  </si>
  <si>
    <t>PIER ADJACENTE À PORTA 23</t>
  </si>
  <si>
    <t>1.9.2.1</t>
  </si>
  <si>
    <t>Parede exterior da aerogare (acesso à E18)</t>
  </si>
  <si>
    <t>Parede interior com porta corta fogo (aceso à E18)</t>
  </si>
  <si>
    <t>alçado nascente</t>
  </si>
  <si>
    <t>1.9.2.2</t>
  </si>
  <si>
    <t>1.9.2.2.1</t>
  </si>
  <si>
    <t>Parede da vão Vi02 - Acesso corredor técnico (E18)</t>
  </si>
  <si>
    <t>Verga da vão Ve06 - Acesso corredor técnico (E18)</t>
  </si>
  <si>
    <t>Fachada Nascente</t>
  </si>
  <si>
    <r>
      <t xml:space="preserve">Execução de paredes autoportantes tipo KNAUF W112 120/600(2xA12,5+70) LM70. Parede com espessura total de 95mm e resistência ao fogo EI 60' formada por camada de placa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(PR09)</t>
    </r>
  </si>
  <si>
    <r>
      <t xml:space="preserve">Fornecimento e montagem de Porta corta-fogo de batante homologada, EI2 30-C5, segundo EN 1634-1, de duas folhas de 63 mm de espessura, 1600x2100 mm de vão e altura de passagem, acabamento galvanizado com tratamento anti-manchas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três dobradiças de dupla pala reguláveis em altura, soldadas ao aro e aparafusada à folha, segundo EN 1935, fechadura embutida de fecho de um ponto, escudos, cilindro, incluindo barra anti-pânico, chaves e manivelas anti-engate CF de nylon cor preto. Inclui pré-aro em tubo FACAR com fixação ao paramento.
NOTA: Folha passiva deverá incluir Auto-Bloqueio
</t>
    </r>
    <r>
      <rPr>
        <b/>
        <sz val="11"/>
        <rFont val="Calibri"/>
        <family val="2"/>
        <scheme val="minor"/>
      </rPr>
      <t>(Vi02.5.09/10)</t>
    </r>
  </si>
  <si>
    <t>05.11.190 - Corredor/Escada de emergência E18</t>
  </si>
  <si>
    <t>Vi42.5.09 - Embarque Porta 16/Saída de Emergência</t>
  </si>
  <si>
    <t>Vi42.5.10 - Desembarque Porta 15</t>
  </si>
  <si>
    <t>Vi45.5.09 - Área Técnica Electricidade (Sul)</t>
  </si>
  <si>
    <t>Vi45.5.10 - Área Técnica Electricidade (Norte)</t>
  </si>
  <si>
    <t>Vi46.5.05 - Área Técnica OT</t>
  </si>
  <si>
    <r>
      <t xml:space="preserve">Porta corta-fogo de batente homologada, EI2 60-C5, de duas folhas de 63 mm de espessura, 1600x2100 mm de vão e altura de passagem, acabamento lacado em cor branca formada por 2 chapas de aço galvanizado de 0,8 mm de espessura, dobradas, ensambladas e montadas, com câmara intermédia de lã de rocha de alta densidade e placas de gesso cartonado, sobre aro de aço galvanizado de 1,5 mm de espessura com junta intumescente e ganchos de ancoragem à obra, inclusive ambas as folha providas de mola para utilização moderada, selector de fecho para assegurar o adequado fecho das portas, barra anti-pânico, tampa cega para a face exterior, electro-íman, com caixa de bornes, botão e placa de ancoragem articulada. Inclusive silicone neutro para a vedação das juntas perimetrais.
De acordo com o mapa de vãos.
</t>
    </r>
    <r>
      <rPr>
        <b/>
        <sz val="11"/>
        <rFont val="Calibri"/>
        <family val="2"/>
        <scheme val="minor"/>
      </rPr>
      <t>(Ve04.5.09)</t>
    </r>
  </si>
  <si>
    <t>05.02.023 - Saída de emergência</t>
  </si>
  <si>
    <t>Ve14.5.08</t>
  </si>
  <si>
    <t>Ve14.5.09</t>
  </si>
  <si>
    <t>Ve15.5.10</t>
  </si>
  <si>
    <t>Ve15.5.11</t>
  </si>
  <si>
    <t>Ve15.5.12</t>
  </si>
  <si>
    <t>Ve15.5.13</t>
  </si>
  <si>
    <t>1.10</t>
  </si>
  <si>
    <t>BUSGATE CENTRAL E PIER ADJACENTE</t>
  </si>
  <si>
    <t>1.10.1</t>
  </si>
  <si>
    <t>BUSGATE CENTRAL</t>
  </si>
  <si>
    <t>1.10.1.1</t>
  </si>
  <si>
    <t>1.10.1.1.1</t>
  </si>
  <si>
    <t>1.10.1.1.1.1</t>
  </si>
  <si>
    <t>Demolição intregral de revestimentos de paredes e pilares existentes (constituição diversa) incluindo transporte a destino final licenciado tudo de acordo com peças desenhadas</t>
  </si>
  <si>
    <t>porta 19</t>
  </si>
  <si>
    <t>porta 18</t>
  </si>
  <si>
    <t>porta 20</t>
  </si>
  <si>
    <t>porta 21</t>
  </si>
  <si>
    <t>1.10.1.1.1.2</t>
  </si>
  <si>
    <t>1.10.1.1.2</t>
  </si>
  <si>
    <t>1.10.1.1.2.1</t>
  </si>
  <si>
    <t>1.10.1.1.2.1.1</t>
  </si>
  <si>
    <r>
      <t xml:space="preserve">Execução de revestimento de pilares e/ou paredes com sistema tipo KNAUF W622 (1xA12,5+20). Revestimento com espessura total de 35mm e resistência ao fogo EI 60' formada por camada de placa tipo KNAUF STANDARD do tipo A/12,5mm  aparafusadas a uma estrutura metálica em chapa galvanizada, do tipo DX51D,  Z140, tipo KANUF MAESTRA OMEGA com montantes verticais afastados 600mm c/ aplicação de banca acústica tipo KNAUF /70mm em neoprene entre os canais e as lajes  inferiores e superiores e entre os montantes e as paredes. 
De acordo com indicações do fabricante/fornecedor. 
</t>
    </r>
    <r>
      <rPr>
        <b/>
        <sz val="11"/>
        <rFont val="Calibri"/>
        <family val="2"/>
        <scheme val="minor"/>
      </rPr>
      <t>(PR06)</t>
    </r>
  </si>
  <si>
    <t>1.10.1.1.2.1.2</t>
  </si>
  <si>
    <t>1.10.1.1.2.1.3</t>
  </si>
  <si>
    <t>1.10.1.1.2.2</t>
  </si>
  <si>
    <t>1.10.1.1.2.2.1</t>
  </si>
  <si>
    <t>1.10.1.1.2.2.2</t>
  </si>
  <si>
    <t>1.10.1.1.2.3</t>
  </si>
  <si>
    <t>1.10.1.1.2.3.1</t>
  </si>
  <si>
    <t>Piso 4</t>
  </si>
  <si>
    <t>1.10.1.1.2.3.2</t>
  </si>
  <si>
    <t>1.10.1.2</t>
  </si>
  <si>
    <t>1.10.1.2.1</t>
  </si>
  <si>
    <t>1.10.1.2.1.1</t>
  </si>
  <si>
    <t>IS's e portas de embarque</t>
  </si>
  <si>
    <t>sala de fumadores e AT 's</t>
  </si>
  <si>
    <t>1.10.1.2.1.2</t>
  </si>
  <si>
    <t>compartimento MyWay</t>
  </si>
  <si>
    <t>1.10.1.2.1.3</t>
  </si>
  <si>
    <t>Demolição intregral de caixilharia de fachada em vidro, alumínio, e outros do BUSGATE CENTRAL incluindo transporte a destino final licenciado, tudo de acordo com peças desenhadas</t>
  </si>
  <si>
    <t>1.10.1.2.1.4</t>
  </si>
  <si>
    <t>Desmonte de tetos diversos incluindo luminárias e outros constituintes, e respectivo encaminhamento a vazadouro licenciado - conforme planta de amarelos encarnados</t>
  </si>
  <si>
    <t>busgate</t>
  </si>
  <si>
    <t>portas de embarque (teto e teste em INOX)</t>
  </si>
  <si>
    <t>sala de fumadores</t>
  </si>
  <si>
    <t>1.10.1.2.1.5</t>
  </si>
  <si>
    <t>Demolição intergal das forras dos pilares existentes junto à fachada poente do Busgate e encaminhamento a destino final licenciado</t>
  </si>
  <si>
    <t>revestimento de pilares junto à fachada poente</t>
  </si>
  <si>
    <t>1.10.1.2.1.6</t>
  </si>
  <si>
    <t>Desmontagem cuidada de balcões de embarque da porta 17, 18, 19, 20 e 21 e respectivas divisórias e todos os seus constituintes, incluindo acondicionamento e armazenagem para futura recolocação. Inclui todos os sistemas existentes, nomeadamente SADI, SACA, etc.</t>
  </si>
  <si>
    <t>1.10.1.2.2</t>
  </si>
  <si>
    <t>1.10.1.2.2.1</t>
  </si>
  <si>
    <t>Porta 18</t>
  </si>
  <si>
    <t>Porta 19</t>
  </si>
  <si>
    <t>Porta 20</t>
  </si>
  <si>
    <t>Porta 21</t>
  </si>
  <si>
    <t>05.02.x12/05.02.x11 - Área Técnica (MBT/OT)</t>
  </si>
  <si>
    <t>05.02.x09/05.02.x08 - Área Técnica (GTC/ELE)</t>
  </si>
  <si>
    <t>05.02.x08/05.02.x07 - Área Técnica (ELE/GAP)</t>
  </si>
  <si>
    <t>05.02.x07/05.02.x06 - Área Técnica GAP/Arrumos</t>
  </si>
  <si>
    <t>05.02.x01 - I.S. Feminina</t>
  </si>
  <si>
    <t xml:space="preserve">05.02.x03/x04/x05 </t>
  </si>
  <si>
    <t>05.02.x02 - I.S. Masculina</t>
  </si>
  <si>
    <t>1.10.1.2.2.1.1</t>
  </si>
  <si>
    <r>
      <t>Fornecimento e assentamento de alvenaria de blocos de betão c/ 50x20x20cm em execução de paredes, acabamento face à vista para pintar incluindo argamassa de assentamento de cimento de areia ao traço 1:3, lintéis e pilaretes afastados 3m em betão armado com 4Ø10 e cintas Ø6 afastadas 0,20m com as dimensões 0,20xlargura da parede nas vergas de vãos e travamento de panos com alturas superiores a 3,5m de altura, incluindo todos os materiais e trabalhos inerentes, conforme desenhos do projecto e especificações do Caderno de Encargos.
(</t>
    </r>
    <r>
      <rPr>
        <b/>
        <sz val="11"/>
        <rFont val="Calibri"/>
        <family val="2"/>
        <scheme val="minor"/>
      </rPr>
      <t>PR03)</t>
    </r>
  </si>
  <si>
    <t>parede limite das novas IS 's</t>
  </si>
  <si>
    <t>Nas fachadas sul, poente e norte</t>
  </si>
  <si>
    <t>1.10.1.2.2.1.5</t>
  </si>
  <si>
    <t>Revestimento dos pilares junto à fachada poente</t>
  </si>
  <si>
    <t>Porta de Embarque 18 e 19</t>
  </si>
  <si>
    <t>Porta de Embarque 20 e 21</t>
  </si>
  <si>
    <t>Parede nascente das I.S.</t>
  </si>
  <si>
    <t>Parede nascente do Busgate</t>
  </si>
  <si>
    <t>1.10.1.2.2.1.6</t>
  </si>
  <si>
    <r>
      <t xml:space="preserve">Execução de paredes autoportantes tipo KNAUF W112 120/600(2xA12,5+70) LM70. Parede com espessura total de 95mm e resistência ao fogo EI 60' formada por dupla camada de placas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(PR09)</t>
    </r>
  </si>
  <si>
    <t>05.02.x03 - I.S. Infantil</t>
  </si>
  <si>
    <t>05.02.x04 - Espaço de Amamentação</t>
  </si>
  <si>
    <t>05.02.x01 - I.S. Masculina</t>
  </si>
  <si>
    <t>1.10.1.2.2.1.7</t>
  </si>
  <si>
    <r>
      <t xml:space="preserve">Execução de paredes autoportantes tipo KNAUF W112 120/600(2xA12,5+70+1xA12,5) LM70. Parede com espessura total de 107,5mm e resistência ao fogo EI 60' formada por dupla camada de placas tipo KNAUF STANDARD do tipo A/12,5mm (sobrepostas e juntas desencontradas) aparafusadas a uma estrutura metálica em chapa galvanizada Z140 de canais horizontais c/ 70/30/0,55mm e montantes verticais 70/40/0,6mm. Montantes verticais afastados 600mm c/ aplicação de banca acústica tipo KNAUF /70mm em neoprene entre os canais e as lajes  inferiores e superiores e entre os montantes e as paredes. Inclui aplicação de lã mineral do tipo KNAUF ULTRAACOUSTIC de 70mm de espessura, tratamento de juntas e aplicação de primário tipo KNAUF, tudo pronto a receber o acabamento.
De acordo com indicações do fabricante/fornecedor. 
</t>
    </r>
    <r>
      <rPr>
        <b/>
        <sz val="11"/>
        <rFont val="Calibri"/>
        <family val="2"/>
        <scheme val="minor"/>
      </rPr>
      <t>(PR10)</t>
    </r>
  </si>
  <si>
    <t>Portas de Embarque 18 e 19 e Áreas Técnicas</t>
  </si>
  <si>
    <t>Portas de Embarque 20 e 21 e Áreas Técnicas</t>
  </si>
  <si>
    <t>1.10.1.2.2.1.8</t>
  </si>
  <si>
    <t>Fachada sul</t>
  </si>
  <si>
    <t xml:space="preserve">Fachada poente </t>
  </si>
  <si>
    <t>Fachada norte</t>
  </si>
  <si>
    <t>1.10.1.2.2.1.9</t>
  </si>
  <si>
    <t>05.02x12 - Área Técnica OT</t>
  </si>
  <si>
    <t>05.02x11 - Área Técnica MBT</t>
  </si>
  <si>
    <t>05.02x10 - Gabinete MYWAY</t>
  </si>
  <si>
    <t>05.02x09 - Área Técnica GTC</t>
  </si>
  <si>
    <t>05.02x08 - Área Técnica Eletricidade</t>
  </si>
  <si>
    <t>05.02x07 - Área Técnica GAP</t>
  </si>
  <si>
    <t>05.02x06 - Arrumos</t>
  </si>
  <si>
    <t>1.10.1.2.2.1.10</t>
  </si>
  <si>
    <t>Revestimento de pilares junto à fachada poente</t>
  </si>
  <si>
    <t>Parede das Instalações Sanitárias</t>
  </si>
  <si>
    <t>1.10.1.2.2.1.11</t>
  </si>
  <si>
    <t>05.02.x05 - Arrumos de limpeza</t>
  </si>
  <si>
    <t>1.10.1.2.2.1.12</t>
  </si>
  <si>
    <t>1.10.1.2.2.1.13</t>
  </si>
  <si>
    <t>1.10.1.2.2.1.14</t>
  </si>
  <si>
    <t>Circulação/Acesso às Instalações Sanitárias</t>
  </si>
  <si>
    <t>1.10.1.2.2.2</t>
  </si>
  <si>
    <t>1.10.1.2.2.2.1</t>
  </si>
  <si>
    <t>1.10.1.2.2.2.2</t>
  </si>
  <si>
    <t>portas de embarque</t>
  </si>
  <si>
    <t>1.10.1.2.2.2.3</t>
  </si>
  <si>
    <t>1.10.1.2.2.2.4</t>
  </si>
  <si>
    <t>porta 18 e 19</t>
  </si>
  <si>
    <t>porta 20 e 21</t>
  </si>
  <si>
    <t>1.10.1.2.2.2.5</t>
  </si>
  <si>
    <t>Instalações Sanitárias</t>
  </si>
  <si>
    <t>1.10.1.2.2.2.6</t>
  </si>
  <si>
    <t>Portas 18 e 19</t>
  </si>
  <si>
    <t>Portas 20 e 21</t>
  </si>
  <si>
    <t>1.10.1.2.2.2.7</t>
  </si>
  <si>
    <t>Fornecimento e montagem de estrutura em aço enformado em frio, para fechar a caixa das escadas e elevadores das portas de embarque em galvanizado, tipo DX52D+Z275MA, em laje de estrutura leve de perfis de 0,8 mm de espessura (light steel framing). Fornecimento dos perfis mecanizados e conectados em oficina e montagem da estrutura em obra, considerando um grau de complexidade médio. Inclusive parafusos auto perfurantes para a união dos perfis entre si, elementos de travamento dos perfis e elementos de fixação dos perfis à estrutura.</t>
  </si>
  <si>
    <t>1.10.1.2.2.3</t>
  </si>
  <si>
    <t>1.10.1.2.2.3.1</t>
  </si>
  <si>
    <t>Portas de embarque e circulação</t>
  </si>
  <si>
    <t>1.10.1.2.2.3.2</t>
  </si>
  <si>
    <t>circulação entre as portas de embarque</t>
  </si>
  <si>
    <t>1.10.1.2.2.3.3</t>
  </si>
  <si>
    <r>
      <t xml:space="preserve">Polir e vitrificar pavimento pedra mármore (novo e existente), incluindo prévia reparação e/ou substituição de peças danificadas por idênticas  às existentes, com 0,80x0,40x0,03m).
</t>
    </r>
    <r>
      <rPr>
        <b/>
        <sz val="11"/>
        <rFont val="Calibri"/>
        <family val="2"/>
        <scheme val="minor"/>
      </rPr>
      <t>(PV21)</t>
    </r>
  </si>
  <si>
    <t>busgate e portas de embarque</t>
  </si>
  <si>
    <t>escadas das portas de embarque</t>
  </si>
  <si>
    <t>1.10.1.2.2.3.4</t>
  </si>
  <si>
    <r>
      <t xml:space="preserve">Fornecimento e assentamento de pavimento em Mosaico de grés porcelânico tipo REVIGRES - Omnistone Bone Matt Rect, R10, dimensões 90x90cm com 10.5 mm de espessura, estereotomia conforme desenho de pormenor, incluindo cimento cola, cortes, remates, betumagem de juntas à cor e restantes trabalhos necessários ao seu perfeito acabamento, de acordo com indicações do fabricante/fornecedor e elementos de projeto
</t>
    </r>
    <r>
      <rPr>
        <b/>
        <sz val="11"/>
        <rFont val="Calibri"/>
        <family val="2"/>
        <scheme val="minor"/>
      </rPr>
      <t>(PV10)</t>
    </r>
  </si>
  <si>
    <t>1.10.1.2.2.3.5</t>
  </si>
  <si>
    <t>1.10.1.2.2.3.6</t>
  </si>
  <si>
    <t>1.10.1.2.2.3.7</t>
  </si>
  <si>
    <t>1.10.1.2.2.3.8</t>
  </si>
  <si>
    <t>Parede poente do Busgate</t>
  </si>
  <si>
    <t>05.02.008 - Área de espera (junto à fachada)</t>
  </si>
  <si>
    <t>1.10.1.2.2.4</t>
  </si>
  <si>
    <t>Vi02.5.07 - Porta de Embarque 18</t>
  </si>
  <si>
    <t>Vi02.5.08 - Porta de Embarque 21</t>
  </si>
  <si>
    <t>Vi03.5.05 - Porta de Embarque 18A</t>
  </si>
  <si>
    <t>Vi03.5.06 - Porta de Embarque 19</t>
  </si>
  <si>
    <t>Vi03.5.07 - Porta de Embarque 20</t>
  </si>
  <si>
    <r>
      <t xml:space="preserve">Fornecimento e montagem de porta completa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1,20 (Largura) × 2,00 (Altura) m.
</t>
    </r>
    <r>
      <rPr>
        <b/>
        <sz val="11"/>
        <rFont val="Calibri"/>
        <family val="2"/>
        <scheme val="minor"/>
      </rPr>
      <t>(Vi52.5.01/02)</t>
    </r>
  </si>
  <si>
    <r>
      <t xml:space="preserve">Fornecimento e montagem de porta completa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0,90 (Largura) × 2,00 (Altura) m.
</t>
    </r>
    <r>
      <rPr>
        <b/>
        <sz val="11"/>
        <rFont val="Calibri"/>
        <family val="2"/>
        <scheme val="minor"/>
      </rPr>
      <t>(Vi53)</t>
    </r>
  </si>
  <si>
    <t>Vi53.5.06 - Área Técnica OT</t>
  </si>
  <si>
    <t>Vi53.5.05 - Área Técnica MBT</t>
  </si>
  <si>
    <t>Vi.5.04 - Área Técnica GTC</t>
  </si>
  <si>
    <t>Vi53.5.03 - Área Técnica Eletricidade</t>
  </si>
  <si>
    <t>Vi53.5.01 - Arrumos</t>
  </si>
  <si>
    <t>Vi53.5.02 - Área Técnica GAP</t>
  </si>
  <si>
    <r>
      <t xml:space="preserve">Porta de batente com 1 folha cega com alma alveolar de papel com 32mm de espessura e  revestida a painéis de resina fenólica. Resina fenólica, série Papgo refª G059 e impresso o logotipo de PMR de acordo com o guia VINCI. 
Painel de MDF, lacada em na cor azul com pictograma branco símbolo de deficiente; aro de madeira maciça. Incluindo guarnição do mesmo material e acabamento que a folha, ferragens de pendurar, de fechadura e puxador com alavanca para fecho de aço inoxidável, série básica.
Todos os acessórios e trabalhos necessários a um bom acabamento, de acordo com indicações do fabricante/fornecedor e elementos de projeto
</t>
    </r>
    <r>
      <rPr>
        <b/>
        <sz val="11"/>
        <rFont val="Calibri"/>
        <family val="2"/>
        <scheme val="minor"/>
      </rPr>
      <t>(Vi56)</t>
    </r>
  </si>
  <si>
    <t>Vi56.5.01 - I.S. Infantil</t>
  </si>
  <si>
    <t>Vi56.5.02 - Espaço de amamentação</t>
  </si>
  <si>
    <t>Vi56.5.03 - Arrumo de limpeza</t>
  </si>
  <si>
    <r>
      <t xml:space="preserve">Fornecimento e montagem de vão em vidro temperado incolor 12mm espessura, com duas folhas de vai e vem. Conjunto completo de pivot hidráulico para portas de vidro em aço escovado refª 81.203 W, par de asas por folha em aço inox escovado refª IN.07.286.A.25 da JNF e 1 fecho por folha de trinco superior e inferior em aço escovado refº IN.20.954 da JNF. Bandeira fixa por fixadores em aço inox escovado ref. IN.81.113 da JNF e batente de pavimento em aço escovado ref. 81.129 da JNF.
Vidro temperado com 12mm de espessura, da Saint-Gobain tipo SGG SECURIT, cristalino com arestas polidas.
Todos os acessórios e trabalhos necessários a um bom acabamento, de acordo com indicações do fabricante/fornecedor e elementos de projeto
</t>
    </r>
    <r>
      <rPr>
        <b/>
        <sz val="11"/>
        <rFont val="Calibri"/>
        <family val="2"/>
        <scheme val="minor"/>
      </rPr>
      <t>(Vi58.5.01)</t>
    </r>
  </si>
  <si>
    <t>05.02.008 - Acesso às portas 1/2/3</t>
  </si>
  <si>
    <t>1.10.1.2.2.5</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</si>
  <si>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(Ve18)</t>
    </r>
  </si>
  <si>
    <t>Ve18.5.01 - Fachada sul</t>
  </si>
  <si>
    <t>Ve18.5.01 - Fachada norte</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</si>
  <si>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(Ve19)</t>
    </r>
  </si>
  <si>
    <t>Fachada Sul</t>
  </si>
  <si>
    <t>Ve19.5.01</t>
  </si>
  <si>
    <t>Ve19.5.02</t>
  </si>
  <si>
    <t>Ve19.5.03</t>
  </si>
  <si>
    <t>Ve19.5.04</t>
  </si>
  <si>
    <t>Ve19.5.05</t>
  </si>
  <si>
    <t>Ve19.5.06</t>
  </si>
  <si>
    <t>Ve19.5.07</t>
  </si>
  <si>
    <t>Ve19.5.08</t>
  </si>
  <si>
    <t>Ve19.5.09</t>
  </si>
  <si>
    <t>Ve19.5.10</t>
  </si>
  <si>
    <t>Ve19.5.11</t>
  </si>
  <si>
    <t>Ve19.5.12</t>
  </si>
  <si>
    <t>Ve19.5.13</t>
  </si>
  <si>
    <t>Ve19.5.14</t>
  </si>
  <si>
    <t>Ve19.5.15</t>
  </si>
  <si>
    <t>Ve19.5.16</t>
  </si>
  <si>
    <t>Ve19.5.17</t>
  </si>
  <si>
    <t>Ve19.5.18</t>
  </si>
  <si>
    <t>Ve19.5.19</t>
  </si>
  <si>
    <t>Ve19.5.20</t>
  </si>
  <si>
    <t>Ve19.5.21</t>
  </si>
  <si>
    <t>Ve19.5.22</t>
  </si>
  <si>
    <t>Ve19.5.23</t>
  </si>
  <si>
    <t>Ve19.5.24</t>
  </si>
  <si>
    <t>Ve19.5.25</t>
  </si>
  <si>
    <t>Ve19.5.26</t>
  </si>
  <si>
    <t>Ve19.5.27</t>
  </si>
  <si>
    <t>Ve19.5.28</t>
  </si>
  <si>
    <t>Ve19.5.29</t>
  </si>
  <si>
    <t>Ve19.5.30</t>
  </si>
  <si>
    <t>Ve19.5.31</t>
  </si>
  <si>
    <t>Ve19.5.32</t>
  </si>
  <si>
    <t>Ve19.5.33</t>
  </si>
  <si>
    <t>Ve19.5.34</t>
  </si>
  <si>
    <t>Ve19.5.35</t>
  </si>
  <si>
    <t>Ve19.5.36</t>
  </si>
  <si>
    <t>Ve19.5.37</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</si>
  <si>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(Ve20.5.01)</t>
    </r>
  </si>
  <si>
    <t>Bandeira do vão de acesso à porta 18A - Fachada Sul</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</si>
  <si>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Estore em lâminas de alumínio injectado com acabamento RAL 7022, ligação por interface SACA.
Conforme mapa de vãos.
</t>
    </r>
    <r>
      <rPr>
        <b/>
        <sz val="11"/>
        <rFont val="Calibri"/>
        <family val="2"/>
        <scheme val="minor"/>
      </rPr>
      <t>(Ve21.5.01)</t>
    </r>
  </si>
  <si>
    <t>Porta de embarque 17 - Fachada Sul</t>
  </si>
  <si>
    <r>
      <t xml:space="preserve">Fornecimento e montagem de fachada envidraçada em caixilharia em alumínio lacado com ruptura térmica, lamelas horizontais para ventilação em caso de incêndio,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(Ve22)</t>
    </r>
  </si>
  <si>
    <t>Ve22.5.01 - Fachada sul</t>
  </si>
  <si>
    <t>Ve22.5.02 - Fachada sul</t>
  </si>
  <si>
    <t>Ve22.5.03 - Fachada norte</t>
  </si>
  <si>
    <t>Ve22.5.04 - Fachada norte</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</si>
  <si>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(Ve23)</t>
    </r>
  </si>
  <si>
    <t>Ve23.5.01 - Fachada sul</t>
  </si>
  <si>
    <t>Ve23.5.02 - Fachada poente</t>
  </si>
  <si>
    <t>Ve23.5.03 - Fachada poente</t>
  </si>
  <si>
    <t>Ve23.5.04 - Fachada norte</t>
  </si>
  <si>
    <r>
      <t xml:space="preserve">Fornecimento e montagem de fachada envidraçada em caixilharia em alumínio lacado com ruptura térmica e  acabamento RAL 7022 da Extrusal Série A.080, com folha fixa, vidro duplo de baixa emissividade térmica e isolamento acústico 37mm temperado Cool Lite SKN 154 II 8mm+argon 16mm+laminado acústico Stadip Silence 66,2, fixado sobre caixilharia com cunhagem através de calços de apoio perimetrais e laterais, vedação a frio com silicone sintético incolor, compatível com o material suporte.
Conforme mapa de vãos.
</t>
    </r>
    <r>
      <rPr>
        <b/>
        <sz val="11"/>
        <rFont val="Calibri"/>
        <family val="2"/>
        <scheme val="minor"/>
      </rPr>
      <t>(Ve24)</t>
    </r>
  </si>
  <si>
    <t>Ve24.5.01</t>
  </si>
  <si>
    <t>Ve24.5.02</t>
  </si>
  <si>
    <t>Ve24.5.03</t>
  </si>
  <si>
    <t>Ve24.5.04</t>
  </si>
  <si>
    <t>Ve24.5.05</t>
  </si>
  <si>
    <t>Ve24.5.06</t>
  </si>
  <si>
    <t>Ve24.5.07</t>
  </si>
  <si>
    <t>Ve24.5.08</t>
  </si>
  <si>
    <t>Ve24.5.09</t>
  </si>
  <si>
    <t>Ve24.5.10</t>
  </si>
  <si>
    <t>Ve24.5.11</t>
  </si>
  <si>
    <t>Ve24.5.12</t>
  </si>
  <si>
    <t>Ve24.5.13</t>
  </si>
  <si>
    <t>Ve24.5.14</t>
  </si>
  <si>
    <t>Ve24.5.15</t>
  </si>
  <si>
    <t>Ve24.5.16</t>
  </si>
  <si>
    <t>Ve24.5.17</t>
  </si>
  <si>
    <t>Ve24.5.18</t>
  </si>
  <si>
    <t>Ve24.5.19</t>
  </si>
  <si>
    <t>1.10.1.2.2.6</t>
  </si>
  <si>
    <t>1.10.1.2.2.6.1</t>
  </si>
  <si>
    <t>Fornecimento e instalação de 2 balcões de embarque (c/ 1400mm e 600mm) e "portões" em vidro, em tudo idênticos aos existentes, incluindo divisória em vidro temperado e renderings a consultar ao AHD, tudo conforme projeto e peças desenhadas.</t>
  </si>
  <si>
    <t>porta 18A</t>
  </si>
  <si>
    <t>1.10.1.2.2.6.2</t>
  </si>
  <si>
    <t>Remontagem cuidada de balcões de embarque da porta 17, 18 e 21 e respectivas divisórias e todos os seus constituintes, incluindo acondicionamento e armazenagem para futura recolocação. Inclui todos os sistemas existentes, nomeadamente SADI, SACA, etc.</t>
  </si>
  <si>
    <t>1.10.1.2.2.7</t>
  </si>
  <si>
    <t>1.10.1.2.2.7.1</t>
  </si>
  <si>
    <t>1.10.1.2.2.7.2</t>
  </si>
  <si>
    <t>1.10.1.2.2.7.3</t>
  </si>
  <si>
    <t>1.10.1.2.2.7.4</t>
  </si>
  <si>
    <t>1.10.1.2.2.7.5</t>
  </si>
  <si>
    <t>1.10.1.2.2.7.6</t>
  </si>
  <si>
    <t>1.10.1.2.2.7.7</t>
  </si>
  <si>
    <t>1.10.1.2.2.7.8</t>
  </si>
  <si>
    <t>1.10.1.2.2.7.9</t>
  </si>
  <si>
    <t>1.10.1.2.2.7.10</t>
  </si>
  <si>
    <t>1.10.1.2.2.7.11</t>
  </si>
  <si>
    <t>IS 's</t>
  </si>
  <si>
    <t>1.10.1.3</t>
  </si>
  <si>
    <t>1.10.1.3.1</t>
  </si>
  <si>
    <t>1.10.1.3.1.1</t>
  </si>
  <si>
    <t>Demolição do revestimento em espelho das AT de AVAC no piso 6 do BUSGATE e respetiva estrura de suporte e todos os seus constituintes incluindo encaminhamento a destino final licenciado tudo de acordo com projeto.</t>
  </si>
  <si>
    <t>1.10.1.3.2</t>
  </si>
  <si>
    <t>1.10.1.3.2.1</t>
  </si>
  <si>
    <t>1.10.1.3.2.1.1</t>
  </si>
  <si>
    <t>porta de embarque 18</t>
  </si>
  <si>
    <t>porta de embarque 19</t>
  </si>
  <si>
    <t>porta de embarque 20</t>
  </si>
  <si>
    <t>porta de embarque 21</t>
  </si>
  <si>
    <t>1.10.1.3.2.1.2</t>
  </si>
  <si>
    <t>1.10.1.3.2.1.3</t>
  </si>
  <si>
    <t>1.10.1.3.2.1.4</t>
  </si>
  <si>
    <r>
      <t xml:space="preserve">Fornecimento e montagem de porta completa porta de batente com 1 folha cega com alma alveolar de papel com 35mm de espessura. Revestida pelo exterior por paínel de compósito e rodapé em chapa de aço galvanizdo. Paínel de compósito de basalto natural, rockpanel com 9mm de espessura e rodapé, com 200mm de altura em chapa de aço galvanizdo sob placa de contraplacado marítimo. De acordo com o mapa de vãos. Inclui todos os trabalhos e materiais necessários ao bom acabamento e funcionamento. Dim.: 0,95 (Largura) × 1,80 (Altura) m.
</t>
    </r>
    <r>
      <rPr>
        <b/>
        <sz val="11"/>
        <rFont val="Calibri"/>
        <family val="2"/>
        <scheme val="minor"/>
      </rPr>
      <t>(Vi57)</t>
    </r>
  </si>
  <si>
    <t>Porta 18 e 19</t>
  </si>
  <si>
    <t>Porta 20 e 21</t>
  </si>
  <si>
    <t>1.10.2</t>
  </si>
  <si>
    <t>PIER ADJACENTE AO BUSGATE CENTRAL</t>
  </si>
  <si>
    <t>1.10.2.1</t>
  </si>
  <si>
    <t>1.10.2.1.1</t>
  </si>
  <si>
    <t>05.03.070 - Saída de emergência (escada E11)</t>
  </si>
  <si>
    <t>05.03.021 - Saída de emergência (Sala F)</t>
  </si>
  <si>
    <t>1.10.2.1.2</t>
  </si>
  <si>
    <t>05.02.027 - Circulação Pier</t>
  </si>
  <si>
    <t>1.10.2.1.3</t>
  </si>
  <si>
    <t>1.10.2.1.4</t>
  </si>
  <si>
    <t>1.10.2.2</t>
  </si>
  <si>
    <t>1.10.2.2.1</t>
  </si>
  <si>
    <t>1.10.2.2.1.1</t>
  </si>
  <si>
    <t>1.10.2.2.1.2</t>
  </si>
  <si>
    <t>05.02.x02 - Espaço do oculto</t>
  </si>
  <si>
    <t>1.10.2.2.1.3</t>
  </si>
  <si>
    <t>capeamentos</t>
  </si>
  <si>
    <t>parede poente</t>
  </si>
  <si>
    <t>parede norte</t>
  </si>
  <si>
    <t>1.10.2.2.1.4</t>
  </si>
  <si>
    <t>1.10.2.2.1.5</t>
  </si>
  <si>
    <t>1.10.2.2.1.6</t>
  </si>
  <si>
    <t>1.10.2.2.1.7</t>
  </si>
  <si>
    <t>1.10.2.2.1.8</t>
  </si>
  <si>
    <t>05.03.070 - Escada E11</t>
  </si>
  <si>
    <t>1.10.2.2.2</t>
  </si>
  <si>
    <t>1.10.2.2.2.1</t>
  </si>
  <si>
    <t>1.10.2.2.2.2</t>
  </si>
  <si>
    <t>1.10.2.2.2.3</t>
  </si>
  <si>
    <t>1.10.2.2.2.4</t>
  </si>
  <si>
    <r>
      <t>Fornecimento e esecução de pintura de tetos com tinta aquosa vinílica tipo CIN, VINILMATE acabamento mate, Ref.: 10-250 na cor branco RAL 9003 sobre primário tipo CIN Ref.: 16-600 EP/GC300, aplicada conforme especificações do fabricante.</t>
    </r>
    <r>
      <rPr>
        <b/>
        <sz val="11"/>
        <rFont val="Calibri"/>
        <family val="2"/>
        <scheme val="minor"/>
      </rPr>
      <t xml:space="preserve"> (TE15)</t>
    </r>
  </si>
  <si>
    <t>1.10.2.2.3</t>
  </si>
  <si>
    <t>1.10.2.2.3.1</t>
  </si>
  <si>
    <t>1.10.2.2.3.2</t>
  </si>
  <si>
    <t>1.10.2.2.3.3</t>
  </si>
  <si>
    <t>1.10.2.2.3.4</t>
  </si>
  <si>
    <t>1.10.2.2.3.5</t>
  </si>
  <si>
    <t>1.10.2.2.3.6</t>
  </si>
  <si>
    <t>1.10.2.2.4</t>
  </si>
  <si>
    <t>Vi02.5.04 - Saida de emergência (05.03.021 - Sala F)</t>
  </si>
  <si>
    <t>Vi02.5.05 - Saída de emergência (05.03.070 - E11)</t>
  </si>
  <si>
    <t>Vi02.5.06 - Saída de emergência (05.03.070 - E11)</t>
  </si>
  <si>
    <t>Vi05.5.18 - 05.02.x01 Área Técnica</t>
  </si>
  <si>
    <t>Vi05.5.19 - 05.02.x01 Área Técnica</t>
  </si>
  <si>
    <t>Vi05.5.20 - 05.02.x02 Espaço de Culto</t>
  </si>
  <si>
    <t>Vi05.5.27 - Arrumo do Espaço comercial</t>
  </si>
  <si>
    <r>
      <t xml:space="preserve">Fornecimento e montagem de portão corta-fogo deslizante com 1 porta para passagem (1UP), guia e sistema de contrapeso. Folha fabricada em painel contínuo em duas chapas de aço, preenchidas com lã de rocha de alta densidade de 145 kg/m³,  reforço perimetral com perfil em U galvanizado, fecho superior e lateral com junta intumescente e perfis corta fumos, porta equipada com fechadura, puxador e barra antipânico e mola de fecho. Vão sempre aberto retido por retentores electromagnéticos, ligado ao SADI.
Conforme mapa de vãos.
</t>
    </r>
    <r>
      <rPr>
        <b/>
        <sz val="11"/>
        <rFont val="Calibri"/>
        <family val="2"/>
        <scheme val="minor"/>
      </rPr>
      <t>(Vi40.5.01)</t>
    </r>
  </si>
  <si>
    <t>Separação de cantões - Instalação Sanitária</t>
  </si>
  <si>
    <r>
      <t xml:space="preserve">Fornecimento e montagem de grelha de ventilação em alumínio termolacado do tipo Extrusal modelo F.018 LR 50-20 com acabamento RAL 9003.
</t>
    </r>
    <r>
      <rPr>
        <b/>
        <sz val="11"/>
        <rFont val="Calibri"/>
        <family val="2"/>
        <scheme val="minor"/>
      </rPr>
      <t>(Vi51.5.01/02)</t>
    </r>
  </si>
  <si>
    <t>Em complemento com o vão Ve17</t>
  </si>
  <si>
    <t>1.10.2.2.5</t>
  </si>
  <si>
    <t>1.10.2.2.5.1</t>
  </si>
  <si>
    <r>
      <t xml:space="preserve">Fornecimento e montagem de exutor composto por lamelas em alumínio temperado com acabamento RAL 7022, do tipo, TRIA - Ventra Sterling - F.
Conforme mapa de vãos.
</t>
    </r>
    <r>
      <rPr>
        <b/>
        <sz val="11"/>
        <rFont val="Calibri"/>
        <family val="2"/>
        <scheme val="minor"/>
      </rPr>
      <t>(Ve17.5.01/02)</t>
    </r>
  </si>
  <si>
    <t>1.10.2.2.6</t>
  </si>
  <si>
    <t>1.10.2.2.6.1</t>
  </si>
  <si>
    <t>1.11</t>
  </si>
  <si>
    <t>MOBILIÁRIO SALAS DE EMBARQUE E PIER</t>
  </si>
  <si>
    <t>1.11.1</t>
  </si>
  <si>
    <r>
      <t xml:space="preserve">Fornecimento, montagem e instalação de Cadeiras tipo VITRA Meda Gate, assento e costas em poliuretano preto, com estrutura, base, braços e acessórios em alumínio polido, incluindo fixações, cabos, ligações às redes, todos os acessórios necessários ao seu perfeito funcionamentoo e ligações para módulos de energia e de USB. Nas salas de embarque e no Busgate central.
</t>
    </r>
    <r>
      <rPr>
        <b/>
        <sz val="11"/>
        <rFont val="Calibri"/>
        <family val="2"/>
        <scheme val="minor"/>
      </rPr>
      <t>(MB01)</t>
    </r>
  </si>
  <si>
    <t>cj</t>
  </si>
  <si>
    <t>1.11.2</t>
  </si>
  <si>
    <r>
      <t xml:space="preserve">Fornecimento, montagem e instalação de Cadeiras tipo Green Furniture Concept – Nova C back, assento e costas em madeira de carvalho Dark Oak, com estrutura, base, braços, mesas e acessórios em metal cinza RAL 7024, incluindo fixações, cabos, ligações às redes, todos os acessórios necessários ao seu perfeito funcionamento. No Pier e no Busgate de acordo com as peças desenhadas.
</t>
    </r>
    <r>
      <rPr>
        <b/>
        <sz val="11"/>
        <rFont val="Calibri"/>
        <family val="2"/>
        <scheme val="minor"/>
      </rPr>
      <t>(MB02)</t>
    </r>
  </si>
  <si>
    <t>1.11.3</t>
  </si>
  <si>
    <r>
      <t xml:space="preserve">Fornecimento e instalação de bancos redondos (puff) tipo Fantoffice – PIX, totalmente revestido a Silvertex Outdoor, em cores a definir entre os tons Ref. SX4001 / SX4003 / SX4010 / SX4011, e com espuma retardante de fogo. Junto ao novo eleveador, escadas de pé posto e escadas mecânicas.
</t>
    </r>
    <r>
      <rPr>
        <b/>
        <sz val="11"/>
        <rFont val="Calibri"/>
        <family val="2"/>
        <scheme val="minor"/>
      </rPr>
      <t>(MB03)</t>
    </r>
  </si>
  <si>
    <t>00100</t>
  </si>
  <si>
    <t>SINALÉTICA</t>
  </si>
  <si>
    <t>NOTA 1</t>
  </si>
  <si>
    <t>As descrições constantes dos pontos a seguir indicados incluem operações de armazenamento e de colocação, conservação e posterior remoção de tapumes, delimitadores da área de trabalho e/ou vedações provisórias das áreas envolventes às zonas dos trabalhos e incluem ainda, quando não especificados nos respetivos itens, o fornecimento dos materiais aos locais de intervenção do fornecimento, sua aplicação e acabamento, compreendendo a mão de obra e as operações complementares e acessórios implícitos e explícitos, elementos de fixação não descritos, meios de elevação bem como transporte dos produtos de demolição e desmontagem a destino final licenciado da responsabilidade do Adjudicatário ou a armazém da ANA, SA, conforme indicação da Fiscalização. Os custos destes trabalhos deverão estar incluídos / diluídos nos Preços Unitários a apresentar nas Propostas. As referidas descrições obedecem em tudo ao estabelecido no Caderno de Encargos Memória Descritiva e Peças Desenhadas (PD).</t>
  </si>
  <si>
    <t>NOTA 2</t>
  </si>
  <si>
    <t>O armazenamento de todo o material de sinalização cuja produção fique concluída e que aguarde pelo autorização / início dos faseamentos para a instalação nos locais previstos, deverá ser assegurado pelo Adjudicatário, em local por ele proposto e a coordenar e aprovar pela Fiscalização e Dono de Obra.</t>
  </si>
  <si>
    <t>NOTA 3</t>
  </si>
  <si>
    <t>Os custos inerentes à elaboração e correcta implementação dos Procedimentos de Segurança, obedecendo ao estabelecido no presente Caderno de Encargos são da inteira responsabilidade do adjudicatário, estando diluídos nos diversos Preços Unitários</t>
  </si>
  <si>
    <t>NOTA 4</t>
  </si>
  <si>
    <t>Os custos inerentes ao cumprimento das disposições constantes no Anexo VI - Requisitos de Segurança Contra Actos de Interferência Ilicita para a Execução de Trabalhos em Áreas Restritas e Reservadas - incluíndo emissões de cartões de acesso, licenças de condução de viaturas no Lado Ar, Inspecções Técnicas de viaturas ligeiras e pesadas e Licenças de acesso de viaturas ao Lado Ar, são da inteira responsabilidade do Adjudicatário, estando diluídos nos diversos Preços Unitários, obedecendo em tudo ao estabelecido no Caderno de Encargos.</t>
  </si>
  <si>
    <t>NOTA 5</t>
  </si>
  <si>
    <t>O valor dos seguros exigidos no artigo 27º das Cláusulas Gerais deve ser refletido/diluído dos preços a apresentar</t>
  </si>
  <si>
    <t>NOTA 6</t>
  </si>
  <si>
    <t xml:space="preserve">Os custos inerentes ao transporte, desalfandegamento (se aplicável) e montagem das placas, incluindo o aluguer de plataformas elevatórias, deslocações e estadias dos representantes do adjudicatário durante a fase de montagem dos painéis são da inteira responsabilidade do adjudicatário, devendo considerar-se incluídos e diluídos nos diversos Preços Unitários </t>
  </si>
  <si>
    <t>NOTA 7</t>
  </si>
  <si>
    <r>
      <rPr>
        <b/>
        <sz val="11"/>
        <rFont val="Calibri"/>
        <family val="2"/>
        <scheme val="minor"/>
      </rPr>
      <t>IMPORTANTE - TRABALHO EM HORÁRIO NOTURNO</t>
    </r>
    <r>
      <rPr>
        <sz val="11"/>
        <rFont val="Calibri"/>
        <family val="2"/>
        <scheme val="minor"/>
      </rPr>
      <t xml:space="preserve"> - Está prevista neste Fornecimento a desmontagem de sinalização existente e montagem de nova sinalização em horário noturno - por norma, entre as 23:00h e as 05:00h, salvo em situações esporádicas em que a Fiscalzação autorize a realização de trabalhos em horário normal, devendo os custos inerentes considerar-se incluídos e diluídos nos diversos Preços Unitários a apresentar nas propostas pelas entidades consultadas.</t>
    </r>
  </si>
  <si>
    <r>
      <t xml:space="preserve">Cores: CASTANHO (Terre de Bruyère)
</t>
    </r>
    <r>
      <rPr>
        <b/>
        <sz val="10"/>
        <rFont val="Calibri"/>
        <family val="2"/>
        <scheme val="minor"/>
      </rPr>
      <t>Pantone Black 4 C</t>
    </r>
    <r>
      <rPr>
        <sz val="10"/>
        <rFont val="Calibri"/>
        <family val="2"/>
        <scheme val="minor"/>
      </rPr>
      <t xml:space="preserve">
BRUN VIGNEMALE SE 1787 
</t>
    </r>
  </si>
  <si>
    <r>
      <t xml:space="preserve">AZUL LAGOA (Bleu Lagon)
Contretypé </t>
    </r>
    <r>
      <rPr>
        <b/>
        <sz val="10"/>
        <rFont val="Calibri"/>
        <family val="2"/>
        <scheme val="minor"/>
      </rPr>
      <t>Pantone 3115 C</t>
    </r>
    <r>
      <rPr>
        <sz val="10"/>
        <rFont val="Calibri"/>
        <family val="2"/>
        <scheme val="minor"/>
      </rPr>
      <t xml:space="preserve">
SEIGNEURIE BLEU POLAIRE SE 1503</t>
    </r>
    <r>
      <rPr>
        <sz val="10"/>
        <color rgb="FFFF0000"/>
        <rFont val="Calibri"/>
        <family val="2"/>
        <scheme val="minor"/>
      </rPr>
      <t/>
    </r>
  </si>
  <si>
    <r>
      <t xml:space="preserve">AMARELO ANIS (Jaune Anisé)
Contretypé </t>
    </r>
    <r>
      <rPr>
        <b/>
        <sz val="10"/>
        <rFont val="Calibri"/>
        <family val="2"/>
        <scheme val="minor"/>
      </rPr>
      <t>Pantone 389 C</t>
    </r>
    <r>
      <rPr>
        <sz val="10"/>
        <rFont val="Calibri"/>
        <family val="2"/>
        <scheme val="minor"/>
      </rPr>
      <t xml:space="preserve">
</t>
    </r>
  </si>
  <si>
    <t>10.1</t>
  </si>
  <si>
    <t>CUBOS SUSPENSOS</t>
  </si>
  <si>
    <t>10.1.1</t>
  </si>
  <si>
    <r>
      <t xml:space="preserve">Produção, fornecimento e montagem de painéis a formar um cubo suspensos, executados em </t>
    </r>
    <r>
      <rPr>
        <b/>
        <sz val="10"/>
        <rFont val="Calibri"/>
        <family val="2"/>
        <scheme val="minor"/>
      </rPr>
      <t>chapa de PVC de 10mm de espessura, tipo FOAMALITE Premium, na cor personalizada afinada ao Pantone Black 4 C (mate)</t>
    </r>
    <r>
      <rPr>
        <sz val="10"/>
        <rFont val="Calibri"/>
        <family val="2"/>
        <scheme val="minor"/>
      </rPr>
      <t>, com fundos e/ou inscrições - textos, setas e pictogramas - a tela vinilica opaca autoadesiva de alta aderência e longa duração, tipo 3M série 100, ou Oracal série 751 C, ou equivalente, com garantia mín. de 8 anos, recortada por computador e aplicada sobre a base nas cores corpóreas (Pantone Black 4 C (mate), Pantone 389 C e Pantone 3115 C), incluindo acessórios de montagem e de fixação dos painéis - clipagem com perfis de alumínio, estrutura interior oculta, parafusos, anilhas, fita biadesiva, consoante as condições e as superfícies, nas seguintes dimensões e quantidades:</t>
    </r>
  </si>
  <si>
    <t>10.1.1.1</t>
  </si>
  <si>
    <t>A.01 - Porta 14 (4x0,40x0,40)</t>
  </si>
  <si>
    <t>10.1.1.2</t>
  </si>
  <si>
    <t>A.02 - Porta 15</t>
  </si>
  <si>
    <t>10.1.1.3</t>
  </si>
  <si>
    <t>A.03 - Porta 15A</t>
  </si>
  <si>
    <t>10.1.1.4</t>
  </si>
  <si>
    <t>A.04 - Porta 16</t>
  </si>
  <si>
    <t>10.1.1.5</t>
  </si>
  <si>
    <t>A.05 - Porta 16A</t>
  </si>
  <si>
    <t>10.1.1.6</t>
  </si>
  <si>
    <t>A.06 - Porta 17</t>
  </si>
  <si>
    <t>10.1.1.7</t>
  </si>
  <si>
    <t>A.07 - Porta 18</t>
  </si>
  <si>
    <t>10.1.1.8</t>
  </si>
  <si>
    <t>A.08 - Porta 18A</t>
  </si>
  <si>
    <t>10.1.1.9</t>
  </si>
  <si>
    <t>A.09 - Porta 19</t>
  </si>
  <si>
    <t>10.1.1.10</t>
  </si>
  <si>
    <t>A.10 - Porta 20</t>
  </si>
  <si>
    <t>10.1.1.11</t>
  </si>
  <si>
    <t>A.11 - Porta 21</t>
  </si>
  <si>
    <t>10.1.1.12</t>
  </si>
  <si>
    <t>A.12 - Porta 22</t>
  </si>
  <si>
    <t>10.1.1.13</t>
  </si>
  <si>
    <t>A.13 - Porta 22A</t>
  </si>
  <si>
    <t>10.1.1.14</t>
  </si>
  <si>
    <t>A.14 - Porta 23</t>
  </si>
  <si>
    <t>10.1.1.15</t>
  </si>
  <si>
    <t>A.15 - Porta 23A</t>
  </si>
  <si>
    <t>10.1.2</t>
  </si>
  <si>
    <r>
      <t xml:space="preserve">Produção, fornecimento e montagem de painéis a formar um cubo suspensos, executados em </t>
    </r>
    <r>
      <rPr>
        <b/>
        <sz val="10"/>
        <rFont val="Calibri"/>
        <family val="2"/>
        <scheme val="minor"/>
      </rPr>
      <t>chapa de PVC de 10mm de espessura, tipo FOAMALITE Premium, na cor personalizada afinada ao Pantone 3115 C (mate)</t>
    </r>
    <r>
      <rPr>
        <sz val="10"/>
        <rFont val="Calibri"/>
        <family val="2"/>
        <scheme val="minor"/>
      </rPr>
      <t>, com fundos e/ou inscrições - textos, setas e pictogramas - a tela vinilica opaca autoadesiva de alta aderência e longa duração, tipo 3M série 100, ou Oracal série 751 C, ou equivalente, com garantia mín. de 8 anos, recortada por computador e aplicada sobre a base nas cores corpóreas (Pantone Black 4 C (mate), Pantone 389 C e Pantone Black 4 C), incluindo acessórios de montagem e de fixação dos painéis - clipagem com perfis de alumínio, estrutura interior oculta, parafusos, anilhas, fita biadesiva, consoante as condições e as superfícies, nas seguintes dimensões e quantidades:</t>
    </r>
  </si>
  <si>
    <t>10.1.2.1</t>
  </si>
  <si>
    <t>B.01 - Instalação sanitária (4x0,40x0,40)</t>
  </si>
  <si>
    <t>10.1.2.2</t>
  </si>
  <si>
    <t>B.02 - Elevadores (4x0,40x0,40)</t>
  </si>
  <si>
    <t>10.1.2.3</t>
  </si>
  <si>
    <t>B.03 - Área de Fumadores (4x0,40x0,40)</t>
  </si>
  <si>
    <t>10.1.2.4</t>
  </si>
  <si>
    <t>B.04 - Sala do Oculto (4x0,40x0,40)</t>
  </si>
  <si>
    <t>10.2</t>
  </si>
  <si>
    <t>PLACAS - FIXAÇÃO PERPENDICULAR</t>
  </si>
  <si>
    <t>10.2.1</t>
  </si>
  <si>
    <t xml:space="preserve">Produção, fornecimento e montagem de paineis de dupla face, sendo ambas as faces executadas em chapa de PVC de 10mm de espessura, tipo FOAMALITE Premium, na cor personalizada afinada ao Pantone Black 4 C (mate), com inscrições vazadas no PVC e textos, setas e pictogramas a tela vinilica translúcida autoadesiva de alta aderência e longa duração, tipo ORACAL séries 8800 ou 8500 ou 3M série 3630, ou equivalente, recortada por computador e aplicada sobre a base nas cores corpóreas (Pantone Black 4 C (mate), Pantone 389 C e Pantone 3115 C) sobre acrilico opalino, tudo de acordo com desenhos propostos. Inclui todos os equipamentos e acessórios de iluminação interior, com fitas de LED ou módulos tri-LED montadas em painel central de acrílico opalino, no interior dos painéis e respetivos transformadores para lâmpadas LED. 
Inclui estrutura em tubo de aluminio 60mm x 60mm (*), lacada ao Pantone P389C e/ou 3115C, acabamento mate e todos os acessórios de montagem e elementos de fixação por suspensão através de cabos de aço com cerra cabos, em parede ou em estruturas metálicas existentes, nas seguintes dimensões e quantidades: (*) nos painéis com curvatura, poderá ser adotada outra solução para estrutura / moldura interna. </t>
  </si>
  <si>
    <t>10.2.1.1</t>
  </si>
  <si>
    <t>C.01 - Zona de Restauração</t>
  </si>
  <si>
    <t>10.2.1.2</t>
  </si>
  <si>
    <t>C.02 - área de Fumadores</t>
  </si>
  <si>
    <t>10.2.1.3</t>
  </si>
  <si>
    <t>C.03 - Porta 14</t>
  </si>
  <si>
    <t>10.2.1.4</t>
  </si>
  <si>
    <t>C.04 - Porta 15</t>
  </si>
  <si>
    <t>10.2.1.5</t>
  </si>
  <si>
    <t>C.05 - Porta 16</t>
  </si>
  <si>
    <t>10.2.1.6</t>
  </si>
  <si>
    <t>C.06 - Comércio/Retalho</t>
  </si>
  <si>
    <t>10.3</t>
  </si>
  <si>
    <t>PAINEL - LED WALL</t>
  </si>
  <si>
    <t>10.3.1</t>
  </si>
  <si>
    <r>
      <t xml:space="preserve">Fornecimento e montagem de painel LED WALL composto por ecrã com 2,00x2,00m e estrutura de suporte em tubo de aço rectangular 50mm chumbada ao pavimento com afastadores para fixação e chapa metálica de revestimento em alumínio termolacado na cor </t>
    </r>
    <r>
      <rPr>
        <b/>
        <sz val="11"/>
        <rFont val="Calibri"/>
        <family val="2"/>
        <scheme val="minor"/>
      </rPr>
      <t>Pantone Black 4 C (mate)</t>
    </r>
    <r>
      <rPr>
        <sz val="11"/>
        <rFont val="Calibri"/>
        <family val="2"/>
        <scheme val="minor"/>
      </rPr>
      <t>.
Tudo de acordo com desenhos de pormenor.</t>
    </r>
  </si>
  <si>
    <t>10.3.1.1</t>
  </si>
  <si>
    <t>E.01 - No espaço comercial EC07</t>
  </si>
  <si>
    <t>10.4</t>
  </si>
  <si>
    <t>PLACAS - BARRAS SUSPENSAS</t>
  </si>
  <si>
    <t>10.4.1</t>
  </si>
  <si>
    <t>10.4.1.1</t>
  </si>
  <si>
    <t>D.01 - Em frente à porta 14</t>
  </si>
  <si>
    <t>10.4.1.2</t>
  </si>
  <si>
    <t>D.02 - Em frente à porta 15</t>
  </si>
  <si>
    <t>10.4.1.3</t>
  </si>
  <si>
    <t>D.03 - Em frente à porta 16</t>
  </si>
  <si>
    <t>10.4.1.4</t>
  </si>
  <si>
    <t>D.04 - No lado sul do pier do busgate</t>
  </si>
  <si>
    <t>10.4.1.5</t>
  </si>
  <si>
    <t>D.05 - No lado norte do pier do busgate</t>
  </si>
  <si>
    <t>10.4.1.6</t>
  </si>
  <si>
    <t>D.06 - Em frente à porta 22</t>
  </si>
  <si>
    <t>10.4.1.7</t>
  </si>
  <si>
    <t>D.07 - Em frente à porta 23</t>
  </si>
  <si>
    <t>10.4.1.8</t>
  </si>
  <si>
    <t>D.08 - No acesso ao busgate (lado sul)</t>
  </si>
  <si>
    <t>10.4.1.9</t>
  </si>
  <si>
    <t>D.09 - No acesso ao busgate (lado norte)</t>
  </si>
  <si>
    <t>10.4.1.10</t>
  </si>
  <si>
    <t>D.10 - No busgate</t>
  </si>
  <si>
    <t>10.4.1.11</t>
  </si>
  <si>
    <t>D.11 - Na ligação Porta 22/Praça Lisboa</t>
  </si>
  <si>
    <t>10.4.1.12</t>
  </si>
  <si>
    <t>D.12 - Na saída para sul depois do dutty free</t>
  </si>
  <si>
    <t>10.5</t>
  </si>
  <si>
    <t>PAINEL FIXO NA PAREDE</t>
  </si>
  <si>
    <t>10.5.1</t>
  </si>
  <si>
    <r>
      <t xml:space="preserve">Produção, fornecimento e montagem de painéis para fixação à parede executados em </t>
    </r>
    <r>
      <rPr>
        <b/>
        <sz val="10"/>
        <rFont val="Calibri"/>
        <family val="2"/>
        <scheme val="minor"/>
      </rPr>
      <t>chapa de PVC de 10mm de espessura, tipo FOAMALITE Premium, na cor personalizada afinada ao Pantone Black 4 C (mate)</t>
    </r>
    <r>
      <rPr>
        <sz val="10"/>
        <rFont val="Calibri"/>
        <family val="2"/>
        <scheme val="minor"/>
      </rPr>
      <t>, com fundos e/ou inscrições - textos, setas e pictogramas - a tela vinilica opaca autoadesiva de alta aderência e longa duração, tipo 3M série 100, ou Oracal série 751 C, ou equivalente, com garantia mín. de 8 anos, recortada por computador e aplicada sobre a base nas cores corpóreas (Pantone Black 4 C (mate), Pantone 389 C e Pantone 3115 C), incluindo acessórios de montagem e de fixação dos painéis - clipagem com perfis de alumínio, estrutura interior oculta, parafusos, anilhas, fita biadesiva, consoante as condições e as superfícies, nas seguintes dimensões e quantidades:</t>
    </r>
  </si>
  <si>
    <t>10.5.1.1</t>
  </si>
  <si>
    <t>F.01 - em frente à Porta 14</t>
  </si>
  <si>
    <t>10.5.1.2</t>
  </si>
  <si>
    <t>F.02 - Na rampa no início do corpo sul B</t>
  </si>
  <si>
    <t>10.5.1.3</t>
  </si>
  <si>
    <t>F.03 - Na parede norte da nova clarabóia</t>
  </si>
  <si>
    <t>10.5.1.4</t>
  </si>
  <si>
    <t>F.04 - Na parede sul da clarabóia existente</t>
  </si>
  <si>
    <t>10.5.1.5</t>
  </si>
  <si>
    <t>F.05 - Na parede nascente da clarabóia existente</t>
  </si>
  <si>
    <t>10.5.1.6</t>
  </si>
  <si>
    <t>F.06 - Circulação/ligação entre a porta 16 e o busgate</t>
  </si>
  <si>
    <t>10.5.1.7</t>
  </si>
  <si>
    <t>F.07 - Em frente à porta de desembarque 17</t>
  </si>
  <si>
    <t>10.5.1.8</t>
  </si>
  <si>
    <t>F.08 - No busgate (núcleo das portas 20 e 21)</t>
  </si>
  <si>
    <t>10.5.1.9</t>
  </si>
  <si>
    <t>F.09 - em frente à Porta 22</t>
  </si>
  <si>
    <t>10.5.1.10</t>
  </si>
  <si>
    <t>F.10 - em frente à Porta 23</t>
  </si>
  <si>
    <t>SINALIZAÇÃO PROVISÓRIA</t>
  </si>
  <si>
    <t>Produção, fornecimento e montagem de placas executadas em chapa de PVC expandido amarelo ou branco de 5mm de espessura (da Dagol, ou equivalente), com fundo amarelo (no caso de PVC branco) e inscrições - setas, textos e pictogramas - impressas diretamente no PVC - impressão direta em UV PVC expandido branco de 5mm de espessura. A fixação destas placas será por suspensão, com fita biadesiva ou por aparafusamento à parede ou aos tapumes, consoante cada caso. As dimensões e inscrições de cada placa de carácter provisório serão aferidas em obra, devendo, sempre que possível, ser reutilizadas.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</si>
</sst>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0.00\ &quot;€&quot;;[Red]\-#,##0.00\ &quot;€&quot;"/>
    <numFmt numFmtId="44" formatCode="_-* #,##0.00\ &quot;€&quot;_-;\-* #,##0.00\ &quot;€&quot;_-;_-* &quot;-&quot;??\ &quot;€&quot;_-;_-@_-"/>
    <numFmt numFmtId="164" formatCode="0.000"/>
    <numFmt numFmtId="165" formatCode="0.000_ ;[Red]\-0.000\ "/>
    <numFmt numFmtId="166" formatCode="#,##0.000_ ;[Red]\-#,##0.000\ "/>
    <numFmt numFmtId="167" formatCode="0.00_)"/>
  </numFmts>
  <fonts count="21" x14ac:knownFonts="1">
    <font>
      <sz val="11"/>
      <color theme="1"/>
      <name val="Calibri"/>
      <family val="2"/>
      <scheme val="minor"/>
    </font>
    <font>
      <b/>
      <sz val="11"/>
      <color theme="3"/>
      <name val="Calibri"/>
      <family val="2"/>
      <scheme val="minor"/>
    </font>
    <font>
      <sz val="10"/>
      <name val="Arial"/>
      <family val="2"/>
    </font>
    <font>
      <sz val="10"/>
      <name val="Calibri"/>
      <family val="2"/>
      <scheme val="minor"/>
    </font>
    <font>
      <sz val="11"/>
      <name val="Calibri"/>
      <family val="2"/>
      <scheme val="minor"/>
    </font>
    <font>
      <sz val="10"/>
      <color theme="0" tint="-0.499984740745262"/>
      <name val="Calibri"/>
      <family val="2"/>
      <scheme val="minor"/>
    </font>
    <font>
      <b/>
      <sz val="10"/>
      <color indexed="9"/>
      <name val="Calibri"/>
      <family val="2"/>
      <scheme val="minor"/>
    </font>
    <font>
      <b/>
      <sz val="10"/>
      <name val="Calibri"/>
      <family val="2"/>
      <scheme val="minor"/>
    </font>
    <font>
      <sz val="8"/>
      <name val="Calibri"/>
      <family val="2"/>
      <scheme val="minor"/>
    </font>
    <font>
      <sz val="8"/>
      <color theme="0" tint="-0.499984740745262"/>
      <name val="Calibri"/>
      <family val="2"/>
      <scheme val="minor"/>
    </font>
    <font>
      <b/>
      <sz val="11"/>
      <name val="Calibri"/>
      <family val="2"/>
      <scheme val="minor"/>
    </font>
    <font>
      <b/>
      <sz val="11"/>
      <color indexed="9"/>
      <name val="Calibri"/>
      <family val="2"/>
      <scheme val="minor"/>
    </font>
    <font>
      <b/>
      <sz val="10"/>
      <color theme="0" tint="-0.499984740745262"/>
      <name val="Arial"/>
      <family val="2"/>
    </font>
    <font>
      <sz val="10"/>
      <color indexed="8"/>
      <name val="Arial"/>
      <family val="2"/>
    </font>
    <font>
      <b/>
      <i/>
      <sz val="10"/>
      <color theme="0" tint="-0.499984740745262"/>
      <name val="Arial"/>
      <family val="2"/>
    </font>
    <font>
      <sz val="11"/>
      <color theme="0" tint="-0.499984740745262"/>
      <name val="Calibri"/>
      <family val="2"/>
      <scheme val="minor"/>
    </font>
    <font>
      <b/>
      <sz val="12"/>
      <name val="Calibri"/>
      <family val="2"/>
      <scheme val="minor"/>
    </font>
    <font>
      <b/>
      <sz val="11"/>
      <color rgb="FF000000"/>
      <name val="Calibri"/>
      <family val="2"/>
      <scheme val="minor"/>
    </font>
    <font>
      <b/>
      <sz val="11"/>
      <color theme="0" tint="-0.499984740745262"/>
      <name val="Calibri"/>
      <family val="2"/>
      <scheme val="minor"/>
    </font>
    <font>
      <sz val="11"/>
      <name val="Calibri"/>
      <family val="2"/>
    </font>
    <font>
      <sz val="10"/>
      <color rgb="FFFF0000"/>
      <name val="Calibri"/>
      <family val="2"/>
      <scheme val="minor"/>
    </font>
  </fonts>
  <fills count="14">
    <fill>
      <patternFill patternType="none"/>
    </fill>
    <fill>
      <patternFill patternType="gray125"/>
    </fill>
    <fill>
      <patternFill patternType="solid">
        <fgColor indexed="18"/>
        <bgColor indexed="64"/>
      </patternFill>
    </fill>
    <fill>
      <patternFill patternType="solid">
        <fgColor rgb="FF00B050"/>
        <bgColor indexed="64"/>
      </patternFill>
    </fill>
    <fill>
      <patternFill patternType="solid">
        <fgColor indexed="48"/>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rgb="FFFF0000"/>
        <bgColor indexed="64"/>
      </patternFill>
    </fill>
    <fill>
      <patternFill patternType="solid">
        <fgColor theme="6" tint="0.79998168889431442"/>
        <bgColor indexed="64"/>
      </patternFill>
    </fill>
    <fill>
      <patternFill patternType="solid">
        <fgColor theme="0"/>
        <bgColor indexed="64"/>
      </patternFill>
    </fill>
  </fills>
  <borders count="22">
    <border>
      <left/>
      <right/>
      <top/>
      <bottom/>
      <diagonal/>
    </border>
    <border>
      <left style="thin">
        <color indexed="9"/>
      </left>
      <right/>
      <top style="thin">
        <color indexed="64"/>
      </top>
      <bottom style="thin">
        <color indexed="9"/>
      </bottom>
      <diagonal/>
    </border>
    <border>
      <left/>
      <right/>
      <top style="thin">
        <color indexed="64"/>
      </top>
      <bottom style="thin">
        <color indexed="9"/>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9"/>
      </right>
      <top style="thin">
        <color indexed="64"/>
      </top>
      <bottom style="thin">
        <color indexed="9"/>
      </bottom>
      <diagonal/>
    </border>
    <border>
      <left style="thin">
        <color indexed="9"/>
      </left>
      <right/>
      <top style="thin">
        <color indexed="9"/>
      </top>
      <bottom/>
      <diagonal/>
    </border>
    <border>
      <left style="thin">
        <color indexed="9"/>
      </left>
      <right style="thin">
        <color indexed="9"/>
      </right>
      <top style="thin">
        <color indexed="9"/>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9"/>
      </right>
      <top/>
      <bottom style="thin">
        <color indexed="64"/>
      </bottom>
      <diagonal/>
    </border>
    <border>
      <left/>
      <right style="thin">
        <color indexed="9"/>
      </right>
      <top/>
      <bottom/>
      <diagonal/>
    </border>
    <border>
      <left/>
      <right/>
      <top style="thin">
        <color indexed="9"/>
      </top>
      <bottom/>
      <diagonal/>
    </border>
    <border>
      <left style="thin">
        <color indexed="9"/>
      </left>
      <right/>
      <top/>
      <bottom/>
      <diagonal/>
    </border>
    <border>
      <left style="thin">
        <color indexed="9"/>
      </left>
      <right style="thin">
        <color indexed="9"/>
      </right>
      <top/>
      <bottom/>
      <diagonal/>
    </border>
    <border>
      <left style="thin">
        <color indexed="64"/>
      </left>
      <right/>
      <top style="thin">
        <color indexed="64"/>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auto="1"/>
      </top>
      <bottom style="thin">
        <color auto="1"/>
      </bottom>
      <diagonal/>
    </border>
  </borders>
  <cellStyleXfs count="4">
    <xf numFmtId="0" fontId="0" fillId="0" borderId="0"/>
    <xf numFmtId="0" fontId="2" fillId="0" borderId="0"/>
    <xf numFmtId="167" fontId="13" fillId="0" borderId="0"/>
    <xf numFmtId="44" fontId="2" fillId="0" borderId="0" applyFont="0" applyFill="0" applyBorder="0" applyAlignment="0" applyProtection="0"/>
  </cellStyleXfs>
  <cellXfs count="154">
    <xf numFmtId="0" fontId="0" fillId="0" borderId="0" xfId="0"/>
    <xf numFmtId="0" fontId="3" fillId="0" borderId="0" xfId="1" applyFont="1" applyAlignment="1">
      <alignment horizontal="center" vertical="top"/>
    </xf>
    <xf numFmtId="0" fontId="3" fillId="0" borderId="0" xfId="1" applyFont="1" applyAlignment="1">
      <alignment horizontal="left" vertical="top"/>
    </xf>
    <xf numFmtId="0" fontId="4" fillId="0" borderId="0" xfId="1" applyFont="1" applyAlignment="1">
      <alignment horizontal="justify" vertical="top" wrapText="1"/>
    </xf>
    <xf numFmtId="164" fontId="3" fillId="0" borderId="0" xfId="1" applyNumberFormat="1" applyFont="1" applyAlignment="1">
      <alignment horizontal="center"/>
    </xf>
    <xf numFmtId="165" fontId="5" fillId="0" borderId="0" xfId="1" applyNumberFormat="1" applyFont="1" applyAlignment="1">
      <alignment horizontal="center" vertical="top"/>
    </xf>
    <xf numFmtId="166" fontId="3" fillId="0" borderId="0" xfId="1" applyNumberFormat="1" applyFont="1" applyAlignment="1">
      <alignment horizontal="center" vertical="top" wrapText="1"/>
    </xf>
    <xf numFmtId="8" fontId="3" fillId="0" borderId="0" xfId="1" applyNumberFormat="1" applyFont="1" applyAlignment="1">
      <alignment horizontal="center" vertical="top"/>
    </xf>
    <xf numFmtId="0" fontId="3" fillId="0" borderId="0" xfId="1" applyFont="1"/>
    <xf numFmtId="49" fontId="6" fillId="0" borderId="0" xfId="1" applyNumberFormat="1" applyFont="1" applyAlignment="1">
      <alignment horizontal="left" vertical="center"/>
    </xf>
    <xf numFmtId="49" fontId="4" fillId="0" borderId="0" xfId="1" applyNumberFormat="1" applyFont="1" applyAlignment="1">
      <alignment horizontal="left" vertical="center" wrapText="1"/>
    </xf>
    <xf numFmtId="49" fontId="8" fillId="0" borderId="0" xfId="1" applyNumberFormat="1" applyFont="1" applyAlignment="1">
      <alignment horizontal="center" wrapText="1"/>
    </xf>
    <xf numFmtId="165" fontId="9" fillId="0" borderId="0" xfId="1" applyNumberFormat="1" applyFont="1" applyAlignment="1">
      <alignment vertical="center" wrapText="1"/>
    </xf>
    <xf numFmtId="166" fontId="8" fillId="0" borderId="0" xfId="1" applyNumberFormat="1" applyFont="1" applyAlignment="1">
      <alignment vertical="center" wrapText="1"/>
    </xf>
    <xf numFmtId="8" fontId="8" fillId="0" borderId="0" xfId="1" applyNumberFormat="1" applyFont="1" applyAlignment="1">
      <alignment vertical="center" wrapText="1"/>
    </xf>
    <xf numFmtId="0" fontId="3" fillId="0" borderId="0" xfId="1" applyFont="1" applyAlignment="1">
      <alignment vertical="center"/>
    </xf>
    <xf numFmtId="49" fontId="3" fillId="0" borderId="0" xfId="1" applyNumberFormat="1" applyFont="1" applyAlignment="1">
      <alignment horizontal="center" vertical="center"/>
    </xf>
    <xf numFmtId="49" fontId="3" fillId="0" borderId="0" xfId="1" applyNumberFormat="1" applyFont="1" applyAlignment="1">
      <alignment horizontal="left" vertical="center"/>
    </xf>
    <xf numFmtId="49" fontId="10" fillId="0" borderId="0" xfId="1" applyNumberFormat="1" applyFont="1" applyAlignment="1">
      <alignment horizontal="center" vertical="center"/>
    </xf>
    <xf numFmtId="165" fontId="5" fillId="0" borderId="0" xfId="1" applyNumberFormat="1" applyFont="1" applyAlignment="1">
      <alignment horizontal="center" vertical="center"/>
    </xf>
    <xf numFmtId="166" fontId="3" fillId="0" borderId="0" xfId="1" applyNumberFormat="1" applyFont="1" applyAlignment="1">
      <alignment horizontal="center" vertical="center" wrapText="1"/>
    </xf>
    <xf numFmtId="8" fontId="3" fillId="0" borderId="0" xfId="1" applyNumberFormat="1" applyFont="1" applyAlignment="1">
      <alignment horizontal="center" vertical="center"/>
    </xf>
    <xf numFmtId="0" fontId="6" fillId="2" borderId="1" xfId="1" applyFont="1" applyFill="1" applyBorder="1" applyAlignment="1">
      <alignment horizontal="left" vertical="top"/>
    </xf>
    <xf numFmtId="49" fontId="7" fillId="2" borderId="2" xfId="1" applyNumberFormat="1" applyFont="1" applyFill="1" applyBorder="1" applyAlignment="1">
      <alignment horizontal="center" vertical="top"/>
    </xf>
    <xf numFmtId="49" fontId="6" fillId="2" borderId="2" xfId="1" applyNumberFormat="1" applyFont="1" applyFill="1" applyBorder="1" applyAlignment="1">
      <alignment horizontal="left" vertical="top"/>
    </xf>
    <xf numFmtId="49" fontId="11" fillId="2" borderId="2" xfId="1" applyNumberFormat="1" applyFont="1" applyFill="1" applyBorder="1" applyAlignment="1">
      <alignment horizontal="center" vertical="top" wrapText="1"/>
    </xf>
    <xf numFmtId="164" fontId="6" fillId="2" borderId="1" xfId="1" applyNumberFormat="1" applyFont="1" applyFill="1" applyBorder="1" applyAlignment="1">
      <alignment horizontal="center"/>
    </xf>
    <xf numFmtId="165" fontId="12" fillId="3" borderId="3" xfId="1" applyNumberFormat="1" applyFont="1" applyFill="1" applyBorder="1" applyAlignment="1">
      <alignment horizontal="left" vertical="justify" wrapText="1"/>
    </xf>
    <xf numFmtId="165" fontId="12" fillId="3" borderId="4" xfId="1" applyNumberFormat="1" applyFont="1" applyFill="1" applyBorder="1" applyAlignment="1">
      <alignment horizontal="left" vertical="justify" wrapText="1"/>
    </xf>
    <xf numFmtId="166" fontId="6" fillId="2" borderId="5" xfId="1" applyNumberFormat="1" applyFont="1" applyFill="1" applyBorder="1" applyAlignment="1">
      <alignment horizontal="left" vertical="center" wrapText="1"/>
    </xf>
    <xf numFmtId="0" fontId="3" fillId="0" borderId="0" xfId="1" applyFont="1" applyAlignment="1">
      <alignment horizontal="left" vertical="center"/>
    </xf>
    <xf numFmtId="0" fontId="6" fillId="4" borderId="6" xfId="1" applyFont="1" applyFill="1" applyBorder="1" applyAlignment="1">
      <alignment horizontal="center" vertical="top"/>
    </xf>
    <xf numFmtId="49" fontId="6" fillId="4" borderId="7" xfId="1" applyNumberFormat="1" applyFont="1" applyFill="1" applyBorder="1" applyAlignment="1">
      <alignment horizontal="center" vertical="top"/>
    </xf>
    <xf numFmtId="49" fontId="11" fillId="4" borderId="7" xfId="1" applyNumberFormat="1" applyFont="1" applyFill="1" applyBorder="1" applyAlignment="1">
      <alignment horizontal="center" vertical="top" wrapText="1"/>
    </xf>
    <xf numFmtId="164" fontId="6" fillId="4" borderId="7" xfId="1" applyNumberFormat="1" applyFont="1" applyFill="1" applyBorder="1" applyAlignment="1">
      <alignment horizontal="center"/>
    </xf>
    <xf numFmtId="165" fontId="14" fillId="5" borderId="8" xfId="2" applyNumberFormat="1" applyFont="1" applyFill="1" applyBorder="1" applyAlignment="1">
      <alignment horizontal="center"/>
    </xf>
    <xf numFmtId="165" fontId="14" fillId="5" borderId="12" xfId="2" applyNumberFormat="1" applyFont="1" applyFill="1" applyBorder="1" applyAlignment="1">
      <alignment horizontal="center" vertical="center"/>
    </xf>
    <xf numFmtId="166" fontId="6" fillId="4" borderId="7" xfId="1" applyNumberFormat="1" applyFont="1" applyFill="1" applyBorder="1" applyAlignment="1">
      <alignment horizontal="center" vertical="center"/>
    </xf>
    <xf numFmtId="8" fontId="6" fillId="4" borderId="7" xfId="1" applyNumberFormat="1" applyFont="1" applyFill="1" applyBorder="1" applyAlignment="1">
      <alignment horizontal="center" vertical="center"/>
    </xf>
    <xf numFmtId="8" fontId="6" fillId="4" borderId="13" xfId="1" applyNumberFormat="1" applyFont="1" applyFill="1" applyBorder="1" applyAlignment="1">
      <alignment horizontal="center" vertical="center"/>
    </xf>
    <xf numFmtId="0" fontId="3" fillId="0" borderId="0" xfId="1" applyFont="1" applyAlignment="1">
      <alignment horizontal="center" vertical="center"/>
    </xf>
    <xf numFmtId="0" fontId="6" fillId="4" borderId="14" xfId="1" applyFont="1" applyFill="1" applyBorder="1" applyAlignment="1">
      <alignment horizontal="center" vertical="top"/>
    </xf>
    <xf numFmtId="49" fontId="7" fillId="4" borderId="15" xfId="1" applyNumberFormat="1" applyFont="1" applyFill="1" applyBorder="1" applyAlignment="1">
      <alignment horizontal="center" vertical="top"/>
    </xf>
    <xf numFmtId="49" fontId="6" fillId="4" borderId="15" xfId="1" applyNumberFormat="1" applyFont="1" applyFill="1" applyBorder="1" applyAlignment="1">
      <alignment horizontal="left" vertical="top"/>
    </xf>
    <xf numFmtId="49" fontId="11" fillId="4" borderId="15" xfId="1" applyNumberFormat="1" applyFont="1" applyFill="1" applyBorder="1" applyAlignment="1">
      <alignment horizontal="center" vertical="top" wrapText="1"/>
    </xf>
    <xf numFmtId="164" fontId="6" fillId="4" borderId="15" xfId="1" applyNumberFormat="1" applyFont="1" applyFill="1" applyBorder="1" applyAlignment="1">
      <alignment horizontal="center"/>
    </xf>
    <xf numFmtId="165" fontId="14" fillId="5" borderId="8" xfId="2" quotePrefix="1" applyNumberFormat="1" applyFont="1" applyFill="1" applyBorder="1" applyAlignment="1">
      <alignment horizontal="centerContinuous" vertical="top"/>
    </xf>
    <xf numFmtId="165" fontId="14" fillId="5" borderId="16" xfId="2" applyNumberFormat="1" applyFont="1" applyFill="1" applyBorder="1" applyAlignment="1">
      <alignment horizontal="center" vertical="top"/>
    </xf>
    <xf numFmtId="165" fontId="14" fillId="5" borderId="16" xfId="2" applyNumberFormat="1" applyFont="1" applyFill="1" applyBorder="1" applyAlignment="1">
      <alignment horizontal="center" vertical="center"/>
    </xf>
    <xf numFmtId="166" fontId="6" fillId="4" borderId="15" xfId="1" applyNumberFormat="1" applyFont="1" applyFill="1" applyBorder="1" applyAlignment="1">
      <alignment horizontal="center" vertical="center" wrapText="1"/>
    </xf>
    <xf numFmtId="8" fontId="6" fillId="4" borderId="15" xfId="1" applyNumberFormat="1" applyFont="1" applyFill="1" applyBorder="1" applyAlignment="1">
      <alignment horizontal="center" vertical="center"/>
    </xf>
    <xf numFmtId="8" fontId="6" fillId="4" borderId="17" xfId="1" applyNumberFormat="1" applyFont="1" applyFill="1" applyBorder="1" applyAlignment="1">
      <alignment horizontal="center" vertical="center"/>
    </xf>
    <xf numFmtId="0" fontId="3" fillId="0" borderId="18" xfId="1" applyFont="1" applyBorder="1" applyAlignment="1">
      <alignment horizontal="center" vertical="top"/>
    </xf>
    <xf numFmtId="0" fontId="3" fillId="0" borderId="18" xfId="1" quotePrefix="1" applyFont="1" applyBorder="1" applyAlignment="1">
      <alignment horizontal="center" vertical="top"/>
    </xf>
    <xf numFmtId="0" fontId="7" fillId="0" borderId="18" xfId="1" quotePrefix="1" applyFont="1" applyBorder="1" applyAlignment="1">
      <alignment horizontal="left" vertical="top"/>
    </xf>
    <xf numFmtId="0" fontId="10" fillId="0" borderId="18" xfId="1" applyFont="1" applyBorder="1" applyAlignment="1">
      <alignment horizontal="justify" vertical="top"/>
    </xf>
    <xf numFmtId="0" fontId="3" fillId="0" borderId="18" xfId="1" applyFont="1" applyBorder="1" applyAlignment="1">
      <alignment horizontal="center"/>
    </xf>
    <xf numFmtId="165" fontId="5" fillId="0" borderId="18" xfId="1" applyNumberFormat="1" applyFont="1" applyBorder="1" applyAlignment="1">
      <alignment horizontal="center"/>
    </xf>
    <xf numFmtId="166" fontId="3" fillId="0" borderId="18" xfId="1" applyNumberFormat="1" applyFont="1" applyBorder="1" applyAlignment="1">
      <alignment horizontal="right"/>
    </xf>
    <xf numFmtId="8" fontId="3" fillId="0" borderId="18" xfId="1" applyNumberFormat="1" applyFont="1" applyBorder="1"/>
    <xf numFmtId="0" fontId="4" fillId="0" borderId="18" xfId="1" applyFont="1" applyBorder="1" applyAlignment="1">
      <alignment horizontal="justify" vertical="top"/>
    </xf>
    <xf numFmtId="0" fontId="7" fillId="6" borderId="18" xfId="1" applyFont="1" applyFill="1" applyBorder="1" applyAlignment="1">
      <alignment horizontal="left" vertical="top"/>
    </xf>
    <xf numFmtId="0" fontId="10" fillId="0" borderId="18" xfId="1" applyFont="1" applyBorder="1" applyAlignment="1">
      <alignment horizontal="justify" vertical="top" wrapText="1"/>
    </xf>
    <xf numFmtId="164" fontId="3" fillId="0" borderId="18" xfId="1" applyNumberFormat="1" applyFont="1" applyBorder="1" applyAlignment="1">
      <alignment horizontal="center"/>
    </xf>
    <xf numFmtId="165" fontId="3" fillId="0" borderId="18" xfId="1" applyNumberFormat="1" applyFont="1" applyBorder="1" applyAlignment="1">
      <alignment horizontal="center"/>
    </xf>
    <xf numFmtId="44" fontId="1" fillId="0" borderId="18" xfId="3" applyFont="1" applyFill="1" applyBorder="1" applyAlignment="1">
      <alignment horizontal="center"/>
    </xf>
    <xf numFmtId="166" fontId="3" fillId="0" borderId="18" xfId="1" applyNumberFormat="1" applyFont="1" applyBorder="1" applyAlignment="1">
      <alignment horizontal="center" vertical="top" wrapText="1"/>
    </xf>
    <xf numFmtId="8" fontId="3" fillId="0" borderId="18" xfId="1" applyNumberFormat="1" applyFont="1" applyBorder="1" applyAlignment="1">
      <alignment horizontal="center" vertical="top"/>
    </xf>
    <xf numFmtId="0" fontId="10" fillId="7" borderId="18" xfId="1" applyFont="1" applyFill="1" applyBorder="1" applyAlignment="1">
      <alignment horizontal="justify" vertical="top"/>
    </xf>
    <xf numFmtId="164" fontId="3" fillId="7" borderId="18" xfId="1" applyNumberFormat="1" applyFont="1" applyFill="1" applyBorder="1" applyAlignment="1">
      <alignment horizontal="center"/>
    </xf>
    <xf numFmtId="165" fontId="5" fillId="7" borderId="18" xfId="1" applyNumberFormat="1" applyFont="1" applyFill="1" applyBorder="1" applyAlignment="1">
      <alignment horizontal="center"/>
    </xf>
    <xf numFmtId="0" fontId="10" fillId="8" borderId="18" xfId="1" applyFont="1" applyFill="1" applyBorder="1" applyAlignment="1">
      <alignment horizontal="justify" vertical="top"/>
    </xf>
    <xf numFmtId="0" fontId="3" fillId="0" borderId="18" xfId="1" quotePrefix="1" applyFont="1" applyBorder="1" applyAlignment="1">
      <alignment horizontal="left" vertical="top"/>
    </xf>
    <xf numFmtId="8" fontId="3" fillId="0" borderId="18" xfId="1" applyNumberFormat="1" applyFont="1" applyBorder="1" applyAlignment="1">
      <alignment horizontal="right"/>
    </xf>
    <xf numFmtId="0" fontId="15" fillId="0" borderId="18" xfId="1" applyFont="1" applyBorder="1" applyAlignment="1">
      <alignment horizontal="right" vertical="top" wrapText="1"/>
    </xf>
    <xf numFmtId="0" fontId="4" fillId="0" borderId="18" xfId="1" applyFont="1" applyBorder="1" applyAlignment="1">
      <alignment horizontal="justify" vertical="top" wrapText="1"/>
    </xf>
    <xf numFmtId="0" fontId="15" fillId="0" borderId="18" xfId="1" applyFont="1" applyBorder="1" applyAlignment="1">
      <alignment horizontal="right" vertical="top"/>
    </xf>
    <xf numFmtId="0" fontId="10" fillId="0" borderId="18" xfId="1" applyFont="1" applyBorder="1" applyAlignment="1">
      <alignment horizontal="justify" vertical="center" wrapText="1"/>
    </xf>
    <xf numFmtId="0" fontId="4" fillId="0" borderId="0" xfId="1" applyFont="1" applyAlignment="1">
      <alignment horizontal="justify" vertical="center" wrapText="1"/>
    </xf>
    <xf numFmtId="0" fontId="4" fillId="0" borderId="18" xfId="1" applyFont="1" applyBorder="1" applyAlignment="1">
      <alignment horizontal="right" vertical="top" wrapText="1"/>
    </xf>
    <xf numFmtId="0" fontId="16" fillId="7" borderId="18" xfId="1" applyFont="1" applyFill="1" applyBorder="1" applyAlignment="1">
      <alignment horizontal="justify" vertical="top"/>
    </xf>
    <xf numFmtId="0" fontId="15" fillId="0" borderId="0" xfId="1" applyFont="1" applyAlignment="1">
      <alignment horizontal="right" vertical="top"/>
    </xf>
    <xf numFmtId="0" fontId="3" fillId="0" borderId="18" xfId="1" applyFont="1" applyBorder="1"/>
    <xf numFmtId="0" fontId="4" fillId="0" borderId="18" xfId="1" applyFont="1" applyBorder="1" applyAlignment="1">
      <alignment horizontal="justify" vertical="center" wrapText="1"/>
    </xf>
    <xf numFmtId="0" fontId="3" fillId="7" borderId="18" xfId="1" applyFont="1" applyFill="1" applyBorder="1" applyAlignment="1">
      <alignment horizontal="center"/>
    </xf>
    <xf numFmtId="165" fontId="5" fillId="7" borderId="18" xfId="1" applyNumberFormat="1" applyFont="1" applyFill="1" applyBorder="1" applyAlignment="1">
      <alignment horizontal="center" vertical="top"/>
    </xf>
    <xf numFmtId="165" fontId="3" fillId="0" borderId="18" xfId="1" applyNumberFormat="1" applyFont="1" applyBorder="1" applyAlignment="1">
      <alignment horizontal="center" vertical="top"/>
    </xf>
    <xf numFmtId="0" fontId="3" fillId="0" borderId="19" xfId="1" applyFont="1" applyBorder="1" applyAlignment="1">
      <alignment horizontal="center"/>
    </xf>
    <xf numFmtId="165" fontId="5" fillId="0" borderId="20" xfId="1" applyNumberFormat="1" applyFont="1" applyBorder="1" applyAlignment="1">
      <alignment horizontal="center"/>
    </xf>
    <xf numFmtId="165" fontId="5" fillId="0" borderId="18" xfId="1" applyNumberFormat="1" applyFont="1" applyBorder="1" applyAlignment="1">
      <alignment horizontal="center" vertical="top"/>
    </xf>
    <xf numFmtId="0" fontId="7" fillId="6" borderId="18" xfId="1" quotePrefix="1" applyFont="1" applyFill="1" applyBorder="1" applyAlignment="1">
      <alignment horizontal="left" vertical="top"/>
    </xf>
    <xf numFmtId="8" fontId="7" fillId="7" borderId="19" xfId="1" applyNumberFormat="1" applyFont="1" applyFill="1" applyBorder="1" applyAlignment="1">
      <alignment horizontal="center"/>
    </xf>
    <xf numFmtId="8" fontId="7" fillId="7" borderId="20" xfId="1" applyNumberFormat="1" applyFont="1" applyFill="1" applyBorder="1"/>
    <xf numFmtId="8" fontId="7" fillId="9" borderId="19" xfId="1" applyNumberFormat="1" applyFont="1" applyFill="1" applyBorder="1" applyAlignment="1">
      <alignment horizontal="center"/>
    </xf>
    <xf numFmtId="8" fontId="7" fillId="9" borderId="20" xfId="1" applyNumberFormat="1" applyFont="1" applyFill="1" applyBorder="1"/>
    <xf numFmtId="165" fontId="5" fillId="9" borderId="18" xfId="1" applyNumberFormat="1" applyFont="1" applyFill="1" applyBorder="1" applyAlignment="1">
      <alignment horizontal="center"/>
    </xf>
    <xf numFmtId="8" fontId="7" fillId="0" borderId="19" xfId="1" applyNumberFormat="1" applyFont="1" applyBorder="1" applyAlignment="1">
      <alignment horizontal="center"/>
    </xf>
    <xf numFmtId="0" fontId="10" fillId="9" borderId="18" xfId="1" applyFont="1" applyFill="1" applyBorder="1" applyAlignment="1">
      <alignment horizontal="justify" vertical="top"/>
    </xf>
    <xf numFmtId="8" fontId="7" fillId="0" borderId="20" xfId="1" applyNumberFormat="1" applyFont="1" applyBorder="1"/>
    <xf numFmtId="0" fontId="10" fillId="5" borderId="18" xfId="1" applyFont="1" applyFill="1" applyBorder="1" applyAlignment="1">
      <alignment horizontal="justify" vertical="top"/>
    </xf>
    <xf numFmtId="0" fontId="3" fillId="10" borderId="18" xfId="1" quotePrefix="1" applyFont="1" applyFill="1" applyBorder="1" applyAlignment="1">
      <alignment horizontal="center" vertical="top"/>
    </xf>
    <xf numFmtId="0" fontId="7" fillId="10" borderId="18" xfId="1" quotePrefix="1" applyFont="1" applyFill="1" applyBorder="1" applyAlignment="1">
      <alignment horizontal="left" vertical="top"/>
    </xf>
    <xf numFmtId="0" fontId="3" fillId="0" borderId="0" xfId="1" quotePrefix="1" applyFont="1" applyAlignment="1">
      <alignment horizontal="center" vertical="top"/>
    </xf>
    <xf numFmtId="0" fontId="3" fillId="0" borderId="0" xfId="1" quotePrefix="1" applyFont="1" applyAlignment="1">
      <alignment horizontal="left" vertical="top"/>
    </xf>
    <xf numFmtId="0" fontId="4" fillId="0" borderId="0" xfId="1" applyFont="1" applyAlignment="1">
      <alignment horizontal="justify" vertical="top"/>
    </xf>
    <xf numFmtId="165" fontId="5" fillId="0" borderId="0" xfId="1" applyNumberFormat="1" applyFont="1" applyAlignment="1">
      <alignment horizontal="center"/>
    </xf>
    <xf numFmtId="166" fontId="3" fillId="0" borderId="0" xfId="1" applyNumberFormat="1" applyFont="1" applyAlignment="1">
      <alignment horizontal="right"/>
    </xf>
    <xf numFmtId="8" fontId="3" fillId="0" borderId="0" xfId="1" applyNumberFormat="1" applyFont="1"/>
    <xf numFmtId="8" fontId="3" fillId="0" borderId="0" xfId="1" applyNumberFormat="1" applyFont="1" applyAlignment="1">
      <alignment horizontal="right"/>
    </xf>
    <xf numFmtId="0" fontId="10" fillId="0" borderId="0" xfId="1" applyFont="1" applyAlignment="1">
      <alignment horizontal="justify" vertical="top" wrapText="1"/>
    </xf>
    <xf numFmtId="0" fontId="3" fillId="0" borderId="18" xfId="1" applyFont="1" applyFill="1" applyBorder="1" applyAlignment="1">
      <alignment horizontal="center" vertical="top"/>
    </xf>
    <xf numFmtId="0" fontId="3" fillId="11" borderId="0" xfId="1" applyFont="1" applyFill="1"/>
    <xf numFmtId="0" fontId="3" fillId="0" borderId="0" xfId="1" applyFont="1" applyFill="1"/>
    <xf numFmtId="0" fontId="3" fillId="0" borderId="0" xfId="1" quotePrefix="1" applyFont="1"/>
    <xf numFmtId="0" fontId="3" fillId="0" borderId="18" xfId="1" quotePrefix="1" applyFont="1" applyFill="1" applyBorder="1" applyAlignment="1">
      <alignment horizontal="center" vertical="top"/>
    </xf>
    <xf numFmtId="0" fontId="7" fillId="0" borderId="18" xfId="1" quotePrefix="1" applyFont="1" applyFill="1" applyBorder="1" applyAlignment="1">
      <alignment horizontal="left" vertical="top"/>
    </xf>
    <xf numFmtId="165" fontId="12" fillId="3" borderId="21" xfId="1" applyNumberFormat="1" applyFont="1" applyFill="1" applyBorder="1" applyAlignment="1">
      <alignment horizontal="left" vertical="justify" wrapText="1"/>
    </xf>
    <xf numFmtId="0" fontId="3" fillId="0" borderId="18" xfId="1" applyFont="1" applyBorder="1" applyAlignment="1">
      <alignment horizontal="justify" vertical="top" wrapText="1"/>
    </xf>
    <xf numFmtId="0" fontId="7" fillId="0" borderId="18" xfId="1" applyFont="1" applyBorder="1" applyAlignment="1">
      <alignment horizontal="left" vertical="top"/>
    </xf>
    <xf numFmtId="0" fontId="3" fillId="0" borderId="18" xfId="1" applyFont="1" applyBorder="1" applyAlignment="1">
      <alignment horizontal="justify" vertical="top"/>
    </xf>
    <xf numFmtId="0" fontId="3" fillId="0" borderId="18" xfId="1" applyFont="1" applyBorder="1" applyAlignment="1">
      <alignment horizontal="left" vertical="top"/>
    </xf>
    <xf numFmtId="0" fontId="7" fillId="0" borderId="0" xfId="1" applyFont="1" applyAlignment="1">
      <alignment horizontal="right" vertical="center"/>
    </xf>
    <xf numFmtId="8" fontId="6" fillId="2" borderId="1" xfId="1" applyNumberFormat="1" applyFont="1" applyFill="1" applyBorder="1" applyAlignment="1">
      <alignment horizontal="center" vertical="center"/>
    </xf>
    <xf numFmtId="8" fontId="6" fillId="2" borderId="2" xfId="1" applyNumberFormat="1" applyFont="1" applyFill="1" applyBorder="1" applyAlignment="1">
      <alignment horizontal="center" vertical="center"/>
    </xf>
    <xf numFmtId="165" fontId="14" fillId="5" borderId="9" xfId="2" applyNumberFormat="1" applyFont="1" applyFill="1" applyBorder="1" applyAlignment="1">
      <alignment horizontal="center" vertical="center"/>
    </xf>
    <xf numFmtId="165" fontId="14" fillId="5" borderId="10" xfId="2" applyNumberFormat="1" applyFont="1" applyFill="1" applyBorder="1" applyAlignment="1">
      <alignment horizontal="center" vertical="center"/>
    </xf>
    <xf numFmtId="165" fontId="14" fillId="5" borderId="11" xfId="2" applyNumberFormat="1" applyFont="1" applyFill="1" applyBorder="1" applyAlignment="1">
      <alignment horizontal="center" vertical="center"/>
    </xf>
    <xf numFmtId="0" fontId="3" fillId="12" borderId="18" xfId="1" applyFont="1" applyFill="1" applyBorder="1" applyAlignment="1">
      <alignment horizontal="center" vertical="top"/>
    </xf>
    <xf numFmtId="0" fontId="3" fillId="12" borderId="18" xfId="1" quotePrefix="1" applyFont="1" applyFill="1" applyBorder="1" applyAlignment="1">
      <alignment horizontal="center" vertical="top"/>
    </xf>
    <xf numFmtId="0" fontId="3" fillId="12" borderId="18" xfId="1" quotePrefix="1" applyFont="1" applyFill="1" applyBorder="1" applyAlignment="1">
      <alignment horizontal="left" vertical="top"/>
    </xf>
    <xf numFmtId="0" fontId="4" fillId="12" borderId="18" xfId="1" applyFont="1" applyFill="1" applyBorder="1" applyAlignment="1">
      <alignment horizontal="justify" vertical="top" wrapText="1"/>
    </xf>
    <xf numFmtId="164" fontId="3" fillId="12" borderId="18" xfId="1" applyNumberFormat="1" applyFont="1" applyFill="1" applyBorder="1" applyAlignment="1">
      <alignment horizontal="center"/>
    </xf>
    <xf numFmtId="165" fontId="5" fillId="12" borderId="18" xfId="1" applyNumberFormat="1" applyFont="1" applyFill="1" applyBorder="1" applyAlignment="1">
      <alignment horizontal="center"/>
    </xf>
    <xf numFmtId="166" fontId="3" fillId="12" borderId="18" xfId="1" applyNumberFormat="1" applyFont="1" applyFill="1" applyBorder="1" applyAlignment="1">
      <alignment horizontal="right"/>
    </xf>
    <xf numFmtId="8" fontId="3" fillId="12" borderId="18" xfId="1" applyNumberFormat="1" applyFont="1" applyFill="1" applyBorder="1"/>
    <xf numFmtId="8" fontId="3" fillId="12" borderId="18" xfId="1" applyNumberFormat="1" applyFont="1" applyFill="1" applyBorder="1" applyAlignment="1">
      <alignment horizontal="right"/>
    </xf>
    <xf numFmtId="0" fontId="3" fillId="12" borderId="0" xfId="1" applyFont="1" applyFill="1"/>
    <xf numFmtId="0" fontId="15" fillId="12" borderId="18" xfId="1" applyFont="1" applyFill="1" applyBorder="1" applyAlignment="1">
      <alignment horizontal="right" vertical="top" wrapText="1"/>
    </xf>
    <xf numFmtId="0" fontId="3" fillId="12" borderId="18" xfId="1" applyFont="1" applyFill="1" applyBorder="1" applyAlignment="1">
      <alignment horizontal="center"/>
    </xf>
    <xf numFmtId="0" fontId="15" fillId="12" borderId="18" xfId="1" applyFont="1" applyFill="1" applyBorder="1" applyAlignment="1">
      <alignment horizontal="right" vertical="top"/>
    </xf>
    <xf numFmtId="166" fontId="3" fillId="12" borderId="18" xfId="1" applyNumberFormat="1" applyFont="1" applyFill="1" applyBorder="1" applyAlignment="1">
      <alignment horizontal="center" vertical="top" wrapText="1"/>
    </xf>
    <xf numFmtId="8" fontId="3" fillId="12" borderId="18" xfId="1" applyNumberFormat="1" applyFont="1" applyFill="1" applyBorder="1" applyAlignment="1">
      <alignment horizontal="center" vertical="top"/>
    </xf>
    <xf numFmtId="0" fontId="7" fillId="12" borderId="18" xfId="1" quotePrefix="1" applyFont="1" applyFill="1" applyBorder="1" applyAlignment="1">
      <alignment horizontal="left" vertical="top"/>
    </xf>
    <xf numFmtId="0" fontId="3" fillId="13" borderId="18" xfId="1" applyFont="1" applyFill="1" applyBorder="1" applyAlignment="1">
      <alignment horizontal="center" vertical="top"/>
    </xf>
    <xf numFmtId="0" fontId="3" fillId="13" borderId="18" xfId="1" quotePrefix="1" applyFont="1" applyFill="1" applyBorder="1" applyAlignment="1">
      <alignment horizontal="center" vertical="top"/>
    </xf>
    <xf numFmtId="0" fontId="7" fillId="13" borderId="18" xfId="1" quotePrefix="1" applyFont="1" applyFill="1" applyBorder="1" applyAlignment="1">
      <alignment horizontal="left" vertical="top"/>
    </xf>
    <xf numFmtId="0" fontId="10" fillId="13" borderId="18" xfId="1" applyFont="1" applyFill="1" applyBorder="1" applyAlignment="1">
      <alignment horizontal="justify" vertical="top"/>
    </xf>
    <xf numFmtId="164" fontId="3" fillId="13" borderId="18" xfId="1" applyNumberFormat="1" applyFont="1" applyFill="1" applyBorder="1" applyAlignment="1">
      <alignment horizontal="center"/>
    </xf>
    <xf numFmtId="165" fontId="5" fillId="13" borderId="18" xfId="1" applyNumberFormat="1" applyFont="1" applyFill="1" applyBorder="1" applyAlignment="1">
      <alignment horizontal="center"/>
    </xf>
    <xf numFmtId="166" fontId="3" fillId="13" borderId="18" xfId="1" applyNumberFormat="1" applyFont="1" applyFill="1" applyBorder="1" applyAlignment="1">
      <alignment horizontal="center" vertical="top" wrapText="1"/>
    </xf>
    <xf numFmtId="8" fontId="3" fillId="13" borderId="18" xfId="1" applyNumberFormat="1" applyFont="1" applyFill="1" applyBorder="1" applyAlignment="1">
      <alignment horizontal="center" vertical="top"/>
    </xf>
    <xf numFmtId="0" fontId="3" fillId="13" borderId="0" xfId="1" applyFont="1" applyFill="1"/>
    <xf numFmtId="0" fontId="3" fillId="12" borderId="19" xfId="1" applyFont="1" applyFill="1" applyBorder="1" applyAlignment="1">
      <alignment horizontal="center"/>
    </xf>
    <xf numFmtId="165" fontId="5" fillId="12" borderId="20" xfId="1" applyNumberFormat="1" applyFont="1" applyFill="1" applyBorder="1" applyAlignment="1">
      <alignment horizontal="center"/>
    </xf>
  </cellXfs>
  <cellStyles count="4">
    <cellStyle name="Currency 2" xfId="3" xr:uid="{2C60A639-1D81-416D-B9AB-5C88E34232B7}"/>
    <cellStyle name="Normal" xfId="0" builtinId="0"/>
    <cellStyle name="Normal 10" xfId="1" xr:uid="{B7A0E1D9-A4E6-4E3C-8CB4-8BC9CE33263B}"/>
    <cellStyle name="Normal_jonce-luanda-arq" xfId="2" xr:uid="{B0603A4F-EF70-4DC2-90E1-798AEA2D37C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2" Type="http://schemas.microsoft.com/office/2019/04/relationships/externalLinkLongPath" Target="https://anapt.sharepoint.com/Plano%20Operacional/Plano%20Operacional%202014/Investimentos%20e%20Amortiza&#231;&#245;es/PLANO_INVESTIMENTOS_REVIS&#195;O_R1/OLD/PI_OR&#199;A%202014-2018_MENSUALIZA&#199;&#195;O_VERS&#213;ES_ANA+ANAM_REVIS&#195;O%20(R1)_VCORRIGIDA_Novas%20Categorias.xlsx?B03808A6" TargetMode="External"/><Relationship Id="rId1" Type="http://schemas.openxmlformats.org/officeDocument/2006/relationships/externalLinkPath" Target="file:///\\B03808A6\PI_OR&#199;A%202014-2018_MENSUALIZA&#199;&#195;O_VERS&#213;ES_ANA+ANAM_REVIS&#195;O%20(R1)_VCORRIGIDA_Novas%20Categoria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napt.sharepoint.com/Users/rmpedreira/Desktop/ALS_30AG0/FICHAS_ALS_GP_A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napt.sharepoint.com/08_INFORMA&#199;&#195;O%20DE%20GEST&#195;O/08.02_PLANO%20OPERACIONAL/ANO%202013/45%20DIMPE-Quadros%20de%20planeamento%20-%20Plano%20Operacional%202013%20v5.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W:\08_INFORMA&#199;&#195;O%20DE%20GEST&#195;O\08.02_PLANO%20OPERACIONAL\ANO%202013\45%20DIMPE-Quadros%20de%20planeamento%20-%20Plano%20Operacional%202013%20v5.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anapt.sharepoint.com/Trabalhos/OR&#199;A_2012/PREENCHIMENTO%20QUADROS%20SINTESE/52%20ASC-Quadros%20de%20planeamento%20-%20%20Plano%20Operacioanal%202012%20V3.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y%20Documents\Plano%20m&#233;dio%20-%20longo%20prazo\Modelo%20Financeiro\Novo%20Modelo%20Financeir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anapt.sharepoint.com/Users/pribeiro/AppData/Local/Microsoft/Windows/Temporary%20Internet%20Files/Content.Outlook/7A36E90I/30%20DIA-Quadros%20de%20planeamento%20-%20Plano%20Operacioanal%202013%20V3.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anapt.sharepoint.com/Users/scferreira/AppData/Local/Microsoft/Windows/Temporary%20Internet%20Files/Content.Outlook/AIFGPE57/PROJECAO_Amortizacoes+REPEX_SAP.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anapt.sharepoint.com/dpcg/Controlo%20de%20Realiza&#231;&#227;o%20Plano%20Operacional/Real%202005/Julho/UNIDADES%20NEG&#211;CIO/analise%20Julho%202005.xls"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Oserrano\AppData\Local\Microsoft\Windows\INetCache\Content.Outlook\77PW9ISG\Anexo%202_LPU_PGANA.008.02.01_acciona.xlsx" TargetMode="External"/><Relationship Id="rId1" Type="http://schemas.openxmlformats.org/officeDocument/2006/relationships/externalLinkPath" Target="/Users/Oserrano/AppData/Local/Microsoft/Windows/INetCache/Content.Outlook/77PW9ISG/Anexo%202_LPU_PGANA.008.02.01_accion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DO_Comp_Versões"/>
      <sheetName val="PI_ORÇA_2014-2018_VERSÕES_ANA"/>
      <sheetName val="PI_ORÇA_2014-2018_Análise"/>
      <sheetName val="PI_ORÇA_2014-2018_Análise (2)"/>
      <sheetName val="PI_ORÇA_2014-2018_VERSÕES_A (2"/>
      <sheetName val="CATEGORY_ALL_ANA"/>
      <sheetName val="CATEGORY_ALS"/>
      <sheetName val="CATEGORY_DASC"/>
      <sheetName val="CATEGORY_DAFR"/>
      <sheetName val="CATEGORY_DAJP"/>
      <sheetName val="CATEGORY_DASM"/>
      <sheetName val="CATEGORY_DAHR"/>
      <sheetName val="CATEGORY_DAFL"/>
      <sheetName val="CATEGORY_DABJ"/>
      <sheetName val="CATEGORY_DCNA"/>
      <sheetName val="CATEGORY_SEDE"/>
      <sheetName val="PIVOT_PERFIL_INV"/>
      <sheetName val="PI_ORÇA_2014-2018_Análise_IMPR"/>
      <sheetName val="PI_ORÇA_2014-2023_TRANSFCUSTOS"/>
      <sheetName val="IMOB_CURSO_31Dez2013"/>
      <sheetName val="TABELA CÓDIGOS AMORTIZAÇÃO"/>
      <sheetName val="TABELA DE REPOSIÇÃO"/>
      <sheetName val="PI_ORÇA_2014-2018_VERSÕES_ANAM"/>
      <sheetName val="CC´S"/>
      <sheetName val="CONSOLIDADO_ANAM"/>
      <sheetName val="CATEGORY_AM"/>
      <sheetName val="CATEGORY_APS"/>
      <sheetName val="CATEGORY_CEN"/>
      <sheetName val="Sheet1"/>
      <sheetName val="PI_ORÇA_2014-2018_Análise_(2)"/>
      <sheetName val="PI_ORÇA_2014-2018_VERSÕES_A_(2"/>
      <sheetName val="TABELA_CÓDIGOS_AMORTIZAÇÃO"/>
      <sheetName val="TABELA_DE_REPOSIÇÃO"/>
      <sheetName val="PI_ORÇA_2014-2018_Análise_(2)1"/>
      <sheetName val="PI_ORÇA_2014-2018_VERSÕES_A_(21"/>
      <sheetName val="TABELA_CÓDIGOS_AMORTIZAÇÃO1"/>
      <sheetName val="TABELA_DE_REPOSIÇÃO1"/>
      <sheetName val="PI_ORÇA_2014-2018_Análise_(2)2"/>
      <sheetName val="PI_ORÇA_2014-2018_VERSÕES_A_(22"/>
      <sheetName val="TABELA_CÓDIGOS_AMORTIZAÇÃO2"/>
      <sheetName val="TABELA_DE_REPOSIÇÃO2"/>
      <sheetName val="PI_ORÇA_2014-2018_Análise_(2)3"/>
      <sheetName val="PI_ORÇA_2014-2018_VERSÕES_A_(23"/>
      <sheetName val="TABELA_CÓDIGOS_AMORTIZAÇÃO3"/>
      <sheetName val="TABELA_DE_REPOSIÇÃO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
          <cell r="A1" t="str">
            <v>1 Buildings</v>
          </cell>
          <cell r="B1" t="str">
            <v>1.1 Passenger terminal building</v>
          </cell>
          <cell r="C1" t="str">
            <v>1.1.1 International Terminal Building</v>
          </cell>
        </row>
        <row r="2">
          <cell r="A2" t="str">
            <v>2 Infrastructures</v>
          </cell>
          <cell r="B2" t="str">
            <v>1.2 Administrative buildings</v>
          </cell>
          <cell r="C2" t="str">
            <v>1.1.2 Domestic Terminal Building</v>
          </cell>
        </row>
        <row r="3">
          <cell r="A3" t="str">
            <v>3 Networks (terminal buildings excluded)</v>
          </cell>
          <cell r="B3" t="str">
            <v>1.3 Operational buildings</v>
          </cell>
          <cell r="C3" t="str">
            <v>1.1.3 VIP Terminal Building</v>
          </cell>
        </row>
        <row r="4">
          <cell r="A4" t="str">
            <v>4 Equipments</v>
          </cell>
          <cell r="B4" t="str">
            <v>1.4 Main network buildings</v>
          </cell>
          <cell r="C4" t="str">
            <v>1.2.1 Others</v>
          </cell>
        </row>
        <row r="5">
          <cell r="A5" t="str">
            <v>5 Systems (hardware+soft)</v>
          </cell>
          <cell r="B5" t="str">
            <v>1.5 Air Traffic Control Tower</v>
          </cell>
          <cell r="C5" t="str">
            <v>1.3.1 Cargo Building</v>
          </cell>
        </row>
        <row r="6">
          <cell r="B6" t="str">
            <v>1.6 Other Buildings</v>
          </cell>
          <cell r="C6" t="str">
            <v>1.3.2 ARFF Building</v>
          </cell>
        </row>
        <row r="7">
          <cell r="B7" t="str">
            <v>2.1 Pavements</v>
          </cell>
          <cell r="C7" t="str">
            <v>1.3.3 Ground Handling Storage Building</v>
          </cell>
        </row>
        <row r="8">
          <cell r="B8" t="str">
            <v>2.2 Other Airside Infrastructures</v>
          </cell>
          <cell r="C8" t="str">
            <v>1.3.4 Airport Maintenance Complex</v>
          </cell>
        </row>
        <row r="9">
          <cell r="B9" t="str">
            <v>2.3 Landside Infrastructures</v>
          </cell>
          <cell r="C9" t="str">
            <v>1.4.1 Power Station</v>
          </cell>
        </row>
        <row r="10">
          <cell r="B10" t="str">
            <v>3.1 Power</v>
          </cell>
          <cell r="C10" t="str">
            <v>1.4.2 Heating and Cooling Plant</v>
          </cell>
        </row>
        <row r="11">
          <cell r="B11" t="str">
            <v>3.2 Water</v>
          </cell>
          <cell r="C11" t="str">
            <v>1.4.3 Fuel Station</v>
          </cell>
        </row>
        <row r="12">
          <cell r="B12" t="str">
            <v>3.3 Heating / Cooling</v>
          </cell>
          <cell r="C12" t="str">
            <v>1.5.1 Others</v>
          </cell>
        </row>
        <row r="13">
          <cell r="B13" t="str">
            <v>3.4 Fuel</v>
          </cell>
          <cell r="C13" t="str">
            <v>1.6.1 Others</v>
          </cell>
        </row>
        <row r="14">
          <cell r="B14" t="str">
            <v>3.5 IT</v>
          </cell>
          <cell r="C14" t="str">
            <v>2.1.1 Runway</v>
          </cell>
        </row>
        <row r="15">
          <cell r="B15" t="str">
            <v>4.1 Airfield Lighting</v>
          </cell>
          <cell r="C15" t="str">
            <v>2.1.2 Taxiway</v>
          </cell>
        </row>
        <row r="16">
          <cell r="B16" t="str">
            <v>4.2 Aircraft Stand</v>
          </cell>
          <cell r="C16" t="str">
            <v>2.1.3 Apron (Aircraft Parking)</v>
          </cell>
        </row>
        <row r="17">
          <cell r="B17" t="str">
            <v>4.3 Electro-mechanical</v>
          </cell>
          <cell r="C17" t="str">
            <v>2.2.1 Airside Service Road</v>
          </cell>
        </row>
        <row r="18">
          <cell r="B18" t="str">
            <v>4.4 Security</v>
          </cell>
          <cell r="C18" t="str">
            <v>2.2.2 Airfield Perimeter Fence</v>
          </cell>
        </row>
        <row r="19">
          <cell r="B19" t="str">
            <v>4.5 Furniture</v>
          </cell>
          <cell r="C19" t="str">
            <v>2.2.3 Drainage System</v>
          </cell>
        </row>
        <row r="20">
          <cell r="B20" t="str">
            <v>4.6 Vehicles</v>
          </cell>
          <cell r="C20" t="str">
            <v>2.2.4 Others</v>
          </cell>
        </row>
        <row r="21">
          <cell r="B21" t="str">
            <v>4.7 Car Parking</v>
          </cell>
          <cell r="C21" t="str">
            <v>2.3.1 Landside access roads</v>
          </cell>
        </row>
        <row r="22">
          <cell r="B22" t="str">
            <v>4.8 Other Equipments</v>
          </cell>
          <cell r="C22" t="str">
            <v>2.3.2 Passenger Car Parks</v>
          </cell>
        </row>
        <row r="23">
          <cell r="B23" t="str">
            <v>5.1 Fire Fighting System</v>
          </cell>
          <cell r="C23" t="str">
            <v>3.1.1 Main Low Voltage Panel</v>
          </cell>
        </row>
        <row r="24">
          <cell r="B24" t="str">
            <v>5.2 Security</v>
          </cell>
          <cell r="C24" t="str">
            <v>3.1.2 Power generators</v>
          </cell>
        </row>
        <row r="25">
          <cell r="B25" t="str">
            <v>5.3 Passenger Services</v>
          </cell>
          <cell r="C25" t="str">
            <v xml:space="preserve">3.1.3 Other facilities </v>
          </cell>
        </row>
        <row r="26">
          <cell r="B26" t="str">
            <v>5.4 IT System</v>
          </cell>
          <cell r="C26" t="str">
            <v>3.2.1 Potable Water Supply</v>
          </cell>
        </row>
        <row r="27">
          <cell r="B27" t="str">
            <v>5.5 Operational Systems</v>
          </cell>
          <cell r="C27" t="str">
            <v>3.2.2 Fire Protection System</v>
          </cell>
        </row>
        <row r="28">
          <cell r="B28" t="str">
            <v>5.6 Office automation</v>
          </cell>
          <cell r="C28" t="str">
            <v xml:space="preserve">3.2.3 Water Treatement </v>
          </cell>
        </row>
        <row r="29">
          <cell r="C29" t="str">
            <v>3.2.4 Sewage Water Treatement</v>
          </cell>
        </row>
        <row r="30">
          <cell r="C30" t="str">
            <v>3.3.1 Heating and Cooling Plant</v>
          </cell>
        </row>
        <row r="31">
          <cell r="C31" t="str">
            <v>3.3.2 Heating and Cooling Network</v>
          </cell>
        </row>
        <row r="32">
          <cell r="C32" t="str">
            <v>3.4.1 Fuel Station Equipement</v>
          </cell>
        </row>
        <row r="33">
          <cell r="C33" t="str">
            <v>3.4.2 Fuel Hydrant Network</v>
          </cell>
        </row>
        <row r="34">
          <cell r="C34" t="str">
            <v>3.5.1 Coper main network</v>
          </cell>
        </row>
        <row r="35">
          <cell r="C35" t="str">
            <v>3.5.2 Fibre-optic main network</v>
          </cell>
        </row>
        <row r="36">
          <cell r="C36" t="str">
            <v>3.5.3 Others</v>
          </cell>
        </row>
        <row r="37">
          <cell r="C37" t="str">
            <v>4.1.1 Runway</v>
          </cell>
        </row>
        <row r="38">
          <cell r="C38" t="str">
            <v>4.1.2 Taxiways</v>
          </cell>
        </row>
        <row r="39">
          <cell r="C39" t="str">
            <v>4.1.3 Apron (Aicraft Stands)</v>
          </cell>
        </row>
        <row r="40">
          <cell r="C40" t="str">
            <v>4.2.1 400 hz</v>
          </cell>
        </row>
        <row r="41">
          <cell r="C41" t="str">
            <v>4.2.2 Air conditionning</v>
          </cell>
        </row>
        <row r="42">
          <cell r="C42" t="str">
            <v>4.2.3 Docking guidance system</v>
          </cell>
        </row>
        <row r="43">
          <cell r="C43" t="str">
            <v>4.2.4 Lighting</v>
          </cell>
        </row>
        <row r="44">
          <cell r="C44" t="str">
            <v>4.3.1 BHS (Baggage Handling System)</v>
          </cell>
        </row>
        <row r="45">
          <cell r="C45" t="str">
            <v>4.3.2 PBB (Passenger Boarding Bridge)</v>
          </cell>
        </row>
        <row r="46">
          <cell r="C46" t="str">
            <v>4.3.3 Escalators/travelators</v>
          </cell>
        </row>
        <row r="47">
          <cell r="C47" t="str">
            <v>4.3.4 Lifts</v>
          </cell>
        </row>
        <row r="48">
          <cell r="C48" t="str">
            <v>4.3.5 Automatic doors</v>
          </cell>
        </row>
        <row r="49">
          <cell r="C49" t="str">
            <v>4.3.6 Anti-return Gates</v>
          </cell>
        </row>
        <row r="50">
          <cell r="C50" t="str">
            <v>4.4.1 EDS (Explosives Detection System)</v>
          </cell>
        </row>
        <row r="51">
          <cell r="C51" t="str">
            <v>4.4.2 Tomograph</v>
          </cell>
        </row>
        <row r="52">
          <cell r="C52" t="str">
            <v>4.4.3 X-Ray (bags cabine, HF…)</v>
          </cell>
        </row>
        <row r="53">
          <cell r="C53" t="str">
            <v>4.4.4 Walk-through Metal Detector</v>
          </cell>
        </row>
        <row r="54">
          <cell r="C54" t="str">
            <v>4.4.5 Other equipments</v>
          </cell>
        </row>
        <row r="55">
          <cell r="C55" t="str">
            <v>4.5.1 Check-in Desks</v>
          </cell>
        </row>
        <row r="56">
          <cell r="C56" t="str">
            <v>4.5.2 Boarding Gates</v>
          </cell>
        </row>
        <row r="57">
          <cell r="C57" t="str">
            <v>4.5.3 Self-service kiosks</v>
          </cell>
        </row>
        <row r="58">
          <cell r="C58" t="str">
            <v>4.5.4 Seats</v>
          </cell>
        </row>
        <row r="59">
          <cell r="C59" t="str">
            <v>4.5.5 Desks</v>
          </cell>
        </row>
        <row r="60">
          <cell r="C60" t="str">
            <v>4.5.6 Aubette</v>
          </cell>
        </row>
        <row r="61">
          <cell r="C61" t="str">
            <v>4.5.7 Signage</v>
          </cell>
        </row>
        <row r="62">
          <cell r="C62" t="str">
            <v>4.5.8 Other furniture</v>
          </cell>
        </row>
        <row r="63">
          <cell r="C63" t="str">
            <v>4.6.1 ARFF (Aircraft Rescue and Fire Fighting)</v>
          </cell>
        </row>
        <row r="64">
          <cell r="C64" t="str">
            <v>4.6.2 Ground handling</v>
          </cell>
        </row>
        <row r="65">
          <cell r="C65" t="str">
            <v>4.6.3 Maintenance</v>
          </cell>
        </row>
        <row r="66">
          <cell r="C66" t="str">
            <v>4.6.4 Operations</v>
          </cell>
        </row>
        <row r="67">
          <cell r="C67" t="str">
            <v>4.6.5 Others</v>
          </cell>
        </row>
        <row r="68">
          <cell r="C68" t="str">
            <v>4.7.1 Barrier</v>
          </cell>
        </row>
        <row r="69">
          <cell r="C69" t="str">
            <v>4.7.2 Self-service payment terminal</v>
          </cell>
        </row>
        <row r="70">
          <cell r="C70" t="str">
            <v>4.7.3 Public lighting</v>
          </cell>
        </row>
        <row r="71">
          <cell r="C71" t="str">
            <v>4.8.1 Others</v>
          </cell>
        </row>
        <row r="72">
          <cell r="C72" t="str">
            <v>5.1.1 Fire detection</v>
          </cell>
        </row>
        <row r="73">
          <cell r="C73" t="str">
            <v>5.1.2 Sound system</v>
          </cell>
        </row>
        <row r="74">
          <cell r="C74" t="str">
            <v>5.1.3 Emergency Exit Management</v>
          </cell>
        </row>
        <row r="75">
          <cell r="C75" t="str">
            <v>5.2.1 Baggage Reconciliation System</v>
          </cell>
        </row>
        <row r="76">
          <cell r="C76" t="str">
            <v>5.2.2 CCTV (Cloused Circuit TV)</v>
          </cell>
        </row>
        <row r="77">
          <cell r="C77" t="str">
            <v>5.2.3 Flow Separation</v>
          </cell>
        </row>
        <row r="78">
          <cell r="C78" t="str">
            <v>5.2.4 Access Control</v>
          </cell>
        </row>
        <row r="79">
          <cell r="C79" t="str">
            <v>5.3.1 Dynamic Signage (FIDS)</v>
          </cell>
        </row>
        <row r="80">
          <cell r="C80" t="str">
            <v>5.3.2 Public address system</v>
          </cell>
        </row>
        <row r="81">
          <cell r="C81" t="str">
            <v>5.3.3 Public Wi-Fi</v>
          </cell>
        </row>
        <row r="82">
          <cell r="C82" t="str">
            <v>5.3.4 Clock system</v>
          </cell>
        </row>
        <row r="83">
          <cell r="C83" t="str">
            <v>5.4.1 Network</v>
          </cell>
        </row>
        <row r="84">
          <cell r="C84" t="str">
            <v>5.4.2 Internet</v>
          </cell>
        </row>
        <row r="85">
          <cell r="C85" t="str">
            <v>5.4.3 Phone</v>
          </cell>
        </row>
        <row r="86">
          <cell r="C86" t="str">
            <v>5.4.4 Other Radio systems</v>
          </cell>
        </row>
        <row r="87">
          <cell r="C87" t="str">
            <v>5.4.5 Others</v>
          </cell>
        </row>
        <row r="88">
          <cell r="C88" t="str">
            <v>5.5.1 Airport Operation Data Base</v>
          </cell>
        </row>
        <row r="89">
          <cell r="C89" t="str">
            <v>5.5.2 DCS (Departure Control System)</v>
          </cell>
        </row>
        <row r="90">
          <cell r="C90" t="str">
            <v>5.5.3 Building Management System</v>
          </cell>
        </row>
        <row r="91">
          <cell r="C91" t="str">
            <v>5.5.4 Other Systems</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2_ALS_2014"/>
      <sheetName val="Sheet2"/>
      <sheetName val="Tabela_Category"/>
      <sheetName val="029_ALS_2014"/>
      <sheetName val="034_ALS_2014"/>
      <sheetName val="035_ALS_2014"/>
      <sheetName val="036_ALS_2014"/>
      <sheetName val="037_ALS_2014"/>
      <sheetName val="038_ALS_2014"/>
      <sheetName val="043_ALS_2014"/>
      <sheetName val="044_ALS_2014"/>
      <sheetName val="045_ALS_2014"/>
      <sheetName val="046_ALS_2014"/>
      <sheetName val="047_ALS_2014"/>
      <sheetName val="056_ALS_2014"/>
      <sheetName val="058_ALS_2014"/>
      <sheetName val="059_ALS_2014"/>
      <sheetName val="061_ALS_2014"/>
      <sheetName val="062_ALS_2014"/>
      <sheetName val="063_ALS_2014"/>
      <sheetName val="064_ALS_2014"/>
      <sheetName val="067_ALS_2014"/>
      <sheetName val="070_ALS_2014"/>
      <sheetName val="071_ALS_2014"/>
      <sheetName val="106_ALS_2014"/>
      <sheetName val="107_ALS_2014"/>
      <sheetName val="108_ALS_2014"/>
      <sheetName val="109_ALS_2014"/>
      <sheetName val="110_ALS_2014"/>
      <sheetName val="111_ALS_2014"/>
      <sheetName val="112_ALS_2014"/>
      <sheetName val="113_ALS_2014"/>
      <sheetName val="114_ALS_2014"/>
      <sheetName val="124_ALS_2014"/>
      <sheetName val="125_ALS_2014"/>
      <sheetName val="131_ALS_2014"/>
      <sheetName val="132_ALS_2014"/>
      <sheetName val="133_ALS_2014"/>
      <sheetName val="134_ALS_2014"/>
      <sheetName val="135_ALS_2014"/>
      <sheetName val="136_ALS_2014"/>
      <sheetName val="138_ALS_2014"/>
      <sheetName val="139_ALS_2014"/>
      <sheetName val="140_ALS_2014"/>
      <sheetName val="141_ALS_2014"/>
    </sheetNames>
    <sheetDataSet>
      <sheetData sheetId="0"/>
      <sheetData sheetId="1">
        <row r="4">
          <cell r="B4" t="str">
            <v>Capacidade</v>
          </cell>
          <cell r="C4" t="str">
            <v>Desenvolvimento/ampliação</v>
          </cell>
        </row>
        <row r="5">
          <cell r="B5" t="str">
            <v>Não Aviação</v>
          </cell>
          <cell r="C5" t="str">
            <v>Conservação/reparação</v>
          </cell>
        </row>
        <row r="6">
          <cell r="B6" t="str">
            <v>Regulamentar</v>
          </cell>
          <cell r="C6" t="str">
            <v>STIC</v>
          </cell>
        </row>
        <row r="7">
          <cell r="B7" t="str">
            <v>Manutenção/beneficiação</v>
          </cell>
          <cell r="C7" t="str">
            <v>Expropriação</v>
          </cell>
        </row>
        <row r="8">
          <cell r="B8" t="str">
            <v>Otimização</v>
          </cell>
        </row>
      </sheetData>
      <sheetData sheetId="2">
        <row r="1">
          <cell r="A1" t="str">
            <v>1 Buildings</v>
          </cell>
          <cell r="B1" t="str">
            <v>1.1 Passenger terminal building</v>
          </cell>
          <cell r="C1" t="str">
            <v>1.1.1 International Terminal Building</v>
          </cell>
        </row>
        <row r="2">
          <cell r="A2" t="str">
            <v>2 Infrastructures</v>
          </cell>
          <cell r="B2" t="str">
            <v>1.2 Administrative buildings</v>
          </cell>
          <cell r="C2" t="str">
            <v>1.1.2 Domestic Terminal Building</v>
          </cell>
        </row>
        <row r="3">
          <cell r="A3" t="str">
            <v>3 Networks (terminal buildings excluded)</v>
          </cell>
          <cell r="B3" t="str">
            <v>1.3 Operational buildings</v>
          </cell>
          <cell r="C3" t="str">
            <v>1.1.3 VIP Terminal Building</v>
          </cell>
        </row>
        <row r="4">
          <cell r="A4" t="str">
            <v>4 Equipments</v>
          </cell>
          <cell r="B4" t="str">
            <v>1.4 Main network buildings</v>
          </cell>
          <cell r="C4" t="str">
            <v>1.2.1 Others</v>
          </cell>
        </row>
        <row r="5">
          <cell r="A5" t="str">
            <v>5 Systems (hardware+soft)</v>
          </cell>
          <cell r="B5" t="str">
            <v>1.5 Air Traffic Control Tower</v>
          </cell>
          <cell r="C5" t="str">
            <v>1.3.1 Cargo Building</v>
          </cell>
        </row>
        <row r="6">
          <cell r="B6" t="str">
            <v>1.6 Other Buildings</v>
          </cell>
          <cell r="C6" t="str">
            <v>1.3.2 ARFF Building</v>
          </cell>
        </row>
        <row r="7">
          <cell r="B7" t="str">
            <v>2.1 Pavements</v>
          </cell>
          <cell r="C7" t="str">
            <v>1.3.3 Ground Handling Storage Building</v>
          </cell>
        </row>
        <row r="8">
          <cell r="B8" t="str">
            <v>2.2 Other Airside Infrastructures</v>
          </cell>
          <cell r="C8" t="str">
            <v>1.3.4 Airport Maintenance Complex</v>
          </cell>
        </row>
        <row r="9">
          <cell r="B9" t="str">
            <v>2.3 Landside Infrastructures</v>
          </cell>
          <cell r="C9" t="str">
            <v>1.4.1 Power Station</v>
          </cell>
        </row>
        <row r="10">
          <cell r="B10" t="str">
            <v>3.1 Power</v>
          </cell>
          <cell r="C10" t="str">
            <v>1.4.2 Heating and Cooling Plant</v>
          </cell>
        </row>
        <row r="11">
          <cell r="B11" t="str">
            <v>3.2 Water</v>
          </cell>
          <cell r="C11" t="str">
            <v>1.4.3 Fuel Station</v>
          </cell>
        </row>
        <row r="12">
          <cell r="B12" t="str">
            <v>3.3 Heating / Cooling</v>
          </cell>
          <cell r="C12" t="str">
            <v>1.5.1 Others</v>
          </cell>
        </row>
        <row r="13">
          <cell r="B13" t="str">
            <v>3.4 Fuel</v>
          </cell>
          <cell r="C13" t="str">
            <v>1.6.1 Others</v>
          </cell>
        </row>
        <row r="14">
          <cell r="B14" t="str">
            <v>3.5 IT</v>
          </cell>
          <cell r="C14" t="str">
            <v>2.1.1 Runway</v>
          </cell>
        </row>
        <row r="15">
          <cell r="B15" t="str">
            <v>4.1 Airfield Lighting</v>
          </cell>
          <cell r="C15" t="str">
            <v>2.1.2 Taxiway</v>
          </cell>
        </row>
        <row r="16">
          <cell r="B16" t="str">
            <v>4.2 Aircraft Stand</v>
          </cell>
          <cell r="C16" t="str">
            <v>2.1.3 Apron (Aircraft Parking)</v>
          </cell>
        </row>
        <row r="17">
          <cell r="B17" t="str">
            <v>4.3 Electro-mechanical</v>
          </cell>
          <cell r="C17" t="str">
            <v>2.2.1 Airside Service Road</v>
          </cell>
        </row>
        <row r="18">
          <cell r="B18" t="str">
            <v>4.4 Security</v>
          </cell>
          <cell r="C18" t="str">
            <v>2.2.2 Airfield Perimeter Fence</v>
          </cell>
        </row>
        <row r="19">
          <cell r="B19" t="str">
            <v>4.5 Furniture</v>
          </cell>
          <cell r="C19" t="str">
            <v>2.2.3 Drainage System</v>
          </cell>
        </row>
        <row r="20">
          <cell r="B20" t="str">
            <v>4.6 Vehicles</v>
          </cell>
          <cell r="C20" t="str">
            <v>2.2.4 Others</v>
          </cell>
        </row>
        <row r="21">
          <cell r="B21" t="str">
            <v>4.7 Car Parking</v>
          </cell>
          <cell r="C21" t="str">
            <v>2.3.1 Landside access roads</v>
          </cell>
        </row>
        <row r="22">
          <cell r="B22" t="str">
            <v>4.8 Other Equipments</v>
          </cell>
          <cell r="C22" t="str">
            <v>2.3.2 Passenger Car Parks</v>
          </cell>
        </row>
        <row r="23">
          <cell r="B23" t="str">
            <v>5.1 Fire Fighting System</v>
          </cell>
          <cell r="C23" t="str">
            <v>3.1.1 Main Low Voltage Panel</v>
          </cell>
        </row>
        <row r="24">
          <cell r="B24" t="str">
            <v>5.2 Security</v>
          </cell>
          <cell r="C24" t="str">
            <v>3.1.2 Power generators</v>
          </cell>
        </row>
        <row r="25">
          <cell r="B25" t="str">
            <v>5.3 Passenger Services</v>
          </cell>
          <cell r="C25" t="str">
            <v xml:space="preserve">3.1.3 Other facilities </v>
          </cell>
        </row>
        <row r="26">
          <cell r="B26" t="str">
            <v>5.4 IT System</v>
          </cell>
          <cell r="C26" t="str">
            <v>3.2.1 Potable Water Supply</v>
          </cell>
        </row>
        <row r="27">
          <cell r="B27" t="str">
            <v>5.5 Operational Systems</v>
          </cell>
          <cell r="C27" t="str">
            <v>3.2.2 Fire Protection System</v>
          </cell>
        </row>
        <row r="28">
          <cell r="B28" t="str">
            <v>5.6 Office automation</v>
          </cell>
          <cell r="C28" t="str">
            <v xml:space="preserve">3.2.3 Water Treatement </v>
          </cell>
        </row>
        <row r="29">
          <cell r="B29" t="str">
            <v>5.7 Other Systems</v>
          </cell>
          <cell r="C29" t="str">
            <v>3.2.4 Sewage Water Treatement</v>
          </cell>
        </row>
        <row r="30">
          <cell r="C30" t="str">
            <v>3.3.1 Heating and Cooling Plant</v>
          </cell>
        </row>
        <row r="31">
          <cell r="C31" t="str">
            <v>3.3.2 Heating and Cooling Network</v>
          </cell>
        </row>
        <row r="32">
          <cell r="C32" t="str">
            <v>3.4.1 Fuel Station Equipement</v>
          </cell>
        </row>
        <row r="33">
          <cell r="C33" t="str">
            <v>3.4.2 Fuel Hydrant Network</v>
          </cell>
        </row>
        <row r="34">
          <cell r="C34" t="str">
            <v>3.5.1 Coper main network</v>
          </cell>
        </row>
        <row r="35">
          <cell r="C35" t="str">
            <v>3.5.2 Fibre-optic main network</v>
          </cell>
        </row>
        <row r="36">
          <cell r="C36" t="str">
            <v>3.5.3 Others</v>
          </cell>
        </row>
        <row r="37">
          <cell r="C37" t="str">
            <v>4.1.1 Runway</v>
          </cell>
        </row>
        <row r="38">
          <cell r="C38" t="str">
            <v>4.1.2 Taxiways</v>
          </cell>
        </row>
        <row r="39">
          <cell r="C39" t="str">
            <v>4.1.3 Apron (Aicraft Stands)</v>
          </cell>
        </row>
        <row r="40">
          <cell r="C40" t="str">
            <v>4.2.1 400 hz</v>
          </cell>
        </row>
        <row r="41">
          <cell r="C41" t="str">
            <v>4.2.2 Air conditionning</v>
          </cell>
        </row>
        <row r="42">
          <cell r="C42" t="str">
            <v>4.2.3 Docking guidance system</v>
          </cell>
        </row>
        <row r="43">
          <cell r="C43" t="str">
            <v>4.2.4 Lighting</v>
          </cell>
        </row>
        <row r="44">
          <cell r="C44" t="str">
            <v>4.3.1 BHS (Baggage Handling System)</v>
          </cell>
        </row>
        <row r="45">
          <cell r="C45" t="str">
            <v>4.3.2 PBB (Passenger Boarding Bridge)</v>
          </cell>
        </row>
        <row r="46">
          <cell r="C46" t="str">
            <v>4.3.3 Escalators/travelators</v>
          </cell>
        </row>
        <row r="47">
          <cell r="C47" t="str">
            <v>4.3.4 Lifts</v>
          </cell>
        </row>
        <row r="48">
          <cell r="C48" t="str">
            <v>4.3.5 Automatic doors</v>
          </cell>
        </row>
        <row r="49">
          <cell r="C49" t="str">
            <v>4.3.6 Anti-return Gates</v>
          </cell>
        </row>
        <row r="50">
          <cell r="C50" t="str">
            <v>4.4.1 EDS (Explosives Detection System)</v>
          </cell>
        </row>
        <row r="51">
          <cell r="C51" t="str">
            <v>4.4.2 Tomograph</v>
          </cell>
        </row>
        <row r="52">
          <cell r="C52" t="str">
            <v>4.4.3 X-Ray (bags cabine, HF…)</v>
          </cell>
        </row>
        <row r="53">
          <cell r="C53" t="str">
            <v>4.4.4 Walk-through Metal Detector</v>
          </cell>
        </row>
        <row r="54">
          <cell r="C54" t="str">
            <v>4.4.5 Other equipments</v>
          </cell>
        </row>
        <row r="55">
          <cell r="C55" t="str">
            <v>4.5.1 Check-in Desks</v>
          </cell>
        </row>
        <row r="56">
          <cell r="C56" t="str">
            <v>4.5.2 Boarding Gates</v>
          </cell>
        </row>
        <row r="57">
          <cell r="C57" t="str">
            <v>4.5.3 Self-service kiosks</v>
          </cell>
        </row>
        <row r="58">
          <cell r="C58" t="str">
            <v>4.5.4 Seats</v>
          </cell>
        </row>
        <row r="59">
          <cell r="C59" t="str">
            <v>4.5.5 Desks</v>
          </cell>
        </row>
        <row r="60">
          <cell r="C60" t="str">
            <v>4.5.6 Aubette</v>
          </cell>
        </row>
        <row r="61">
          <cell r="C61" t="str">
            <v>4.5.7 Signage</v>
          </cell>
        </row>
        <row r="62">
          <cell r="C62" t="str">
            <v>4.5.8 Other furniture</v>
          </cell>
        </row>
        <row r="63">
          <cell r="C63" t="str">
            <v>4.6.1 ARFF (Aircraft Rescue and Fire Fighting)</v>
          </cell>
        </row>
        <row r="64">
          <cell r="C64" t="str">
            <v>4.6.2 Ground handling</v>
          </cell>
        </row>
        <row r="65">
          <cell r="C65" t="str">
            <v>4.6.3 Maintenance</v>
          </cell>
        </row>
        <row r="66">
          <cell r="C66" t="str">
            <v>4.6.4 Operations</v>
          </cell>
        </row>
        <row r="67">
          <cell r="C67" t="str">
            <v>4.6.5 Others</v>
          </cell>
        </row>
        <row r="68">
          <cell r="C68" t="str">
            <v>4.7.1 Barrier</v>
          </cell>
        </row>
        <row r="69">
          <cell r="C69" t="str">
            <v>4.7.2 Self-service payment terminal</v>
          </cell>
        </row>
        <row r="70">
          <cell r="C70" t="str">
            <v>4.7.3 Public lighting</v>
          </cell>
        </row>
        <row r="71">
          <cell r="C71" t="str">
            <v>4.7.4 Others</v>
          </cell>
        </row>
        <row r="72">
          <cell r="C72" t="str">
            <v>4.8.1 Others</v>
          </cell>
        </row>
        <row r="73">
          <cell r="C73" t="str">
            <v>5.1.1 Fire detection</v>
          </cell>
        </row>
        <row r="74">
          <cell r="C74" t="str">
            <v>5.1.2 Sound system</v>
          </cell>
        </row>
        <row r="75">
          <cell r="C75" t="str">
            <v>5.1.3 Emergency Exit Management</v>
          </cell>
        </row>
        <row r="76">
          <cell r="C76" t="str">
            <v>5.2.1 Baggage Reconciliation System</v>
          </cell>
        </row>
        <row r="77">
          <cell r="C77" t="str">
            <v>5.2.2 CCTV (Closed Circuit TV)</v>
          </cell>
        </row>
        <row r="78">
          <cell r="C78" t="str">
            <v>5.2.3 Flow Separation</v>
          </cell>
        </row>
        <row r="79">
          <cell r="C79" t="str">
            <v>5.2.4 Access Control</v>
          </cell>
        </row>
        <row r="80">
          <cell r="C80" t="str">
            <v>5.3.1 Dynamic Signage (FIDS)</v>
          </cell>
        </row>
        <row r="81">
          <cell r="C81" t="str">
            <v>5.3.2 Public address system</v>
          </cell>
        </row>
        <row r="82">
          <cell r="C82" t="str">
            <v>5.3.3 Public Wi-Fi</v>
          </cell>
        </row>
        <row r="83">
          <cell r="C83" t="str">
            <v>5.3.4 Clock system</v>
          </cell>
        </row>
        <row r="84">
          <cell r="C84" t="str">
            <v>5.4.1 Network</v>
          </cell>
        </row>
        <row r="85">
          <cell r="C85" t="str">
            <v>5.4.2 Internet</v>
          </cell>
        </row>
        <row r="86">
          <cell r="C86" t="str">
            <v>5.4.3 Phone</v>
          </cell>
        </row>
        <row r="87">
          <cell r="C87" t="str">
            <v>5.4.4 Other Radio systems</v>
          </cell>
        </row>
        <row r="88">
          <cell r="C88" t="str">
            <v>5.4.5 Others</v>
          </cell>
        </row>
        <row r="89">
          <cell r="C89" t="str">
            <v>5.5.1 Airport Operation Data Base</v>
          </cell>
        </row>
        <row r="90">
          <cell r="C90" t="str">
            <v>5.5.2 DCS (Departure Control System)</v>
          </cell>
        </row>
        <row r="91">
          <cell r="C91" t="str">
            <v>5.5.3 Building Management System</v>
          </cell>
        </row>
        <row r="92">
          <cell r="C92" t="str">
            <v>5.5.4 Other Systems</v>
          </cell>
        </row>
        <row r="93">
          <cell r="C93" t="str">
            <v>5.6.1 Others</v>
          </cell>
        </row>
        <row r="94">
          <cell r="C94" t="str">
            <v>5.7.1 Others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AE"/>
      <sheetName val="Q2 DR"/>
      <sheetName val="Q2.1 VN"/>
      <sheetName val="ÁRV ORÇ-EST"/>
      <sheetName val="ÁRV EST-REAL"/>
      <sheetName val="Q3 TRÁF"/>
      <sheetName val="Q4 FSE"/>
      <sheetName val="Q5 DETALHE"/>
      <sheetName val="Q6 CONTRATOS"/>
      <sheetName val="Q7 RH"/>
      <sheetName val="Q8 ACTIV."/>
      <sheetName val="Q9 INV.COR."/>
      <sheetName val="Plano_Invest_DIMO"/>
      <sheetName val="Plano_Invest_DIPE"/>
      <sheetName val="AP1 Tráfego"/>
      <sheetName val="AP2 Out.drivers"/>
      <sheetName val="AP3 Efectivos"/>
      <sheetName val="Dados mestre"/>
      <sheetName val="Inputs Investimentos"/>
      <sheetName val="Inputs Transversais"/>
      <sheetName val="Inputs Árvore"/>
      <sheetName val="Inputs Proveitos"/>
      <sheetName val="Inputs Custos"/>
      <sheetName val="PMLP"/>
      <sheetName val="KPIS"/>
      <sheetName val="Q1_AE"/>
      <sheetName val="Q2_DR"/>
      <sheetName val="Q2_1_VN"/>
      <sheetName val="ÁRV_ORÇ-EST"/>
      <sheetName val="ÁRV_EST-REAL"/>
      <sheetName val="Q3_TRÁF"/>
      <sheetName val="Q4_FSE"/>
      <sheetName val="Q5_DETALHE"/>
      <sheetName val="Q6_CONTRATOS"/>
      <sheetName val="Q7_RH"/>
      <sheetName val="Q8_ACTIV_"/>
      <sheetName val="Q9_INV_COR_"/>
      <sheetName val="AP1_Tráfego"/>
      <sheetName val="AP2_Out_drivers"/>
      <sheetName val="AP3_Efectivos"/>
      <sheetName val="Dados_mestre"/>
      <sheetName val="Inputs_Investimentos"/>
      <sheetName val="Inputs_Transversais"/>
      <sheetName val="Inputs_Árvore"/>
      <sheetName val="Inputs_Proveitos"/>
      <sheetName val="Inputs_Custos"/>
      <sheetName val="Q1_AE1"/>
      <sheetName val="Q2_DR1"/>
      <sheetName val="Q2_1_VN1"/>
      <sheetName val="ÁRV_ORÇ-EST1"/>
      <sheetName val="ÁRV_EST-REAL1"/>
      <sheetName val="Q3_TRÁF1"/>
      <sheetName val="Q4_FSE1"/>
      <sheetName val="Q5_DETALHE1"/>
      <sheetName val="Q6_CONTRATOS1"/>
      <sheetName val="Q7_RH1"/>
      <sheetName val="Q8_ACTIV_1"/>
      <sheetName val="Q9_INV_COR_1"/>
      <sheetName val="AP1_Tráfego1"/>
      <sheetName val="AP2_Out_drivers1"/>
      <sheetName val="AP3_Efectivos1"/>
      <sheetName val="Dados_mestre1"/>
      <sheetName val="Inputs_Investimentos1"/>
      <sheetName val="Inputs_Transversais1"/>
      <sheetName val="Inputs_Árvore1"/>
      <sheetName val="Inputs_Proveitos1"/>
      <sheetName val="Inputs_Custos1"/>
      <sheetName val="Q1_AE2"/>
      <sheetName val="Q2_DR2"/>
      <sheetName val="Q2_1_VN2"/>
      <sheetName val="ÁRV_ORÇ-EST2"/>
      <sheetName val="ÁRV_EST-REAL2"/>
      <sheetName val="Q3_TRÁF2"/>
      <sheetName val="Q4_FSE2"/>
      <sheetName val="Q5_DETALHE2"/>
      <sheetName val="Q6_CONTRATOS2"/>
      <sheetName val="Q7_RH2"/>
      <sheetName val="Q8_ACTIV_2"/>
      <sheetName val="Q9_INV_COR_2"/>
      <sheetName val="AP1_Tráfego2"/>
      <sheetName val="AP2_Out_drivers2"/>
      <sheetName val="AP3_Efectivos2"/>
      <sheetName val="Dados_mestre2"/>
      <sheetName val="Inputs_Investimentos2"/>
      <sheetName val="Inputs_Transversais2"/>
      <sheetName val="Inputs_Árvore2"/>
      <sheetName val="Inputs_Proveitos2"/>
      <sheetName val="Inputs_Custos2"/>
      <sheetName val="Q1_AE3"/>
      <sheetName val="Q2_DR3"/>
      <sheetName val="Q2_1_VN3"/>
      <sheetName val="ÁRV_ORÇ-EST3"/>
      <sheetName val="ÁRV_EST-REAL3"/>
      <sheetName val="Q3_TRÁF3"/>
      <sheetName val="Q4_FSE3"/>
      <sheetName val="Q5_DETALHE3"/>
      <sheetName val="Q6_CONTRATOS3"/>
      <sheetName val="Q7_RH3"/>
      <sheetName val="Q8_ACTIV_3"/>
      <sheetName val="Q9_INV_COR_3"/>
      <sheetName val="AP1_Tráfego3"/>
      <sheetName val="AP2_Out_drivers3"/>
      <sheetName val="AP3_Efectivos3"/>
      <sheetName val="Dados_mestre3"/>
      <sheetName val="Inputs_Investimentos3"/>
      <sheetName val="Inputs_Transversais3"/>
      <sheetName val="Inputs_Árvore3"/>
      <sheetName val="Inputs_Proveitos3"/>
      <sheetName val="Inputs_Custos3"/>
      <sheetName val="Q1_AE4"/>
      <sheetName val="Q2_DR4"/>
      <sheetName val="Q2_1_VN4"/>
      <sheetName val="ÁRV_ORÇ-EST4"/>
      <sheetName val="ÁRV_EST-REAL4"/>
      <sheetName val="Q3_TRÁF4"/>
      <sheetName val="Q4_FSE4"/>
      <sheetName val="Q5_DETALHE4"/>
      <sheetName val="Q6_CONTRATOS4"/>
      <sheetName val="Q7_RH4"/>
      <sheetName val="Q8_ACTIV_4"/>
      <sheetName val="Q9_INV_COR_4"/>
      <sheetName val="AP1_Tráfego4"/>
      <sheetName val="AP2_Out_drivers4"/>
      <sheetName val="AP3_Efectivos4"/>
      <sheetName val="Dados_mestre4"/>
      <sheetName val="Inputs_Investimentos4"/>
      <sheetName val="Inputs_Transversais4"/>
      <sheetName val="Inputs_Árvore4"/>
      <sheetName val="Inputs_Proveitos4"/>
      <sheetName val="Inputs_Custos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 xml:space="preserve"> Algarve Tours                     </v>
          </cell>
          <cell r="F2" t="str">
            <v>61210101 - Comb-CI-Gasolina</v>
          </cell>
        </row>
        <row r="3">
          <cell r="B3" t="str">
            <v xml:space="preserve"> J. Rolo, Lda                      </v>
          </cell>
          <cell r="F3" t="str">
            <v>61210102 - Comb-C.Inter-Gasóleo</v>
          </cell>
        </row>
        <row r="4">
          <cell r="B4" t="str">
            <v xml:space="preserve"> Maria Adelina Moreira da Silva    </v>
          </cell>
          <cell r="F4" t="str">
            <v>61210201 - Comb-Vend-Gasolina</v>
          </cell>
        </row>
        <row r="5">
          <cell r="B5" t="str">
            <v xml:space="preserve">004 Actividades Culturais          </v>
          </cell>
          <cell r="F5" t="str">
            <v>61210202 - Comb-Vend-Gasóleo</v>
          </cell>
        </row>
        <row r="6">
          <cell r="B6" t="str">
            <v xml:space="preserve">100% Noir - Design, Lda            </v>
          </cell>
          <cell r="F6" t="str">
            <v>61630101 - Cons-C.Civ. Met</v>
          </cell>
        </row>
        <row r="7">
          <cell r="B7" t="str">
            <v>100% Virtual - Inf. e Serviços, Ldª</v>
          </cell>
          <cell r="F7" t="str">
            <v>61630102 - Cons-Ele.Ilu.Sinali.</v>
          </cell>
        </row>
        <row r="8">
          <cell r="B8" t="str">
            <v>100%-Design-Design, Desenho Art. Gr</v>
          </cell>
          <cell r="F8" t="str">
            <v>61630103 - Cons-E.Electr</v>
          </cell>
        </row>
        <row r="9">
          <cell r="B9" t="str">
            <v xml:space="preserve">1001 Letras-Traduções Serviços,Lda </v>
          </cell>
          <cell r="F9" t="str">
            <v>61630104 - Cons-Emb.Eq.Mec.</v>
          </cell>
        </row>
        <row r="10">
          <cell r="B10" t="str">
            <v xml:space="preserve">15 Love-Explor.Campos Tenis,Lda    </v>
          </cell>
          <cell r="F10" t="str">
            <v>61630105 - Cons-Ferr.A.p/Maq.</v>
          </cell>
        </row>
        <row r="11">
          <cell r="B11" t="str">
            <v xml:space="preserve">2002-Estúdio Gráfico Unipessoal    </v>
          </cell>
          <cell r="F11" t="str">
            <v>61630106 - Cons-Utiliza. Geral</v>
          </cell>
        </row>
        <row r="12">
          <cell r="B12" t="str">
            <v>20-21 Consª Restauro Arte Contempor</v>
          </cell>
          <cell r="F12" t="str">
            <v>61630109 - Cons-Combust.Lubri.</v>
          </cell>
        </row>
        <row r="13">
          <cell r="B13" t="str">
            <v xml:space="preserve">2045-Empresa de Segurança, SA      </v>
          </cell>
          <cell r="F13" t="str">
            <v>61630201 - Apl.Dir-C.Civil Met.</v>
          </cell>
        </row>
        <row r="14">
          <cell r="B14" t="str">
            <v xml:space="preserve">24 Assistência-Assist.Técnica,Lda  </v>
          </cell>
          <cell r="F14" t="str">
            <v>61630202 - Apl.Dir-Eléc.I.Sinal</v>
          </cell>
        </row>
        <row r="15">
          <cell r="B15" t="str">
            <v xml:space="preserve">292 - Comércio Automóvel, Lda      </v>
          </cell>
          <cell r="F15" t="str">
            <v>61630205 - Apl.Dir-Ferr.A.p/Máq</v>
          </cell>
        </row>
        <row r="16">
          <cell r="B16" t="str">
            <v xml:space="preserve">296 - Comércio Automóvel, SA       </v>
          </cell>
          <cell r="F16" t="str">
            <v>61630206 - Apl.Dir-Utili.Geral</v>
          </cell>
        </row>
        <row r="17">
          <cell r="B17" t="str">
            <v xml:space="preserve">296 Rent a Car                     </v>
          </cell>
          <cell r="F17" t="str">
            <v>61630301 - Ced-C.Civil Metalom.</v>
          </cell>
        </row>
        <row r="18">
          <cell r="B18" t="str">
            <v xml:space="preserve">2nd Market, Lda                    </v>
          </cell>
          <cell r="F18" t="str">
            <v>61630302 - Ced-Eléct.Ilum.Sinal</v>
          </cell>
        </row>
        <row r="19">
          <cell r="B19" t="str">
            <v xml:space="preserve">3 BBB-Balsa,Branco &amp; Bernardo, Lda </v>
          </cell>
          <cell r="F19" t="str">
            <v>61630303 - Ced-E.Electr</v>
          </cell>
        </row>
        <row r="20">
          <cell r="B20" t="str">
            <v xml:space="preserve">36 F-Comércio Acess.Parafusos,Lda  </v>
          </cell>
          <cell r="F20" t="str">
            <v>61630304 - Ced-Veí.Eq.Meca.Pneu</v>
          </cell>
        </row>
        <row r="21">
          <cell r="B21" t="str">
            <v xml:space="preserve">3M Portugal, Lda                   </v>
          </cell>
          <cell r="F21" t="str">
            <v>61630305 - Ced-Ferr.Acess.p/Maq</v>
          </cell>
        </row>
        <row r="22">
          <cell r="B22" t="str">
            <v>3Ó-Distribuição Produções Gráficas,</v>
          </cell>
          <cell r="F22" t="str">
            <v>61630306 - Ced-Utilização Geral</v>
          </cell>
        </row>
        <row r="23">
          <cell r="B23" t="str">
            <v xml:space="preserve">3W-Wire e Wireless World SA        </v>
          </cell>
          <cell r="F23" t="str">
            <v>61630309 - Ced-Combus.Lubrifica</v>
          </cell>
        </row>
        <row r="24">
          <cell r="B24" t="str">
            <v xml:space="preserve">4 A Ocidente, Lda                  </v>
          </cell>
          <cell r="F24" t="str">
            <v>61980000 - CMVMC-Diferenças MM</v>
          </cell>
        </row>
        <row r="25">
          <cell r="B25" t="str">
            <v xml:space="preserve">45th EOQ Congress 2001             </v>
          </cell>
          <cell r="F25" t="str">
            <v>62101000 - Sub-Bombeiros</v>
          </cell>
        </row>
        <row r="26">
          <cell r="B26" t="str">
            <v xml:space="preserve">5-2-M-Five To M                    </v>
          </cell>
          <cell r="F26" t="str">
            <v>62102000 - Sub-Bagageiros</v>
          </cell>
        </row>
        <row r="27">
          <cell r="B27" t="str">
            <v>6 Cores-Comer.de Brindes Publicitár</v>
          </cell>
          <cell r="F27" t="str">
            <v>62103000 - FSE - Falcoaria</v>
          </cell>
        </row>
        <row r="28">
          <cell r="B28" t="str">
            <v xml:space="preserve">7 Sílabas Edições,Lda              </v>
          </cell>
          <cell r="F28" t="str">
            <v>62104000 - Sub-Enfermagem</v>
          </cell>
        </row>
        <row r="29">
          <cell r="B29" t="str">
            <v>A A.ABT, Lda-Assist.Técnica  Barcel</v>
          </cell>
          <cell r="F29" t="str">
            <v>62105000 - Sub-Parq.Estacionam.</v>
          </cell>
        </row>
        <row r="30">
          <cell r="B30" t="str">
            <v xml:space="preserve">A Beltrónica-Comp.de Comuni.Lda    </v>
          </cell>
          <cell r="F30" t="str">
            <v>62110000 - Sub-Serv.Dep.Bagagem</v>
          </cell>
        </row>
        <row r="31">
          <cell r="B31" t="str">
            <v xml:space="preserve">A Casanova, Lda.                   </v>
          </cell>
          <cell r="F31" t="str">
            <v>62112000 - Sub-Transp. Passag.</v>
          </cell>
        </row>
        <row r="32">
          <cell r="B32" t="str">
            <v xml:space="preserve">A Cavaco- C.Civil,O.Públicas,Ace   </v>
          </cell>
          <cell r="F32" t="str">
            <v>62114000 - Pontes Telescópicas</v>
          </cell>
        </row>
        <row r="33">
          <cell r="B33" t="str">
            <v xml:space="preserve">A Central da Borracha, Lda         </v>
          </cell>
          <cell r="F33" t="str">
            <v>62115000 - Sist.Tratam.Bagagem</v>
          </cell>
        </row>
        <row r="34">
          <cell r="B34" t="str">
            <v xml:space="preserve">A Charcutaria Comidas e Vinhos,Lda </v>
          </cell>
          <cell r="F34" t="str">
            <v>62116000 - Sub- Pass. Mob. Red.</v>
          </cell>
        </row>
        <row r="35">
          <cell r="B35" t="str">
            <v xml:space="preserve">A Comercial Gónia, Lda.            </v>
          </cell>
          <cell r="F35" t="str">
            <v>62199000 - Sub.Outros</v>
          </cell>
        </row>
        <row r="36">
          <cell r="B36" t="str">
            <v xml:space="preserve">A D Goulart Vargas, Lda.           </v>
          </cell>
          <cell r="F36" t="str">
            <v>62211000 - Electricidade</v>
          </cell>
        </row>
        <row r="37">
          <cell r="B37" t="str">
            <v xml:space="preserve">A Dentada do Rato Azul-design,Lda  </v>
          </cell>
          <cell r="F37" t="str">
            <v>62212101 - Combust-Gasolina</v>
          </cell>
        </row>
        <row r="38">
          <cell r="B38" t="str">
            <v xml:space="preserve">A Electrificadora, SA              </v>
          </cell>
          <cell r="F38" t="str">
            <v>62212201 - Gasóleo-Lig.Passag.</v>
          </cell>
        </row>
        <row r="39">
          <cell r="B39" t="str">
            <v>A Fundição-Oficina Espectáculos,Lda</v>
          </cell>
          <cell r="F39" t="str">
            <v>62212202 - FSE- Gasóleo</v>
          </cell>
        </row>
        <row r="40">
          <cell r="B40" t="str">
            <v xml:space="preserve">A Gestial-Gestão Hoteleira, Lda    </v>
          </cell>
          <cell r="F40" t="str">
            <v>62212208 - FSE- Gasóleo- Outras</v>
          </cell>
        </row>
        <row r="41">
          <cell r="B41" t="str">
            <v xml:space="preserve">A Global Event Marketing Company   </v>
          </cell>
          <cell r="F41" t="str">
            <v>62212299 - Combust-Gasóleo</v>
          </cell>
        </row>
        <row r="42">
          <cell r="B42" t="str">
            <v xml:space="preserve">A Hak Industrial Services,B.V      </v>
          </cell>
          <cell r="F42" t="str">
            <v>62212301 - Combust-Gás</v>
          </cell>
        </row>
        <row r="43">
          <cell r="B43" t="str">
            <v>A Industrial Toldos e Encerados,Lda</v>
          </cell>
          <cell r="F43" t="str">
            <v>62213000 - Água</v>
          </cell>
        </row>
        <row r="44">
          <cell r="B44" t="str">
            <v xml:space="preserve">A Lisbonense-Morais e Batistas     </v>
          </cell>
          <cell r="F44" t="str">
            <v>62214101 - FSE- Outros Fluídos</v>
          </cell>
        </row>
        <row r="45">
          <cell r="B45" t="str">
            <v>A Loja dos Ofícios-Ferr.Mat.Elect.L</v>
          </cell>
          <cell r="F45" t="str">
            <v>62214202 - FSE- Outros Prod.</v>
          </cell>
        </row>
        <row r="46">
          <cell r="B46" t="str">
            <v xml:space="preserve">A Mãe Dá-Comércio Brinquedos,Lda   </v>
          </cell>
          <cell r="F46" t="str">
            <v>62215000 - F.Utens.Desg.Rapido</v>
          </cell>
        </row>
        <row r="47">
          <cell r="B47" t="str">
            <v xml:space="preserve">A Maritima de Xabregas, Lda        </v>
          </cell>
          <cell r="F47" t="str">
            <v>62216101 - Livros Docum.Técnica</v>
          </cell>
        </row>
        <row r="48">
          <cell r="B48" t="str">
            <v xml:space="preserve">A M-Publicidade e Promoções,Lda.   </v>
          </cell>
          <cell r="F48" t="str">
            <v>62217000 - Material Escritório</v>
          </cell>
        </row>
        <row r="49">
          <cell r="B49" t="str">
            <v xml:space="preserve">A Nogueira da Costa, Lda           </v>
          </cell>
          <cell r="F49" t="str">
            <v>62218000 - Artigos Para Oferta</v>
          </cell>
        </row>
        <row r="50">
          <cell r="B50" t="str">
            <v xml:space="preserve">A Papoila-Comércio de Flores, Lda  </v>
          </cell>
          <cell r="F50" t="str">
            <v>62219101 - Rendas e Alug-Edif.</v>
          </cell>
        </row>
        <row r="51">
          <cell r="B51" t="str">
            <v xml:space="preserve">A Principal da Borracha,Lda        </v>
          </cell>
          <cell r="F51" t="str">
            <v>62219108 - FSE- Rendas- Outros</v>
          </cell>
        </row>
        <row r="52">
          <cell r="B52" t="str">
            <v>A Sovidro-Soc.Corte Mont.Vidros,lda</v>
          </cell>
          <cell r="F52" t="str">
            <v>62219201 - Rendas -Alugueres Eq</v>
          </cell>
        </row>
        <row r="53">
          <cell r="B53" t="str">
            <v xml:space="preserve">A Um - Equipamento Escritório      </v>
          </cell>
          <cell r="F53" t="str">
            <v>62219202 - FSE- Alugueres Equip</v>
          </cell>
        </row>
        <row r="54">
          <cell r="B54" t="str">
            <v xml:space="preserve">A&amp;L-Criatividade e Comunicação,Lda </v>
          </cell>
          <cell r="F54" t="str">
            <v>62219205 - Alug-Viat.Turismo</v>
          </cell>
        </row>
        <row r="55">
          <cell r="B55" t="str">
            <v xml:space="preserve">A. B. Oliveira, Lda.               </v>
          </cell>
          <cell r="F55" t="str">
            <v>62219208 - Alug-Contentores</v>
          </cell>
        </row>
        <row r="56">
          <cell r="B56" t="str">
            <v xml:space="preserve">A. Borges do Amaral, SA            </v>
          </cell>
          <cell r="F56" t="str">
            <v>62219209 - FSE- Alugueres TV</v>
          </cell>
        </row>
        <row r="57">
          <cell r="B57" t="str">
            <v xml:space="preserve">A. Brás Heleno, S.A.               </v>
          </cell>
          <cell r="F57" t="str">
            <v>62219288 - Rendas e Alug-Outros</v>
          </cell>
        </row>
        <row r="58">
          <cell r="B58" t="str">
            <v xml:space="preserve">A. ELEUTÉRIO                       </v>
          </cell>
          <cell r="F58" t="str">
            <v>62219301 - FSE- Leasing Operac.</v>
          </cell>
        </row>
        <row r="59">
          <cell r="B59" t="str">
            <v xml:space="preserve">A. F. Barbosa, Lda                 </v>
          </cell>
          <cell r="F59" t="str">
            <v>62219302 - ***</v>
          </cell>
        </row>
        <row r="60">
          <cell r="B60" t="str">
            <v xml:space="preserve">A. J. Gonçalves de Morais, Lda     </v>
          </cell>
          <cell r="F60" t="str">
            <v>62219388 - FSE- Leasing Operac.</v>
          </cell>
        </row>
        <row r="61">
          <cell r="B61" t="str">
            <v xml:space="preserve">A. J. Pinto &amp; Cª, Lda              </v>
          </cell>
          <cell r="F61" t="str">
            <v>62221001 - Desp.Representação</v>
          </cell>
        </row>
        <row r="62">
          <cell r="B62" t="str">
            <v xml:space="preserve">A. J. Silva Bento, Lda             </v>
          </cell>
          <cell r="F62" t="str">
            <v>62221002 - FSE-Desp. Rep.- Estr</v>
          </cell>
        </row>
        <row r="63">
          <cell r="B63" t="str">
            <v xml:space="preserve">A. Ludgero Castro, Lda             </v>
          </cell>
          <cell r="F63" t="str">
            <v>62222001 - Comun-Despe.Postais</v>
          </cell>
        </row>
        <row r="64">
          <cell r="B64" t="str">
            <v xml:space="preserve">A. M. G. Car, Lda                  </v>
          </cell>
          <cell r="F64" t="str">
            <v>62222002 - Comun-Telefones</v>
          </cell>
        </row>
        <row r="65">
          <cell r="B65" t="str">
            <v xml:space="preserve">A. M. Matias, Lda                  </v>
          </cell>
          <cell r="F65" t="str">
            <v>62222003 - FSE- Comunic-Telex</v>
          </cell>
        </row>
        <row r="66">
          <cell r="B66" t="str">
            <v xml:space="preserve">A. Machado - Audiovisuais, Lda     </v>
          </cell>
          <cell r="F66" t="str">
            <v>62222004 - Comun-Telefax</v>
          </cell>
        </row>
        <row r="67">
          <cell r="B67" t="str">
            <v>A.A.Silva-Imóveis Com.Indústria, SA</v>
          </cell>
          <cell r="F67" t="str">
            <v>62222006 - Lig. Servid.Informát</v>
          </cell>
        </row>
        <row r="68">
          <cell r="B68" t="str">
            <v xml:space="preserve">A.Alves dos Santos, Lda.           </v>
          </cell>
          <cell r="F68" t="str">
            <v>62222008 - Comun-Telemóvel</v>
          </cell>
        </row>
        <row r="69">
          <cell r="B69" t="str">
            <v>A.BISPO-Produção de Meios Publicit.</v>
          </cell>
          <cell r="F69" t="str">
            <v>62222009 - Comun-Internet</v>
          </cell>
        </row>
        <row r="70">
          <cell r="B70" t="str">
            <v xml:space="preserve">A.C.Cymbron, Lda                   </v>
          </cell>
          <cell r="F70" t="str">
            <v>62222099 - Comun-Diversos</v>
          </cell>
        </row>
        <row r="71">
          <cell r="B71" t="str">
            <v>A.C.Nielsen Portugal-Est.Merc.Unip.</v>
          </cell>
          <cell r="F71" t="str">
            <v>62223101 - Segur.Viat.Lig.Passa</v>
          </cell>
        </row>
        <row r="72">
          <cell r="B72" t="str">
            <v xml:space="preserve">A.Cachada-Com.Automatismos,Lda     </v>
          </cell>
          <cell r="F72" t="str">
            <v>62223102 - FSE- Seg. Viat. Lig.</v>
          </cell>
        </row>
        <row r="73">
          <cell r="B73" t="str">
            <v xml:space="preserve">A.Câmara-Com.Prod.Agricolas, Lda   </v>
          </cell>
          <cell r="F73" t="str">
            <v>62223103 - FSE- Seg. Viat. Pes.</v>
          </cell>
        </row>
        <row r="74">
          <cell r="B74" t="str">
            <v xml:space="preserve">A.Damião Melo - Empreiteiros, Lda  </v>
          </cell>
          <cell r="F74" t="str">
            <v>62223104 - Segur.Out.Eq.Transp.</v>
          </cell>
        </row>
        <row r="75">
          <cell r="B75" t="str">
            <v xml:space="preserve">A.Dias Ramos-Maq.Ferramentas,Lda   </v>
          </cell>
          <cell r="F75" t="str">
            <v>62223201 - Segur.Respons.Civil</v>
          </cell>
        </row>
        <row r="76">
          <cell r="B76" t="str">
            <v>A.E.H-Art.Eq.Hotelaria Supermerc.Ld</v>
          </cell>
          <cell r="F76" t="str">
            <v>62223202 - Segur.Riscos Pat.</v>
          </cell>
        </row>
        <row r="77">
          <cell r="B77" t="str">
            <v xml:space="preserve">A.E.L-Aplicações Electronica,Lda   </v>
          </cell>
          <cell r="F77" t="str">
            <v>62223203 - Segur.Acid.Pessoais</v>
          </cell>
        </row>
        <row r="78">
          <cell r="B78" t="str">
            <v xml:space="preserve">A.F.Moreno-Adriano Ferr.Moreno     </v>
          </cell>
          <cell r="F78" t="str">
            <v>62223205 - Segur.Caução</v>
          </cell>
        </row>
        <row r="79">
          <cell r="B79" t="str">
            <v xml:space="preserve">A.J. Costa (Irmãos) Lda.           </v>
          </cell>
          <cell r="F79" t="str">
            <v>62223208 - Segur.Transp.Mercad.</v>
          </cell>
        </row>
        <row r="80">
          <cell r="B80" t="str">
            <v xml:space="preserve">A.J.M.Cordeiro                     </v>
          </cell>
          <cell r="F80" t="str">
            <v>62223209 - Segur.Outros</v>
          </cell>
        </row>
        <row r="81">
          <cell r="B81" t="str">
            <v xml:space="preserve">A.M.Almeida-Veículos e Peças,Lda   </v>
          </cell>
          <cell r="F81" t="str">
            <v>62225000 - Transp.Mercadorias</v>
          </cell>
        </row>
        <row r="82">
          <cell r="B82" t="str">
            <v xml:space="preserve">A.M.B.Ferreira, Lda                </v>
          </cell>
          <cell r="F82" t="str">
            <v>62226000 - Transp.Pessoal</v>
          </cell>
        </row>
        <row r="83">
          <cell r="B83" t="str">
            <v xml:space="preserve">A.M.Cunha, Lda                     </v>
          </cell>
          <cell r="F83" t="str">
            <v>62227111 - Desloc.País Formação</v>
          </cell>
        </row>
        <row r="84">
          <cell r="B84" t="str">
            <v xml:space="preserve">A.M.G.R.Ferreira                   </v>
          </cell>
          <cell r="F84" t="str">
            <v>62227112 - Desloc.País Outras</v>
          </cell>
        </row>
        <row r="85">
          <cell r="B85" t="str">
            <v>A.M.Pereira, Saragga Leal,O.Martins</v>
          </cell>
          <cell r="F85" t="str">
            <v>62227113 - Desl.País Portagens</v>
          </cell>
        </row>
        <row r="86">
          <cell r="B86" t="str">
            <v xml:space="preserve">A.Milne Carmo S.A.                 </v>
          </cell>
          <cell r="F86" t="str">
            <v>62227114 - Desl.País-Viat.Próp.</v>
          </cell>
        </row>
        <row r="87">
          <cell r="B87" t="str">
            <v xml:space="preserve">A.P.E.P.Estudos e Projectos,Lda    </v>
          </cell>
          <cell r="F87" t="str">
            <v>62227121 - Desloc.Estrang.Forma</v>
          </cell>
        </row>
        <row r="88">
          <cell r="B88" t="str">
            <v xml:space="preserve">A.P.M-Assoc.Portug.de Management   </v>
          </cell>
          <cell r="F88" t="str">
            <v>62227122 - Desloc.Estrang.Outra</v>
          </cell>
        </row>
        <row r="89">
          <cell r="B89" t="str">
            <v xml:space="preserve">A.P.O.M-Assoc.Portug.Museologia    </v>
          </cell>
          <cell r="F89" t="str">
            <v>62227211 - Estadas País Formaç.</v>
          </cell>
        </row>
        <row r="90">
          <cell r="B90" t="str">
            <v xml:space="preserve">A.P.P.A.C.D.M.                     </v>
          </cell>
          <cell r="F90" t="str">
            <v>62227212 - Estadas País Outras</v>
          </cell>
        </row>
        <row r="91">
          <cell r="B91" t="str">
            <v xml:space="preserve">A.R.Casanova &amp; Filhos, Lda         </v>
          </cell>
          <cell r="F91" t="str">
            <v>62227221 - Estadas Estran.Forma</v>
          </cell>
        </row>
        <row r="92">
          <cell r="B92" t="str">
            <v xml:space="preserve">A.S.Agência de Publicidade,LDA     </v>
          </cell>
          <cell r="F92" t="str">
            <v>62227222 - Estadas Estran.Outra</v>
          </cell>
        </row>
        <row r="93">
          <cell r="B93" t="str">
            <v xml:space="preserve">A.S.-Soc.de Expl.Turis.Hoteleira,  </v>
          </cell>
          <cell r="F93" t="str">
            <v>62229000 - Honorários</v>
          </cell>
        </row>
        <row r="94">
          <cell r="B94" t="str">
            <v xml:space="preserve">A.T.Kerney, Lda                    </v>
          </cell>
          <cell r="F94" t="str">
            <v>62229100 - Honorários/Despesas</v>
          </cell>
        </row>
        <row r="95">
          <cell r="B95" t="str">
            <v xml:space="preserve">A.Valério de Figueiredo, Lda       </v>
          </cell>
          <cell r="F95" t="str">
            <v>62231000 - Contencio. Notariado</v>
          </cell>
        </row>
        <row r="96">
          <cell r="B96" t="str">
            <v xml:space="preserve">A2R-Contabilidade,Audit.Gestão,Lda </v>
          </cell>
          <cell r="F96" t="str">
            <v>62232101 - C.Rep.Terr.Rec.Natur</v>
          </cell>
        </row>
        <row r="97">
          <cell r="B97" t="str">
            <v xml:space="preserve">Aaohn                              </v>
          </cell>
          <cell r="F97" t="str">
            <v>62232102 - C.Rep.Edif.Out.Const</v>
          </cell>
        </row>
        <row r="98">
          <cell r="B98" t="str">
            <v xml:space="preserve">Abacoli-Abastec.Combustíveis, Lda  </v>
          </cell>
          <cell r="F98" t="str">
            <v>62232103 - C.Rep.Equip.Básico</v>
          </cell>
        </row>
        <row r="99">
          <cell r="B99" t="str">
            <v xml:space="preserve">Aba-Soc.Port.Agência Viagens, Lda  </v>
          </cell>
          <cell r="F99" t="str">
            <v>62232104 - C.Rep.Viat.Lig.Passa</v>
          </cell>
        </row>
        <row r="100">
          <cell r="B100" t="str">
            <v xml:space="preserve">ABB ( Asea Brown Boveri), SA       </v>
          </cell>
          <cell r="F100" t="str">
            <v>62232108 - C.Rep.O.Equip.Transp</v>
          </cell>
        </row>
        <row r="101">
          <cell r="B101" t="str">
            <v xml:space="preserve">ABB (Asea Brown Boveri), SA        </v>
          </cell>
          <cell r="F101" t="str">
            <v>62232109 - C.Rep.Ferram.Utensí.</v>
          </cell>
        </row>
        <row r="102">
          <cell r="B102" t="str">
            <v xml:space="preserve">ABB Airport Tecnologies GMBH       </v>
          </cell>
          <cell r="F102" t="str">
            <v>62232110 - C.Rep.Equip.Adminis.</v>
          </cell>
        </row>
        <row r="103">
          <cell r="B103" t="str">
            <v xml:space="preserve">Abb Componentes Eléctricos, SA     </v>
          </cell>
          <cell r="F103" t="str">
            <v>62232111 - C.Rep.Tara Vasilhame</v>
          </cell>
        </row>
        <row r="104">
          <cell r="B104" t="str">
            <v xml:space="preserve">ABC-Airport Business Center, SA    </v>
          </cell>
          <cell r="F104" t="str">
            <v>62232113 - C.Rep.Out.Imobiliza.</v>
          </cell>
        </row>
        <row r="105">
          <cell r="B105" t="str">
            <v xml:space="preserve">Abel &amp; Lúcia-Soc.Canalizações, Lda </v>
          </cell>
          <cell r="F105" t="str">
            <v>62233101 - Pub.Prop- Jorn.Revis</v>
          </cell>
        </row>
        <row r="106">
          <cell r="B106" t="str">
            <v xml:space="preserve">Abel de Oliveira Carrasquinho,SA   </v>
          </cell>
          <cell r="F106" t="str">
            <v>62233102 - FSE-Piblic.Propag.</v>
          </cell>
        </row>
        <row r="107">
          <cell r="B107" t="str">
            <v xml:space="preserve">Abel G. Pimenta, Lda               </v>
          </cell>
          <cell r="F107" t="str">
            <v>62233108 - Pub.Prop-Outro Meio</v>
          </cell>
        </row>
        <row r="108">
          <cell r="B108" t="str">
            <v xml:space="preserve">Abel Gomes de Almeida              </v>
          </cell>
          <cell r="F108" t="str">
            <v>62234001 - Limp.Higiene Confor.</v>
          </cell>
        </row>
        <row r="109">
          <cell r="B109" t="str">
            <v xml:space="preserve">Abel Melo Teixeira                 </v>
          </cell>
          <cell r="F109" t="str">
            <v>62235000 - Vigilância Segurança</v>
          </cell>
        </row>
        <row r="110">
          <cell r="B110" t="str">
            <v xml:space="preserve">Abel Pereira Gonçalves, Lda        </v>
          </cell>
          <cell r="F110" t="str">
            <v>62235100 - Vig. Seg./Security</v>
          </cell>
        </row>
        <row r="111">
          <cell r="B111" t="str">
            <v xml:space="preserve">Abel Publication Services, Inc.    </v>
          </cell>
          <cell r="F111" t="str">
            <v>62236102 - T.Esp-Ass.Informat.</v>
          </cell>
        </row>
        <row r="112">
          <cell r="B112" t="str">
            <v xml:space="preserve">Abel Ribeiro-Electrod.Mobílias,Lda </v>
          </cell>
          <cell r="F112" t="str">
            <v>62236103 - T.Esp-Lic.Software</v>
          </cell>
        </row>
        <row r="113">
          <cell r="B113" t="str">
            <v xml:space="preserve">Abel S. Oliveira, Lda              </v>
          </cell>
          <cell r="F113" t="str">
            <v>62236107 - T.Esp-Despachantes</v>
          </cell>
        </row>
        <row r="114">
          <cell r="B114" t="str">
            <v>Abel Silva Santos, Unipessoal, Lda.</v>
          </cell>
          <cell r="F114" t="str">
            <v>62236108 - T.Esp-Desinf.Instala</v>
          </cell>
        </row>
        <row r="115">
          <cell r="B115" t="str">
            <v xml:space="preserve">ABForte, Lda                       </v>
          </cell>
          <cell r="F115" t="str">
            <v>62236109 - T.Esp-S.Jard.Dec.In.</v>
          </cell>
        </row>
        <row r="116">
          <cell r="B116" t="str">
            <v xml:space="preserve">Abílio António Barata Magalhães    </v>
          </cell>
          <cell r="F116" t="str">
            <v>62236110 - T.Esp-Est.Proj.P.Ass</v>
          </cell>
        </row>
        <row r="117">
          <cell r="B117" t="str">
            <v xml:space="preserve">Abílio Ferreira e Alves Garcia,D   </v>
          </cell>
          <cell r="F117" t="str">
            <v>62236111 - T.Esp-Audit. e RLC</v>
          </cell>
        </row>
        <row r="118">
          <cell r="B118" t="str">
            <v xml:space="preserve">Abílio Raposo Moniz Onofre         </v>
          </cell>
          <cell r="F118" t="str">
            <v>62236113 - T.Esp-Fot.Rep.Impre.</v>
          </cell>
        </row>
        <row r="119">
          <cell r="B119" t="str">
            <v xml:space="preserve">Abílio Rocha-Pneus e Baterias,Lda  </v>
          </cell>
          <cell r="F119" t="str">
            <v>62236114 - T.Esp-S.Correio Expr</v>
          </cell>
        </row>
        <row r="120">
          <cell r="B120" t="str">
            <v xml:space="preserve">Abílio Rod.Peixoto e Filhos, Lda   </v>
          </cell>
          <cell r="F120" t="str">
            <v>62236116 - FSE- Trab.Esp. Rec.</v>
          </cell>
        </row>
        <row r="121">
          <cell r="B121" t="str">
            <v>Able Mind - Inovações Tecnológicas,</v>
          </cell>
          <cell r="F121" t="str">
            <v>62236118 - FSE- Man.Sist.Amb.</v>
          </cell>
        </row>
        <row r="122">
          <cell r="B122" t="str">
            <v xml:space="preserve">Abol - Aspersão e Bombagem, Lda.   </v>
          </cell>
          <cell r="F122" t="str">
            <v>62236188 - T.Esp-Out.Trab.Espec</v>
          </cell>
        </row>
        <row r="123">
          <cell r="B123" t="str">
            <v xml:space="preserve">Abolut System-Serv.Int.C.Public.SA </v>
          </cell>
          <cell r="F123" t="str">
            <v>62237001 - P.Aliment-Refeit.Caf</v>
          </cell>
        </row>
        <row r="124">
          <cell r="B124" t="str">
            <v xml:space="preserve">About Blue-Comunicação, Lda        </v>
          </cell>
          <cell r="F124" t="str">
            <v>62237002 - P.Alimentares</v>
          </cell>
        </row>
        <row r="125">
          <cell r="B125" t="str">
            <v xml:space="preserve">About Green- Comunicação , Lda     </v>
          </cell>
          <cell r="F125" t="str">
            <v>62298001 - Outros-Art.Méd.Enfer</v>
          </cell>
        </row>
        <row r="126">
          <cell r="B126" t="str">
            <v xml:space="preserve">About Media Comunicação, Lda       </v>
          </cell>
          <cell r="F126" t="str">
            <v>62298002 - Outros-Art.Prot.Seg.</v>
          </cell>
        </row>
        <row r="127">
          <cell r="B127" t="str">
            <v xml:space="preserve">About Net-Comunicação Social, Lda  </v>
          </cell>
          <cell r="F127" t="str">
            <v>62298005 - Outros-Art.Conf.Dec</v>
          </cell>
        </row>
        <row r="128">
          <cell r="B128" t="str">
            <v>Abra Press-Agência Brasileira Impre</v>
          </cell>
          <cell r="F128" t="str">
            <v>62298006 - Outros-Mat.Audiovis</v>
          </cell>
        </row>
        <row r="129">
          <cell r="B129" t="str">
            <v xml:space="preserve">Abraão Dinis de Ornelas            </v>
          </cell>
          <cell r="F129" t="str">
            <v>62298009 - Outros-Ser.-Sinalét.</v>
          </cell>
        </row>
        <row r="130">
          <cell r="B130" t="str">
            <v xml:space="preserve">Abraço-Assoc.Ap.Pessoas com VIH    </v>
          </cell>
          <cell r="F130" t="str">
            <v>62298011 - Outros- Otl's</v>
          </cell>
        </row>
        <row r="131">
          <cell r="B131" t="str">
            <v xml:space="preserve">Abrakadabra-Material Didáctico,Lda </v>
          </cell>
          <cell r="F131" t="str">
            <v>62298088 - Outros-O.Mat.Servi.</v>
          </cell>
        </row>
        <row r="132">
          <cell r="B132" t="str">
            <v xml:space="preserve">Abranco Electrónica, Lda           </v>
          </cell>
          <cell r="F132" t="str">
            <v>63120000 - Impostos Ind.- Iva</v>
          </cell>
        </row>
        <row r="133">
          <cell r="B133" t="str">
            <v xml:space="preserve">Abreu - Carga e Trânsitos, Lda     </v>
          </cell>
          <cell r="F133" t="str">
            <v>63130000 - Impostos Ind.- Selo</v>
          </cell>
        </row>
        <row r="134">
          <cell r="B134" t="str">
            <v xml:space="preserve">Abreu-Organización Int. de Viajes  </v>
          </cell>
          <cell r="F134" t="str">
            <v>63140100 - Circul-Viat.Lig.Pass</v>
          </cell>
        </row>
        <row r="135">
          <cell r="B135" t="str">
            <v xml:space="preserve">Abrilarme-Material de Alarme, Lda  </v>
          </cell>
          <cell r="F135" t="str">
            <v>63140102 - Circul-Viat.Lig.Merc</v>
          </cell>
        </row>
        <row r="136">
          <cell r="B136" t="str">
            <v xml:space="preserve">Abs (Sul)-Central Rolamentos,Lda   </v>
          </cell>
          <cell r="F136" t="str">
            <v>63140200 - Imp-In-Viat.Lig.Merc</v>
          </cell>
        </row>
        <row r="137">
          <cell r="B137" t="str">
            <v xml:space="preserve">ABS-Hidrobomba S.A.                </v>
          </cell>
          <cell r="F137" t="str">
            <v>63140300 - Imp.Transp.-Outras</v>
          </cell>
        </row>
        <row r="138">
          <cell r="B138" t="str">
            <v>Absolut Beauty-Travel SPA H. Lisbon</v>
          </cell>
          <cell r="F138" t="str">
            <v>63170000 - Impost. Ind- Taxas</v>
          </cell>
        </row>
        <row r="139">
          <cell r="B139" t="str">
            <v xml:space="preserve">Absolute Publishing Ltd            </v>
          </cell>
          <cell r="F139" t="str">
            <v>63170002 - Imp.Ind-Taxas</v>
          </cell>
        </row>
        <row r="140">
          <cell r="B140" t="str">
            <v xml:space="preserve">Absoluto Fascinio Lda              </v>
          </cell>
          <cell r="F140" t="str">
            <v>63180001 - Out.Imp.Ind- Outros</v>
          </cell>
        </row>
        <row r="141">
          <cell r="B141" t="str">
            <v>Absolutus-Audiovisuais Informát.Lda</v>
          </cell>
          <cell r="F141" t="str">
            <v>65210000 - Quotizações</v>
          </cell>
        </row>
        <row r="142">
          <cell r="B142" t="str">
            <v>Absorsor-Eng.Acúst.Vib.Ambiente,Lda</v>
          </cell>
          <cell r="F142" t="str">
            <v>65220000 - Quot-Entid.Estrangei</v>
          </cell>
        </row>
        <row r="143">
          <cell r="B143" t="str">
            <v xml:space="preserve">Abstracta Decorações, Lda          </v>
          </cell>
          <cell r="F143" t="str">
            <v>65300000 - Desp.Confidenciais</v>
          </cell>
        </row>
        <row r="144">
          <cell r="B144" t="str">
            <v xml:space="preserve">Abstratesboço-Unipessoal, Lda      </v>
          </cell>
          <cell r="F144" t="str">
            <v>65610000 - Reu.Meet.Col. C</v>
          </cell>
        </row>
        <row r="145">
          <cell r="B145" t="str">
            <v xml:space="preserve">Acácio Cordeiro                    </v>
          </cell>
          <cell r="F145" t="str">
            <v>65620000 - Reu.Meet.Col.C-</v>
          </cell>
        </row>
        <row r="146">
          <cell r="B146" t="str">
            <v xml:space="preserve">Acácio José Cordeiro               </v>
          </cell>
          <cell r="F146" t="str">
            <v>65890000 - O.Custos Operacion.</v>
          </cell>
        </row>
        <row r="147">
          <cell r="B147" t="str">
            <v xml:space="preserve">Acácio Manuel Ermitão M. Carreiro  </v>
          </cell>
          <cell r="F147" t="str">
            <v>66410010 - Ajust. Exer.-Dív.Cli</v>
          </cell>
        </row>
        <row r="148">
          <cell r="B148" t="str">
            <v>Academia das Artes da Maia Prodª Cu</v>
          </cell>
          <cell r="F148" t="str">
            <v>66411010 - Ajust. Exer.-Dív.Ter</v>
          </cell>
        </row>
        <row r="149">
          <cell r="B149" t="str">
            <v xml:space="preserve">Academia Vortal-Formação Ino.Unip. </v>
          </cell>
          <cell r="F149" t="str">
            <v>66512010 - Ajust. Exer.-Mat.Pri</v>
          </cell>
        </row>
        <row r="150">
          <cell r="B150" t="str">
            <v xml:space="preserve">Acail Açores, Lda                  </v>
          </cell>
          <cell r="F150" t="str">
            <v>67110000 - Prov-Cobr.Duv-Client</v>
          </cell>
        </row>
        <row r="151">
          <cell r="B151" t="str">
            <v xml:space="preserve">Acavaco-Máquinas e Acessórios, Lda </v>
          </cell>
          <cell r="F151" t="str">
            <v>67280000 - Prov. Exerc.- Outras</v>
          </cell>
        </row>
        <row r="152">
          <cell r="B152" t="str">
            <v xml:space="preserve">Accenture - Cons.Gestão, SA        </v>
          </cell>
          <cell r="F152" t="str">
            <v>68810100 - Out. Cust-Sev.Bancár</v>
          </cell>
        </row>
        <row r="153">
          <cell r="B153" t="str">
            <v xml:space="preserve">Acces                              </v>
          </cell>
          <cell r="F153" t="str">
            <v>68810600 - Anui.Cartões Crédito</v>
          </cell>
        </row>
        <row r="154">
          <cell r="B154" t="str">
            <v xml:space="preserve">Access Events International, Ltd   </v>
          </cell>
          <cell r="F154" t="str">
            <v>68810700 - Comissão Unicre/AMEX</v>
          </cell>
        </row>
        <row r="155">
          <cell r="B155" t="str">
            <v xml:space="preserve">Accional-A.Promoç.Represent,Lda    </v>
          </cell>
          <cell r="F155" t="str">
            <v>68810900 - Comi.Garant.Bancária</v>
          </cell>
        </row>
        <row r="156">
          <cell r="B156" t="str">
            <v>Ace Healthcare-S.Inf.Apoio Saúde,SA</v>
          </cell>
          <cell r="F156" t="str">
            <v>68810900 - Comi.Garant.Bancária</v>
          </cell>
        </row>
        <row r="157">
          <cell r="B157" t="str">
            <v xml:space="preserve">ACE Plus-Soluções Informáticas SA  </v>
          </cell>
          <cell r="F157" t="str">
            <v>68818800 - Out.não Especificado</v>
          </cell>
        </row>
        <row r="158">
          <cell r="B158" t="str">
            <v xml:space="preserve">Acel - Auto Acessórios, Lda        </v>
          </cell>
          <cell r="F158" t="str">
            <v>69110101 - Donat-Social</v>
          </cell>
        </row>
        <row r="159">
          <cell r="B159" t="str">
            <v xml:space="preserve">ACEP-Comércio Electrónico          </v>
          </cell>
          <cell r="F159" t="str">
            <v>69110102 - Donativos</v>
          </cell>
        </row>
        <row r="160">
          <cell r="B160" t="str">
            <v>Acerinox-Com. Aços e Alumínios, Lda</v>
          </cell>
          <cell r="F160" t="str">
            <v>69210100 - Incobráveis-Clientes</v>
          </cell>
        </row>
        <row r="161">
          <cell r="B161" t="str">
            <v xml:space="preserve">Acesso Direto-Inform.Serviços,Lda  </v>
          </cell>
          <cell r="F161" t="str">
            <v>69210800 - Incobráveis-Outras</v>
          </cell>
        </row>
        <row r="162">
          <cell r="B162" t="str">
            <v xml:space="preserve">ACF-Electrodomésticos, SA          </v>
          </cell>
          <cell r="F162" t="str">
            <v>69380000 - Perd.Exist-Outras</v>
          </cell>
        </row>
        <row r="163">
          <cell r="B163" t="str">
            <v xml:space="preserve">Achilles Procurement Services Ltd  </v>
          </cell>
          <cell r="F163" t="str">
            <v>69420000 - Perd.Im-Alie.Im.Corp</v>
          </cell>
        </row>
        <row r="164">
          <cell r="B164" t="str">
            <v>Aci -Airports Council International</v>
          </cell>
          <cell r="F164" t="str">
            <v>69450000 - Perd.Imob-Abates</v>
          </cell>
        </row>
        <row r="165">
          <cell r="B165" t="str">
            <v xml:space="preserve">Aci-Airports Counc.International   </v>
          </cell>
          <cell r="F165" t="str">
            <v>69510000 - Multas Fiscais</v>
          </cell>
        </row>
        <row r="166">
          <cell r="B166" t="str">
            <v xml:space="preserve">ACI-Airports Council International </v>
          </cell>
          <cell r="F166" t="str">
            <v>69520000 - Multas não Fiscais</v>
          </cell>
        </row>
        <row r="167">
          <cell r="B167" t="str">
            <v xml:space="preserve">ACI-American Concrete Institute    </v>
          </cell>
          <cell r="F167" t="str">
            <v>69580000 - Outras Penalidades</v>
          </cell>
        </row>
        <row r="168">
          <cell r="B168" t="str">
            <v xml:space="preserve">ACI-Assist.Conserv.Industrial, SA  </v>
          </cell>
          <cell r="F168" t="str">
            <v>69610000 - Aum.Amort.</v>
          </cell>
        </row>
        <row r="169">
          <cell r="B169" t="str">
            <v xml:space="preserve">ACIHOBIS-Ass.Homeopatia S.Social   </v>
          </cell>
          <cell r="F169" t="str">
            <v>69780001 - Corre.Rel.Ex.Ant-FSE</v>
          </cell>
        </row>
        <row r="170">
          <cell r="B170" t="str">
            <v xml:space="preserve">Aci-North America-Airports Council </v>
          </cell>
          <cell r="F170" t="str">
            <v>69780002 -  Corre.Rel.Ex.Ant-Im</v>
          </cell>
        </row>
        <row r="171">
          <cell r="B171" t="str">
            <v xml:space="preserve">Acist-Aet Ass.Empresarial Telecom. </v>
          </cell>
          <cell r="F171" t="str">
            <v>69780004 - C.Rel.Ex.Ant-C.Opera</v>
          </cell>
        </row>
        <row r="172">
          <cell r="B172" t="str">
            <v xml:space="preserve">Acitel 4 - Serv.Telecomunic.Sa     </v>
          </cell>
          <cell r="F172" t="str">
            <v>69780006 - C.Rel.Ex.Ant -Outros</v>
          </cell>
        </row>
        <row r="173">
          <cell r="B173" t="str">
            <v xml:space="preserve">Acitel-Soc.Comerc.Telecomunic.Lda  </v>
          </cell>
          <cell r="F173" t="str">
            <v>69880000 - Out.não Especificado</v>
          </cell>
        </row>
        <row r="174">
          <cell r="B174" t="str">
            <v>Acitril-Com.Móveis Estrut.Metálicas</v>
          </cell>
          <cell r="F174" t="str">
            <v>79780001 - C.Exerc.A.-FSE</v>
          </cell>
        </row>
        <row r="175">
          <cell r="B175" t="str">
            <v xml:space="preserve">ACI-Wordl                          </v>
          </cell>
          <cell r="F175" t="str">
            <v>6942000I - Perd.Im-Alie.Im.Corp</v>
          </cell>
        </row>
        <row r="176">
          <cell r="B176" t="str">
            <v xml:space="preserve">ACL Europe, SA                     </v>
          </cell>
          <cell r="F176" t="str">
            <v>6978000I - Acertos-Trans. IFRS</v>
          </cell>
        </row>
        <row r="177">
          <cell r="B177" t="str">
            <v xml:space="preserve">Acl Services Ltd                   </v>
          </cell>
        </row>
        <row r="178">
          <cell r="B178" t="str">
            <v xml:space="preserve">Acoeste-Soc.Imob.Com.Indústria,SA  </v>
          </cell>
        </row>
        <row r="179">
          <cell r="B179" t="str">
            <v xml:space="preserve">Açor Média - Com.Multim.Publicid   </v>
          </cell>
        </row>
        <row r="180">
          <cell r="B180" t="str">
            <v xml:space="preserve">Açor Piscinas                      </v>
          </cell>
        </row>
        <row r="181">
          <cell r="B181" t="str">
            <v>Açor Serras-Amolação Soldaduras,Lda</v>
          </cell>
        </row>
        <row r="182">
          <cell r="B182" t="str">
            <v xml:space="preserve">Açoral-Empr.Dist.Prod.Aliment.Ld   </v>
          </cell>
        </row>
        <row r="183">
          <cell r="B183" t="str">
            <v xml:space="preserve">Açorcabos-Mont.Telecomunicaç.Lda   </v>
          </cell>
        </row>
        <row r="184">
          <cell r="B184" t="str">
            <v xml:space="preserve">Açorcargas - Ag.Navegaç.Cargas     </v>
          </cell>
        </row>
        <row r="185">
          <cell r="B185" t="str">
            <v xml:space="preserve">Açorcobre - Com.Tubag.Cobre, Lda   </v>
          </cell>
        </row>
        <row r="186">
          <cell r="B186" t="str">
            <v xml:space="preserve">Açordiesel-Soc.Repar.Diesel, Lda   </v>
          </cell>
        </row>
        <row r="187">
          <cell r="B187" t="str">
            <v xml:space="preserve">Açores 2000-Soc.Des.Tur.Açores,SA. </v>
          </cell>
        </row>
        <row r="188">
          <cell r="B188" t="str">
            <v>Açores Pro-Marco Rui Braga Ferreira</v>
          </cell>
        </row>
        <row r="189">
          <cell r="B189" t="str">
            <v xml:space="preserve">Açorgás-Of.Mont.Mat.Queima, Lda    </v>
          </cell>
        </row>
        <row r="190">
          <cell r="B190" t="str">
            <v>Açorgeo-Sociedade de Estudos Geotéc</v>
          </cell>
        </row>
        <row r="191">
          <cell r="B191" t="str">
            <v xml:space="preserve">Açorlimpa, Lda                     </v>
          </cell>
        </row>
        <row r="192">
          <cell r="B192" t="str">
            <v xml:space="preserve">Açorlux-Com.Bens Eq.Urbano, Lda    </v>
          </cell>
        </row>
        <row r="193">
          <cell r="B193" t="str">
            <v>Açorotel-Eq.Hotel.Distr.Alimentar,L</v>
          </cell>
        </row>
        <row r="194">
          <cell r="B194" t="str">
            <v xml:space="preserve">Açorpapéis-Produtos Higiene, Lda   </v>
          </cell>
        </row>
        <row r="195">
          <cell r="B195" t="str">
            <v xml:space="preserve">Açorpeças - Peças,Acess.Autom,Lda  </v>
          </cell>
        </row>
        <row r="196">
          <cell r="B196" t="str">
            <v xml:space="preserve">AçorPlus, Lda                      </v>
          </cell>
        </row>
        <row r="197">
          <cell r="B197" t="str">
            <v xml:space="preserve">Açorticket-Publicidade Açoriana,   </v>
          </cell>
        </row>
        <row r="198">
          <cell r="B198" t="str">
            <v xml:space="preserve">Açortop-Topografia Lda             </v>
          </cell>
        </row>
        <row r="199">
          <cell r="B199" t="str">
            <v xml:space="preserve">Açortur-Invest.Turíst.Açores, SA   </v>
          </cell>
        </row>
        <row r="200">
          <cell r="B200" t="str">
            <v xml:space="preserve">ACOS-Assª Criadores Ovinos do Sul  </v>
          </cell>
        </row>
        <row r="201">
          <cell r="B201" t="str">
            <v xml:space="preserve">ACP-Automóvel Club de Portugal     </v>
          </cell>
        </row>
        <row r="202">
          <cell r="B202" t="str">
            <v>Acreditar-Ass.Pais A.Crianças Cancr</v>
          </cell>
        </row>
        <row r="203">
          <cell r="B203" t="str">
            <v>Acrilexport-Fab.Artigos Desport.Lda</v>
          </cell>
        </row>
        <row r="204">
          <cell r="B204" t="str">
            <v xml:space="preserve">Acrílicos Caios, Lda               </v>
          </cell>
        </row>
        <row r="205">
          <cell r="B205" t="str">
            <v xml:space="preserve">Acrilicos Caios,Lda                </v>
          </cell>
        </row>
        <row r="206">
          <cell r="B206" t="str">
            <v xml:space="preserve">Acriluz - Reclamos Luminosos, Lda  </v>
          </cell>
        </row>
        <row r="207">
          <cell r="B207" t="str">
            <v>Acrimolde Transformação de Acrílico</v>
          </cell>
        </row>
        <row r="208">
          <cell r="B208" t="str">
            <v xml:space="preserve">Acrópole-Convenc.Secret.Serv.Lda   </v>
          </cell>
        </row>
        <row r="209">
          <cell r="B209" t="str">
            <v>Acsport-Serv.Eventos e Comércio,Lda</v>
          </cell>
        </row>
        <row r="210">
          <cell r="B210" t="str">
            <v xml:space="preserve">ACTA-A Companhia Teatro do Algarve </v>
          </cell>
        </row>
        <row r="211">
          <cell r="B211" t="str">
            <v>Actijob-Equipamentos Protecção, Lda</v>
          </cell>
        </row>
        <row r="212">
          <cell r="B212" t="str">
            <v xml:space="preserve">Activo Humano - Consult.Assoc.Lda  </v>
          </cell>
        </row>
        <row r="213">
          <cell r="B213" t="str">
            <v xml:space="preserve">Actual - Carmen e Judite, Lda      </v>
          </cell>
        </row>
        <row r="214">
          <cell r="B214" t="str">
            <v xml:space="preserve">Actual Brindes-Com.Imp.Exp.,Lda    </v>
          </cell>
        </row>
        <row r="215">
          <cell r="B215" t="str">
            <v xml:space="preserve">Acustermia, Lda                    </v>
          </cell>
        </row>
        <row r="216">
          <cell r="B216" t="str">
            <v xml:space="preserve">Acusticontrol-C.Eng.Acústica,Ld    </v>
          </cell>
        </row>
        <row r="217">
          <cell r="B217" t="str">
            <v xml:space="preserve">Acústiprojecto-Gab.Eng.Acust.Lda   </v>
          </cell>
        </row>
        <row r="218">
          <cell r="B218" t="str">
            <v xml:space="preserve">ADA - Administração de Aeroportos, </v>
          </cell>
        </row>
        <row r="219">
          <cell r="B219" t="str">
            <v>ADA-Administração de Aeroportos,Lda</v>
          </cell>
        </row>
        <row r="220">
          <cell r="B220" t="str">
            <v xml:space="preserve">ADALBERTO ELEUTERIO FREITAS MELIM  </v>
          </cell>
        </row>
        <row r="221">
          <cell r="B221" t="str">
            <v xml:space="preserve">Adalberto Eleutério Freitas Melim  </v>
          </cell>
        </row>
        <row r="222">
          <cell r="B222" t="str">
            <v xml:space="preserve">Adão Manuel de Sousa Rocha         </v>
          </cell>
        </row>
        <row r="223">
          <cell r="B223" t="str">
            <v xml:space="preserve">ADB- A Siemens Company             </v>
          </cell>
        </row>
        <row r="224">
          <cell r="B224" t="str">
            <v xml:space="preserve">Adbs-Assoc.Profession.Inf.Docum.   </v>
          </cell>
        </row>
        <row r="225">
          <cell r="B225" t="str">
            <v xml:space="preserve">Adecco Marketing Services, Lda     </v>
          </cell>
        </row>
        <row r="226">
          <cell r="B226" t="str">
            <v xml:space="preserve">Adecco R.Humanos-E.Trab.Temp.Ld    </v>
          </cell>
        </row>
        <row r="227">
          <cell r="B227" t="str">
            <v>Adega do Almirante-Act.Hoteleiras,L</v>
          </cell>
        </row>
        <row r="228">
          <cell r="B228" t="str">
            <v xml:space="preserve">Adélia Pedro Correia Neves         </v>
          </cell>
        </row>
        <row r="229">
          <cell r="B229" t="str">
            <v xml:space="preserve">ADELINO CORREIA MAGALHÃES          </v>
          </cell>
        </row>
        <row r="230">
          <cell r="B230" t="str">
            <v xml:space="preserve">Adelino Daniel Araújo Morais       </v>
          </cell>
        </row>
        <row r="231">
          <cell r="B231" t="str">
            <v xml:space="preserve">Adelino de Jesus M. Moreira        </v>
          </cell>
        </row>
        <row r="232">
          <cell r="B232" t="str">
            <v xml:space="preserve">Adelino Moreira-Soc.Unipessoal,Lda </v>
          </cell>
        </row>
        <row r="233">
          <cell r="B233" t="str">
            <v xml:space="preserve">ADEMAR COELHO LANÇA                </v>
          </cell>
        </row>
        <row r="234">
          <cell r="B234" t="str">
            <v xml:space="preserve">ADENE - Agência para a Energia     </v>
          </cell>
        </row>
        <row r="235">
          <cell r="B235" t="str">
            <v xml:space="preserve">ADFER-Ass.Port.p/Des.Transp.Ferr.  </v>
          </cell>
        </row>
        <row r="236">
          <cell r="B236" t="str">
            <v xml:space="preserve">Adiantamentos A Regularizar/Als    </v>
          </cell>
        </row>
        <row r="237">
          <cell r="B237" t="str">
            <v xml:space="preserve">Adjectiva-Public.E Promoções,Lda   </v>
          </cell>
        </row>
        <row r="238">
          <cell r="B238" t="str">
            <v>ADLC-Publicidade e Market. Unip,Lda</v>
          </cell>
        </row>
        <row r="239">
          <cell r="B239" t="str">
            <v>Adm.Portos Ilh.S.Miguel e S.Maria,S</v>
          </cell>
        </row>
        <row r="240">
          <cell r="B240" t="str">
            <v>Adm.Portos Triângulo G.Ocidental,SA</v>
          </cell>
        </row>
        <row r="241">
          <cell r="B241" t="str">
            <v xml:space="preserve">Admei-Alug.Dist.Manut.Eq.Inst.Lda  </v>
          </cell>
        </row>
        <row r="242">
          <cell r="B242" t="str">
            <v xml:space="preserve">Admin. Reg. Saúde do Algarve       </v>
          </cell>
        </row>
        <row r="243">
          <cell r="B243" t="str">
            <v xml:space="preserve">Admin.Portos S.Miguel e S.Maria,SA </v>
          </cell>
        </row>
        <row r="244">
          <cell r="B244" t="str">
            <v>Administª Região Hidrográfica do Al</v>
          </cell>
        </row>
        <row r="245">
          <cell r="B245" t="str">
            <v>Administr. prédio Avº Sidónio Pais,</v>
          </cell>
        </row>
        <row r="246">
          <cell r="B246" t="str">
            <v xml:space="preserve">Admitur, Lda                       </v>
          </cell>
        </row>
        <row r="247">
          <cell r="B247" t="str">
            <v xml:space="preserve">Adolfo Dominguez, S.A.             </v>
          </cell>
        </row>
        <row r="248">
          <cell r="B248" t="str">
            <v xml:space="preserve">ADP-ADUBOS DE PORTUGAL, S A        </v>
          </cell>
        </row>
        <row r="249">
          <cell r="B249" t="str">
            <v xml:space="preserve">ADP-Aeropuertos Del Perú           </v>
          </cell>
        </row>
        <row r="250">
          <cell r="B250" t="str">
            <v xml:space="preserve">Adrian  Wynne-Morgan Partnershship </v>
          </cell>
        </row>
        <row r="251">
          <cell r="B251" t="str">
            <v xml:space="preserve">ADRIANO AUGUSTO MOREIRA            </v>
          </cell>
        </row>
        <row r="252">
          <cell r="B252" t="str">
            <v xml:space="preserve">Adriano da Silva Ferreira Sucrs    </v>
          </cell>
        </row>
        <row r="253">
          <cell r="B253" t="str">
            <v>Adriano Filipe Fernandes R.V.Sabenç</v>
          </cell>
        </row>
        <row r="254">
          <cell r="B254" t="str">
            <v xml:space="preserve">Adriano Manuel da Silva Teixeira   </v>
          </cell>
        </row>
        <row r="255">
          <cell r="B255" t="str">
            <v xml:space="preserve">Adriano Manuel Torres Borges       </v>
          </cell>
        </row>
        <row r="256">
          <cell r="B256" t="str">
            <v xml:space="preserve">Adriano Pereira, Lda               </v>
          </cell>
        </row>
        <row r="257">
          <cell r="B257" t="str">
            <v xml:space="preserve">Adriano Torres e Filha, Lda        </v>
          </cell>
        </row>
        <row r="258">
          <cell r="B258" t="str">
            <v xml:space="preserve">Adriano Vargas Comba               </v>
          </cell>
        </row>
        <row r="259">
          <cell r="B259" t="str">
            <v xml:space="preserve">Adrisol-Remodelações Percianas,Lda </v>
          </cell>
        </row>
        <row r="260">
          <cell r="B260" t="str">
            <v xml:space="preserve">Adse-Dg Prot.Soc.Func.Ag.Adm.Pub   </v>
          </cell>
        </row>
        <row r="261">
          <cell r="B261" t="str">
            <v>ADT-Associação Desenvolver o Talent</v>
          </cell>
        </row>
        <row r="262">
          <cell r="B262" t="str">
            <v xml:space="preserve">Adturn-Turismo Norte Portugal      </v>
          </cell>
        </row>
        <row r="263">
          <cell r="B263" t="str">
            <v xml:space="preserve">Adufmusica, Lda.                   </v>
          </cell>
        </row>
        <row r="264">
          <cell r="B264" t="str">
            <v xml:space="preserve">ADV                                </v>
          </cell>
        </row>
        <row r="265">
          <cell r="B265" t="str">
            <v>Advanced Resources-Engª Int.A.Sist.</v>
          </cell>
        </row>
        <row r="266">
          <cell r="B266" t="str">
            <v xml:space="preserve">Ad-Verbum-S.Tradução Interpr.Lda   </v>
          </cell>
        </row>
        <row r="267">
          <cell r="B267" t="str">
            <v xml:space="preserve">AEA-Association of European Airl.  </v>
          </cell>
        </row>
        <row r="268">
          <cell r="B268" t="str">
            <v xml:space="preserve">AECOPS-Ass.Empr.Constr.O.Públicas  </v>
          </cell>
        </row>
        <row r="269">
          <cell r="B269" t="str">
            <v>Aefml-Assocº Estud.Faculdade Med.Li</v>
          </cell>
        </row>
        <row r="270">
          <cell r="B270" t="str">
            <v xml:space="preserve">AEG MIS                            </v>
          </cell>
        </row>
        <row r="271">
          <cell r="B271" t="str">
            <v xml:space="preserve">AEG Portuguesa, SA                 </v>
          </cell>
        </row>
        <row r="272">
          <cell r="B272" t="str">
            <v>AEIST-Ass.Estud.Inst.Superior Técni</v>
          </cell>
        </row>
        <row r="273">
          <cell r="B273" t="str">
            <v>AEM-Asociacion Espanola Mantenimien</v>
          </cell>
        </row>
        <row r="274">
          <cell r="B274" t="str">
            <v xml:space="preserve">Aemi-Acess.Eq.Mobil.Informát.,Lda  </v>
          </cell>
        </row>
        <row r="275">
          <cell r="B275" t="str">
            <v xml:space="preserve">AEP-Assoc.Empresarial de Portugal  </v>
          </cell>
        </row>
        <row r="276">
          <cell r="B276" t="str">
            <v xml:space="preserve">Aer Lingus Ltd                     </v>
          </cell>
        </row>
        <row r="277">
          <cell r="B277" t="str">
            <v xml:space="preserve">Aer Lingus, Ltd                    </v>
          </cell>
        </row>
        <row r="278">
          <cell r="B278" t="str">
            <v xml:space="preserve">Aerlis-Assoc.Empres.Região Lisboa  </v>
          </cell>
        </row>
        <row r="279">
          <cell r="B279" t="str">
            <v xml:space="preserve">Aero Clube de Coimbra              </v>
          </cell>
        </row>
        <row r="280">
          <cell r="B280" t="str">
            <v xml:space="preserve">Aéro Clube Portugal-Esc.Av.Civil   </v>
          </cell>
        </row>
        <row r="281">
          <cell r="B281" t="str">
            <v xml:space="preserve">Aerociências-F.M.Aeroportuária,Lda </v>
          </cell>
        </row>
        <row r="282">
          <cell r="B282" t="str">
            <v xml:space="preserve">Aeroclube da Madeira               </v>
          </cell>
        </row>
        <row r="283">
          <cell r="B283" t="str">
            <v xml:space="preserve">Aero-Clube de Évora                </v>
          </cell>
        </row>
        <row r="284">
          <cell r="B284" t="str">
            <v xml:space="preserve">Aeroclube de Portugal              </v>
          </cell>
        </row>
        <row r="285">
          <cell r="B285" t="str">
            <v xml:space="preserve">Aeroclube de Torres Vedras         </v>
          </cell>
        </row>
        <row r="286">
          <cell r="B286" t="str">
            <v xml:space="preserve">Aerocondor Transportes Aéreos,Lda  </v>
          </cell>
        </row>
        <row r="287">
          <cell r="B287" t="str">
            <v>Aerocoope-S.Coop.Assist.Tr.Aéreos,C</v>
          </cell>
        </row>
        <row r="288">
          <cell r="B288" t="str">
            <v xml:space="preserve">Aerodromo Base Nº 1 - FAP          </v>
          </cell>
        </row>
        <row r="289">
          <cell r="B289" t="str">
            <v xml:space="preserve">Aerofabril, Lda                    </v>
          </cell>
        </row>
        <row r="290">
          <cell r="B290" t="str">
            <v xml:space="preserve">Aerofalsec, Unipessoal, Lda        </v>
          </cell>
        </row>
        <row r="291">
          <cell r="B291" t="str">
            <v xml:space="preserve">Aeroforragens - Expl.Agric.,Lda    </v>
          </cell>
        </row>
        <row r="292">
          <cell r="B292" t="str">
            <v>Aerohorta - Ag.Viagens Turismo, Lda</v>
          </cell>
        </row>
        <row r="293">
          <cell r="B293" t="str">
            <v xml:space="preserve">AeroNorte-Transport. Aéreos, Lda.  </v>
          </cell>
        </row>
        <row r="294">
          <cell r="B294" t="str">
            <v>Aeropiloto-Soc.Expl.Serv.Aéreos Com</v>
          </cell>
        </row>
        <row r="295">
          <cell r="B295" t="str">
            <v xml:space="preserve">Aeropneus - Comércio Pneus, Lda    </v>
          </cell>
        </row>
        <row r="296">
          <cell r="B296" t="str">
            <v xml:space="preserve">Aeroports de Paris                 </v>
          </cell>
        </row>
        <row r="297">
          <cell r="B297" t="str">
            <v xml:space="preserve">Aeroports Magazine                 </v>
          </cell>
        </row>
        <row r="298">
          <cell r="B298" t="str">
            <v>Aeropower-C.Eq.Eletromecânicos, Lda</v>
          </cell>
        </row>
        <row r="299">
          <cell r="B299" t="str">
            <v xml:space="preserve">AEROPRESS-Multimed.Inf.Aeronautica </v>
          </cell>
        </row>
        <row r="300">
          <cell r="B300" t="str">
            <v xml:space="preserve">Aerospace Industry Directory       </v>
          </cell>
        </row>
        <row r="301">
          <cell r="B301" t="str">
            <v xml:space="preserve">Aertia, SL                         </v>
          </cell>
        </row>
        <row r="302">
          <cell r="B302" t="str">
            <v xml:space="preserve">Aerzen Ibérica, S.A.               </v>
          </cell>
        </row>
        <row r="303">
          <cell r="B303" t="str">
            <v>AESE-Ass. Estudos Super. de  Empres</v>
          </cell>
        </row>
        <row r="304">
          <cell r="B304" t="str">
            <v xml:space="preserve">AFA-Consultores de Engenharia, Lda </v>
          </cell>
        </row>
        <row r="305">
          <cell r="B305" t="str">
            <v xml:space="preserve">Afap-Ass.Força Aérea Portuguesa    </v>
          </cell>
        </row>
        <row r="306">
          <cell r="B306" t="str">
            <v xml:space="preserve">Afaplan-Plan.Gestão Projectos, SA  </v>
          </cell>
        </row>
        <row r="307">
          <cell r="B307" t="str">
            <v xml:space="preserve">AFAQ/AFNOR-Ass.Française Normal.   </v>
          </cell>
        </row>
        <row r="308">
          <cell r="B308" t="str">
            <v xml:space="preserve">Afari, Lda                         </v>
          </cell>
        </row>
        <row r="309">
          <cell r="B309" t="str">
            <v>Afavias-Engª Construções Açores, S.</v>
          </cell>
        </row>
        <row r="310">
          <cell r="B310" t="str">
            <v xml:space="preserve">Afibate-Espec.Acessos Automáticos  </v>
          </cell>
        </row>
        <row r="311">
          <cell r="B311" t="str">
            <v xml:space="preserve">AFID-Ass.Nac.Fam.Integr.Deficiente </v>
          </cell>
        </row>
        <row r="312">
          <cell r="B312" t="str">
            <v xml:space="preserve">Afnor Éditions                     </v>
          </cell>
        </row>
        <row r="313">
          <cell r="B313" t="str">
            <v>Afonso Oliveira Costa &amp; Filhos, Lda</v>
          </cell>
        </row>
        <row r="314">
          <cell r="B314" t="str">
            <v xml:space="preserve">ÁfricaLusófona Ediç. e Public. Lda </v>
          </cell>
        </row>
        <row r="315">
          <cell r="B315" t="str">
            <v xml:space="preserve">Afroluso-Import. Export. Lda       </v>
          </cell>
        </row>
        <row r="316">
          <cell r="B316" t="str">
            <v xml:space="preserve">Afrotecnica-Assist.Tecn.Eq.Escr.   </v>
          </cell>
        </row>
        <row r="317">
          <cell r="B317" t="str">
            <v>After You-InteractiveSolutions, Lda</v>
          </cell>
        </row>
        <row r="318">
          <cell r="B318" t="str">
            <v>Aga - Alcool e Géneros Alimentares,</v>
          </cell>
        </row>
        <row r="319">
          <cell r="B319" t="str">
            <v>Agapex-Imp.Exp Material Escritório,</v>
          </cell>
        </row>
        <row r="320">
          <cell r="B320" t="str">
            <v xml:space="preserve">AGB-Filtros Ar COndicionado        </v>
          </cell>
        </row>
        <row r="321">
          <cell r="B321" t="str">
            <v>Age2Play-Concepção Mob.Urb.Infantil</v>
          </cell>
        </row>
        <row r="322">
          <cell r="B322" t="str">
            <v xml:space="preserve">Agence Europe S A                  </v>
          </cell>
        </row>
        <row r="323">
          <cell r="B323" t="str">
            <v xml:space="preserve">Agência da Casa-Dec.Marketing,Lda  </v>
          </cell>
        </row>
        <row r="324">
          <cell r="B324" t="str">
            <v>Agência de Relações Exteriores Difu</v>
          </cell>
        </row>
        <row r="325">
          <cell r="B325" t="str">
            <v xml:space="preserve">Agência do Arade-Ass.Desenv.Arade  </v>
          </cell>
        </row>
        <row r="326">
          <cell r="B326" t="str">
            <v xml:space="preserve">Agência Funerária S.João, Lda      </v>
          </cell>
        </row>
        <row r="327">
          <cell r="B327" t="str">
            <v xml:space="preserve">Agência Portuguesa do Ambiente     </v>
          </cell>
        </row>
        <row r="328">
          <cell r="B328" t="str">
            <v>Agência Regional PromªTuristica Ale</v>
          </cell>
        </row>
        <row r="329">
          <cell r="B329" t="str">
            <v xml:space="preserve">Agência Zero-Fotografia, Lda       </v>
          </cell>
        </row>
        <row r="330">
          <cell r="B330" t="str">
            <v xml:space="preserve">Agenda Setting-Process.Dados, Lda  </v>
          </cell>
        </row>
        <row r="331">
          <cell r="B331" t="str">
            <v xml:space="preserve">Agent Comptable Aeroports de Paris </v>
          </cell>
        </row>
        <row r="332">
          <cell r="B332" t="str">
            <v xml:space="preserve">Agil Sports-Criaç.R.Art.desp.Lda   </v>
          </cell>
        </row>
        <row r="333">
          <cell r="B333" t="str">
            <v xml:space="preserve">Agilitas Consultoria, Lda          </v>
          </cell>
        </row>
        <row r="334">
          <cell r="B334" t="str">
            <v xml:space="preserve">Agility - Transitários, Lda        </v>
          </cell>
        </row>
        <row r="335">
          <cell r="B335" t="str">
            <v xml:space="preserve">Agoa-Gestão de Resíduos , SA       </v>
          </cell>
        </row>
        <row r="336">
          <cell r="B336" t="str">
            <v xml:space="preserve">Agostinho Albino Moreira Vales     </v>
          </cell>
        </row>
        <row r="337">
          <cell r="B337" t="str">
            <v xml:space="preserve">Agostinho Coelho&amp; Filhos, Lda      </v>
          </cell>
        </row>
        <row r="338">
          <cell r="B338" t="str">
            <v xml:space="preserve">Agostinho Costa Teixeira e Filh.   </v>
          </cell>
        </row>
        <row r="339">
          <cell r="B339" t="str">
            <v xml:space="preserve">AGOSTINHO DANIEL DA SILVA MOREIRA  </v>
          </cell>
        </row>
        <row r="340">
          <cell r="B340" t="str">
            <v xml:space="preserve">Agostinho e Santos Silva, Lda      </v>
          </cell>
        </row>
        <row r="341">
          <cell r="B341" t="str">
            <v xml:space="preserve">Agostinhos, Lda                    </v>
          </cell>
        </row>
        <row r="342">
          <cell r="B342" t="str">
            <v xml:space="preserve">Agricel-Comerc.Industr.Máquin,Lda  </v>
          </cell>
        </row>
        <row r="343">
          <cell r="B343" t="str">
            <v xml:space="preserve">Agricortes-C.Máq.Equipamentos,SA   </v>
          </cell>
        </row>
        <row r="344">
          <cell r="B344" t="str">
            <v xml:space="preserve">Ágrima-Coop.Agric.Matosinhos,CRL   </v>
          </cell>
        </row>
        <row r="345">
          <cell r="B345" t="str">
            <v>Agro Espanhol-Pr.Agric.Pecuária,Lda</v>
          </cell>
        </row>
        <row r="346">
          <cell r="B346" t="str">
            <v xml:space="preserve">Agro Invicta-Prod.Agrícolas,Lda    </v>
          </cell>
        </row>
        <row r="347">
          <cell r="B347" t="str">
            <v xml:space="preserve">Agro Maçanita                      </v>
          </cell>
        </row>
        <row r="348">
          <cell r="B348" t="str">
            <v xml:space="preserve">Agro,Lda. - Acessor.Industriais    </v>
          </cell>
        </row>
        <row r="349">
          <cell r="B349" t="str">
            <v xml:space="preserve">Agroleico-Lab.Análises Q.Biol.,Lda </v>
          </cell>
        </row>
        <row r="350">
          <cell r="B350" t="str">
            <v>Agrovinhos-Vinhos,Prod.Agricolas,Ld</v>
          </cell>
        </row>
        <row r="351">
          <cell r="B351" t="str">
            <v>Agrupamento de Escolas de Montenegr</v>
          </cell>
        </row>
        <row r="352">
          <cell r="B352" t="str">
            <v xml:space="preserve">Agrupamento Escolar nº 1 Loulé     </v>
          </cell>
        </row>
        <row r="353">
          <cell r="B353" t="str">
            <v>AGS-Administração Gestão Sistemas S</v>
          </cell>
        </row>
        <row r="354">
          <cell r="B354" t="str">
            <v xml:space="preserve">Água e Sal, Lda                    </v>
          </cell>
        </row>
        <row r="355">
          <cell r="B355" t="str">
            <v xml:space="preserve">Aguialfa, Lda                      </v>
          </cell>
        </row>
        <row r="356">
          <cell r="B356" t="str">
            <v xml:space="preserve">Aguiar &amp; Mello, Lda                </v>
          </cell>
        </row>
        <row r="357">
          <cell r="B357" t="str">
            <v xml:space="preserve">Ahnfelt-Consultores,LDA            </v>
          </cell>
        </row>
        <row r="358">
          <cell r="B358" t="str">
            <v xml:space="preserve">AHP - Informática e Serviços,Lda   </v>
          </cell>
        </row>
        <row r="359">
          <cell r="B359" t="str">
            <v xml:space="preserve">AICOPA-Assocª Ind.Cont.Civil Obras </v>
          </cell>
        </row>
        <row r="360">
          <cell r="B360" t="str">
            <v xml:space="preserve">AIDA M. LEITAO LARANJEIRA SANTOS   </v>
          </cell>
        </row>
        <row r="361">
          <cell r="B361" t="str">
            <v xml:space="preserve">Aida Maria Chaves Bairos           </v>
          </cell>
        </row>
        <row r="362">
          <cell r="B362" t="str">
            <v xml:space="preserve">AIDA MARIA TAVARES CHAVES SARMENTO </v>
          </cell>
        </row>
        <row r="363">
          <cell r="B363" t="str">
            <v xml:space="preserve">Aigle Azur Transport Aerien        </v>
          </cell>
        </row>
        <row r="364">
          <cell r="B364" t="str">
            <v xml:space="preserve">Aigle Azur Transport Aeriens       </v>
          </cell>
        </row>
        <row r="365">
          <cell r="B365" t="str">
            <v xml:space="preserve">AIJA-Assoc.Intern.Jeunes  Avocats  </v>
          </cell>
        </row>
        <row r="366">
          <cell r="B366" t="str">
            <v xml:space="preserve">AIMA-Sist.Proj.Industriais, SA     </v>
          </cell>
        </row>
        <row r="367">
          <cell r="B367" t="str">
            <v>AIM-Assª Investigadores Imagem Movi</v>
          </cell>
        </row>
        <row r="368">
          <cell r="B368" t="str">
            <v xml:space="preserve">AIM-Group Spain SL                 </v>
          </cell>
        </row>
        <row r="369">
          <cell r="B369" t="str">
            <v xml:space="preserve">AIP - Assoc.Industr.Portuguesa     </v>
          </cell>
        </row>
        <row r="370">
          <cell r="B370" t="str">
            <v xml:space="preserve">AIP-Feiras , Congressos e Eventos  </v>
          </cell>
        </row>
        <row r="371">
          <cell r="B371" t="str">
            <v xml:space="preserve">Air Berlin Gmbh &amp; Co.              </v>
          </cell>
        </row>
        <row r="372">
          <cell r="B372" t="str">
            <v xml:space="preserve">Air Berlin PLC &amp; Co.               </v>
          </cell>
        </row>
        <row r="373">
          <cell r="B373" t="str">
            <v xml:space="preserve">Air France                         </v>
          </cell>
        </row>
        <row r="374">
          <cell r="B374" t="str">
            <v xml:space="preserve">Air Liquide Medicinal, SA          </v>
          </cell>
        </row>
        <row r="375">
          <cell r="B375" t="str">
            <v>Air Nostrum-Lineas A.Mediterraneo,S</v>
          </cell>
        </row>
        <row r="376">
          <cell r="B376" t="str">
            <v xml:space="preserve">Air Rail                           </v>
          </cell>
        </row>
        <row r="377">
          <cell r="B377" t="str">
            <v xml:space="preserve">Air Transport Action Group         </v>
          </cell>
        </row>
        <row r="378">
          <cell r="B378" t="str">
            <v xml:space="preserve">Air Transport News LTD             </v>
          </cell>
        </row>
        <row r="379">
          <cell r="B379" t="str">
            <v xml:space="preserve">Air Transport Publications, Ltd    </v>
          </cell>
        </row>
        <row r="380">
          <cell r="B380" t="str">
            <v xml:space="preserve">Air Transport Research Society     </v>
          </cell>
        </row>
        <row r="381">
          <cell r="B381" t="str">
            <v xml:space="preserve">Air4Casts                          </v>
          </cell>
        </row>
        <row r="382">
          <cell r="B382" t="str">
            <v xml:space="preserve">Air4Casts GmbH                     </v>
          </cell>
        </row>
        <row r="383">
          <cell r="B383" t="str">
            <v xml:space="preserve">Airbus Industrie                   </v>
          </cell>
        </row>
        <row r="384">
          <cell r="B384" t="str">
            <v xml:space="preserve">Airfield UK, Ltd                   </v>
          </cell>
        </row>
        <row r="385">
          <cell r="B385" t="str">
            <v xml:space="preserve">Airfree-Produtos Electrónicos,Lda  </v>
          </cell>
        </row>
        <row r="386">
          <cell r="B386" t="str">
            <v xml:space="preserve">Airline Weekly                     </v>
          </cell>
        </row>
        <row r="387">
          <cell r="B387" t="str">
            <v xml:space="preserve">Airmarket Unipessoal,LDA           </v>
          </cell>
        </row>
        <row r="388">
          <cell r="B388" t="str">
            <v>Airmarket-Marco Paulo Delgado de Ar</v>
          </cell>
        </row>
        <row r="389">
          <cell r="B389" t="str">
            <v xml:space="preserve">Airport Coordenation Limited       </v>
          </cell>
        </row>
        <row r="390">
          <cell r="B390" t="str">
            <v xml:space="preserve">Airport Equipment SRL (Aviogei)    </v>
          </cell>
        </row>
        <row r="391">
          <cell r="B391" t="str">
            <v xml:space="preserve">Airport Publications Internacional </v>
          </cell>
        </row>
        <row r="392">
          <cell r="B392" t="str">
            <v xml:space="preserve">Airport Revenue News               </v>
          </cell>
        </row>
        <row r="393">
          <cell r="B393" t="str">
            <v xml:space="preserve">Airport Solutions Ltd              </v>
          </cell>
        </row>
        <row r="394">
          <cell r="B394" t="str">
            <v xml:space="preserve">Airport Strategy &amp; Markeing Ltd    </v>
          </cell>
        </row>
        <row r="395">
          <cell r="B395" t="str">
            <v xml:space="preserve">Airports Council International     </v>
          </cell>
        </row>
        <row r="396">
          <cell r="B396" t="str">
            <v xml:space="preserve">Airstar Portugal, Lda              </v>
          </cell>
        </row>
        <row r="397">
          <cell r="B397" t="str">
            <v xml:space="preserve">Airteam-Eq. Sist.Climatizações,Lda </v>
          </cell>
        </row>
        <row r="398">
          <cell r="B398" t="str">
            <v xml:space="preserve">Airtraffic Management              </v>
          </cell>
        </row>
        <row r="399">
          <cell r="B399" t="str">
            <v xml:space="preserve">Airways International, Ltd         </v>
          </cell>
        </row>
        <row r="400">
          <cell r="B400" t="str">
            <v xml:space="preserve">Ajanta-Invest.Imobiliarios, S.A.   </v>
          </cell>
        </row>
        <row r="401">
          <cell r="B401" t="str">
            <v xml:space="preserve">Aje - Sociedade Editorial, Lda     </v>
          </cell>
        </row>
        <row r="402">
          <cell r="B402" t="str">
            <v>AJM II-I nformática Unipessoal, Lda</v>
          </cell>
        </row>
        <row r="403">
          <cell r="B403" t="str">
            <v xml:space="preserve">AJO - A.J.Oliveira, Lda            </v>
          </cell>
        </row>
        <row r="404">
          <cell r="B404" t="str">
            <v xml:space="preserve">Ajuda à Igreja Que Sofre           </v>
          </cell>
        </row>
        <row r="405">
          <cell r="B405" t="str">
            <v xml:space="preserve">Aki Bricodis, SA                   </v>
          </cell>
        </row>
        <row r="406">
          <cell r="B406" t="str">
            <v xml:space="preserve">Aktual Vision, SA                  </v>
          </cell>
        </row>
        <row r="407">
          <cell r="B407" t="str">
            <v>Ala Bote-Restauração e Serviços,Lda</v>
          </cell>
        </row>
        <row r="408">
          <cell r="B408" t="str">
            <v xml:space="preserve">Alain Derom                        </v>
          </cell>
        </row>
        <row r="409">
          <cell r="B409" t="str">
            <v>Alarmibérica-Compª Portuguesa  Segu</v>
          </cell>
        </row>
        <row r="410">
          <cell r="B410" t="str">
            <v xml:space="preserve">Alartécnica                        </v>
          </cell>
        </row>
        <row r="411">
          <cell r="B411" t="str">
            <v xml:space="preserve">ALBANO MANUEL GONÇALVES PINTO      </v>
          </cell>
        </row>
        <row r="412">
          <cell r="B412" t="str">
            <v xml:space="preserve">Albano R. Neves Alves, Lda.        </v>
          </cell>
        </row>
        <row r="413">
          <cell r="B413" t="str">
            <v xml:space="preserve">Albano R.N.Alves-Distr.Papel, Sa   </v>
          </cell>
        </row>
        <row r="414">
          <cell r="B414" t="str">
            <v xml:space="preserve">Albano Vieira, Lda                 </v>
          </cell>
        </row>
        <row r="415">
          <cell r="B415" t="str">
            <v xml:space="preserve">Albany Media Limited               </v>
          </cell>
        </row>
        <row r="416">
          <cell r="B416" t="str">
            <v>ALBERPEÇAS, Com.de Peças, Máq e Ac.</v>
          </cell>
        </row>
        <row r="417">
          <cell r="B417" t="str">
            <v>Alberplás - Industria Plásticos,Lda</v>
          </cell>
        </row>
        <row r="418">
          <cell r="B418" t="str">
            <v>ALBERTO ALEXANDRE N. LEMOS FERREIRA</v>
          </cell>
        </row>
        <row r="419">
          <cell r="B419" t="str">
            <v xml:space="preserve">Alberto B. Vilhena, Lda.           </v>
          </cell>
        </row>
        <row r="420">
          <cell r="B420" t="str">
            <v xml:space="preserve">Alberto E. Silva, Lda              </v>
          </cell>
        </row>
        <row r="421">
          <cell r="B421" t="str">
            <v xml:space="preserve">Alberto E.Silva                    </v>
          </cell>
        </row>
        <row r="422">
          <cell r="B422" t="str">
            <v xml:space="preserve">Alberto José Pinto Morgadinho      </v>
          </cell>
        </row>
        <row r="423">
          <cell r="B423" t="str">
            <v xml:space="preserve">Alberto Maria Bravo e Filhos,  Lda </v>
          </cell>
        </row>
        <row r="424">
          <cell r="B424" t="str">
            <v>Alberto Martins Mesquita &amp; Filhos,S</v>
          </cell>
        </row>
        <row r="425">
          <cell r="B425" t="str">
            <v xml:space="preserve">ALBERTO MOTA BORGES                </v>
          </cell>
        </row>
        <row r="426">
          <cell r="B426" t="str">
            <v xml:space="preserve">Albino Coutinho &amp; Filhos, Lda      </v>
          </cell>
        </row>
        <row r="427">
          <cell r="B427" t="str">
            <v>Albino da Silva Mouco Marques Afons</v>
          </cell>
        </row>
        <row r="428">
          <cell r="B428" t="str">
            <v xml:space="preserve">Albino Jardim, Sa                  </v>
          </cell>
        </row>
        <row r="429">
          <cell r="B429" t="str">
            <v xml:space="preserve">Albino Lapa, Lda                   </v>
          </cell>
        </row>
        <row r="430">
          <cell r="B430" t="str">
            <v xml:space="preserve">Albino Maia e Santos, Lda.         </v>
          </cell>
        </row>
        <row r="431">
          <cell r="B431" t="str">
            <v xml:space="preserve">Albino Silva Fontes, Lda           </v>
          </cell>
        </row>
        <row r="432">
          <cell r="B432" t="str">
            <v xml:space="preserve">Albino Silva, Lda.                 </v>
          </cell>
        </row>
        <row r="433">
          <cell r="B433" t="str">
            <v xml:space="preserve">Albuquerque &amp; Associados-S.Advog.  </v>
          </cell>
        </row>
        <row r="434">
          <cell r="B434" t="str">
            <v xml:space="preserve">Albutintas-Comércio de Tintas, Lda </v>
          </cell>
        </row>
        <row r="435">
          <cell r="B435" t="str">
            <v xml:space="preserve">Alcântara Café, Lda                </v>
          </cell>
        </row>
        <row r="436">
          <cell r="B436" t="str">
            <v>Alcântara Peixe-C.Prod.Aliment.,Lda</v>
          </cell>
        </row>
        <row r="437">
          <cell r="B437" t="str">
            <v xml:space="preserve">Alcatel -Lucent Portugal, SA       </v>
          </cell>
        </row>
        <row r="438">
          <cell r="B438" t="str">
            <v xml:space="preserve">Alcatel-Comunicação Empresa,S.A.   </v>
          </cell>
        </row>
        <row r="439">
          <cell r="B439" t="str">
            <v xml:space="preserve">Alcides Augusto Pericão e Galo     </v>
          </cell>
        </row>
        <row r="440">
          <cell r="B440" t="str">
            <v xml:space="preserve">Alcides Borges de Sousa            </v>
          </cell>
        </row>
        <row r="441">
          <cell r="B441" t="str">
            <v xml:space="preserve">Alcides Martins                    </v>
          </cell>
        </row>
        <row r="442">
          <cell r="B442" t="str">
            <v xml:space="preserve">Alcides Martins e Assoc.(Advog.)   </v>
          </cell>
        </row>
        <row r="443">
          <cell r="B443" t="str">
            <v xml:space="preserve">Alcides-Hotelaria e Restauração    </v>
          </cell>
        </row>
        <row r="444">
          <cell r="B444" t="str">
            <v xml:space="preserve">Alcino da C.Brazuna                </v>
          </cell>
        </row>
        <row r="445">
          <cell r="B445" t="str">
            <v xml:space="preserve">Alcobre-Condutores Eléctricos,S.A. </v>
          </cell>
        </row>
        <row r="446">
          <cell r="B446" t="str">
            <v>Alcotrans-Agentes Transitários, Lda</v>
          </cell>
        </row>
        <row r="447">
          <cell r="B447" t="str">
            <v>ALDA MARIA C. SOUSA ANTÓNIO E CAVAC</v>
          </cell>
        </row>
        <row r="448">
          <cell r="B448" t="str">
            <v>ALDA MARIA DE ARAÚJO R. BORGES COEL</v>
          </cell>
        </row>
        <row r="449">
          <cell r="B449" t="str">
            <v xml:space="preserve">ALD-Automotive Portugal            </v>
          </cell>
        </row>
        <row r="450">
          <cell r="B450" t="str">
            <v xml:space="preserve">Aldeasa, SA                        </v>
          </cell>
        </row>
        <row r="451">
          <cell r="B451" t="str">
            <v xml:space="preserve">Aldeia                             </v>
          </cell>
        </row>
        <row r="452">
          <cell r="B452" t="str">
            <v>Aldifrio-Soc.Eq.Frio Ar Condicion.,</v>
          </cell>
        </row>
        <row r="453">
          <cell r="B453" t="str">
            <v xml:space="preserve">Aldini-Soc.Imp.Exp.Represent.Lda   </v>
          </cell>
        </row>
        <row r="454">
          <cell r="B454" t="str">
            <v xml:space="preserve">Alenjóia, Lda                      </v>
          </cell>
        </row>
        <row r="455">
          <cell r="B455" t="str">
            <v xml:space="preserve">Alexandra Cavaco                   </v>
          </cell>
        </row>
        <row r="456">
          <cell r="B456" t="str">
            <v xml:space="preserve">Alexandra Cavaco                   </v>
          </cell>
        </row>
        <row r="457">
          <cell r="B457" t="str">
            <v>ALEXANDRA CRISTINA FERREIRA JOAQUIM</v>
          </cell>
        </row>
        <row r="458">
          <cell r="B458" t="str">
            <v xml:space="preserve">ALEXANDRA DA SILVA COUTINHO        </v>
          </cell>
        </row>
        <row r="459">
          <cell r="B459" t="str">
            <v xml:space="preserve">ALEXANDRA MARIA DE VENANCIO LEAO   </v>
          </cell>
        </row>
        <row r="460">
          <cell r="B460" t="str">
            <v>ALEXANDRA MARIA SEQUEIRA M. DO COUT</v>
          </cell>
        </row>
        <row r="461">
          <cell r="B461" t="str">
            <v>ALEXANDRA SOFIA C. MARTINS DE OLIVE</v>
          </cell>
        </row>
        <row r="462">
          <cell r="B462" t="str">
            <v xml:space="preserve">ALEXANDRE ALFREDO FLORA            </v>
          </cell>
        </row>
        <row r="463">
          <cell r="B463" t="str">
            <v xml:space="preserve">Alexandre Almeida                  </v>
          </cell>
        </row>
        <row r="464">
          <cell r="B464" t="str">
            <v xml:space="preserve">Alexandre António Esteves Barreto  </v>
          </cell>
        </row>
        <row r="465">
          <cell r="B465" t="str">
            <v xml:space="preserve">Alexandre Godinho                  </v>
          </cell>
        </row>
        <row r="466">
          <cell r="B466" t="str">
            <v xml:space="preserve">Alexandre Gonçalves Silva Lopes    </v>
          </cell>
        </row>
        <row r="467">
          <cell r="B467" t="str">
            <v xml:space="preserve">ALexandre Martins Gonçalves        </v>
          </cell>
        </row>
        <row r="468">
          <cell r="B468" t="str">
            <v xml:space="preserve">Alexandre Matos                    </v>
          </cell>
        </row>
        <row r="469">
          <cell r="B469" t="str">
            <v xml:space="preserve">Alexandre Nobre                    </v>
          </cell>
        </row>
        <row r="470">
          <cell r="B470" t="str">
            <v xml:space="preserve">Alexandre Santos, Lda              </v>
          </cell>
        </row>
        <row r="471">
          <cell r="B471" t="str">
            <v xml:space="preserve">ALEXANDRE ULRICH KUHL DE OLIVEIRA  </v>
          </cell>
        </row>
        <row r="472">
          <cell r="B472" t="str">
            <v xml:space="preserve">Alexia Ana Marquardt Stumpf Coelho </v>
          </cell>
        </row>
        <row r="473">
          <cell r="B473" t="str">
            <v xml:space="preserve">Alfa - Invest. Turísticos, Lda.    </v>
          </cell>
        </row>
        <row r="474">
          <cell r="B474" t="str">
            <v xml:space="preserve">Alfa - Soc.Limpezas, Lda           </v>
          </cell>
        </row>
        <row r="475">
          <cell r="B475" t="str">
            <v xml:space="preserve">Alfa 3 - Plan.Arq.Eng.Project.Lda  </v>
          </cell>
        </row>
        <row r="476">
          <cell r="B476" t="str">
            <v xml:space="preserve">ALFA BARES, LDA                    </v>
          </cell>
        </row>
        <row r="477">
          <cell r="B477" t="str">
            <v xml:space="preserve">Alfa Baterias-Comerc.Baterias,Lda  </v>
          </cell>
        </row>
        <row r="478">
          <cell r="B478" t="str">
            <v xml:space="preserve">Alfa Laval Portugal, Lda           </v>
          </cell>
        </row>
        <row r="479">
          <cell r="B479" t="str">
            <v xml:space="preserve">Alfa Sul - Alumínios do Sul, Lda   </v>
          </cell>
        </row>
        <row r="480">
          <cell r="B480" t="str">
            <v>Alfaclima-S.Inst.Ar Condcionado,Lda</v>
          </cell>
        </row>
        <row r="481">
          <cell r="B481" t="str">
            <v xml:space="preserve">Alfadata-Com.Import.Exportação,Lda </v>
          </cell>
        </row>
        <row r="482">
          <cell r="B482" t="str">
            <v xml:space="preserve">Alfalarmes-Tecnolog.Segurança,Lda  </v>
          </cell>
        </row>
        <row r="483">
          <cell r="B483" t="str">
            <v>Alfarroba-Jorge Alberto Salgueiro S</v>
          </cell>
        </row>
        <row r="484">
          <cell r="B484" t="str">
            <v xml:space="preserve">Alfasom-Sonoriz.Audiovisuais, Lda  </v>
          </cell>
        </row>
        <row r="485">
          <cell r="B485" t="str">
            <v xml:space="preserve">Alfavidro-S.Transf.Vidros Esp.Ld   </v>
          </cell>
        </row>
        <row r="486">
          <cell r="B486" t="str">
            <v>Alfeta-Indúst.Comér.Equip.Mobil.Lda</v>
          </cell>
        </row>
        <row r="487">
          <cell r="B487" t="str">
            <v xml:space="preserve">Alfeu Marques de Oliveira          </v>
          </cell>
        </row>
        <row r="488">
          <cell r="B488" t="str">
            <v xml:space="preserve">Al-Foz-Soc.Turística, Lda          </v>
          </cell>
        </row>
        <row r="489">
          <cell r="B489" t="str">
            <v xml:space="preserve">ALFREDO FERNANDO PINTO DOS SANTOS  </v>
          </cell>
        </row>
        <row r="490">
          <cell r="B490" t="str">
            <v xml:space="preserve">Alfredo José  Silva Carvalho       </v>
          </cell>
        </row>
        <row r="491">
          <cell r="B491" t="str">
            <v xml:space="preserve">Alfredo José Azevedo               </v>
          </cell>
        </row>
        <row r="492">
          <cell r="B492" t="str">
            <v xml:space="preserve">Alfredo José Azevedo Fernandes     </v>
          </cell>
        </row>
        <row r="493">
          <cell r="B493" t="str">
            <v xml:space="preserve">Alfredo Monteiro de Matos,Lda      </v>
          </cell>
        </row>
        <row r="494">
          <cell r="B494" t="str">
            <v xml:space="preserve">Alfredo Rocha Moreira da Silva     </v>
          </cell>
        </row>
        <row r="495">
          <cell r="B495" t="str">
            <v>Alfredo Santos Teixeira &amp; Filhos,Ld</v>
          </cell>
        </row>
        <row r="496">
          <cell r="B496" t="str">
            <v xml:space="preserve">Alfredo, Freitas e Pacheco, Lda    </v>
          </cell>
        </row>
        <row r="497">
          <cell r="B497" t="str">
            <v xml:space="preserve">Algarbaterias-Auto-Uni.Lda.        </v>
          </cell>
        </row>
        <row r="498">
          <cell r="B498" t="str">
            <v>Algardata-Sistemas Informáticos, SA</v>
          </cell>
        </row>
        <row r="499">
          <cell r="B499" t="str">
            <v xml:space="preserve">Algarfone-Com.Serv.Acessórios,Ld   </v>
          </cell>
        </row>
        <row r="500">
          <cell r="B500" t="str">
            <v>Algarfoto - Laboratório de Cor, Lda</v>
          </cell>
        </row>
        <row r="501">
          <cell r="B501" t="str">
            <v xml:space="preserve">Algarfrio-Com.Eq.Refrigeração, Lda </v>
          </cell>
        </row>
        <row r="502">
          <cell r="B502" t="str">
            <v xml:space="preserve">Algarjovicam, Lda                  </v>
          </cell>
        </row>
        <row r="503">
          <cell r="B503" t="str">
            <v xml:space="preserve">Algarlixo, Lda                     </v>
          </cell>
        </row>
        <row r="504">
          <cell r="B504" t="str">
            <v>Algarpalcos-Produção de Eventos,Lda</v>
          </cell>
        </row>
        <row r="505">
          <cell r="B505" t="str">
            <v xml:space="preserve">Algarpress - Soc. Editora, Lda     </v>
          </cell>
        </row>
        <row r="506">
          <cell r="B506" t="str">
            <v>Algarprinte-Com.Equip.Escritório,Ld</v>
          </cell>
        </row>
        <row r="507">
          <cell r="B507" t="str">
            <v xml:space="preserve">Algartáxis-Serviço de Taxis, Lda   </v>
          </cell>
        </row>
        <row r="508">
          <cell r="B508" t="str">
            <v xml:space="preserve">Algar-Val.Tratam.Resíd.Sólidos, Sa </v>
          </cell>
        </row>
        <row r="509">
          <cell r="B509" t="str">
            <v xml:space="preserve">ALGARVESAT-Luís Cavaco             </v>
          </cell>
        </row>
        <row r="510">
          <cell r="B510" t="str">
            <v>Algébrica 5-Dados e  S.Digitais, Ld</v>
          </cell>
        </row>
        <row r="511">
          <cell r="B511" t="str">
            <v xml:space="preserve">Algeco-Construç.Pré-Fabricadas, SA </v>
          </cell>
        </row>
        <row r="512">
          <cell r="B512" t="str">
            <v xml:space="preserve">Aliança Gráfica do Sul, Lda        </v>
          </cell>
        </row>
        <row r="513">
          <cell r="B513" t="str">
            <v xml:space="preserve">Aliança Panificadora Moscavide,Lda </v>
          </cell>
        </row>
        <row r="514">
          <cell r="B514" t="str">
            <v xml:space="preserve">Alientech                          </v>
          </cell>
        </row>
        <row r="515">
          <cell r="B515" t="str">
            <v>Alift-Aluguer e Venda Máquinas, Lda</v>
          </cell>
        </row>
        <row r="516">
          <cell r="B516" t="str">
            <v xml:space="preserve">Alinhamento-Gab.Topografia, Lda    </v>
          </cell>
        </row>
        <row r="517">
          <cell r="B517" t="str">
            <v xml:space="preserve">Alípio Dias Irmão, Lda             </v>
          </cell>
        </row>
        <row r="518">
          <cell r="B518" t="str">
            <v xml:space="preserve">All Media-Ed.Public.e Distribuição </v>
          </cell>
        </row>
        <row r="519">
          <cell r="B519" t="str">
            <v xml:space="preserve">Allart Unipessoal, Lda             </v>
          </cell>
        </row>
        <row r="520">
          <cell r="B520" t="str">
            <v xml:space="preserve">Allegro Systems Intern.Portugal    </v>
          </cell>
        </row>
        <row r="521">
          <cell r="B521" t="str">
            <v xml:space="preserve">Alliance Française                 </v>
          </cell>
        </row>
        <row r="522">
          <cell r="B522" t="str">
            <v>Alltendas-Aluguer e Montagens Equip</v>
          </cell>
        </row>
        <row r="523">
          <cell r="B523" t="str">
            <v xml:space="preserve">Alma Lusa, Lda                     </v>
          </cell>
        </row>
        <row r="524">
          <cell r="B524" t="str">
            <v xml:space="preserve">Almaqua-Tecnologias Ambiente, Lda  </v>
          </cell>
        </row>
        <row r="525">
          <cell r="B525" t="str">
            <v xml:space="preserve">Almargem-Ass.Defesa Patrim.C.Amb.  </v>
          </cell>
        </row>
        <row r="526">
          <cell r="B526" t="str">
            <v xml:space="preserve">Almeida &amp; Azevedo                  </v>
          </cell>
        </row>
        <row r="527">
          <cell r="B527" t="str">
            <v xml:space="preserve">Almeida &amp; Filhos-Com.de Sucatas    </v>
          </cell>
        </row>
        <row r="528">
          <cell r="B528" t="str">
            <v xml:space="preserve">Almeida &amp; Leal, Lda                </v>
          </cell>
        </row>
        <row r="529">
          <cell r="B529" t="str">
            <v xml:space="preserve">Almeida e Neves, Lda               </v>
          </cell>
        </row>
        <row r="530">
          <cell r="B530" t="str">
            <v xml:space="preserve">Almeida e Oliveira, Lda            </v>
          </cell>
        </row>
        <row r="531">
          <cell r="B531" t="str">
            <v xml:space="preserve">Almeida Garcia Escobar Sousa,Lda   </v>
          </cell>
        </row>
        <row r="532">
          <cell r="B532" t="str">
            <v xml:space="preserve">Almerinda Bairos                   </v>
          </cell>
        </row>
        <row r="533">
          <cell r="B533" t="str">
            <v xml:space="preserve">Almotor-Com.Repar.Veículos, Lda    </v>
          </cell>
        </row>
        <row r="534">
          <cell r="B534" t="str">
            <v xml:space="preserve">Almoverde II - Ecologia, Lda       </v>
          </cell>
        </row>
        <row r="535">
          <cell r="B535" t="str">
            <v>Almoverde-Gest. Proj.Ambientais,Lda</v>
          </cell>
        </row>
        <row r="536">
          <cell r="B536" t="str">
            <v xml:space="preserve">Almovi-Máquinas e Equipamento,Lda  </v>
          </cell>
        </row>
        <row r="537">
          <cell r="B537" t="str">
            <v xml:space="preserve">Almultirep-Rep.Máq.Equipam.,Lda    </v>
          </cell>
        </row>
        <row r="538">
          <cell r="B538" t="str">
            <v>Alnoorgest-Gestão Actividades Hotel</v>
          </cell>
        </row>
        <row r="539">
          <cell r="B539" t="str">
            <v xml:space="preserve">Alphatrad International, Lda       </v>
          </cell>
        </row>
        <row r="540">
          <cell r="B540" t="str">
            <v xml:space="preserve">Alpino Dias e Irmão, Lda.          </v>
          </cell>
        </row>
        <row r="541">
          <cell r="B541" t="str">
            <v xml:space="preserve">Alquimia da Cor                    </v>
          </cell>
        </row>
        <row r="542">
          <cell r="B542" t="str">
            <v xml:space="preserve">Alquitel-Soç.Eq.Hoteleiros, Lda    </v>
          </cell>
        </row>
        <row r="543">
          <cell r="B543" t="str">
            <v xml:space="preserve">Alstom At Gmbh                     </v>
          </cell>
        </row>
        <row r="544">
          <cell r="B544" t="str">
            <v xml:space="preserve">Alstom AT Gmbh                     </v>
          </cell>
        </row>
        <row r="545">
          <cell r="B545" t="str">
            <v xml:space="preserve">Alstom Grid Portugal, Lda          </v>
          </cell>
        </row>
        <row r="546">
          <cell r="B546" t="str">
            <v xml:space="preserve">Alstom Portugal , SA               </v>
          </cell>
        </row>
        <row r="547">
          <cell r="B547" t="str">
            <v>Alstom-Equip.Energia Transporte,Lda</v>
          </cell>
        </row>
        <row r="548">
          <cell r="B548" t="str">
            <v>Alta Visibilidade-Prod.p/Segurança,</v>
          </cell>
        </row>
        <row r="549">
          <cell r="B549" t="str">
            <v>Altamentecerto-Equipamentos Hotelei</v>
          </cell>
        </row>
        <row r="550">
          <cell r="B550" t="str">
            <v xml:space="preserve">Altamira Mobiliário, S.A.          </v>
          </cell>
        </row>
        <row r="551">
          <cell r="B551" t="str">
            <v xml:space="preserve">Alter Via - Accord Group, SA       </v>
          </cell>
        </row>
        <row r="552">
          <cell r="B552" t="str">
            <v xml:space="preserve">Alternativa-Moda Desportiva, Lda   </v>
          </cell>
        </row>
        <row r="553">
          <cell r="B553" t="str">
            <v xml:space="preserve">Alterpool-Piscinas Eq.Jardim, Lda  </v>
          </cell>
        </row>
        <row r="554">
          <cell r="B554" t="str">
            <v>ALTINO JORGE MARTINS DA SILVA PINTO</v>
          </cell>
        </row>
        <row r="555">
          <cell r="B555" t="str">
            <v>Altis-SocºEmpº Turisticos Hoteleiro</v>
          </cell>
        </row>
        <row r="556">
          <cell r="B556" t="str">
            <v xml:space="preserve">Altitude,Jogos Avent.Pessoal,Lda   </v>
          </cell>
        </row>
        <row r="557">
          <cell r="B557" t="str">
            <v xml:space="preserve">Alto Rendimento-F.Desp.S.Unip.Lda  </v>
          </cell>
        </row>
        <row r="558">
          <cell r="B558" t="str">
            <v xml:space="preserve">ALTRANPORTUGAL                     </v>
          </cell>
        </row>
        <row r="559">
          <cell r="B559" t="str">
            <v xml:space="preserve">Altronix-Sistemas Electónicos, Lda </v>
          </cell>
        </row>
        <row r="560">
          <cell r="B560" t="str">
            <v>Alugoclima-Alug. Ar Condicionado,Ld</v>
          </cell>
        </row>
        <row r="561">
          <cell r="B561" t="str">
            <v xml:space="preserve">Alugsan- Aluguer Equip. p/Eventos  </v>
          </cell>
        </row>
        <row r="562">
          <cell r="B562" t="str">
            <v xml:space="preserve">Aluline Portugal                   </v>
          </cell>
        </row>
        <row r="563">
          <cell r="B563" t="str">
            <v xml:space="preserve">Aluline Portugal, Lda              </v>
          </cell>
        </row>
        <row r="564">
          <cell r="B564" t="str">
            <v xml:space="preserve">Alumace-Alumin. e Acessorios,Lda   </v>
          </cell>
        </row>
        <row r="565">
          <cell r="B565" t="str">
            <v xml:space="preserve">Alumilagres Pereiras-M.Caix.Lda    </v>
          </cell>
        </row>
        <row r="566">
          <cell r="B566" t="str">
            <v xml:space="preserve">Aluminarte - José F.Guer.Godinho   </v>
          </cell>
        </row>
        <row r="567">
          <cell r="B567" t="str">
            <v xml:space="preserve">Alunos de Apolo                    </v>
          </cell>
        </row>
        <row r="568">
          <cell r="B568" t="str">
            <v xml:space="preserve">Aluplasto-Soc.Port.Represent.Lda   </v>
          </cell>
        </row>
        <row r="569">
          <cell r="B569" t="str">
            <v xml:space="preserve">Aluradial-Serralharia Civil, Lda   </v>
          </cell>
        </row>
        <row r="570">
          <cell r="B570" t="str">
            <v xml:space="preserve">Alusilva-Comércio Alumínios, Lda   </v>
          </cell>
        </row>
        <row r="571">
          <cell r="B571" t="str">
            <v xml:space="preserve">Alustock                           </v>
          </cell>
        </row>
        <row r="572">
          <cell r="B572" t="str">
            <v xml:space="preserve">ALVARO ALEXANDRE F.C FERREIRA      </v>
          </cell>
        </row>
        <row r="573">
          <cell r="B573" t="str">
            <v xml:space="preserve">ÁLVARO ALEXANDRE V. OLIVEIRA LEITE </v>
          </cell>
        </row>
        <row r="574">
          <cell r="B574" t="str">
            <v xml:space="preserve">Álvaro António Marques Lemos       </v>
          </cell>
        </row>
        <row r="575">
          <cell r="B575" t="str">
            <v xml:space="preserve">Álvaro António Marques Lemos       </v>
          </cell>
        </row>
        <row r="576">
          <cell r="B576" t="str">
            <v xml:space="preserve">Álvaro Calhau Rolim, S.A.          </v>
          </cell>
        </row>
        <row r="577">
          <cell r="B577" t="str">
            <v xml:space="preserve">Alvaro da Silva Rebelo             </v>
          </cell>
        </row>
        <row r="578">
          <cell r="B578" t="str">
            <v xml:space="preserve">Álvaro de Sousa Borrego, Lda       </v>
          </cell>
        </row>
        <row r="579">
          <cell r="B579" t="str">
            <v xml:space="preserve">ALVARO EDUARDO CORREIA NEVES       </v>
          </cell>
        </row>
        <row r="580">
          <cell r="B580" t="str">
            <v xml:space="preserve">Álvaro Egídio Sousa Oliveira       </v>
          </cell>
        </row>
        <row r="581">
          <cell r="B581" t="str">
            <v xml:space="preserve">Álvaro Henrique L.D.Carreira       </v>
          </cell>
        </row>
        <row r="582">
          <cell r="B582" t="str">
            <v xml:space="preserve">ALVARO JAIME PIRES DE OLIVEIRA     </v>
          </cell>
        </row>
        <row r="583">
          <cell r="B583" t="str">
            <v xml:space="preserve">ÁLVARO JOSÉ RIBEIRO GONÇALVES      </v>
          </cell>
        </row>
        <row r="584">
          <cell r="B584" t="str">
            <v xml:space="preserve">Álvaro L. Azinheira                </v>
          </cell>
        </row>
        <row r="585">
          <cell r="B585" t="str">
            <v xml:space="preserve">Álvaro L. Azinheira                </v>
          </cell>
        </row>
        <row r="586">
          <cell r="B586" t="str">
            <v xml:space="preserve">Álvaro M.C.Piedade-Frio Industr.   </v>
          </cell>
        </row>
        <row r="587">
          <cell r="B587" t="str">
            <v xml:space="preserve">Álvaro Manuel R. Mota da Costa     </v>
          </cell>
        </row>
        <row r="588">
          <cell r="B588" t="str">
            <v xml:space="preserve">Álvaro Mascarenhas                 </v>
          </cell>
        </row>
        <row r="589">
          <cell r="B589" t="str">
            <v xml:space="preserve">Alvaro Piedade, Lda                </v>
          </cell>
        </row>
        <row r="590">
          <cell r="B590" t="str">
            <v xml:space="preserve">Álvaro Pinto &amp;Filhos, Lda          </v>
          </cell>
        </row>
        <row r="591">
          <cell r="B591" t="str">
            <v xml:space="preserve">Álvaro Saraiva - Art. Studio       </v>
          </cell>
        </row>
        <row r="592">
          <cell r="B592" t="str">
            <v xml:space="preserve">Alvemadeiras-Com.Madeiras,Lda      </v>
          </cell>
        </row>
        <row r="593">
          <cell r="B593" t="str">
            <v xml:space="preserve">Alves &amp; Correia, Com.Vidro, Lda    </v>
          </cell>
        </row>
        <row r="594">
          <cell r="B594" t="str">
            <v xml:space="preserve">Alves &amp; Monteiro, Lda              </v>
          </cell>
        </row>
        <row r="595">
          <cell r="B595" t="str">
            <v xml:space="preserve">Alves &amp; Sequeira, Lda              </v>
          </cell>
        </row>
        <row r="596">
          <cell r="B596" t="str">
            <v xml:space="preserve">Alves e Grilo, Lda                 </v>
          </cell>
        </row>
        <row r="597">
          <cell r="B597" t="str">
            <v xml:space="preserve">Alves e Jesus-Mat.Constr., Lda.    </v>
          </cell>
        </row>
        <row r="598">
          <cell r="B598" t="str">
            <v>Alves e Prieto-Engenharia e Energia</v>
          </cell>
        </row>
        <row r="599">
          <cell r="B599" t="str">
            <v xml:space="preserve">Alves Ribeiro, SA                  </v>
          </cell>
        </row>
        <row r="600">
          <cell r="B600" t="str">
            <v xml:space="preserve">Alves, Lda.                        </v>
          </cell>
        </row>
        <row r="601">
          <cell r="B601" t="str">
            <v xml:space="preserve">Amadeu &amp; Amadeu-Jard.Madeiras,Ld   </v>
          </cell>
        </row>
        <row r="602">
          <cell r="B602" t="str">
            <v xml:space="preserve">Amadeu Frias Monteiro              </v>
          </cell>
        </row>
        <row r="603">
          <cell r="B603" t="str">
            <v xml:space="preserve">Amadeu Monjardino, Herdeiros,Lda   </v>
          </cell>
        </row>
        <row r="604">
          <cell r="B604" t="str">
            <v xml:space="preserve">Amadeu Pereira Guedes, Lda         </v>
          </cell>
        </row>
        <row r="605">
          <cell r="B605" t="str">
            <v xml:space="preserve">Amadeu Santos &amp; Santos, Lda        </v>
          </cell>
        </row>
        <row r="606">
          <cell r="B606" t="str">
            <v xml:space="preserve">Amal - Construções Metálicas, SA   </v>
          </cell>
        </row>
        <row r="607">
          <cell r="B607" t="str">
            <v xml:space="preserve">Amal-Assoc.Municípios do Algarve   </v>
          </cell>
        </row>
        <row r="608">
          <cell r="B608" t="str">
            <v xml:space="preserve">Amália e Silva, Lda                </v>
          </cell>
        </row>
        <row r="609">
          <cell r="B609" t="str">
            <v xml:space="preserve">Amália Maria Guerreiro Rosa        </v>
          </cell>
        </row>
        <row r="610">
          <cell r="B610" t="str">
            <v xml:space="preserve">Amândio Teixeira Lopes             </v>
          </cell>
        </row>
        <row r="611">
          <cell r="B611" t="str">
            <v xml:space="preserve">Amaro &amp; Vale-Com.Elect.Repar.Lda   </v>
          </cell>
        </row>
        <row r="612">
          <cell r="B612" t="str">
            <v xml:space="preserve">Amaro e Amaro, Lda                 </v>
          </cell>
        </row>
        <row r="613">
          <cell r="B613" t="str">
            <v xml:space="preserve">Amazon Co                          </v>
          </cell>
        </row>
        <row r="614">
          <cell r="B614" t="str">
            <v xml:space="preserve">Amazon.CO.uk                       </v>
          </cell>
        </row>
        <row r="615">
          <cell r="B615" t="str">
            <v xml:space="preserve">Amazónia-Import.Comércio, Lda      </v>
          </cell>
        </row>
        <row r="616">
          <cell r="B616" t="str">
            <v xml:space="preserve">Ambar (Américo Barbosa)C.I.Gráfico </v>
          </cell>
        </row>
        <row r="617">
          <cell r="B617" t="str">
            <v xml:space="preserve">Ambelis, Sa                        </v>
          </cell>
        </row>
        <row r="618">
          <cell r="B618" t="str">
            <v xml:space="preserve">Ambergo-Est.Eq.C.Ambiental,Lda     </v>
          </cell>
        </row>
        <row r="619">
          <cell r="B619" t="str">
            <v xml:space="preserve">Ambiaçores                         </v>
          </cell>
        </row>
        <row r="620">
          <cell r="B620" t="str">
            <v xml:space="preserve">Ambicare Industrial S.A.           </v>
          </cell>
        </row>
        <row r="621">
          <cell r="B621" t="str">
            <v xml:space="preserve">Ambicare-P. Ambiente Rec.Naturais, </v>
          </cell>
        </row>
        <row r="622">
          <cell r="B622" t="str">
            <v xml:space="preserve">Ambicontrol-Controle Poluição, Lda </v>
          </cell>
        </row>
        <row r="623">
          <cell r="B623" t="str">
            <v xml:space="preserve">Ambifaro-Ag.Desenv.Econ.Faro, SA   </v>
          </cell>
        </row>
        <row r="624">
          <cell r="B624" t="str">
            <v>Ambifood-Representª de Produtos Lab</v>
          </cell>
        </row>
        <row r="625">
          <cell r="B625" t="str">
            <v>Ambiforum-Centro Est.Ambientais,Lda</v>
          </cell>
        </row>
        <row r="626">
          <cell r="B626" t="str">
            <v xml:space="preserve">Ambifrescura                       </v>
          </cell>
        </row>
        <row r="627">
          <cell r="B627" t="str">
            <v xml:space="preserve">Ambileve, Lda                      </v>
          </cell>
        </row>
        <row r="628">
          <cell r="B628" t="str">
            <v xml:space="preserve">Ambimed &amp; Buffer, AEIE             </v>
          </cell>
        </row>
        <row r="629">
          <cell r="B629" t="str">
            <v>Ambipress-Pub.Periódicas-S.Unip.Lda</v>
          </cell>
        </row>
        <row r="630">
          <cell r="B630" t="str">
            <v>Ambiprose - Prod. Serviç. Seg. Amb.</v>
          </cell>
        </row>
        <row r="631">
          <cell r="B631" t="str">
            <v xml:space="preserve">Ambisig-Amb.S.Inform.Geográfica,SA </v>
          </cell>
        </row>
        <row r="632">
          <cell r="B632" t="str">
            <v xml:space="preserve">Ambitec-Tecn.Amb.San.Básico,Lda    </v>
          </cell>
        </row>
        <row r="633">
          <cell r="B633" t="str">
            <v xml:space="preserve">Ambitrade-Com.Serviços, SA         </v>
          </cell>
        </row>
        <row r="634">
          <cell r="B634" t="str">
            <v xml:space="preserve">Ambitrena-Val.Gestão Resíduos,SA   </v>
          </cell>
        </row>
        <row r="635">
          <cell r="B635" t="str">
            <v xml:space="preserve">Ambivis-Tecn.Amb.Audio Visual,Ld   </v>
          </cell>
        </row>
        <row r="636">
          <cell r="B636" t="str">
            <v xml:space="preserve">AMB-S.Cons.Form.Profissional,Lda   </v>
          </cell>
        </row>
        <row r="637">
          <cell r="B637" t="str">
            <v xml:space="preserve">AMC Le moniteur Architecture       </v>
          </cell>
        </row>
        <row r="638">
          <cell r="B638" t="str">
            <v xml:space="preserve">Amélia Conceição A.C.B.Fontoura    </v>
          </cell>
        </row>
        <row r="639">
          <cell r="B639" t="str">
            <v xml:space="preserve">American Appraisal-C.Avaliação,Lda </v>
          </cell>
        </row>
        <row r="640">
          <cell r="B640" t="str">
            <v xml:space="preserve">American Assoc. Airport Executives </v>
          </cell>
        </row>
        <row r="641">
          <cell r="B641" t="str">
            <v xml:space="preserve">American Club of Lisbon            </v>
          </cell>
        </row>
        <row r="642">
          <cell r="B642" t="str">
            <v xml:space="preserve">Américo Alves Cardoso              </v>
          </cell>
        </row>
        <row r="643">
          <cell r="B643" t="str">
            <v xml:space="preserve">AMERICO ANTONIO AMARO FRANCO       </v>
          </cell>
        </row>
        <row r="644">
          <cell r="B644" t="str">
            <v xml:space="preserve">Américo Filipe A. Cândido,Unip.Lda </v>
          </cell>
        </row>
        <row r="645">
          <cell r="B645" t="str">
            <v xml:space="preserve">AMÉRICO JOSÉ GONÇALVES MARQUES     </v>
          </cell>
        </row>
        <row r="646">
          <cell r="B646" t="str">
            <v xml:space="preserve">Américo Patricio C. Thomati        </v>
          </cell>
        </row>
        <row r="647">
          <cell r="B647" t="str">
            <v xml:space="preserve">Américo Raposo                     </v>
          </cell>
        </row>
        <row r="648">
          <cell r="B648" t="str">
            <v xml:space="preserve">Amiacom-Cons.Amianto, Unip.Lda     </v>
          </cell>
        </row>
        <row r="649">
          <cell r="B649" t="str">
            <v>AMI-Assitência Médica Internacional</v>
          </cell>
        </row>
        <row r="650">
          <cell r="B650" t="str">
            <v xml:space="preserve">Amilcar Marques                    </v>
          </cell>
        </row>
        <row r="651">
          <cell r="B651" t="str">
            <v xml:space="preserve">Amm - Comunicações, Lda            </v>
          </cell>
        </row>
        <row r="652">
          <cell r="B652" t="str">
            <v xml:space="preserve">Amontarte-Tectos,Div.Decorações,Ld </v>
          </cell>
        </row>
        <row r="653">
          <cell r="B653" t="str">
            <v>Amo-Vida-Transp.Doentes,Sinistr.Lda</v>
          </cell>
        </row>
        <row r="654">
          <cell r="B654" t="str">
            <v xml:space="preserve">AMP Publishing                     </v>
          </cell>
        </row>
        <row r="655">
          <cell r="B655" t="str">
            <v xml:space="preserve">Ampliar-Repr.Turísticas e Serviços </v>
          </cell>
        </row>
        <row r="656">
          <cell r="B656" t="str">
            <v xml:space="preserve">Amplitude Net-Soluções de Internet </v>
          </cell>
        </row>
        <row r="657">
          <cell r="B657" t="str">
            <v>AMRL-Aashto Materiais Reference Lab</v>
          </cell>
        </row>
        <row r="658">
          <cell r="B658" t="str">
            <v>Amserver-Com.Manutª Equip.Informáti</v>
          </cell>
        </row>
        <row r="659">
          <cell r="B659" t="str">
            <v xml:space="preserve">Amsterdam Airport Schiphol         </v>
          </cell>
        </row>
        <row r="660">
          <cell r="B660" t="str">
            <v xml:space="preserve">Amsterdam Airport Schiphol         </v>
          </cell>
        </row>
        <row r="661">
          <cell r="B661" t="str">
            <v>ANA ALEXANDRA VIEIRA CARNEIRO OLIVE</v>
          </cell>
        </row>
        <row r="662">
          <cell r="B662" t="str">
            <v xml:space="preserve">Ana Antunes Pereira Val.Alves      </v>
          </cell>
        </row>
        <row r="663">
          <cell r="B663" t="str">
            <v xml:space="preserve">ANA ARMINDA COVAS RAMOS DIAS       </v>
          </cell>
        </row>
        <row r="664">
          <cell r="B664" t="str">
            <v>ANA BEATRIZ DE A. DIAS ANTUNES FREI</v>
          </cell>
        </row>
        <row r="665">
          <cell r="B665" t="str">
            <v xml:space="preserve">Ana Bela Medeiros Carreiro e Silva </v>
          </cell>
        </row>
        <row r="666">
          <cell r="B666" t="str">
            <v xml:space="preserve">Ana Carolina Figueiredo            </v>
          </cell>
        </row>
        <row r="667">
          <cell r="B667" t="str">
            <v>Ana Catarina de Almeida Ribeiro Val</v>
          </cell>
        </row>
        <row r="668">
          <cell r="B668" t="str">
            <v>Ana Catarina Marecos de Oliveira Vi</v>
          </cell>
        </row>
        <row r="669">
          <cell r="B669" t="str">
            <v xml:space="preserve">Ana Clara Cardoso Soares de Melo   </v>
          </cell>
        </row>
        <row r="670">
          <cell r="B670" t="str">
            <v xml:space="preserve">Ana Cláudia Duarte Figueira        </v>
          </cell>
        </row>
        <row r="671">
          <cell r="B671" t="str">
            <v xml:space="preserve">ANA CORRÊA GUEDES FRAGOSO          </v>
          </cell>
        </row>
        <row r="672">
          <cell r="B672" t="str">
            <v xml:space="preserve">ANA CRISTINA AMARAL M M PITEIRA    </v>
          </cell>
        </row>
        <row r="673">
          <cell r="B673" t="str">
            <v>ANA CRISTINA BETTENCOURT F. B. AVEL</v>
          </cell>
        </row>
        <row r="674">
          <cell r="B674" t="str">
            <v>ANA CRISTINA BOTELHO GUAPO DE ALMEI</v>
          </cell>
        </row>
        <row r="675">
          <cell r="B675" t="str">
            <v xml:space="preserve">Ana Cristina Campos Pinto Coelho   </v>
          </cell>
        </row>
        <row r="676">
          <cell r="B676" t="str">
            <v xml:space="preserve">Ana Cristina da Silva Carvalho     </v>
          </cell>
        </row>
        <row r="677">
          <cell r="B677" t="str">
            <v xml:space="preserve">ANA CRISTINA DE ALMEIDA PIMENTEL   </v>
          </cell>
        </row>
        <row r="678">
          <cell r="B678" t="str">
            <v xml:space="preserve">ANA CRISTINA LARO DA COSTA         </v>
          </cell>
        </row>
        <row r="679">
          <cell r="B679" t="str">
            <v>Ana Cristina Miguens Vieira de Quen</v>
          </cell>
        </row>
        <row r="680">
          <cell r="B680" t="str">
            <v xml:space="preserve">Ana Cristina Moura Pinto Outeiro   </v>
          </cell>
        </row>
        <row r="681">
          <cell r="B681" t="str">
            <v xml:space="preserve">ANA CRISTINA PINTO MARINHO         </v>
          </cell>
        </row>
        <row r="682">
          <cell r="B682" t="str">
            <v xml:space="preserve">ANA CRISTINA R. P. DE SOUSA        </v>
          </cell>
        </row>
        <row r="683">
          <cell r="B683" t="str">
            <v xml:space="preserve">ANA CRISTINA RODRIGUES             </v>
          </cell>
        </row>
        <row r="684">
          <cell r="B684" t="str">
            <v xml:space="preserve">ANA CRISTINA RODRIGUES ROCHA       </v>
          </cell>
        </row>
        <row r="685">
          <cell r="B685" t="str">
            <v>ANA CRISTINA TEIXEIRA LIMA FIGUEIRA</v>
          </cell>
        </row>
        <row r="686">
          <cell r="B686" t="str">
            <v>ANA CRISTINA V. P. V. DE MELO BANDE</v>
          </cell>
        </row>
        <row r="687">
          <cell r="B687" t="str">
            <v xml:space="preserve">Ana Cristina Valadas Grilo         </v>
          </cell>
        </row>
        <row r="688">
          <cell r="B688" t="str">
            <v xml:space="preserve">Ana Cristina Valadas Grilo         </v>
          </cell>
        </row>
        <row r="689">
          <cell r="B689" t="str">
            <v xml:space="preserve">Ana e Santos, Lda                  </v>
          </cell>
        </row>
        <row r="690">
          <cell r="B690" t="str">
            <v xml:space="preserve">ANA EMÍLIA PINTO PESQUEIRA MARQUES </v>
          </cell>
        </row>
        <row r="691">
          <cell r="B691" t="str">
            <v xml:space="preserve">ANA ISABEL AGOSTINHO CATARINO      </v>
          </cell>
        </row>
        <row r="692">
          <cell r="B692" t="str">
            <v>Ana Isabel Amaral, Saúde no Trabalh</v>
          </cell>
        </row>
        <row r="693">
          <cell r="B693" t="str">
            <v>ANA ISABEL BOTELHO DE ALMEIDA MESQU</v>
          </cell>
        </row>
        <row r="694">
          <cell r="B694" t="str">
            <v xml:space="preserve">ANA ISABEL CASTRO PULIDO           </v>
          </cell>
        </row>
        <row r="695">
          <cell r="B695" t="str">
            <v xml:space="preserve">ANA ISABEL CORREIA SANTOS          </v>
          </cell>
        </row>
        <row r="696">
          <cell r="B696" t="str">
            <v>ANA ISABEL GOMES F. FIGUEIRAS CARDO</v>
          </cell>
        </row>
        <row r="697">
          <cell r="B697" t="str">
            <v xml:space="preserve">Ana Isabel P. Medeiros Amaral      </v>
          </cell>
        </row>
        <row r="698">
          <cell r="B698" t="str">
            <v xml:space="preserve">Ana Isabel Pereira de Sousa        </v>
          </cell>
        </row>
        <row r="699">
          <cell r="B699" t="str">
            <v xml:space="preserve">Ana Leonor dos Santos Pereira      </v>
          </cell>
        </row>
        <row r="700">
          <cell r="B700" t="str">
            <v xml:space="preserve">ANA LÚCIA VIEIRA TEIXEIRA          </v>
          </cell>
        </row>
        <row r="701">
          <cell r="B701" t="str">
            <v>Ana Luísa Esteves Leal Rodrigues Ca</v>
          </cell>
        </row>
        <row r="702">
          <cell r="B702" t="str">
            <v xml:space="preserve">Ana Luísa Mendes Ferreira          </v>
          </cell>
        </row>
        <row r="703">
          <cell r="B703" t="str">
            <v xml:space="preserve">Ana Luisa Peñate Soares            </v>
          </cell>
        </row>
        <row r="704">
          <cell r="B704" t="str">
            <v xml:space="preserve">Ana Luísa Rodrigues Monteiro       </v>
          </cell>
        </row>
        <row r="705">
          <cell r="B705" t="str">
            <v xml:space="preserve">ANA LURDES DE SOUSA ANJOS          </v>
          </cell>
        </row>
        <row r="706">
          <cell r="B706" t="str">
            <v xml:space="preserve">Ana Margarida Abrantes F. Pena     </v>
          </cell>
        </row>
        <row r="707">
          <cell r="B707" t="str">
            <v xml:space="preserve">ANA MARGARIDA LUZINDRO DE AZAREDO  </v>
          </cell>
        </row>
        <row r="708">
          <cell r="B708" t="str">
            <v>ANA MARGARIDA REZENDE TROPA PEREIRA</v>
          </cell>
        </row>
        <row r="709">
          <cell r="B709" t="str">
            <v xml:space="preserve">ANA MARGARIDA SILVEIRO SÍTIMA      </v>
          </cell>
        </row>
        <row r="710">
          <cell r="B710" t="str">
            <v xml:space="preserve">ANA MARIA AGUIAR COSTA DIAS        </v>
          </cell>
        </row>
        <row r="711">
          <cell r="B711" t="str">
            <v xml:space="preserve">ANA MARIA AMEIXA ELOI ESTÊVÃO      </v>
          </cell>
        </row>
        <row r="712">
          <cell r="B712" t="str">
            <v xml:space="preserve">Ana Maria C.Da Costa S.Laranjo     </v>
          </cell>
        </row>
        <row r="713">
          <cell r="B713" t="str">
            <v xml:space="preserve">ANA MARIA C.V.SABINO N. ALMEIDA    </v>
          </cell>
        </row>
        <row r="714">
          <cell r="B714" t="str">
            <v xml:space="preserve">Ana Maria Casanova Pinto           </v>
          </cell>
        </row>
        <row r="715">
          <cell r="B715" t="str">
            <v xml:space="preserve">Ana Maria Costa Teles Gutierres    </v>
          </cell>
        </row>
        <row r="716">
          <cell r="B716" t="str">
            <v xml:space="preserve">ANA MARIA COSTA TELES GUTIERREZ    </v>
          </cell>
        </row>
        <row r="717">
          <cell r="B717" t="str">
            <v xml:space="preserve">ANA MARIA DE MATOS NOBREGA         </v>
          </cell>
        </row>
        <row r="718">
          <cell r="B718" t="str">
            <v>ANA MARIA DOS S.PEREIRA PONCE CORRE</v>
          </cell>
        </row>
        <row r="719">
          <cell r="B719" t="str">
            <v xml:space="preserve">Ana Maria Gonçalves                </v>
          </cell>
        </row>
        <row r="720">
          <cell r="B720" t="str">
            <v>ANA MARIA GONÇALVES DE ARAGAO QUINT</v>
          </cell>
        </row>
        <row r="721">
          <cell r="B721" t="str">
            <v xml:space="preserve">ANA MARIA HENRIQUES P.T ALMEIDA    </v>
          </cell>
        </row>
        <row r="722">
          <cell r="B722" t="str">
            <v xml:space="preserve">Ana Maria L. Silva                 </v>
          </cell>
        </row>
        <row r="723">
          <cell r="B723" t="str">
            <v xml:space="preserve">Ana Maria Maia Brandão, Lda        </v>
          </cell>
        </row>
        <row r="724">
          <cell r="B724" t="str">
            <v xml:space="preserve">ANA MARIA MEDEIROS CRUZINHA        </v>
          </cell>
        </row>
        <row r="725">
          <cell r="B725" t="str">
            <v xml:space="preserve">ANA MARIA OLIVEIRA DIAS            </v>
          </cell>
        </row>
        <row r="726">
          <cell r="B726" t="str">
            <v xml:space="preserve">Ana Maria Ribeiro Silva Ramos      </v>
          </cell>
        </row>
        <row r="727">
          <cell r="B727" t="str">
            <v>Ana Maria Seixas Magalhães Fernande</v>
          </cell>
        </row>
        <row r="728">
          <cell r="B728" t="str">
            <v xml:space="preserve">Ana Maria Tavares Botelho          </v>
          </cell>
        </row>
        <row r="729">
          <cell r="B729" t="str">
            <v xml:space="preserve">Ana Patricia Vasconcelos Lopes     </v>
          </cell>
        </row>
        <row r="730">
          <cell r="B730" t="str">
            <v xml:space="preserve">Ana Patrícia Vieira                </v>
          </cell>
        </row>
        <row r="731">
          <cell r="B731" t="str">
            <v xml:space="preserve">Ana Paula Almeida Medeiros         </v>
          </cell>
        </row>
        <row r="732">
          <cell r="B732" t="str">
            <v xml:space="preserve">ANA PAULA CHAGAS VIEIRA PIRES      </v>
          </cell>
        </row>
        <row r="733">
          <cell r="B733" t="str">
            <v xml:space="preserve">Ana Paula de Melo Andrade          </v>
          </cell>
        </row>
        <row r="734">
          <cell r="B734" t="str">
            <v xml:space="preserve">ANA PAULA DE MELO ANDRADE          </v>
          </cell>
        </row>
        <row r="735">
          <cell r="B735" t="str">
            <v>ANA PAULA DOS SANTOS DA S. FERREIRA</v>
          </cell>
        </row>
        <row r="736">
          <cell r="B736" t="str">
            <v xml:space="preserve">Ana Paula Fortunato Santos Lopes   </v>
          </cell>
        </row>
        <row r="737">
          <cell r="B737" t="str">
            <v xml:space="preserve">ANA PAULA GAMEIRO DOS SANTOS DORES </v>
          </cell>
        </row>
        <row r="738">
          <cell r="B738" t="str">
            <v xml:space="preserve">ANA PAULA GONÇALVES S MONTEIRO     </v>
          </cell>
        </row>
        <row r="739">
          <cell r="B739" t="str">
            <v xml:space="preserve">ANA PAULA LEAL PEREIRA             </v>
          </cell>
        </row>
        <row r="740">
          <cell r="B740" t="str">
            <v xml:space="preserve">Ana Paula Lima Rodrigues           </v>
          </cell>
        </row>
        <row r="741">
          <cell r="B741" t="str">
            <v xml:space="preserve">ANA PAULA MOTA ROSARIO SILVA       </v>
          </cell>
        </row>
        <row r="742">
          <cell r="B742" t="str">
            <v xml:space="preserve">ANA PAULA P. OLIVEIRA COLARINHA    </v>
          </cell>
        </row>
        <row r="743">
          <cell r="B743" t="str">
            <v xml:space="preserve">ANA PAULA PERROLAS DE JESUS        </v>
          </cell>
        </row>
        <row r="744">
          <cell r="B744" t="str">
            <v xml:space="preserve">ANA PAULA SEVERINO OLIVEIRA        </v>
          </cell>
        </row>
        <row r="745">
          <cell r="B745" t="str">
            <v xml:space="preserve">ANA PAULA VAZ                      </v>
          </cell>
        </row>
        <row r="746">
          <cell r="B746" t="str">
            <v xml:space="preserve">Ana Pinto Lobo                     </v>
          </cell>
        </row>
        <row r="747">
          <cell r="B747" t="str">
            <v xml:space="preserve">Ana Raquel Pinheiro Rijo           </v>
          </cell>
        </row>
        <row r="748">
          <cell r="B748" t="str">
            <v xml:space="preserve">Ana Raquel Soares Marote Luís      </v>
          </cell>
        </row>
        <row r="749">
          <cell r="B749" t="str">
            <v xml:space="preserve">ANA RITA FREITAS XAVIER            </v>
          </cell>
        </row>
        <row r="750">
          <cell r="B750" t="str">
            <v xml:space="preserve">Ana Rita Ribeiro Costa e Almeida   </v>
          </cell>
        </row>
        <row r="751">
          <cell r="B751" t="str">
            <v xml:space="preserve">ANA RITA SANTO TOMÉ FIDALGO        </v>
          </cell>
        </row>
        <row r="752">
          <cell r="B752" t="str">
            <v>Ana Rosa Pinto Sousa Moreira &amp; Cª,L</v>
          </cell>
        </row>
        <row r="753">
          <cell r="B753" t="str">
            <v xml:space="preserve">ANA SILVIA MENDONCA BARROS LIMA    </v>
          </cell>
        </row>
        <row r="754">
          <cell r="B754" t="str">
            <v xml:space="preserve">Ana Sofia  da Silva Lopes Gomes    </v>
          </cell>
        </row>
        <row r="755">
          <cell r="B755" t="str">
            <v xml:space="preserve">ANA SOFIA C S S COELHO V CARDOSO   </v>
          </cell>
        </row>
        <row r="756">
          <cell r="B756" t="str">
            <v>ANA SOFIA C.P. B. DE OLIVEIRA GORDA</v>
          </cell>
        </row>
        <row r="757">
          <cell r="B757" t="str">
            <v xml:space="preserve">ANA SOFIA DA SILVA ROBALO PATRÍCIO </v>
          </cell>
        </row>
        <row r="758">
          <cell r="B758" t="str">
            <v xml:space="preserve">Ana Sofia Rafael Sousa e Silva     </v>
          </cell>
        </row>
        <row r="759">
          <cell r="B759" t="str">
            <v xml:space="preserve">Ana Sofia Roxo Moura               </v>
          </cell>
        </row>
        <row r="760">
          <cell r="B760" t="str">
            <v xml:space="preserve">ANA SOFIA SANTOS BRITO ANDRÉ       </v>
          </cell>
        </row>
        <row r="761">
          <cell r="B761" t="str">
            <v xml:space="preserve">ANA SOFIA SILVA MOREIRA SANTOS     </v>
          </cell>
        </row>
        <row r="762">
          <cell r="B762" t="str">
            <v>ANA TERESA PINTO SANTOS NUNES MADEI</v>
          </cell>
        </row>
        <row r="763">
          <cell r="B763" t="str">
            <v xml:space="preserve">Anabela Almeida.com-P.Eventos,Lda  </v>
          </cell>
        </row>
        <row r="764">
          <cell r="B764" t="str">
            <v xml:space="preserve">ANABELA ARAÚJO NOGUEIRA COSTA      </v>
          </cell>
        </row>
        <row r="765">
          <cell r="B765" t="str">
            <v xml:space="preserve">ANABELA DIAS GERALDES              </v>
          </cell>
        </row>
        <row r="766">
          <cell r="B766" t="str">
            <v>ANABELA SOUSA MOURA GUEDES CARVALHO</v>
          </cell>
        </row>
        <row r="767">
          <cell r="B767" t="str">
            <v xml:space="preserve">Anacom-Autorid.Nac.Comunicações    </v>
          </cell>
        </row>
        <row r="768">
          <cell r="B768" t="str">
            <v xml:space="preserve">Análises Clinicas Machado, Lda     </v>
          </cell>
        </row>
        <row r="769">
          <cell r="B769" t="str">
            <v xml:space="preserve">Analyser Sales Ltd.                </v>
          </cell>
        </row>
        <row r="770">
          <cell r="B770" t="str">
            <v xml:space="preserve">Anam-Aerop.Naveg.Aér.Madeira,S.A.  </v>
          </cell>
        </row>
        <row r="771">
          <cell r="B771" t="str">
            <v xml:space="preserve">Anamané - Representações, Lda      </v>
          </cell>
        </row>
        <row r="772">
          <cell r="B772" t="str">
            <v xml:space="preserve">Anasis - Cessão de Créditos        </v>
          </cell>
        </row>
        <row r="773">
          <cell r="B773" t="str">
            <v xml:space="preserve">Anasiscor-Análise Sist.Grafic.Lda  </v>
          </cell>
        </row>
        <row r="774">
          <cell r="B774" t="str">
            <v xml:space="preserve">Anasoa                             </v>
          </cell>
        </row>
        <row r="775">
          <cell r="B775" t="str">
            <v xml:space="preserve">ANASOA                             </v>
          </cell>
        </row>
        <row r="776">
          <cell r="B776" t="str">
            <v xml:space="preserve">Anastácio Saldanha,Unipessoal,Lda  </v>
          </cell>
        </row>
        <row r="777">
          <cell r="B777" t="str">
            <v xml:space="preserve">ANBP-Ass.N.Bombeiros Profissionais </v>
          </cell>
        </row>
        <row r="778">
          <cell r="B778" t="str">
            <v xml:space="preserve">ANCAP-Ass.Nac.Combate Pobreza      </v>
          </cell>
        </row>
        <row r="779">
          <cell r="B779" t="str">
            <v xml:space="preserve">Ancor-António Augusto Correia,Lda  </v>
          </cell>
        </row>
        <row r="780">
          <cell r="B780" t="str">
            <v>Andifer-Comercio Geral de Carnes,LD</v>
          </cell>
        </row>
        <row r="781">
          <cell r="B781" t="str">
            <v xml:space="preserve">Andrade &amp; Filhos, Lda              </v>
          </cell>
        </row>
        <row r="782">
          <cell r="B782" t="str">
            <v xml:space="preserve">Andrade e Irmão, Lda.              </v>
          </cell>
        </row>
        <row r="783">
          <cell r="B783" t="str">
            <v xml:space="preserve">Andrade e Saraiva, Lda             </v>
          </cell>
        </row>
        <row r="784">
          <cell r="B784" t="str">
            <v xml:space="preserve">Andrade Melo, Lda.                 </v>
          </cell>
        </row>
        <row r="785">
          <cell r="B785" t="str">
            <v xml:space="preserve">Andrade Santarém &amp; Cª              </v>
          </cell>
        </row>
        <row r="786">
          <cell r="B786" t="str">
            <v xml:space="preserve">ANDRÉ BAIROS MOURA                 </v>
          </cell>
        </row>
        <row r="787">
          <cell r="B787" t="str">
            <v xml:space="preserve">André Eloy                         </v>
          </cell>
        </row>
        <row r="788">
          <cell r="B788" t="str">
            <v xml:space="preserve">André Filipe Borges da Ponte       </v>
          </cell>
        </row>
        <row r="789">
          <cell r="B789" t="str">
            <v xml:space="preserve">André Filipe Rodrigues Lopes       </v>
          </cell>
        </row>
        <row r="790">
          <cell r="B790" t="str">
            <v xml:space="preserve">ANDRÉ JORGE GONÇALVES PINA         </v>
          </cell>
        </row>
        <row r="791">
          <cell r="B791" t="str">
            <v xml:space="preserve">ANDRE MAGALHAES MOREIRA PINHO      </v>
          </cell>
        </row>
        <row r="792">
          <cell r="B792" t="str">
            <v xml:space="preserve">André Manuel Matos                 </v>
          </cell>
        </row>
        <row r="793">
          <cell r="B793" t="str">
            <v xml:space="preserve">ANDRÉ MARCELINO MATEUS DA SILVA    </v>
          </cell>
        </row>
        <row r="794">
          <cell r="B794" t="str">
            <v xml:space="preserve">Andreas STIHL, SA                  </v>
          </cell>
        </row>
        <row r="795">
          <cell r="B795" t="str">
            <v xml:space="preserve">ANDREIA CRISTINA ALMEIDA AZEVEDO   </v>
          </cell>
        </row>
        <row r="796">
          <cell r="B796" t="str">
            <v xml:space="preserve">ANDREIA FILIPA FERREIRA CARVALHO   </v>
          </cell>
        </row>
        <row r="797">
          <cell r="B797" t="str">
            <v xml:space="preserve">Andreia Isabel Jacinta Sopa        </v>
          </cell>
        </row>
        <row r="798">
          <cell r="B798" t="str">
            <v xml:space="preserve">ANDREIA SOFIA MENDES BARROQUEIRO   </v>
          </cell>
        </row>
        <row r="799">
          <cell r="B799" t="str">
            <v xml:space="preserve">Andriy Stepanskyy                  </v>
          </cell>
        </row>
        <row r="800">
          <cell r="B800" t="str">
            <v xml:space="preserve">ANE Tours-Ag.Viagens e Turismo,Lda </v>
          </cell>
        </row>
        <row r="801">
          <cell r="B801" t="str">
            <v xml:space="preserve">ANEPE-Ass.Nac.Emp.Parques Estac.   </v>
          </cell>
        </row>
        <row r="802">
          <cell r="B802" t="str">
            <v>Anfei-Assoc.Nac.Formação Electr.Ind</v>
          </cell>
        </row>
        <row r="803">
          <cell r="B803" t="str">
            <v xml:space="preserve">Ângela Maria Duarte de Almeida     </v>
          </cell>
        </row>
        <row r="804">
          <cell r="B804" t="str">
            <v xml:space="preserve">ANGELA MARIA DUARTE FERREIRA NETO  </v>
          </cell>
        </row>
        <row r="805">
          <cell r="B805" t="str">
            <v xml:space="preserve">Angelo Chaves Braga                </v>
          </cell>
        </row>
        <row r="806">
          <cell r="B806" t="str">
            <v xml:space="preserve">Angelo e Costa                     </v>
          </cell>
        </row>
        <row r="807">
          <cell r="B807" t="str">
            <v xml:space="preserve">ANGELO JOAQUIM FERREIRA PINTO      </v>
          </cell>
        </row>
        <row r="808">
          <cell r="B808" t="str">
            <v xml:space="preserve">Angelo M.F.Costa                   </v>
          </cell>
        </row>
        <row r="809">
          <cell r="B809" t="str">
            <v xml:space="preserve">Angelo Manuel P. Figueiredo        </v>
          </cell>
        </row>
        <row r="810">
          <cell r="B810" t="str">
            <v xml:space="preserve">ÂNGELO MIGUEL PIMENTEL MOREIRA     </v>
          </cell>
        </row>
        <row r="811">
          <cell r="B811" t="str">
            <v xml:space="preserve">Anglopress-Edições e Publicidade   </v>
          </cell>
        </row>
        <row r="812">
          <cell r="B812" t="str">
            <v xml:space="preserve">Aníbal Guerreiro S.Revez Costa     </v>
          </cell>
        </row>
        <row r="813">
          <cell r="B813" t="str">
            <v xml:space="preserve">Aníbal Marques, Lda                </v>
          </cell>
        </row>
        <row r="814">
          <cell r="B814" t="str">
            <v xml:space="preserve">ANIBAL MARTINS OLIVEIRA            </v>
          </cell>
        </row>
        <row r="815">
          <cell r="B815" t="str">
            <v xml:space="preserve">Aníbal Santos &amp; Rodrigues, Lda     </v>
          </cell>
        </row>
        <row r="816">
          <cell r="B816" t="str">
            <v xml:space="preserve">Aníbal Sousa Rocha, Herd.,Lda      </v>
          </cell>
        </row>
        <row r="817">
          <cell r="B817" t="str">
            <v xml:space="preserve">Aniceto Silva e Ca, Lda.           </v>
          </cell>
        </row>
        <row r="818">
          <cell r="B818" t="str">
            <v xml:space="preserve">Anidas-Construções Metálicas, Lda  </v>
          </cell>
        </row>
        <row r="819">
          <cell r="B819" t="str">
            <v xml:space="preserve">Anilper                            </v>
          </cell>
        </row>
        <row r="820">
          <cell r="B820" t="str">
            <v xml:space="preserve">Animationspirit-Unipessoal, Lda    </v>
          </cell>
        </row>
        <row r="821">
          <cell r="B821" t="str">
            <v xml:space="preserve">Anino &amp; Tavares, Lda               </v>
          </cell>
        </row>
        <row r="822">
          <cell r="B822" t="str">
            <v xml:space="preserve">Anixter Portugal, Sa               </v>
          </cell>
        </row>
        <row r="823">
          <cell r="B823" t="str">
            <v xml:space="preserve">Annals Of Air And Space Law        </v>
          </cell>
        </row>
        <row r="824">
          <cell r="B824" t="str">
            <v xml:space="preserve">Anra Aviation Consulting           </v>
          </cell>
        </row>
        <row r="825">
          <cell r="B825" t="str">
            <v xml:space="preserve">Anselmo Estêvão Júlio -            </v>
          </cell>
        </row>
        <row r="826">
          <cell r="B826" t="str">
            <v xml:space="preserve">Anselmo José Oleiro Correia        </v>
          </cell>
        </row>
        <row r="827">
          <cell r="B827" t="str">
            <v xml:space="preserve">Ansi Lumen-Soluç.Audiovisuais,Lda  </v>
          </cell>
        </row>
        <row r="828">
          <cell r="B828" t="str">
            <v xml:space="preserve">Ansico-Decoração Interiores, Lda   </v>
          </cell>
        </row>
        <row r="829">
          <cell r="B829" t="str">
            <v xml:space="preserve">Antalis Portugal, SA               </v>
          </cell>
        </row>
        <row r="830">
          <cell r="B830" t="str">
            <v xml:space="preserve">Antatlantis-Rent A Car             </v>
          </cell>
        </row>
        <row r="831">
          <cell r="B831" t="str">
            <v xml:space="preserve">Anterex  - Equip.Electromec,Lda    </v>
          </cell>
        </row>
        <row r="832">
          <cell r="B832" t="str">
            <v xml:space="preserve">Antero Costa                       </v>
          </cell>
        </row>
        <row r="833">
          <cell r="B833" t="str">
            <v xml:space="preserve">ANTERO FILIPE CARVALHO DA SILVA    </v>
          </cell>
        </row>
        <row r="834">
          <cell r="B834" t="str">
            <v xml:space="preserve">Antero Paiva &amp; Filhos, Lda         </v>
          </cell>
        </row>
        <row r="835">
          <cell r="B835" t="str">
            <v xml:space="preserve">Antero Rego-Auto Ilha Verde, Lda   </v>
          </cell>
        </row>
        <row r="836">
          <cell r="B836" t="str">
            <v xml:space="preserve">Anticiclone - Inst.Técnicas, Lda   </v>
          </cell>
        </row>
        <row r="837">
          <cell r="B837" t="str">
            <v xml:space="preserve">Antigona - Editores Refract.,Lda   </v>
          </cell>
        </row>
        <row r="838">
          <cell r="B838" t="str">
            <v xml:space="preserve">Antónia dos Santos Pinto           </v>
          </cell>
        </row>
        <row r="839">
          <cell r="B839" t="str">
            <v xml:space="preserve">António A. Ferreira de Abreu, Lda  </v>
          </cell>
        </row>
        <row r="840">
          <cell r="B840" t="str">
            <v xml:space="preserve">António Alberto Carreiro Xavier    </v>
          </cell>
        </row>
        <row r="841">
          <cell r="B841" t="str">
            <v xml:space="preserve">ANTONIO ALFREDO SILVA SOARES       </v>
          </cell>
        </row>
        <row r="842">
          <cell r="B842" t="str">
            <v xml:space="preserve">António Alves &amp; Filhos, Lda        </v>
          </cell>
        </row>
        <row r="843">
          <cell r="B843" t="str">
            <v xml:space="preserve">António Augusto Leal dos Santos    </v>
          </cell>
        </row>
        <row r="844">
          <cell r="B844" t="str">
            <v xml:space="preserve">António Augusto Ribeiro Leite,Lda  </v>
          </cell>
        </row>
        <row r="845">
          <cell r="B845" t="str">
            <v>António B.Ferreira,A.França Dória,L</v>
          </cell>
        </row>
        <row r="846">
          <cell r="B846" t="str">
            <v xml:space="preserve">António Barbosa                    </v>
          </cell>
        </row>
        <row r="847">
          <cell r="B847" t="str">
            <v xml:space="preserve">ANTÓNIO BORGES PEREIRA             </v>
          </cell>
        </row>
        <row r="848">
          <cell r="B848" t="str">
            <v xml:space="preserve">António Borges, Lda                </v>
          </cell>
        </row>
        <row r="849">
          <cell r="B849" t="str">
            <v xml:space="preserve">ANTONIO BOTELHO FONTINHA           </v>
          </cell>
        </row>
        <row r="850">
          <cell r="B850" t="str">
            <v xml:space="preserve">António C. Fernandes de Carvalho   </v>
          </cell>
        </row>
        <row r="851">
          <cell r="B851" t="str">
            <v xml:space="preserve">António Cabral Resendes            </v>
          </cell>
        </row>
        <row r="852">
          <cell r="B852" t="str">
            <v xml:space="preserve">ANTÓNIO CÂNDIDO MONTEIRO           </v>
          </cell>
        </row>
        <row r="853">
          <cell r="B853" t="str">
            <v xml:space="preserve">ANTONIO CARLOS DIAS MOREIRA        </v>
          </cell>
        </row>
        <row r="854">
          <cell r="B854" t="str">
            <v xml:space="preserve">António Carlos Medeiros Soares     </v>
          </cell>
        </row>
        <row r="855">
          <cell r="B855" t="str">
            <v xml:space="preserve">António Castel-Branco, Unipess,Lda </v>
          </cell>
        </row>
        <row r="856">
          <cell r="B856" t="str">
            <v xml:space="preserve">António Cecílio Martins, Lda       </v>
          </cell>
        </row>
        <row r="857">
          <cell r="B857" t="str">
            <v xml:space="preserve">António Coelho, Ldª                </v>
          </cell>
        </row>
        <row r="858">
          <cell r="B858" t="str">
            <v xml:space="preserve">António Conceição Bairos Medeiros  </v>
          </cell>
        </row>
        <row r="859">
          <cell r="B859" t="str">
            <v xml:space="preserve">António Correia e Filho, Lda       </v>
          </cell>
        </row>
        <row r="860">
          <cell r="B860" t="str">
            <v xml:space="preserve">António Costa Pardal-Soc.Unip.Lda  </v>
          </cell>
        </row>
        <row r="861">
          <cell r="B861" t="str">
            <v xml:space="preserve">ANTONIO DA ASCENSÃO MARQUES        </v>
          </cell>
        </row>
        <row r="862">
          <cell r="B862" t="str">
            <v xml:space="preserve">António da Silva Costa             </v>
          </cell>
        </row>
        <row r="863">
          <cell r="B863" t="str">
            <v xml:space="preserve">António da Silva Dores, SA         </v>
          </cell>
        </row>
        <row r="864">
          <cell r="B864" t="str">
            <v xml:space="preserve">António da Silva Maia, Lda.        </v>
          </cell>
        </row>
        <row r="865">
          <cell r="B865" t="str">
            <v xml:space="preserve">António da Silva Moreira           </v>
          </cell>
        </row>
        <row r="866">
          <cell r="B866" t="str">
            <v xml:space="preserve">António da Silva Moreira           </v>
          </cell>
        </row>
        <row r="867">
          <cell r="B867" t="str">
            <v xml:space="preserve">ANTÓNIO DA SILVA PEREIRA           </v>
          </cell>
        </row>
        <row r="868">
          <cell r="B868" t="str">
            <v xml:space="preserve">António de Azevedo Júnior          </v>
          </cell>
        </row>
        <row r="869">
          <cell r="B869" t="str">
            <v xml:space="preserve">António de Jesus Felizardo         </v>
          </cell>
        </row>
        <row r="870">
          <cell r="B870" t="str">
            <v xml:space="preserve">António Domingos Lopes do Pereiro  </v>
          </cell>
        </row>
        <row r="871">
          <cell r="B871" t="str">
            <v xml:space="preserve">António Domingos Lopes do Pereiro  </v>
          </cell>
        </row>
        <row r="872">
          <cell r="B872" t="str">
            <v xml:space="preserve">ANTONIO DOMINGOS NABAIS CRUZ       </v>
          </cell>
        </row>
        <row r="873">
          <cell r="B873" t="str">
            <v xml:space="preserve">ANTONIO DOS SANTOS MORGADO         </v>
          </cell>
        </row>
        <row r="874">
          <cell r="B874" t="str">
            <v xml:space="preserve">António Duarte Medeiros Arruda     </v>
          </cell>
        </row>
        <row r="875">
          <cell r="B875" t="str">
            <v xml:space="preserve">António Eduardo Costa Oliveira     </v>
          </cell>
        </row>
        <row r="876">
          <cell r="B876" t="str">
            <v xml:space="preserve">António Eduardo Machado, Lda       </v>
          </cell>
        </row>
        <row r="877">
          <cell r="B877" t="str">
            <v xml:space="preserve">António Eduardo Melo Pimentel,Ld   </v>
          </cell>
        </row>
        <row r="878">
          <cell r="B878" t="str">
            <v xml:space="preserve">ANTONIO EMILIO DE LORENA PIRES     </v>
          </cell>
        </row>
        <row r="879">
          <cell r="B879" t="str">
            <v xml:space="preserve">António Emílio Serpa Perry Nava    </v>
          </cell>
        </row>
        <row r="880">
          <cell r="B880" t="str">
            <v xml:space="preserve">António Ernesto Macedo d'Oliveira  </v>
          </cell>
        </row>
        <row r="881">
          <cell r="B881" t="str">
            <v xml:space="preserve">ANTONIO ESTEVES MALHEIRO           </v>
          </cell>
        </row>
        <row r="882">
          <cell r="B882" t="str">
            <v>António Eusébio Pereira Cardoso Mar</v>
          </cell>
        </row>
        <row r="883">
          <cell r="B883" t="str">
            <v xml:space="preserve">António F.Cruz e Ferro             </v>
          </cell>
        </row>
        <row r="884">
          <cell r="B884" t="str">
            <v xml:space="preserve">ANTÓNIO FERNANDO CARVALHO SERRÃO   </v>
          </cell>
        </row>
        <row r="885">
          <cell r="B885" t="str">
            <v xml:space="preserve">ANTONIO FERNANDO MATIAS CORREA     </v>
          </cell>
        </row>
        <row r="886">
          <cell r="B886" t="str">
            <v xml:space="preserve">António Fernando Oliveira Silva    </v>
          </cell>
        </row>
        <row r="887">
          <cell r="B887" t="str">
            <v>ANTÓNIO FERNANDO T. DE MACEDO SAMPA</v>
          </cell>
        </row>
        <row r="888">
          <cell r="B888" t="str">
            <v xml:space="preserve">António Ferreira da Costa          </v>
          </cell>
        </row>
        <row r="889">
          <cell r="B889" t="str">
            <v xml:space="preserve">ANTONIO FERREIRA DE CARVALHO       </v>
          </cell>
        </row>
        <row r="890">
          <cell r="B890" t="str">
            <v>António Ferreira Silva &amp; Filhos,Lda</v>
          </cell>
        </row>
        <row r="891">
          <cell r="B891" t="str">
            <v xml:space="preserve">António Figueira e Filho, Lda.     </v>
          </cell>
        </row>
        <row r="892">
          <cell r="B892" t="str">
            <v>António Figueiredo Batista &amp; Fºs,Ld</v>
          </cell>
        </row>
        <row r="893">
          <cell r="B893" t="str">
            <v xml:space="preserve">António Francisco Fragoso Fonseca  </v>
          </cell>
        </row>
        <row r="894">
          <cell r="B894" t="str">
            <v xml:space="preserve">António Francisco G.  Medeiros     </v>
          </cell>
        </row>
        <row r="895">
          <cell r="B895" t="str">
            <v>ANTÓNIO FRANCISCO M. DOS REIS SALGA</v>
          </cell>
        </row>
        <row r="896">
          <cell r="B896" t="str">
            <v>António Franco-Inst.Eléctr.Unip.Lda</v>
          </cell>
        </row>
        <row r="897">
          <cell r="B897" t="str">
            <v xml:space="preserve">António Girão, Lda.                </v>
          </cell>
        </row>
        <row r="898">
          <cell r="B898" t="str">
            <v xml:space="preserve">Antonio Gomez Espina               </v>
          </cell>
        </row>
        <row r="899">
          <cell r="B899" t="str">
            <v xml:space="preserve">António Gonçalves Alves            </v>
          </cell>
        </row>
        <row r="900">
          <cell r="B900" t="str">
            <v>António Guilherme Francisco e Cª,Ld</v>
          </cell>
        </row>
        <row r="901">
          <cell r="B901" t="str">
            <v xml:space="preserve">António Guilherme Francisco, Lda   </v>
          </cell>
        </row>
        <row r="902">
          <cell r="B902" t="str">
            <v xml:space="preserve">ANTÓNIO GUILHERMINO RODRIGUES      </v>
          </cell>
        </row>
        <row r="903">
          <cell r="B903" t="str">
            <v xml:space="preserve">António H. Ferreira                </v>
          </cell>
        </row>
        <row r="904">
          <cell r="B904" t="str">
            <v xml:space="preserve">António Henrique B.Simões Carneiro </v>
          </cell>
        </row>
        <row r="905">
          <cell r="B905" t="str">
            <v xml:space="preserve">António Isidoro Viegas Cavaco      </v>
          </cell>
        </row>
        <row r="906">
          <cell r="B906" t="str">
            <v xml:space="preserve">António Jesus  Mata Muralha        </v>
          </cell>
        </row>
        <row r="907">
          <cell r="B907" t="str">
            <v xml:space="preserve">António Jesus Mata Muralha, Lda    </v>
          </cell>
        </row>
        <row r="908">
          <cell r="B908" t="str">
            <v xml:space="preserve">António João dos Santos Lopes      </v>
          </cell>
        </row>
        <row r="909">
          <cell r="B909" t="str">
            <v xml:space="preserve">António Joaquim Borrego Raposo     </v>
          </cell>
        </row>
        <row r="910">
          <cell r="B910" t="str">
            <v>António Joaquim da Rosa &amp; Filhos Ld</v>
          </cell>
        </row>
        <row r="911">
          <cell r="B911" t="str">
            <v xml:space="preserve">António Joaquim de Brito           </v>
          </cell>
        </row>
        <row r="912">
          <cell r="B912" t="str">
            <v xml:space="preserve">António Joaquim Martins Silva      </v>
          </cell>
        </row>
        <row r="913">
          <cell r="B913" t="str">
            <v xml:space="preserve">António Joaquim Romão              </v>
          </cell>
        </row>
        <row r="914">
          <cell r="B914" t="str">
            <v>António Jorge  Monteiro-I.Electr,UN</v>
          </cell>
        </row>
        <row r="915">
          <cell r="B915" t="str">
            <v xml:space="preserve">ANTÓNIO JORGE ANDRADE FIGUEIREDO   </v>
          </cell>
        </row>
        <row r="916">
          <cell r="B916" t="str">
            <v xml:space="preserve">António Jorge Cabral Monteiro      </v>
          </cell>
        </row>
        <row r="917">
          <cell r="B917" t="str">
            <v xml:space="preserve">ANTONIO JORGE CARVALHO             </v>
          </cell>
        </row>
        <row r="918">
          <cell r="B918" t="str">
            <v xml:space="preserve">ANTONIO JORGE DINIS ROCHA          </v>
          </cell>
        </row>
        <row r="919">
          <cell r="B919" t="str">
            <v xml:space="preserve">António Jorge Dinis Rocha          </v>
          </cell>
        </row>
        <row r="920">
          <cell r="B920" t="str">
            <v xml:space="preserve">ANTONIO JORGE FERNANDES PINHO      </v>
          </cell>
        </row>
        <row r="921">
          <cell r="B921" t="str">
            <v xml:space="preserve">ANTONIO JORGE MARQUES SANTOS       </v>
          </cell>
        </row>
        <row r="922">
          <cell r="B922" t="str">
            <v xml:space="preserve">António Jorge Raposo Ricardo       </v>
          </cell>
        </row>
        <row r="923">
          <cell r="B923" t="str">
            <v xml:space="preserve">António Jorge Silveira do Amaral   </v>
          </cell>
        </row>
        <row r="924">
          <cell r="B924" t="str">
            <v xml:space="preserve">ANTONIO JORGE VALADARES            </v>
          </cell>
        </row>
        <row r="925">
          <cell r="B925" t="str">
            <v xml:space="preserve">António Jorge Vilela Pereira       </v>
          </cell>
        </row>
        <row r="926">
          <cell r="B926" t="str">
            <v xml:space="preserve">António José A.T. Carmo Unipessoal </v>
          </cell>
        </row>
        <row r="927">
          <cell r="B927" t="str">
            <v xml:space="preserve">António José Almas Rodrigues       </v>
          </cell>
        </row>
        <row r="928">
          <cell r="B928" t="str">
            <v xml:space="preserve">António José Alves da Silva        </v>
          </cell>
        </row>
        <row r="929">
          <cell r="B929" t="str">
            <v xml:space="preserve">António José Bernardo da Silva     </v>
          </cell>
        </row>
        <row r="930">
          <cell r="B930" t="str">
            <v xml:space="preserve">António José C. Jesus              </v>
          </cell>
        </row>
        <row r="931">
          <cell r="B931" t="str">
            <v xml:space="preserve">António José C. Oliveira           </v>
          </cell>
        </row>
        <row r="932">
          <cell r="B932" t="str">
            <v xml:space="preserve">António José Canto Oliveira Maia   </v>
          </cell>
        </row>
        <row r="933">
          <cell r="B933" t="str">
            <v xml:space="preserve">António José Couto Alves           </v>
          </cell>
        </row>
        <row r="934">
          <cell r="B934" t="str">
            <v xml:space="preserve">António José Couto Ferreira        </v>
          </cell>
        </row>
        <row r="935">
          <cell r="B935" t="str">
            <v xml:space="preserve">ANTONIO JOSE CUNHA MIGUEL          </v>
          </cell>
        </row>
        <row r="936">
          <cell r="B936" t="str">
            <v xml:space="preserve">ANTONIO JOSE DA SILVA CORREIA      </v>
          </cell>
        </row>
        <row r="937">
          <cell r="B937" t="str">
            <v>ANTÓNIO JOSÉ DO NASCIMENTO DINIS PE</v>
          </cell>
        </row>
        <row r="938">
          <cell r="B938" t="str">
            <v xml:space="preserve">ANTÓNIO JOSÉ DOS REIS PEREZ        </v>
          </cell>
        </row>
        <row r="939">
          <cell r="B939" t="str">
            <v xml:space="preserve">ANTONIO JOSE LOPES JESUS           </v>
          </cell>
        </row>
        <row r="940">
          <cell r="B940" t="str">
            <v xml:space="preserve">António José Marques C.Monzelo     </v>
          </cell>
        </row>
        <row r="941">
          <cell r="B941" t="str">
            <v xml:space="preserve">ANTONIO JOSE MONTEIRO FIGUEIREDO   </v>
          </cell>
        </row>
        <row r="942">
          <cell r="B942" t="str">
            <v>António José Nascimento Dinis Perei</v>
          </cell>
        </row>
        <row r="943">
          <cell r="B943" t="str">
            <v xml:space="preserve">ANTÓNIO JOSÉ RODRIGUES F. OLIVEIRA </v>
          </cell>
        </row>
        <row r="944">
          <cell r="B944" t="str">
            <v xml:space="preserve">ANTONIO JOSÉ SILVA                 </v>
          </cell>
        </row>
        <row r="945">
          <cell r="B945" t="str">
            <v xml:space="preserve">António Júlio Morais Carrelo       </v>
          </cell>
        </row>
        <row r="946">
          <cell r="B946" t="str">
            <v xml:space="preserve">ANTONIO JULIO SANTOS HENRIQUES     </v>
          </cell>
        </row>
        <row r="947">
          <cell r="B947" t="str">
            <v xml:space="preserve">ANTONIO JULIO SILVA VIEIRA         </v>
          </cell>
        </row>
        <row r="948">
          <cell r="B948" t="str">
            <v xml:space="preserve">António Júlio Teixeira de Sousa    </v>
          </cell>
        </row>
        <row r="949">
          <cell r="B949" t="str">
            <v xml:space="preserve">António Luis Alexandre Ramos       </v>
          </cell>
        </row>
        <row r="950">
          <cell r="B950" t="str">
            <v xml:space="preserve">António Luis Cúcio Parada          </v>
          </cell>
        </row>
        <row r="951">
          <cell r="B951" t="str">
            <v xml:space="preserve">ANTÓNIO LUÍS NOVO DA SILVA RODOLFO </v>
          </cell>
        </row>
        <row r="952">
          <cell r="B952" t="str">
            <v xml:space="preserve">António Luis Oliveira do Val       </v>
          </cell>
        </row>
        <row r="953">
          <cell r="B953" t="str">
            <v xml:space="preserve">António Luis Sousa Carreiro        </v>
          </cell>
        </row>
        <row r="954">
          <cell r="B954" t="str">
            <v xml:space="preserve">António M. Costa Gamboa            </v>
          </cell>
        </row>
        <row r="955">
          <cell r="B955" t="str">
            <v xml:space="preserve">António M.Pereira, Miguel Lourenço </v>
          </cell>
        </row>
        <row r="956">
          <cell r="B956" t="str">
            <v xml:space="preserve">António Machado de Sousa           </v>
          </cell>
        </row>
        <row r="957">
          <cell r="B957" t="str">
            <v xml:space="preserve">ANTÓNIO MAGALHÃES SILVA            </v>
          </cell>
        </row>
        <row r="958">
          <cell r="B958" t="str">
            <v xml:space="preserve">António Manuel Batista Pestana     </v>
          </cell>
        </row>
        <row r="959">
          <cell r="B959" t="str">
            <v xml:space="preserve">ANTONIO MANUEL BRAGA RESENDES      </v>
          </cell>
        </row>
        <row r="960">
          <cell r="B960" t="str">
            <v xml:space="preserve">António Manuel Carreiro Cardoso    </v>
          </cell>
        </row>
        <row r="961">
          <cell r="B961" t="str">
            <v xml:space="preserve">ANTONIO MANUEL CHAGAS MALAGUEIRO   </v>
          </cell>
        </row>
        <row r="962">
          <cell r="B962" t="str">
            <v xml:space="preserve">ANTONIO MANUEL CRAVO LOUREIRO      </v>
          </cell>
        </row>
        <row r="963">
          <cell r="B963" t="str">
            <v xml:space="preserve">António Manuel da Silva            </v>
          </cell>
        </row>
        <row r="964">
          <cell r="B964" t="str">
            <v xml:space="preserve">ANTONIO MANUEL DA SILVA RIBEIRO    </v>
          </cell>
        </row>
        <row r="965">
          <cell r="B965" t="str">
            <v xml:space="preserve">ANTONIO MANUEL FERNANDES NUNES     </v>
          </cell>
        </row>
        <row r="966">
          <cell r="B966" t="str">
            <v xml:space="preserve">ANTONIO MANUEL FERROS FERNANDES    </v>
          </cell>
        </row>
        <row r="967">
          <cell r="B967" t="str">
            <v xml:space="preserve">António Manuel Garcia Ribeiro      </v>
          </cell>
        </row>
        <row r="968">
          <cell r="B968" t="str">
            <v xml:space="preserve">António Manuel Gaspar Carvalho     </v>
          </cell>
        </row>
        <row r="969">
          <cell r="B969" t="str">
            <v xml:space="preserve">ANTONIO MANUEL GONÇALVES RAMALHETE </v>
          </cell>
        </row>
        <row r="970">
          <cell r="B970" t="str">
            <v xml:space="preserve">ANTÓNIO MANUEL MARTINS GROSSO      </v>
          </cell>
        </row>
        <row r="971">
          <cell r="B971" t="str">
            <v xml:space="preserve">António Manuel Nobre Sousa         </v>
          </cell>
        </row>
        <row r="972">
          <cell r="B972" t="str">
            <v xml:space="preserve">António Manuel Oliveira Tavares    </v>
          </cell>
        </row>
        <row r="973">
          <cell r="B973" t="str">
            <v xml:space="preserve">António Manuel Pereira Belchior    </v>
          </cell>
        </row>
        <row r="974">
          <cell r="B974" t="str">
            <v xml:space="preserve">ANTONIO MANUEL RUAS ALVES          </v>
          </cell>
        </row>
        <row r="975">
          <cell r="B975" t="str">
            <v xml:space="preserve">António Manuel Sousa Fontes        </v>
          </cell>
        </row>
        <row r="976">
          <cell r="B976" t="str">
            <v xml:space="preserve">António Manuel Sousa Pombo         </v>
          </cell>
        </row>
        <row r="977">
          <cell r="B977" t="str">
            <v xml:space="preserve">ANTÓNIO MARCELINO C PIRES DA COVA  </v>
          </cell>
        </row>
        <row r="978">
          <cell r="B978" t="str">
            <v xml:space="preserve">ANTÓNIO MARIA PEREIRA GONÇALVES    </v>
          </cell>
        </row>
        <row r="979">
          <cell r="B979" t="str">
            <v xml:space="preserve">António Maria Tavares Júnior, Lda  </v>
          </cell>
        </row>
        <row r="980">
          <cell r="B980" t="str">
            <v xml:space="preserve">António Mário da Silva Ferreira    </v>
          </cell>
        </row>
        <row r="981">
          <cell r="B981" t="str">
            <v xml:space="preserve">ANTONIO MARIO G. C. SILVA          </v>
          </cell>
        </row>
        <row r="982">
          <cell r="B982" t="str">
            <v xml:space="preserve">ANTONIO MARQUES CAVALEIRO          </v>
          </cell>
        </row>
        <row r="983">
          <cell r="B983" t="str">
            <v xml:space="preserve">ANTONIO MARQUES PIRES              </v>
          </cell>
        </row>
        <row r="984">
          <cell r="B984" t="str">
            <v>António Martins Fernandes Silva,Lda</v>
          </cell>
        </row>
        <row r="985">
          <cell r="B985" t="str">
            <v>António Mateus Heleno-Emp.Const. Ci</v>
          </cell>
        </row>
        <row r="986">
          <cell r="B986" t="str">
            <v xml:space="preserve">António Medeiros-S.Unipessoal,Lda  </v>
          </cell>
        </row>
        <row r="987">
          <cell r="B987" t="str">
            <v xml:space="preserve">António Menezes Cordeiro e Ass.    </v>
          </cell>
        </row>
        <row r="988">
          <cell r="B988" t="str">
            <v xml:space="preserve">António Mestre Mateus              </v>
          </cell>
        </row>
        <row r="989">
          <cell r="B989" t="str">
            <v xml:space="preserve">António Miguel da Costa Ferreira   </v>
          </cell>
        </row>
        <row r="990">
          <cell r="B990" t="str">
            <v xml:space="preserve">António Miranda Ribeiro            </v>
          </cell>
        </row>
        <row r="991">
          <cell r="B991" t="str">
            <v xml:space="preserve">António Moutinho &amp; Cia., Lda       </v>
          </cell>
        </row>
        <row r="992">
          <cell r="B992" t="str">
            <v xml:space="preserve">António Neves Pires de Sousa Uva   </v>
          </cell>
        </row>
        <row r="993">
          <cell r="B993" t="str">
            <v xml:space="preserve">António Norton C. Lages            </v>
          </cell>
        </row>
        <row r="994">
          <cell r="B994" t="str">
            <v xml:space="preserve">António Nunes Serrador             </v>
          </cell>
        </row>
        <row r="995">
          <cell r="B995" t="str">
            <v xml:space="preserve">António Nuno Barata Feyo           </v>
          </cell>
        </row>
        <row r="996">
          <cell r="B996" t="str">
            <v xml:space="preserve">António Óscar Vedor Magalhães      </v>
          </cell>
        </row>
        <row r="997">
          <cell r="B997" t="str">
            <v xml:space="preserve">ANTÓNIO PAULO RODRIGUES MATOS      </v>
          </cell>
        </row>
        <row r="998">
          <cell r="B998" t="str">
            <v xml:space="preserve">ANTONIO PAULO TEIXEIRA BESSA       </v>
          </cell>
        </row>
        <row r="999">
          <cell r="B999" t="str">
            <v xml:space="preserve">António Pedro C.Estácio Marques    </v>
          </cell>
        </row>
        <row r="1000">
          <cell r="B1000" t="str">
            <v xml:space="preserve">António Pedro Guerreiro Norte      </v>
          </cell>
        </row>
        <row r="1001">
          <cell r="B1001" t="str">
            <v xml:space="preserve">António Pedro Guerreiro Norte      </v>
          </cell>
        </row>
        <row r="1002">
          <cell r="B1002" t="str">
            <v xml:space="preserve">António Pedro O.Torres Pereira     </v>
          </cell>
        </row>
        <row r="1003">
          <cell r="B1003" t="str">
            <v xml:space="preserve">António Pereira &amp; Paula, Lda       </v>
          </cell>
        </row>
        <row r="1004">
          <cell r="B1004" t="str">
            <v xml:space="preserve">António Pires Santana              </v>
          </cell>
        </row>
        <row r="1005">
          <cell r="B1005" t="str">
            <v xml:space="preserve">António Raimundo                   </v>
          </cell>
        </row>
        <row r="1006">
          <cell r="B1006" t="str">
            <v xml:space="preserve">António Ramalho-S.Constr.Desp.Lda  </v>
          </cell>
        </row>
        <row r="1007">
          <cell r="B1007" t="str">
            <v xml:space="preserve">António Ramos Palma                </v>
          </cell>
        </row>
        <row r="1008">
          <cell r="B1008" t="str">
            <v xml:space="preserve">António Ramos Palma-S.Constr.,Lda  </v>
          </cell>
        </row>
        <row r="1009">
          <cell r="B1009" t="str">
            <v xml:space="preserve">ANTÓNIO RICARDO C. CORREIA MENDES  </v>
          </cell>
        </row>
        <row r="1010">
          <cell r="B1010" t="str">
            <v xml:space="preserve">António Rodrigues Cabral de Melo   </v>
          </cell>
        </row>
        <row r="1011">
          <cell r="B1011" t="str">
            <v xml:space="preserve">ANTONIO RODRIGUES CARDOSO          </v>
          </cell>
        </row>
        <row r="1012">
          <cell r="B1012" t="str">
            <v xml:space="preserve">António Rodrigues Mota             </v>
          </cell>
        </row>
        <row r="1013">
          <cell r="B1013" t="str">
            <v xml:space="preserve">António Rosa Valério               </v>
          </cell>
        </row>
        <row r="1014">
          <cell r="B1014" t="str">
            <v xml:space="preserve">ANTÓNIO RUI A. NOGUEIRA F. CASTRO  </v>
          </cell>
        </row>
        <row r="1015">
          <cell r="B1015" t="str">
            <v xml:space="preserve">António Rui Mendonça Andrade       </v>
          </cell>
        </row>
        <row r="1016">
          <cell r="B1016" t="str">
            <v xml:space="preserve">António S. Ferreira                </v>
          </cell>
        </row>
        <row r="1017">
          <cell r="B1017" t="str">
            <v xml:space="preserve">António Sá e Lino Vilaça, Lda      </v>
          </cell>
        </row>
        <row r="1018">
          <cell r="B1018" t="str">
            <v xml:space="preserve">António Sá Medeiros Sousa          </v>
          </cell>
        </row>
        <row r="1019">
          <cell r="B1019" t="str">
            <v xml:space="preserve">ANTÓNIO SÉRGIO COSTA BRITO DA MANA </v>
          </cell>
        </row>
        <row r="1020">
          <cell r="B1020" t="str">
            <v xml:space="preserve">António Sousa Moreira Soares, Lda  </v>
          </cell>
        </row>
        <row r="1021">
          <cell r="B1021" t="str">
            <v xml:space="preserve">António Sousa Silveira Ferreia     </v>
          </cell>
        </row>
        <row r="1022">
          <cell r="B1022" t="str">
            <v xml:space="preserve">ANTONIO TEIXEIRA VIEIRA            </v>
          </cell>
        </row>
        <row r="1023">
          <cell r="B1023" t="str">
            <v xml:space="preserve">António Torres Pedroso             </v>
          </cell>
        </row>
        <row r="1024">
          <cell r="B1024" t="str">
            <v>António Trindade-E.Eng.Electrot.Lda</v>
          </cell>
        </row>
        <row r="1025">
          <cell r="B1025" t="str">
            <v xml:space="preserve">António Vasco Ferraz de Sousa      </v>
          </cell>
        </row>
        <row r="1026">
          <cell r="B1026" t="str">
            <v xml:space="preserve">António Vidal Pinto                </v>
          </cell>
        </row>
        <row r="1027">
          <cell r="B1027" t="str">
            <v xml:space="preserve">ANTONIO VIEIRA MARTINS             </v>
          </cell>
        </row>
        <row r="1028">
          <cell r="B1028" t="str">
            <v xml:space="preserve">António Vitor F. Lima              </v>
          </cell>
        </row>
        <row r="1029">
          <cell r="B1029" t="str">
            <v xml:space="preserve">António Vitor Luis Brilha          </v>
          </cell>
        </row>
        <row r="1030">
          <cell r="B1030" t="str">
            <v xml:space="preserve">ANTRAN                             </v>
          </cell>
        </row>
        <row r="1031">
          <cell r="B1031" t="str">
            <v xml:space="preserve">Antunes &amp; Durães-Lda               </v>
          </cell>
        </row>
        <row r="1032">
          <cell r="B1032" t="str">
            <v>AON-Gil Y Carvajal Portugal-C.Seg.S</v>
          </cell>
        </row>
        <row r="1033">
          <cell r="B1033" t="str">
            <v xml:space="preserve">Aosegundocontrol-Tec.Inform.Unip.  </v>
          </cell>
        </row>
        <row r="1034">
          <cell r="B1034" t="str">
            <v xml:space="preserve">APAD-Ass.Port.Apoio Desprotegidos  </v>
          </cell>
        </row>
        <row r="1035">
          <cell r="B1035" t="str">
            <v xml:space="preserve">Apadil S.A.                        </v>
          </cell>
        </row>
        <row r="1036">
          <cell r="B1036" t="str">
            <v xml:space="preserve">APAE-Assoc.Port.Aeronáutica Espaço </v>
          </cell>
        </row>
        <row r="1037">
          <cell r="B1037" t="str">
            <v xml:space="preserve">Apametal-Aparelhag.Metálicas,Lda   </v>
          </cell>
        </row>
        <row r="1038">
          <cell r="B1038" t="str">
            <v xml:space="preserve">APAP-Ass.Empr.Public.Comunicação   </v>
          </cell>
        </row>
        <row r="1039">
          <cell r="B1039" t="str">
            <v xml:space="preserve">APAT                               </v>
          </cell>
        </row>
        <row r="1040">
          <cell r="B1040" t="str">
            <v xml:space="preserve">APAVT-Ass.Port.Ag.Viagens Turismo  </v>
          </cell>
        </row>
        <row r="1041">
          <cell r="B1041" t="str">
            <v xml:space="preserve">APC Distribution LTD               </v>
          </cell>
        </row>
        <row r="1042">
          <cell r="B1042" t="str">
            <v xml:space="preserve">APC Distribution, Ltd              </v>
          </cell>
        </row>
        <row r="1043">
          <cell r="B1043" t="str">
            <v xml:space="preserve">APCADEC-Assoc.Port.Com.e Aprov.    </v>
          </cell>
        </row>
        <row r="1044">
          <cell r="B1044" t="str">
            <v xml:space="preserve">APC-American Power C.Portugal,Lda  </v>
          </cell>
        </row>
        <row r="1045">
          <cell r="B1045" t="str">
            <v xml:space="preserve">APCER-Assoc.Portug.Certificação    </v>
          </cell>
        </row>
        <row r="1046">
          <cell r="B1046" t="str">
            <v>Apdc-Ass. Port.Desenv. Comunicações</v>
          </cell>
        </row>
        <row r="1047">
          <cell r="B1047" t="str">
            <v xml:space="preserve">APEA-Ass.Port.Engenharia Ambiente  </v>
          </cell>
        </row>
        <row r="1048">
          <cell r="B1048" t="str">
            <v xml:space="preserve">APEA-Ass.Port.Engenheiros Ambiente </v>
          </cell>
        </row>
        <row r="1049">
          <cell r="B1049" t="str">
            <v xml:space="preserve">APEB-Assoc.Port.Emp.Betão a Pronto </v>
          </cell>
        </row>
        <row r="1050">
          <cell r="B1050" t="str">
            <v>Apee- Associação Portug.Eng.Estrutu</v>
          </cell>
        </row>
        <row r="1051">
          <cell r="B1051" t="str">
            <v>Apelclima-Ar Condº Energias Alterna</v>
          </cell>
        </row>
        <row r="1052">
          <cell r="B1052" t="str">
            <v>Apemeta-Ass.Port.Emp.Tec.Ambientais</v>
          </cell>
        </row>
        <row r="1053">
          <cell r="B1053" t="str">
            <v>Apercel-Com.Prod.Limpeza,Trapos,Lda</v>
          </cell>
        </row>
        <row r="1054">
          <cell r="B1054" t="str">
            <v>Apes Ibérica-Aud.Proj.ENgª Segur.Ld</v>
          </cell>
        </row>
        <row r="1055">
          <cell r="B1055" t="str">
            <v xml:space="preserve">APESB-Ass.P.Est.Saneamento Básico  </v>
          </cell>
        </row>
        <row r="1056">
          <cell r="B1056" t="str">
            <v xml:space="preserve">Apfin - Ass.Port.Soc.Gest.F.Inv.   </v>
          </cell>
        </row>
        <row r="1057">
          <cell r="B1057" t="str">
            <v xml:space="preserve">Apg-Ass.Port.Gest.Tecn.Rec.Human   </v>
          </cell>
        </row>
        <row r="1058">
          <cell r="B1058" t="str">
            <v xml:space="preserve">APG-Brindes e Representações, Lda  </v>
          </cell>
        </row>
        <row r="1059">
          <cell r="B1059" t="str">
            <v xml:space="preserve">Apg-Brindes e Representaçoes,Lda   </v>
          </cell>
        </row>
        <row r="1060">
          <cell r="B1060" t="str">
            <v xml:space="preserve">Apie-Apoio Informat.Empresas,Lda   </v>
          </cell>
        </row>
        <row r="1061">
          <cell r="B1061" t="str">
            <v>APIEF-Centro Form.Prof.Ind.T.Energi</v>
          </cell>
        </row>
        <row r="1062">
          <cell r="B1062" t="str">
            <v>Apirac-Ass.Port.I.Refr.Ar Condicion</v>
          </cell>
        </row>
        <row r="1063">
          <cell r="B1063" t="str">
            <v xml:space="preserve">Aplitop - Topografia Aplicada,Ld   </v>
          </cell>
        </row>
        <row r="1064">
          <cell r="B1064" t="str">
            <v xml:space="preserve">Aplog-Assoc.Portuguesa Logística   </v>
          </cell>
        </row>
        <row r="1065">
          <cell r="B1065" t="str">
            <v xml:space="preserve">Apmg-Assoc.Port.Meteo.Geofísica    </v>
          </cell>
        </row>
        <row r="1066">
          <cell r="B1066" t="str">
            <v xml:space="preserve">Apmi-Ass.Port.Manut.Industrial     </v>
          </cell>
        </row>
        <row r="1067">
          <cell r="B1067" t="str">
            <v xml:space="preserve">APM-IT-António Palmira Martins,Lda </v>
          </cell>
        </row>
        <row r="1068">
          <cell r="B1068" t="str">
            <v xml:space="preserve">APO-Ass.Portug.Utilizadores Oracle </v>
          </cell>
        </row>
        <row r="1069">
          <cell r="B1069" t="str">
            <v>Apoceep-Assoc.P.Empr.Partic.Pública</v>
          </cell>
        </row>
        <row r="1070">
          <cell r="B1070" t="str">
            <v>Apogeu-Comércio Indústria Equ.Áudio</v>
          </cell>
        </row>
        <row r="1071">
          <cell r="B1071" t="str">
            <v xml:space="preserve">Apooa - Ass.Port.Op.Aeroportuár.   </v>
          </cell>
        </row>
        <row r="1072">
          <cell r="B1072" t="str">
            <v xml:space="preserve">APOOA-Ass.Port.Ofic.Op.Aeroport.   </v>
          </cell>
        </row>
        <row r="1073">
          <cell r="B1073" t="str">
            <v>APOOSA-Ass.P.Ofic.Op.Socorros Aerop</v>
          </cell>
        </row>
        <row r="1074">
          <cell r="B1074" t="str">
            <v xml:space="preserve">Aposta Final, Lda                  </v>
          </cell>
        </row>
        <row r="1075">
          <cell r="B1075" t="str">
            <v xml:space="preserve">Apotec - Assoc.Port.Tecn.Contab.   </v>
          </cell>
        </row>
        <row r="1076">
          <cell r="B1076" t="str">
            <v>APPC-Assoc.Portug.Paralisia Cerebra</v>
          </cell>
        </row>
        <row r="1077">
          <cell r="B1077" t="str">
            <v xml:space="preserve">APPLA /SIRIUS                      </v>
          </cell>
        </row>
        <row r="1078">
          <cell r="B1078" t="str">
            <v xml:space="preserve">APPM-Ass.Portug.Profiss.Marketing  </v>
          </cell>
        </row>
        <row r="1079">
          <cell r="B1079" t="str">
            <v xml:space="preserve">APQ-Assoc.Portuguesa P/Qualidade   </v>
          </cell>
        </row>
        <row r="1080">
          <cell r="B1080" t="str">
            <v xml:space="preserve">April Sky Design                   </v>
          </cell>
        </row>
        <row r="1081">
          <cell r="B1081" t="str">
            <v xml:space="preserve">April-Auto Prog.Ind.Lusitania,Lda  </v>
          </cell>
        </row>
        <row r="1082">
          <cell r="B1082" t="str">
            <v>Aprofic-Ass.P.Interpretes C.Portuga</v>
          </cell>
        </row>
        <row r="1083">
          <cell r="B1083" t="str">
            <v xml:space="preserve">APSEI-Ass.Seg.Elect.Prot.Incêndio  </v>
          </cell>
        </row>
        <row r="1084">
          <cell r="B1084" t="str">
            <v xml:space="preserve">APSIOT-Assoc.Port.Prof.Sociologia  </v>
          </cell>
        </row>
        <row r="1085">
          <cell r="B1085" t="str">
            <v>APTDS-Assoc.Port.Tr.Doentes Sinistr</v>
          </cell>
        </row>
        <row r="1086">
          <cell r="B1086" t="str">
            <v>Aptica-Assocª Portª Tecº Inforª Aer</v>
          </cell>
        </row>
        <row r="1087">
          <cell r="B1087" t="str">
            <v>APTTA-Ass.P.Tecn.Telec.Aeronáuticas</v>
          </cell>
        </row>
        <row r="1088">
          <cell r="B1088" t="str">
            <v xml:space="preserve">Aquafluidos-Canalizações, Lda      </v>
          </cell>
        </row>
        <row r="1089">
          <cell r="B1089" t="str">
            <v xml:space="preserve">Aqualab-Departamento de Água       </v>
          </cell>
        </row>
        <row r="1090">
          <cell r="B1090" t="str">
            <v xml:space="preserve">Aquamatic(Norte)-Sist.Rega, Lda    </v>
          </cell>
        </row>
        <row r="1091">
          <cell r="B1091" t="str">
            <v xml:space="preserve">Aquamatic-Sistemas de Regas, Lda   </v>
          </cell>
        </row>
        <row r="1092">
          <cell r="B1092" t="str">
            <v xml:space="preserve">Aquapura Hotels, Resort e Spa, SA  </v>
          </cell>
        </row>
        <row r="1093">
          <cell r="B1093" t="str">
            <v>Aquarama-Actividades Maritimas Turi</v>
          </cell>
        </row>
        <row r="1094">
          <cell r="B1094" t="str">
            <v xml:space="preserve">AquaRent                           </v>
          </cell>
        </row>
        <row r="1095">
          <cell r="B1095" t="str">
            <v xml:space="preserve">Aquário-Comércio Electrónica, Lda  </v>
          </cell>
        </row>
        <row r="1096">
          <cell r="B1096" t="str">
            <v xml:space="preserve">Aquasis-Aida Assis e Franc.Assis   </v>
          </cell>
        </row>
        <row r="1097">
          <cell r="B1097" t="str">
            <v xml:space="preserve">Aquatécnica-Soc.Construções, Lda   </v>
          </cell>
        </row>
        <row r="1098">
          <cell r="B1098" t="str">
            <v xml:space="preserve">AqueciGaia, Lda                    </v>
          </cell>
        </row>
        <row r="1099">
          <cell r="B1099" t="str">
            <v xml:space="preserve">Aquino Construções SA.             </v>
          </cell>
        </row>
        <row r="1100">
          <cell r="B1100" t="str">
            <v xml:space="preserve">AR - António Rego, Lda             </v>
          </cell>
        </row>
        <row r="1101">
          <cell r="B1101" t="str">
            <v>Arada-Engenharia e Gestão de Empres</v>
          </cell>
        </row>
        <row r="1102">
          <cell r="B1102" t="str">
            <v xml:space="preserve">ARANAV-Ass.Ref. Apos.Aerop.N.Aérea </v>
          </cell>
        </row>
        <row r="1103">
          <cell r="B1103" t="str">
            <v xml:space="preserve">Arandrade                          </v>
          </cell>
        </row>
        <row r="1104">
          <cell r="B1104" t="str">
            <v xml:space="preserve">Arcadas da Sé-Empr.Turisticos,Lda  </v>
          </cell>
        </row>
        <row r="1105">
          <cell r="B1105" t="str">
            <v xml:space="preserve">ARC-Aviation Research Corporation  </v>
          </cell>
        </row>
        <row r="1106">
          <cell r="B1106" t="str">
            <v xml:space="preserve">Archer &amp; Gonçalves, Lda            </v>
          </cell>
        </row>
        <row r="1107">
          <cell r="B1107" t="str">
            <v xml:space="preserve">Archimag                           </v>
          </cell>
        </row>
        <row r="1108">
          <cell r="B1108" t="str">
            <v xml:space="preserve">Archimousiké, Lda                  </v>
          </cell>
        </row>
        <row r="1109">
          <cell r="B1109" t="str">
            <v xml:space="preserve">Architectural Digest               </v>
          </cell>
        </row>
        <row r="1110">
          <cell r="B1110" t="str">
            <v xml:space="preserve">Arcopinte-Equip.Industriais, Lda   </v>
          </cell>
        </row>
        <row r="1111">
          <cell r="B1111" t="str">
            <v xml:space="preserve">Area Chave-Consult.Port.Assoc.Lda  </v>
          </cell>
        </row>
        <row r="1112">
          <cell r="B1112" t="str">
            <v>Area Infinitas -Design de Interiore</v>
          </cell>
        </row>
        <row r="1113">
          <cell r="B1113" t="str">
            <v xml:space="preserve">Área Verde-P.Const.Esp.Verdes,Lda  </v>
          </cell>
        </row>
        <row r="1114">
          <cell r="B1114" t="str">
            <v>Areaoffice-Mobiliário e Decoração ,</v>
          </cell>
        </row>
        <row r="1115">
          <cell r="B1115" t="str">
            <v>Areas Portugal-Restauração e Dist.,</v>
          </cell>
        </row>
        <row r="1116">
          <cell r="B1116" t="str">
            <v xml:space="preserve">Área-Soc.Importação Exportação,Ld  </v>
          </cell>
        </row>
        <row r="1117">
          <cell r="B1117" t="str">
            <v xml:space="preserve">ARED-Ag.Relaç.Ext.e Diplomáticas   </v>
          </cell>
        </row>
        <row r="1118">
          <cell r="B1118" t="str">
            <v xml:space="preserve">Ared-Ag.Relações Ext. Diplomáticas </v>
          </cell>
        </row>
        <row r="1119">
          <cell r="B1119" t="str">
            <v xml:space="preserve">Areipor-Areias Portuguesas, Lda    </v>
          </cell>
        </row>
        <row r="1120">
          <cell r="B1120" t="str">
            <v xml:space="preserve">Aresagante-Repr.Estud.Serviços,Lda </v>
          </cell>
        </row>
        <row r="1121">
          <cell r="B1121" t="str">
            <v xml:space="preserve">Arestel-Comp.E Equip.Elect., SA    </v>
          </cell>
        </row>
        <row r="1122">
          <cell r="B1122" t="str">
            <v xml:space="preserve">Arfresco-Ind.Com.Ventilação, Lda   </v>
          </cell>
        </row>
        <row r="1123">
          <cell r="B1123" t="str">
            <v xml:space="preserve">Arga - Distribuição Auto, Lda      </v>
          </cell>
        </row>
        <row r="1124">
          <cell r="B1124" t="str">
            <v>Argelo-Proj.Inst.Electromecânicas,S</v>
          </cell>
        </row>
        <row r="1125">
          <cell r="B1125" t="str">
            <v xml:space="preserve">Argonautas-Produção  Imagens, Lda  </v>
          </cell>
        </row>
        <row r="1126">
          <cell r="B1126" t="str">
            <v xml:space="preserve">Argumentum-Ed.Est. e Realizações   </v>
          </cell>
        </row>
        <row r="1127">
          <cell r="B1127" t="str">
            <v xml:space="preserve">ARH-Norte-Adª Região Hidrográfica  </v>
          </cell>
        </row>
        <row r="1128">
          <cell r="B1128" t="str">
            <v xml:space="preserve">Arierom-Ind.Metalúrgica, Lda       </v>
          </cell>
        </row>
        <row r="1129">
          <cell r="B1129" t="str">
            <v xml:space="preserve">ARINC - Incorporated               </v>
          </cell>
        </row>
        <row r="1130">
          <cell r="B1130" t="str">
            <v xml:space="preserve">Arinc Incorporated                 </v>
          </cell>
        </row>
        <row r="1131">
          <cell r="B1131" t="str">
            <v xml:space="preserve">Ariosto-Informatica e Projectos    </v>
          </cell>
        </row>
        <row r="1132">
          <cell r="B1132" t="str">
            <v xml:space="preserve">ArisDouro Passeios Turísticos,Lda  </v>
          </cell>
        </row>
        <row r="1133">
          <cell r="B1133" t="str">
            <v xml:space="preserve">Arismóvel - Eq.Mobil.Escritór.Lda  </v>
          </cell>
        </row>
        <row r="1134">
          <cell r="B1134" t="str">
            <v xml:space="preserve">Arl - Ar Condic. Refrigeração, Lda </v>
          </cell>
        </row>
        <row r="1135">
          <cell r="B1135" t="str">
            <v xml:space="preserve">Arlindo B.Ferreira                 </v>
          </cell>
        </row>
        <row r="1136">
          <cell r="B1136" t="str">
            <v xml:space="preserve">Arlindo Correia &amp; Filhos, SA       </v>
          </cell>
        </row>
        <row r="1137">
          <cell r="B1137" t="str">
            <v xml:space="preserve">Arlindo da Costa e Silva           </v>
          </cell>
        </row>
        <row r="1138">
          <cell r="B1138" t="str">
            <v xml:space="preserve">Arlindo da Costa e Silva, Lda      </v>
          </cell>
        </row>
        <row r="1139">
          <cell r="B1139" t="str">
            <v xml:space="preserve">ARLINDO DE BRITO FERREIRA          </v>
          </cell>
        </row>
        <row r="1140">
          <cell r="B1140" t="str">
            <v xml:space="preserve">Arlindo e Marcos, Lda              </v>
          </cell>
        </row>
        <row r="1141">
          <cell r="B1141" t="str">
            <v xml:space="preserve">Arlindo Palcos, Lda                </v>
          </cell>
        </row>
        <row r="1142">
          <cell r="B1142" t="str">
            <v xml:space="preserve">Armanda Jorge Moreira Costa Brito  </v>
          </cell>
        </row>
        <row r="1143">
          <cell r="B1143" t="str">
            <v xml:space="preserve">Armandino &amp; Anastácio, Lda         </v>
          </cell>
        </row>
        <row r="1144">
          <cell r="B1144" t="str">
            <v xml:space="preserve">Armando Barreira Unipessoal        </v>
          </cell>
        </row>
        <row r="1145">
          <cell r="B1145" t="str">
            <v xml:space="preserve">Armando Caetano, Lda               </v>
          </cell>
        </row>
        <row r="1146">
          <cell r="B1146" t="str">
            <v xml:space="preserve">Armando Escaleira, Lda.            </v>
          </cell>
        </row>
        <row r="1147">
          <cell r="B1147" t="str">
            <v xml:space="preserve">ARMANDO FERREIRA DA SILVA          </v>
          </cell>
        </row>
        <row r="1148">
          <cell r="B1148" t="str">
            <v xml:space="preserve">Armando Fialho                     </v>
          </cell>
        </row>
        <row r="1149">
          <cell r="B1149" t="str">
            <v xml:space="preserve">Armando Fialho Unipessoal, Lda     </v>
          </cell>
        </row>
        <row r="1150">
          <cell r="B1150" t="str">
            <v xml:space="preserve">Armando Furtado Costa Carreiro     </v>
          </cell>
        </row>
        <row r="1151">
          <cell r="B1151" t="str">
            <v xml:space="preserve">Armando Graça Barreira, Lda        </v>
          </cell>
        </row>
        <row r="1152">
          <cell r="B1152" t="str">
            <v xml:space="preserve">ARMANDO JOSÉ MARQUES CAVACO        </v>
          </cell>
        </row>
        <row r="1153">
          <cell r="B1153" t="str">
            <v xml:space="preserve">ARMANDO JOSE MESTRE VIEIRA         </v>
          </cell>
        </row>
        <row r="1154">
          <cell r="B1154" t="str">
            <v xml:space="preserve">ARMANDO LOUREIRO ANTUNES           </v>
          </cell>
        </row>
        <row r="1155">
          <cell r="B1155" t="str">
            <v xml:space="preserve">ARMANDO MANUEL F.SA PEREIRA        </v>
          </cell>
        </row>
        <row r="1156">
          <cell r="B1156" t="str">
            <v xml:space="preserve">Armando Sousa Oliveira, Lda        </v>
          </cell>
        </row>
        <row r="1157">
          <cell r="B1157" t="str">
            <v xml:space="preserve">Armas Leal e Filho, Lda            </v>
          </cell>
        </row>
        <row r="1158">
          <cell r="B1158" t="str">
            <v xml:space="preserve">Armasil - Ind.Marroquinaria, Lda   </v>
          </cell>
        </row>
        <row r="1159">
          <cell r="B1159" t="str">
            <v xml:space="preserve">Armasul,SA                         </v>
          </cell>
        </row>
        <row r="1160">
          <cell r="B1160" t="str">
            <v xml:space="preserve">Armazém Jacinto Moniz e Resendes   </v>
          </cell>
        </row>
        <row r="1161">
          <cell r="B1161" t="str">
            <v xml:space="preserve">Armazéns Base Múltipla, Lda        </v>
          </cell>
        </row>
        <row r="1162">
          <cell r="B1162" t="str">
            <v xml:space="preserve">Armazéns do Minho-J.A.Veloso,Lda   </v>
          </cell>
        </row>
        <row r="1163">
          <cell r="B1163" t="str">
            <v xml:space="preserve">Armbrust Aviation Group, Inc.      </v>
          </cell>
        </row>
        <row r="1164">
          <cell r="B1164" t="str">
            <v xml:space="preserve">ARMENIO FERNANDO MARTINS MENDES    </v>
          </cell>
        </row>
        <row r="1165">
          <cell r="B1165" t="str">
            <v>ARMÉNIO ROBERTO GUERREIRO RODRIGUES</v>
          </cell>
        </row>
        <row r="1166">
          <cell r="B1166" t="str">
            <v xml:space="preserve">ARMINDA CONCEIÇÃO D. MARTINS       </v>
          </cell>
        </row>
        <row r="1167">
          <cell r="B1167" t="str">
            <v xml:space="preserve">Arminda da Conceição T.Jardim      </v>
          </cell>
        </row>
        <row r="1168">
          <cell r="B1168" t="str">
            <v xml:space="preserve">ARMINDO CARNEIRO PIRES             </v>
          </cell>
        </row>
        <row r="1169">
          <cell r="B1169" t="str">
            <v xml:space="preserve">ARMINDO CARVALHO DE ANDRADE        </v>
          </cell>
        </row>
        <row r="1170">
          <cell r="B1170" t="str">
            <v xml:space="preserve">ARMINDO DOMINGUES DUARTE           </v>
          </cell>
        </row>
        <row r="1171">
          <cell r="B1171" t="str">
            <v xml:space="preserve">Armindo Henrique Estevão Guita     </v>
          </cell>
        </row>
        <row r="1172">
          <cell r="B1172" t="str">
            <v xml:space="preserve">ARN-Airport Revenue News           </v>
          </cell>
        </row>
        <row r="1173">
          <cell r="B1173" t="str">
            <v xml:space="preserve">Arnaldo e Carvalho-Com.Tintas,Lda  </v>
          </cell>
        </row>
        <row r="1174">
          <cell r="B1174" t="str">
            <v xml:space="preserve">Arnaldo José Ferreira Gomes        </v>
          </cell>
        </row>
        <row r="1175">
          <cell r="B1175" t="str">
            <v xml:space="preserve">Arnaldo Moreira                    </v>
          </cell>
        </row>
        <row r="1176">
          <cell r="B1176" t="str">
            <v xml:space="preserve">Arnaud Transitário (Ilhas), SA     </v>
          </cell>
        </row>
        <row r="1177">
          <cell r="B1177" t="str">
            <v xml:space="preserve">Arnaud Transitários (Madeira),Ld   </v>
          </cell>
        </row>
        <row r="1178">
          <cell r="B1178" t="str">
            <v xml:space="preserve">Arnaud Transitários (Madeira),Ld   </v>
          </cell>
        </row>
        <row r="1179">
          <cell r="B1179" t="str">
            <v xml:space="preserve">Arnaud-Germano Serrão Arnaud(Tr)   </v>
          </cell>
        </row>
        <row r="1180">
          <cell r="B1180" t="str">
            <v xml:space="preserve">ARN-Media Communic.Publicidade.    </v>
          </cell>
        </row>
        <row r="1181">
          <cell r="B1181" t="str">
            <v xml:space="preserve">Arnoldo Mondadori Editore          </v>
          </cell>
        </row>
        <row r="1182">
          <cell r="B1182" t="str">
            <v xml:space="preserve">Arq Top - Arquit.Topografia, Lda   </v>
          </cell>
        </row>
        <row r="1183">
          <cell r="B1183" t="str">
            <v xml:space="preserve">Arq.Paulo Jorge Macedo &amp; Assoc.Lda </v>
          </cell>
        </row>
        <row r="1184">
          <cell r="B1184" t="str">
            <v xml:space="preserve">Arquiangra-Arquit.e Engenharia,Lda </v>
          </cell>
        </row>
        <row r="1185">
          <cell r="B1185" t="str">
            <v xml:space="preserve">Arquicon Construtora, Lda          </v>
          </cell>
        </row>
        <row r="1186">
          <cell r="B1186" t="str">
            <v xml:space="preserve">Arquigami-Arquitetura e Imagem     </v>
          </cell>
        </row>
        <row r="1187">
          <cell r="B1187" t="str">
            <v xml:space="preserve">Arquiled                           </v>
          </cell>
        </row>
        <row r="1188">
          <cell r="B1188" t="str">
            <v xml:space="preserve">Arquiprodete-Arq.Plan.Des.Tecn.Lda </v>
          </cell>
        </row>
        <row r="1189">
          <cell r="B1189" t="str">
            <v xml:space="preserve">Arquitectura e Urbanismo, Lda      </v>
          </cell>
        </row>
        <row r="1190">
          <cell r="B1190" t="str">
            <v xml:space="preserve">Arquitectura Urbanismo e Design    </v>
          </cell>
        </row>
        <row r="1191">
          <cell r="B1191" t="str">
            <v>Arquitetoldos-S.Com.I.Prot.Solar,Ld</v>
          </cell>
        </row>
        <row r="1192">
          <cell r="B1192" t="str">
            <v xml:space="preserve">Arraid, Inc                        </v>
          </cell>
        </row>
        <row r="1193">
          <cell r="B1193" t="str">
            <v xml:space="preserve">Arrais &amp; Valdívia,Lda              </v>
          </cell>
        </row>
        <row r="1194">
          <cell r="B1194" t="str">
            <v xml:space="preserve">Arrasa Comércio e Serviços, Lda    </v>
          </cell>
        </row>
        <row r="1195">
          <cell r="B1195" t="str">
            <v xml:space="preserve">Arriva Portugal-Transportes, Lda.  </v>
          </cell>
        </row>
        <row r="1196">
          <cell r="B1196" t="str">
            <v xml:space="preserve">Arruda e Arruda, Lda.              </v>
          </cell>
        </row>
        <row r="1197">
          <cell r="B1197" t="str">
            <v xml:space="preserve">ARS-Adm.Reg.Saúde Lisboa V.Tejo    </v>
          </cell>
        </row>
        <row r="1198">
          <cell r="B1198" t="str">
            <v>Arsado-Sistemas de Climatização,Lda</v>
          </cell>
        </row>
        <row r="1199">
          <cell r="B1199" t="str">
            <v xml:space="preserve">ARSENIO DE CHAVES BRAGA            </v>
          </cell>
        </row>
        <row r="1200">
          <cell r="B1200" t="str">
            <v xml:space="preserve">Arte &amp; Línguas                     </v>
          </cell>
        </row>
        <row r="1201">
          <cell r="B1201" t="str">
            <v xml:space="preserve">Arte Final-Design e Publicidade    </v>
          </cell>
        </row>
        <row r="1202">
          <cell r="B1202" t="str">
            <v>Arte Letra-Tratamentos Gráficos,Lda</v>
          </cell>
        </row>
        <row r="1203">
          <cell r="B1203" t="str">
            <v xml:space="preserve">Arteal - Álvaro J.Silva e Cia,Lda  </v>
          </cell>
        </row>
        <row r="1204">
          <cell r="B1204" t="str">
            <v xml:space="preserve">Artecomum-Comun.Publicidade,Lda    </v>
          </cell>
        </row>
        <row r="1205">
          <cell r="B1205" t="str">
            <v>Arteglobal-Prom.Divulgação Arte,Lda</v>
          </cell>
        </row>
        <row r="1206">
          <cell r="B1206" t="str">
            <v xml:space="preserve">Artes Gráficas Simões, Lda         </v>
          </cell>
        </row>
        <row r="1207">
          <cell r="B1207" t="str">
            <v xml:space="preserve">Artesanato Farense, Lda            </v>
          </cell>
        </row>
        <row r="1208">
          <cell r="B1208" t="str">
            <v xml:space="preserve">Arteviva-Eventos e Marketing       </v>
          </cell>
        </row>
        <row r="1209">
          <cell r="B1209" t="str">
            <v xml:space="preserve">Arthur Andersen                    </v>
          </cell>
        </row>
        <row r="1210">
          <cell r="B1210" t="str">
            <v>Artibandeiras-Loja das Bandeiras,Ld</v>
          </cell>
        </row>
        <row r="1211">
          <cell r="B1211" t="str">
            <v xml:space="preserve">Articostura-Fabr.Ins.Confecç.Lda   </v>
          </cell>
        </row>
        <row r="1212">
          <cell r="B1212" t="str">
            <v xml:space="preserve">Artifel - Sociedade Electromecan   </v>
          </cell>
        </row>
        <row r="1213">
          <cell r="B1213" t="str">
            <v xml:space="preserve">Artinox - Fábrica Metalúrgica, SA  </v>
          </cell>
        </row>
        <row r="1214">
          <cell r="B1214" t="str">
            <v xml:space="preserve">Artop - Aéro Topográfica, Lda      </v>
          </cell>
        </row>
        <row r="1215">
          <cell r="B1215" t="str">
            <v>ARTUR ALEXANDRE V. DE M. BAGANHA AR</v>
          </cell>
        </row>
        <row r="1216">
          <cell r="B1216" t="str">
            <v xml:space="preserve">ARTUR DIAS MONTEZINHO              </v>
          </cell>
        </row>
        <row r="1217">
          <cell r="B1217" t="str">
            <v xml:space="preserve">ARTUR FERREIRA DE SOUSA            </v>
          </cell>
        </row>
        <row r="1218">
          <cell r="B1218" t="str">
            <v xml:space="preserve">Artur Filipe de Sousa              </v>
          </cell>
        </row>
        <row r="1219">
          <cell r="B1219" t="str">
            <v xml:space="preserve">ARTUR FIRMINO TAVARES AFONSO       </v>
          </cell>
        </row>
        <row r="1220">
          <cell r="B1220" t="str">
            <v xml:space="preserve">Artur Isidoro Melo Cabeceira       </v>
          </cell>
        </row>
        <row r="1221">
          <cell r="B1221" t="str">
            <v xml:space="preserve">ARTUR MANUEL NETO DA QUINTA        </v>
          </cell>
        </row>
        <row r="1222">
          <cell r="B1222" t="str">
            <v xml:space="preserve">ARTUR MANUEL TRAVASSOS CATARREIRA  </v>
          </cell>
        </row>
        <row r="1223">
          <cell r="B1223" t="str">
            <v xml:space="preserve">Artur Nuno Alves Amorim            </v>
          </cell>
        </row>
        <row r="1224">
          <cell r="B1224" t="str">
            <v xml:space="preserve">Artur Pinto Ravara                 </v>
          </cell>
        </row>
        <row r="1225">
          <cell r="B1225" t="str">
            <v xml:space="preserve">ARTUR RAIMUNDO CUNHA               </v>
          </cell>
        </row>
        <row r="1226">
          <cell r="B1226" t="str">
            <v xml:space="preserve">Artur Ribeiro &amp; Gomes, Lda         </v>
          </cell>
        </row>
        <row r="1227">
          <cell r="B1227" t="str">
            <v xml:space="preserve">Artys-Equip.Escritório, Lda        </v>
          </cell>
        </row>
        <row r="1228">
          <cell r="B1228" t="str">
            <v xml:space="preserve">Arvela, Lda                        </v>
          </cell>
        </row>
        <row r="1229">
          <cell r="B1229" t="str">
            <v xml:space="preserve">Asas Mágicas-Brinq.A.Decoração,Lda </v>
          </cell>
        </row>
        <row r="1230">
          <cell r="B1230" t="str">
            <v xml:space="preserve">Ascenção &amp; Coutinho, Lda           </v>
          </cell>
        </row>
        <row r="1231">
          <cell r="B1231" t="str">
            <v xml:space="preserve">Ascendi O &amp; M, SA                  </v>
          </cell>
        </row>
        <row r="1232">
          <cell r="B1232" t="str">
            <v xml:space="preserve">Ascol-Sistemas Comunicação, Lda    </v>
          </cell>
        </row>
        <row r="1233">
          <cell r="B1233" t="str">
            <v>Ascomipor-S.Italo-Port.Serv.Admin.L</v>
          </cell>
        </row>
        <row r="1234">
          <cell r="B1234" t="str">
            <v>Asecos-Segur.Prot.del M.Ambiente,SL</v>
          </cell>
        </row>
        <row r="1235">
          <cell r="B1235" t="str">
            <v>Ases na Manga-Animação e Eventos,Ld</v>
          </cell>
        </row>
        <row r="1236">
          <cell r="B1236" t="str">
            <v>ASFT-Airp.Surf.Friction Tester Ind.</v>
          </cell>
        </row>
        <row r="1237">
          <cell r="B1237" t="str">
            <v xml:space="preserve">Ask For Alchemy, Unipessoal Lda    </v>
          </cell>
        </row>
        <row r="1238">
          <cell r="B1238" t="str">
            <v xml:space="preserve">Asm-Com.Máq.Acess.Industriais,Ld   </v>
          </cell>
        </row>
        <row r="1239">
          <cell r="B1239" t="str">
            <v xml:space="preserve">Asp-Assoc.Secretárias Prof.Port.   </v>
          </cell>
        </row>
        <row r="1240">
          <cell r="B1240" t="str">
            <v xml:space="preserve">Asphalt Institute                  </v>
          </cell>
        </row>
        <row r="1241">
          <cell r="B1241" t="str">
            <v xml:space="preserve">ASQ-American Society For Q.Control </v>
          </cell>
        </row>
        <row r="1242">
          <cell r="B1242" t="str">
            <v xml:space="preserve">Ass.  dos Amigos dos Animais       </v>
          </cell>
        </row>
        <row r="1243">
          <cell r="B1243" t="str">
            <v xml:space="preserve">Ass. Escola de Gestão Empresarial  </v>
          </cell>
        </row>
        <row r="1244">
          <cell r="B1244" t="str">
            <v>Ass."Uma Porta Amiga-Inst.P.S.Socia</v>
          </cell>
        </row>
        <row r="1245">
          <cell r="B1245" t="str">
            <v>Ass.Açoriana Formação Turistica Hot</v>
          </cell>
        </row>
        <row r="1246">
          <cell r="B1246" t="str">
            <v>Ass.Ant.Alunos Univ.Autónoma Lisboa</v>
          </cell>
        </row>
        <row r="1247">
          <cell r="B1247" t="str">
            <v xml:space="preserve">Ass.Hum.Bombeiros V.Castanh.Pera   </v>
          </cell>
        </row>
        <row r="1248">
          <cell r="B1248" t="str">
            <v xml:space="preserve">Ass.Luso-Indonesia Amiz.Cooperação </v>
          </cell>
        </row>
        <row r="1249">
          <cell r="B1249" t="str">
            <v xml:space="preserve">Ass.Nac.Alistados Form.Sanitárias  </v>
          </cell>
        </row>
        <row r="1250">
          <cell r="B1250" t="str">
            <v xml:space="preserve">Ass.Nationale P.Contre L Incend.   </v>
          </cell>
        </row>
        <row r="1251">
          <cell r="B1251" t="str">
            <v xml:space="preserve">Ass.Organ.Festival Cinema Algarve  </v>
          </cell>
        </row>
        <row r="1252">
          <cell r="B1252" t="str">
            <v>Ass.P.Crianças Sobredotadas-P.Guard</v>
          </cell>
        </row>
        <row r="1253">
          <cell r="B1253" t="str">
            <v xml:space="preserve">Ass.Portuguesa Avaliação Impactes  </v>
          </cell>
        </row>
        <row r="1254">
          <cell r="B1254" t="str">
            <v xml:space="preserve">Ass.Portuguesa Recursos Hídricos   </v>
          </cell>
        </row>
        <row r="1255">
          <cell r="B1255" t="str">
            <v xml:space="preserve">Ass.S.Sociais Reg.Sapad.Bombeiros  </v>
          </cell>
        </row>
        <row r="1256">
          <cell r="B1256" t="str">
            <v xml:space="preserve">Assa Abloy Portugal, Lda           </v>
          </cell>
        </row>
        <row r="1257">
          <cell r="B1257" t="str">
            <v>Assª Rancho Folclórico Infantil Alb</v>
          </cell>
        </row>
        <row r="1258">
          <cell r="B1258" t="str">
            <v xml:space="preserve">Asser-Serv.P/Empresas Transporte   </v>
          </cell>
        </row>
        <row r="1259">
          <cell r="B1259" t="str">
            <v xml:space="preserve">Assif Ahmed                        </v>
          </cell>
        </row>
        <row r="1260">
          <cell r="B1260" t="str">
            <v xml:space="preserve">AssifAhimed                        </v>
          </cell>
        </row>
        <row r="1261">
          <cell r="B1261" t="str">
            <v xml:space="preserve">Assiluz-Produtos Publicitários,Lda </v>
          </cell>
        </row>
        <row r="1262">
          <cell r="B1262" t="str">
            <v xml:space="preserve">Assinatura de Marca-Com.Global,Lda </v>
          </cell>
        </row>
        <row r="1263">
          <cell r="B1263" t="str">
            <v xml:space="preserve">Assis da Serra Neves, Lda          </v>
          </cell>
        </row>
        <row r="1264">
          <cell r="B1264" t="str">
            <v xml:space="preserve">Assistar-Máq.Ferram.Compr.Ar,Lda   </v>
          </cell>
        </row>
        <row r="1265">
          <cell r="B1265" t="str">
            <v xml:space="preserve">Assoc. Amigos Coliseu do Porto     </v>
          </cell>
        </row>
        <row r="1266">
          <cell r="B1266" t="str">
            <v xml:space="preserve">Assoc. Jovens Empresários Açores   </v>
          </cell>
        </row>
        <row r="1267">
          <cell r="B1267" t="str">
            <v>Assoc.Académica Univ.Beira Interior</v>
          </cell>
        </row>
        <row r="1268">
          <cell r="B1268" t="str">
            <v xml:space="preserve">Assoc.Amigos Jardim Botânico Ajuda </v>
          </cell>
        </row>
        <row r="1269">
          <cell r="B1269" t="str">
            <v xml:space="preserve">Assoc.Audit.Cursos Defesa Nacional </v>
          </cell>
        </row>
        <row r="1270">
          <cell r="B1270" t="str">
            <v xml:space="preserve">Assoc.Cultural "Maré de Agosto"    </v>
          </cell>
        </row>
        <row r="1271">
          <cell r="B1271" t="str">
            <v xml:space="preserve">Assoc.Emp.Constr.Obras Publicas    </v>
          </cell>
        </row>
        <row r="1272">
          <cell r="B1272" t="str">
            <v xml:space="preserve">Assoc.Est.udos Europeus Coimbra    </v>
          </cell>
        </row>
        <row r="1273">
          <cell r="B1273" t="str">
            <v xml:space="preserve">Assoc.FIlarmónica de Faro          </v>
          </cell>
        </row>
        <row r="1274">
          <cell r="B1274" t="str">
            <v xml:space="preserve">Assoc.H. Bombeiros V. Santa Maria  </v>
          </cell>
        </row>
        <row r="1275">
          <cell r="B1275" t="str">
            <v xml:space="preserve">Assoc.H.Bombeiros V.Faial          </v>
          </cell>
        </row>
        <row r="1276">
          <cell r="B1276" t="str">
            <v xml:space="preserve">Assoc.Hum.Bombeiros S.Cruz Flores  </v>
          </cell>
        </row>
        <row r="1277">
          <cell r="B1277" t="str">
            <v xml:space="preserve">Assoc.Hum.Bombeiros V. Zambujal    </v>
          </cell>
        </row>
        <row r="1278">
          <cell r="B1278" t="str">
            <v xml:space="preserve">Assoc.Hum.Bombeiros V.Camarate     </v>
          </cell>
        </row>
        <row r="1279">
          <cell r="B1279" t="str">
            <v xml:space="preserve">Assoc.Hum.Bombeiros V.P.Delgada    </v>
          </cell>
        </row>
        <row r="1280">
          <cell r="B1280" t="str">
            <v xml:space="preserve">Assoc.Hum.Bombeiros Volunt.Faro    </v>
          </cell>
        </row>
        <row r="1281">
          <cell r="B1281" t="str">
            <v>Assoc.Internac.Música Costa Estoril</v>
          </cell>
        </row>
        <row r="1282">
          <cell r="B1282" t="str">
            <v xml:space="preserve">Assoc.Jov.Professores Reg.Alentejo </v>
          </cell>
        </row>
        <row r="1283">
          <cell r="B1283" t="str">
            <v xml:space="preserve">Assoc.Municípios Ilha S. Miguel    </v>
          </cell>
        </row>
        <row r="1284">
          <cell r="B1284" t="str">
            <v xml:space="preserve">Assoc.Música Educação e Cultura    </v>
          </cell>
        </row>
        <row r="1285">
          <cell r="B1285" t="str">
            <v xml:space="preserve">Assoc.N.Doentes Artrite Reumatoide </v>
          </cell>
        </row>
        <row r="1286">
          <cell r="B1286" t="str">
            <v xml:space="preserve">Assoc.Port.Analistas Financeiros   </v>
          </cell>
        </row>
        <row r="1287">
          <cell r="B1287" t="str">
            <v xml:space="preserve">Assoc.Port.Classif.Análise Dados   </v>
          </cell>
        </row>
        <row r="1288">
          <cell r="B1288" t="str">
            <v xml:space="preserve">Assoc.Port.Desenv.Ec.Cooperação    </v>
          </cell>
        </row>
        <row r="1289">
          <cell r="B1289" t="str">
            <v>Assoc.Port.Op.Telec. Aeroportuárias</v>
          </cell>
        </row>
        <row r="1290">
          <cell r="B1290" t="str">
            <v xml:space="preserve">Assoc.Port.Paralisia Cerebral      </v>
          </cell>
        </row>
        <row r="1291">
          <cell r="B1291" t="str">
            <v xml:space="preserve">Assoc.Portad.Trissomia 21-Algarve  </v>
          </cell>
        </row>
        <row r="1292">
          <cell r="B1292" t="str">
            <v xml:space="preserve">Assoc.Portug. Centros Comerciais   </v>
          </cell>
        </row>
        <row r="1293">
          <cell r="B1293" t="str">
            <v xml:space="preserve">Assoc.Portug.Comunicação Empresa   </v>
          </cell>
        </row>
        <row r="1294">
          <cell r="B1294" t="str">
            <v xml:space="preserve">Assoc.Portug.des.Inf.Cient.Tecn.   </v>
          </cell>
        </row>
        <row r="1295">
          <cell r="B1295" t="str">
            <v>Assoc.Portug.Direito Aéreo Espacial</v>
          </cell>
        </row>
        <row r="1296">
          <cell r="B1296" t="str">
            <v>Assoc.Portug.Doença Inflam.Intestin</v>
          </cell>
        </row>
        <row r="1297">
          <cell r="B1297" t="str">
            <v>Assoc.Portug.Meteorologia Geofisica</v>
          </cell>
        </row>
        <row r="1298">
          <cell r="B1298" t="str">
            <v xml:space="preserve">Assoc.Portuguesa Contra Leucemia   </v>
          </cell>
        </row>
        <row r="1299">
          <cell r="B1299" t="str">
            <v xml:space="preserve">Assoc.Portuguesa Ética Empresarial </v>
          </cell>
        </row>
        <row r="1300">
          <cell r="B1300" t="str">
            <v xml:space="preserve">Assoc.Portuguesa Veiculo Electrico </v>
          </cell>
        </row>
        <row r="1301">
          <cell r="B1301" t="str">
            <v xml:space="preserve">Assoc.Prot.Diabeticos Portugal     </v>
          </cell>
        </row>
        <row r="1302">
          <cell r="B1302" t="str">
            <v xml:space="preserve">Assoc.Saúde Mental Algarve         </v>
          </cell>
        </row>
        <row r="1303">
          <cell r="B1303" t="str">
            <v>Assocª Desenv.Solidariedade Soc.Mar</v>
          </cell>
        </row>
        <row r="1304">
          <cell r="B1304" t="str">
            <v>Assocª Humaniª Bombeiros Volº.Vidig</v>
          </cell>
        </row>
        <row r="1305">
          <cell r="B1305" t="str">
            <v>Assocª Pais Amigos Cri.Def. Arquip.</v>
          </cell>
        </row>
        <row r="1306">
          <cell r="B1306" t="str">
            <v>Assocª Portuguesa Controladores Trº</v>
          </cell>
        </row>
        <row r="1307">
          <cell r="B1307" t="str">
            <v xml:space="preserve">AssocªSolidariedade Açª Social Stº </v>
          </cell>
        </row>
        <row r="1308">
          <cell r="B1308" t="str">
            <v>Associaç.Est.Fac.Motricidade Humana</v>
          </cell>
        </row>
        <row r="1309">
          <cell r="B1309" t="str">
            <v xml:space="preserve">Associação 25 de Abril             </v>
          </cell>
        </row>
        <row r="1310">
          <cell r="B1310" t="str">
            <v xml:space="preserve">Associação Académica de Coimbra    </v>
          </cell>
        </row>
        <row r="1311">
          <cell r="B1311" t="str">
            <v xml:space="preserve">Associação Atletismo S.Miguel      </v>
          </cell>
        </row>
        <row r="1312">
          <cell r="B1312" t="str">
            <v xml:space="preserve">Associação Comercial de Lisboa     </v>
          </cell>
        </row>
        <row r="1313">
          <cell r="B1313" t="str">
            <v xml:space="preserve">Associação Comercial do Porto      </v>
          </cell>
        </row>
        <row r="1314">
          <cell r="B1314" t="str">
            <v xml:space="preserve">Associação Cultural Música XXI     </v>
          </cell>
        </row>
        <row r="1315">
          <cell r="B1315" t="str">
            <v>Associação Cultural Rec.Desp.Nexens</v>
          </cell>
        </row>
        <row r="1316">
          <cell r="B1316" t="str">
            <v xml:space="preserve">Associação da Forca A.Portuguesa   </v>
          </cell>
        </row>
        <row r="1317">
          <cell r="B1317" t="str">
            <v xml:space="preserve">Associação Hotéis de Portugal      </v>
          </cell>
        </row>
        <row r="1318">
          <cell r="B1318" t="str">
            <v xml:space="preserve">Associação Mais Faial              </v>
          </cell>
        </row>
        <row r="1319">
          <cell r="B1319" t="str">
            <v>Associação Mediterrar-F.Cin. Medit.</v>
          </cell>
        </row>
        <row r="1320">
          <cell r="B1320" t="str">
            <v xml:space="preserve">Associação Musical do Algarve      </v>
          </cell>
        </row>
        <row r="1321">
          <cell r="B1321" t="str">
            <v xml:space="preserve">Associação Musical Lisboa Cantat   </v>
          </cell>
        </row>
        <row r="1322">
          <cell r="B1322" t="str">
            <v xml:space="preserve">Associação Nac.Jovens Empresários  </v>
          </cell>
        </row>
        <row r="1323">
          <cell r="B1323" t="str">
            <v xml:space="preserve">Associação Port.Cont.Traf.Aéreo    </v>
          </cell>
        </row>
        <row r="1324">
          <cell r="B1324" t="str">
            <v xml:space="preserve">Associação Port.E.I.Aeronautica    </v>
          </cell>
        </row>
        <row r="1325">
          <cell r="B1325" t="str">
            <v xml:space="preserve">Associação Portª Nutricionistas    </v>
          </cell>
        </row>
        <row r="1326">
          <cell r="B1326" t="str">
            <v xml:space="preserve">Associação Portugal Atlântico      </v>
          </cell>
        </row>
        <row r="1327">
          <cell r="B1327" t="str">
            <v xml:space="preserve">Associação Portuguesa da Energia   </v>
          </cell>
        </row>
        <row r="1328">
          <cell r="B1328" t="str">
            <v>Associação Portuguesa de Arbitragem</v>
          </cell>
        </row>
        <row r="1329">
          <cell r="B1329" t="str">
            <v xml:space="preserve">Associação Portuguesa de Surdos    </v>
          </cell>
        </row>
        <row r="1330">
          <cell r="B1330" t="str">
            <v xml:space="preserve">Associação Portuguesa Deficiente   </v>
          </cell>
        </row>
        <row r="1331">
          <cell r="B1331" t="str">
            <v xml:space="preserve">Associação Quadros Ana             </v>
          </cell>
        </row>
        <row r="1332">
          <cell r="B1332" t="str">
            <v xml:space="preserve">Associação Rota da Cortiça         </v>
          </cell>
        </row>
        <row r="1333">
          <cell r="B1333" t="str">
            <v xml:space="preserve">Associação Rumos da Criança        </v>
          </cell>
        </row>
        <row r="1334">
          <cell r="B1334" t="str">
            <v xml:space="preserve">Astel-Assist.Tecn.C.Eq.Electrom.   </v>
          </cell>
        </row>
        <row r="1335">
          <cell r="B1335" t="str">
            <v xml:space="preserve">Astrolimpa-Soc.Limpezas Industr.SA </v>
          </cell>
        </row>
        <row r="1336">
          <cell r="B1336" t="str">
            <v xml:space="preserve">AT Informática                     </v>
          </cell>
        </row>
        <row r="1337">
          <cell r="B1337" t="str">
            <v xml:space="preserve">ATA-Associalção Turismo do Algarve </v>
          </cell>
        </row>
        <row r="1338">
          <cell r="B1338" t="str">
            <v xml:space="preserve">Atac Corporation                   </v>
          </cell>
        </row>
        <row r="1339">
          <cell r="B1339" t="str">
            <v>Ate Alta Tecnologia Electronica-Lda</v>
          </cell>
        </row>
        <row r="1340">
          <cell r="B1340" t="str">
            <v xml:space="preserve">ATEC-Assoc.Formação p/Indústria    </v>
          </cell>
        </row>
        <row r="1341">
          <cell r="B1341" t="str">
            <v xml:space="preserve">Atelier do Sul Publicidade, Lda    </v>
          </cell>
        </row>
        <row r="1342">
          <cell r="B1342" t="str">
            <v xml:space="preserve">Atelier Gastronómico, Lda          </v>
          </cell>
        </row>
        <row r="1343">
          <cell r="B1343" t="str">
            <v xml:space="preserve">Atema-Atelier de Maquetas, Lda     </v>
          </cell>
        </row>
        <row r="1344">
          <cell r="B1344" t="str">
            <v xml:space="preserve">Ateneu Gastronomic Café Enoteca,SL </v>
          </cell>
        </row>
        <row r="1345">
          <cell r="B1345" t="str">
            <v xml:space="preserve">Athens-International Airport       </v>
          </cell>
        </row>
        <row r="1346">
          <cell r="B1346" t="str">
            <v xml:space="preserve">ATI-Arnaud Transitários(ILHAS)SA   </v>
          </cell>
        </row>
        <row r="1347">
          <cell r="B1347" t="str">
            <v xml:space="preserve">Atlantica-Viagens e Turismo, S.A.  </v>
          </cell>
        </row>
        <row r="1348">
          <cell r="B1348" t="str">
            <v>Atlântico Revista de Ideias e Debat</v>
          </cell>
        </row>
        <row r="1349">
          <cell r="B1349" t="str">
            <v xml:space="preserve">Atlânticomarmores-C.Mármores,Lda   </v>
          </cell>
        </row>
        <row r="1350">
          <cell r="B1350" t="str">
            <v xml:space="preserve">Atlântico-Pav Multiusos de Lisboa  </v>
          </cell>
        </row>
        <row r="1351">
          <cell r="B1351" t="str">
            <v xml:space="preserve">Atlanticotur-Ag.Viagens Turísmo    </v>
          </cell>
        </row>
        <row r="1352">
          <cell r="B1352" t="str">
            <v xml:space="preserve">Atlantiferragens,Lda               </v>
          </cell>
        </row>
        <row r="1353">
          <cell r="B1353" t="str">
            <v xml:space="preserve">Atlantigás - Técnicos de Gás,Lda   </v>
          </cell>
        </row>
        <row r="1354">
          <cell r="B1354" t="str">
            <v xml:space="preserve">Atlantinine-Com.Representaç.,Lda   </v>
          </cell>
        </row>
        <row r="1355">
          <cell r="B1355" t="str">
            <v xml:space="preserve">Atlantinox-Comercio Industria,Lda  </v>
          </cell>
        </row>
        <row r="1356">
          <cell r="B1356" t="str">
            <v xml:space="preserve">Atlantis-Cristais de Alcobaça,S.A. </v>
          </cell>
        </row>
        <row r="1357">
          <cell r="B1357" t="str">
            <v xml:space="preserve">Atlantisrent-S.Alug.Automóveis,Lda </v>
          </cell>
        </row>
        <row r="1358">
          <cell r="B1358" t="str">
            <v xml:space="preserve">Atlantitrans-Ag.Naveg.Trans.Lda    </v>
          </cell>
        </row>
        <row r="1359">
          <cell r="B1359" t="str">
            <v>Atlas Copco Tools Europe (Portugal)</v>
          </cell>
        </row>
        <row r="1360">
          <cell r="B1360" t="str">
            <v xml:space="preserve">ATLAS OPTICAL CENTRE, Ldª          </v>
          </cell>
        </row>
        <row r="1361">
          <cell r="B1361" t="str">
            <v>ATLx-Gestão Empreend.Turísticos,Lda</v>
          </cell>
        </row>
        <row r="1362">
          <cell r="B1362" t="str">
            <v xml:space="preserve">ATM Informática 2-Sol.Sistemas,SA  </v>
          </cell>
        </row>
        <row r="1363">
          <cell r="B1363" t="str">
            <v>ATM Informática-Comput.Serviços,Lda</v>
          </cell>
        </row>
        <row r="1364">
          <cell r="B1364" t="str">
            <v xml:space="preserve">ATM-Edições e Publicidade, Lda     </v>
          </cell>
        </row>
        <row r="1365">
          <cell r="B1365" t="str">
            <v xml:space="preserve">ATP-Produções &amp; Publicidade        </v>
          </cell>
        </row>
        <row r="1366">
          <cell r="B1366" t="str">
            <v xml:space="preserve">Atrans-Ag.Transp.Marít.Trans.Lda   </v>
          </cell>
        </row>
        <row r="1367">
          <cell r="B1367" t="str">
            <v xml:space="preserve">Através do Tempo, Lda              </v>
          </cell>
        </row>
        <row r="1368">
          <cell r="B1368" t="str">
            <v xml:space="preserve">Attis - Aviation Tecn.Commun.Ltd   </v>
          </cell>
        </row>
        <row r="1369">
          <cell r="B1369" t="str">
            <v>Attitude-Ag.Publicidade e Meios,Lda</v>
          </cell>
        </row>
        <row r="1370">
          <cell r="B1370" t="str">
            <v>AUDIMOBIL , Telecomunicações e Ser.</v>
          </cell>
        </row>
        <row r="1371">
          <cell r="B1371" t="str">
            <v xml:space="preserve">Audinova, Lda                      </v>
          </cell>
        </row>
        <row r="1372">
          <cell r="B1372" t="str">
            <v xml:space="preserve">AudioBan - Dispositivos Méd        </v>
          </cell>
        </row>
        <row r="1373">
          <cell r="B1373" t="str">
            <v>AUDIOBAN,Dispositivos Médicos, Lda.</v>
          </cell>
        </row>
        <row r="1374">
          <cell r="B1374" t="str">
            <v xml:space="preserve">AudioClínica, Lda                  </v>
          </cell>
        </row>
        <row r="1375">
          <cell r="B1375" t="str">
            <v xml:space="preserve">Audiolink, Lda                     </v>
          </cell>
        </row>
        <row r="1376">
          <cell r="B1376" t="str">
            <v xml:space="preserve">Audionica-Audio Electronica,Lda    </v>
          </cell>
        </row>
        <row r="1377">
          <cell r="B1377" t="str">
            <v xml:space="preserve">Audium-Fab.Mat.Electroacust.Lda    </v>
          </cell>
        </row>
        <row r="1378">
          <cell r="B1378" t="str">
            <v xml:space="preserve">AUGE - Automação e Geradores, Lda. </v>
          </cell>
        </row>
        <row r="1379">
          <cell r="B1379" t="str">
            <v xml:space="preserve">Augusta &amp; A.Moreira, Lda           </v>
          </cell>
        </row>
        <row r="1380">
          <cell r="B1380" t="str">
            <v xml:space="preserve">Augusto Galuppo Espírito Santo     </v>
          </cell>
        </row>
        <row r="1381">
          <cell r="B1381" t="str">
            <v xml:space="preserve">Augusto Martins Pereira,Herdeiro   </v>
          </cell>
        </row>
        <row r="1382">
          <cell r="B1382" t="str">
            <v xml:space="preserve">Augusto Mateus &amp; Associados        </v>
          </cell>
        </row>
        <row r="1383">
          <cell r="B1383" t="str">
            <v>Augusto Valentim Dias &amp; Filhos, Lda</v>
          </cell>
        </row>
        <row r="1384">
          <cell r="B1384" t="str">
            <v xml:space="preserve">Augusto Veloso                     </v>
          </cell>
        </row>
        <row r="1385">
          <cell r="B1385" t="str">
            <v xml:space="preserve">Aula Comércio,Est.Tecn.Profiss,Lda </v>
          </cell>
        </row>
        <row r="1386">
          <cell r="B1386" t="str">
            <v xml:space="preserve">Aum-Ofic. Desenho e Decoração,Ldª  </v>
          </cell>
        </row>
        <row r="1387">
          <cell r="B1387" t="str">
            <v xml:space="preserve">Áurea Regina H.D.Ribeiro           </v>
          </cell>
        </row>
        <row r="1388">
          <cell r="B1388" t="str">
            <v xml:space="preserve">AURÉLIA MARIA BRAGA CHAVES         </v>
          </cell>
        </row>
        <row r="1389">
          <cell r="B1389" t="str">
            <v>AURELIANO DA CONCEIÇÃO SOUSA CABRAL</v>
          </cell>
        </row>
        <row r="1390">
          <cell r="B1390" t="str">
            <v xml:space="preserve">Aurélio Costa &amp; Filhos, Lda        </v>
          </cell>
        </row>
        <row r="1391">
          <cell r="B1391" t="str">
            <v xml:space="preserve">Auren Auditores &amp; Associados,SA    </v>
          </cell>
        </row>
        <row r="1392">
          <cell r="B1392" t="str">
            <v xml:space="preserve">Aurindo &amp; Irmãos, Lda              </v>
          </cell>
        </row>
        <row r="1393">
          <cell r="B1393" t="str">
            <v xml:space="preserve">Auro Peças, C.Imp.Exp.Peças/Aces   </v>
          </cell>
        </row>
        <row r="1394">
          <cell r="B1394" t="str">
            <v xml:space="preserve">AURORA MARIA PIRES FIGUEIREDO      </v>
          </cell>
        </row>
        <row r="1395">
          <cell r="B1395" t="str">
            <v xml:space="preserve">Aurorent - Aluguer Veículos, Lda   </v>
          </cell>
        </row>
        <row r="1396">
          <cell r="B1396" t="str">
            <v xml:space="preserve">Austrel-Publicidade, Ldª           </v>
          </cell>
        </row>
        <row r="1397">
          <cell r="B1397" t="str">
            <v xml:space="preserve">Autna                              </v>
          </cell>
        </row>
        <row r="1398">
          <cell r="B1398" t="str">
            <v xml:space="preserve">Auto Acessórios da Fontinha, Lda   </v>
          </cell>
        </row>
        <row r="1399">
          <cell r="B1399" t="str">
            <v>Auto Acessórios de Pedras Rubras, L</v>
          </cell>
        </row>
        <row r="1400">
          <cell r="B1400" t="str">
            <v xml:space="preserve">Auto Adão &amp; Lopes-Com.Rep.Auto,Ld  </v>
          </cell>
        </row>
        <row r="1401">
          <cell r="B1401" t="str">
            <v xml:space="preserve">Auto Bigodes, Lda                  </v>
          </cell>
        </row>
        <row r="1402">
          <cell r="B1402" t="str">
            <v xml:space="preserve">Auto Boanova Mec.Aces.Lda          </v>
          </cell>
        </row>
        <row r="1403">
          <cell r="B1403" t="str">
            <v xml:space="preserve">Auto Boavista, Lda.                </v>
          </cell>
        </row>
        <row r="1404">
          <cell r="B1404" t="str">
            <v xml:space="preserve">Auto Canal-Com.Autom.Eq.Ind.,Lda   </v>
          </cell>
        </row>
        <row r="1405">
          <cell r="B1405" t="str">
            <v xml:space="preserve">Auto Cardeira-C.Rep.Automóveis,Lda </v>
          </cell>
        </row>
        <row r="1406">
          <cell r="B1406" t="str">
            <v xml:space="preserve">Auto Centro de Pneus Um, Lda       </v>
          </cell>
        </row>
        <row r="1407">
          <cell r="B1407" t="str">
            <v xml:space="preserve">Auto Desafio, Lda                  </v>
          </cell>
        </row>
        <row r="1408">
          <cell r="B1408" t="str">
            <v>Auto Diesel-José António L. Barriga</v>
          </cell>
        </row>
        <row r="1409">
          <cell r="B1409" t="str">
            <v xml:space="preserve">Auto Elge - Comerc.Repr.Autom,Lda  </v>
          </cell>
        </row>
        <row r="1410">
          <cell r="B1410" t="str">
            <v xml:space="preserve">Auto Estufa da Póvoa               </v>
          </cell>
        </row>
        <row r="1411">
          <cell r="B1411" t="str">
            <v>Auto Feteira-Oficina Reparações,Lda</v>
          </cell>
        </row>
        <row r="1412">
          <cell r="B1412" t="str">
            <v xml:space="preserve">Auto Fialho de Almeida, Lda        </v>
          </cell>
        </row>
        <row r="1413">
          <cell r="B1413" t="str">
            <v xml:space="preserve">Auto Garagem Inglesa               </v>
          </cell>
        </row>
        <row r="1414">
          <cell r="B1414" t="str">
            <v xml:space="preserve">Auto Insular-Alves e Gaspar,Lda    </v>
          </cell>
        </row>
        <row r="1415">
          <cell r="B1415" t="str">
            <v xml:space="preserve">Auto Irmãos Oliveira, Lda.         </v>
          </cell>
        </row>
        <row r="1416">
          <cell r="B1416" t="str">
            <v xml:space="preserve">Auto J &amp; R - Reparação Automóvel   </v>
          </cell>
        </row>
        <row r="1417">
          <cell r="B1417" t="str">
            <v>Auto Jardim Algarve-Aut.Aluguer, SA</v>
          </cell>
        </row>
        <row r="1418">
          <cell r="B1418" t="str">
            <v xml:space="preserve">Auto Jardim de Lisboa, Lda         </v>
          </cell>
        </row>
        <row r="1419">
          <cell r="B1419" t="str">
            <v xml:space="preserve">Auto Joca-Mecânica Automóveis,Lda  </v>
          </cell>
        </row>
        <row r="1420">
          <cell r="B1420" t="str">
            <v xml:space="preserve">Auto Jualta, Lda                   </v>
          </cell>
        </row>
        <row r="1421">
          <cell r="B1421" t="str">
            <v xml:space="preserve">Auto Maiamotor, Lda                </v>
          </cell>
        </row>
        <row r="1422">
          <cell r="B1422" t="str">
            <v>Auto Margem-Comércio Automóvel, Lda</v>
          </cell>
        </row>
        <row r="1423">
          <cell r="B1423" t="str">
            <v>Auto Material-Peças Automóveis,Lda.</v>
          </cell>
        </row>
        <row r="1424">
          <cell r="B1424" t="str">
            <v xml:space="preserve">Auto Melo &amp; Moura, Reparação       </v>
          </cell>
        </row>
        <row r="1425">
          <cell r="B1425" t="str">
            <v xml:space="preserve">Auto Modelar do Vale Formoso, Lda  </v>
          </cell>
        </row>
        <row r="1426">
          <cell r="B1426" t="str">
            <v xml:space="preserve">Auto Monza, SA                     </v>
          </cell>
        </row>
        <row r="1427">
          <cell r="B1427" t="str">
            <v xml:space="preserve">Auto Penha-Virgilio Cabanita       </v>
          </cell>
        </row>
        <row r="1428">
          <cell r="B1428" t="str">
            <v xml:space="preserve">Auto Rali, S. A.                   </v>
          </cell>
        </row>
        <row r="1429">
          <cell r="B1429" t="str">
            <v xml:space="preserve">Auto Reparaç. Siluaf,Lda.          </v>
          </cell>
        </row>
        <row r="1430">
          <cell r="B1430" t="str">
            <v xml:space="preserve">Auto Reparações Andrade, Lda       </v>
          </cell>
        </row>
        <row r="1431">
          <cell r="B1431" t="str">
            <v xml:space="preserve">Auto Reparações Goulart,Lda        </v>
          </cell>
        </row>
        <row r="1432">
          <cell r="B1432" t="str">
            <v xml:space="preserve">Auto Reparações Ribeiro            </v>
          </cell>
        </row>
        <row r="1433">
          <cell r="B1433" t="str">
            <v xml:space="preserve">Auto Reparadora Melo Falcão, Lda   </v>
          </cell>
        </row>
        <row r="1434">
          <cell r="B1434" t="str">
            <v xml:space="preserve">Auto Reparadora Pedras Rubras,Lda  </v>
          </cell>
        </row>
        <row r="1435">
          <cell r="B1435" t="str">
            <v xml:space="preserve">Auto República, Lda                </v>
          </cell>
        </row>
        <row r="1436">
          <cell r="B1436" t="str">
            <v xml:space="preserve">Auto Solda Tudo                    </v>
          </cell>
        </row>
        <row r="1437">
          <cell r="B1437" t="str">
            <v xml:space="preserve">Auto Sueco II - Automóveis, SA     </v>
          </cell>
        </row>
        <row r="1438">
          <cell r="B1438" t="str">
            <v xml:space="preserve">Auto Sueco, Lda.                   </v>
          </cell>
        </row>
        <row r="1439">
          <cell r="B1439" t="str">
            <v xml:space="preserve">Auto Turística das Flores          </v>
          </cell>
        </row>
        <row r="1440">
          <cell r="B1440" t="str">
            <v xml:space="preserve">Auto Viação Almeida &amp; Filhos, SA   </v>
          </cell>
        </row>
        <row r="1441">
          <cell r="B1441" t="str">
            <v xml:space="preserve">Auto Viação Micaelense, Lda.       </v>
          </cell>
        </row>
        <row r="1442">
          <cell r="B1442" t="str">
            <v xml:space="preserve">Auto WM - Serviços Auto, Lda       </v>
          </cell>
        </row>
        <row r="1443">
          <cell r="B1443" t="str">
            <v xml:space="preserve">Auto-Brakes, Lda                   </v>
          </cell>
        </row>
        <row r="1444">
          <cell r="B1444" t="str">
            <v xml:space="preserve">Autocares Iglesias, SL             </v>
          </cell>
        </row>
        <row r="1445">
          <cell r="B1445" t="str">
            <v>Autocenter-Serv.A.Peças Viaturas,SA</v>
          </cell>
        </row>
        <row r="1446">
          <cell r="B1446" t="str">
            <v>Autoclean-Serv.Limpeza Automóvel,Ld</v>
          </cell>
        </row>
        <row r="1447">
          <cell r="B1447" t="str">
            <v>Autoglass - Vidros para Viaturas, L</v>
          </cell>
        </row>
        <row r="1448">
          <cell r="B1448" t="str">
            <v xml:space="preserve">AutoIntermediates, Ltd             </v>
          </cell>
        </row>
        <row r="1449">
          <cell r="B1449" t="str">
            <v xml:space="preserve">AutoIntermediates, Ltd             </v>
          </cell>
        </row>
        <row r="1450">
          <cell r="B1450" t="str">
            <v xml:space="preserve">AutoIntermediates, Ltd             </v>
          </cell>
        </row>
        <row r="1451">
          <cell r="B1451" t="str">
            <v xml:space="preserve">Automar - Com.Automóvel, Lda       </v>
          </cell>
        </row>
        <row r="1452">
          <cell r="B1452" t="str">
            <v xml:space="preserve">Automaticoncepts-Máq.Venda Aut.SA  </v>
          </cell>
        </row>
        <row r="1453">
          <cell r="B1453" t="str">
            <v xml:space="preserve">Automecânica-Vitor M.S.Ferreira    </v>
          </cell>
        </row>
        <row r="1454">
          <cell r="B1454" t="str">
            <v xml:space="preserve">Automeclis - Com.Automóveis, SA    </v>
          </cell>
        </row>
        <row r="1455">
          <cell r="B1455" t="str">
            <v xml:space="preserve">Automóveis Citroen, SA             </v>
          </cell>
        </row>
        <row r="1456">
          <cell r="B1456" t="str">
            <v xml:space="preserve">Autoni - Pneus e Óleos, Lda        </v>
          </cell>
        </row>
        <row r="1457">
          <cell r="B1457" t="str">
            <v xml:space="preserve">Autopaz, Lda                       </v>
          </cell>
        </row>
        <row r="1458">
          <cell r="B1458" t="str">
            <v xml:space="preserve">AutoRibeiro, Lda                   </v>
          </cell>
        </row>
        <row r="1459">
          <cell r="B1459" t="str">
            <v xml:space="preserve">Autoridade Para Condições Trabalho </v>
          </cell>
        </row>
        <row r="1460">
          <cell r="B1460" t="str">
            <v>Autoshine  - E. A. , Unipessoal Lda</v>
          </cell>
        </row>
        <row r="1461">
          <cell r="B1461" t="str">
            <v xml:space="preserve">Autosil- Bloqueada                 </v>
          </cell>
        </row>
        <row r="1462">
          <cell r="B1462" t="str">
            <v xml:space="preserve">Autovia - Soc. Automóveis, Lda     </v>
          </cell>
        </row>
        <row r="1463">
          <cell r="B1463" t="str">
            <v xml:space="preserve">Auvidcientifico-Proj.Inst.Eq.,S.A. </v>
          </cell>
        </row>
        <row r="1464">
          <cell r="B1464" t="str">
            <v>Avaliator-Consultoria de Gestão,Lda</v>
          </cell>
        </row>
        <row r="1465">
          <cell r="B1465" t="str">
            <v>Aveileva-Montagem de Elevadores, Ld</v>
          </cell>
        </row>
        <row r="1466">
          <cell r="B1466" t="str">
            <v xml:space="preserve">Avelino Silva Pereira              </v>
          </cell>
        </row>
        <row r="1467">
          <cell r="B1467" t="str">
            <v xml:space="preserve">Aventura Açores - Turismo, Lda     </v>
          </cell>
        </row>
        <row r="1468">
          <cell r="B1468" t="str">
            <v>AVH-Sistemas Proj.Audiovisuais, Lda</v>
          </cell>
        </row>
        <row r="1469">
          <cell r="B1469" t="str">
            <v>Aviajacto 4-C.Aviação Aeroportos,Ld</v>
          </cell>
        </row>
        <row r="1470">
          <cell r="B1470" t="str">
            <v xml:space="preserve">Avialgarve                         </v>
          </cell>
        </row>
        <row r="1471">
          <cell r="B1471" t="str">
            <v>Aviatec-Serv.Engenharia Aviação,Lda</v>
          </cell>
        </row>
        <row r="1472">
          <cell r="B1472" t="str">
            <v xml:space="preserve">Aviation Analytics                 </v>
          </cell>
        </row>
        <row r="1473">
          <cell r="B1473" t="str">
            <v xml:space="preserve">Aviation Data Group, LLC           </v>
          </cell>
        </row>
        <row r="1474">
          <cell r="B1474" t="str">
            <v xml:space="preserve">Aviation Media                     </v>
          </cell>
        </row>
        <row r="1475">
          <cell r="B1475" t="str">
            <v>Aviation Publications Internacional</v>
          </cell>
        </row>
        <row r="1476">
          <cell r="B1476" t="str">
            <v xml:space="preserve">Aviation Simulations Internation   </v>
          </cell>
        </row>
        <row r="1477">
          <cell r="B1477" t="str">
            <v>Aviation Solutions (Europe) Limited</v>
          </cell>
        </row>
        <row r="1478">
          <cell r="B1478" t="str">
            <v xml:space="preserve">Aviation Training Association      </v>
          </cell>
        </row>
        <row r="1479">
          <cell r="B1479" t="str">
            <v xml:space="preserve">Aviation Week Group                </v>
          </cell>
        </row>
        <row r="1480">
          <cell r="B1480" t="str">
            <v xml:space="preserve">Aviation Week Space Technology     </v>
          </cell>
        </row>
        <row r="1481">
          <cell r="B1481" t="str">
            <v xml:space="preserve">Aviavox-Artificial Voice Systems   </v>
          </cell>
        </row>
        <row r="1482">
          <cell r="B1482" t="str">
            <v xml:space="preserve">Avibom Avícola, SA                 </v>
          </cell>
        </row>
        <row r="1483">
          <cell r="B1483" t="str">
            <v xml:space="preserve">Avila e Avila, Lda.                </v>
          </cell>
        </row>
        <row r="1484">
          <cell r="B1484" t="str">
            <v xml:space="preserve">Ávila Fraga &amp; Filhas, Lda          </v>
          </cell>
        </row>
        <row r="1485">
          <cell r="B1485" t="str">
            <v xml:space="preserve">Aviquímica-Import.Manufacturas,Lda </v>
          </cell>
        </row>
        <row r="1486">
          <cell r="B1486" t="str">
            <v xml:space="preserve">Aviquipo de Portugal, SA           </v>
          </cell>
        </row>
        <row r="1487">
          <cell r="B1487" t="str">
            <v xml:space="preserve">Avireal International-ACI          </v>
          </cell>
        </row>
        <row r="1488">
          <cell r="B1488" t="str">
            <v xml:space="preserve">Avmark International, Ltd          </v>
          </cell>
        </row>
        <row r="1489">
          <cell r="B1489" t="str">
            <v>AVV Aroeira- Componentes e Sist. El</v>
          </cell>
        </row>
        <row r="1490">
          <cell r="B1490" t="str">
            <v xml:space="preserve">Awa-Aeronautical Web Academy       </v>
          </cell>
        </row>
        <row r="1491">
          <cell r="B1491" t="str">
            <v xml:space="preserve">Axa Power Aps                      </v>
          </cell>
        </row>
        <row r="1492">
          <cell r="B1492" t="str">
            <v>AxFlow-Com. Equip. Industriais, Lda</v>
          </cell>
        </row>
        <row r="1493">
          <cell r="B1493" t="str">
            <v xml:space="preserve">Axima - Sistemas e Instalações, SA </v>
          </cell>
        </row>
        <row r="1494">
          <cell r="B1494" t="str">
            <v xml:space="preserve">Aximage - Comunicação Imagem,Lda   </v>
          </cell>
        </row>
        <row r="1495">
          <cell r="B1495" t="str">
            <v xml:space="preserve">Aximundi-Agência Publicidade,Lda   </v>
          </cell>
        </row>
        <row r="1496">
          <cell r="B1496" t="str">
            <v xml:space="preserve">Axiom Groupe                       </v>
          </cell>
        </row>
        <row r="1497">
          <cell r="B1497" t="str">
            <v xml:space="preserve">Az Auto-Acess.Para Automoveis,Lda  </v>
          </cell>
        </row>
        <row r="1498">
          <cell r="B1498" t="str">
            <v xml:space="preserve">Azac - Açores Cargo, Lda           </v>
          </cell>
        </row>
        <row r="1499">
          <cell r="B1499" t="str">
            <v xml:space="preserve">Azenha-Salto, Turismo Rural, Lda   </v>
          </cell>
        </row>
        <row r="1500">
          <cell r="B1500" t="str">
            <v xml:space="preserve">Azeol-S.Azeites Oleos Estremad. SA </v>
          </cell>
        </row>
        <row r="1501">
          <cell r="B1501" t="str">
            <v xml:space="preserve">Azevedo e Azevedo, Lda             </v>
          </cell>
        </row>
        <row r="1502">
          <cell r="B1502" t="str">
            <v xml:space="preserve">Azevedo e C. Sucrs., Lda.          </v>
          </cell>
        </row>
        <row r="1503">
          <cell r="B1503" t="str">
            <v xml:space="preserve">Azevedos e Ribeiro, Lda            </v>
          </cell>
        </row>
        <row r="1504">
          <cell r="B1504" t="str">
            <v>Azimar, Investimentos Turísticos SA</v>
          </cell>
        </row>
        <row r="1505">
          <cell r="B1505" t="str">
            <v xml:space="preserve">Azimute-Aprestos Marítimos, Lda    </v>
          </cell>
        </row>
        <row r="1506">
          <cell r="B1506" t="str">
            <v>Azip-Informática e Telecomunic.,Lda</v>
          </cell>
        </row>
        <row r="1507">
          <cell r="B1507" t="str">
            <v xml:space="preserve">AZORES SUB                         </v>
          </cell>
        </row>
        <row r="1508">
          <cell r="B1508" t="str">
            <v xml:space="preserve">Azormed-Gestão Amb.Açoreana,Lda    </v>
          </cell>
        </row>
        <row r="1509">
          <cell r="B1509" t="str">
            <v xml:space="preserve">AZPolinke, Lda                     </v>
          </cell>
        </row>
        <row r="1510">
          <cell r="B1510" t="str">
            <v xml:space="preserve">AZ-The A-Z Group                   </v>
          </cell>
        </row>
        <row r="1511">
          <cell r="B1511" t="str">
            <v xml:space="preserve">Azulfar-Materiais Construção, Lda  </v>
          </cell>
        </row>
        <row r="1512">
          <cell r="B1512" t="str">
            <v xml:space="preserve">B Mais Balonas-Comunicação, Lda    </v>
          </cell>
        </row>
        <row r="1513">
          <cell r="B1513" t="str">
            <v xml:space="preserve">B V V-Instalações Eléctricas-Lda   </v>
          </cell>
        </row>
        <row r="1514">
          <cell r="B1514" t="str">
            <v xml:space="preserve">B&amp;R-Serviços,Lda                   </v>
          </cell>
        </row>
        <row r="1515">
          <cell r="B1515" t="str">
            <v xml:space="preserve">B.G.-Equipamento Náutico, Lda      </v>
          </cell>
        </row>
        <row r="1516">
          <cell r="B1516" t="str">
            <v xml:space="preserve">B.M Animação Visual, Lda.          </v>
          </cell>
        </row>
        <row r="1517">
          <cell r="B1517" t="str">
            <v xml:space="preserve">BAA Business Support Centre LTD    </v>
          </cell>
        </row>
        <row r="1518">
          <cell r="B1518" t="str">
            <v xml:space="preserve">BAA International Limited          </v>
          </cell>
        </row>
        <row r="1519">
          <cell r="B1519" t="str">
            <v xml:space="preserve">Bacardi - Martini Portugal, Lda    </v>
          </cell>
        </row>
        <row r="1520">
          <cell r="B1520" t="str">
            <v xml:space="preserve">Bacelar &amp; Irmão, Lda               </v>
          </cell>
        </row>
        <row r="1521">
          <cell r="B1521" t="str">
            <v xml:space="preserve">BAD-Assoc.Port.Bibliot.Arq.Docum.  </v>
          </cell>
        </row>
        <row r="1522">
          <cell r="B1522" t="str">
            <v xml:space="preserve">Badminton Clube de Estombar        </v>
          </cell>
        </row>
        <row r="1523">
          <cell r="B1523" t="str">
            <v>Bafrutal-Imp.Exportações Comércio F</v>
          </cell>
        </row>
        <row r="1524">
          <cell r="B1524" t="str">
            <v xml:space="preserve">Baixa 62-Comunicação e Marketing   </v>
          </cell>
        </row>
        <row r="1525">
          <cell r="B1525" t="str">
            <v xml:space="preserve">Balanças L. F. P. M. Unip., Lda.   </v>
          </cell>
        </row>
        <row r="1526">
          <cell r="B1526" t="str">
            <v xml:space="preserve">Balanças Romão, SA                 </v>
          </cell>
        </row>
        <row r="1527">
          <cell r="B1527" t="str">
            <v xml:space="preserve">Balanças Simão Vaz, Lda            </v>
          </cell>
        </row>
        <row r="1528">
          <cell r="B1528" t="str">
            <v xml:space="preserve">Balaoarte - Comércio decoraç.Lda   </v>
          </cell>
        </row>
        <row r="1529">
          <cell r="B1529" t="str">
            <v>BalãoBalão-Artigos Publicitários,Ld</v>
          </cell>
        </row>
        <row r="1530">
          <cell r="B1530" t="str">
            <v>Balões Festa-Artig.Publicitários,Ld</v>
          </cell>
        </row>
        <row r="1531">
          <cell r="B1531" t="str">
            <v xml:space="preserve">Baltazar da Silva Cardoso          </v>
          </cell>
        </row>
        <row r="1532">
          <cell r="B1532" t="str">
            <v xml:space="preserve">Baltazar da Silva Cardoso          </v>
          </cell>
        </row>
        <row r="1533">
          <cell r="B1533" t="str">
            <v xml:space="preserve">Baltic Media Group Ltd             </v>
          </cell>
        </row>
        <row r="1534">
          <cell r="B1534" t="str">
            <v xml:space="preserve">BA-Meetup                          </v>
          </cell>
        </row>
        <row r="1535">
          <cell r="B1535" t="str">
            <v xml:space="preserve">BANCO BPI, SA                      </v>
          </cell>
        </row>
        <row r="1536">
          <cell r="B1536" t="str">
            <v xml:space="preserve">Banco BPI, SA                      </v>
          </cell>
        </row>
        <row r="1537">
          <cell r="B1537" t="str">
            <v xml:space="preserve">Banco Comercial dos Açores         </v>
          </cell>
        </row>
        <row r="1538">
          <cell r="B1538" t="str">
            <v xml:space="preserve">Banco Comercial Português, SA      </v>
          </cell>
        </row>
        <row r="1539">
          <cell r="B1539" t="str">
            <v xml:space="preserve">Banco de Investimento Global, SA   </v>
          </cell>
        </row>
        <row r="1540">
          <cell r="B1540" t="str">
            <v>Banco Ensaio - Com. Repar. Auto., L</v>
          </cell>
        </row>
        <row r="1541">
          <cell r="B1541" t="str">
            <v xml:space="preserve">Banco Espirito Santo               </v>
          </cell>
        </row>
        <row r="1542">
          <cell r="B1542" t="str">
            <v xml:space="preserve">Banco Internacional Guiné-Bissau   </v>
          </cell>
        </row>
        <row r="1543">
          <cell r="B1543" t="str">
            <v xml:space="preserve">Banco Mais, SA                     </v>
          </cell>
        </row>
        <row r="1544">
          <cell r="B1544" t="str">
            <v xml:space="preserve">Banda Nova Sinfónica Portuguesa    </v>
          </cell>
        </row>
        <row r="1545">
          <cell r="B1545" t="str">
            <v xml:space="preserve">Bandeiras do Norte, Lda            </v>
          </cell>
        </row>
        <row r="1546">
          <cell r="B1546" t="str">
            <v xml:space="preserve">Bandeiras Globo-C.Bandeiras,Lda    </v>
          </cell>
        </row>
        <row r="1547">
          <cell r="B1547" t="str">
            <v xml:space="preserve">Banho de Ideias-Public.Imagem,Lda  </v>
          </cell>
        </row>
        <row r="1548">
          <cell r="B1548" t="str">
            <v xml:space="preserve">BANIF-Banco de Investimento, SA    </v>
          </cell>
        </row>
        <row r="1549">
          <cell r="B1549" t="str">
            <v xml:space="preserve">Banif-Banco Internac. Funchal, SA  </v>
          </cell>
        </row>
        <row r="1550">
          <cell r="B1550" t="str">
            <v xml:space="preserve">Banqueting, Lda                    </v>
          </cell>
        </row>
        <row r="1551">
          <cell r="B1551" t="str">
            <v>Baptista da Costa &amp; Associados, SRO</v>
          </cell>
        </row>
        <row r="1552">
          <cell r="B1552" t="str">
            <v xml:space="preserve">Baquelite Liz, SA                  </v>
          </cell>
        </row>
        <row r="1553">
          <cell r="B1553" t="str">
            <v>BARBARA COSTA DE S. CARRAPA BRANDÃO</v>
          </cell>
        </row>
        <row r="1554">
          <cell r="B1554" t="str">
            <v xml:space="preserve">Barcelbal-Balanças e Básculas,Lda  </v>
          </cell>
        </row>
        <row r="1555">
          <cell r="B1555" t="str">
            <v xml:space="preserve">Barcelona-92  Clube do Desporto    </v>
          </cell>
        </row>
        <row r="1556">
          <cell r="B1556" t="str">
            <v xml:space="preserve">Barcitronic, SA                    </v>
          </cell>
        </row>
        <row r="1557">
          <cell r="B1557" t="str">
            <v xml:space="preserve">Barclays Bank PLC                  </v>
          </cell>
        </row>
        <row r="1558">
          <cell r="B1558" t="str">
            <v xml:space="preserve">Barco Nv - Display Systems         </v>
          </cell>
        </row>
        <row r="1559">
          <cell r="B1559" t="str">
            <v xml:space="preserve">Barcoeste, Lda                     </v>
          </cell>
        </row>
        <row r="1560">
          <cell r="B1560" t="str">
            <v xml:space="preserve">Baronmead International, Ltd       </v>
          </cell>
        </row>
        <row r="1561">
          <cell r="B1561" t="str">
            <v xml:space="preserve">Barral de Almeida, Lda             </v>
          </cell>
        </row>
        <row r="1562">
          <cell r="B1562" t="str">
            <v xml:space="preserve">Barraqueiro Transportes S.A        </v>
          </cell>
        </row>
        <row r="1563">
          <cell r="B1563" t="str">
            <v xml:space="preserve">Barraqueiro Transportes, SA        </v>
          </cell>
        </row>
        <row r="1564">
          <cell r="B1564" t="str">
            <v xml:space="preserve">Barretazul-Com.Mat.Construção,Lda  </v>
          </cell>
        </row>
        <row r="1565">
          <cell r="B1565" t="str">
            <v xml:space="preserve">Barrocas &amp; Alves Pereira           </v>
          </cell>
        </row>
        <row r="1566">
          <cell r="B1566" t="str">
            <v xml:space="preserve">Barros &amp; Barros, S.A.              </v>
          </cell>
        </row>
        <row r="1567">
          <cell r="B1567" t="str">
            <v xml:space="preserve">Bartsch International Gmbh         </v>
          </cell>
        </row>
        <row r="1568">
          <cell r="B1568" t="str">
            <v xml:space="preserve">Base Dois                          </v>
          </cell>
        </row>
        <row r="1569">
          <cell r="B1569" t="str">
            <v xml:space="preserve">BASF-Construct. Chemicals Portugal </v>
          </cell>
        </row>
        <row r="1570">
          <cell r="B1570" t="str">
            <v xml:space="preserve">Bastos Viegas, S.A.                </v>
          </cell>
        </row>
        <row r="1571">
          <cell r="B1571" t="str">
            <v xml:space="preserve">Baterias da Cidade                 </v>
          </cell>
        </row>
        <row r="1572">
          <cell r="B1572" t="str">
            <v xml:space="preserve">Baterias Micaelense-Com.Bat.Lda    </v>
          </cell>
        </row>
        <row r="1573">
          <cell r="B1573" t="str">
            <v xml:space="preserve">Batistas-Reciclagem de Sucatas, SA </v>
          </cell>
        </row>
        <row r="1574">
          <cell r="B1574" t="str">
            <v>Baunilha Bourbon-Comércio de Perfum</v>
          </cell>
        </row>
        <row r="1575">
          <cell r="B1575" t="str">
            <v xml:space="preserve">Baviera-Comércio Automóveis, S.A.  </v>
          </cell>
        </row>
        <row r="1576">
          <cell r="B1576" t="str">
            <v xml:space="preserve">Bayer CropScience (Portugal),Lda   </v>
          </cell>
        </row>
        <row r="1577">
          <cell r="B1577" t="str">
            <v>Bazar do Vídeo-Mat.Elect.Imp.Exp.Ld</v>
          </cell>
        </row>
        <row r="1578">
          <cell r="B1578" t="str">
            <v xml:space="preserve">Bazar-Carlos &amp; Branquinho, Lda     </v>
          </cell>
        </row>
        <row r="1579">
          <cell r="B1579" t="str">
            <v>Bazin Portugal,Mediação Imobiliária</v>
          </cell>
        </row>
        <row r="1580">
          <cell r="B1580" t="str">
            <v xml:space="preserve">BBDO Portugal-Ag.Publicidade, SA   </v>
          </cell>
        </row>
        <row r="1581">
          <cell r="B1581" t="str">
            <v xml:space="preserve">BBVA Automercantil-C.Alug.Auto,Lda </v>
          </cell>
        </row>
        <row r="1582">
          <cell r="B1582" t="str">
            <v xml:space="preserve">BCA-Banco Comercial dos Açores,SA  </v>
          </cell>
        </row>
        <row r="1583">
          <cell r="B1583" t="str">
            <v>BCD - Manut. Equip. Electr. Inform.</v>
          </cell>
        </row>
        <row r="1584">
          <cell r="B1584" t="str">
            <v>BCD Travel Portugal - Agência de Vi</v>
          </cell>
        </row>
        <row r="1585">
          <cell r="B1585" t="str">
            <v xml:space="preserve">BCL - Brochado &amp; Castro, Lda       </v>
          </cell>
        </row>
        <row r="1586">
          <cell r="B1586" t="str">
            <v xml:space="preserve">BCNK                               </v>
          </cell>
        </row>
        <row r="1587">
          <cell r="B1587" t="str">
            <v xml:space="preserve">BCP Factoring, SA                  </v>
          </cell>
        </row>
        <row r="1588">
          <cell r="B1588" t="str">
            <v xml:space="preserve">BCSD Portugal-C.Empr.D.Sustentável </v>
          </cell>
        </row>
        <row r="1589">
          <cell r="B1589" t="str">
            <v xml:space="preserve">BDL - maschinenbaugesellschaft mbh </v>
          </cell>
        </row>
        <row r="1590">
          <cell r="B1590" t="str">
            <v xml:space="preserve">BDR-Bandeiras  e  Mastros, SA      </v>
          </cell>
        </row>
        <row r="1591">
          <cell r="B1591" t="str">
            <v xml:space="preserve">Beat Genesis-Prod. Artísticas,Lda  </v>
          </cell>
        </row>
        <row r="1592">
          <cell r="B1592" t="str">
            <v xml:space="preserve">Bebop-Comun. Audiovisual, Lda.     </v>
          </cell>
        </row>
        <row r="1593">
          <cell r="B1593" t="str">
            <v xml:space="preserve">BEC-Braga Equip.Construção,Lda     </v>
          </cell>
        </row>
        <row r="1594">
          <cell r="B1594" t="str">
            <v xml:space="preserve">Bechtle direct Portugal,Soc.Unip., </v>
          </cell>
        </row>
        <row r="1595">
          <cell r="B1595" t="str">
            <v>Becosa Directo-Com.Produtoa Aliment</v>
          </cell>
        </row>
        <row r="1596">
          <cell r="B1596" t="str">
            <v>Bee Action-Mark. Below The line,Lda</v>
          </cell>
        </row>
        <row r="1597">
          <cell r="B1597" t="str">
            <v xml:space="preserve">Bee Plan-Org.Gestão Espaços,Lda    </v>
          </cell>
        </row>
        <row r="1598">
          <cell r="B1598" t="str">
            <v xml:space="preserve">Begusmartex-Ind.Metalomecânica     </v>
          </cell>
        </row>
        <row r="1599">
          <cell r="B1599" t="str">
            <v xml:space="preserve">BEI - European Investment Bank     </v>
          </cell>
        </row>
        <row r="1600">
          <cell r="B1600" t="str">
            <v xml:space="preserve">Beiersdorf Portuguesa, Lda         </v>
          </cell>
        </row>
        <row r="1601">
          <cell r="B1601" t="str">
            <v xml:space="preserve">BejaParque Hotel                   </v>
          </cell>
        </row>
        <row r="1602">
          <cell r="B1602" t="str">
            <v xml:space="preserve">BELARMINA CONCEIÇÃO P.L MARTINS    </v>
          </cell>
        </row>
        <row r="1603">
          <cell r="B1603" t="str">
            <v xml:space="preserve">Belaurora - Grupo de Cantares      </v>
          </cell>
        </row>
        <row r="1604">
          <cell r="B1604" t="str">
            <v xml:space="preserve">Belbrisa - Casa de Estores, Lda    </v>
          </cell>
        </row>
        <row r="1605">
          <cell r="B1605" t="str">
            <v xml:space="preserve">Belchior Reis Oliveira             </v>
          </cell>
        </row>
        <row r="1606">
          <cell r="B1606" t="str">
            <v xml:space="preserve">Belém Clube Museu-Emp.Turist.Lda   </v>
          </cell>
        </row>
        <row r="1607">
          <cell r="B1607" t="str">
            <v xml:space="preserve">Beliaev Centro Cultural-Associação </v>
          </cell>
        </row>
        <row r="1608">
          <cell r="B1608" t="str">
            <v xml:space="preserve">BELMIRA JOÃO CUSTÓDIO SANCA        </v>
          </cell>
        </row>
        <row r="1609">
          <cell r="B1609" t="str">
            <v xml:space="preserve">Belmiro Pinto de Mesquita, Lda     </v>
          </cell>
        </row>
        <row r="1610">
          <cell r="B1610" t="str">
            <v xml:space="preserve">Belsaco, SA                        </v>
          </cell>
        </row>
        <row r="1611">
          <cell r="B1611" t="str">
            <v xml:space="preserve">Beltain-Sociedade Unipessoal       </v>
          </cell>
        </row>
        <row r="1612">
          <cell r="B1612" t="str">
            <v xml:space="preserve">Beltrão Coelho (Algarve), Lda      </v>
          </cell>
        </row>
        <row r="1613">
          <cell r="B1613" t="str">
            <v xml:space="preserve">Beltrão Coelho Alem Tejo,LDA       </v>
          </cell>
        </row>
        <row r="1614">
          <cell r="B1614" t="str">
            <v>Beltrão Coelho -Sistª Escritório Im</v>
          </cell>
        </row>
        <row r="1615">
          <cell r="B1615" t="str">
            <v xml:space="preserve">Beltrão Coelho(Madeira)-Equip.     </v>
          </cell>
        </row>
        <row r="1616">
          <cell r="B1616" t="str">
            <v xml:space="preserve">Beltrão Coelho, Lda.               </v>
          </cell>
        </row>
        <row r="1617">
          <cell r="B1617" t="str">
            <v xml:space="preserve">Belzona Portugal - P.Quimicos,Lda  </v>
          </cell>
        </row>
        <row r="1618">
          <cell r="B1618" t="str">
            <v xml:space="preserve">Bencom-Arm.Com.Combustíveis,SA     </v>
          </cell>
        </row>
        <row r="1619">
          <cell r="B1619" t="str">
            <v xml:space="preserve">Benipel, Lda                       </v>
          </cell>
        </row>
        <row r="1620">
          <cell r="B1620" t="str">
            <v xml:space="preserve">Benjamim Moniz                     </v>
          </cell>
        </row>
        <row r="1621">
          <cell r="B1621" t="str">
            <v xml:space="preserve">Benjor-S.Empr.Benjamim Jorge, Lda  </v>
          </cell>
        </row>
        <row r="1622">
          <cell r="B1622" t="str">
            <v xml:space="preserve">Benlei-Novidades e Brindes, Lda    </v>
          </cell>
        </row>
        <row r="1623">
          <cell r="B1623" t="str">
            <v xml:space="preserve">Bensitur - S A I T, Lda.           </v>
          </cell>
        </row>
        <row r="1624">
          <cell r="B1624" t="str">
            <v xml:space="preserve">Benta&amp; Benta, Lda                  </v>
          </cell>
        </row>
        <row r="1625">
          <cell r="B1625" t="str">
            <v xml:space="preserve">Bentley Systems Europe B.V         </v>
          </cell>
        </row>
        <row r="1626">
          <cell r="B1626" t="str">
            <v>Bentley Systems International Limit</v>
          </cell>
        </row>
        <row r="1627">
          <cell r="B1627" t="str">
            <v xml:space="preserve">Bento Pedroso Construções, SA      </v>
          </cell>
        </row>
        <row r="1628">
          <cell r="B1628" t="str">
            <v xml:space="preserve">Bentrans-Carga e Transitários, SA  </v>
          </cell>
        </row>
        <row r="1629">
          <cell r="B1629" t="str">
            <v xml:space="preserve">Bentware-Informática, Unip, Lda    </v>
          </cell>
        </row>
        <row r="1630">
          <cell r="B1630" t="str">
            <v xml:space="preserve">Berlin Promotion Agency            </v>
          </cell>
        </row>
        <row r="1631">
          <cell r="B1631" t="str">
            <v xml:space="preserve">Bernardes Sismeiro e Associados    </v>
          </cell>
        </row>
        <row r="1632">
          <cell r="B1632" t="str">
            <v xml:space="preserve">BERNARDINO G. RIBEIRO PAULO        </v>
          </cell>
        </row>
        <row r="1633">
          <cell r="B1633" t="str">
            <v xml:space="preserve">Bernardino Gomes-Gestão Hoteleira  </v>
          </cell>
        </row>
        <row r="1634">
          <cell r="B1634" t="str">
            <v xml:space="preserve">Bernardino Silva Ramos             </v>
          </cell>
        </row>
        <row r="1635">
          <cell r="B1635" t="str">
            <v xml:space="preserve">Bernardo Gama  Lobo Xavier         </v>
          </cell>
        </row>
        <row r="1636">
          <cell r="B1636" t="str">
            <v>Bernardo M.P.Monteiro Daupias Alves</v>
          </cell>
        </row>
        <row r="1637">
          <cell r="B1637" t="str">
            <v>Berner-Prod.Montagem e  Fixação,Lda</v>
          </cell>
        </row>
        <row r="1638">
          <cell r="B1638" t="str">
            <v xml:space="preserve">BERTA MARIA TRONI                  </v>
          </cell>
        </row>
        <row r="1639">
          <cell r="B1639" t="str">
            <v xml:space="preserve">Bertelsmann Medien Service Gmbh    </v>
          </cell>
        </row>
        <row r="1640">
          <cell r="B1640" t="str">
            <v xml:space="preserve">Besam Ibérica, SA (Suc.Portugal)   </v>
          </cell>
        </row>
        <row r="1641">
          <cell r="B1641" t="str">
            <v xml:space="preserve">Besam Portugal, Lda                </v>
          </cell>
        </row>
        <row r="1642">
          <cell r="B1642" t="str">
            <v>Besleasing e Factoring - Instituiçã</v>
          </cell>
        </row>
        <row r="1643">
          <cell r="B1643" t="str">
            <v xml:space="preserve">Best Faro Algarve                  </v>
          </cell>
        </row>
        <row r="1644">
          <cell r="B1644" t="str">
            <v xml:space="preserve">Best Green-Equipº Protec.e Segur.  </v>
          </cell>
        </row>
        <row r="1645">
          <cell r="B1645" t="str">
            <v xml:space="preserve">Best Line-Serviços e Logística,Lda </v>
          </cell>
        </row>
        <row r="1646">
          <cell r="B1646" t="str">
            <v xml:space="preserve">Best Marketing, Lda                </v>
          </cell>
        </row>
        <row r="1647">
          <cell r="B1647" t="str">
            <v xml:space="preserve">Bestloque,Lda                      </v>
          </cell>
        </row>
        <row r="1648">
          <cell r="B1648" t="str">
            <v>Beta i-Assocª Promoção Inovação Emp</v>
          </cell>
        </row>
        <row r="1649">
          <cell r="B1649" t="str">
            <v xml:space="preserve">Betaclima-Climatização e Frio,Lda  </v>
          </cell>
        </row>
        <row r="1650">
          <cell r="B1650" t="str">
            <v>Betacolas-Com.Ind.Revestimentos,Lda</v>
          </cell>
        </row>
        <row r="1651">
          <cell r="B1651" t="str">
            <v xml:space="preserve">Betafiel                           </v>
          </cell>
        </row>
        <row r="1652">
          <cell r="B1652" t="str">
            <v xml:space="preserve">Betamar Torre Praia-Inv.Hotel.Lda  </v>
          </cell>
        </row>
        <row r="1653">
          <cell r="B1653" t="str">
            <v xml:space="preserve">BETO ALEXANDRE AZEVEDO VASCONCELOS </v>
          </cell>
        </row>
        <row r="1654">
          <cell r="B1654" t="str">
            <v xml:space="preserve">Betomarques                        </v>
          </cell>
        </row>
        <row r="1655">
          <cell r="B1655" t="str">
            <v xml:space="preserve">Bettencourt Dias e Machado, Lda.   </v>
          </cell>
        </row>
        <row r="1656">
          <cell r="B1656" t="str">
            <v xml:space="preserve">Bettencourt e Filhos, Lda          </v>
          </cell>
        </row>
        <row r="1657">
          <cell r="B1657" t="str">
            <v xml:space="preserve">Bfb Leasing-S.Locação Financ.,S.A. </v>
          </cell>
        </row>
        <row r="1658">
          <cell r="B1658" t="str">
            <v xml:space="preserve">BGM-Organização de Eventos, Lda    </v>
          </cell>
        </row>
        <row r="1659">
          <cell r="B1659" t="str">
            <v>BGS-Brilliant Global Solutions, Uni</v>
          </cell>
        </row>
        <row r="1660">
          <cell r="B1660" t="str">
            <v xml:space="preserve">BHB-Sist.Controlo e Medida, Lda    </v>
          </cell>
        </row>
        <row r="1661">
          <cell r="B1661" t="str">
            <v>BIAC-Brussels Intern.Airport Compan</v>
          </cell>
        </row>
        <row r="1662">
          <cell r="B1662" t="str">
            <v xml:space="preserve">Biasplásticos, Lda                 </v>
          </cell>
        </row>
        <row r="1663">
          <cell r="B1663" t="str">
            <v xml:space="preserve">Biblios Publishes                  </v>
          </cell>
        </row>
        <row r="1664">
          <cell r="B1664" t="str">
            <v xml:space="preserve">Bidinâmica-Representºs Consultoria </v>
          </cell>
        </row>
        <row r="1665">
          <cell r="B1665" t="str">
            <v xml:space="preserve">Big Laguna-Com.Eq.Escritório,Lda   </v>
          </cell>
        </row>
        <row r="1666">
          <cell r="B1666" t="str">
            <v xml:space="preserve">Big Tower-Repres.Imp.Export.,Lda   </v>
          </cell>
        </row>
        <row r="1667">
          <cell r="B1667" t="str">
            <v xml:space="preserve">Big-Serviços Financeiros,SA        </v>
          </cell>
        </row>
        <row r="1668">
          <cell r="B1668" t="str">
            <v xml:space="preserve">Binal-Soc.Beb.Prod.Alimentares,Lda </v>
          </cell>
        </row>
        <row r="1669">
          <cell r="B1669" t="str">
            <v xml:space="preserve">Bindopor-Ind.Comércio Intern.,Lda  </v>
          </cell>
        </row>
        <row r="1670">
          <cell r="B1670" t="str">
            <v>Binds &amp; Bounds-Com.Eq.Mat.Escrt .Ld</v>
          </cell>
        </row>
        <row r="1671">
          <cell r="B1671" t="str">
            <v xml:space="preserve">Binobras - Construções, Lda.       </v>
          </cell>
        </row>
        <row r="1672">
          <cell r="B1672" t="str">
            <v xml:space="preserve">Binoformática-S.Serv.Inform.,Lda   </v>
          </cell>
        </row>
        <row r="1673">
          <cell r="B1673" t="str">
            <v>Bio Building-Construções Remod.Ecol</v>
          </cell>
        </row>
        <row r="1674">
          <cell r="B1674" t="str">
            <v xml:space="preserve">Bio Desafios, Lda                  </v>
          </cell>
        </row>
        <row r="1675">
          <cell r="B1675" t="str">
            <v xml:space="preserve">Biochem Ibérica-Quimicos Agricolas </v>
          </cell>
        </row>
        <row r="1676">
          <cell r="B1676" t="str">
            <v xml:space="preserve">Bioeiras - Tecnolog.Com.Lubr.Lda   </v>
          </cell>
        </row>
        <row r="1677">
          <cell r="B1677" t="str">
            <v>Bioglobal - Biometria e Com.Globais</v>
          </cell>
        </row>
        <row r="1678">
          <cell r="B1678" t="str">
            <v xml:space="preserve">BioMérieux Portugal, Lda           </v>
          </cell>
        </row>
        <row r="1679">
          <cell r="B1679" t="str">
            <v xml:space="preserve">Biorumo-Prom.Educ.Ambiental,Lda    </v>
          </cell>
        </row>
        <row r="1680">
          <cell r="B1680" t="str">
            <v xml:space="preserve">Biotempo-Cons.Biotecnologia,Lda    </v>
          </cell>
        </row>
        <row r="1681">
          <cell r="B1681" t="str">
            <v xml:space="preserve">Biponte, Engenharia, Lda           </v>
          </cell>
        </row>
        <row r="1682">
          <cell r="B1682" t="str">
            <v xml:space="preserve">BIT - Sociedade Editora, Lda       </v>
          </cell>
        </row>
        <row r="1683">
          <cell r="B1683" t="str">
            <v xml:space="preserve">Bix Project, Unipessoal, Lda       </v>
          </cell>
        </row>
        <row r="1684">
          <cell r="B1684" t="str">
            <v xml:space="preserve">Bl Motor - Comérc.Automóveis,Lda   </v>
          </cell>
        </row>
        <row r="1685">
          <cell r="B1685" t="str">
            <v xml:space="preserve">Black, Lda.                        </v>
          </cell>
        </row>
        <row r="1686">
          <cell r="B1686" t="str">
            <v xml:space="preserve">Blaguss Utazási Iroda KFT          </v>
          </cell>
        </row>
        <row r="1687">
          <cell r="B1687" t="str">
            <v xml:space="preserve">Blau-Comercio Produtos Serviços    </v>
          </cell>
        </row>
        <row r="1688">
          <cell r="B1688" t="str">
            <v>Bleed-Soc.Edit.Org.Eventos,Unip.Lda</v>
          </cell>
        </row>
        <row r="1689">
          <cell r="B1689" t="str">
            <v xml:space="preserve">BlindNote-Ag.Prod.Espectáculos,Lda </v>
          </cell>
        </row>
        <row r="1690">
          <cell r="B1690" t="str">
            <v xml:space="preserve">BLOCO D-DESIGN E COMUNIC.LDA       </v>
          </cell>
        </row>
        <row r="1691">
          <cell r="B1691" t="str">
            <v xml:space="preserve">Bloco-Soc.Imperm.Revestimentos,Lda </v>
          </cell>
        </row>
        <row r="1692">
          <cell r="B1692" t="str">
            <v xml:space="preserve">Blue Air Transport Aerian SA       </v>
          </cell>
        </row>
        <row r="1693">
          <cell r="B1693" t="str">
            <v xml:space="preserve">Blue Eye Video                     </v>
          </cell>
        </row>
        <row r="1694">
          <cell r="B1694" t="str">
            <v>Blue Line-C.Restauro Obras Arte,Lda</v>
          </cell>
        </row>
        <row r="1695">
          <cell r="B1695" t="str">
            <v xml:space="preserve">Blue Mountain Café, Lda            </v>
          </cell>
        </row>
        <row r="1696">
          <cell r="B1696" t="str">
            <v xml:space="preserve">bmi                                </v>
          </cell>
        </row>
        <row r="1697">
          <cell r="B1697" t="str">
            <v xml:space="preserve">Bmj-Publishing Group, Ltd          </v>
          </cell>
        </row>
        <row r="1698">
          <cell r="B1698" t="str">
            <v xml:space="preserve">BNP Factor-Comp.Int.Aq.Créditos,SA </v>
          </cell>
        </row>
        <row r="1699">
          <cell r="B1699" t="str">
            <v xml:space="preserve">Bnu-C/Imposto Capitais             </v>
          </cell>
        </row>
        <row r="1700">
          <cell r="B1700" t="str">
            <v xml:space="preserve">Bo Hermanson, Lda                  </v>
          </cell>
        </row>
        <row r="1701">
          <cell r="B1701" t="str">
            <v xml:space="preserve">Boaventura Moreira                 </v>
          </cell>
        </row>
        <row r="1702">
          <cell r="B1702" t="str">
            <v xml:space="preserve">Boaventura Moreira, Herdeiros      </v>
          </cell>
        </row>
        <row r="1703">
          <cell r="B1703" t="str">
            <v xml:space="preserve">Boaventura Ramos e Ca., Lda.       </v>
          </cell>
        </row>
        <row r="1704">
          <cell r="B1704" t="str">
            <v xml:space="preserve">Bock-Com.Tubos e Acessórios, Lda   </v>
          </cell>
        </row>
        <row r="1705">
          <cell r="B1705" t="str">
            <v xml:space="preserve">BoConcept                          </v>
          </cell>
        </row>
        <row r="1706">
          <cell r="B1706" t="str">
            <v xml:space="preserve">Bogen Electronic Gmbh              </v>
          </cell>
        </row>
        <row r="1707">
          <cell r="B1707" t="str">
            <v xml:space="preserve">Bolina Portugal,Lda                </v>
          </cell>
        </row>
        <row r="1708">
          <cell r="B1708" t="str">
            <v xml:space="preserve">Bolsa de Valores de Lisboa         </v>
          </cell>
        </row>
        <row r="1709">
          <cell r="B1709" t="str">
            <v xml:space="preserve">Bom Porto-Ed.Public.Revistas,Lda   </v>
          </cell>
        </row>
        <row r="1710">
          <cell r="B1710" t="str">
            <v xml:space="preserve">Bombadiesel, Lda.                  </v>
          </cell>
        </row>
        <row r="1711">
          <cell r="B1711" t="str">
            <v xml:space="preserve">Bombas Grundfos Portugal, SA       </v>
          </cell>
        </row>
        <row r="1712">
          <cell r="B1712" t="str">
            <v xml:space="preserve">Bombas Wilo-Salmoson Portugal      </v>
          </cell>
        </row>
        <row r="1713">
          <cell r="B1713" t="str">
            <v xml:space="preserve">Bombeiros Volunt. de Moreira-Maia  </v>
          </cell>
        </row>
        <row r="1714">
          <cell r="B1714" t="str">
            <v xml:space="preserve">Bompneu Tiremaster, Lda.           </v>
          </cell>
        </row>
        <row r="1715">
          <cell r="B1715" t="str">
            <v xml:space="preserve">Bompneu-Ferreira de Sousa e B.Lda  </v>
          </cell>
        </row>
        <row r="1716">
          <cell r="B1716" t="str">
            <v xml:space="preserve">Bonança - Companhia de Seguros     </v>
          </cell>
        </row>
        <row r="1717">
          <cell r="B1717" t="str">
            <v xml:space="preserve">Bonapapel-Artigos Papelaria        </v>
          </cell>
        </row>
        <row r="1718">
          <cell r="B1718" t="str">
            <v xml:space="preserve">Bonfitec-Equipamentos Industriais  </v>
          </cell>
        </row>
        <row r="1719">
          <cell r="B1719" t="str">
            <v xml:space="preserve">Bonsai-Marketing Promocional,Lda   </v>
          </cell>
        </row>
        <row r="1720">
          <cell r="B1720" t="str">
            <v xml:space="preserve">Bonsais de Campolide-C.Plantas,Lda </v>
          </cell>
        </row>
        <row r="1721">
          <cell r="B1721" t="str">
            <v xml:space="preserve">Bookpoint Limited                  </v>
          </cell>
        </row>
        <row r="1722">
          <cell r="B1722" t="str">
            <v xml:space="preserve">Booz Allen Hamilton                </v>
          </cell>
        </row>
        <row r="1723">
          <cell r="B1723" t="str">
            <v xml:space="preserve">Borba e Soares, Lda.               </v>
          </cell>
        </row>
        <row r="1724">
          <cell r="B1724" t="str">
            <v xml:space="preserve">Bordalo Pinheiro, Lda              </v>
          </cell>
        </row>
        <row r="1725">
          <cell r="B1725" t="str">
            <v xml:space="preserve">Borges e Silva, Lda                </v>
          </cell>
        </row>
        <row r="1726">
          <cell r="B1726" t="str">
            <v xml:space="preserve">Borra Papel-Artes Gráficas,Lda     </v>
          </cell>
        </row>
        <row r="1727">
          <cell r="B1727" t="str">
            <v xml:space="preserve">Borrachas e Acessor.Boavista,Lda   </v>
          </cell>
        </row>
        <row r="1728">
          <cell r="B1728" t="str">
            <v xml:space="preserve">BorrachasTécnicas MGO,Unipes.Lda   </v>
          </cell>
        </row>
        <row r="1729">
          <cell r="B1729" t="str">
            <v xml:space="preserve">BorRev i- Soc.Revestimentos, Lda   </v>
          </cell>
        </row>
        <row r="1730">
          <cell r="B1730" t="str">
            <v xml:space="preserve">BORTEX  Com. e Reparação de        </v>
          </cell>
        </row>
        <row r="1731">
          <cell r="B1731" t="str">
            <v>Bosch Security Systems-Sist.Seg.,SA</v>
          </cell>
        </row>
        <row r="1732">
          <cell r="B1732" t="str">
            <v xml:space="preserve">Boston Media-Comunicação e Imagem  </v>
          </cell>
        </row>
        <row r="1733">
          <cell r="B1733" t="str">
            <v xml:space="preserve">Bostwick-Fábr.Portas Metálicas,Lda </v>
          </cell>
        </row>
        <row r="1734">
          <cell r="B1734" t="str">
            <v>Botão Azul- Comércio de Vestuário S</v>
          </cell>
        </row>
        <row r="1735">
          <cell r="B1735" t="str">
            <v xml:space="preserve">Botelho &amp; Botelho, Lda             </v>
          </cell>
        </row>
        <row r="1736">
          <cell r="B1736" t="str">
            <v xml:space="preserve">Botelho e Filho, Lda.              </v>
          </cell>
        </row>
        <row r="1737">
          <cell r="B1737" t="str">
            <v xml:space="preserve">Botelho e Filhos, Lda              </v>
          </cell>
        </row>
        <row r="1738">
          <cell r="B1738" t="str">
            <v xml:space="preserve">Boutique Criativa-C.Prod.Pub.Lda   </v>
          </cell>
        </row>
        <row r="1739">
          <cell r="B1739" t="str">
            <v xml:space="preserve">Boutique Pão Quente S.Miguel,Lda   </v>
          </cell>
        </row>
        <row r="1740">
          <cell r="B1740" t="str">
            <v xml:space="preserve">Box Lines Navegação, SA            </v>
          </cell>
        </row>
        <row r="1741">
          <cell r="B1741" t="str">
            <v xml:space="preserve">Bozar                              </v>
          </cell>
        </row>
        <row r="1742">
          <cell r="B1742" t="str">
            <v xml:space="preserve">BP LUBS - Compª Lubrificantes, Lda </v>
          </cell>
        </row>
        <row r="1743">
          <cell r="B1743" t="str">
            <v xml:space="preserve">BP Portugal-Com.Combust.Lubr. SA   </v>
          </cell>
        </row>
        <row r="1744">
          <cell r="B1744" t="str">
            <v xml:space="preserve">BP Portuguesa, SA                  </v>
          </cell>
        </row>
        <row r="1745">
          <cell r="B1745" t="str">
            <v xml:space="preserve">Bpi - Serviços Financeiros, SA     </v>
          </cell>
        </row>
        <row r="1746">
          <cell r="B1746" t="str">
            <v xml:space="preserve">BPI Leasing-Soc.Loc.Financeira,SA  </v>
          </cell>
        </row>
        <row r="1747">
          <cell r="B1747" t="str">
            <v xml:space="preserve">Bpi Leasing-Soc.Locaç.Financ.,S.A. </v>
          </cell>
        </row>
        <row r="1748">
          <cell r="B1748" t="str">
            <v xml:space="preserve">Bpi Pensões-Soc.G.F.Pensões,S.A.   </v>
          </cell>
        </row>
        <row r="1749">
          <cell r="B1749" t="str">
            <v xml:space="preserve">Bpi Rent - Com.Aluguer Bens, Lda   </v>
          </cell>
        </row>
        <row r="1750">
          <cell r="B1750" t="str">
            <v>BPI-Banco Português Investimento, S</v>
          </cell>
        </row>
        <row r="1751">
          <cell r="B1751" t="str">
            <v xml:space="preserve">BPN Crédito, SA                    </v>
          </cell>
        </row>
        <row r="1752">
          <cell r="B1752" t="str">
            <v xml:space="preserve">Brady Identificacion, SL           </v>
          </cell>
        </row>
        <row r="1753">
          <cell r="B1753" t="str">
            <v xml:space="preserve">Braga e Moutinho, Lda              </v>
          </cell>
        </row>
        <row r="1754">
          <cell r="B1754" t="str">
            <v>Braizinha-Constr.Civ.O.Públicas,Lda</v>
          </cell>
        </row>
        <row r="1755">
          <cell r="B1755" t="str">
            <v xml:space="preserve">Brancos-S.Expl.Máq.Recreativas,Lda </v>
          </cell>
        </row>
        <row r="1756">
          <cell r="B1756" t="str">
            <v xml:space="preserve">Brandaid Unipessoal Lda.           </v>
          </cell>
        </row>
        <row r="1757">
          <cell r="B1757" t="str">
            <v>Brandão &amp; Martins-Emp.Turisticos,Ld</v>
          </cell>
        </row>
        <row r="1758">
          <cell r="B1758" t="str">
            <v xml:space="preserve">Brandia Central-Design e Com.SA    </v>
          </cell>
        </row>
        <row r="1759">
          <cell r="B1759" t="str">
            <v xml:space="preserve">Brandkey - Serviços de Marketing   </v>
          </cell>
        </row>
        <row r="1760">
          <cell r="B1760" t="str">
            <v xml:space="preserve">BRANDOAR, Lda                      </v>
          </cell>
        </row>
        <row r="1761">
          <cell r="B1761" t="str">
            <v>BRANFER,Serralharia Artística e Ind</v>
          </cell>
        </row>
        <row r="1762">
          <cell r="B1762" t="str">
            <v>Branfer-Serralh.Artística Industria</v>
          </cell>
        </row>
        <row r="1763">
          <cell r="B1763" t="str">
            <v xml:space="preserve">Bráz A. G. Teixeira                </v>
          </cell>
        </row>
        <row r="1764">
          <cell r="B1764" t="str">
            <v xml:space="preserve">Brazão e Silva, Lda                </v>
          </cell>
        </row>
        <row r="1765">
          <cell r="B1765" t="str">
            <v xml:space="preserve">Bredesign, Unipessoal              </v>
          </cell>
        </row>
        <row r="1766">
          <cell r="B1766" t="str">
            <v xml:space="preserve">Brehm e Associados - Cons.de meios </v>
          </cell>
        </row>
        <row r="1767">
          <cell r="B1767" t="str">
            <v xml:space="preserve">Brenntag Portugal, Lda             </v>
          </cell>
        </row>
        <row r="1768">
          <cell r="B1768" t="str">
            <v xml:space="preserve">Bresimar Automação ,S.A.           </v>
          </cell>
        </row>
        <row r="1769">
          <cell r="B1769" t="str">
            <v xml:space="preserve">Breteco - Tecnologia Limpeza,Lda   </v>
          </cell>
        </row>
        <row r="1770">
          <cell r="B1770" t="str">
            <v xml:space="preserve">Bright Partners-G.Tecno.Capital,SA </v>
          </cell>
        </row>
        <row r="1771">
          <cell r="B1771" t="str">
            <v xml:space="preserve">Brilamp, Lda.                      </v>
          </cell>
        </row>
        <row r="1772">
          <cell r="B1772" t="str">
            <v xml:space="preserve">Brincafestas-Comºde BrinquedosFogo </v>
          </cell>
        </row>
        <row r="1773">
          <cell r="B1773" t="str">
            <v>Brincotrincha-Mat.Constr. Civil, Ld</v>
          </cell>
        </row>
        <row r="1774">
          <cell r="B1774" t="str">
            <v xml:space="preserve">Brindes e Promoção de Imagem, Lda  </v>
          </cell>
        </row>
        <row r="1775">
          <cell r="B1775" t="str">
            <v>Brisa Access Electrón.Rodoviária,SA</v>
          </cell>
        </row>
        <row r="1776">
          <cell r="B1776" t="str">
            <v xml:space="preserve">Brisa Electrónica Rodoviária, SA   </v>
          </cell>
        </row>
        <row r="1777">
          <cell r="B1777" t="str">
            <v>Bristish Airways-Commercial Finanac</v>
          </cell>
        </row>
        <row r="1778">
          <cell r="B1778" t="str">
            <v xml:space="preserve">Britalar-Sociedade de Construções, </v>
          </cell>
        </row>
        <row r="1779">
          <cell r="B1779" t="str">
            <v xml:space="preserve">British Airways                    </v>
          </cell>
        </row>
        <row r="1780">
          <cell r="B1780" t="str">
            <v xml:space="preserve">British Airways Plc                </v>
          </cell>
        </row>
        <row r="1781">
          <cell r="B1781" t="str">
            <v xml:space="preserve">British Telecom. International     </v>
          </cell>
        </row>
        <row r="1782">
          <cell r="B1782" t="str">
            <v xml:space="preserve">Brito &amp; Silva, Lda                 </v>
          </cell>
        </row>
        <row r="1783">
          <cell r="B1783" t="str">
            <v xml:space="preserve">Broadway Malyan Portugal, Lda      </v>
          </cell>
        </row>
        <row r="1784">
          <cell r="B1784" t="str">
            <v xml:space="preserve">Broqueraje-Soc.Correct.de Seg,Lda  </v>
          </cell>
        </row>
        <row r="1785">
          <cell r="B1785" t="str">
            <v xml:space="preserve">Brown Group, Lda                   </v>
          </cell>
        </row>
        <row r="1786">
          <cell r="B1786" t="str">
            <v xml:space="preserve">Bruel &amp; Kjaer                      </v>
          </cell>
        </row>
        <row r="1787">
          <cell r="B1787" t="str">
            <v>Brüel &amp; Kjaer Ibérica, Suc.Portugal</v>
          </cell>
        </row>
        <row r="1788">
          <cell r="B1788" t="str">
            <v xml:space="preserve">Bruel &amp; Kjaer Portugal, Lda        </v>
          </cell>
        </row>
        <row r="1789">
          <cell r="B1789" t="str">
            <v xml:space="preserve">BRUNO ALEXANDRE DUARTE PINTO       </v>
          </cell>
        </row>
        <row r="1790">
          <cell r="B1790" t="str">
            <v xml:space="preserve">Bruno Carrilho de Freitas          </v>
          </cell>
        </row>
        <row r="1791">
          <cell r="B1791" t="str">
            <v xml:space="preserve">BRUNO FILIPE INACIO SEIXAS         </v>
          </cell>
        </row>
        <row r="1792">
          <cell r="B1792" t="str">
            <v xml:space="preserve">Bruno Miguel F.Santos Cordeiro     </v>
          </cell>
        </row>
        <row r="1793">
          <cell r="B1793" t="str">
            <v xml:space="preserve">BRUNO MIGUEL JERONIMO DOS SANTOS   </v>
          </cell>
        </row>
        <row r="1794">
          <cell r="B1794" t="str">
            <v xml:space="preserve">Bruno Miguel Lopes Pombo           </v>
          </cell>
        </row>
        <row r="1795">
          <cell r="B1795" t="str">
            <v xml:space="preserve">Bruno Miguel Martins Henriques     </v>
          </cell>
        </row>
        <row r="1796">
          <cell r="B1796" t="str">
            <v xml:space="preserve">BRUNO MIGUEL PESTANA PEREIRA       </v>
          </cell>
        </row>
        <row r="1797">
          <cell r="B1797" t="str">
            <v xml:space="preserve">Bruno Miguel Pestana Pereira       </v>
          </cell>
        </row>
        <row r="1798">
          <cell r="B1798" t="str">
            <v xml:space="preserve">BRUNO MIGUEL PIRES RAMOS           </v>
          </cell>
        </row>
        <row r="1799">
          <cell r="B1799" t="str">
            <v xml:space="preserve">BRUNO RICARDO SANTOS               </v>
          </cell>
        </row>
        <row r="1800">
          <cell r="B1800" t="str">
            <v xml:space="preserve">Bruno Sérgio S.Rocha Albuq.Canelas </v>
          </cell>
        </row>
        <row r="1801">
          <cell r="B1801" t="str">
            <v xml:space="preserve">Brussels Airlines                  </v>
          </cell>
        </row>
        <row r="1802">
          <cell r="B1802" t="str">
            <v xml:space="preserve">Brussels Airlines NV/SA            </v>
          </cell>
        </row>
        <row r="1803">
          <cell r="B1803" t="str">
            <v xml:space="preserve">BSC-Brussels Slot Coordination     </v>
          </cell>
        </row>
        <row r="1804">
          <cell r="B1804" t="str">
            <v xml:space="preserve">BSHP-Electrodomésticos, Lda        </v>
          </cell>
        </row>
        <row r="1805">
          <cell r="B1805" t="str">
            <v>BSI-Baterias,S.Import.Acess.Auto,Ld</v>
          </cell>
        </row>
        <row r="1806">
          <cell r="B1806" t="str">
            <v xml:space="preserve">Bss-Comp.dec.Espaços Interior,Lda  </v>
          </cell>
        </row>
        <row r="1807">
          <cell r="B1807" t="str">
            <v xml:space="preserve">BTA-Banco Totta e Açores           </v>
          </cell>
        </row>
        <row r="1808">
          <cell r="B1808" t="str">
            <v xml:space="preserve">Buchair Uk Ltd                     </v>
          </cell>
        </row>
        <row r="1809">
          <cell r="B1809" t="str">
            <v xml:space="preserve">Buchair UK Ltd.                    </v>
          </cell>
        </row>
        <row r="1810">
          <cell r="B1810" t="str">
            <v xml:space="preserve">Bucher &amp; Co. Publikationen         </v>
          </cell>
        </row>
        <row r="1811">
          <cell r="B1811" t="str">
            <v xml:space="preserve">Buibe- Consult.Serv.Projectos,Ld   </v>
          </cell>
        </row>
        <row r="1812">
          <cell r="B1812" t="str">
            <v xml:space="preserve">Buiver                             </v>
          </cell>
        </row>
        <row r="1813">
          <cell r="B1813" t="str">
            <v xml:space="preserve">Bulhosa Livreiros, Lda             </v>
          </cell>
        </row>
        <row r="1814">
          <cell r="B1814" t="str">
            <v xml:space="preserve">Burcio &amp; Santos, Lda               </v>
          </cell>
        </row>
        <row r="1815">
          <cell r="B1815" t="str">
            <v xml:space="preserve">Bureau Veritas                     </v>
          </cell>
        </row>
        <row r="1816">
          <cell r="B1816" t="str">
            <v xml:space="preserve">Bureau Veritas Certif.Portugal,Lda </v>
          </cell>
        </row>
        <row r="1817">
          <cell r="B1817" t="str">
            <v xml:space="preserve">Burnay-Produção Espectáculos,Lda   </v>
          </cell>
        </row>
        <row r="1818">
          <cell r="B1818" t="str">
            <v xml:space="preserve">Burntec, Lda                       </v>
          </cell>
        </row>
        <row r="1819">
          <cell r="B1819" t="str">
            <v>Buro fur Gestaltung Wangler &amp; Abele</v>
          </cell>
        </row>
        <row r="1820">
          <cell r="B1820" t="str">
            <v xml:space="preserve">BURÓTICA, Lda                      </v>
          </cell>
        </row>
        <row r="1821">
          <cell r="B1821" t="str">
            <v xml:space="preserve">Burros e O.Comensais,Restaur.Lda   </v>
          </cell>
        </row>
        <row r="1822">
          <cell r="B1822" t="str">
            <v xml:space="preserve">Busch Ibérica, S.A.                </v>
          </cell>
        </row>
        <row r="1823">
          <cell r="B1823" t="str">
            <v xml:space="preserve">Busch Iberica, SA                  </v>
          </cell>
        </row>
        <row r="1824">
          <cell r="B1824" t="str">
            <v xml:space="preserve">Business Academy-Formação, Lda     </v>
          </cell>
        </row>
        <row r="1825">
          <cell r="B1825" t="str">
            <v xml:space="preserve">Business Continuity Institute      </v>
          </cell>
        </row>
        <row r="1826">
          <cell r="B1826" t="str">
            <v xml:space="preserve">Business Forecast Systems, Inc     </v>
          </cell>
        </row>
        <row r="1827">
          <cell r="B1827" t="str">
            <v xml:space="preserve">Business Intelligence, Ltd         </v>
          </cell>
        </row>
        <row r="1828">
          <cell r="B1828" t="str">
            <v xml:space="preserve">Business Objects Ibérica, SL       </v>
          </cell>
        </row>
        <row r="1829">
          <cell r="B1829" t="str">
            <v>Businessphone-Sol.Globais Telec.Lda</v>
          </cell>
        </row>
        <row r="1830">
          <cell r="B1830" t="str">
            <v>Butterfly-Marketing Com. Meios, Lda</v>
          </cell>
        </row>
        <row r="1831">
          <cell r="B1831" t="str">
            <v xml:space="preserve">Butterworths Tolley                </v>
          </cell>
        </row>
        <row r="1832">
          <cell r="B1832" t="str">
            <v xml:space="preserve">Butterworths Tolley                </v>
          </cell>
        </row>
        <row r="1833">
          <cell r="B1833" t="str">
            <v>Bwh-Dietética Artigos Desporto, Lda</v>
          </cell>
        </row>
        <row r="1834">
          <cell r="B1834" t="str">
            <v xml:space="preserve">C &amp; M Representações, Lda          </v>
          </cell>
        </row>
        <row r="1835">
          <cell r="B1835" t="str">
            <v xml:space="preserve">C P Power &amp; Automatation Ltd       </v>
          </cell>
        </row>
        <row r="1836">
          <cell r="B1836" t="str">
            <v xml:space="preserve">C P U Retail Architects            </v>
          </cell>
        </row>
        <row r="1837">
          <cell r="B1837" t="str">
            <v xml:space="preserve">C&amp;B-Cristina da Silva Barneto      </v>
          </cell>
        </row>
        <row r="1838">
          <cell r="B1838" t="str">
            <v xml:space="preserve">C. Henriques                       </v>
          </cell>
        </row>
        <row r="1839">
          <cell r="B1839" t="str">
            <v xml:space="preserve">C.A e M.D-Publ.Proj.Engenharia,Lda </v>
          </cell>
        </row>
        <row r="1840">
          <cell r="B1840" t="str">
            <v xml:space="preserve">C.A.M.-Camiões,Autom.Motores, SA   </v>
          </cell>
        </row>
        <row r="1841">
          <cell r="B1841" t="str">
            <v xml:space="preserve">C.A.Rodrrigues &amp; Rodrigues, Lda    </v>
          </cell>
        </row>
        <row r="1842">
          <cell r="B1842" t="str">
            <v xml:space="preserve">C.A.S-Equipamentos Hoteleiros      </v>
          </cell>
        </row>
        <row r="1843">
          <cell r="B1843" t="str">
            <v xml:space="preserve">C.Cabrita-Imperm.Tratam.Salitres   </v>
          </cell>
        </row>
        <row r="1844">
          <cell r="B1844" t="str">
            <v xml:space="preserve">C.Ed.Física Prof.Jorge Santos,Lda  </v>
          </cell>
        </row>
        <row r="1845">
          <cell r="B1845" t="str">
            <v xml:space="preserve">C.Est.Neurológ.Dr.Mário Apolinário </v>
          </cell>
        </row>
        <row r="1846">
          <cell r="B1846" t="str">
            <v xml:space="preserve">C.J.Chambers, SA                   </v>
          </cell>
        </row>
        <row r="1847">
          <cell r="B1847" t="str">
            <v xml:space="preserve">C.M.E.- Electrónicos               </v>
          </cell>
        </row>
        <row r="1848">
          <cell r="B1848" t="str">
            <v xml:space="preserve">C.M.Viseu-Serv.Munic.Água Saneam   </v>
          </cell>
        </row>
        <row r="1849">
          <cell r="B1849" t="str">
            <v xml:space="preserve">C.N.Ferrinha, Lda.                 </v>
          </cell>
        </row>
        <row r="1850">
          <cell r="B1850" t="str">
            <v xml:space="preserve">C.Nac.Com.Descobrimentos Portug    </v>
          </cell>
        </row>
        <row r="1851">
          <cell r="B1851" t="str">
            <v xml:space="preserve">C.P.Ferreira-Romualdo Costureiro   </v>
          </cell>
        </row>
        <row r="1852">
          <cell r="B1852" t="str">
            <v xml:space="preserve">C.Pinheiro Alumínios, Soc.Unip.Lda </v>
          </cell>
        </row>
        <row r="1853">
          <cell r="B1853" t="str">
            <v xml:space="preserve">C.Santos-Veiculos e Peças, Lda.    </v>
          </cell>
        </row>
        <row r="1854">
          <cell r="B1854" t="str">
            <v xml:space="preserve">C.T.P. Centro Tecnico de Produção  </v>
          </cell>
        </row>
        <row r="1855">
          <cell r="B1855" t="str">
            <v xml:space="preserve">C.V.P.Socª Gestão Hospitalar       </v>
          </cell>
        </row>
        <row r="1856">
          <cell r="B1856" t="str">
            <v>C3For - Consultoria e Formação, Lda</v>
          </cell>
        </row>
        <row r="1857">
          <cell r="B1857" t="str">
            <v xml:space="preserve">CA Inc. Sucursal Portugal          </v>
          </cell>
        </row>
        <row r="1858">
          <cell r="B1858" t="str">
            <v xml:space="preserve">CA Technologies, Unipessoal, Lda   </v>
          </cell>
        </row>
        <row r="1859">
          <cell r="B1859" t="str">
            <v xml:space="preserve">Caa/National Air Traffic Serv.Lt   </v>
          </cell>
        </row>
        <row r="1860">
          <cell r="B1860" t="str">
            <v>Cabeça Casal Herança António Albert</v>
          </cell>
        </row>
        <row r="1861">
          <cell r="B1861" t="str">
            <v xml:space="preserve">Cabeçadas e Gordinho               </v>
          </cell>
        </row>
        <row r="1862">
          <cell r="B1862" t="str">
            <v xml:space="preserve">Cabeçalho em relevo Unip. Ldª      </v>
          </cell>
        </row>
        <row r="1863">
          <cell r="B1863" t="str">
            <v xml:space="preserve">Cabeçalho em relevo Unip. Ldª      </v>
          </cell>
        </row>
        <row r="1864">
          <cell r="B1864" t="str">
            <v xml:space="preserve">Cabelte-Cabos Electr.e Telef.,S.A. </v>
          </cell>
        </row>
        <row r="1865">
          <cell r="B1865" t="str">
            <v xml:space="preserve">Cabena-Cabines de Benavente, Lda   </v>
          </cell>
        </row>
        <row r="1866">
          <cell r="B1866" t="str">
            <v>Cabicom - Indrus. Com. Electrónica,</v>
          </cell>
        </row>
        <row r="1867">
          <cell r="B1867" t="str">
            <v>Cabicor - Brindes Publicitários,Lda</v>
          </cell>
        </row>
        <row r="1868">
          <cell r="B1868" t="str">
            <v>Cablinfor-Proj.Cablagens Inform.Lda</v>
          </cell>
        </row>
        <row r="1869">
          <cell r="B1869" t="str">
            <v xml:space="preserve">Cabo das Agulhas, Lda              </v>
          </cell>
        </row>
        <row r="1870">
          <cell r="B1870" t="str">
            <v xml:space="preserve">Cabo Verde Airlines                </v>
          </cell>
        </row>
        <row r="1871">
          <cell r="B1871" t="str">
            <v xml:space="preserve">Cabolux - Rep. Eléctricas, Lda.    </v>
          </cell>
        </row>
        <row r="1872">
          <cell r="B1872" t="str">
            <v xml:space="preserve">Cabos e Lingas-Soc.P.Comércio,Lda  </v>
          </cell>
        </row>
        <row r="1873">
          <cell r="B1873" t="str">
            <v xml:space="preserve">Cabovisão, SA                      </v>
          </cell>
        </row>
        <row r="1874">
          <cell r="B1874" t="str">
            <v xml:space="preserve">Cabral e Filhos, Lda               </v>
          </cell>
        </row>
        <row r="1875">
          <cell r="B1875" t="str">
            <v xml:space="preserve">Cabrestante-Empr.Cabrestante,Lda   </v>
          </cell>
        </row>
        <row r="1876">
          <cell r="B1876" t="str">
            <v xml:space="preserve">Cação &amp; Melo-Consultores de Gestão </v>
          </cell>
        </row>
        <row r="1877">
          <cell r="B1877" t="str">
            <v xml:space="preserve">Cachapuz-José Duarte Rodrig.Lda    </v>
          </cell>
        </row>
        <row r="1878">
          <cell r="B1878" t="str">
            <v xml:space="preserve">Cacifo-Com.Artigos Desporto, Lda   </v>
          </cell>
        </row>
        <row r="1879">
          <cell r="B1879" t="str">
            <v xml:space="preserve">Caddie Portugal, S.A               </v>
          </cell>
        </row>
        <row r="1880">
          <cell r="B1880" t="str">
            <v xml:space="preserve">Caderno Verde Comunicação, SA      </v>
          </cell>
        </row>
        <row r="1881">
          <cell r="B1881" t="str">
            <v>CADigital-Publicidade Multimédia,Ld</v>
          </cell>
        </row>
        <row r="1882">
          <cell r="B1882" t="str">
            <v xml:space="preserve">Cae Electronics Ltd.               </v>
          </cell>
        </row>
        <row r="1883">
          <cell r="B1883" t="str">
            <v xml:space="preserve">Caesar Park Hotel Portugal, Sa     </v>
          </cell>
        </row>
        <row r="1884">
          <cell r="B1884" t="str">
            <v xml:space="preserve">Caetano &amp; Cardoso, Lda             </v>
          </cell>
        </row>
        <row r="1885">
          <cell r="B1885" t="str">
            <v>Caetano &amp; Mont'Alverne-Distr.Alim.S</v>
          </cell>
        </row>
        <row r="1886">
          <cell r="B1886" t="str">
            <v xml:space="preserve">Caetano Auto, SA                   </v>
          </cell>
        </row>
        <row r="1887">
          <cell r="B1887" t="str">
            <v xml:space="preserve">Caetano e Montalverne, S.A.        </v>
          </cell>
        </row>
        <row r="1888">
          <cell r="B1888" t="str">
            <v xml:space="preserve">Caetano Formula                    </v>
          </cell>
        </row>
        <row r="1889">
          <cell r="B1889" t="str">
            <v xml:space="preserve">CaetanoBus                         </v>
          </cell>
        </row>
        <row r="1890">
          <cell r="B1890" t="str">
            <v xml:space="preserve">Caetanos, Lda.                     </v>
          </cell>
        </row>
        <row r="1891">
          <cell r="B1891" t="str">
            <v xml:space="preserve">Caevi - Cabos Acess.Video Inf.Lda  </v>
          </cell>
        </row>
        <row r="1892">
          <cell r="B1892" t="str">
            <v xml:space="preserve">CAFÉ IN - Tejo &amp; Ponte II, S.A.    </v>
          </cell>
        </row>
        <row r="1893">
          <cell r="B1893" t="str">
            <v xml:space="preserve">Cafi-Rep.de Art.de Bor., Lda.      </v>
          </cell>
        </row>
        <row r="1894">
          <cell r="B1894" t="str">
            <v xml:space="preserve">CAGARROS CONSTRUÇÕES, LDª          </v>
          </cell>
        </row>
        <row r="1895">
          <cell r="B1895" t="str">
            <v xml:space="preserve">Cagarros Construções, Ldª.         </v>
          </cell>
        </row>
        <row r="1896">
          <cell r="B1896" t="str">
            <v xml:space="preserve">Caiado - Dist. Material Eléctrico, </v>
          </cell>
        </row>
        <row r="1897">
          <cell r="B1897" t="str">
            <v xml:space="preserve">Caima - Transportes, S.A.          </v>
          </cell>
        </row>
        <row r="1898">
          <cell r="B1898" t="str">
            <v xml:space="preserve">Cais da Ribeira-Soc.Restaur.,Lda   </v>
          </cell>
        </row>
        <row r="1899">
          <cell r="B1899" t="str">
            <v xml:space="preserve">Caisland-Construção Civil, LDA     </v>
          </cell>
        </row>
        <row r="1900">
          <cell r="B1900" t="str">
            <v xml:space="preserve">Caixa Geral de Depósitos           </v>
          </cell>
        </row>
        <row r="1901">
          <cell r="B1901" t="str">
            <v xml:space="preserve">Caixa Leasing e Factoring, SA      </v>
          </cell>
        </row>
        <row r="1902">
          <cell r="B1902" t="str">
            <v xml:space="preserve">Caixa Prev.Advogados Solicitadores </v>
          </cell>
        </row>
        <row r="1903">
          <cell r="B1903" t="str">
            <v>Caixifil - Caixilharia Alumínio, Ld</v>
          </cell>
        </row>
        <row r="1904">
          <cell r="B1904" t="str">
            <v xml:space="preserve">Calandra Basílio, Lda              </v>
          </cell>
        </row>
        <row r="1905">
          <cell r="B1905" t="str">
            <v xml:space="preserve">CAL-Clinica Ap.Locomotor,S.Médicos </v>
          </cell>
        </row>
        <row r="1906">
          <cell r="B1906" t="str">
            <v xml:space="preserve">Caldeira, Costa e Companhia, Lda   </v>
          </cell>
        </row>
        <row r="1907">
          <cell r="B1907" t="str">
            <v xml:space="preserve">Calipometal-Fab.Rep.Máq.Ind.Lda    </v>
          </cell>
        </row>
        <row r="1908">
          <cell r="B1908" t="str">
            <v>CallMedia-Serviços Publicitários, L</v>
          </cell>
        </row>
        <row r="1909">
          <cell r="B1909" t="str">
            <v xml:space="preserve">Câmara C.Ind.Tur.Portugal C.Verde  </v>
          </cell>
        </row>
        <row r="1910">
          <cell r="B1910" t="str">
            <v xml:space="preserve">Câmara C.Indústria Luso-Chinesa    </v>
          </cell>
        </row>
        <row r="1911">
          <cell r="B1911" t="str">
            <v xml:space="preserve">Câmara C.Indústria Luso-Espanhola  </v>
          </cell>
        </row>
        <row r="1912">
          <cell r="B1912" t="str">
            <v xml:space="preserve">Câmara Com.Portugal-Moçambique     </v>
          </cell>
        </row>
        <row r="1913">
          <cell r="B1913" t="str">
            <v xml:space="preserve">Câmara Comér.Ind.Portugal-Angola   </v>
          </cell>
        </row>
        <row r="1914">
          <cell r="B1914" t="str">
            <v xml:space="preserve">Câmara Comércio Ind.Luso-Alemã     </v>
          </cell>
        </row>
        <row r="1915">
          <cell r="B1915" t="str">
            <v xml:space="preserve">Câmara Comércio Ind.Luso-Francesa  </v>
          </cell>
        </row>
        <row r="1916">
          <cell r="B1916" t="str">
            <v xml:space="preserve">Câmara Comércio Indúst.P.Delgada   </v>
          </cell>
        </row>
        <row r="1917">
          <cell r="B1917" t="str">
            <v>Câmara Comércio Indústria Luso Japo</v>
          </cell>
        </row>
        <row r="1918">
          <cell r="B1918" t="str">
            <v xml:space="preserve">Câmara Comércio Luso-Britânica     </v>
          </cell>
        </row>
        <row r="1919">
          <cell r="B1919" t="str">
            <v xml:space="preserve">Câmara Comércio Portugal-Holanda   </v>
          </cell>
        </row>
        <row r="1920">
          <cell r="B1920" t="str">
            <v>Câmara de Comércio Americana em Por</v>
          </cell>
        </row>
        <row r="1921">
          <cell r="B1921" t="str">
            <v xml:space="preserve">Câmara de Comércio Portugal-Índia  </v>
          </cell>
        </row>
        <row r="1922">
          <cell r="B1922" t="str">
            <v xml:space="preserve">Câmara do Comércio e Indústria dos </v>
          </cell>
        </row>
        <row r="1923">
          <cell r="B1923" t="str">
            <v xml:space="preserve">Câmara dos Ofícios-Animação Arq.Ld </v>
          </cell>
        </row>
        <row r="1924">
          <cell r="B1924" t="str">
            <v xml:space="preserve">Câmara Municipal da Horta          </v>
          </cell>
        </row>
        <row r="1925">
          <cell r="B1925" t="str">
            <v xml:space="preserve">Camara Municipal da Maia           </v>
          </cell>
        </row>
        <row r="1926">
          <cell r="B1926" t="str">
            <v xml:space="preserve">Câmara Municipal de Faro           </v>
          </cell>
        </row>
        <row r="1927">
          <cell r="B1927" t="str">
            <v xml:space="preserve">Câmara Municipal de Lisboa         </v>
          </cell>
        </row>
        <row r="1928">
          <cell r="B1928" t="str">
            <v xml:space="preserve">Câmara Municipal de Ponta Delgada  </v>
          </cell>
        </row>
        <row r="1929">
          <cell r="B1929" t="str">
            <v xml:space="preserve">Câmara Municipal de Sintra         </v>
          </cell>
        </row>
        <row r="1930">
          <cell r="B1930" t="str">
            <v xml:space="preserve">Câmara Técnicos Oficiais de Contas </v>
          </cell>
        </row>
        <row r="1931">
          <cell r="B1931" t="str">
            <v xml:space="preserve">Câmara-Com.Ind.Árabe-Portuguesa    </v>
          </cell>
        </row>
        <row r="1932">
          <cell r="B1932" t="str">
            <v xml:space="preserve">Cambridge University Press         </v>
          </cell>
        </row>
        <row r="1933">
          <cell r="B1933" t="str">
            <v xml:space="preserve">Cameirinha,Belchior &amp; Machado      </v>
          </cell>
        </row>
        <row r="1934">
          <cell r="B1934" t="str">
            <v xml:space="preserve">Camial-Comercializ.Camiões, Lda.   </v>
          </cell>
        </row>
        <row r="1935">
          <cell r="B1935" t="str">
            <v xml:space="preserve">Camilo e Machado-Construções,Lda   </v>
          </cell>
        </row>
        <row r="1936">
          <cell r="B1936" t="str">
            <v xml:space="preserve">Caminhos de Ferro Portugueses,EP   </v>
          </cell>
        </row>
        <row r="1937">
          <cell r="B1937" t="str">
            <v xml:space="preserve">Camipeças-Com.Peças Ramo Aut.Lda   </v>
          </cell>
        </row>
        <row r="1938">
          <cell r="B1938" t="str">
            <v xml:space="preserve">Campino e Bordone, Lda             </v>
          </cell>
        </row>
        <row r="1939">
          <cell r="B1939" t="str">
            <v xml:space="preserve">Campofrio Portugal, SA             </v>
          </cell>
        </row>
        <row r="1940">
          <cell r="B1940" t="str">
            <v xml:space="preserve">Camponovo e Câmara, Lda            </v>
          </cell>
        </row>
        <row r="1941">
          <cell r="B1941" t="str">
            <v xml:space="preserve">Campos &amp; Dias, Lda                 </v>
          </cell>
        </row>
        <row r="1942">
          <cell r="B1942" t="str">
            <v xml:space="preserve">CAM-Soc.Aeroporto Int.Macau,SARL   </v>
          </cell>
        </row>
        <row r="1943">
          <cell r="B1943" t="str">
            <v xml:space="preserve">Canal 16 - Profission.Imagem,Lda   </v>
          </cell>
        </row>
        <row r="1944">
          <cell r="B1944" t="str">
            <v>Canalalgarve-Soc.Jornalíst.Edit.,Ld</v>
          </cell>
        </row>
        <row r="1945">
          <cell r="B1945" t="str">
            <v>Canas - Engenharia e Construção, SA</v>
          </cell>
        </row>
        <row r="1946">
          <cell r="B1946" t="str">
            <v xml:space="preserve">Cândido R. Camboa, Lda             </v>
          </cell>
        </row>
        <row r="1947">
          <cell r="B1947" t="str">
            <v>Cândido-Com.Papelaria Eq.Escrit.Lda</v>
          </cell>
        </row>
        <row r="1948">
          <cell r="B1948" t="str">
            <v xml:space="preserve">Candy Forever, Lda                 </v>
          </cell>
        </row>
        <row r="1949">
          <cell r="B1949" t="str">
            <v xml:space="preserve">Canha &amp; Filhos, Lda                </v>
          </cell>
        </row>
        <row r="1950">
          <cell r="B1950" t="str">
            <v xml:space="preserve">Cannon - Higiene do Algarve        </v>
          </cell>
        </row>
        <row r="1951">
          <cell r="B1951" t="str">
            <v xml:space="preserve">Cannon - Hygiene Portugal, Lda.    </v>
          </cell>
        </row>
        <row r="1952">
          <cell r="B1952" t="str">
            <v xml:space="preserve">Canon Portugal, SA                 </v>
          </cell>
        </row>
        <row r="1953">
          <cell r="B1953" t="str">
            <v xml:space="preserve">Canso                              </v>
          </cell>
        </row>
        <row r="1954">
          <cell r="B1954" t="str">
            <v xml:space="preserve">Canudo Lança                       </v>
          </cell>
        </row>
        <row r="1955">
          <cell r="B1955" t="str">
            <v>Canus-Ex.Plan.Fisc.Reab.Imóveis,Lda</v>
          </cell>
        </row>
        <row r="1956">
          <cell r="B1956" t="str">
            <v xml:space="preserve">CAPA-Centre for Aviation           </v>
          </cell>
        </row>
        <row r="1957">
          <cell r="B1957" t="str">
            <v xml:space="preserve">Capa-Engº Const.Metalomecânica ,SA </v>
          </cell>
        </row>
        <row r="1958">
          <cell r="B1958" t="str">
            <v xml:space="preserve">Capagel-Com.Alim.Congelados,Lda    </v>
          </cell>
        </row>
        <row r="1959">
          <cell r="B1959" t="str">
            <v>Capgemini Portugal, Serv.Cons.Infor</v>
          </cell>
        </row>
        <row r="1960">
          <cell r="B1960" t="str">
            <v>Capital C-Assessoria e Gestão Finan</v>
          </cell>
        </row>
        <row r="1961">
          <cell r="B1961" t="str">
            <v xml:space="preserve">Capital Catering, Gmbh             </v>
          </cell>
        </row>
        <row r="1962">
          <cell r="B1962" t="str">
            <v xml:space="preserve">Carat Hotel - Munchen              </v>
          </cell>
        </row>
        <row r="1963">
          <cell r="B1963" t="str">
            <v xml:space="preserve">Carclasse -Com. Automóveis, SA     </v>
          </cell>
        </row>
        <row r="1964">
          <cell r="B1964" t="str">
            <v xml:space="preserve">Cardan Grande Porto                </v>
          </cell>
        </row>
        <row r="1965">
          <cell r="B1965" t="str">
            <v xml:space="preserve">Cardofer - Soc.Ind.Metalomecânica, </v>
          </cell>
        </row>
        <row r="1966">
          <cell r="B1966" t="str">
            <v xml:space="preserve">Cardoso &amp; Carvalhão, Lda           </v>
          </cell>
        </row>
        <row r="1967">
          <cell r="B1967" t="str">
            <v xml:space="preserve">Cardoso &amp; Macedo, Lda              </v>
          </cell>
        </row>
        <row r="1968">
          <cell r="B1968" t="str">
            <v xml:space="preserve">Cardoso &amp; Maia, SA                 </v>
          </cell>
        </row>
        <row r="1969">
          <cell r="B1969" t="str">
            <v xml:space="preserve">Carfor - Comércio Automóvel, Lda   </v>
          </cell>
        </row>
        <row r="1970">
          <cell r="B1970" t="str">
            <v>Cargalgarve-Ag.de Transportes do Al</v>
          </cell>
        </row>
        <row r="1971">
          <cell r="B1971" t="str">
            <v xml:space="preserve">Cargo - Edições, Lda               </v>
          </cell>
        </row>
        <row r="1972">
          <cell r="B1972" t="str">
            <v xml:space="preserve">Cargoap-Soc.Port.Transp.Alug.Lda   </v>
          </cell>
        </row>
        <row r="1973">
          <cell r="B1973" t="str">
            <v>Cargoteam-Transp.Internacionais,Lda</v>
          </cell>
        </row>
        <row r="1974">
          <cell r="B1974" t="str">
            <v xml:space="preserve">Cariano e Irmão, Lda               </v>
          </cell>
        </row>
        <row r="1975">
          <cell r="B1975" t="str">
            <v xml:space="preserve">Cáritas Diocesana do Algarve       </v>
          </cell>
        </row>
        <row r="1976">
          <cell r="B1976" t="str">
            <v xml:space="preserve">Carl e Dittgen, Lda                </v>
          </cell>
        </row>
        <row r="1977">
          <cell r="B1977" t="str">
            <v xml:space="preserve">CARLA  MARIA ROGEIRO BRAGANÇA      </v>
          </cell>
        </row>
        <row r="1978">
          <cell r="B1978" t="str">
            <v xml:space="preserve">CARLA ALEXANDRA FERRAZ VENTURA     </v>
          </cell>
        </row>
        <row r="1979">
          <cell r="B1979" t="str">
            <v xml:space="preserve">CARLA ALEXANDRA RODRIGUES ROMÃO    </v>
          </cell>
        </row>
        <row r="1980">
          <cell r="B1980" t="str">
            <v>CARLA CRISTINA F. DE OLIVEIRA CHAMB</v>
          </cell>
        </row>
        <row r="1981">
          <cell r="B1981" t="str">
            <v xml:space="preserve">CARLA DO ESPÍRITO SANTO MONDIM     </v>
          </cell>
        </row>
        <row r="1982">
          <cell r="B1982" t="str">
            <v xml:space="preserve">Carla Eduarda Ferreira Caetano     </v>
          </cell>
        </row>
        <row r="1983">
          <cell r="B1983" t="str">
            <v>CARLA ISABEL SANTOS FERREIRA PAIXÃO</v>
          </cell>
        </row>
        <row r="1984">
          <cell r="B1984" t="str">
            <v xml:space="preserve">CARLA MARIA ALMEIDA SOUSA          </v>
          </cell>
        </row>
        <row r="1985">
          <cell r="B1985" t="str">
            <v xml:space="preserve">Carla Maria Alves P. Campos        </v>
          </cell>
        </row>
        <row r="1986">
          <cell r="B1986" t="str">
            <v xml:space="preserve">Carla Maria Cardoso Azevedo        </v>
          </cell>
        </row>
        <row r="1987">
          <cell r="B1987" t="str">
            <v xml:space="preserve">Carla Maria Lopes Ribeiro          </v>
          </cell>
        </row>
        <row r="1988">
          <cell r="B1988" t="str">
            <v>CARLA MARIA R. A. ALDEIA SANCHES MA</v>
          </cell>
        </row>
        <row r="1989">
          <cell r="B1989" t="str">
            <v xml:space="preserve">CARLA MARIA RAPOSO COELHO          </v>
          </cell>
        </row>
        <row r="1990">
          <cell r="B1990" t="str">
            <v>Carla Mendonça-Com.Ass.Imp.Un.,Lda.</v>
          </cell>
        </row>
        <row r="1991">
          <cell r="B1991" t="str">
            <v xml:space="preserve">Carla Patrícia M. Pedreira         </v>
          </cell>
        </row>
        <row r="1992">
          <cell r="B1992" t="str">
            <v xml:space="preserve">Carlos A  Gonçalves - Rep.         </v>
          </cell>
        </row>
        <row r="1993">
          <cell r="B1993" t="str">
            <v xml:space="preserve">Carlos A. S. Pité                  </v>
          </cell>
        </row>
        <row r="1994">
          <cell r="B1994" t="str">
            <v xml:space="preserve">Carlos A. Santos, Lda              </v>
          </cell>
        </row>
        <row r="1995">
          <cell r="B1995" t="str">
            <v xml:space="preserve">CARLOS ALBERTO ALMEIDA RODRIGUES   </v>
          </cell>
        </row>
        <row r="1996">
          <cell r="B1996" t="str">
            <v xml:space="preserve">CARLOS ALBERTO ALVES FERNANDES     </v>
          </cell>
        </row>
        <row r="1997">
          <cell r="B1997" t="str">
            <v xml:space="preserve">Carlos Alberto Arruda Costa        </v>
          </cell>
        </row>
        <row r="1998">
          <cell r="B1998" t="str">
            <v xml:space="preserve">Carlos Alberto Bizarro Paiva       </v>
          </cell>
        </row>
        <row r="1999">
          <cell r="B1999" t="str">
            <v xml:space="preserve">CARLOS ALBERTO DA COSTA MOREIRINHA </v>
          </cell>
        </row>
        <row r="2000">
          <cell r="B2000" t="str">
            <v xml:space="preserve">Carlos Alberto da Silva Pires      </v>
          </cell>
        </row>
        <row r="2001">
          <cell r="B2001" t="str">
            <v xml:space="preserve">CARLOS ALBERTO DA SILVA RODRIGUES  </v>
          </cell>
        </row>
        <row r="2002">
          <cell r="B2002" t="str">
            <v xml:space="preserve">CARLOS ALBERTO DE JESUS TEIXEIRA   </v>
          </cell>
        </row>
        <row r="2003">
          <cell r="B2003" t="str">
            <v xml:space="preserve">Carlos Alberto F. Marques, Lda.    </v>
          </cell>
        </row>
        <row r="2004">
          <cell r="B2004" t="str">
            <v xml:space="preserve">CARLOS ALBERTO FAUSTINO DA SILVA   </v>
          </cell>
        </row>
        <row r="2005">
          <cell r="B2005" t="str">
            <v xml:space="preserve">CARLOS ALBERTO FELISBERTO CARREIRA </v>
          </cell>
        </row>
        <row r="2006">
          <cell r="B2006" t="str">
            <v xml:space="preserve">Carlos Alberto Fernandes Caldas    </v>
          </cell>
        </row>
        <row r="2007">
          <cell r="B2007" t="str">
            <v xml:space="preserve">Carlos Alberto G.Silva &amp; Filho Lda </v>
          </cell>
        </row>
        <row r="2008">
          <cell r="B2008" t="str">
            <v xml:space="preserve">Carlos Alberto Garrancho Gomes     </v>
          </cell>
        </row>
        <row r="2009">
          <cell r="B2009" t="str">
            <v xml:space="preserve">CARLOS ALBERTO INACIO SOUSA        </v>
          </cell>
        </row>
        <row r="2010">
          <cell r="B2010" t="str">
            <v xml:space="preserve">Carlos Alberto Inácio Sousa        </v>
          </cell>
        </row>
        <row r="2011">
          <cell r="B2011" t="str">
            <v xml:space="preserve">CARLOS ALBERTO LOPES BOLETO        </v>
          </cell>
        </row>
        <row r="2012">
          <cell r="B2012" t="str">
            <v>CARLOS ALBERTO LOPES PORTO AMBRÓSIO</v>
          </cell>
        </row>
        <row r="2013">
          <cell r="B2013" t="str">
            <v xml:space="preserve">Carlos Alberto Martins Vieira, Lda </v>
          </cell>
        </row>
        <row r="2014">
          <cell r="B2014" t="str">
            <v xml:space="preserve">Carlos Alberto Neto                </v>
          </cell>
        </row>
        <row r="2015">
          <cell r="B2015" t="str">
            <v xml:space="preserve">Carlos Alberto Neves Almeida       </v>
          </cell>
        </row>
        <row r="2016">
          <cell r="B2016" t="str">
            <v xml:space="preserve">CARLOS ALBERTO NEVES VARGUES       </v>
          </cell>
        </row>
        <row r="2017">
          <cell r="B2017" t="str">
            <v xml:space="preserve">Carlos Alberto R.Sant´Ana          </v>
          </cell>
        </row>
        <row r="2018">
          <cell r="B2018" t="str">
            <v xml:space="preserve">CARLOS ALBERTO REIS DOS SANTOS     </v>
          </cell>
        </row>
        <row r="2019">
          <cell r="B2019" t="str">
            <v xml:space="preserve">Carlos Alberto Santos Almeida      </v>
          </cell>
        </row>
        <row r="2020">
          <cell r="B2020" t="str">
            <v>CARLOS ALBERTO SERUCA DE C. SALGADO</v>
          </cell>
        </row>
        <row r="2021">
          <cell r="B2021" t="str">
            <v xml:space="preserve">Carlos Alberto Tavares Sebastião   </v>
          </cell>
        </row>
        <row r="2022">
          <cell r="B2022" t="str">
            <v xml:space="preserve">CARLOS ALEXANDRE ANDRADE PERNAS    </v>
          </cell>
        </row>
        <row r="2023">
          <cell r="B2023" t="str">
            <v xml:space="preserve">CARLOS AMEIXOEIRO GONÇALVES PANÃO  </v>
          </cell>
        </row>
        <row r="2024">
          <cell r="B2024" t="str">
            <v xml:space="preserve">Carlos Amorim Viegas               </v>
          </cell>
        </row>
        <row r="2025">
          <cell r="B2025" t="str">
            <v xml:space="preserve">CARLOS ANDRÉ CARVALHO ANTÓNIO      </v>
          </cell>
        </row>
        <row r="2026">
          <cell r="B2026" t="str">
            <v xml:space="preserve">Carlos António Goulão Serejo       </v>
          </cell>
        </row>
        <row r="2027">
          <cell r="B2027" t="str">
            <v>CARLOS ANTÓNIO PATROCÍNIO SILVESTRE</v>
          </cell>
        </row>
        <row r="2028">
          <cell r="B2028" t="str">
            <v xml:space="preserve">Carlos Augusto de Almeida Campos   </v>
          </cell>
        </row>
        <row r="2029">
          <cell r="B2029" t="str">
            <v xml:space="preserve">Carlos B. França                   </v>
          </cell>
        </row>
        <row r="2030">
          <cell r="B2030" t="str">
            <v xml:space="preserve">Carlos C.Castro,E.Pinho,J.Peres    </v>
          </cell>
        </row>
        <row r="2031">
          <cell r="B2031" t="str">
            <v xml:space="preserve">Carlos Cabreira-S.Ass.Tec.Unip.Lda </v>
          </cell>
        </row>
        <row r="2032">
          <cell r="B2032" t="str">
            <v xml:space="preserve">Carlos Conceição Borges Alves      </v>
          </cell>
        </row>
        <row r="2033">
          <cell r="B2033" t="str">
            <v xml:space="preserve">Carlos Cunha                       </v>
          </cell>
        </row>
        <row r="2034">
          <cell r="B2034" t="str">
            <v xml:space="preserve">Carlos D.A.Carrasquinho            </v>
          </cell>
        </row>
        <row r="2035">
          <cell r="B2035" t="str">
            <v xml:space="preserve">CARLOS DUARTE MELO                 </v>
          </cell>
        </row>
        <row r="2036">
          <cell r="B2036" t="str">
            <v xml:space="preserve">Carlos Eduardo Andrade Costa       </v>
          </cell>
        </row>
        <row r="2037">
          <cell r="B2037" t="str">
            <v xml:space="preserve">Carlos Faria                       </v>
          </cell>
        </row>
        <row r="2038">
          <cell r="B2038" t="str">
            <v xml:space="preserve">Carlos Fernando Vieira             </v>
          </cell>
        </row>
        <row r="2039">
          <cell r="B2039" t="str">
            <v xml:space="preserve">Carlos Ferreira Dantas             </v>
          </cell>
        </row>
        <row r="2040">
          <cell r="B2040" t="str">
            <v xml:space="preserve">CARLOS FILIPE DOS SANTOS RIBEIRO   </v>
          </cell>
        </row>
        <row r="2041">
          <cell r="B2041" t="str">
            <v xml:space="preserve">Carlos Filipe Garrancho Gomes      </v>
          </cell>
        </row>
        <row r="2042">
          <cell r="B2042" t="str">
            <v xml:space="preserve">Carlos Gomes Viegas                </v>
          </cell>
        </row>
        <row r="2043">
          <cell r="B2043" t="str">
            <v xml:space="preserve">CARLOS HENRIQUE TEIXEIRA HERMÍNIO  </v>
          </cell>
        </row>
        <row r="2044">
          <cell r="B2044" t="str">
            <v>CARLOS HENRIQUE V. C. DOS SANTOS LO</v>
          </cell>
        </row>
        <row r="2045">
          <cell r="B2045" t="str">
            <v xml:space="preserve">Carlos Humberto C. Teves           </v>
          </cell>
        </row>
        <row r="2046">
          <cell r="B2046" t="str">
            <v xml:space="preserve">CARLOS JORGE SIMOES SILVA MELO     </v>
          </cell>
        </row>
        <row r="2047">
          <cell r="B2047" t="str">
            <v xml:space="preserve">Carlos José Almeida Soares Brito   </v>
          </cell>
        </row>
        <row r="2048">
          <cell r="B2048" t="str">
            <v xml:space="preserve">CARLOS JOSE LUTA AREIAS            </v>
          </cell>
        </row>
        <row r="2049">
          <cell r="B2049" t="str">
            <v xml:space="preserve">Carlos José Pereira da S.Santos    </v>
          </cell>
        </row>
        <row r="2050">
          <cell r="B2050" t="str">
            <v xml:space="preserve">Carlos Lopes Gouveia, Lda          </v>
          </cell>
        </row>
        <row r="2051">
          <cell r="B2051" t="str">
            <v xml:space="preserve">CARLOS LUIS FIGUEIREDO LOPES       </v>
          </cell>
        </row>
        <row r="2052">
          <cell r="B2052" t="str">
            <v xml:space="preserve">Carlos M. D. Simões                </v>
          </cell>
        </row>
        <row r="2053">
          <cell r="B2053" t="str">
            <v xml:space="preserve">Carlos M. F. Rosa                  </v>
          </cell>
        </row>
        <row r="2054">
          <cell r="B2054" t="str">
            <v xml:space="preserve">CARLOS MANUEL CALDEIRA ÁVILA       </v>
          </cell>
        </row>
        <row r="2055">
          <cell r="B2055" t="str">
            <v xml:space="preserve">CARLOS MANUEL CARDOSO RITO         </v>
          </cell>
        </row>
        <row r="2056">
          <cell r="B2056" t="str">
            <v xml:space="preserve">Carlos Manuel da Ponte Vieira, Lda </v>
          </cell>
        </row>
        <row r="2057">
          <cell r="B2057" t="str">
            <v xml:space="preserve">Carlos Manuel da Silva Gomes       </v>
          </cell>
        </row>
        <row r="2058">
          <cell r="B2058" t="str">
            <v xml:space="preserve">Carlos Manuel da Silva Lopes       </v>
          </cell>
        </row>
        <row r="2059">
          <cell r="B2059" t="str">
            <v xml:space="preserve">Carlos Manuel de Sousa Amor        </v>
          </cell>
        </row>
        <row r="2060">
          <cell r="B2060" t="str">
            <v xml:space="preserve">Carlos Manuel Estima Oliveira      </v>
          </cell>
        </row>
        <row r="2061">
          <cell r="B2061" t="str">
            <v xml:space="preserve">Carlos Manuel Ferreira Augusto     </v>
          </cell>
        </row>
        <row r="2062">
          <cell r="B2062" t="str">
            <v xml:space="preserve">Carlos Manuel Ferreira Carvalho    </v>
          </cell>
        </row>
        <row r="2063">
          <cell r="B2063" t="str">
            <v xml:space="preserve">Carlos Manuel Ferreira da Silva    </v>
          </cell>
        </row>
        <row r="2064">
          <cell r="B2064" t="str">
            <v xml:space="preserve">Carlos Manuel Ferreira Medeiros    </v>
          </cell>
        </row>
        <row r="2065">
          <cell r="B2065" t="str">
            <v>CARLOS MANUEL G. GOULART DE SEQUEIR</v>
          </cell>
        </row>
        <row r="2066">
          <cell r="B2066" t="str">
            <v xml:space="preserve">CARLOS MANUEL GONCALVES BORRALHO   </v>
          </cell>
        </row>
        <row r="2067">
          <cell r="B2067" t="str">
            <v xml:space="preserve">CARLOS MANUEL JESUS CASTANHEIRA    </v>
          </cell>
        </row>
        <row r="2068">
          <cell r="B2068" t="str">
            <v xml:space="preserve">Carlos Manuel Marques Correia      </v>
          </cell>
        </row>
        <row r="2069">
          <cell r="B2069" t="str">
            <v xml:space="preserve">CARLOS MANUEL MORAIS LOPES         </v>
          </cell>
        </row>
        <row r="2070">
          <cell r="B2070" t="str">
            <v xml:space="preserve">CARLOS MANUEL O.FERREIRA PELIÇAS   </v>
          </cell>
        </row>
        <row r="2071">
          <cell r="B2071" t="str">
            <v xml:space="preserve">Carlos Manuel Pereira Martins      </v>
          </cell>
        </row>
        <row r="2072">
          <cell r="B2072" t="str">
            <v xml:space="preserve">CARLOS MANUEL REIS MAROCO          </v>
          </cell>
        </row>
        <row r="2073">
          <cell r="B2073" t="str">
            <v xml:space="preserve">CARLOS MANUEL RODRIGUES DOS SANTOS </v>
          </cell>
        </row>
        <row r="2074">
          <cell r="B2074" t="str">
            <v xml:space="preserve">Carlos Manuel Sousa Jesus          </v>
          </cell>
        </row>
        <row r="2075">
          <cell r="B2075" t="str">
            <v xml:space="preserve">Carlos Manuel Teixeira das Neves   </v>
          </cell>
        </row>
        <row r="2076">
          <cell r="B2076" t="str">
            <v xml:space="preserve">CARLOS MANUEL TEIXEIRA DAS NEVES   </v>
          </cell>
        </row>
        <row r="2077">
          <cell r="B2077" t="str">
            <v>CARLOS MARIA DE HORTEGA THEMUDO BAR</v>
          </cell>
        </row>
        <row r="2078">
          <cell r="B2078" t="str">
            <v>CARLOS MIGUEL DOS SANTOS OLIVEIRA Á</v>
          </cell>
        </row>
        <row r="2079">
          <cell r="B2079" t="str">
            <v xml:space="preserve">CARLOS MIGUEL DOS SANTOS VIEIRA    </v>
          </cell>
        </row>
        <row r="2080">
          <cell r="B2080" t="str">
            <v xml:space="preserve">CARLOS MIGUEL LOPES NUNES          </v>
          </cell>
        </row>
        <row r="2081">
          <cell r="B2081" t="str">
            <v xml:space="preserve">Carlos Moia                        </v>
          </cell>
        </row>
        <row r="2082">
          <cell r="B2082" t="str">
            <v xml:space="preserve">Carlos Mosca                       </v>
          </cell>
        </row>
        <row r="2083">
          <cell r="B2083" t="str">
            <v xml:space="preserve">CARLOS ODÉCIO NUNES MADEIRA        </v>
          </cell>
        </row>
        <row r="2084">
          <cell r="B2084" t="str">
            <v xml:space="preserve">CARLOS PEDRO A.F.C. MOREIRA        </v>
          </cell>
        </row>
        <row r="2085">
          <cell r="B2085" t="str">
            <v xml:space="preserve">Carlos Pedro A.F.C.Moreira         </v>
          </cell>
        </row>
        <row r="2086">
          <cell r="B2086" t="str">
            <v>CARLOS RAFAEL RIBEIRO RAMOS GUTIERR</v>
          </cell>
        </row>
        <row r="2087">
          <cell r="B2087" t="str">
            <v xml:space="preserve">Carlos Rendas Pereira              </v>
          </cell>
        </row>
        <row r="2088">
          <cell r="B2088" t="str">
            <v xml:space="preserve">Carlos Rodrigues                   </v>
          </cell>
        </row>
        <row r="2089">
          <cell r="B2089" t="str">
            <v xml:space="preserve">Carlos Rodrigues Costa &amp; Cia, Lda  </v>
          </cell>
        </row>
        <row r="2090">
          <cell r="B2090" t="str">
            <v xml:space="preserve">Carlos Rodrigues e Silva           </v>
          </cell>
        </row>
        <row r="2091">
          <cell r="B2091" t="str">
            <v xml:space="preserve">Carlos S. Cabral e Filhos, Lda.    </v>
          </cell>
        </row>
        <row r="2092">
          <cell r="B2092" t="str">
            <v xml:space="preserve">Carlos Simões                      </v>
          </cell>
        </row>
        <row r="2093">
          <cell r="B2093" t="str">
            <v xml:space="preserve">Carlos Teixeira Brás               </v>
          </cell>
        </row>
        <row r="2094">
          <cell r="B2094" t="str">
            <v xml:space="preserve">CARLOS TEODORO CALIXTO             </v>
          </cell>
        </row>
        <row r="2095">
          <cell r="B2095" t="str">
            <v>CARLOS VICENTE DE CARVALHO FINTEIRO</v>
          </cell>
        </row>
        <row r="2096">
          <cell r="B2096" t="str">
            <v>Carlton Palácio-S.Constr.Ex.Hotel.S</v>
          </cell>
        </row>
        <row r="2097">
          <cell r="B2097" t="str">
            <v>CARM-Casa Agrícola Roboredo Madeira</v>
          </cell>
        </row>
        <row r="2098">
          <cell r="B2098" t="str">
            <v>Carmigal-Máq.Ferrag.Ferramentas,Lda</v>
          </cell>
        </row>
        <row r="2099">
          <cell r="B2099" t="str">
            <v xml:space="preserve">Carmo e Braz, Lda.                 </v>
          </cell>
        </row>
        <row r="2100">
          <cell r="B2100" t="str">
            <v xml:space="preserve">Carmo Machado                      </v>
          </cell>
        </row>
        <row r="2101">
          <cell r="B2101" t="str">
            <v>Carmona-Gest.G.Resíd. Perigosos Lda</v>
          </cell>
        </row>
        <row r="2102">
          <cell r="B2102" t="str">
            <v>Carmona-S.Limp.Trat.Combustíveis,SA</v>
          </cell>
        </row>
        <row r="2103">
          <cell r="B2103" t="str">
            <v xml:space="preserve">Carne da Nação-C.Transf.Carne,Lda  </v>
          </cell>
        </row>
        <row r="2104">
          <cell r="B2104" t="str">
            <v xml:space="preserve">Carneiro e Filho, Lda              </v>
          </cell>
        </row>
        <row r="2105">
          <cell r="B2105" t="str">
            <v xml:space="preserve">Carnivori, Lda                     </v>
          </cell>
        </row>
        <row r="2106">
          <cell r="B2106" t="str">
            <v xml:space="preserve">Carnova-Soc.Distr.Automóveis, SA   </v>
          </cell>
        </row>
        <row r="2107">
          <cell r="B2107" t="str">
            <v xml:space="preserve">CAROLINA BRAZ SANTOS               </v>
          </cell>
        </row>
        <row r="2108">
          <cell r="B2108" t="str">
            <v xml:space="preserve">Carolina Cipolli Amado             </v>
          </cell>
        </row>
        <row r="2109">
          <cell r="B2109" t="str">
            <v>Caroline Reiss-Pacha Language Servi</v>
          </cell>
        </row>
        <row r="2110">
          <cell r="B2110" t="str">
            <v xml:space="preserve">Carpimagem-Carpintaria Design,Lda  </v>
          </cell>
        </row>
        <row r="2111">
          <cell r="B2111" t="str">
            <v xml:space="preserve">Carpimecol-Ferragens e Ferramentas </v>
          </cell>
        </row>
        <row r="2112">
          <cell r="B2112" t="str">
            <v>Carpincasais-Socª Tecnica Carpintar</v>
          </cell>
        </row>
        <row r="2113">
          <cell r="B2113" t="str">
            <v>Carpinfer-Carpinta.Mec.Artistica,SA</v>
          </cell>
        </row>
        <row r="2114">
          <cell r="B2114" t="str">
            <v>Carpintaria Mecânica Juncalinho, Ld</v>
          </cell>
        </row>
        <row r="2115">
          <cell r="B2115" t="str">
            <v>Carpintaria Moderna da Lourinhã,Lda</v>
          </cell>
        </row>
        <row r="2116">
          <cell r="B2116" t="str">
            <v xml:space="preserve">Carpintaria Progresso de Alhandra  </v>
          </cell>
        </row>
        <row r="2117">
          <cell r="B2117" t="str">
            <v xml:space="preserve">Carpintaria Simão e Botelho, Lda   </v>
          </cell>
        </row>
        <row r="2118">
          <cell r="B2118" t="str">
            <v xml:space="preserve">Carpneu-Soc.Com. Pneus Acessórios  </v>
          </cell>
        </row>
        <row r="2119">
          <cell r="B2119" t="str">
            <v xml:space="preserve">Carra                              </v>
          </cell>
        </row>
        <row r="2120">
          <cell r="B2120" t="str">
            <v xml:space="preserve">Carrasco e Vieira ,Lda             </v>
          </cell>
        </row>
        <row r="2121">
          <cell r="B2121" t="str">
            <v xml:space="preserve">Carreiro &amp; Cavaco,Desinfecções,Lda </v>
          </cell>
        </row>
        <row r="2122">
          <cell r="B2122" t="str">
            <v xml:space="preserve">Carreiro e C., Lda.                </v>
          </cell>
        </row>
        <row r="2123">
          <cell r="B2123" t="str">
            <v xml:space="preserve">Carreiro e Filhos-C.Ind.Tint.Lda   </v>
          </cell>
        </row>
        <row r="2124">
          <cell r="B2124" t="str">
            <v xml:space="preserve">Carriço &amp; Monteiro, SA             </v>
          </cell>
        </row>
        <row r="2125">
          <cell r="B2125" t="str">
            <v xml:space="preserve">Carrier Portugal - Ar Cond., Lda.  </v>
          </cell>
        </row>
        <row r="2126">
          <cell r="B2126" t="str">
            <v>Carristur-Inov.Transp.Urb.Reg.Unip.</v>
          </cell>
        </row>
        <row r="2127">
          <cell r="B2127" t="str">
            <v xml:space="preserve">Carsiste-Com.Assist.Automóvel, Lda </v>
          </cell>
        </row>
        <row r="2128">
          <cell r="B2128" t="str">
            <v>Carticred-Cartões Ident.Crédito,Lda</v>
          </cell>
        </row>
        <row r="2129">
          <cell r="B2129" t="str">
            <v>Cartil-Communications &amp; Electronics</v>
          </cell>
        </row>
        <row r="2130">
          <cell r="B2130" t="str">
            <v xml:space="preserve">Cartil-Telecomunic.Electrónica,SA  </v>
          </cell>
        </row>
        <row r="2131">
          <cell r="B2131" t="str">
            <v>Cartório Notarial Isabel Catarino F</v>
          </cell>
        </row>
        <row r="2132">
          <cell r="B2132" t="str">
            <v>Cartorumo-Cartografia e Serviços,Ld</v>
          </cell>
        </row>
        <row r="2133">
          <cell r="B2133" t="str">
            <v xml:space="preserve">Cartosis-S.Cartoes Segurança,Lda   </v>
          </cell>
        </row>
        <row r="2134">
          <cell r="B2134" t="str">
            <v xml:space="preserve">Carvalho Baptista e C., Lda.       </v>
          </cell>
        </row>
        <row r="2135">
          <cell r="B2135" t="str">
            <v xml:space="preserve">Carvalho Costa-Máq.E Negócios,Ld   </v>
          </cell>
        </row>
        <row r="2136">
          <cell r="B2136" t="str">
            <v xml:space="preserve">Carvalho e Irmãos Ferreira, Lda    </v>
          </cell>
        </row>
        <row r="2137">
          <cell r="B2137" t="str">
            <v xml:space="preserve">Cas                                </v>
          </cell>
        </row>
        <row r="2138">
          <cell r="B2138" t="str">
            <v xml:space="preserve">Casa Angola Intern.- Imp.Exp.,S.A. </v>
          </cell>
        </row>
        <row r="2139">
          <cell r="B2139" t="str">
            <v>Casa Castro Malheiro-S.Agricola,Lda</v>
          </cell>
        </row>
        <row r="2140">
          <cell r="B2140" t="str">
            <v xml:space="preserve">Casa Chaby - Artigos de desporto   </v>
          </cell>
        </row>
        <row r="2141">
          <cell r="B2141" t="str">
            <v xml:space="preserve">Casa da Comida-Rest.Gastronom.Lda  </v>
          </cell>
        </row>
        <row r="2142">
          <cell r="B2142" t="str">
            <v>Casa da Costura-Fernanda Adelina Go</v>
          </cell>
        </row>
        <row r="2143">
          <cell r="B2143" t="str">
            <v xml:space="preserve">Casa da Cultura de Loulé           </v>
          </cell>
        </row>
        <row r="2144">
          <cell r="B2144" t="str">
            <v xml:space="preserve">Casa das Bandeiras, Lda            </v>
          </cell>
        </row>
        <row r="2145">
          <cell r="B2145" t="str">
            <v xml:space="preserve">Casa das Chaves de Sacavém         </v>
          </cell>
        </row>
        <row r="2146">
          <cell r="B2146" t="str">
            <v xml:space="preserve">Casa das Lâmpadas, S.A.            </v>
          </cell>
        </row>
        <row r="2147">
          <cell r="B2147" t="str">
            <v xml:space="preserve">Casa de Pompeia-Org.Eventos,Lda    </v>
          </cell>
        </row>
        <row r="2148">
          <cell r="B2148" t="str">
            <v xml:space="preserve">Casa do Campo                      </v>
          </cell>
        </row>
        <row r="2149">
          <cell r="B2149" t="str">
            <v xml:space="preserve">Casa do Marquês-Hotelaria          </v>
          </cell>
        </row>
        <row r="2150">
          <cell r="B2150" t="str">
            <v xml:space="preserve">Casa dos Rolamentos, Lda           </v>
          </cell>
        </row>
        <row r="2151">
          <cell r="B2151" t="str">
            <v xml:space="preserve">Casa dos Sabores de Portugal       </v>
          </cell>
        </row>
        <row r="2152">
          <cell r="B2152" t="str">
            <v xml:space="preserve">Casa dos Sabores de Portugal, Lda  </v>
          </cell>
        </row>
        <row r="2153">
          <cell r="B2153" t="str">
            <v xml:space="preserve">Casa dos Tapetes Fofal, Lda        </v>
          </cell>
        </row>
        <row r="2154">
          <cell r="B2154" t="str">
            <v xml:space="preserve">Casa dos Toldos-Fáb.Toldos, Lda    </v>
          </cell>
        </row>
        <row r="2155">
          <cell r="B2155" t="str">
            <v>Casa Felix - Material Eléctrico,Lda</v>
          </cell>
        </row>
        <row r="2156">
          <cell r="B2156" t="str">
            <v xml:space="preserve">Casa Ferramentas -Esteves C.Lda    </v>
          </cell>
        </row>
        <row r="2157">
          <cell r="B2157" t="str">
            <v xml:space="preserve">Casa Lettering-Lett.dec.Sinal,Lda  </v>
          </cell>
        </row>
        <row r="2158">
          <cell r="B2158" t="str">
            <v xml:space="preserve">Casa Magriço-Artig.P/desporto,SA   </v>
          </cell>
        </row>
        <row r="2159">
          <cell r="B2159" t="str">
            <v xml:space="preserve">Casa Matos                         </v>
          </cell>
        </row>
        <row r="2160">
          <cell r="B2160" t="str">
            <v xml:space="preserve">Casa Milé-Florista e Decoração,Lda </v>
          </cell>
        </row>
        <row r="2161">
          <cell r="B2161" t="str">
            <v>Casa Pessoal IM (Inst.Meteorologia)</v>
          </cell>
        </row>
        <row r="2162">
          <cell r="B2162" t="str">
            <v xml:space="preserve">Casa Pia de Lisboa                 </v>
          </cell>
        </row>
        <row r="2163">
          <cell r="B2163" t="str">
            <v>Casa Repouso Tratamentos da Luz,Lda</v>
          </cell>
        </row>
        <row r="2164">
          <cell r="B2164" t="str">
            <v xml:space="preserve">Casa Senna - Senna, Lda            </v>
          </cell>
        </row>
        <row r="2165">
          <cell r="B2165" t="str">
            <v xml:space="preserve">Casa Serras - E. Dias Serras, S.A. </v>
          </cell>
        </row>
        <row r="2166">
          <cell r="B2166" t="str">
            <v xml:space="preserve">Casa Silva                         </v>
          </cell>
        </row>
        <row r="2167">
          <cell r="B2167" t="str">
            <v xml:space="preserve">Casa Sonotone                      </v>
          </cell>
        </row>
        <row r="2168">
          <cell r="B2168" t="str">
            <v xml:space="preserve">Casa Tavares &amp; Tavares, Lda        </v>
          </cell>
        </row>
        <row r="2169">
          <cell r="B2169" t="str">
            <v>Casa Torres-Iluminações Decorativas</v>
          </cell>
        </row>
        <row r="2170">
          <cell r="B2170" t="str">
            <v xml:space="preserve">Casa Verde - Soc.Com.Tecidos,Lda   </v>
          </cell>
        </row>
        <row r="2171">
          <cell r="B2171" t="str">
            <v xml:space="preserve">Casa Viola - Lotarias, Lda         </v>
          </cell>
        </row>
        <row r="2172">
          <cell r="B2172" t="str">
            <v xml:space="preserve">Casal José &amp; Filha, Lda            </v>
          </cell>
        </row>
        <row r="2173">
          <cell r="B2173" t="str">
            <v xml:space="preserve">Casapeças Oliveira, Lda            </v>
          </cell>
        </row>
        <row r="2174">
          <cell r="B2174" t="str">
            <v xml:space="preserve">Casauto-Casa Rolam.de Lisboa,Lda   </v>
          </cell>
        </row>
        <row r="2175">
          <cell r="B2175" t="str">
            <v xml:space="preserve">Casbloc - Casa Monobloco, Lda      </v>
          </cell>
        </row>
        <row r="2176">
          <cell r="B2176" t="str">
            <v xml:space="preserve">Case/Edinfor,ACE                   </v>
          </cell>
        </row>
        <row r="2177">
          <cell r="B2177" t="str">
            <v xml:space="preserve">Case-C.Arq.Sol.Inform.Estrut.,Sa   </v>
          </cell>
        </row>
        <row r="2178">
          <cell r="B2178" t="str">
            <v>CaseEdinfor II- Sist. Informação,SA</v>
          </cell>
        </row>
        <row r="2179">
          <cell r="B2179" t="str">
            <v xml:space="preserve">Casino da Póvoa-Varzim Sol, SA     </v>
          </cell>
        </row>
        <row r="2180">
          <cell r="B2180" t="str">
            <v xml:space="preserve">Casino Estoril - Estoril Sol, SA   </v>
          </cell>
        </row>
        <row r="2181">
          <cell r="B2181" t="str">
            <v xml:space="preserve">Casli-S.L.                         </v>
          </cell>
        </row>
        <row r="2182">
          <cell r="B2182" t="str">
            <v xml:space="preserve">Casobra-Ferragens e Ferram.Lda     </v>
          </cell>
        </row>
        <row r="2183">
          <cell r="B2183" t="str">
            <v xml:space="preserve">Cassel Data-Comput.E Sistemas,Lda  </v>
          </cell>
        </row>
        <row r="2184">
          <cell r="B2184" t="str">
            <v xml:space="preserve">Cassiano Conceição C. Vitorio      </v>
          </cell>
        </row>
        <row r="2185">
          <cell r="B2185" t="str">
            <v>Castalez-Consultadoria Prest.Serv.E</v>
          </cell>
        </row>
        <row r="2186">
          <cell r="B2186" t="str">
            <v>Castanheira &amp; Becken-S.Imobiliária,</v>
          </cell>
        </row>
        <row r="2187">
          <cell r="B2187" t="str">
            <v xml:space="preserve">Castanheira &amp; Castanheira, Lda     </v>
          </cell>
        </row>
        <row r="2188">
          <cell r="B2188" t="str">
            <v xml:space="preserve">Castanheira e Soares, Lda.         </v>
          </cell>
        </row>
        <row r="2189">
          <cell r="B2189" t="str">
            <v xml:space="preserve">Castelhano &amp; Ferreira, S.A         </v>
          </cell>
        </row>
        <row r="2190">
          <cell r="B2190" t="str">
            <v xml:space="preserve">Castelimo - Com.Automóv.Serv.,S.A. </v>
          </cell>
        </row>
        <row r="2191">
          <cell r="B2191" t="str">
            <v xml:space="preserve">Castolin Iberica, SA               </v>
          </cell>
        </row>
        <row r="2192">
          <cell r="B2192" t="str">
            <v xml:space="preserve">Castro &amp; Fagulha, Lda              </v>
          </cell>
        </row>
        <row r="2193">
          <cell r="B2193" t="str">
            <v xml:space="preserve">Castrol Portuguesa, Lda            </v>
          </cell>
        </row>
        <row r="2194">
          <cell r="B2194" t="str">
            <v xml:space="preserve">Castros-Iluminações Festivas, SA   </v>
          </cell>
        </row>
        <row r="2195">
          <cell r="B2195" t="str">
            <v>CATARINA PATRÍCIA C. PEREIRA CARVOE</v>
          </cell>
        </row>
        <row r="2196">
          <cell r="B2196" t="str">
            <v xml:space="preserve">Catarina S. Pardal Monteiro        </v>
          </cell>
        </row>
        <row r="2197">
          <cell r="B2197" t="str">
            <v xml:space="preserve">Catela Maritima-Com.Mat.Naútico    </v>
          </cell>
        </row>
        <row r="2198">
          <cell r="B2198" t="str">
            <v xml:space="preserve">Cateringpor-Catering Portugal,SA   </v>
          </cell>
        </row>
        <row r="2199">
          <cell r="B2199" t="str">
            <v>Cati-C.Atlântico Tecn.Informação,Ld</v>
          </cell>
        </row>
        <row r="2200">
          <cell r="B2200" t="str">
            <v>Catim-Centro Apoio Tecº Indª Metalo</v>
          </cell>
        </row>
        <row r="2201">
          <cell r="B2201" t="str">
            <v xml:space="preserve">Catraius-Activ.Form.Educ.,Lda      </v>
          </cell>
        </row>
        <row r="2202">
          <cell r="B2202" t="str">
            <v xml:space="preserve">CATR-Centro Apoio T.Recuperação    </v>
          </cell>
        </row>
        <row r="2203">
          <cell r="B2203" t="str">
            <v xml:space="preserve">Caulim-Organização de Eventos,Lda  </v>
          </cell>
        </row>
        <row r="2204">
          <cell r="B2204" t="str">
            <v xml:space="preserve">Cavacas Alves, Lda                 </v>
          </cell>
        </row>
        <row r="2205">
          <cell r="B2205" t="str">
            <v>Cavaleiros do Mar-Anim.Turística,Ld</v>
          </cell>
        </row>
        <row r="2206">
          <cell r="B2206" t="str">
            <v xml:space="preserve">Caves Borlido, SA                  </v>
          </cell>
        </row>
        <row r="2207">
          <cell r="B2207" t="str">
            <v>Cavilat-Com.Distr.Pr.Alimentares,Ld</v>
          </cell>
        </row>
        <row r="2208">
          <cell r="B2208" t="str">
            <v xml:space="preserve">Cavotec Dabico Uk Limited          </v>
          </cell>
        </row>
        <row r="2209">
          <cell r="B2209" t="str">
            <v>CB Richard Ellis-C.Av.Imóveis Unip.</v>
          </cell>
        </row>
        <row r="2210">
          <cell r="B2210" t="str">
            <v>CB Richard Ellis-S.Med.Imobiliária,</v>
          </cell>
        </row>
        <row r="2211">
          <cell r="B2211" t="str">
            <v xml:space="preserve">CCABJ-Centro Comercial Agricola de </v>
          </cell>
        </row>
        <row r="2212">
          <cell r="B2212" t="str">
            <v xml:space="preserve">CCIB-Centre de Convenciones        </v>
          </cell>
        </row>
        <row r="2213">
          <cell r="B2213" t="str">
            <v xml:space="preserve">CCO Consultores Comp.Organiz.Lda   </v>
          </cell>
        </row>
        <row r="2214">
          <cell r="B2214" t="str">
            <v xml:space="preserve">CCommunications Ldt                </v>
          </cell>
        </row>
        <row r="2215">
          <cell r="B2215" t="str">
            <v xml:space="preserve">CCTV Labs Pty Ltd                  </v>
          </cell>
        </row>
        <row r="2216">
          <cell r="B2216" t="str">
            <v xml:space="preserve">CDA-Com.e Decor.Alvamonte, Lda     </v>
          </cell>
        </row>
        <row r="2217">
          <cell r="B2217" t="str">
            <v xml:space="preserve">CDI-CompªDistrib.Informática, Lda  </v>
          </cell>
        </row>
        <row r="2218">
          <cell r="B2218" t="str">
            <v xml:space="preserve">Cdl - Portas Automat.Portugal,Lda  </v>
          </cell>
        </row>
        <row r="2219">
          <cell r="B2219" t="str">
            <v>CDL II-Manut.Portas Automatismos,Ld</v>
          </cell>
        </row>
        <row r="2220">
          <cell r="B2220" t="str">
            <v xml:space="preserve">Cebit - Repres. Imp. e Exp., Lda   </v>
          </cell>
        </row>
        <row r="2221">
          <cell r="B2221" t="str">
            <v>CECILIA AMELIA PAREDES MARTINS L JO</v>
          </cell>
        </row>
        <row r="2222">
          <cell r="B2222" t="str">
            <v xml:space="preserve">Cecília Maria Rodrigues Correia    </v>
          </cell>
        </row>
        <row r="2223">
          <cell r="B2223" t="str">
            <v xml:space="preserve">Cecoa-C.Form.Prof.Comércio Afins   </v>
          </cell>
        </row>
        <row r="2224">
          <cell r="B2224" t="str">
            <v xml:space="preserve">CEDRICO JOSÉ MATIAS JESUS          </v>
          </cell>
        </row>
        <row r="2225">
          <cell r="B2225" t="str">
            <v xml:space="preserve">CEEP-Centre Europeen Entreprises   </v>
          </cell>
        </row>
        <row r="2226">
          <cell r="B2226" t="str">
            <v>Ceeps-Centro Estud.Economia Pública</v>
          </cell>
        </row>
        <row r="2227">
          <cell r="B2227" t="str">
            <v xml:space="preserve">Cefar - Ind.Serralh.C.Civil, Lda   </v>
          </cell>
        </row>
        <row r="2228">
          <cell r="B2228" t="str">
            <v xml:space="preserve">Cefar - Ind.Serralh.C.Civil, Lda   </v>
          </cell>
        </row>
        <row r="2229">
          <cell r="B2229" t="str">
            <v xml:space="preserve">Cegelec Aeg Syst.And Automation    </v>
          </cell>
        </row>
        <row r="2230">
          <cell r="B2230" t="str">
            <v>Cegelec AEG-Inst.Sist.Automação Lda</v>
          </cell>
        </row>
        <row r="2231">
          <cell r="B2231" t="str">
            <v xml:space="preserve">Cego Surdo e Mudo-Prodº Multimédia </v>
          </cell>
        </row>
        <row r="2232">
          <cell r="B2232" t="str">
            <v xml:space="preserve">Cegoc-Tea, Lda                     </v>
          </cell>
        </row>
        <row r="2233">
          <cell r="B2233" t="str">
            <v xml:space="preserve">CEIFA-C.Est..Inf.Form.Ambiente,Lda </v>
          </cell>
        </row>
        <row r="2234">
          <cell r="B2234" t="str">
            <v>Cejur-Centro Est. Jurídicos do Minh</v>
          </cell>
        </row>
        <row r="2235">
          <cell r="B2235" t="str">
            <v xml:space="preserve">Celeste Silveira, Unipessoal, Lda  </v>
          </cell>
        </row>
        <row r="2236">
          <cell r="B2236" t="str">
            <v xml:space="preserve">Celestino Manuel Freire Dias       </v>
          </cell>
        </row>
        <row r="2237">
          <cell r="B2237" t="str">
            <v>Celfinet-Consultoria em Telecomunic</v>
          </cell>
        </row>
        <row r="2238">
          <cell r="B2238" t="str">
            <v>CELIA CRISTINA M. OLIVEIRA MACIEIRA</v>
          </cell>
        </row>
        <row r="2239">
          <cell r="B2239" t="str">
            <v xml:space="preserve">CÉLIA DO NASCIMENTO V. CAVA VIEGAS </v>
          </cell>
        </row>
        <row r="2240">
          <cell r="B2240" t="str">
            <v xml:space="preserve">Célia Maria Palhares F.Barbosa     </v>
          </cell>
        </row>
        <row r="2241">
          <cell r="B2241" t="str">
            <v xml:space="preserve">Célia Maria Santos Dias Brito      </v>
          </cell>
        </row>
        <row r="2242">
          <cell r="B2242" t="str">
            <v xml:space="preserve">Célio Alberto, Lda.                </v>
          </cell>
        </row>
        <row r="2243">
          <cell r="B2243" t="str">
            <v xml:space="preserve">Celpur-Eq.Higiene,Segur.P.Quimicos </v>
          </cell>
        </row>
        <row r="2244">
          <cell r="B2244" t="str">
            <v xml:space="preserve">Celta-Sistemas de Informação,Lda   </v>
          </cell>
        </row>
        <row r="2245">
          <cell r="B2245" t="str">
            <v xml:space="preserve">Cemafer-Import.Export.,Lda         </v>
          </cell>
        </row>
        <row r="2246">
          <cell r="B2246" t="str">
            <v xml:space="preserve">Cempalavras-Com.Empresarial,Lda    </v>
          </cell>
        </row>
        <row r="2247">
          <cell r="B2247" t="str">
            <v xml:space="preserve">Cenel-Electricidade do Centro,S.A. </v>
          </cell>
        </row>
        <row r="2248">
          <cell r="B2248" t="str">
            <v xml:space="preserve">CENERTEC-C.Energ.Tecnologia,Lda    </v>
          </cell>
        </row>
        <row r="2249">
          <cell r="B2249" t="str">
            <v xml:space="preserve">Cenfic-Cent.Form.Profissional,Lda  </v>
          </cell>
        </row>
        <row r="2250">
          <cell r="B2250" t="str">
            <v xml:space="preserve">Cenorplan-Planeam.Projectos,Lda    </v>
          </cell>
        </row>
        <row r="2251">
          <cell r="B2251" t="str">
            <v xml:space="preserve">Cenor-Projectos de Engenharia, Lda </v>
          </cell>
        </row>
        <row r="2252">
          <cell r="B2252" t="str">
            <v xml:space="preserve">Cent.T.Flux.-Moreira e Paiva,Lda   </v>
          </cell>
        </row>
        <row r="2253">
          <cell r="B2253" t="str">
            <v>Centeco-Centro Publicidade Materiai</v>
          </cell>
        </row>
        <row r="2254">
          <cell r="B2254" t="str">
            <v xml:space="preserve">Centeque-Centro Tec.Equip.Esc,Lda  </v>
          </cell>
        </row>
        <row r="2255">
          <cell r="B2255" t="str">
            <v xml:space="preserve">Centímetro-Pap.Equip.Tecn., Lda.   </v>
          </cell>
        </row>
        <row r="2256">
          <cell r="B2256" t="str">
            <v xml:space="preserve">Central de Notícias do Algarve     </v>
          </cell>
        </row>
        <row r="2257">
          <cell r="B2257" t="str">
            <v xml:space="preserve">Central Papeleira de Alenquer,S.A. </v>
          </cell>
        </row>
        <row r="2258">
          <cell r="B2258" t="str">
            <v xml:space="preserve">Central Sub-Sociedade Unipessoal   </v>
          </cell>
        </row>
        <row r="2259">
          <cell r="B2259" t="str">
            <v>Central Vulcaniz. S. Sebastião, Lda</v>
          </cell>
        </row>
        <row r="2260">
          <cell r="B2260" t="str">
            <v xml:space="preserve">Centralfone - Equip.Telecom.,Lda   </v>
          </cell>
        </row>
        <row r="2261">
          <cell r="B2261" t="str">
            <v xml:space="preserve">Centrauto-José Belchior Unipessoal </v>
          </cell>
        </row>
        <row r="2262">
          <cell r="B2262" t="str">
            <v xml:space="preserve">Centre de Congrés Pierre Bandis    </v>
          </cell>
        </row>
        <row r="2263">
          <cell r="B2263" t="str">
            <v xml:space="preserve">Centre for Asia Pacific Aviation   </v>
          </cell>
        </row>
        <row r="2264">
          <cell r="B2264" t="str">
            <v xml:space="preserve">Centro Clínico Cross               </v>
          </cell>
        </row>
        <row r="2265">
          <cell r="B2265" t="str">
            <v xml:space="preserve">Centro de Ciências do Mar          </v>
          </cell>
        </row>
        <row r="2266">
          <cell r="B2266" t="str">
            <v>Centro de Cultura e Desp. de Olivai</v>
          </cell>
        </row>
        <row r="2267">
          <cell r="B2267" t="str">
            <v xml:space="preserve">Centro de dança do Porto           </v>
          </cell>
        </row>
        <row r="2268">
          <cell r="B2268" t="str">
            <v xml:space="preserve">Centro de Elect.Dr.B. Coelho       </v>
          </cell>
        </row>
        <row r="2269">
          <cell r="B2269" t="str">
            <v xml:space="preserve">Centro de Estudos de Espanhol, Lda </v>
          </cell>
        </row>
        <row r="2270">
          <cell r="B2270" t="str">
            <v xml:space="preserve">Centro de Inglês de Faro, Lda      </v>
          </cell>
        </row>
        <row r="2271">
          <cell r="B2271" t="str">
            <v xml:space="preserve">Centro de Saúde da Horta           </v>
          </cell>
        </row>
        <row r="2272">
          <cell r="B2272" t="str">
            <v xml:space="preserve">Centro de Saúde de Vila do Porto   </v>
          </cell>
        </row>
        <row r="2273">
          <cell r="B2273" t="str">
            <v xml:space="preserve">Centro de Tenis de Faro            </v>
          </cell>
        </row>
        <row r="2274">
          <cell r="B2274" t="str">
            <v xml:space="preserve">Centro Eléctrico do Algarve, Lda   </v>
          </cell>
        </row>
        <row r="2275">
          <cell r="B2275" t="str">
            <v xml:space="preserve">Centro Electrónico Coimbra, Lda    </v>
          </cell>
        </row>
        <row r="2276">
          <cell r="B2276" t="str">
            <v>Centro Estatíst..Aplicada e Previsã</v>
          </cell>
        </row>
        <row r="2277">
          <cell r="B2277" t="str">
            <v xml:space="preserve">Centro Europeu de Línguas, Lda     </v>
          </cell>
        </row>
        <row r="2278">
          <cell r="B2278" t="str">
            <v>Centro Formação Prof. p/Sector Alim</v>
          </cell>
        </row>
        <row r="2279">
          <cell r="B2279" t="str">
            <v xml:space="preserve">Centro Informação Jacques Delors   </v>
          </cell>
        </row>
        <row r="2280">
          <cell r="B2280" t="str">
            <v>Centro Investigação Merc.A.Financei</v>
          </cell>
        </row>
        <row r="2281">
          <cell r="B2281" t="str">
            <v xml:space="preserve">Centro Nacional de Cultura         </v>
          </cell>
        </row>
        <row r="2282">
          <cell r="B2282" t="str">
            <v xml:space="preserve">Centro Paroquial de Cachopo        </v>
          </cell>
        </row>
        <row r="2283">
          <cell r="B2283" t="str">
            <v xml:space="preserve">Centro Paroquial de Quelfes        </v>
          </cell>
        </row>
        <row r="2284">
          <cell r="B2284" t="str">
            <v xml:space="preserve">Centro Portug.Geo e Pré-História   </v>
          </cell>
        </row>
        <row r="2285">
          <cell r="B2285" t="str">
            <v xml:space="preserve">Centro Português de Design         </v>
          </cell>
        </row>
        <row r="2286">
          <cell r="B2286" t="str">
            <v xml:space="preserve">Centro Português de Serigrafia     </v>
          </cell>
        </row>
        <row r="2287">
          <cell r="B2287" t="str">
            <v xml:space="preserve">Centro Rádiológico do Funchal,Lda  </v>
          </cell>
        </row>
        <row r="2288">
          <cell r="B2288" t="str">
            <v xml:space="preserve">Centro Recreio Bº Calçada Mestres  </v>
          </cell>
        </row>
        <row r="2289">
          <cell r="B2289" t="str">
            <v xml:space="preserve">Centro Saúde Santa Cruz das Flores </v>
          </cell>
        </row>
        <row r="2290">
          <cell r="B2290" t="str">
            <v>Centro Social Paroquial Stª Maria O</v>
          </cell>
        </row>
        <row r="2291">
          <cell r="B2291" t="str">
            <v xml:space="preserve">Centro Suiço de Línguas, Lda       </v>
          </cell>
        </row>
        <row r="2292">
          <cell r="B2292" t="str">
            <v xml:space="preserve">Centro Tecnológico do Calçado      </v>
          </cell>
        </row>
        <row r="2293">
          <cell r="B2293" t="str">
            <v>CENTROPTICO- Óptica Acústica Damião</v>
          </cell>
        </row>
        <row r="2294">
          <cell r="B2294" t="str">
            <v>Centros Logisticos Aeroportuarios,S</v>
          </cell>
        </row>
        <row r="2295">
          <cell r="B2295" t="str">
            <v xml:space="preserve">Centrovia-Centro Inspeção Viaturas </v>
          </cell>
        </row>
        <row r="2296">
          <cell r="B2296" t="str">
            <v xml:space="preserve">CentrumAçor-Comércio Viat.Maquinas </v>
          </cell>
        </row>
        <row r="2297">
          <cell r="B2297" t="str">
            <v>Cepel-Comércio Engª Industrial, Lda</v>
          </cell>
        </row>
        <row r="2298">
          <cell r="B2298" t="str">
            <v xml:space="preserve">Cepex Portugal, Lda                </v>
          </cell>
        </row>
        <row r="2299">
          <cell r="B2299" t="str">
            <v xml:space="preserve">Cepsa Portuguesa Petróleos, S.A.   </v>
          </cell>
        </row>
        <row r="2300">
          <cell r="B2300" t="str">
            <v xml:space="preserve">Cequal-Cent. Formaç.Prof.p/Qualid. </v>
          </cell>
        </row>
        <row r="2301">
          <cell r="B2301" t="str">
            <v xml:space="preserve">Cerâmica Micaelense, Lda           </v>
          </cell>
        </row>
        <row r="2302">
          <cell r="B2302" t="str">
            <v xml:space="preserve">Cerci-Flor da Vida                 </v>
          </cell>
        </row>
        <row r="2303">
          <cell r="B2303" t="str">
            <v xml:space="preserve">Cercipom-Coop.E.Reab.Cid.I.Pombal  </v>
          </cell>
        </row>
        <row r="2304">
          <cell r="B2304" t="str">
            <v xml:space="preserve">Cerfoz-Construtora e Reparadora,Ld </v>
          </cell>
        </row>
        <row r="2305">
          <cell r="B2305" t="str">
            <v>Cerger-Centro Gestão Rede InformªGo</v>
          </cell>
        </row>
        <row r="2306">
          <cell r="B2306" t="str">
            <v xml:space="preserve">Cerger-Soc.Activ.Hoteleiras,Lda    </v>
          </cell>
        </row>
        <row r="2307">
          <cell r="B2307" t="str">
            <v xml:space="preserve">Cerne-Comércio Mobiliário, SA      </v>
          </cell>
        </row>
        <row r="2308">
          <cell r="B2308" t="str">
            <v xml:space="preserve">Certame Virtual Unipessoal, Lda    </v>
          </cell>
        </row>
        <row r="2309">
          <cell r="B2309" t="str">
            <v>Certiel-Ass.Certific.Instal.Eléctri</v>
          </cell>
        </row>
        <row r="2310">
          <cell r="B2310" t="str">
            <v xml:space="preserve">Certified-Prod.Man.Industrial,Lda  </v>
          </cell>
        </row>
        <row r="2311">
          <cell r="B2311" t="str">
            <v xml:space="preserve">Certitecna-Engenh.Consultores,Lda  </v>
          </cell>
        </row>
        <row r="2312">
          <cell r="B2312" t="str">
            <v xml:space="preserve">Certoma - Com.Técn.Máquinas, Lda   </v>
          </cell>
        </row>
        <row r="2313">
          <cell r="B2313" t="str">
            <v xml:space="preserve">CESAE-Centro Serv.Apoio Empresas   </v>
          </cell>
        </row>
        <row r="2314">
          <cell r="B2314" t="str">
            <v xml:space="preserve">Cesam                              </v>
          </cell>
        </row>
        <row r="2315">
          <cell r="B2315" t="str">
            <v xml:space="preserve">César Augusto Moreira Santos,Lda   </v>
          </cell>
        </row>
        <row r="2316">
          <cell r="B2316" t="str">
            <v xml:space="preserve">César Castro, Lda.                 </v>
          </cell>
        </row>
        <row r="2317">
          <cell r="B2317" t="str">
            <v xml:space="preserve">CÉSAR DIONÍSIO PACHECO NEVES       </v>
          </cell>
        </row>
        <row r="2318">
          <cell r="B2318" t="str">
            <v xml:space="preserve">César Luís G. de Bettencourt       </v>
          </cell>
        </row>
        <row r="2319">
          <cell r="B2319" t="str">
            <v xml:space="preserve">CESÁRIO JOSÉ FERNANDES GADELHA     </v>
          </cell>
        </row>
        <row r="2320">
          <cell r="B2320" t="str">
            <v xml:space="preserve">Ces-Com.Equip.de Escrit., S.A.     </v>
          </cell>
        </row>
        <row r="2321">
          <cell r="B2321" t="str">
            <v xml:space="preserve">Cesma-Consult.Estrat.Marketing,Lda </v>
          </cell>
        </row>
        <row r="2322">
          <cell r="B2322" t="str">
            <v xml:space="preserve">Cespa - C.Española Serv.P.Auxil.   </v>
          </cell>
        </row>
        <row r="2323">
          <cell r="B2323" t="str">
            <v xml:space="preserve">Cespa Portugal, SA                 </v>
          </cell>
        </row>
        <row r="2324">
          <cell r="B2324" t="str">
            <v xml:space="preserve">CEST-Comércio e Indústria, Lda     </v>
          </cell>
        </row>
        <row r="2325">
          <cell r="B2325" t="str">
            <v xml:space="preserve">Cetaco Lda                         </v>
          </cell>
        </row>
        <row r="2326">
          <cell r="B2326" t="str">
            <v xml:space="preserve">Ceva-Logistica                     </v>
          </cell>
        </row>
        <row r="2327">
          <cell r="B2327" t="str">
            <v xml:space="preserve">CEVA-Showfreight                   </v>
          </cell>
        </row>
        <row r="2328">
          <cell r="B2328" t="str">
            <v xml:space="preserve">CGA-Carlos J. A. Gonçalo           </v>
          </cell>
        </row>
        <row r="2329">
          <cell r="B2329" t="str">
            <v xml:space="preserve">Cgd - C/Respons.Pensões Aposent    </v>
          </cell>
        </row>
        <row r="2330">
          <cell r="B2330" t="str">
            <v xml:space="preserve">CGI - Corporate G. International   </v>
          </cell>
        </row>
        <row r="2331">
          <cell r="B2331" t="str">
            <v xml:space="preserve">Cgi-Comp.Gen.D,Informat.(Port)S.A. </v>
          </cell>
        </row>
        <row r="2332">
          <cell r="B2332" t="str">
            <v xml:space="preserve">CGS-Medida Reg.Técn.Industrial,Lda </v>
          </cell>
        </row>
        <row r="2333">
          <cell r="B2333" t="str">
            <v xml:space="preserve">Chacok - Artigos de Pele, Lda.     </v>
          </cell>
        </row>
        <row r="2334">
          <cell r="B2334" t="str">
            <v xml:space="preserve">Chaffoteaux &amp; Maury Portugal,Lda   </v>
          </cell>
        </row>
        <row r="2335">
          <cell r="B2335" t="str">
            <v xml:space="preserve">Chali Restauração, Lda             </v>
          </cell>
        </row>
        <row r="2336">
          <cell r="B2336" t="str">
            <v xml:space="preserve">Chameleon-Mark.Print Serv.Unip.Lda </v>
          </cell>
        </row>
        <row r="2337">
          <cell r="B2337" t="str">
            <v xml:space="preserve">Chapman Taylor LLP                 </v>
          </cell>
        </row>
        <row r="2338">
          <cell r="B2338" t="str">
            <v xml:space="preserve">Charon-Soluções de Segurança       </v>
          </cell>
        </row>
        <row r="2339">
          <cell r="B2339" t="str">
            <v xml:space="preserve">Chatron, Lda                       </v>
          </cell>
        </row>
        <row r="2340">
          <cell r="B2340" t="str">
            <v>Chaveca &amp; Janeira-C.Pneus Lubr. Lda</v>
          </cell>
        </row>
        <row r="2341">
          <cell r="B2341" t="str">
            <v xml:space="preserve">Chaves &amp; Medeiros, Lda             </v>
          </cell>
        </row>
        <row r="2342">
          <cell r="B2342" t="str">
            <v xml:space="preserve">Chaves de Ouro de Portugal         </v>
          </cell>
        </row>
        <row r="2343">
          <cell r="B2343" t="str">
            <v xml:space="preserve">Chaves Ferreira-Publicações, SA    </v>
          </cell>
        </row>
        <row r="2344">
          <cell r="B2344" t="str">
            <v xml:space="preserve">Chaviarte                          </v>
          </cell>
        </row>
        <row r="2345">
          <cell r="B2345" t="str">
            <v xml:space="preserve">Chavibom-Com.Distrib.Alimentar,Lda </v>
          </cell>
        </row>
        <row r="2346">
          <cell r="B2346" t="str">
            <v xml:space="preserve">Chelmer Valve Company              </v>
          </cell>
        </row>
        <row r="2347">
          <cell r="B2347" t="str">
            <v xml:space="preserve">ChemDry                            </v>
          </cell>
        </row>
        <row r="2348">
          <cell r="B2348" t="str">
            <v xml:space="preserve">Chemfree-Ind.Recuperaç.Óleos,Lda   </v>
          </cell>
        </row>
        <row r="2349">
          <cell r="B2349" t="str">
            <v>Chemzy -Tecnologia Quimica Bioquim.</v>
          </cell>
        </row>
        <row r="2350">
          <cell r="B2350" t="str">
            <v xml:space="preserve">Chip 7-Comput.Multim.Serviços, SA  </v>
          </cell>
        </row>
        <row r="2351">
          <cell r="B2351" t="str">
            <v xml:space="preserve">Chiparte-Informática &amp; Artes,Lda   </v>
          </cell>
        </row>
        <row r="2352">
          <cell r="B2352" t="str">
            <v xml:space="preserve">Chloride Portugal, Lda             </v>
          </cell>
        </row>
        <row r="2353">
          <cell r="B2353" t="str">
            <v>Chope-ConstºCivis e Obras Públicas-</v>
          </cell>
        </row>
        <row r="2354">
          <cell r="B2354" t="str">
            <v xml:space="preserve">Choupana Hills Resort e Spa        </v>
          </cell>
        </row>
        <row r="2355">
          <cell r="B2355" t="str">
            <v xml:space="preserve">Chronopost Portugal                </v>
          </cell>
        </row>
        <row r="2356">
          <cell r="B2356" t="str">
            <v xml:space="preserve">Cialbe, S.A.                       </v>
          </cell>
        </row>
        <row r="2357">
          <cell r="B2357" t="str">
            <v>Ciat Portuguesa-Cons.Audit.Tecn.Lda</v>
          </cell>
        </row>
        <row r="2358">
          <cell r="B2358" t="str">
            <v xml:space="preserve">Cibemat-Informát Comp Lda          </v>
          </cell>
        </row>
        <row r="2359">
          <cell r="B2359" t="str">
            <v xml:space="preserve">Ciberfaro - Esc.Inf.Interact.Lda   </v>
          </cell>
        </row>
        <row r="2360">
          <cell r="B2360" t="str">
            <v xml:space="preserve">CICCOPN                            </v>
          </cell>
        </row>
        <row r="2361">
          <cell r="B2361" t="str">
            <v xml:space="preserve">Cid Omar Silva Paiva               </v>
          </cell>
        </row>
        <row r="2362">
          <cell r="B2362" t="str">
            <v>CIDÁLIA DA CONCEIÇÃO DE BRITO ESTOR</v>
          </cell>
        </row>
        <row r="2363">
          <cell r="B2363" t="str">
            <v>CIDÁLIA MARIA DA SILVA EFIGÉNIO PAL</v>
          </cell>
        </row>
        <row r="2364">
          <cell r="B2364" t="str">
            <v xml:space="preserve">Cidália Reis                       </v>
          </cell>
        </row>
        <row r="2365">
          <cell r="B2365" t="str">
            <v>CIDER-Centro Investª Economia Regio</v>
          </cell>
        </row>
        <row r="2366">
          <cell r="B2366" t="str">
            <v>Ciência Viva-Ag.Nac.Cultura C.Tecn.</v>
          </cell>
        </row>
        <row r="2367">
          <cell r="B2367" t="str">
            <v xml:space="preserve">Ciencivil-Comerc.Equipamento       </v>
          </cell>
        </row>
        <row r="2368">
          <cell r="B2368" t="str">
            <v xml:space="preserve">Cif - Clube Internat.Férias, S.A.  </v>
          </cell>
        </row>
        <row r="2369">
          <cell r="B2369" t="str">
            <v xml:space="preserve">CIGAF, Lda                         </v>
          </cell>
        </row>
        <row r="2370">
          <cell r="B2370" t="str">
            <v>CIG-Carros Industriais e Golfe, Lda</v>
          </cell>
        </row>
        <row r="2371">
          <cell r="B2371" t="str">
            <v xml:space="preserve">CIL-Centro de Informática, Lda     </v>
          </cell>
        </row>
        <row r="2372">
          <cell r="B2372" t="str">
            <v>Cima-Cª Iber.Man.Aeronaves-Unip.Lda</v>
          </cell>
        </row>
        <row r="2373">
          <cell r="B2373" t="str">
            <v xml:space="preserve">Cima-Centro Insp.Mec.Automóveis,SA </v>
          </cell>
        </row>
        <row r="2374">
          <cell r="B2374" t="str">
            <v>Cimai - Especialidades Quimicas, S.</v>
          </cell>
        </row>
        <row r="2375">
          <cell r="B2375" t="str">
            <v>Cimav-Clube Intern.Marina Vilamoura</v>
          </cell>
        </row>
        <row r="2376">
          <cell r="B2376" t="str">
            <v xml:space="preserve">Cimber Sterling A/S                </v>
          </cell>
        </row>
        <row r="2377">
          <cell r="B2377" t="str">
            <v xml:space="preserve">CIM-Cacém Industrial Metalúrgico   </v>
          </cell>
        </row>
        <row r="2378">
          <cell r="B2378" t="str">
            <v xml:space="preserve">Cimenteira do Louro, Lda           </v>
          </cell>
        </row>
        <row r="2379">
          <cell r="B2379" t="str">
            <v>Cimertex-Soc.de Máquinas e Equipame</v>
          </cell>
        </row>
        <row r="2380">
          <cell r="B2380" t="str">
            <v xml:space="preserve">Cimeteg-Com.I.Mat.Comunicão,SA     </v>
          </cell>
        </row>
        <row r="2381">
          <cell r="B2381" t="str">
            <v>Cimianto - Sociedade Téc. Hidráulic</v>
          </cell>
        </row>
        <row r="2382">
          <cell r="B2382" t="str">
            <v xml:space="preserve">Cimpomotor-Veícul.Automóveis, S.A. </v>
          </cell>
        </row>
        <row r="2383">
          <cell r="B2383" t="str">
            <v xml:space="preserve">Cimpomóvel-Soc.Gest.Part.Soc.,S.A. </v>
          </cell>
        </row>
        <row r="2384">
          <cell r="B2384" t="str">
            <v xml:space="preserve">Cimpomóvel-Veículos Ligeiros, SA   </v>
          </cell>
        </row>
        <row r="2385">
          <cell r="B2385" t="str">
            <v xml:space="preserve">Cinclus-Plan.Gestão Projectos,SA   </v>
          </cell>
        </row>
        <row r="2386">
          <cell r="B2386" t="str">
            <v xml:space="preserve">Cindul - Com.Indust.Hotel.,Lda     </v>
          </cell>
        </row>
        <row r="2387">
          <cell r="B2387" t="str">
            <v xml:space="preserve">Cineclube de Faro                  </v>
          </cell>
        </row>
        <row r="2388">
          <cell r="B2388" t="str">
            <v xml:space="preserve">CINEMEIOS-Public. e Meios, Lda.    </v>
          </cell>
        </row>
        <row r="2389">
          <cell r="B2389" t="str">
            <v>CINFU-Centro Formaçª ProfºIndustria</v>
          </cell>
        </row>
        <row r="2390">
          <cell r="B2390" t="str">
            <v xml:space="preserve">Cinim-Comercio Ind.E Imp.,Lda      </v>
          </cell>
        </row>
        <row r="2391">
          <cell r="B2391" t="str">
            <v xml:space="preserve">Cinov-Industria e Com. Lda         </v>
          </cell>
        </row>
        <row r="2392">
          <cell r="B2392" t="str">
            <v xml:space="preserve">Cintia Silveira Jorge Nascimento   </v>
          </cell>
        </row>
        <row r="2393">
          <cell r="B2393" t="str">
            <v xml:space="preserve">Cinza Inverno, Lda                 </v>
          </cell>
        </row>
        <row r="2394">
          <cell r="B2394" t="str">
            <v xml:space="preserve">Cipol-Comp.Internaci. de Petróleos </v>
          </cell>
        </row>
        <row r="2395">
          <cell r="B2395" t="str">
            <v xml:space="preserve">Ciportur-Invest.Turísticos, Lda    </v>
          </cell>
        </row>
        <row r="2396">
          <cell r="B2396" t="str">
            <v xml:space="preserve">Cipraçor-Com.Ind.C.Civil, Lda.     </v>
          </cell>
        </row>
        <row r="2397">
          <cell r="B2397" t="str">
            <v xml:space="preserve">CIPRIANO BASTOS MARTINS ALMEIDA    </v>
          </cell>
        </row>
        <row r="2398">
          <cell r="B2398" t="str">
            <v xml:space="preserve">Circeto Films Production           </v>
          </cell>
        </row>
        <row r="2399">
          <cell r="B2399" t="str">
            <v xml:space="preserve">Circo Vitor Hugo Cardinalli, Lda   </v>
          </cell>
        </row>
        <row r="2400">
          <cell r="B2400" t="str">
            <v xml:space="preserve">Circulo Musical Português          </v>
          </cell>
        </row>
        <row r="2401">
          <cell r="B2401" t="str">
            <v xml:space="preserve">Cirera &amp; Silva,Lda                 </v>
          </cell>
        </row>
        <row r="2402">
          <cell r="B2402" t="str">
            <v xml:space="preserve">CIRO JORGE MENDES LIGEIRO          </v>
          </cell>
        </row>
        <row r="2403">
          <cell r="B2403" t="str">
            <v xml:space="preserve">Cision Portugal, SA                </v>
          </cell>
        </row>
        <row r="2404">
          <cell r="B2404" t="str">
            <v xml:space="preserve">Cisterbus-Transp.Passageiros, SA   </v>
          </cell>
        </row>
        <row r="2405">
          <cell r="B2405" t="str">
            <v xml:space="preserve">Cistertrad-Gab.Traduções, Lda      </v>
          </cell>
        </row>
        <row r="2406">
          <cell r="B2406" t="str">
            <v>Citécnica-Publ.Técn.Cientificas,Lda</v>
          </cell>
        </row>
        <row r="2407">
          <cell r="B2407" t="str">
            <v xml:space="preserve">Citergaz-Caldeiraria e Manut.,Lda  </v>
          </cell>
        </row>
        <row r="2408">
          <cell r="B2408" t="str">
            <v xml:space="preserve">Citeve - C.Tecn.Ind.Textil Vest.   </v>
          </cell>
        </row>
        <row r="2409">
          <cell r="B2409" t="str">
            <v xml:space="preserve">Citronic-S.Port.Equipamentos,Lda   </v>
          </cell>
        </row>
        <row r="2410">
          <cell r="B2410" t="str">
            <v>Citur-Viag.Tur.Trans.Nac.Int.Pass.S</v>
          </cell>
        </row>
        <row r="2411">
          <cell r="B2411" t="str">
            <v>City Lab Estúdio-Lab.Fotogr.Marco,L</v>
          </cell>
        </row>
        <row r="2412">
          <cell r="B2412" t="str">
            <v xml:space="preserve">Cityplus-Com.Automóveis, SA        </v>
          </cell>
        </row>
        <row r="2413">
          <cell r="B2413" t="str">
            <v xml:space="preserve">CIVEC-C.Form.Pr.Ind.Vest.Confecção </v>
          </cell>
        </row>
        <row r="2414">
          <cell r="B2414" t="str">
            <v>Civil Aviation Affairs-Kingdom Bahr</v>
          </cell>
        </row>
        <row r="2415">
          <cell r="B2415" t="str">
            <v xml:space="preserve">Civil Aviation Authority           </v>
          </cell>
        </row>
        <row r="2416">
          <cell r="B2416" t="str">
            <v>Civipartes &amp; Europa-Equipamentos,SA</v>
          </cell>
        </row>
        <row r="2417">
          <cell r="B2417" t="str">
            <v>Civitas-Assoc.Defesa P. Dir.Cidadão</v>
          </cell>
        </row>
        <row r="2418">
          <cell r="B2418" t="str">
            <v>CJLM - Laboratório Análises Clínica</v>
          </cell>
        </row>
        <row r="2419">
          <cell r="B2419" t="str">
            <v xml:space="preserve">Cla - Catering Linhas Aéreas,Lda   </v>
          </cell>
        </row>
        <row r="2420">
          <cell r="B2420" t="str">
            <v xml:space="preserve">CLARA ALEXANDRA FIGUEIREDO PÁDUA   </v>
          </cell>
        </row>
        <row r="2421">
          <cell r="B2421" t="str">
            <v xml:space="preserve">Clara Alexandra Figueiredo Pádua   </v>
          </cell>
        </row>
        <row r="2422">
          <cell r="B2422" t="str">
            <v xml:space="preserve">Clara Maria Gomes S. Costa         </v>
          </cell>
        </row>
        <row r="2423">
          <cell r="B2423" t="str">
            <v xml:space="preserve">CLARA MARIA NEVES DE ANDRADE       </v>
          </cell>
        </row>
        <row r="2424">
          <cell r="B2424" t="str">
            <v xml:space="preserve">Clara Net Portugal-Telecomunic.SA  </v>
          </cell>
        </row>
        <row r="2425">
          <cell r="B2425" t="str">
            <v xml:space="preserve">Clarinda C.M.Santos Ferreira       </v>
          </cell>
        </row>
        <row r="2426">
          <cell r="B2426" t="str">
            <v>Claro-Centro Traªs Compªs Intercult</v>
          </cell>
        </row>
        <row r="2427">
          <cell r="B2427" t="str">
            <v>Clássica-Publ.Marketring e Form.Lda</v>
          </cell>
        </row>
        <row r="2428">
          <cell r="B2428" t="str">
            <v xml:space="preserve">Classyestofo, Lda                  </v>
          </cell>
        </row>
        <row r="2429">
          <cell r="B2429" t="str">
            <v>CLAUDIA ALEXANDRA P. M. MORGADO SIL</v>
          </cell>
        </row>
        <row r="2430">
          <cell r="B2430" t="str">
            <v xml:space="preserve">CLÁUDIA ALEXANDRA XAVIER MEDEIROS  </v>
          </cell>
        </row>
        <row r="2431">
          <cell r="B2431" t="str">
            <v xml:space="preserve">Cláudia Cristina Almeida Dias      </v>
          </cell>
        </row>
        <row r="2432">
          <cell r="B2432" t="str">
            <v xml:space="preserve">CLAUDIA FILOMENA LOPES             </v>
          </cell>
        </row>
        <row r="2433">
          <cell r="B2433" t="str">
            <v xml:space="preserve">CLÁUDIA MARGARIDA AMARAL OLIVEIRA  </v>
          </cell>
        </row>
        <row r="2434">
          <cell r="B2434" t="str">
            <v xml:space="preserve">CLAUDIA MARIA CAILLAUD CARVALHO    </v>
          </cell>
        </row>
        <row r="2435">
          <cell r="B2435" t="str">
            <v xml:space="preserve">CLAUDIA MARIA MENDES DA SILVA      </v>
          </cell>
        </row>
        <row r="2436">
          <cell r="B2436" t="str">
            <v xml:space="preserve">Cláudia Maria Rosado Silveira      </v>
          </cell>
        </row>
        <row r="2437">
          <cell r="B2437" t="str">
            <v xml:space="preserve">Cláudia Muller Ferreira Porto      </v>
          </cell>
        </row>
        <row r="2438">
          <cell r="B2438" t="str">
            <v xml:space="preserve">CLÁUDIA PATRÍCIA RODRIGUES SIMÕES  </v>
          </cell>
        </row>
        <row r="2439">
          <cell r="B2439" t="str">
            <v xml:space="preserve">Cláudia Sofia L.Barroca Dias       </v>
          </cell>
        </row>
        <row r="2440">
          <cell r="B2440" t="str">
            <v>CLÁUDIA SOFIA PEREIRA PONCE CORREIA</v>
          </cell>
        </row>
        <row r="2441">
          <cell r="B2441" t="str">
            <v xml:space="preserve">CLAUDINO JOSÉ GUERREIRO ATANASIO   </v>
          </cell>
        </row>
        <row r="2442">
          <cell r="B2442" t="str">
            <v xml:space="preserve">CLÁUDIO ALEXANDRE CHAVES CABRAL    </v>
          </cell>
        </row>
        <row r="2443">
          <cell r="B2443" t="str">
            <v xml:space="preserve">CLAUDIO ANTONIO COELHO PEREIRA     </v>
          </cell>
        </row>
        <row r="2444">
          <cell r="B2444" t="str">
            <v xml:space="preserve">CLÁUDIO ILÍDIO ÁVILA RODRIGUES     </v>
          </cell>
        </row>
        <row r="2445">
          <cell r="B2445" t="str">
            <v xml:space="preserve">Cláudio Roberto Nóbrega            </v>
          </cell>
        </row>
        <row r="2446">
          <cell r="B2446" t="str">
            <v xml:space="preserve">Claulight-Represent.Eléctricas,Lda </v>
          </cell>
        </row>
        <row r="2447">
          <cell r="B2447" t="str">
            <v xml:space="preserve">Claus Nymark                       </v>
          </cell>
        </row>
        <row r="2448">
          <cell r="B2448" t="str">
            <v xml:space="preserve">Clean Check Unipessoal, Lda        </v>
          </cell>
        </row>
        <row r="2449">
          <cell r="B2449" t="str">
            <v>Cleanstation-I.Exp.Consultadoria,Ld</v>
          </cell>
        </row>
        <row r="2450">
          <cell r="B2450" t="str">
            <v xml:space="preserve">Clear-Instal.Electromecânicas, SA  </v>
          </cell>
        </row>
        <row r="2451">
          <cell r="B2451" t="str">
            <v xml:space="preserve">Clément Juglar SARL                </v>
          </cell>
        </row>
        <row r="2452">
          <cell r="B2452" t="str">
            <v xml:space="preserve">Clementino Ramos                   </v>
          </cell>
        </row>
        <row r="2453">
          <cell r="B2453" t="str">
            <v xml:space="preserve">Cleverbridge AG                    </v>
          </cell>
        </row>
        <row r="2454">
          <cell r="B2454" t="str">
            <v xml:space="preserve">Clickair, SA                       </v>
          </cell>
        </row>
        <row r="2455">
          <cell r="B2455" t="str">
            <v xml:space="preserve">CLICKDOC-Inf.Cons.Documental,Lda   </v>
          </cell>
        </row>
        <row r="2456">
          <cell r="B2456" t="str">
            <v>CLI-Consultores Língua Inglesa, Lda</v>
          </cell>
        </row>
        <row r="2457">
          <cell r="B2457" t="str">
            <v xml:space="preserve">Cliff Silva                        </v>
          </cell>
        </row>
        <row r="2458">
          <cell r="B2458" t="str">
            <v xml:space="preserve">Clikgas-Inst.Gás,Aq.Electricid.Lda </v>
          </cell>
        </row>
        <row r="2459">
          <cell r="B2459" t="str">
            <v xml:space="preserve">Clima Verde-Com.Eq.Prod.Ecológicos </v>
          </cell>
        </row>
        <row r="2460">
          <cell r="B2460" t="str">
            <v xml:space="preserve">Climafaro-Soc.Termoeléctrica, Lda  </v>
          </cell>
        </row>
        <row r="2461">
          <cell r="B2461" t="str">
            <v xml:space="preserve">Climaserra.Com.Ar Cond.Equip.Hot.  </v>
          </cell>
        </row>
        <row r="2462">
          <cell r="B2462" t="str">
            <v xml:space="preserve">Climatécnica-Lda                   </v>
          </cell>
        </row>
        <row r="2463">
          <cell r="B2463" t="str">
            <v>Climavesper-Dist.Eq.Vent.Ar Cond.Ld</v>
          </cell>
        </row>
        <row r="2464">
          <cell r="B2464" t="str">
            <v xml:space="preserve">Climex - Controlo de Ambiente, SA  </v>
          </cell>
        </row>
        <row r="2465">
          <cell r="B2465" t="str">
            <v xml:space="preserve">Clínica Central do Bonfim, Lda     </v>
          </cell>
        </row>
        <row r="2466">
          <cell r="B2466" t="str">
            <v xml:space="preserve">Clinica da Sé                      </v>
          </cell>
        </row>
        <row r="2467">
          <cell r="B2467" t="str">
            <v xml:space="preserve">Clinica do Bom Jesus               </v>
          </cell>
        </row>
        <row r="2468">
          <cell r="B2468" t="str">
            <v>Clínica Fátima Pinto-Unipessoal, Ld</v>
          </cell>
        </row>
        <row r="2469">
          <cell r="B2469" t="str">
            <v xml:space="preserve">Clínica Méd.D.Dr.Joaquim Chaves,SA </v>
          </cell>
        </row>
        <row r="2470">
          <cell r="B2470" t="str">
            <v>Clínica Oftalmol.Dr.Campos Lopes,Ld</v>
          </cell>
        </row>
        <row r="2471">
          <cell r="B2471" t="str">
            <v xml:space="preserve">Clorozono-Tratam.Água, Unip.Lda    </v>
          </cell>
        </row>
        <row r="2472">
          <cell r="B2472" t="str">
            <v xml:space="preserve">CloverPress, Lda                   </v>
          </cell>
        </row>
        <row r="2473">
          <cell r="B2473" t="str">
            <v>Clube Amigos Jornal "As Flores",Lda</v>
          </cell>
        </row>
        <row r="2474">
          <cell r="B2474" t="str">
            <v xml:space="preserve">Clube Ana                          </v>
          </cell>
        </row>
        <row r="2475">
          <cell r="B2475" t="str">
            <v xml:space="preserve">Clube Ana - Delegação Porto        </v>
          </cell>
        </row>
        <row r="2476">
          <cell r="B2476" t="str">
            <v xml:space="preserve">Clube Ana de Santa Maria           </v>
          </cell>
        </row>
        <row r="2477">
          <cell r="B2477" t="str">
            <v xml:space="preserve">Clube Ana-Aeroporto de Faro        </v>
          </cell>
        </row>
        <row r="2478">
          <cell r="B2478" t="str">
            <v xml:space="preserve">Clube Asas do Atlântico            </v>
          </cell>
        </row>
        <row r="2479">
          <cell r="B2479" t="str">
            <v xml:space="preserve">Clube de Campo do Gerós            </v>
          </cell>
        </row>
        <row r="2480">
          <cell r="B2480" t="str">
            <v xml:space="preserve">Clube de Golfe de Vilamoura        </v>
          </cell>
        </row>
        <row r="2481">
          <cell r="B2481" t="str">
            <v xml:space="preserve">Clube de Natação de Faro           </v>
          </cell>
        </row>
        <row r="2482">
          <cell r="B2482" t="str">
            <v xml:space="preserve">Clube de Ténis São Miguel          </v>
          </cell>
        </row>
        <row r="2483">
          <cell r="B2483" t="str">
            <v>Clube Desportivo Caça Golfe do Faia</v>
          </cell>
        </row>
        <row r="2484">
          <cell r="B2484" t="str">
            <v xml:space="preserve">Clube dos Empresários do Brasil    </v>
          </cell>
        </row>
        <row r="2485">
          <cell r="B2485" t="str">
            <v xml:space="preserve">Clube Motard de S.Miguel           </v>
          </cell>
        </row>
        <row r="2486">
          <cell r="B2486" t="str">
            <v xml:space="preserve">Clube Náutico de Tavira            </v>
          </cell>
        </row>
        <row r="2487">
          <cell r="B2487" t="str">
            <v xml:space="preserve">Clube Naval da Horta               </v>
          </cell>
        </row>
        <row r="2488">
          <cell r="B2488" t="str">
            <v xml:space="preserve">Clube Naval de  Ponta Delgada      </v>
          </cell>
        </row>
        <row r="2489">
          <cell r="B2489" t="str">
            <v xml:space="preserve">Clube Naval de Santa Maria         </v>
          </cell>
        </row>
        <row r="2490">
          <cell r="B2490" t="str">
            <v xml:space="preserve">Clube Recreativo Piedense          </v>
          </cell>
        </row>
        <row r="2491">
          <cell r="B2491" t="str">
            <v xml:space="preserve">Clusa-Comp.Lusit.de Resíduos, SA   </v>
          </cell>
        </row>
        <row r="2492">
          <cell r="B2492" t="str">
            <v xml:space="preserve">CMAD-Centro Média Arte Desing      </v>
          </cell>
        </row>
        <row r="2493">
          <cell r="B2493" t="str">
            <v xml:space="preserve">CME-Constr.Man.Electromecânica,SA  </v>
          </cell>
        </row>
        <row r="2494">
          <cell r="B2494" t="str">
            <v xml:space="preserve">CN Ideias - Marketing Unip.,Lda    </v>
          </cell>
        </row>
        <row r="2495">
          <cell r="B2495" t="str">
            <v xml:space="preserve">CNAF-Conf.Nac.Associações Família  </v>
          </cell>
        </row>
        <row r="2496">
          <cell r="B2496" t="str">
            <v xml:space="preserve">Cnd - Comp.Nac.desinfecções, Lda   </v>
          </cell>
        </row>
        <row r="2497">
          <cell r="B2497" t="str">
            <v xml:space="preserve">Coastal                            </v>
          </cell>
        </row>
        <row r="2498">
          <cell r="B2498" t="str">
            <v xml:space="preserve">Coba-Consult.Obr.Barragens,Plan.Sa </v>
          </cell>
        </row>
        <row r="2499">
          <cell r="B2499" t="str">
            <v>Coba-Consultores Engenharia Ambient</v>
          </cell>
        </row>
        <row r="2500">
          <cell r="B2500" t="str">
            <v xml:space="preserve">Cobelba-Soc.Construção Civil, Lda  </v>
          </cell>
        </row>
        <row r="2501">
          <cell r="B2501" t="str">
            <v xml:space="preserve">Coberatlas-Atlas e Coberturas-SA   </v>
          </cell>
        </row>
        <row r="2502">
          <cell r="B2502" t="str">
            <v xml:space="preserve">COBERMETAL,Cobert.Metálicas,Lda    </v>
          </cell>
        </row>
        <row r="2503">
          <cell r="B2503" t="str">
            <v xml:space="preserve">Cobham- Flight Inspection Ltd      </v>
          </cell>
        </row>
        <row r="2504">
          <cell r="B2504" t="str">
            <v>Code2ID-Tecnologias para Mobilidade</v>
          </cell>
        </row>
        <row r="2505">
          <cell r="B2505" t="str">
            <v xml:space="preserve">Coelge-Dep.Compon.Electrónicos,Lda </v>
          </cell>
        </row>
        <row r="2506">
          <cell r="B2506" t="str">
            <v xml:space="preserve">Coelho &amp; Carvalho-Canalizações,Lda </v>
          </cell>
        </row>
        <row r="2507">
          <cell r="B2507" t="str">
            <v xml:space="preserve">Coelho Guedes, Lda                 </v>
          </cell>
        </row>
        <row r="2508">
          <cell r="B2508" t="str">
            <v xml:space="preserve">Cofac-Coop.Form.Anim.Cultural,crl  </v>
          </cell>
        </row>
        <row r="2509">
          <cell r="B2509" t="str">
            <v xml:space="preserve">Coface Serviços Portugal, SA       </v>
          </cell>
        </row>
        <row r="2510">
          <cell r="B2510" t="str">
            <v xml:space="preserve">Cofre Previd. Ministério Finanças  </v>
          </cell>
        </row>
        <row r="2511">
          <cell r="B2511" t="str">
            <v xml:space="preserve">Cogedir-Gestão de Projectos,SA     </v>
          </cell>
        </row>
        <row r="2512">
          <cell r="B2512" t="str">
            <v xml:space="preserve">Cogervis-Engª,Com.Realização,Lda   </v>
          </cell>
        </row>
        <row r="2513">
          <cell r="B2513" t="str">
            <v xml:space="preserve">Coimbra Editora, Lda               </v>
          </cell>
        </row>
        <row r="2514">
          <cell r="B2514" t="str">
            <v xml:space="preserve">Coingra                            </v>
          </cell>
        </row>
        <row r="2515">
          <cell r="B2515" t="str">
            <v xml:space="preserve">Colectânea de Jurisprudência       </v>
          </cell>
        </row>
        <row r="2516">
          <cell r="B2516" t="str">
            <v xml:space="preserve">Coliseu Micaelense,SA              </v>
          </cell>
        </row>
        <row r="2517">
          <cell r="B2517" t="str">
            <v xml:space="preserve">Colloquium SA                      </v>
          </cell>
        </row>
        <row r="2518">
          <cell r="B2518" t="str">
            <v xml:space="preserve">Colloquium Secretariat             </v>
          </cell>
        </row>
        <row r="2519">
          <cell r="B2519" t="str">
            <v xml:space="preserve">Colquímica - Ind.Nacion.Colas,SA   </v>
          </cell>
        </row>
        <row r="2520">
          <cell r="B2520" t="str">
            <v xml:space="preserve">Colt Portugal S.A.                 </v>
          </cell>
        </row>
        <row r="2521">
          <cell r="B2521" t="str">
            <v xml:space="preserve">Columbus Press                     </v>
          </cell>
        </row>
        <row r="2522">
          <cell r="B2522" t="str">
            <v xml:space="preserve">Colunas de Opinião-Comun.Unip.Lda  </v>
          </cell>
        </row>
        <row r="2523">
          <cell r="B2523" t="str">
            <v xml:space="preserve">Com.Equip.Escrit.Cent.Inform., Lda </v>
          </cell>
        </row>
        <row r="2524">
          <cell r="B2524" t="str">
            <v xml:space="preserve">Comade - Com.Manuf.Madeiras, Lda   </v>
          </cell>
        </row>
        <row r="2525">
          <cell r="B2525" t="str">
            <v>Comagem-Comércio  Equip.Telec.e Pub</v>
          </cell>
        </row>
        <row r="2526">
          <cell r="B2526" t="str">
            <v xml:space="preserve">Comber International Guides SL     </v>
          </cell>
        </row>
        <row r="2527">
          <cell r="B2527" t="str">
            <v xml:space="preserve">Combinação dos Sentidos            </v>
          </cell>
        </row>
        <row r="2528">
          <cell r="B2528" t="str">
            <v xml:space="preserve">COM-Centro Org. Microfilmagem, SA  </v>
          </cell>
        </row>
        <row r="2529">
          <cell r="B2529" t="str">
            <v xml:space="preserve">Comercial Projar, SA               </v>
          </cell>
        </row>
        <row r="2530">
          <cell r="B2530" t="str">
            <v>Comércio Ind.Equip.Electrónico, Lda</v>
          </cell>
        </row>
        <row r="2531">
          <cell r="B2531" t="str">
            <v xml:space="preserve">Cometil                            </v>
          </cell>
        </row>
        <row r="2532">
          <cell r="B2532" t="str">
            <v xml:space="preserve">Comglobal, Lda                     </v>
          </cell>
        </row>
        <row r="2533">
          <cell r="B2533" t="str">
            <v xml:space="preserve">Comicro - Com.Micro Informát.Lda   </v>
          </cell>
        </row>
        <row r="2534">
          <cell r="B2534" t="str">
            <v>Comida Sobre Rodas-Catering Serviço</v>
          </cell>
        </row>
        <row r="2535">
          <cell r="B2535" t="str">
            <v xml:space="preserve">Comingersoll-Com.Ind.Equip.,SA     </v>
          </cell>
        </row>
        <row r="2536">
          <cell r="B2536" t="str">
            <v xml:space="preserve">Comingravo, Lda                    </v>
          </cell>
        </row>
        <row r="2537">
          <cell r="B2537" t="str">
            <v xml:space="preserve">Comissão Coord.Des.Reg.Algarve     </v>
          </cell>
        </row>
        <row r="2538">
          <cell r="B2538" t="str">
            <v xml:space="preserve">Comissão Coordenad.Reg.Algarve     </v>
          </cell>
        </row>
        <row r="2539">
          <cell r="B2539" t="str">
            <v xml:space="preserve">Comissão Nacional Protecção Dados  </v>
          </cell>
        </row>
        <row r="2540">
          <cell r="B2540" t="str">
            <v xml:space="preserve">Comissão Org.Semana Mar - Horta    </v>
          </cell>
        </row>
        <row r="2541">
          <cell r="B2541" t="str">
            <v xml:space="preserve">Comité Português UNICEF            </v>
          </cell>
        </row>
        <row r="2542">
          <cell r="B2542" t="str">
            <v xml:space="preserve">Command Media Ltd                  </v>
          </cell>
        </row>
        <row r="2543">
          <cell r="B2543" t="str">
            <v xml:space="preserve">Comp. Seg. Mundial Confiança       </v>
          </cell>
        </row>
        <row r="2544">
          <cell r="B2544" t="str">
            <v xml:space="preserve">Comp.Portug.Computadores Inf.Sist. </v>
          </cell>
        </row>
        <row r="2545">
          <cell r="B2545" t="str">
            <v xml:space="preserve">Comp.Portuguesa de Rating, S.A.    </v>
          </cell>
        </row>
        <row r="2546">
          <cell r="B2546" t="str">
            <v xml:space="preserve">Comp.Portuguesa Rádio Marconi      </v>
          </cell>
        </row>
        <row r="2547">
          <cell r="B2547" t="str">
            <v xml:space="preserve">Comp.Seguros Allianz Portugal, SA  </v>
          </cell>
        </row>
        <row r="2548">
          <cell r="B2548" t="str">
            <v xml:space="preserve">Compª.Portuguesa Seguros Saúde     </v>
          </cell>
        </row>
        <row r="2549">
          <cell r="B2549" t="str">
            <v xml:space="preserve">Companhia das Jóias, Lda           </v>
          </cell>
        </row>
        <row r="2550">
          <cell r="B2550" t="str">
            <v xml:space="preserve">Companhia das Lezírias, Sa         </v>
          </cell>
        </row>
        <row r="2551">
          <cell r="B2551" t="str">
            <v xml:space="preserve">Companhia de Dança de Lisboa       </v>
          </cell>
        </row>
        <row r="2552">
          <cell r="B2552" t="str">
            <v xml:space="preserve">Companhia do Texto-Proj.Edit.,Lda  </v>
          </cell>
        </row>
        <row r="2553">
          <cell r="B2553" t="str">
            <v xml:space="preserve">Companhia Europeia de Seguros,S.A. </v>
          </cell>
        </row>
        <row r="2554">
          <cell r="B2554" t="str">
            <v xml:space="preserve">Companhia IBM Portuguesa, SA       </v>
          </cell>
        </row>
        <row r="2555">
          <cell r="B2555" t="str">
            <v xml:space="preserve">Companhia Portug.Hipermercados,SA  </v>
          </cell>
        </row>
        <row r="2556">
          <cell r="B2556" t="str">
            <v xml:space="preserve">Companhia Própria, Lda             </v>
          </cell>
        </row>
        <row r="2557">
          <cell r="B2557" t="str">
            <v xml:space="preserve">Companhia Seguros Açoreana - EP    </v>
          </cell>
        </row>
        <row r="2558">
          <cell r="B2558" t="str">
            <v xml:space="preserve">Compaq-Computer Portugal, Lda      </v>
          </cell>
        </row>
        <row r="2559">
          <cell r="B2559" t="str">
            <v xml:space="preserve">Compasso - CPSR, Lda               </v>
          </cell>
        </row>
        <row r="2560">
          <cell r="B2560" t="str">
            <v xml:space="preserve">Compelmada Internacional, SA       </v>
          </cell>
        </row>
        <row r="2561">
          <cell r="B2561" t="str">
            <v xml:space="preserve">Complexo Desportivo Pedras Rubras  </v>
          </cell>
        </row>
        <row r="2562">
          <cell r="B2562" t="str">
            <v xml:space="preserve">Comporto - Soc.Construções, Lda    </v>
          </cell>
        </row>
        <row r="2563">
          <cell r="B2563" t="str">
            <v xml:space="preserve">Compralbe-C.Beb.Produtos Alim.,Lda </v>
          </cell>
        </row>
        <row r="2564">
          <cell r="B2564" t="str">
            <v>Comprestígio-S.Brindes Prestígio,Ld</v>
          </cell>
        </row>
        <row r="2565">
          <cell r="B2565" t="str">
            <v xml:space="preserve">Compta-Equip.S.Informática, S.A.   </v>
          </cell>
        </row>
        <row r="2566">
          <cell r="B2566" t="str">
            <v xml:space="preserve">Comptrading-Cª.Com.Serviços,SA     </v>
          </cell>
        </row>
        <row r="2567">
          <cell r="B2567" t="str">
            <v>Compudata-Produtos Informática, Lda</v>
          </cell>
        </row>
        <row r="2568">
          <cell r="B2568" t="str">
            <v xml:space="preserve">Computer One-S.Inform.Gestão,Lda   </v>
          </cell>
        </row>
        <row r="2569">
          <cell r="B2569" t="str">
            <v xml:space="preserve">Compuware. S.A.                    </v>
          </cell>
        </row>
        <row r="2570">
          <cell r="B2570" t="str">
            <v xml:space="preserve">Comucria-Comunic.Criatividade,Ld   </v>
          </cell>
        </row>
        <row r="2571">
          <cell r="B2571" t="str">
            <v>Comunic.Insulares e Publicidade, SA</v>
          </cell>
        </row>
        <row r="2572">
          <cell r="B2572" t="str">
            <v xml:space="preserve">Comunidade Lean Thinking           </v>
          </cell>
        </row>
        <row r="2573">
          <cell r="B2573" t="str">
            <v xml:space="preserve">Comunidade Vida e Paz              </v>
          </cell>
        </row>
        <row r="2574">
          <cell r="B2574" t="str">
            <v>COM-UT-Unidade Tecª Socª Informª Co</v>
          </cell>
        </row>
        <row r="2575">
          <cell r="B2575" t="str">
            <v xml:space="preserve">Conceição G.F.Piteira              </v>
          </cell>
        </row>
        <row r="2576">
          <cell r="B2576" t="str">
            <v xml:space="preserve">Conceição Gomes Ferreira           </v>
          </cell>
        </row>
        <row r="2577">
          <cell r="B2577" t="str">
            <v xml:space="preserve">Conceição Gomes Ferreira, Ldª      </v>
          </cell>
        </row>
        <row r="2578">
          <cell r="B2578" t="str">
            <v xml:space="preserve">Concentra-Produtos p/Crianças, SA  </v>
          </cell>
        </row>
        <row r="2579">
          <cell r="B2579" t="str">
            <v xml:space="preserve">Concessus, SA                      </v>
          </cell>
        </row>
        <row r="2580">
          <cell r="B2580" t="str">
            <v xml:space="preserve">Concha I-Combust. &amp; Lubrif, Lda.   </v>
          </cell>
        </row>
        <row r="2581">
          <cell r="B2581" t="str">
            <v xml:space="preserve">Condunor-Conducciones del Norte,SL </v>
          </cell>
        </row>
        <row r="2582">
          <cell r="B2582" t="str">
            <v xml:space="preserve">Conduril-Engenharia. S.A           </v>
          </cell>
        </row>
        <row r="2583">
          <cell r="B2583" t="str">
            <v xml:space="preserve">Conf.Mund.Empres.Com.Portuguesas   </v>
          </cell>
        </row>
        <row r="2584">
          <cell r="B2584" t="str">
            <v xml:space="preserve">Confederação Empresários Algarve   </v>
          </cell>
        </row>
        <row r="2585">
          <cell r="B2585" t="str">
            <v xml:space="preserve">Confederação Turísmo Português     </v>
          </cell>
        </row>
        <row r="2586">
          <cell r="B2586" t="str">
            <v xml:space="preserve">Confenor-Industria Confecções, SA  </v>
          </cell>
        </row>
        <row r="2587">
          <cell r="B2587" t="str">
            <v xml:space="preserve">Confeplus - Confecções, Lda.       </v>
          </cell>
        </row>
        <row r="2588">
          <cell r="B2588" t="str">
            <v xml:space="preserve">Conferforum-Confer.Seminários,S.A. </v>
          </cell>
        </row>
        <row r="2589">
          <cell r="B2589" t="str">
            <v xml:space="preserve">Confiquatro-Desportos Náuticos,Lda </v>
          </cell>
        </row>
        <row r="2590">
          <cell r="B2590" t="str">
            <v xml:space="preserve">Conforto-Andrade &amp; Silva, Lda      </v>
          </cell>
        </row>
        <row r="2591">
          <cell r="B2591" t="str">
            <v xml:space="preserve">Congénio-Marketing Publicidade Lda </v>
          </cell>
        </row>
        <row r="2592">
          <cell r="B2592" t="str">
            <v xml:space="preserve">Conquistador-Fab.Tintas e Ver.Lda  </v>
          </cell>
        </row>
        <row r="2593">
          <cell r="B2593" t="str">
            <v xml:space="preserve">Conrac GMBH                        </v>
          </cell>
        </row>
        <row r="2594">
          <cell r="B2594" t="str">
            <v xml:space="preserve">Conselho Nacional de Juventude     </v>
          </cell>
        </row>
        <row r="2595">
          <cell r="B2595" t="str">
            <v xml:space="preserve">Consenso Técnica, Lda              </v>
          </cell>
        </row>
        <row r="2596">
          <cell r="B2596" t="str">
            <v xml:space="preserve">Consigefi-Cons.Int.Gest.Econ.Lda   </v>
          </cell>
        </row>
        <row r="2597">
          <cell r="B2597" t="str">
            <v xml:space="preserve">Consinfor-Gab Est.E Projectos,Lda  </v>
          </cell>
        </row>
        <row r="2598">
          <cell r="B2598" t="str">
            <v xml:space="preserve">Consola-Consórcio Proj.Repres.Lda  </v>
          </cell>
        </row>
        <row r="2599">
          <cell r="B2599" t="str">
            <v xml:space="preserve">Consorcil-Cons.Ind.Exp.Madeiras    </v>
          </cell>
        </row>
        <row r="2600">
          <cell r="B2600" t="str">
            <v xml:space="preserve">Consórcio Ammos                    </v>
          </cell>
        </row>
        <row r="2601">
          <cell r="B2601" t="str">
            <v>Constr.António Carreiro &amp; Filhos,Ld</v>
          </cell>
        </row>
        <row r="2602">
          <cell r="B2602" t="str">
            <v xml:space="preserve">Constr.Belmiro Gomes e Filhos,Lda  </v>
          </cell>
        </row>
        <row r="2603">
          <cell r="B2603" t="str">
            <v>Constrope - Congevia,Engª e Constru</v>
          </cell>
        </row>
        <row r="2604">
          <cell r="B2604" t="str">
            <v xml:space="preserve">Construções Borges e Cantante, Lda </v>
          </cell>
        </row>
        <row r="2605">
          <cell r="B2605" t="str">
            <v xml:space="preserve">Construções Casimiro               </v>
          </cell>
        </row>
        <row r="2606">
          <cell r="B2606" t="str">
            <v xml:space="preserve">Construções Correia Mendes         </v>
          </cell>
        </row>
        <row r="2607">
          <cell r="B2607" t="str">
            <v xml:space="preserve">CONSTRUÇÕES CORREIA MENDES,        </v>
          </cell>
        </row>
        <row r="2608">
          <cell r="B2608" t="str">
            <v xml:space="preserve">Construções Couto &amp; Couto, Lda     </v>
          </cell>
        </row>
        <row r="2609">
          <cell r="B2609" t="str">
            <v xml:space="preserve">CONSTRUÇÕES COUTO &amp; COUTO, Ldª.    </v>
          </cell>
        </row>
        <row r="2610">
          <cell r="B2610" t="str">
            <v xml:space="preserve">Construções Europa Ar-Lindo SA     </v>
          </cell>
        </row>
        <row r="2611">
          <cell r="B2611" t="str">
            <v xml:space="preserve">Construções Folhanense, Unipessoal </v>
          </cell>
        </row>
        <row r="2612">
          <cell r="B2612" t="str">
            <v xml:space="preserve">Construções Gabriel A.S.Couto, SA  </v>
          </cell>
        </row>
        <row r="2613">
          <cell r="B2613" t="str">
            <v xml:space="preserve">Construções Meneses e Mcfadden,Lda </v>
          </cell>
        </row>
        <row r="2614">
          <cell r="B2614" t="str">
            <v xml:space="preserve">Construgás                         </v>
          </cell>
        </row>
        <row r="2615">
          <cell r="B2615" t="str">
            <v xml:space="preserve">Construpolis-Soc. Constr., Lda     </v>
          </cell>
        </row>
        <row r="2616">
          <cell r="B2616" t="str">
            <v xml:space="preserve">Construtora Abrantina, SA          </v>
          </cell>
        </row>
        <row r="2617">
          <cell r="B2617" t="str">
            <v>Construtora Albarrã-E.C.Obr.Públ.Ld</v>
          </cell>
        </row>
        <row r="2618">
          <cell r="B2618" t="str">
            <v xml:space="preserve">Construtora Avisense, Lda          </v>
          </cell>
        </row>
        <row r="2619">
          <cell r="B2619" t="str">
            <v xml:space="preserve">Construtora do Tâmega, Lda.        </v>
          </cell>
        </row>
        <row r="2620">
          <cell r="B2620" t="str">
            <v xml:space="preserve">Construtora Tâmega V-Ambiente,SA   </v>
          </cell>
        </row>
        <row r="2621">
          <cell r="B2621" t="str">
            <v xml:space="preserve">Consulfogo-C.Form.Pr.Incêndio,Lda  </v>
          </cell>
        </row>
        <row r="2622">
          <cell r="B2622" t="str">
            <v xml:space="preserve">Consulgal-C.Engenharia Gestão,SA   </v>
          </cell>
        </row>
        <row r="2623">
          <cell r="B2623" t="str">
            <v xml:space="preserve">Consulmar Açores-P.Consultores,Ld  </v>
          </cell>
        </row>
        <row r="2624">
          <cell r="B2624" t="str">
            <v xml:space="preserve">Consulmar-Project.e Consultores    </v>
          </cell>
        </row>
        <row r="2625">
          <cell r="B2625" t="str">
            <v xml:space="preserve">Consulpav-Cons.Proj.Pavimentos,Lda </v>
          </cell>
        </row>
        <row r="2626">
          <cell r="B2626" t="str">
            <v xml:space="preserve">Consulplano-Est.,Proj.Planeam.S.A. </v>
          </cell>
        </row>
        <row r="2627">
          <cell r="B2627" t="str">
            <v xml:space="preserve">ConsulSado-C.Outsourcing Unip.Lda  </v>
          </cell>
        </row>
        <row r="2628">
          <cell r="B2628" t="str">
            <v xml:space="preserve">Consulstrada-Cons.Engª S.Gestão,Ld </v>
          </cell>
        </row>
        <row r="2629">
          <cell r="B2629" t="str">
            <v>Consultinterest-Com.Publ.Market.Lda</v>
          </cell>
        </row>
        <row r="2630">
          <cell r="B2630" t="str">
            <v>Consultores Técnicos Rodoviários, L</v>
          </cell>
        </row>
        <row r="2631">
          <cell r="B2631" t="str">
            <v xml:space="preserve">Consulvac Soc.Cons.G.Climat.LDA    </v>
          </cell>
        </row>
        <row r="2632">
          <cell r="B2632" t="str">
            <v xml:space="preserve">Contabilaçores                     </v>
          </cell>
        </row>
        <row r="2633">
          <cell r="B2633" t="str">
            <v xml:space="preserve">Contacto, Lda                      </v>
          </cell>
        </row>
        <row r="2634">
          <cell r="B2634" t="str">
            <v xml:space="preserve">Contenur Portugal-Ind.Com.Mat.Pl   </v>
          </cell>
        </row>
        <row r="2635">
          <cell r="B2635" t="str">
            <v xml:space="preserve">Contera-Soc.Rep.Inst.Tel.Rad,Lda   </v>
          </cell>
        </row>
        <row r="2636">
          <cell r="B2636" t="str">
            <v>Contiforme-Papel C.Form.S A(USA 411</v>
          </cell>
        </row>
        <row r="2637">
          <cell r="B2637" t="str">
            <v>Contiforme-S.Gráficas Integradas,SA</v>
          </cell>
        </row>
        <row r="2638">
          <cell r="B2638" t="str">
            <v xml:space="preserve">Contil-Rep.Continente e Ilhas,Lda  </v>
          </cell>
        </row>
        <row r="2639">
          <cell r="B2639" t="str">
            <v>Contimetra Instrum. Industriais,Lda</v>
          </cell>
        </row>
        <row r="2640">
          <cell r="B2640" t="str">
            <v xml:space="preserve">Continental Importadora, Lda.      </v>
          </cell>
        </row>
        <row r="2641">
          <cell r="B2641" t="str">
            <v xml:space="preserve">Continental Relógios, Lda          </v>
          </cell>
        </row>
        <row r="2642">
          <cell r="B2642" t="str">
            <v>Continental-Agro-Cª Port.Engª Agric</v>
          </cell>
        </row>
        <row r="2643">
          <cell r="B2643" t="str">
            <v>Continental-Invest.Imobiliários, SA</v>
          </cell>
        </row>
        <row r="2644">
          <cell r="B2644" t="str">
            <v xml:space="preserve">Continente Hipermercados SA        </v>
          </cell>
        </row>
        <row r="2645">
          <cell r="B2645" t="str">
            <v xml:space="preserve">Continuity-Shop                    </v>
          </cell>
        </row>
        <row r="2646">
          <cell r="B2646" t="str">
            <v xml:space="preserve">Contrafogo - Equip.Segurança, Lda  </v>
          </cell>
        </row>
        <row r="2647">
          <cell r="B2647" t="str">
            <v>Contrafogo - Soluções de Segurança,</v>
          </cell>
        </row>
        <row r="2648">
          <cell r="B2648" t="str">
            <v>Controlab-Lab.Análises Q.F.Biol,Lda</v>
          </cell>
        </row>
        <row r="2649">
          <cell r="B2649" t="str">
            <v xml:space="preserve">Controlar-El. Ind. e Sistemas,Lda  </v>
          </cell>
        </row>
        <row r="2650">
          <cell r="B2650" t="str">
            <v>Controlauto Açores-Insp. Técnica de</v>
          </cell>
        </row>
        <row r="2651">
          <cell r="B2651" t="str">
            <v>Controlauto-Contr.Tecn.Automóvel,SA</v>
          </cell>
        </row>
        <row r="2652">
          <cell r="B2652" t="str">
            <v>Controlfilme-S.Microfilm.Sistemas,L</v>
          </cell>
        </row>
        <row r="2653">
          <cell r="B2653" t="str">
            <v xml:space="preserve">Controlfrio-Expl.Manut.Instal.Ld   </v>
          </cell>
        </row>
        <row r="2654">
          <cell r="B2654" t="str">
            <v xml:space="preserve">Controlvideo-Electrónica, Lda      </v>
          </cell>
        </row>
        <row r="2655">
          <cell r="B2655" t="str">
            <v xml:space="preserve">Controsol-Contr.Solar Decoraç.Lda  </v>
          </cell>
        </row>
        <row r="2656">
          <cell r="B2656" t="str">
            <v xml:space="preserve">Contruções Ferreira da Costa,Lda   </v>
          </cell>
        </row>
        <row r="2657">
          <cell r="B2657" t="str">
            <v xml:space="preserve">Convex-Inf.Sist.Com.Portugal, Lda  </v>
          </cell>
        </row>
        <row r="2658">
          <cell r="B2658" t="str">
            <v xml:space="preserve">CONZIÇOR, Lda                      </v>
          </cell>
        </row>
        <row r="2659">
          <cell r="B2659" t="str">
            <v xml:space="preserve">Cool - Equipamentos Hoteleiros,Lda </v>
          </cell>
        </row>
        <row r="2660">
          <cell r="B2660" t="str">
            <v xml:space="preserve">Coop. Agric.Lacticínios Faial, Lda </v>
          </cell>
        </row>
        <row r="2661">
          <cell r="B2661" t="str">
            <v xml:space="preserve">Coop.Apoio Cultural à AESE, CRL    </v>
          </cell>
        </row>
        <row r="2662">
          <cell r="B2662" t="str">
            <v>Coop.Prod.Oper.Pedreiros Portuenses</v>
          </cell>
        </row>
        <row r="2663">
          <cell r="B2663" t="str">
            <v xml:space="preserve">Coopac-Coop.Serv.Pilotos Av.Civil  </v>
          </cell>
        </row>
        <row r="2664">
          <cell r="B2664" t="str">
            <v xml:space="preserve">Cooper Pretrónica, Lda             </v>
          </cell>
        </row>
        <row r="2665">
          <cell r="B2665" t="str">
            <v xml:space="preserve">Cooperativa Agric.Santa Maria,CRL  </v>
          </cell>
        </row>
        <row r="2666">
          <cell r="B2666" t="str">
            <v xml:space="preserve">Cooperativa Ocidental CRL          </v>
          </cell>
        </row>
        <row r="2667">
          <cell r="B2667" t="str">
            <v>Cooperativa Produtos Agro-Pecuários</v>
          </cell>
        </row>
        <row r="2668">
          <cell r="B2668" t="str">
            <v xml:space="preserve">Cooperativa União Agr.Florentina   </v>
          </cell>
        </row>
        <row r="2669">
          <cell r="B2669" t="str">
            <v xml:space="preserve">Cooperativa União Agricola         </v>
          </cell>
        </row>
        <row r="2670">
          <cell r="B2670" t="str">
            <v xml:space="preserve">Coopers e Lybrand, Lda.            </v>
          </cell>
        </row>
        <row r="2671">
          <cell r="B2671" t="str">
            <v xml:space="preserve">Cópia.com, Lda                     </v>
          </cell>
        </row>
        <row r="2672">
          <cell r="B2672" t="str">
            <v xml:space="preserve">Copicanola - Soc.Eq.Escritório,SA  </v>
          </cell>
        </row>
        <row r="2673">
          <cell r="B2673" t="str">
            <v xml:space="preserve">Copicanola-Soc. Eq. Escritório, SA </v>
          </cell>
        </row>
        <row r="2674">
          <cell r="B2674" t="str">
            <v xml:space="preserve">Copideal - Soc.Com.Eq.Escrit.Lda   </v>
          </cell>
        </row>
        <row r="2675">
          <cell r="B2675" t="str">
            <v xml:space="preserve">Copidouro-Cóp.Art.Reprogr.Unip.Lda </v>
          </cell>
        </row>
        <row r="2676">
          <cell r="B2676" t="str">
            <v xml:space="preserve">Copigés - Sist.Informáticos,S.A.   </v>
          </cell>
        </row>
        <row r="2677">
          <cell r="B2677" t="str">
            <v xml:space="preserve">Copigés-Sistemas Identificação,SA  </v>
          </cell>
        </row>
        <row r="2678">
          <cell r="B2678" t="str">
            <v xml:space="preserve">Copipélago-Equipam. Escritório,Lda </v>
          </cell>
        </row>
        <row r="2679">
          <cell r="B2679" t="str">
            <v xml:space="preserve">Copipress-Centro Prof.Cópias, Lda  </v>
          </cell>
        </row>
        <row r="2680">
          <cell r="B2680" t="str">
            <v xml:space="preserve">Copipronto-S.Repr.Documentos,Lda   </v>
          </cell>
        </row>
        <row r="2681">
          <cell r="B2681" t="str">
            <v xml:space="preserve">Coprax-Com.Indústria Plástico,Lda  </v>
          </cell>
        </row>
        <row r="2682">
          <cell r="B2682" t="str">
            <v xml:space="preserve">Coprimade,Lda-Com.Poj.Inst. Manut  </v>
          </cell>
        </row>
        <row r="2683">
          <cell r="B2683" t="str">
            <v xml:space="preserve">Copy House-Prestação Serviços, Lda </v>
          </cell>
        </row>
        <row r="2684">
          <cell r="B2684" t="str">
            <v xml:space="preserve">Coralga-Decor.Revest.Plásticos,Lda </v>
          </cell>
        </row>
        <row r="2685">
          <cell r="B2685" t="str">
            <v xml:space="preserve">Corália Maria Coelho Costa Chaves  </v>
          </cell>
        </row>
        <row r="2686">
          <cell r="B2686" t="str">
            <v xml:space="preserve">Corália Maria Coelho Costa Chaves  </v>
          </cell>
        </row>
        <row r="2687">
          <cell r="B2687" t="str">
            <v xml:space="preserve">Cordeiro &amp; Batista, Lda            </v>
          </cell>
        </row>
        <row r="2688">
          <cell r="B2688" t="str">
            <v xml:space="preserve">Cordeiro &amp; Sousa, Lda              </v>
          </cell>
        </row>
        <row r="2689">
          <cell r="B2689" t="str">
            <v xml:space="preserve">Cores Doces-Soc.Com.Doçaria,Lda    </v>
          </cell>
        </row>
        <row r="2690">
          <cell r="B2690" t="str">
            <v xml:space="preserve">Corflex - Sousa e Cardoso, Lda     </v>
          </cell>
        </row>
        <row r="2691">
          <cell r="B2691" t="str">
            <v xml:space="preserve">Corlaser-Tec.Médica Aplicada,Lda   </v>
          </cell>
        </row>
        <row r="2692">
          <cell r="B2692" t="str">
            <v xml:space="preserve">Cormédica-Import.Mat.Cirúrgico,Lda </v>
          </cell>
        </row>
        <row r="2693">
          <cell r="B2693" t="str">
            <v xml:space="preserve">Coro Mater Dei                     </v>
          </cell>
        </row>
        <row r="2694">
          <cell r="B2694" t="str">
            <v xml:space="preserve">Corpico-Com.Representações, Lda.   </v>
          </cell>
        </row>
        <row r="2695">
          <cell r="B2695" t="str">
            <v xml:space="preserve">Corpo Nacional de Escutas          </v>
          </cell>
        </row>
        <row r="2696">
          <cell r="B2696" t="str">
            <v xml:space="preserve">Corporação Indust.do Norte, S.A.   </v>
          </cell>
        </row>
        <row r="2697">
          <cell r="B2697" t="str">
            <v xml:space="preserve">Corpore Ginásio-Mª Alexandra Graça </v>
          </cell>
        </row>
        <row r="2698">
          <cell r="B2698" t="str">
            <v xml:space="preserve">Correia &amp; Correia, Lda             </v>
          </cell>
        </row>
        <row r="2699">
          <cell r="B2699" t="str">
            <v>Correntes de Ar-Associação Cultural</v>
          </cell>
        </row>
        <row r="2700">
          <cell r="B2700" t="str">
            <v xml:space="preserve">Corsisa Electrónica, Lda           </v>
          </cell>
        </row>
        <row r="2701">
          <cell r="B2701" t="str">
            <v xml:space="preserve">Cortal-Eq.Metálicos do Sul, Lda.   </v>
          </cell>
        </row>
        <row r="2702">
          <cell r="B2702" t="str">
            <v xml:space="preserve">Corte e Cola, Lda                  </v>
          </cell>
        </row>
        <row r="2703">
          <cell r="B2703" t="str">
            <v xml:space="preserve">Cortec-Telecomunicações, SA        </v>
          </cell>
        </row>
        <row r="2704">
          <cell r="B2704" t="str">
            <v xml:space="preserve">Cortibet-Demolição Corte Betão,Lda </v>
          </cell>
        </row>
        <row r="2705">
          <cell r="B2705" t="str">
            <v>Cortina Real-Decor. Interiores, Lda</v>
          </cell>
        </row>
        <row r="2706">
          <cell r="B2706" t="str">
            <v xml:space="preserve">Cose Cosi-Acess.Internac.Moda, Lda </v>
          </cell>
        </row>
        <row r="2707">
          <cell r="B2707" t="str">
            <v xml:space="preserve">Cosec-Comp.de Seg.de Créditos      </v>
          </cell>
        </row>
        <row r="2708">
          <cell r="B2708" t="str">
            <v>Cosemp-Construções e Empreendim.Lda</v>
          </cell>
        </row>
        <row r="2709">
          <cell r="B2709" t="str">
            <v xml:space="preserve">Cosmoquímica-Quimica Industrial    </v>
          </cell>
        </row>
        <row r="2710">
          <cell r="B2710" t="str">
            <v xml:space="preserve">Cossor Electronics                 </v>
          </cell>
        </row>
        <row r="2711">
          <cell r="B2711" t="str">
            <v xml:space="preserve">Costa  &amp; Frias, Lda                </v>
          </cell>
        </row>
        <row r="2712">
          <cell r="B2712" t="str">
            <v xml:space="preserve">Costa &amp; Associados, Lda            </v>
          </cell>
        </row>
        <row r="2713">
          <cell r="B2713" t="str">
            <v xml:space="preserve">Costa &amp; Branco, Lda                </v>
          </cell>
        </row>
        <row r="2714">
          <cell r="B2714" t="str">
            <v xml:space="preserve">Costa &amp; Duarte Lda.                </v>
          </cell>
        </row>
        <row r="2715">
          <cell r="B2715" t="str">
            <v xml:space="preserve">Costa &amp; Pereira, Lda               </v>
          </cell>
        </row>
        <row r="2716">
          <cell r="B2716" t="str">
            <v xml:space="preserve">Costa Braga e Filhos, Lda          </v>
          </cell>
        </row>
        <row r="2717">
          <cell r="B2717" t="str">
            <v xml:space="preserve">Costa Dias                         </v>
          </cell>
        </row>
        <row r="2718">
          <cell r="B2718" t="str">
            <v xml:space="preserve">Costa e Martins, Lda.              </v>
          </cell>
        </row>
        <row r="2719">
          <cell r="B2719" t="str">
            <v xml:space="preserve">Costa e Travassos-C-Alumínios, Lda </v>
          </cell>
        </row>
        <row r="2720">
          <cell r="B2720" t="str">
            <v xml:space="preserve">Costa Empreiteiros, Lda            </v>
          </cell>
        </row>
        <row r="2721">
          <cell r="B2721" t="str">
            <v xml:space="preserve">Costa Leal e V.-Elec.E Pneumat.L   </v>
          </cell>
        </row>
        <row r="2722">
          <cell r="B2722" t="str">
            <v xml:space="preserve">Costa Peças                        </v>
          </cell>
        </row>
        <row r="2723">
          <cell r="B2723" t="str">
            <v xml:space="preserve">Costa Pereira &amp; Filhos, Lda        </v>
          </cell>
        </row>
        <row r="2724">
          <cell r="B2724" t="str">
            <v xml:space="preserve">Costa, Veiga &amp; Simões, Lda         </v>
          </cell>
        </row>
        <row r="2725">
          <cell r="B2725" t="str">
            <v xml:space="preserve">Cotacâmbios-Agência de Câmbios,Sa  </v>
          </cell>
        </row>
        <row r="2726">
          <cell r="B2726" t="str">
            <v xml:space="preserve">Cotapharma                         </v>
          </cell>
        </row>
        <row r="2727">
          <cell r="B2727" t="str">
            <v xml:space="preserve">Cotec Portugal                     </v>
          </cell>
        </row>
        <row r="2728">
          <cell r="B2728" t="str">
            <v xml:space="preserve">Coteq-Com.Tintas e Eq. Pintura,Lda </v>
          </cell>
        </row>
        <row r="2729">
          <cell r="B2729" t="str">
            <v xml:space="preserve">Cotur                              </v>
          </cell>
        </row>
        <row r="2730">
          <cell r="B2730" t="str">
            <v xml:space="preserve">Coturismo Montanha Viva            </v>
          </cell>
        </row>
        <row r="2731">
          <cell r="B2731" t="str">
            <v xml:space="preserve">Country Profiler                   </v>
          </cell>
        </row>
        <row r="2732">
          <cell r="B2732" t="str">
            <v xml:space="preserve">Courrier International             </v>
          </cell>
        </row>
        <row r="2733">
          <cell r="B2733" t="str">
            <v xml:space="preserve">Coutinho e Coutinho, Lda           </v>
          </cell>
        </row>
        <row r="2734">
          <cell r="B2734" t="str">
            <v xml:space="preserve">Couto Ópticas , Lda                </v>
          </cell>
        </row>
        <row r="2735">
          <cell r="B2735" t="str">
            <v>COVIPOR - Cª Vidreira do Porto,Unip</v>
          </cell>
        </row>
        <row r="2736">
          <cell r="B2736" t="str">
            <v xml:space="preserve">CPC NET-Cª Port.Comput.Tecn.Inf.SA </v>
          </cell>
        </row>
        <row r="2737">
          <cell r="B2737" t="str">
            <v xml:space="preserve">CPCCG-Cª Pª Computad.C.Gestão,SA   </v>
          </cell>
        </row>
        <row r="2738">
          <cell r="B2738" t="str">
            <v xml:space="preserve">CPI-Concession Plan. International </v>
          </cell>
        </row>
        <row r="2739">
          <cell r="B2739" t="str">
            <v xml:space="preserve">CPL-Language Services              </v>
          </cell>
        </row>
        <row r="2740">
          <cell r="B2740" t="str">
            <v xml:space="preserve">CPM &amp; M, Lda                       </v>
          </cell>
        </row>
        <row r="2741">
          <cell r="B2741" t="str">
            <v xml:space="preserve">Cpu - Consultores Avaliação, Sa    </v>
          </cell>
        </row>
        <row r="2742">
          <cell r="B2742" t="str">
            <v xml:space="preserve">CPU - Urbanistas e Arquitectos     </v>
          </cell>
        </row>
        <row r="2743">
          <cell r="B2743" t="str">
            <v xml:space="preserve">CR&amp;M-Formação Activa Condução,Lda  </v>
          </cell>
        </row>
        <row r="2744">
          <cell r="B2744" t="str">
            <v xml:space="preserve">Cranfield University               </v>
          </cell>
        </row>
        <row r="2745">
          <cell r="B2745" t="str">
            <v>Creativcasa-Materiais Construção,Ld</v>
          </cell>
        </row>
        <row r="2746">
          <cell r="B2746" t="str">
            <v>Creative Minds-Soluções Globais Com</v>
          </cell>
        </row>
        <row r="2747">
          <cell r="B2747" t="str">
            <v xml:space="preserve">CreativeCell Design Lda            </v>
          </cell>
        </row>
        <row r="2748">
          <cell r="B2748" t="str">
            <v xml:space="preserve">Crec-Engenharia e Construções,Lda  </v>
          </cell>
        </row>
        <row r="2749">
          <cell r="B2749" t="str">
            <v xml:space="preserve">Crediforma-Pap.Equip.Tecnico,Lda   </v>
          </cell>
        </row>
        <row r="2750">
          <cell r="B2750" t="str">
            <v xml:space="preserve">Creditex - Alug.Equipamentos, SA   </v>
          </cell>
        </row>
        <row r="2751">
          <cell r="B2751" t="str">
            <v xml:space="preserve">Crepal - Com. Representações, Lda  </v>
          </cell>
        </row>
        <row r="2752">
          <cell r="B2752" t="str">
            <v xml:space="preserve">Cresla, Lda                        </v>
          </cell>
        </row>
        <row r="2753">
          <cell r="B2753" t="str">
            <v xml:space="preserve">Creyf Interim-Trab.Temporário,S.A. </v>
          </cell>
        </row>
        <row r="2754">
          <cell r="B2754" t="str">
            <v>Crhysalis-Engineering Smart Systems</v>
          </cell>
        </row>
        <row r="2755">
          <cell r="B2755" t="str">
            <v>Cria Corte - Publicidade e Decoraçã</v>
          </cell>
        </row>
        <row r="2756">
          <cell r="B2756" t="str">
            <v>Criacrílicos-Ind.Mobil.Decoração,Ld</v>
          </cell>
        </row>
        <row r="2757">
          <cell r="B2757" t="str">
            <v>Criapura Marketing Com. Public. Lda</v>
          </cell>
        </row>
        <row r="2758">
          <cell r="B2758" t="str">
            <v xml:space="preserve">Crides-Gab.C.Inf.des.Estudo,Lda.   </v>
          </cell>
        </row>
        <row r="2759">
          <cell r="B2759" t="str">
            <v xml:space="preserve">Crisclima - Manut. Ar Condic.Lda   </v>
          </cell>
        </row>
        <row r="2760">
          <cell r="B2760" t="str">
            <v>Crismetal-Construções e Mont.Metáli</v>
          </cell>
        </row>
        <row r="2761">
          <cell r="B2761" t="str">
            <v xml:space="preserve">Cristal D'água                     </v>
          </cell>
        </row>
        <row r="2762">
          <cell r="B2762" t="str">
            <v xml:space="preserve">Cristaldata, Lda                   </v>
          </cell>
        </row>
        <row r="2763">
          <cell r="B2763" t="str">
            <v>Cristalino-Com.Repres.Acrílicos,Lda</v>
          </cell>
        </row>
        <row r="2764">
          <cell r="B2764" t="str">
            <v xml:space="preserve">Cristalmax                         </v>
          </cell>
        </row>
        <row r="2765">
          <cell r="B2765" t="str">
            <v xml:space="preserve">Cristiano José Correia Gomes       </v>
          </cell>
        </row>
        <row r="2766">
          <cell r="B2766" t="str">
            <v xml:space="preserve">Cristiano Sousa Eleutério          </v>
          </cell>
        </row>
        <row r="2767">
          <cell r="B2767" t="str">
            <v xml:space="preserve">Cristina Cunha Gomes               </v>
          </cell>
        </row>
        <row r="2768">
          <cell r="B2768" t="str">
            <v xml:space="preserve">CRISTINA MARIA BENTO ABRUNHOSA     </v>
          </cell>
        </row>
        <row r="2769">
          <cell r="B2769" t="str">
            <v>CRISTINA MARIA CARAPINHA MAURÍCIO F</v>
          </cell>
        </row>
        <row r="2770">
          <cell r="B2770" t="str">
            <v>CRISTINA MARIA L. MONTEIRO DE ASCEN</v>
          </cell>
        </row>
        <row r="2771">
          <cell r="B2771" t="str">
            <v>CRISTINA MARIA P.SEQUEIRA C. FONTES</v>
          </cell>
        </row>
        <row r="2772">
          <cell r="B2772" t="str">
            <v xml:space="preserve">Cristina Monteverde Albergaria     </v>
          </cell>
        </row>
        <row r="2773">
          <cell r="B2773" t="str">
            <v xml:space="preserve">Cristina Santos                    </v>
          </cell>
        </row>
        <row r="2774">
          <cell r="B2774" t="str">
            <v>Cristovão &amp; Cristovão-Soc. de Engen</v>
          </cell>
        </row>
        <row r="2775">
          <cell r="B2775" t="str">
            <v xml:space="preserve">CRISTOVAO CAMPOS SOUSA             </v>
          </cell>
        </row>
        <row r="2776">
          <cell r="B2776" t="str">
            <v xml:space="preserve">Critéria Fieldwork,Ltd             </v>
          </cell>
        </row>
        <row r="2777">
          <cell r="B2777" t="str">
            <v xml:space="preserve">Critéria-Fieldwork Limited         </v>
          </cell>
        </row>
        <row r="2778">
          <cell r="B2778" t="str">
            <v xml:space="preserve">Critério-Produção Gráfica, Lda     </v>
          </cell>
        </row>
        <row r="2779">
          <cell r="B2779" t="str">
            <v>Critical Thinking-Cons.Associados,L</v>
          </cell>
        </row>
        <row r="2780">
          <cell r="B2780" t="str">
            <v xml:space="preserve">Cromis - Comércio Internações, Lda </v>
          </cell>
        </row>
        <row r="2781">
          <cell r="B2781" t="str">
            <v xml:space="preserve">Cronotécnica Electrónica, Lda      </v>
          </cell>
        </row>
        <row r="2782">
          <cell r="B2782" t="str">
            <v>Cross Away Portugal-Recond.Auto,Lda</v>
          </cell>
        </row>
        <row r="2783">
          <cell r="B2783" t="str">
            <v xml:space="preserve">Crossauto-Rep.Vendas Automov.Lda   </v>
          </cell>
        </row>
        <row r="2784">
          <cell r="B2784" t="str">
            <v xml:space="preserve">Crowne Plaza                       </v>
          </cell>
        </row>
        <row r="2785">
          <cell r="B2785" t="str">
            <v xml:space="preserve">Crowne Plaza Resort Madeira        </v>
          </cell>
        </row>
        <row r="2786">
          <cell r="B2786" t="str">
            <v xml:space="preserve">CRP - Centro Rodoviário Português  </v>
          </cell>
        </row>
        <row r="2787">
          <cell r="B2787" t="str">
            <v xml:space="preserve">Crump - Ind. Metalomecânicas,Lda   </v>
          </cell>
        </row>
        <row r="2788">
          <cell r="B2788" t="str">
            <v xml:space="preserve">Crusader, Lda                      </v>
          </cell>
        </row>
        <row r="2789">
          <cell r="B2789" t="str">
            <v xml:space="preserve">Cruz Vermelha Portuguesa           </v>
          </cell>
        </row>
        <row r="2790">
          <cell r="B2790" t="str">
            <v xml:space="preserve">Cruzfer-Repr.Mat.Ferragens,Lda     </v>
          </cell>
        </row>
        <row r="2791">
          <cell r="B2791" t="str">
            <v xml:space="preserve">Cs-Acessórios Sob.E Veículos,Lda   </v>
          </cell>
        </row>
        <row r="2792">
          <cell r="B2792" t="str">
            <v xml:space="preserve">CSH-Comércio Serviço Higiene, Lda  </v>
          </cell>
        </row>
        <row r="2793">
          <cell r="B2793" t="str">
            <v xml:space="preserve">CSIC-C.Sup.Invest.Cient.Barcelona  </v>
          </cell>
        </row>
        <row r="2794">
          <cell r="B2794" t="str">
            <v xml:space="preserve">CSO - Chief Security Officers, SA  </v>
          </cell>
        </row>
        <row r="2795">
          <cell r="B2795" t="str">
            <v xml:space="preserve">CSOC-Conquest Strat.Org.Cons.Lda   </v>
          </cell>
        </row>
        <row r="2796">
          <cell r="B2796" t="str">
            <v xml:space="preserve">CSTA-Centro Serv.Assist.Técnica    </v>
          </cell>
        </row>
        <row r="2797">
          <cell r="B2797" t="str">
            <v xml:space="preserve">Ctel - Comp.Tecnolog.Empresa,Lda   </v>
          </cell>
        </row>
        <row r="2798">
          <cell r="B2798" t="str">
            <v xml:space="preserve">CTT - Correios de Portugal SA      </v>
          </cell>
        </row>
        <row r="2799">
          <cell r="B2799" t="str">
            <v>CTT Expresso - Serv. Postais Logist</v>
          </cell>
        </row>
        <row r="2800">
          <cell r="B2800" t="str">
            <v xml:space="preserve">CTT-Correios de Portugal,SA        </v>
          </cell>
        </row>
        <row r="2801">
          <cell r="B2801" t="str">
            <v xml:space="preserve">CTV-Centro Técnico do Vidro, Lda   </v>
          </cell>
        </row>
        <row r="2802">
          <cell r="B2802" t="str">
            <v xml:space="preserve">Cuidado c/Cão-Com.S.Conteúdos,Lda  </v>
          </cell>
        </row>
        <row r="2803">
          <cell r="B2803" t="str">
            <v xml:space="preserve">Culturália-Viag.Turísmo,Anim.Lda   </v>
          </cell>
        </row>
        <row r="2804">
          <cell r="B2804" t="str">
            <v>Culturporto-Assoc.Produção Cultural</v>
          </cell>
        </row>
        <row r="2805">
          <cell r="B2805" t="str">
            <v xml:space="preserve">Culturproject-Gest.Proj.Culturais, </v>
          </cell>
        </row>
        <row r="2806">
          <cell r="B2806" t="str">
            <v xml:space="preserve">Cunha &amp; Duarte, Lda                </v>
          </cell>
        </row>
        <row r="2807">
          <cell r="B2807" t="str">
            <v xml:space="preserve">Cunha e Cosme - Construções, Lda   </v>
          </cell>
        </row>
        <row r="2808">
          <cell r="B2808" t="str">
            <v xml:space="preserve">Cunha e Filhos, Lda.               </v>
          </cell>
        </row>
        <row r="2809">
          <cell r="B2809" t="str">
            <v xml:space="preserve">Cunha Gomes, S.A.                  </v>
          </cell>
        </row>
        <row r="2810">
          <cell r="B2810" t="str">
            <v xml:space="preserve">Cunha Vaz &amp; Associados,Lda         </v>
          </cell>
        </row>
        <row r="2811">
          <cell r="B2811" t="str">
            <v>Curado e Fernando-S.Expl.Turíst.Lda</v>
          </cell>
        </row>
        <row r="2812">
          <cell r="B2812" t="str">
            <v xml:space="preserve">Custódio Mendonça Contreiras       </v>
          </cell>
        </row>
        <row r="2813">
          <cell r="B2813" t="str">
            <v xml:space="preserve">Cut - Artigos de Cutelaria, Lda    </v>
          </cell>
        </row>
        <row r="2814">
          <cell r="B2814" t="str">
            <v xml:space="preserve">CYB-Comunic. Imagem,Unip,Lda       </v>
          </cell>
        </row>
        <row r="2815">
          <cell r="B2815" t="str">
            <v>Cybermap-Internet e Sist.Informação</v>
          </cell>
        </row>
        <row r="2816">
          <cell r="B2816" t="str">
            <v xml:space="preserve">Cymbron, Sociedade Unipessoal, Lda </v>
          </cell>
        </row>
        <row r="2817">
          <cell r="B2817" t="str">
            <v xml:space="preserve">Cymi - Control Montages Industr.   </v>
          </cell>
        </row>
        <row r="2818">
          <cell r="B2818" t="str">
            <v xml:space="preserve">D G Representações, Lda            </v>
          </cell>
        </row>
        <row r="2819">
          <cell r="B2819" t="str">
            <v>D.DOC-Marketing Digitalização Infor</v>
          </cell>
        </row>
        <row r="2820">
          <cell r="B2820" t="str">
            <v xml:space="preserve">D.G.Emprego Relações Trabalho      </v>
          </cell>
        </row>
        <row r="2821">
          <cell r="B2821" t="str">
            <v xml:space="preserve">D.G.Ord.Território Desenv.Urbano   </v>
          </cell>
        </row>
        <row r="2822">
          <cell r="B2822" t="str">
            <v xml:space="preserve">D.Madeira e C.Fernandes ,Lda       </v>
          </cell>
        </row>
        <row r="2823">
          <cell r="B2823" t="str">
            <v>D.T.Divisão Tecnica-Divisórias e Te</v>
          </cell>
        </row>
        <row r="2824">
          <cell r="B2824" t="str">
            <v xml:space="preserve">Da Hora - Artigos Embalagem, Lda   </v>
          </cell>
        </row>
        <row r="2825">
          <cell r="B2825" t="str">
            <v xml:space="preserve">Dachs Electronica, SA              </v>
          </cell>
        </row>
        <row r="2826">
          <cell r="B2826" t="str">
            <v xml:space="preserve">Dafer - S.Gest.Hotel Inf.Sagres    </v>
          </cell>
        </row>
        <row r="2827">
          <cell r="B2827" t="str">
            <v xml:space="preserve">Dagmar                             </v>
          </cell>
        </row>
        <row r="2828">
          <cell r="B2828" t="str">
            <v>Dagol Norte-Imp.C.Acrilicos Polic.L</v>
          </cell>
        </row>
        <row r="2829">
          <cell r="B2829" t="str">
            <v>Dagol-R.Mat.Const.Art.Decoração,Lda</v>
          </cell>
        </row>
        <row r="2830">
          <cell r="B2830" t="str">
            <v xml:space="preserve">Daicom, Lda                        </v>
          </cell>
        </row>
        <row r="2831">
          <cell r="B2831" t="str">
            <v>Daikin-Air Conditioning Portugal,SA</v>
          </cell>
        </row>
        <row r="2832">
          <cell r="B2832" t="str">
            <v xml:space="preserve">Dajani &amp; Associates                </v>
          </cell>
        </row>
        <row r="2833">
          <cell r="B2833" t="str">
            <v xml:space="preserve">Dalcanal-Comp.E.E Electrónicos,L   </v>
          </cell>
        </row>
        <row r="2834">
          <cell r="B2834" t="str">
            <v xml:space="preserve">Damadeira-Madeiras e Derivados,Ld  </v>
          </cell>
        </row>
        <row r="2835">
          <cell r="B2835" t="str">
            <v xml:space="preserve">Damovo Portugal, Lda.              </v>
          </cell>
        </row>
        <row r="2836">
          <cell r="B2836" t="str">
            <v xml:space="preserve">Dan Cake Portugal , S.A.           </v>
          </cell>
        </row>
        <row r="2837">
          <cell r="B2837" t="str">
            <v xml:space="preserve">Danfoss Portugal-Eq.Elect.Aut.Ld   </v>
          </cell>
        </row>
        <row r="2838">
          <cell r="B2838" t="str">
            <v xml:space="preserve">Daniel A. S. Ramos Pires           </v>
          </cell>
        </row>
        <row r="2839">
          <cell r="B2839" t="str">
            <v>DANIEL ADALBERTO PRATA G. DE OLIVEI</v>
          </cell>
        </row>
        <row r="2840">
          <cell r="B2840" t="str">
            <v xml:space="preserve">Daniel Andrade Chaves              </v>
          </cell>
        </row>
        <row r="2841">
          <cell r="B2841" t="str">
            <v>Daniel Braga Prest. Serviços Socied</v>
          </cell>
        </row>
        <row r="2842">
          <cell r="B2842" t="str">
            <v xml:space="preserve">DANIEL DE JESUS MOITA              </v>
          </cell>
        </row>
        <row r="2843">
          <cell r="B2843" t="str">
            <v xml:space="preserve">DANIEL DE MELO MATEUS              </v>
          </cell>
        </row>
        <row r="2844">
          <cell r="B2844" t="str">
            <v xml:space="preserve">DANIEL DOS SANTOS DA SILVA BATISTA </v>
          </cell>
        </row>
        <row r="2845">
          <cell r="B2845" t="str">
            <v xml:space="preserve">Daniel E.Fonseca de Castro, Lda    </v>
          </cell>
        </row>
        <row r="2846">
          <cell r="B2846" t="str">
            <v xml:space="preserve">Daniel Hugo da Cruz Marques        </v>
          </cell>
        </row>
        <row r="2847">
          <cell r="B2847" t="str">
            <v xml:space="preserve">Daniel Nascimento                  </v>
          </cell>
        </row>
        <row r="2848">
          <cell r="B2848" t="str">
            <v xml:space="preserve">Daniel Pedro da Silva              </v>
          </cell>
        </row>
        <row r="2849">
          <cell r="B2849" t="str">
            <v xml:space="preserve">Daniel Piteira Patão               </v>
          </cell>
        </row>
        <row r="2850">
          <cell r="B2850" t="str">
            <v xml:space="preserve">DANIEL RICARDO MIRANDA MOREIRA     </v>
          </cell>
        </row>
        <row r="2851">
          <cell r="B2851" t="str">
            <v xml:space="preserve">Danifer-Higiene Industrial, Lda.   </v>
          </cell>
        </row>
        <row r="2852">
          <cell r="B2852" t="str">
            <v xml:space="preserve">Danilo Anjos Alves Olim            </v>
          </cell>
        </row>
        <row r="2853">
          <cell r="B2853" t="str">
            <v>Daniportas - Portas e Automatismos,</v>
          </cell>
        </row>
        <row r="2854">
          <cell r="B2854" t="str">
            <v xml:space="preserve">Dário Alfredo Alves Aires          </v>
          </cell>
        </row>
        <row r="2855">
          <cell r="B2855" t="str">
            <v xml:space="preserve">Dario Correia, Lda.                </v>
          </cell>
        </row>
        <row r="2856">
          <cell r="B2856" t="str">
            <v>Data Crítica-Est.Opinião Mercado,Ld</v>
          </cell>
        </row>
        <row r="2857">
          <cell r="B2857" t="str">
            <v xml:space="preserve">Data Display (Portugal), SA        </v>
          </cell>
        </row>
        <row r="2858">
          <cell r="B2858" t="str">
            <v xml:space="preserve">Data General, Sa                   </v>
          </cell>
        </row>
        <row r="2859">
          <cell r="B2859" t="str">
            <v>Data4-Informática Process.Dados,Lda</v>
          </cell>
        </row>
        <row r="2860">
          <cell r="B2860" t="str">
            <v xml:space="preserve">Datacomp-Sistemas Informat.,Lda    </v>
          </cell>
        </row>
        <row r="2861">
          <cell r="B2861" t="str">
            <v>DataLine-S.Tecnologia Informação,Ld</v>
          </cell>
        </row>
        <row r="2862">
          <cell r="B2862" t="str">
            <v xml:space="preserve">Datalógica - Informática, Lda.     </v>
          </cell>
        </row>
        <row r="2863">
          <cell r="B2863" t="str">
            <v xml:space="preserve">DatAnálise                         </v>
          </cell>
        </row>
        <row r="2864">
          <cell r="B2864" t="str">
            <v xml:space="preserve">Datelka-Engenharia e Sistemas,Lda  </v>
          </cell>
        </row>
        <row r="2865">
          <cell r="B2865" t="str">
            <v xml:space="preserve">Datinfor-Informática S.Estudos,SA  </v>
          </cell>
        </row>
        <row r="2866">
          <cell r="B2866" t="str">
            <v xml:space="preserve">Davel - Soc.Exportação, Lda        </v>
          </cell>
        </row>
        <row r="2867">
          <cell r="B2867" t="str">
            <v xml:space="preserve">David Barbosa, Lda                 </v>
          </cell>
        </row>
        <row r="2868">
          <cell r="B2868" t="str">
            <v xml:space="preserve">David Carvalho Teixeira da Costa   </v>
          </cell>
        </row>
        <row r="2869">
          <cell r="B2869" t="str">
            <v xml:space="preserve">David J Bentley Associates         </v>
          </cell>
        </row>
        <row r="2870">
          <cell r="B2870" t="str">
            <v xml:space="preserve">DAVID JORGE ESTÊVÃO RODRIGUES      </v>
          </cell>
        </row>
        <row r="2871">
          <cell r="B2871" t="str">
            <v xml:space="preserve">David Jorge Gomes Amorim           </v>
          </cell>
        </row>
        <row r="2872">
          <cell r="B2872" t="str">
            <v xml:space="preserve">David Jorge Gomes Amorim           </v>
          </cell>
        </row>
        <row r="2873">
          <cell r="B2873" t="str">
            <v xml:space="preserve">David José de Pinho Filhos, Lda    </v>
          </cell>
        </row>
        <row r="2874">
          <cell r="B2874" t="str">
            <v xml:space="preserve">DAVID JOSE VALADA CORREIA          </v>
          </cell>
        </row>
        <row r="2875">
          <cell r="B2875" t="str">
            <v xml:space="preserve">David Maria Vilar, Lda             </v>
          </cell>
        </row>
        <row r="2876">
          <cell r="B2876" t="str">
            <v xml:space="preserve">DAVID MARQUES DA SILVA             </v>
          </cell>
        </row>
        <row r="2877">
          <cell r="B2877" t="str">
            <v xml:space="preserve">David Pereira Nunes e Filhos,Lda   </v>
          </cell>
        </row>
        <row r="2878">
          <cell r="B2878" t="str">
            <v xml:space="preserve">Dawidenko International, Lda       </v>
          </cell>
        </row>
        <row r="2879">
          <cell r="B2879" t="str">
            <v xml:space="preserve">Dbk, SA                            </v>
          </cell>
        </row>
        <row r="2880">
          <cell r="B2880" t="str">
            <v xml:space="preserve">DC-Consultores de Engenharia, Lda  </v>
          </cell>
        </row>
        <row r="2881">
          <cell r="B2881" t="str">
            <v xml:space="preserve">DCI-Construção e Inovação          </v>
          </cell>
        </row>
        <row r="2882">
          <cell r="B2882" t="str">
            <v xml:space="preserve">De Brito Design, Limitada          </v>
          </cell>
        </row>
        <row r="2883">
          <cell r="B2883" t="str">
            <v xml:space="preserve">De La Rue - Cash Systems, Lda      </v>
          </cell>
        </row>
        <row r="2884">
          <cell r="B2884" t="str">
            <v xml:space="preserve">De La Rue Systems-Automatiz.,SA    </v>
          </cell>
        </row>
        <row r="2885">
          <cell r="B2885" t="str">
            <v xml:space="preserve">Dealpoint-Mobiliário Lda           </v>
          </cell>
        </row>
        <row r="2886">
          <cell r="B2886" t="str">
            <v xml:space="preserve">Debex-Engenharia e Sistemas, SA    </v>
          </cell>
        </row>
        <row r="2887">
          <cell r="B2887" t="str">
            <v>Dec.Medida SA - Instr.Contr.Telecom</v>
          </cell>
        </row>
        <row r="2888">
          <cell r="B2888" t="str">
            <v xml:space="preserve">Déc.Medida-Instrum.C.Telec.SA      </v>
          </cell>
        </row>
        <row r="2889">
          <cell r="B2889" t="str">
            <v xml:space="preserve">Década Informática, SA             </v>
          </cell>
        </row>
        <row r="2890">
          <cell r="B2890" t="str">
            <v xml:space="preserve">Década-Equipamentos Electrónicos   </v>
          </cell>
        </row>
        <row r="2891">
          <cell r="B2891" t="str">
            <v xml:space="preserve">Decflex II, Lda.                   </v>
          </cell>
        </row>
        <row r="2892">
          <cell r="B2892" t="str">
            <v xml:space="preserve">Decflex-Distrib.Eq.Cond.Flexivel   </v>
          </cell>
        </row>
        <row r="2893">
          <cell r="B2893" t="str">
            <v xml:space="preserve">Décia - Desenv. Comércio, Lda.     </v>
          </cell>
        </row>
        <row r="2894">
          <cell r="B2894" t="str">
            <v xml:space="preserve">Decibel Power-Inst Electricas Auto </v>
          </cell>
        </row>
        <row r="2895">
          <cell r="B2895" t="str">
            <v xml:space="preserve">Decoflorália, Lda                  </v>
          </cell>
        </row>
        <row r="2896">
          <cell r="B2896" t="str">
            <v xml:space="preserve">Decomoda-Est.Proj.Moda design.Lda  </v>
          </cell>
        </row>
        <row r="2897">
          <cell r="B2897" t="str">
            <v xml:space="preserve">Decomoprel-Construção e Decoração  </v>
          </cell>
        </row>
        <row r="2898">
          <cell r="B2898" t="str">
            <v xml:space="preserve">Decoporto                          </v>
          </cell>
        </row>
        <row r="2899">
          <cell r="B2899" t="str">
            <v xml:space="preserve">Decor 3, Lda                       </v>
          </cell>
        </row>
        <row r="2900">
          <cell r="B2900" t="str">
            <v xml:space="preserve">Decor 91-Estudos e Serviços, Lda   </v>
          </cell>
        </row>
        <row r="2901">
          <cell r="B2901" t="str">
            <v xml:space="preserve">Decor Espaço-Construção Civil, Lda </v>
          </cell>
        </row>
        <row r="2902">
          <cell r="B2902" t="str">
            <v>Decor Office-P.Dec.Eq.Escritório,Ld</v>
          </cell>
        </row>
        <row r="2903">
          <cell r="B2903" t="str">
            <v xml:space="preserve">Decorações e Estofos Aruil,        </v>
          </cell>
        </row>
        <row r="2904">
          <cell r="B2904" t="str">
            <v>Decorfort-Arq.Inter.Design Equipam.</v>
          </cell>
        </row>
        <row r="2905">
          <cell r="B2905" t="str">
            <v xml:space="preserve">Decorjardim - dec.Man.Jardins,Lda  </v>
          </cell>
        </row>
        <row r="2906">
          <cell r="B2906" t="str">
            <v xml:space="preserve">DecorSaf - Equip. p/Comércios, Lda </v>
          </cell>
        </row>
        <row r="2907">
          <cell r="B2907" t="str">
            <v xml:space="preserve">DEEP-Dep.Est.Estat.Planeamento     </v>
          </cell>
        </row>
        <row r="2908">
          <cell r="B2908" t="str">
            <v xml:space="preserve">DefenderPlus-Unipessoal            </v>
          </cell>
        </row>
        <row r="2909">
          <cell r="B2909" t="str">
            <v xml:space="preserve">Deiramac-Madeiras Mat.Constr.Lda   </v>
          </cell>
        </row>
        <row r="2910">
          <cell r="B2910" t="str">
            <v xml:space="preserve">Deisa - Soc.Repr.Com.Imp.Exp.Lda   </v>
          </cell>
        </row>
        <row r="2911">
          <cell r="B2911" t="str">
            <v xml:space="preserve">Delalande &amp; Gonçalves, Lda         </v>
          </cell>
        </row>
        <row r="2912">
          <cell r="B2912" t="str">
            <v xml:space="preserve">Delca - Construtora Com. Açoreana  </v>
          </cell>
        </row>
        <row r="2913">
          <cell r="B2913" t="str">
            <v xml:space="preserve">Delfim Vargas-Fabr.Caixilhar.Lda   </v>
          </cell>
        </row>
        <row r="2914">
          <cell r="B2914" t="str">
            <v xml:space="preserve">Delinear-Arquitect.Urbanismo,Lda   </v>
          </cell>
        </row>
        <row r="2915">
          <cell r="B2915" t="str">
            <v xml:space="preserve">Delkeng-Engenharia e Segurança     </v>
          </cell>
        </row>
        <row r="2916">
          <cell r="B2916" t="str">
            <v xml:space="preserve">Dell Computer, SA                  </v>
          </cell>
        </row>
        <row r="2917">
          <cell r="B2917" t="str">
            <v xml:space="preserve">Dell III-Com.Computad.,Unip.Lda    </v>
          </cell>
        </row>
        <row r="2918">
          <cell r="B2918" t="str">
            <v xml:space="preserve">Deloitte &amp; Associados, SROC SA     </v>
          </cell>
        </row>
        <row r="2919">
          <cell r="B2919" t="str">
            <v xml:space="preserve">Deloitte Consultores,S.A           </v>
          </cell>
        </row>
        <row r="2920">
          <cell r="B2920" t="str">
            <v xml:space="preserve">Deloitte e Touche, Consulting      </v>
          </cell>
        </row>
        <row r="2921">
          <cell r="B2921" t="str">
            <v xml:space="preserve">Delsónico Alarmes, lda             </v>
          </cell>
        </row>
        <row r="2922">
          <cell r="B2922" t="str">
            <v>Delta Its-Integr.Tecnol.Serviços,Sa</v>
          </cell>
        </row>
        <row r="2923">
          <cell r="B2923" t="str">
            <v xml:space="preserve">Demag Cranes &amp; Components, Lda     </v>
          </cell>
        </row>
        <row r="2924">
          <cell r="B2924" t="str">
            <v xml:space="preserve">Demonstração Safe Infologia        </v>
          </cell>
        </row>
        <row r="2925">
          <cell r="B2925" t="str">
            <v>Demotri-Demolições, Recic.Const.,S.</v>
          </cell>
        </row>
        <row r="2926">
          <cell r="B2926" t="str">
            <v xml:space="preserve">Demoustier-Manut.Conservação,Lda   </v>
          </cell>
        </row>
        <row r="2927">
          <cell r="B2927" t="str">
            <v xml:space="preserve">Denak Comunication, SL             </v>
          </cell>
        </row>
        <row r="2928">
          <cell r="B2928" t="str">
            <v xml:space="preserve">Denasol-Consult.Estratágoca, Lda   </v>
          </cell>
        </row>
        <row r="2929">
          <cell r="B2929" t="str">
            <v xml:space="preserve">Dendas e Rebelo-Distr.Eq.Tecn.Lda  </v>
          </cell>
        </row>
        <row r="2930">
          <cell r="B2930" t="str">
            <v xml:space="preserve">Dennis Coop Limited                </v>
          </cell>
        </row>
        <row r="2931">
          <cell r="B2931" t="str">
            <v xml:space="preserve">Densitron Ferrograph Limited       </v>
          </cell>
        </row>
        <row r="2932">
          <cell r="B2932" t="str">
            <v xml:space="preserve">Denso Quimica, SA                  </v>
          </cell>
        </row>
        <row r="2933">
          <cell r="B2933" t="str">
            <v xml:space="preserve">Dentimagem-Distr.Prod.Higiene,Lda  </v>
          </cell>
        </row>
        <row r="2934">
          <cell r="B2934" t="str">
            <v xml:space="preserve">Deodata Maria O.Lopes Sousa        </v>
          </cell>
        </row>
        <row r="2935">
          <cell r="B2935" t="str">
            <v xml:space="preserve">Deolinda  Emília Viana Grilo       </v>
          </cell>
        </row>
        <row r="2936">
          <cell r="B2936" t="str">
            <v xml:space="preserve">DEOLINDA FELIX MARQUES SANTOS      </v>
          </cell>
        </row>
        <row r="2937">
          <cell r="B2937" t="str">
            <v xml:space="preserve">Depo-Desenho,Estud.Projectos,Lda   </v>
          </cell>
        </row>
        <row r="2938">
          <cell r="B2938" t="str">
            <v xml:space="preserve">Der-Congress - Congress Organ.     </v>
          </cell>
        </row>
        <row r="2939">
          <cell r="B2939" t="str">
            <v xml:space="preserve">Desafio - Cons.Imagem Project.Lda  </v>
          </cell>
        </row>
        <row r="2940">
          <cell r="B2940" t="str">
            <v>Desafio Global-Ev.Motiv.Entreten.,S</v>
          </cell>
        </row>
        <row r="2941">
          <cell r="B2941" t="str">
            <v>Desafios Criativos-C.Brindes Pr.Lda</v>
          </cell>
        </row>
        <row r="2942">
          <cell r="B2942" t="str">
            <v>Desentop Ambiente-GestªGlobal Servº</v>
          </cell>
        </row>
        <row r="2943">
          <cell r="B2943" t="str">
            <v xml:space="preserve">Desentope-Tec.Limpezas Mecan.Lda   </v>
          </cell>
        </row>
        <row r="2944">
          <cell r="B2944" t="str">
            <v xml:space="preserve">Design 2Time, Ltd                  </v>
          </cell>
        </row>
        <row r="2945">
          <cell r="B2945" t="str">
            <v xml:space="preserve">Designarte-Paulo Taveira,Lda       </v>
          </cell>
        </row>
        <row r="2946">
          <cell r="B2946" t="str">
            <v xml:space="preserve">Designsul-Design e Publicidade,Lda </v>
          </cell>
        </row>
        <row r="2947">
          <cell r="B2947" t="str">
            <v xml:space="preserve">Desimaia - desinf.desratizaç.Lda   </v>
          </cell>
        </row>
        <row r="2948">
          <cell r="B2948" t="str">
            <v>Desk Office-Mob.D.Tectos Falsos,Lda</v>
          </cell>
        </row>
        <row r="2949">
          <cell r="B2949" t="str">
            <v xml:space="preserve">Despomar,Lda                       </v>
          </cell>
        </row>
        <row r="2950">
          <cell r="B2950" t="str">
            <v xml:space="preserve">DESPORTREINO-Arm.Art.Desp.,Lda     </v>
          </cell>
        </row>
        <row r="2951">
          <cell r="B2951" t="str">
            <v xml:space="preserve">Destination Golf Média Ltd         </v>
          </cell>
        </row>
        <row r="2952">
          <cell r="B2952" t="str">
            <v xml:space="preserve">Destination Golf Média, LTD        </v>
          </cell>
        </row>
        <row r="2953">
          <cell r="B2953" t="str">
            <v xml:space="preserve">Destinos de Sonho, Lda             </v>
          </cell>
        </row>
        <row r="2954">
          <cell r="B2954" t="str">
            <v xml:space="preserve">Deutche Bank (Portugal), SA        </v>
          </cell>
        </row>
        <row r="2955">
          <cell r="B2955" t="str">
            <v xml:space="preserve">Deutsche Lufthansa AG              </v>
          </cell>
        </row>
        <row r="2956">
          <cell r="B2956" t="str">
            <v xml:space="preserve">Dewi Lda                           </v>
          </cell>
        </row>
        <row r="2957">
          <cell r="B2957" t="str">
            <v xml:space="preserve">Dfm - Transitários, Lda            </v>
          </cell>
        </row>
        <row r="2958">
          <cell r="B2958" t="str">
            <v xml:space="preserve">DGCI-Direcção Geral dos Impostos   </v>
          </cell>
        </row>
        <row r="2959">
          <cell r="B2959" t="str">
            <v xml:space="preserve">DHL Express Portugal, Lda          </v>
          </cell>
        </row>
        <row r="2960">
          <cell r="B2960" t="str">
            <v xml:space="preserve">DHL-Transp.Rápidos Internac.Lda    </v>
          </cell>
        </row>
        <row r="2961">
          <cell r="B2961" t="str">
            <v xml:space="preserve">DHV Tecnopor-Cons.Técnicos, Lda    </v>
          </cell>
        </row>
        <row r="2962">
          <cell r="B2962" t="str">
            <v xml:space="preserve">DHV, SA                            </v>
          </cell>
        </row>
        <row r="2963">
          <cell r="B2963" t="str">
            <v xml:space="preserve">DIAGONAL-Publ.Desenh.Graficos      </v>
          </cell>
        </row>
        <row r="2964">
          <cell r="B2964" t="str">
            <v xml:space="preserve">Dialogos &amp; Sabores, Lda            </v>
          </cell>
        </row>
        <row r="2965">
          <cell r="B2965" t="str">
            <v xml:space="preserve">Dialuminio                         </v>
          </cell>
        </row>
        <row r="2966">
          <cell r="B2966" t="str">
            <v xml:space="preserve">Diamantino da Costa Feliciano      </v>
          </cell>
        </row>
        <row r="2967">
          <cell r="B2967" t="str">
            <v xml:space="preserve">Diamantino F.Navais Carvalho,Lda   </v>
          </cell>
        </row>
        <row r="2968">
          <cell r="B2968" t="str">
            <v xml:space="preserve">Diamantino Filmes                  </v>
          </cell>
        </row>
        <row r="2969">
          <cell r="B2969" t="str">
            <v xml:space="preserve">Diamantino Henriques               </v>
          </cell>
        </row>
        <row r="2970">
          <cell r="B2970" t="str">
            <v xml:space="preserve">Diamantino José da Fonseca Lopes   </v>
          </cell>
        </row>
        <row r="2971">
          <cell r="B2971" t="str">
            <v xml:space="preserve">Diâmetro-Gab.Est.e Projectos,Ldª   </v>
          </cell>
        </row>
        <row r="2972">
          <cell r="B2972" t="str">
            <v xml:space="preserve">Diana Barbeito                     </v>
          </cell>
        </row>
        <row r="2973">
          <cell r="B2973" t="str">
            <v xml:space="preserve">Dianicol - Repr.Comérc.Indust.Lda  </v>
          </cell>
        </row>
        <row r="2974">
          <cell r="B2974" t="str">
            <v xml:space="preserve">Diário de Aveiro                   </v>
          </cell>
        </row>
        <row r="2975">
          <cell r="B2975" t="str">
            <v xml:space="preserve">Diário de Notícias, S.A.           </v>
          </cell>
        </row>
        <row r="2976">
          <cell r="B2976" t="str">
            <v xml:space="preserve">Diário dos Açores                  </v>
          </cell>
        </row>
        <row r="2977">
          <cell r="B2977" t="str">
            <v xml:space="preserve">Dias - Mat.Construção Dias, S.A.   </v>
          </cell>
        </row>
        <row r="2978">
          <cell r="B2978" t="str">
            <v xml:space="preserve">Dias Cruz - Rep. Auto, Lda.        </v>
          </cell>
        </row>
        <row r="2979">
          <cell r="B2979" t="str">
            <v xml:space="preserve">DIAS VERDES AÇORES                 </v>
          </cell>
        </row>
        <row r="2980">
          <cell r="B2980" t="str">
            <v xml:space="preserve">Dias Verdes, Lda                   </v>
          </cell>
        </row>
        <row r="2981">
          <cell r="B2981" t="str">
            <v xml:space="preserve">Dicas &amp; Pistas                     </v>
          </cell>
        </row>
        <row r="2982">
          <cell r="B2982" t="str">
            <v xml:space="preserve">Diceque - Div.Eq.Escritório, Lda   </v>
          </cell>
        </row>
        <row r="2983">
          <cell r="B2983" t="str">
            <v>Dico Filtro-Com.Eq.Climatiz.Afins,L</v>
          </cell>
        </row>
        <row r="2984">
          <cell r="B2984" t="str">
            <v xml:space="preserve">Didax - Mob.Escrit.Audiovis.,Lda   </v>
          </cell>
        </row>
        <row r="2985">
          <cell r="B2985" t="str">
            <v xml:space="preserve">Didescola - Equip.Didácticos,Lda   </v>
          </cell>
        </row>
        <row r="2986">
          <cell r="B2986" t="str">
            <v xml:space="preserve">Die Unternehmerische Hochshule     </v>
          </cell>
        </row>
        <row r="2987">
          <cell r="B2987" t="str">
            <v xml:space="preserve">Dierre Ibérica-Indústria Portas,SA </v>
          </cell>
        </row>
        <row r="2988">
          <cell r="B2988" t="str">
            <v xml:space="preserve">Difel - Distr.Cerv.Refri.Funchal   </v>
          </cell>
        </row>
        <row r="2989">
          <cell r="B2989" t="str">
            <v xml:space="preserve">Digibox-Business Solutions, Lda    </v>
          </cell>
        </row>
        <row r="2990">
          <cell r="B2990" t="str">
            <v xml:space="preserve">Digicomp-Mat.Electrónico, Lda      </v>
          </cell>
        </row>
        <row r="2991">
          <cell r="B2991" t="str">
            <v xml:space="preserve">Digiconta-Com.Eq.Escritório,Lda    </v>
          </cell>
        </row>
        <row r="2992">
          <cell r="B2992" t="str">
            <v xml:space="preserve">Digidata-Cálc.Controlo Electr.Lda  </v>
          </cell>
        </row>
        <row r="2993">
          <cell r="B2993" t="str">
            <v>Digideco Móveis, Divis.Sist. Integr</v>
          </cell>
        </row>
        <row r="2994">
          <cell r="B2994" t="str">
            <v xml:space="preserve">Digidelta Internacional-Imp.Exp.SA </v>
          </cell>
        </row>
        <row r="2995">
          <cell r="B2995" t="str">
            <v xml:space="preserve">Digidoc-Gestão Elect.Doc.Inf.,Ld   </v>
          </cell>
        </row>
        <row r="2996">
          <cell r="B2996" t="str">
            <v xml:space="preserve">Digifama-Com.Eq.Escritório, Lda    </v>
          </cell>
        </row>
        <row r="2997">
          <cell r="B2997" t="str">
            <v xml:space="preserve">DIGIMAGO Marketing &amp; Public. Lda   </v>
          </cell>
        </row>
        <row r="2998">
          <cell r="B2998" t="str">
            <v xml:space="preserve">Digimodo-Conc.Prod.Imagem,Lda      </v>
          </cell>
        </row>
        <row r="2999">
          <cell r="B2999" t="str">
            <v xml:space="preserve">Digipainel Multimédia, Lda         </v>
          </cell>
        </row>
        <row r="3000">
          <cell r="B3000" t="str">
            <v xml:space="preserve">Digital Volume-S.Public.Vendas,Lda </v>
          </cell>
        </row>
        <row r="3001">
          <cell r="B3001" t="str">
            <v xml:space="preserve">Digital-Equipamento Portugal,Lda   </v>
          </cell>
        </row>
        <row r="3002">
          <cell r="B3002" t="str">
            <v xml:space="preserve">DigitalGeo-Lda                     </v>
          </cell>
        </row>
        <row r="3003">
          <cell r="B3003" t="str">
            <v xml:space="preserve">Digital-Total, SARL                </v>
          </cell>
        </row>
        <row r="3004">
          <cell r="B3004" t="str">
            <v xml:space="preserve">Dimeconsult-E.Proj.Imobiliários    </v>
          </cell>
        </row>
        <row r="3005">
          <cell r="B3005" t="str">
            <v xml:space="preserve">Dimeconsult-Engºs Consultores,Lda  </v>
          </cell>
        </row>
        <row r="3006">
          <cell r="B3006" t="str">
            <v>Dimencor-Estúdio Gráfico Fotolito,L</v>
          </cell>
        </row>
        <row r="3007">
          <cell r="B3007" t="str">
            <v xml:space="preserve">Dimep Europa, SA                   </v>
          </cell>
        </row>
        <row r="3008">
          <cell r="B3008" t="str">
            <v xml:space="preserve">Dimofel - Electrónicos, Lda.       </v>
          </cell>
        </row>
        <row r="3009">
          <cell r="B3009" t="str">
            <v xml:space="preserve">Dimope                             </v>
          </cell>
        </row>
        <row r="3010">
          <cell r="B3010" t="str">
            <v xml:space="preserve">Dimovi-Divisórias Tectos Falsos    </v>
          </cell>
        </row>
        <row r="3011">
          <cell r="B3011" t="str">
            <v xml:space="preserve">Din Docs Gestão Documentos,Lda     </v>
          </cell>
        </row>
        <row r="3012">
          <cell r="B3012" t="str">
            <v xml:space="preserve">Dinamic Beautty, Lda               </v>
          </cell>
        </row>
        <row r="3013">
          <cell r="B3013" t="str">
            <v xml:space="preserve">Dinarte Dâmaso e Filhos, Lda       </v>
          </cell>
        </row>
        <row r="3014">
          <cell r="B3014" t="str">
            <v xml:space="preserve">Dinaxis-S.Consult.Eng.Gestão,Lda   </v>
          </cell>
        </row>
        <row r="3015">
          <cell r="B3015" t="str">
            <v>Dinergia - Distr. Energia Eléctrica</v>
          </cell>
        </row>
        <row r="3016">
          <cell r="B3016" t="str">
            <v xml:space="preserve">Dinis Andrade Gouveia              </v>
          </cell>
        </row>
        <row r="3017">
          <cell r="B3017" t="str">
            <v xml:space="preserve">Dinis Bento e Sales, Lda           </v>
          </cell>
        </row>
        <row r="3018">
          <cell r="B3018" t="str">
            <v xml:space="preserve">DINIS DE SOUSA                     </v>
          </cell>
        </row>
        <row r="3019">
          <cell r="B3019" t="str">
            <v xml:space="preserve">DINIS ROMEIRA VERÍSSIMO DA LUZ     </v>
          </cell>
        </row>
        <row r="3020">
          <cell r="B3020" t="str">
            <v xml:space="preserve">Dinis Varão e Filhos, Lda.         </v>
          </cell>
        </row>
        <row r="3021">
          <cell r="B3021" t="str">
            <v xml:space="preserve">Dinistel -TV Reparações, Lda       </v>
          </cell>
        </row>
        <row r="3022">
          <cell r="B3022" t="str">
            <v xml:space="preserve">Díodo - Com.Ind.Mat.Electr.,Lda    </v>
          </cell>
        </row>
        <row r="3023">
          <cell r="B3023" t="str">
            <v xml:space="preserve">Diogo Nogueira Celorico Drago      </v>
          </cell>
        </row>
        <row r="3024">
          <cell r="B3024" t="str">
            <v xml:space="preserve">Dionísio Carreiro D'Almeida,Lda.   </v>
          </cell>
        </row>
        <row r="3025">
          <cell r="B3025" t="str">
            <v xml:space="preserve">Dionísio Ferreira Leite            </v>
          </cell>
        </row>
        <row r="3026">
          <cell r="B3026" t="str">
            <v xml:space="preserve">Dionísio Lucas &amp; Filhos, Lda       </v>
          </cell>
        </row>
        <row r="3027">
          <cell r="B3027" t="str">
            <v xml:space="preserve">Diprom-Eléctr.Automação Digital    </v>
          </cell>
        </row>
        <row r="3028">
          <cell r="B3028" t="str">
            <v xml:space="preserve">Dir.Nacional P.S.P-Comando Horta   </v>
          </cell>
        </row>
        <row r="3029">
          <cell r="B3029" t="str">
            <v xml:space="preserve">Direcção Geral do Tesouro          </v>
          </cell>
        </row>
        <row r="3030">
          <cell r="B3030" t="str">
            <v xml:space="preserve">Direcção Nac.Polícia Seg. Pública  </v>
          </cell>
        </row>
        <row r="3031">
          <cell r="B3031" t="str">
            <v xml:space="preserve">Direcção Nac.Policia Seg.Publica   </v>
          </cell>
        </row>
        <row r="3032">
          <cell r="B3032" t="str">
            <v xml:space="preserve">Direcção Nac.Polícia Seg.Pública   </v>
          </cell>
        </row>
        <row r="3033">
          <cell r="B3033" t="str">
            <v xml:space="preserve">Direct Hit-Serviço Apoio Empresas  </v>
          </cell>
        </row>
        <row r="3034">
          <cell r="B3034" t="str">
            <v xml:space="preserve">Dirnet - Directórios Internet, SA  </v>
          </cell>
        </row>
        <row r="3035">
          <cell r="B3035" t="str">
            <v xml:space="preserve">Discofita-Com.de Sup.Magn., Lda.   </v>
          </cell>
        </row>
        <row r="3036">
          <cell r="B3036" t="str">
            <v xml:space="preserve">Discolis-Distr.Comércio Frio, S.A. </v>
          </cell>
        </row>
        <row r="3037">
          <cell r="B3037" t="str">
            <v xml:space="preserve">Discoteca Vasco Correia, Lda       </v>
          </cell>
        </row>
        <row r="3038">
          <cell r="B3038" t="str">
            <v xml:space="preserve">Discurso Directo-Edições Lda       </v>
          </cell>
        </row>
        <row r="3039">
          <cell r="B3039" t="str">
            <v xml:space="preserve">Diselcar-Soc.Rep.E V.Ac.Aut.,Lda   </v>
          </cell>
        </row>
        <row r="3040">
          <cell r="B3040" t="str">
            <v xml:space="preserve">Diseñad'or-Diseño &amp; Publicidad     </v>
          </cell>
        </row>
        <row r="3041">
          <cell r="B3041" t="str">
            <v xml:space="preserve">Disepal-Dist.Equip.Escr.e Papeis   </v>
          </cell>
        </row>
        <row r="3042">
          <cell r="B3042" t="str">
            <v xml:space="preserve">Dismael-Distrib.Mat.Eléctrico, Lda </v>
          </cell>
        </row>
        <row r="3043">
          <cell r="B3043" t="str">
            <v xml:space="preserve">Dismel-Distr.Mat.Electrónico, Lda  </v>
          </cell>
        </row>
        <row r="3044">
          <cell r="B3044" t="str">
            <v xml:space="preserve">Dismotor-Com.Motores,Acessor.Lda   </v>
          </cell>
        </row>
        <row r="3045">
          <cell r="B3045" t="str">
            <v xml:space="preserve">Disotel-Eq.Dist.Aliment.Hotel,Lda  </v>
          </cell>
        </row>
        <row r="3046">
          <cell r="B3046" t="str">
            <v xml:space="preserve">Display-Produções Audiovisuais,Lda </v>
          </cell>
        </row>
        <row r="3047">
          <cell r="B3047" t="str">
            <v xml:space="preserve">Dispofarma, Lda                    </v>
          </cell>
        </row>
        <row r="3048">
          <cell r="B3048" t="str">
            <v xml:space="preserve">Disportugal, Lda                   </v>
          </cell>
        </row>
        <row r="3049">
          <cell r="B3049" t="str">
            <v xml:space="preserve">Disrego, Lda.                      </v>
          </cell>
        </row>
        <row r="3050">
          <cell r="B3050" t="str">
            <v xml:space="preserve">Distécnica-Com.Rep.Máq.Escrit.Lda  </v>
          </cell>
        </row>
        <row r="3051">
          <cell r="B3051" t="str">
            <v xml:space="preserve">Distinject Diffusion               </v>
          </cell>
        </row>
        <row r="3052">
          <cell r="B3052" t="str">
            <v xml:space="preserve">Distri Agência                     </v>
          </cell>
        </row>
        <row r="3053">
          <cell r="B3053" t="str">
            <v xml:space="preserve">Distriaçores-S.Imp.Exportação,Lda  </v>
          </cell>
        </row>
        <row r="3054">
          <cell r="B3054" t="str">
            <v xml:space="preserve">Distribuid.de Livros Bertrand,Lda  </v>
          </cell>
        </row>
        <row r="3055">
          <cell r="B3055" t="str">
            <v xml:space="preserve">Distrilimpa - Lavandaria, Lda      </v>
          </cell>
        </row>
        <row r="3056">
          <cell r="B3056" t="str">
            <v xml:space="preserve">Distrilojas - Soc. Livreira, Lda   </v>
          </cell>
        </row>
        <row r="3057">
          <cell r="B3057" t="str">
            <v xml:space="preserve">Distrol-Com.Mater.Construção,Lda   </v>
          </cell>
        </row>
        <row r="3058">
          <cell r="B3058" t="str">
            <v xml:space="preserve">Divani &amp; Divani                    </v>
          </cell>
        </row>
        <row r="3059">
          <cell r="B3059" t="str">
            <v xml:space="preserve">Diventos-Congressos e Eventos,Lda  </v>
          </cell>
        </row>
        <row r="3060">
          <cell r="B3060" t="str">
            <v xml:space="preserve">Diversey Lever, S.A.               </v>
          </cell>
        </row>
        <row r="3061">
          <cell r="B3061" t="str">
            <v xml:space="preserve">Divic-Equipamentos decoração,Lda   </v>
          </cell>
        </row>
        <row r="3062">
          <cell r="B3062" t="str">
            <v xml:space="preserve">Dividecor Representações, Lda      </v>
          </cell>
        </row>
        <row r="3063">
          <cell r="B3063" t="str">
            <v>Divitrês-Div.Tect.Falsos Revest.Lda</v>
          </cell>
        </row>
        <row r="3064">
          <cell r="B3064" t="str">
            <v>Divulgação XXl - Publ.Pr.Serviços,L</v>
          </cell>
        </row>
        <row r="3065">
          <cell r="B3065" t="str">
            <v>Divultec-Serviços de Informática,Ld</v>
          </cell>
        </row>
        <row r="3066">
          <cell r="B3066" t="str">
            <v xml:space="preserve">Dixamel - Distrib.Produtos, Lda    </v>
          </cell>
        </row>
        <row r="3067">
          <cell r="B3067" t="str">
            <v xml:space="preserve">DKMA, SA                           </v>
          </cell>
        </row>
        <row r="3068">
          <cell r="B3068" t="str">
            <v xml:space="preserve">DM Editores                        </v>
          </cell>
        </row>
        <row r="3069">
          <cell r="B3069" t="str">
            <v xml:space="preserve">DM-Prod.Espectáculos Musicais, Lda </v>
          </cell>
        </row>
        <row r="3070">
          <cell r="B3070" t="str">
            <v xml:space="preserve">Dnc - Publicidade                  </v>
          </cell>
        </row>
        <row r="3071">
          <cell r="B3071" t="str">
            <v xml:space="preserve">DND-Desconto Náutico Directo, Lda  </v>
          </cell>
        </row>
        <row r="3072">
          <cell r="B3072" t="str">
            <v xml:space="preserve">Do Re Mi                           </v>
          </cell>
        </row>
        <row r="3073">
          <cell r="B3073" t="str">
            <v>Doca Marinha-Soc.Congelados e Pesca</v>
          </cell>
        </row>
        <row r="3074">
          <cell r="B3074" t="str">
            <v>Doce Lar-Decoração Movéis Electrodo</v>
          </cell>
        </row>
        <row r="3075">
          <cell r="B3075" t="str">
            <v xml:space="preserve">Dogel-Produtos de Higiene, Lda.    </v>
          </cell>
        </row>
        <row r="3076">
          <cell r="B3076" t="str">
            <v xml:space="preserve">Dom Henrique Viagens Turismo,Lda   </v>
          </cell>
        </row>
        <row r="3077">
          <cell r="B3077" t="str">
            <v xml:space="preserve">Dom Pedro Investim.Turísticos, SA  </v>
          </cell>
        </row>
        <row r="3078">
          <cell r="B3078" t="str">
            <v xml:space="preserve">Domingos A. Magalhães Carvalho     </v>
          </cell>
        </row>
        <row r="3079">
          <cell r="B3079" t="str">
            <v xml:space="preserve">Domingos Carvalho e Santos, Lda    </v>
          </cell>
        </row>
        <row r="3080">
          <cell r="B3080" t="str">
            <v xml:space="preserve">Domingos da Silva Teixeira, Lda    </v>
          </cell>
        </row>
        <row r="3081">
          <cell r="B3081" t="str">
            <v xml:space="preserve">DOMINGOS FRANCISCO SILVA           </v>
          </cell>
        </row>
        <row r="3082">
          <cell r="B3082" t="str">
            <v xml:space="preserve">Domingos José da Silva             </v>
          </cell>
        </row>
        <row r="3083">
          <cell r="B3083" t="str">
            <v xml:space="preserve">Domingos Silva Marques             </v>
          </cell>
        </row>
        <row r="3084">
          <cell r="B3084" t="str">
            <v xml:space="preserve">Domitília Gonçalves                </v>
          </cell>
        </row>
        <row r="3085">
          <cell r="B3085" t="str">
            <v xml:space="preserve">Domo-Decorações,Objectos e Móveis  </v>
          </cell>
        </row>
        <row r="3086">
          <cell r="B3086" t="str">
            <v xml:space="preserve">Domotel-Máquinas Prod.Limpeza,Lda  </v>
          </cell>
        </row>
        <row r="3087">
          <cell r="B3087" t="str">
            <v>Domótica Sgta - Gestão Tecn. Auto.,</v>
          </cell>
        </row>
        <row r="3088">
          <cell r="B3088" t="str">
            <v>Domótica-E.Proj.Ed.Inteligentes,Lda</v>
          </cell>
        </row>
        <row r="3089">
          <cell r="B3089" t="str">
            <v xml:space="preserve">Dona Filipa &amp; San Lorenzo Golf     </v>
          </cell>
        </row>
        <row r="3090">
          <cell r="B3090" t="str">
            <v xml:space="preserve">Doorfesa-Portas Ferrag.Automat.Lda </v>
          </cell>
        </row>
        <row r="3091">
          <cell r="B3091" t="str">
            <v xml:space="preserve">DOP-Digital Off.Print              </v>
          </cell>
        </row>
        <row r="3092">
          <cell r="B3092" t="str">
            <v xml:space="preserve">Dora Maria Maia Vitorino           </v>
          </cell>
        </row>
        <row r="3093">
          <cell r="B3093" t="str">
            <v xml:space="preserve">Dória de Freitas, Lda              </v>
          </cell>
        </row>
        <row r="3094">
          <cell r="B3094" t="str">
            <v xml:space="preserve">Dorland-Publicidade Marketing,Sa   </v>
          </cell>
        </row>
        <row r="3095">
          <cell r="B3095" t="str">
            <v xml:space="preserve">Dormaçor-Empreend.Hoteleiros,Lda   </v>
          </cell>
        </row>
        <row r="3096">
          <cell r="B3096" t="str">
            <v xml:space="preserve">Dosch Design Kommunik.Gmbh         </v>
          </cell>
        </row>
        <row r="3097">
          <cell r="B3097" t="str">
            <v xml:space="preserve">Dot - Docum.Tratamento Imagem,Lda  </v>
          </cell>
        </row>
        <row r="3098">
          <cell r="B3098" t="str">
            <v xml:space="preserve">Doublet Ibérica, SA                </v>
          </cell>
        </row>
        <row r="3099">
          <cell r="B3099" t="str">
            <v xml:space="preserve">Doublet Portugal, Lda              </v>
          </cell>
        </row>
        <row r="3100">
          <cell r="B3100" t="str">
            <v xml:space="preserve">Douglas Equipment Limited          </v>
          </cell>
        </row>
        <row r="3101">
          <cell r="B3101" t="str">
            <v xml:space="preserve">Douro Azul                         </v>
          </cell>
        </row>
        <row r="3102">
          <cell r="B3102" t="str">
            <v xml:space="preserve">Dp Duo Park Embalagens             </v>
          </cell>
        </row>
        <row r="3103">
          <cell r="B3103" t="str">
            <v>DPM - Anál.Aguas,Solos,Ar,Alimentos</v>
          </cell>
        </row>
        <row r="3104">
          <cell r="B3104" t="str">
            <v>DPP - Distr. Produtos Petrolíferos,</v>
          </cell>
        </row>
        <row r="3105">
          <cell r="B3105" t="str">
            <v xml:space="preserve">Dr. Bit - Serviços de Informática, </v>
          </cell>
        </row>
        <row r="3106">
          <cell r="B3106" t="str">
            <v>Dr.Campos Costa-Cons.Tomogr.Comp.Ld</v>
          </cell>
        </row>
        <row r="3107">
          <cell r="B3107" t="str">
            <v xml:space="preserve">DRAFTFCB-Portugal-Comunicação      </v>
          </cell>
        </row>
        <row r="3108">
          <cell r="B3108" t="str">
            <v>Dragaçor-Soc. Açoreana Dragagens,Ld</v>
          </cell>
        </row>
        <row r="3109">
          <cell r="B3109" t="str">
            <v xml:space="preserve">Drager Portugal, Lda               </v>
          </cell>
        </row>
        <row r="3110">
          <cell r="B3110" t="str">
            <v xml:space="preserve">Drager Safety Hispania, S.A.       </v>
          </cell>
        </row>
        <row r="3111">
          <cell r="B3111" t="str">
            <v xml:space="preserve">Draiexport-Exportação e Imp.,Lda   </v>
          </cell>
        </row>
        <row r="3112">
          <cell r="B3112" t="str">
            <v>Drain Doctor-Canalizações SocªUnipe</v>
          </cell>
        </row>
        <row r="3113">
          <cell r="B3113" t="str">
            <v xml:space="preserve">Draulimac-Est.Proj.Aplic.Hidr.Lda  </v>
          </cell>
        </row>
        <row r="3114">
          <cell r="B3114" t="str">
            <v>Dreamlab-Desenvolvimento Con. Multi</v>
          </cell>
        </row>
        <row r="3115">
          <cell r="B3115" t="str">
            <v xml:space="preserve">Dreamlight-Iluminações Festivas    </v>
          </cell>
        </row>
        <row r="3116">
          <cell r="B3116" t="str">
            <v xml:space="preserve">Dreams on Wheels, Lda              </v>
          </cell>
        </row>
        <row r="3117">
          <cell r="B3117" t="str">
            <v xml:space="preserve">Driveline, Lda                     </v>
          </cell>
        </row>
        <row r="3118">
          <cell r="B3118" t="str">
            <v xml:space="preserve">Drogaria Açoreana                  </v>
          </cell>
        </row>
        <row r="3119">
          <cell r="B3119" t="str">
            <v xml:space="preserve">Drogaria Campa do Preto            </v>
          </cell>
        </row>
        <row r="3120">
          <cell r="B3120" t="str">
            <v xml:space="preserve">Droles-Gestão e Consultadoria Lda  </v>
          </cell>
        </row>
        <row r="3121">
          <cell r="B3121" t="str">
            <v xml:space="preserve">Drts-Químicos Manut.Industrial,Lda </v>
          </cell>
        </row>
        <row r="3122">
          <cell r="B3122" t="str">
            <v xml:space="preserve">Drumond e Rebelo, Lda              </v>
          </cell>
        </row>
        <row r="3123">
          <cell r="B3123" t="str">
            <v xml:space="preserve">DST-Domingos da Silva Teixeira,SA  </v>
          </cell>
        </row>
        <row r="3124">
          <cell r="B3124" t="str">
            <v xml:space="preserve">DSV Transitários, Lda              </v>
          </cell>
        </row>
        <row r="3125">
          <cell r="B3125" t="str">
            <v xml:space="preserve">DTS -Soc.Açor.des.Tecn.Serv.,S.A.  </v>
          </cell>
        </row>
        <row r="3126">
          <cell r="B3126" t="str">
            <v xml:space="preserve">Dtti - Soluções Informáticas,Lda   </v>
          </cell>
        </row>
        <row r="3127">
          <cell r="B3127" t="str">
            <v xml:space="preserve">DTZ - Mediação Imobiliária, SA     </v>
          </cell>
        </row>
        <row r="3128">
          <cell r="B3128" t="str">
            <v>Dualteste-Máquinas-Ferramentas Assi</v>
          </cell>
        </row>
        <row r="3129">
          <cell r="B3129" t="str">
            <v xml:space="preserve">Duarclima-Clim.Cons.Industrial,Ldª </v>
          </cell>
        </row>
        <row r="3130">
          <cell r="B3130" t="str">
            <v xml:space="preserve">Duarte Amaral E Filhos,Lda         </v>
          </cell>
        </row>
        <row r="3131">
          <cell r="B3131" t="str">
            <v>DUARTE DA PURIFICAÇÃO NOBREGA DE GO</v>
          </cell>
        </row>
        <row r="3132">
          <cell r="B3132" t="str">
            <v xml:space="preserve">Duarte Manuel G.Câmara Leandres    </v>
          </cell>
        </row>
        <row r="3133">
          <cell r="B3133" t="str">
            <v xml:space="preserve">DUARTE MANUEL SILVA ALVES          </v>
          </cell>
        </row>
        <row r="3134">
          <cell r="B3134" t="str">
            <v xml:space="preserve">Duarte Neves, Lda                  </v>
          </cell>
        </row>
        <row r="3135">
          <cell r="B3135" t="str">
            <v xml:space="preserve">DUARTE NUNO BATISTA DIAS           </v>
          </cell>
        </row>
        <row r="3136">
          <cell r="B3136" t="str">
            <v xml:space="preserve">DUARTE NUNO FARIA CORREIA          </v>
          </cell>
        </row>
        <row r="3137">
          <cell r="B3137" t="str">
            <v xml:space="preserve">Duarte Nuno Pedro Melo             </v>
          </cell>
        </row>
        <row r="3138">
          <cell r="B3138" t="str">
            <v xml:space="preserve">Ducamil-Const.Civil Serviços,Lda   </v>
          </cell>
        </row>
        <row r="3139">
          <cell r="B3139" t="str">
            <v xml:space="preserve">Ducks Your Solution in Business    </v>
          </cell>
        </row>
        <row r="3140">
          <cell r="B3140" t="str">
            <v xml:space="preserve">Dufetag-Auditores Consultores, Lda </v>
          </cell>
        </row>
        <row r="3141">
          <cell r="B3141" t="str">
            <v xml:space="preserve">Dulce Margarida de Jesus Lopes     </v>
          </cell>
        </row>
        <row r="3142">
          <cell r="B3142" t="str">
            <v xml:space="preserve">DULCE SILVA FONSECA BOTELHO        </v>
          </cell>
        </row>
        <row r="3143">
          <cell r="B3143" t="str">
            <v xml:space="preserve">DULCINEIA SA VARANDAS              </v>
          </cell>
        </row>
        <row r="3144">
          <cell r="B3144" t="str">
            <v xml:space="preserve">Dunas Sport, Ldª                   </v>
          </cell>
        </row>
        <row r="3145">
          <cell r="B3145" t="str">
            <v xml:space="preserve">DunnetCraven                       </v>
          </cell>
        </row>
        <row r="3146">
          <cell r="B3146" t="str">
            <v xml:space="preserve">Duosource,Lda                      </v>
          </cell>
        </row>
        <row r="3147">
          <cell r="B3147" t="str">
            <v xml:space="preserve">Duplengenho-Proj.G.Fisc.Obras,Lda  </v>
          </cell>
        </row>
        <row r="3148">
          <cell r="B3148" t="str">
            <v xml:space="preserve">Dupliclima-C.Rep.Eq.Hoteleiros,Lda </v>
          </cell>
        </row>
        <row r="3149">
          <cell r="B3149" t="str">
            <v xml:space="preserve">Duplos Gémeos-Serv.Hotelaria,Lda   </v>
          </cell>
        </row>
        <row r="3150">
          <cell r="B3150" t="str">
            <v xml:space="preserve">Durão &amp; Neiva, Lda.                </v>
          </cell>
        </row>
        <row r="3151">
          <cell r="B3151" t="str">
            <v>Duratrode-Electrodos Manutenção,Lda</v>
          </cell>
        </row>
        <row r="3152">
          <cell r="B3152" t="str">
            <v xml:space="preserve">Duravit-Com.Equip.Industrial,LDA   </v>
          </cell>
        </row>
        <row r="3153">
          <cell r="B3153" t="str">
            <v xml:space="preserve">Duritcast, SA                      </v>
          </cell>
        </row>
        <row r="3154">
          <cell r="B3154" t="str">
            <v xml:space="preserve">Durval &amp; Linhares                  </v>
          </cell>
        </row>
        <row r="3155">
          <cell r="B3155" t="str">
            <v xml:space="preserve">Dutch Global Force Lda.            </v>
          </cell>
        </row>
        <row r="3156">
          <cell r="B3156" t="str">
            <v xml:space="preserve">Dutec-Tecnologias Informação, Lda  </v>
          </cell>
        </row>
        <row r="3157">
          <cell r="B3157" t="str">
            <v>Duvideo-Cooperativa Profissionais I</v>
          </cell>
        </row>
        <row r="3158">
          <cell r="B3158" t="str">
            <v xml:space="preserve">Dynamic Conference &amp; Events        </v>
          </cell>
        </row>
        <row r="3159">
          <cell r="B3159" t="str">
            <v xml:space="preserve">DYP VHC - Tintas, Lda              </v>
          </cell>
        </row>
        <row r="3160">
          <cell r="B3160" t="str">
            <v xml:space="preserve">dZine-Design &amp; Engineering         </v>
          </cell>
        </row>
        <row r="3161">
          <cell r="B3161" t="str">
            <v xml:space="preserve">E V - Transportes Mercadorias,Lda  </v>
          </cell>
        </row>
        <row r="3162">
          <cell r="B3162" t="str">
            <v xml:space="preserve">E. Lifemonitor, Lda                </v>
          </cell>
        </row>
        <row r="3163">
          <cell r="B3163" t="str">
            <v xml:space="preserve">E.H.L-Empresa de Higiene, Lda      </v>
          </cell>
        </row>
        <row r="3164">
          <cell r="B3164" t="str">
            <v xml:space="preserve">E.M.Godinho-Máq.Embalagem,Un.Lda   </v>
          </cell>
        </row>
        <row r="3165">
          <cell r="B3165" t="str">
            <v xml:space="preserve">E.P.M.-Emp.de Pintura e Metaliz.   </v>
          </cell>
        </row>
        <row r="3166">
          <cell r="B3166" t="str">
            <v xml:space="preserve">E.Value-Est.Proj.Amb.Economia, SA  </v>
          </cell>
        </row>
        <row r="3167">
          <cell r="B3167" t="str">
            <v xml:space="preserve">E3C-Comunicação e Eventos, SA      </v>
          </cell>
        </row>
        <row r="3168">
          <cell r="B3168" t="str">
            <v xml:space="preserve">EAA-Escola Aviação Aerocondor,SA   </v>
          </cell>
        </row>
        <row r="3169">
          <cell r="B3169" t="str">
            <v>EAAP-European Association For Aviat</v>
          </cell>
        </row>
        <row r="3170">
          <cell r="B3170" t="str">
            <v xml:space="preserve">Eace-Eng.Ass.Consul.Engenharia,Lda </v>
          </cell>
        </row>
        <row r="3171">
          <cell r="B3171" t="str">
            <v>EAD-Empresa Arquivo Documentação S.</v>
          </cell>
        </row>
        <row r="3172">
          <cell r="B3172" t="str">
            <v>EAPS-Empr.Análise Prev.Segurança,SA</v>
          </cell>
        </row>
        <row r="3173">
          <cell r="B3173" t="str">
            <v>Eastécnica II-Telec.Informática, SA</v>
          </cell>
        </row>
        <row r="3174">
          <cell r="B3174" t="str">
            <v xml:space="preserve">Easy Control, Lda                  </v>
          </cell>
        </row>
        <row r="3175">
          <cell r="B3175" t="str">
            <v xml:space="preserve">EasyJet Airline Company Limited    </v>
          </cell>
        </row>
        <row r="3176">
          <cell r="B3176" t="str">
            <v xml:space="preserve">EasyJet Switzerland SA             </v>
          </cell>
        </row>
        <row r="3177">
          <cell r="B3177" t="str">
            <v xml:space="preserve">Eaton Power Quality SAS            </v>
          </cell>
        </row>
        <row r="3178">
          <cell r="B3178" t="str">
            <v xml:space="preserve">Eaton-Powering Business Worldwide  </v>
          </cell>
        </row>
        <row r="3179">
          <cell r="B3179" t="str">
            <v>Eb-Focus-Soluç.Inf.Com.Electrónico,</v>
          </cell>
        </row>
        <row r="3180">
          <cell r="B3180" t="str">
            <v xml:space="preserve">EBI Automotive, Lda                </v>
          </cell>
        </row>
        <row r="3181">
          <cell r="B3181" t="str">
            <v xml:space="preserve">Ebo                                </v>
          </cell>
        </row>
        <row r="3182">
          <cell r="B3182" t="str">
            <v xml:space="preserve">Eca Totalinspe, SA                 </v>
          </cell>
        </row>
        <row r="3183">
          <cell r="B3183" t="str">
            <v xml:space="preserve">ECG-Engª Coord.Gest.Empreend.Lda   </v>
          </cell>
        </row>
        <row r="3184">
          <cell r="B3184" t="str">
            <v xml:space="preserve">Eci Inform                         </v>
          </cell>
        </row>
        <row r="3185">
          <cell r="B3185" t="str">
            <v xml:space="preserve">Eco Branco-Limp.Manut.Recicl.Lda   </v>
          </cell>
        </row>
        <row r="3186">
          <cell r="B3186" t="str">
            <v xml:space="preserve">Ecoalcance, Lda                    </v>
          </cell>
        </row>
        <row r="3187">
          <cell r="B3187" t="str">
            <v>Ecociaf-Constr.Civil Obras Públicas</v>
          </cell>
        </row>
        <row r="3188">
          <cell r="B3188" t="str">
            <v>Ecocompositos-Produtos Quimicos, Ld</v>
          </cell>
        </row>
        <row r="3189">
          <cell r="B3189" t="str">
            <v xml:space="preserve">EcoCritério                        </v>
          </cell>
        </row>
        <row r="3190">
          <cell r="B3190" t="str">
            <v xml:space="preserve">Ecodeal-Gestª Integral de Residuos </v>
          </cell>
        </row>
        <row r="3191">
          <cell r="B3191" t="str">
            <v>Ecofluido-Serviços e Engenharia,Lda</v>
          </cell>
        </row>
        <row r="3192">
          <cell r="B3192" t="str">
            <v xml:space="preserve">Ecoinovação, Lda                   </v>
          </cell>
        </row>
        <row r="3193">
          <cell r="B3193" t="str">
            <v xml:space="preserve">Ecolab Hispano-Portuguesa, SA      </v>
          </cell>
        </row>
        <row r="3194">
          <cell r="B3194" t="str">
            <v xml:space="preserve">Ecoliving,Lda                      </v>
          </cell>
        </row>
        <row r="3195">
          <cell r="B3195" t="str">
            <v xml:space="preserve">Ecoman- Sistemas e Serviços, SA    </v>
          </cell>
        </row>
        <row r="3196">
          <cell r="B3196" t="str">
            <v xml:space="preserve">Ecomania-Serviços Ambientais, Lda  </v>
          </cell>
        </row>
        <row r="3197">
          <cell r="B3197" t="str">
            <v xml:space="preserve">Ecomática Serviços-C.Papéis, Lda   </v>
          </cell>
        </row>
        <row r="3198">
          <cell r="B3198" t="str">
            <v xml:space="preserve">Ecomática-Inf.Artes Gráficas,Lda   </v>
          </cell>
        </row>
        <row r="3199">
          <cell r="B3199" t="str">
            <v xml:space="preserve">Ecomunicação 2-Design Public.Lda   </v>
          </cell>
        </row>
        <row r="3200">
          <cell r="B3200" t="str">
            <v xml:space="preserve">Econocom Manutenção, SA            </v>
          </cell>
        </row>
        <row r="3201">
          <cell r="B3201" t="str">
            <v xml:space="preserve">Economipress-Ed.Publ.Marketing,Lda </v>
          </cell>
        </row>
        <row r="3202">
          <cell r="B3202" t="str">
            <v xml:space="preserve">Econtermica, Lda                   </v>
          </cell>
        </row>
        <row r="3203">
          <cell r="B3203" t="str">
            <v xml:space="preserve">Ecoprogresso-Consul.Amb            </v>
          </cell>
        </row>
        <row r="3204">
          <cell r="B3204" t="str">
            <v xml:space="preserve">Ecosaúde-Ed.Inv.Trab.Saúd.Amb.S.A. </v>
          </cell>
        </row>
        <row r="3205">
          <cell r="B3205" t="str">
            <v xml:space="preserve">Ecos-Consult.Tecnic.Ambiente,Lda   </v>
          </cell>
        </row>
        <row r="3206">
          <cell r="B3206" t="str">
            <v>Ecoserviços-Gestão Sist.Ecológicos,</v>
          </cell>
        </row>
        <row r="3207">
          <cell r="B3207" t="str">
            <v xml:space="preserve">Ecossistema-Cons.Eng.Ambiente,Ld   </v>
          </cell>
        </row>
        <row r="3208">
          <cell r="B3208" t="str">
            <v xml:space="preserve">Ecotono-C.Amb.Ordenamento,Lda      </v>
          </cell>
        </row>
        <row r="3209">
          <cell r="B3209" t="str">
            <v xml:space="preserve">Ectaco, Inc.                       </v>
          </cell>
        </row>
        <row r="3210">
          <cell r="B3210" t="str">
            <v xml:space="preserve">Ed.Pinheiro Torres &amp; Irmãos, Lda   </v>
          </cell>
        </row>
        <row r="3211">
          <cell r="B3211" t="str">
            <v>Eda-Empresa Electricidade Açores,SA</v>
          </cell>
        </row>
        <row r="3212">
          <cell r="B3212" t="str">
            <v xml:space="preserve">Edamatice-Engenharia Segurança     </v>
          </cell>
        </row>
        <row r="3213">
          <cell r="B3213" t="str">
            <v xml:space="preserve">Edantur-Edit.Andaluza Turismo, SL  </v>
          </cell>
        </row>
        <row r="3214">
          <cell r="B3214" t="str">
            <v xml:space="preserve">EDELMIRO RODRIGUES                 </v>
          </cell>
        </row>
        <row r="3215">
          <cell r="B3215" t="str">
            <v xml:space="preserve">Edgar André Borrego Martins        </v>
          </cell>
        </row>
        <row r="3216">
          <cell r="B3216" t="str">
            <v xml:space="preserve">Edgar dos Santos Libório           </v>
          </cell>
        </row>
        <row r="3217">
          <cell r="B3217" t="str">
            <v xml:space="preserve">Edgar e Irmão, SA                  </v>
          </cell>
        </row>
        <row r="3218">
          <cell r="B3218" t="str">
            <v xml:space="preserve">EDGAR FERNANDO CARVALHO            </v>
          </cell>
        </row>
        <row r="3219">
          <cell r="B3219" t="str">
            <v xml:space="preserve">EDGAR MANUEL NUNES PEREIRA         </v>
          </cell>
        </row>
        <row r="3220">
          <cell r="B3220" t="str">
            <v xml:space="preserve">Ediciones Deusro, SA               </v>
          </cell>
        </row>
        <row r="3221">
          <cell r="B3221" t="str">
            <v xml:space="preserve">Edições Almedina, SA               </v>
          </cell>
        </row>
        <row r="3222">
          <cell r="B3222" t="str">
            <v xml:space="preserve">Edições Expansão Económica, Lda.   </v>
          </cell>
        </row>
        <row r="3223">
          <cell r="B3223" t="str">
            <v xml:space="preserve">Edições Pro-Homem, Lda.            </v>
          </cell>
        </row>
        <row r="3224">
          <cell r="B3224" t="str">
            <v xml:space="preserve">Edições Projardim, Lda             </v>
          </cell>
        </row>
        <row r="3225">
          <cell r="B3225" t="str">
            <v xml:space="preserve">Ediconta - Ed.Revista Contab.Lda   </v>
          </cell>
        </row>
        <row r="3226">
          <cell r="B3226" t="str">
            <v xml:space="preserve">EDIDECO-Editores Def.Consum. Lda   </v>
          </cell>
        </row>
        <row r="3227">
          <cell r="B3227" t="str">
            <v xml:space="preserve">Edifer - Reabilitação S.A.         </v>
          </cell>
        </row>
        <row r="3228">
          <cell r="B3228" t="str">
            <v>Edifer-C.Pires Coelho&amp; Fernandes,SA</v>
          </cell>
        </row>
        <row r="3229">
          <cell r="B3229" t="str">
            <v>Edifil 2-Publicações Económicas Lda</v>
          </cell>
        </row>
        <row r="3230">
          <cell r="B3230" t="str">
            <v>Edigma.com-Gestão de Projectos Digi</v>
          </cell>
        </row>
        <row r="3231">
          <cell r="B3231" t="str">
            <v xml:space="preserve">Edigma-Healthcare                  </v>
          </cell>
        </row>
        <row r="3232">
          <cell r="B3232" t="str">
            <v xml:space="preserve">Edimade - Edificad.Madeira, Lda    </v>
          </cell>
        </row>
        <row r="3233">
          <cell r="B3233" t="str">
            <v xml:space="preserve">Edimetal-Ind.Metalom.Alumínios SA  </v>
          </cell>
        </row>
        <row r="3234">
          <cell r="B3234" t="str">
            <v>Edimoto-Socª Publicações Periódicas</v>
          </cell>
        </row>
        <row r="3235">
          <cell r="B3235" t="str">
            <v xml:space="preserve">Edimpresa Editora, Lda             </v>
          </cell>
        </row>
        <row r="3236">
          <cell r="B3236" t="str">
            <v xml:space="preserve">Edimpresa Editora, Lda             </v>
          </cell>
        </row>
        <row r="3237">
          <cell r="B3237" t="str">
            <v xml:space="preserve">Edirádio-Comun.Eletrónica, Lda.    </v>
          </cell>
        </row>
        <row r="3238">
          <cell r="B3238" t="str">
            <v xml:space="preserve">Edirevistas-Sociedade Editorial,SA </v>
          </cell>
        </row>
        <row r="3239">
          <cell r="B3239" t="str">
            <v xml:space="preserve">Edisoft-Emp.S.Desenv.Software, SA  </v>
          </cell>
        </row>
        <row r="3240">
          <cell r="B3240" t="str">
            <v xml:space="preserve">Edisport-Soc.de Publicações,SA     </v>
          </cell>
        </row>
        <row r="3241">
          <cell r="B3241" t="str">
            <v>Edisport-Soc.Public.Desportivas, SA</v>
          </cell>
        </row>
        <row r="3242">
          <cell r="B3242" t="str">
            <v xml:space="preserve">Edit Set Go, Lda                   </v>
          </cell>
        </row>
        <row r="3243">
          <cell r="B3243" t="str">
            <v xml:space="preserve">Editando-Edição e Comunicação,Lda  </v>
          </cell>
        </row>
        <row r="3244">
          <cell r="B3244" t="str">
            <v xml:space="preserve">EDITE MARIA SILVA RUA GOMES        </v>
          </cell>
        </row>
        <row r="3245">
          <cell r="B3245" t="str">
            <v xml:space="preserve">Edite Teixeira Ramos               </v>
          </cell>
        </row>
        <row r="3246">
          <cell r="B3246" t="str">
            <v xml:space="preserve">Editel-Edições Tempos Livres, Lda  </v>
          </cell>
        </row>
        <row r="3247">
          <cell r="B3247" t="str">
            <v xml:space="preserve">Editideias-Edição e Produção, Lda  </v>
          </cell>
        </row>
        <row r="3248">
          <cell r="B3248" t="str">
            <v xml:space="preserve">Edition Weka                       </v>
          </cell>
        </row>
        <row r="3249">
          <cell r="B3249" t="str">
            <v xml:space="preserve">Editions Clement Juglar            </v>
          </cell>
        </row>
        <row r="3250">
          <cell r="B3250" t="str">
            <v xml:space="preserve">Editions J.B.Baillière             </v>
          </cell>
        </row>
        <row r="3251">
          <cell r="B3251" t="str">
            <v xml:space="preserve">Editora Mcgraw Hill Portugal,Lda   </v>
          </cell>
        </row>
        <row r="3252">
          <cell r="B3252" t="str">
            <v xml:space="preserve">Editora RH, Lda                    </v>
          </cell>
        </row>
        <row r="3253">
          <cell r="B3253" t="str">
            <v xml:space="preserve">Editorail Odín SL                  </v>
          </cell>
        </row>
        <row r="3254">
          <cell r="B3254" t="str">
            <v xml:space="preserve">Editorial Caminho, SA              </v>
          </cell>
        </row>
        <row r="3255">
          <cell r="B3255" t="str">
            <v xml:space="preserve">Editorial Mapfre                   </v>
          </cell>
        </row>
        <row r="3256">
          <cell r="B3256" t="str">
            <v>Editorial Novembro-Edições Cão Meno</v>
          </cell>
        </row>
        <row r="3257">
          <cell r="B3257" t="str">
            <v xml:space="preserve">Editorial Via Norte. Ldª           </v>
          </cell>
        </row>
        <row r="3258">
          <cell r="B3258" t="str">
            <v xml:space="preserve">Editurismo-Edições p/Turismo,Lda   </v>
          </cell>
        </row>
        <row r="3259">
          <cell r="B3259" t="str">
            <v xml:space="preserve">Edivisa-Empresa de Construções,SA  </v>
          </cell>
        </row>
        <row r="3260">
          <cell r="B3260" t="str">
            <v xml:space="preserve">Edmundo J.D.Santos- desp.Oficial   </v>
          </cell>
        </row>
        <row r="3261">
          <cell r="B3261" t="str">
            <v xml:space="preserve">Edmundo Pavão e Filhos, Lda        </v>
          </cell>
        </row>
        <row r="3262">
          <cell r="B3262" t="str">
            <v xml:space="preserve">EDP Comercial-Com.Energia, SA      </v>
          </cell>
        </row>
        <row r="3263">
          <cell r="B3263" t="str">
            <v xml:space="preserve">EDP- Distribuição Energia, Sa      </v>
          </cell>
        </row>
        <row r="3264">
          <cell r="B3264" t="str">
            <v xml:space="preserve">EDP Energia Ibérica, SA            </v>
          </cell>
        </row>
        <row r="3265">
          <cell r="B3265" t="str">
            <v xml:space="preserve">EDP GÁS-Comércio de Gás Natural SA </v>
          </cell>
        </row>
        <row r="3266">
          <cell r="B3266" t="str">
            <v xml:space="preserve">EDP GÁS-Serviço Universal S.A      </v>
          </cell>
        </row>
        <row r="3267">
          <cell r="B3267" t="str">
            <v xml:space="preserve">EDP Serviço Universal, SA          </v>
          </cell>
        </row>
        <row r="3268">
          <cell r="B3268" t="str">
            <v>EDP Serviços-Sistemas Qualidade Efi</v>
          </cell>
        </row>
        <row r="3269">
          <cell r="B3269" t="str">
            <v xml:space="preserve">EDP-Estudos e Consultoria, SA      </v>
          </cell>
        </row>
        <row r="3270">
          <cell r="B3270" t="str">
            <v xml:space="preserve">Eduarda Ferreira                   </v>
          </cell>
        </row>
        <row r="3271">
          <cell r="B3271" t="str">
            <v xml:space="preserve">Eduarda Micaela S.Pinto de Babo    </v>
          </cell>
        </row>
        <row r="3272">
          <cell r="B3272" t="str">
            <v xml:space="preserve">Eduardo Augusto C.Martins Pinto    </v>
          </cell>
        </row>
        <row r="3273">
          <cell r="B3273" t="str">
            <v xml:space="preserve">Eduardo Caetano Sousa              </v>
          </cell>
        </row>
        <row r="3274">
          <cell r="B3274" t="str">
            <v xml:space="preserve">Eduardo Carmo Ribeiro Moura        </v>
          </cell>
        </row>
        <row r="3275">
          <cell r="B3275" t="str">
            <v xml:space="preserve">Eduardo D.Cavaco-Engª Constr.Lda   </v>
          </cell>
        </row>
        <row r="3276">
          <cell r="B3276" t="str">
            <v xml:space="preserve">Eduardo Faria e Filho, Lda.        </v>
          </cell>
        </row>
        <row r="3277">
          <cell r="B3277" t="str">
            <v xml:space="preserve">EDUARDO JORGE GOMES S. CLARO       </v>
          </cell>
        </row>
        <row r="3278">
          <cell r="B3278" t="str">
            <v xml:space="preserve">Eduardo Jorge Rib.Carvalho Lima    </v>
          </cell>
        </row>
        <row r="3279">
          <cell r="B3279" t="str">
            <v xml:space="preserve">Eduardo José Braga Cabral          </v>
          </cell>
        </row>
        <row r="3280">
          <cell r="B3280" t="str">
            <v xml:space="preserve">EDUARDO JOSÉ DOS SANTOS COSTA      </v>
          </cell>
        </row>
        <row r="3281">
          <cell r="B3281" t="str">
            <v xml:space="preserve">Eduardo Lima e Lima, Lda           </v>
          </cell>
        </row>
        <row r="3282">
          <cell r="B3282" t="str">
            <v xml:space="preserve">Eduardo Luis M. Barrancos Vieira   </v>
          </cell>
        </row>
        <row r="3283">
          <cell r="B3283" t="str">
            <v xml:space="preserve">Eduardo M. Carreiro                </v>
          </cell>
        </row>
        <row r="3284">
          <cell r="B3284" t="str">
            <v xml:space="preserve">EDUARDO M. VASCONCELOS CARDOSO     </v>
          </cell>
        </row>
        <row r="3285">
          <cell r="B3285" t="str">
            <v xml:space="preserve">EDUARDO MANUEL AGUIAR BATISTA      </v>
          </cell>
        </row>
        <row r="3286">
          <cell r="B3286" t="str">
            <v xml:space="preserve">Eduardo Manuel Barbara Martins     </v>
          </cell>
        </row>
        <row r="3287">
          <cell r="B3287" t="str">
            <v xml:space="preserve">Eduardo Manuel F.P.Duarte          </v>
          </cell>
        </row>
        <row r="3288">
          <cell r="B3288" t="str">
            <v xml:space="preserve">Eduardo Manuel P. Cabral           </v>
          </cell>
        </row>
        <row r="3289">
          <cell r="B3289" t="str">
            <v xml:space="preserve">EDUARDO MANUEL P. MATIAS ALMEIDA   </v>
          </cell>
        </row>
        <row r="3290">
          <cell r="B3290" t="str">
            <v xml:space="preserve">Eduardo Medeiros, Lda              </v>
          </cell>
        </row>
        <row r="3291">
          <cell r="B3291" t="str">
            <v xml:space="preserve">Eduardo Mendes &amp; Pedro Correia,Ld  </v>
          </cell>
        </row>
        <row r="3292">
          <cell r="B3292" t="str">
            <v xml:space="preserve">Eduardo Mendes, Lda                </v>
          </cell>
        </row>
        <row r="3293">
          <cell r="B3293" t="str">
            <v xml:space="preserve">Eduardo Pinheiro de Melo, Lda      </v>
          </cell>
        </row>
        <row r="3294">
          <cell r="B3294" t="str">
            <v xml:space="preserve">Eduardo Pinto Rato                 </v>
          </cell>
        </row>
        <row r="3295">
          <cell r="B3295" t="str">
            <v xml:space="preserve">Eduardo Soares                     </v>
          </cell>
        </row>
        <row r="3296">
          <cell r="B3296" t="str">
            <v xml:space="preserve">Eduino Pereira Duarte              </v>
          </cell>
        </row>
        <row r="3297">
          <cell r="B3297" t="str">
            <v xml:space="preserve">Edurumos  Educação, Lda            </v>
          </cell>
        </row>
        <row r="3298">
          <cell r="B3298" t="str">
            <v>EDZ-Eventos do Zé,Mark.G.Eventos,Ld</v>
          </cell>
        </row>
        <row r="3299">
          <cell r="B3299" t="str">
            <v xml:space="preserve">Efacec - Automação e Robótica, Sa  </v>
          </cell>
        </row>
        <row r="3300">
          <cell r="B3300" t="str">
            <v>Efacec - Energia Máq. Equip. Eléctr</v>
          </cell>
        </row>
        <row r="3301">
          <cell r="B3301" t="str">
            <v xml:space="preserve">Efacec - Engenharia e Sistemas, SA </v>
          </cell>
        </row>
        <row r="3302">
          <cell r="B3302" t="str">
            <v xml:space="preserve">Efacec  Engenharia, S.A.           </v>
          </cell>
        </row>
        <row r="3303">
          <cell r="B3303" t="str">
            <v xml:space="preserve">Efacec - Motores Eléctricos, SA    </v>
          </cell>
        </row>
        <row r="3304">
          <cell r="B3304" t="str">
            <v>Efacec - Serv.Manut.Assistência, SA</v>
          </cell>
        </row>
        <row r="3305">
          <cell r="B3305" t="str">
            <v xml:space="preserve">Efacec Ambiente, S.A.              </v>
          </cell>
        </row>
        <row r="3306">
          <cell r="B3306" t="str">
            <v xml:space="preserve">Efacec AMT-Ap.Média Tensão,SA      </v>
          </cell>
        </row>
        <row r="3307">
          <cell r="B3307" t="str">
            <v>Efacec Universal Motors-Eq.Elect.Sa</v>
          </cell>
        </row>
        <row r="3308">
          <cell r="B3308" t="str">
            <v xml:space="preserve">Efacec-Emp.Fabril de Máq.Electr.   </v>
          </cell>
        </row>
        <row r="3309">
          <cell r="B3309" t="str">
            <v xml:space="preserve">Efaflu-Bombas e Ventiladores, SA   </v>
          </cell>
        </row>
        <row r="3310">
          <cell r="B3310" t="str">
            <v>Efalis-Ascensores Electrotecnia,Lda</v>
          </cell>
        </row>
        <row r="3311">
          <cell r="B3311" t="str">
            <v xml:space="preserve">Efcis - Comércio  Internacional,SA </v>
          </cell>
        </row>
        <row r="3312">
          <cell r="B3312" t="str">
            <v xml:space="preserve">Ef-Empresa Formaç.Tecnologias,Ld   </v>
          </cell>
        </row>
        <row r="3313">
          <cell r="B3313" t="str">
            <v xml:space="preserve">Efervescente-Design e Comunicação  </v>
          </cell>
        </row>
        <row r="3314">
          <cell r="B3314" t="str">
            <v xml:space="preserve">EffCo MbM, SL                      </v>
          </cell>
        </row>
        <row r="3315">
          <cell r="B3315" t="str">
            <v xml:space="preserve">Effco, Lda                         </v>
          </cell>
        </row>
        <row r="3316">
          <cell r="B3316" t="str">
            <v xml:space="preserve">Effect Comunicação, Lda            </v>
          </cell>
        </row>
        <row r="3317">
          <cell r="B3317" t="str">
            <v xml:space="preserve">E-Forecasting.com                  </v>
          </cell>
        </row>
        <row r="3318">
          <cell r="B3318" t="str">
            <v xml:space="preserve">E-FORMARE-Formação e Consult, Ld   </v>
          </cell>
        </row>
        <row r="3319">
          <cell r="B3319" t="str">
            <v xml:space="preserve">EFQM 2008                          </v>
          </cell>
        </row>
        <row r="3320">
          <cell r="B3320" t="str">
            <v xml:space="preserve">EFQM Forum 2001                    </v>
          </cell>
        </row>
        <row r="3321">
          <cell r="B3321" t="str">
            <v xml:space="preserve">EFQM Forum 2003                    </v>
          </cell>
        </row>
        <row r="3322">
          <cell r="B3322" t="str">
            <v xml:space="preserve">EFQM Forum 2005                    </v>
          </cell>
        </row>
        <row r="3323">
          <cell r="B3323" t="str">
            <v xml:space="preserve">EFQM FORUM 2007                    </v>
          </cell>
        </row>
        <row r="3324">
          <cell r="B3324" t="str">
            <v xml:space="preserve">EG - Eléctrica das Guardeiras, Lda </v>
          </cell>
        </row>
        <row r="3325">
          <cell r="B3325" t="str">
            <v xml:space="preserve">Ega-Empresa Gráfica Açoreana,Lda   </v>
          </cell>
        </row>
        <row r="3326">
          <cell r="B3326" t="str">
            <v xml:space="preserve">Egas Moniz-C.Ensino Superior,CRL   </v>
          </cell>
        </row>
        <row r="3327">
          <cell r="B3327" t="str">
            <v xml:space="preserve">Egatur-Emp.Hotel.Maia Galaicos,Lda </v>
          </cell>
        </row>
        <row r="3328">
          <cell r="B3328" t="str">
            <v xml:space="preserve">Egeo Tecnologia e Ambiente,S.A.    </v>
          </cell>
        </row>
        <row r="3329">
          <cell r="B3329" t="str">
            <v xml:space="preserve">Egídio Avelino Lopes               </v>
          </cell>
        </row>
        <row r="3330">
          <cell r="B3330" t="str">
            <v>Egon Zehnder Intern.Consultores,Lda</v>
          </cell>
        </row>
        <row r="3331">
          <cell r="B3331" t="str">
            <v xml:space="preserve">Egor - Portugal, Lda               </v>
          </cell>
        </row>
        <row r="3332">
          <cell r="B3332" t="str">
            <v xml:space="preserve">EGP-Escola de Gestão do Porto      </v>
          </cell>
        </row>
        <row r="3333">
          <cell r="B3333" t="str">
            <v xml:space="preserve">EGP-University of Porto Bus.School </v>
          </cell>
        </row>
        <row r="3334">
          <cell r="B3334" t="str">
            <v xml:space="preserve">Eicrel - Empr.Imp.Com.Repres.Lda   </v>
          </cell>
        </row>
        <row r="3335">
          <cell r="B3335" t="str">
            <v>Einhell Portugal-C.Internacional,Ld</v>
          </cell>
        </row>
        <row r="3336">
          <cell r="B3336" t="str">
            <v xml:space="preserve">EIPA-Europ.Inst. P.Administration  </v>
          </cell>
        </row>
        <row r="3337">
          <cell r="B3337" t="str">
            <v xml:space="preserve">Ekipa-Equipamentos Soluções        </v>
          </cell>
        </row>
        <row r="3338">
          <cell r="B3338" t="str">
            <v xml:space="preserve">El Corte Inglês S.A.               </v>
          </cell>
        </row>
        <row r="3339">
          <cell r="B3339" t="str">
            <v xml:space="preserve">El Croquis Editorial               </v>
          </cell>
        </row>
        <row r="3340">
          <cell r="B3340" t="str">
            <v xml:space="preserve">EL' RED                            </v>
          </cell>
        </row>
        <row r="3341">
          <cell r="B3341" t="str">
            <v xml:space="preserve">Elbar - Gruas, Lda                 </v>
          </cell>
        </row>
        <row r="3342">
          <cell r="B3342" t="str">
            <v xml:space="preserve">Elder Engineering (Herts) LTD      </v>
          </cell>
        </row>
        <row r="3343">
          <cell r="B3343" t="str">
            <v xml:space="preserve">Electo Bobinadora Alvelos, Lda     </v>
          </cell>
        </row>
        <row r="3344">
          <cell r="B3344" t="str">
            <v xml:space="preserve">Electraçor-Soc.A Mater.Elect.Lda   </v>
          </cell>
        </row>
        <row r="3345">
          <cell r="B3345" t="str">
            <v>Electric Co-D.Prod.não Alimentares,</v>
          </cell>
        </row>
        <row r="3346">
          <cell r="B3346" t="str">
            <v>Electrimeca-Electricidade Mecânica,</v>
          </cell>
        </row>
        <row r="3347">
          <cell r="B3347" t="str">
            <v>Electrinfar-Soc.Electro-Industrial,</v>
          </cell>
        </row>
        <row r="3348">
          <cell r="B3348" t="str">
            <v xml:space="preserve">Electro Arco, S.A.                 </v>
          </cell>
        </row>
        <row r="3349">
          <cell r="B3349" t="str">
            <v xml:space="preserve">Electro Auto Costa                 </v>
          </cell>
        </row>
        <row r="3350">
          <cell r="B3350" t="str">
            <v xml:space="preserve">Electro Bobinadora Sacavenense     </v>
          </cell>
        </row>
        <row r="3351">
          <cell r="B3351" t="str">
            <v xml:space="preserve">Electro Carregadense, Ldª          </v>
          </cell>
        </row>
        <row r="3352">
          <cell r="B3352" t="str">
            <v xml:space="preserve">Electro Central Vulcanizadora, Lda </v>
          </cell>
        </row>
        <row r="3353">
          <cell r="B3353" t="str">
            <v xml:space="preserve">Electro Colina do Sol Lda          </v>
          </cell>
        </row>
        <row r="3354">
          <cell r="B3354" t="str">
            <v xml:space="preserve">Electro Himatlal, Lda              </v>
          </cell>
        </row>
        <row r="3355">
          <cell r="B3355" t="str">
            <v xml:space="preserve">Electro Laranjo-Lar Comunicª Terra </v>
          </cell>
        </row>
        <row r="3356">
          <cell r="B3356" t="str">
            <v xml:space="preserve">Electro Mariense, Lda              </v>
          </cell>
        </row>
        <row r="3357">
          <cell r="B3357" t="str">
            <v xml:space="preserve">Electro Minervauto                 </v>
          </cell>
        </row>
        <row r="3358">
          <cell r="B3358" t="str">
            <v xml:space="preserve">Electro Naval, Lda                 </v>
          </cell>
        </row>
        <row r="3359">
          <cell r="B3359" t="str">
            <v xml:space="preserve">Electro Portugal, Lda              </v>
          </cell>
        </row>
        <row r="3360">
          <cell r="B3360" t="str">
            <v xml:space="preserve">Electro Rega-Equip. de Rega,Lda    </v>
          </cell>
        </row>
        <row r="3361">
          <cell r="B3361" t="str">
            <v xml:space="preserve">Electro Requetim S.A.              </v>
          </cell>
        </row>
        <row r="3362">
          <cell r="B3362" t="str">
            <v xml:space="preserve">Electro S.Cristóvão, Lda           </v>
          </cell>
        </row>
        <row r="3363">
          <cell r="B3363" t="str">
            <v xml:space="preserve">Electro S.Mamede-Rib.E Vilarinho   </v>
          </cell>
        </row>
        <row r="3364">
          <cell r="B3364" t="str">
            <v xml:space="preserve">Electro Sacavém                    </v>
          </cell>
        </row>
        <row r="3365">
          <cell r="B3365" t="str">
            <v xml:space="preserve">Electro Sousa &amp; Batistas, Lda      </v>
          </cell>
        </row>
        <row r="3366">
          <cell r="B3366" t="str">
            <v xml:space="preserve">Electrocumeira-Electricidade, Lda  </v>
          </cell>
        </row>
        <row r="3367">
          <cell r="B3367" t="str">
            <v xml:space="preserve">Electroeme-Repres.Eléctricos,Lda   </v>
          </cell>
        </row>
        <row r="3368">
          <cell r="B3368" t="str">
            <v xml:space="preserve">Electro-Estúdio Publ.E Art.G.Lda   </v>
          </cell>
        </row>
        <row r="3369">
          <cell r="B3369" t="str">
            <v xml:space="preserve">Electrogrupo                       </v>
          </cell>
        </row>
        <row r="3370">
          <cell r="B3370" t="str">
            <v>Electrolagos-Coop.Trab.Electric.Lag</v>
          </cell>
        </row>
        <row r="3371">
          <cell r="B3371" t="str">
            <v xml:space="preserve">Electrolaranjo                     </v>
          </cell>
        </row>
        <row r="3372">
          <cell r="B3372" t="str">
            <v>Electrolino-Com.Venda Material Elec</v>
          </cell>
        </row>
        <row r="3373">
          <cell r="B3373" t="str">
            <v xml:space="preserve">Electrolux                         </v>
          </cell>
        </row>
        <row r="3374">
          <cell r="B3374" t="str">
            <v xml:space="preserve">ELECTROMARIENSE, LDª               </v>
          </cell>
        </row>
        <row r="3375">
          <cell r="B3375" t="str">
            <v xml:space="preserve">Electromeclis, Lda.                </v>
          </cell>
        </row>
        <row r="3376">
          <cell r="B3376" t="str">
            <v xml:space="preserve">Electro-Rex, Lda                   </v>
          </cell>
        </row>
        <row r="3377">
          <cell r="B3377" t="str">
            <v xml:space="preserve">Electrosertec, Lda                 </v>
          </cell>
        </row>
        <row r="3378">
          <cell r="B3378" t="str">
            <v xml:space="preserve">Electrosis - Comun.Sistemas, Lda   </v>
          </cell>
        </row>
        <row r="3379">
          <cell r="B3379" t="str">
            <v xml:space="preserve">Electrotejo S.A.                   </v>
          </cell>
        </row>
        <row r="3380">
          <cell r="B3380" t="str">
            <v xml:space="preserve">Electroxi-Maquinas e Ferramentas,  </v>
          </cell>
        </row>
        <row r="3381">
          <cell r="B3381" t="str">
            <v>Electrumtrofa-Instalações Electrica</v>
          </cell>
        </row>
        <row r="3382">
          <cell r="B3382" t="str">
            <v xml:space="preserve">Elena Vassilicoa                   </v>
          </cell>
        </row>
        <row r="3383">
          <cell r="B3383" t="str">
            <v xml:space="preserve">Eleonora Domingos                  </v>
          </cell>
        </row>
        <row r="3384">
          <cell r="B3384" t="str">
            <v xml:space="preserve">Elevadores Tecnichoro, Lda         </v>
          </cell>
        </row>
        <row r="3385">
          <cell r="B3385" t="str">
            <v xml:space="preserve">Eleve - Electro Revenda, Lda       </v>
          </cell>
        </row>
        <row r="3386">
          <cell r="B3386" t="str">
            <v xml:space="preserve">Elfra                              </v>
          </cell>
        </row>
        <row r="3387">
          <cell r="B3387" t="str">
            <v xml:space="preserve">Élia Isabel Gamito de Jesus        </v>
          </cell>
        </row>
        <row r="3388">
          <cell r="B3388" t="str">
            <v xml:space="preserve">Eliarte-Eliseu Sousa,Lda           </v>
          </cell>
        </row>
        <row r="3389">
          <cell r="B3389" t="str">
            <v xml:space="preserve">Elídio Ferreira-Com.Electr.Inf.Lda </v>
          </cell>
        </row>
        <row r="3390">
          <cell r="B3390" t="str">
            <v xml:space="preserve">Eliesse-Com.Artigos Papelaria,Lda  </v>
          </cell>
        </row>
        <row r="3391">
          <cell r="B3391" t="str">
            <v xml:space="preserve">Eliete Fialho Vasconcellos David   </v>
          </cell>
        </row>
        <row r="3392">
          <cell r="B3392" t="str">
            <v xml:space="preserve">Elifogo, Lda                       </v>
          </cell>
        </row>
        <row r="3393">
          <cell r="B3393" t="str">
            <v xml:space="preserve">Élio Pires Guerreiro               </v>
          </cell>
        </row>
        <row r="3394">
          <cell r="B3394" t="str">
            <v xml:space="preserve">Elis Doroteia Crisóstomo Marçal    </v>
          </cell>
        </row>
        <row r="3395">
          <cell r="B3395" t="str">
            <v>ELISA MARIA DE JESUS LOPES DA COSTA</v>
          </cell>
        </row>
        <row r="3396">
          <cell r="B3396" t="str">
            <v xml:space="preserve">Elisabete Braga Rodrigues Neves    </v>
          </cell>
        </row>
        <row r="3397">
          <cell r="B3397" t="str">
            <v>ELISABETE CONCEIÇÃO M. FEIJÓ FERREI</v>
          </cell>
        </row>
        <row r="3398">
          <cell r="B3398" t="str">
            <v xml:space="preserve">ELISETE LUCAS CRISTINO BASTOS      </v>
          </cell>
        </row>
        <row r="3399">
          <cell r="B3399" t="str">
            <v xml:space="preserve">Eliseu E. M.  Sousa                </v>
          </cell>
        </row>
        <row r="3400">
          <cell r="B3400" t="str">
            <v xml:space="preserve">Eliseu Mendonça Jacinto            </v>
          </cell>
        </row>
        <row r="3401">
          <cell r="B3401" t="str">
            <v xml:space="preserve">Elite Special Sections             </v>
          </cell>
        </row>
        <row r="3402">
          <cell r="B3402" t="str">
            <v xml:space="preserve">Elmafe-Estruturas e Antenas ,Lda   </v>
          </cell>
        </row>
        <row r="3403">
          <cell r="B3403" t="str">
            <v xml:space="preserve">Elmano Alves, Lda                  </v>
          </cell>
        </row>
        <row r="3404">
          <cell r="B3404" t="str">
            <v xml:space="preserve">Elmiro Ávila da Cunha              </v>
          </cell>
        </row>
        <row r="3405">
          <cell r="B3405" t="str">
            <v xml:space="preserve">Elnor-Equip. Tecn.Laborat.,SA      </v>
          </cell>
        </row>
        <row r="3406">
          <cell r="B3406" t="str">
            <v xml:space="preserve">Elo Imagem, SA                     </v>
          </cell>
        </row>
        <row r="3407">
          <cell r="B3407" t="str">
            <v xml:space="preserve">ELP-European Logistic Partners     </v>
          </cell>
        </row>
        <row r="3408">
          <cell r="B3408" t="str">
            <v xml:space="preserve">Elpor-Comércio Ind.Eléctricas, Lda </v>
          </cell>
        </row>
        <row r="3409">
          <cell r="B3409" t="str">
            <v xml:space="preserve">El'Red-Prestação de Serviços,Lda   </v>
          </cell>
        </row>
        <row r="3410">
          <cell r="B3410" t="str">
            <v xml:space="preserve">Elsa Brito Gonçalves               </v>
          </cell>
        </row>
        <row r="3411">
          <cell r="B3411" t="str">
            <v xml:space="preserve">ELSA JOAO PEREIRA GORDINHO         </v>
          </cell>
        </row>
        <row r="3412">
          <cell r="B3412" t="str">
            <v xml:space="preserve">ELSA MARIA CARVALHO ORNELAS TORRES </v>
          </cell>
        </row>
        <row r="3413">
          <cell r="B3413" t="str">
            <v xml:space="preserve">ELSA MARIA DOS SANTOS GALANTE      </v>
          </cell>
        </row>
        <row r="3414">
          <cell r="B3414" t="str">
            <v>Elsamex Portugal-Engª e Sistemas Ge</v>
          </cell>
        </row>
        <row r="3415">
          <cell r="B3415" t="str">
            <v>Elsaplás-Manufactura Plásticos,Lda.</v>
          </cell>
        </row>
        <row r="3416">
          <cell r="B3416" t="str">
            <v xml:space="preserve">Elsevier Ltd                       </v>
          </cell>
        </row>
        <row r="3417">
          <cell r="B3417" t="str">
            <v xml:space="preserve">Elsevier Science                   </v>
          </cell>
        </row>
        <row r="3418">
          <cell r="B3418" t="str">
            <v xml:space="preserve">Elsevier, Ltd                      </v>
          </cell>
        </row>
        <row r="3419">
          <cell r="B3419" t="str">
            <v xml:space="preserve">Eltec-Electr.Comércio Indúst.Lda   </v>
          </cell>
        </row>
        <row r="3420">
          <cell r="B3420" t="str">
            <v xml:space="preserve">Eltecnol                           </v>
          </cell>
        </row>
        <row r="3421">
          <cell r="B3421" t="str">
            <v>ELTEF-Electricidade e Telecomun.Lda</v>
          </cell>
        </row>
        <row r="3422">
          <cell r="B3422" t="str">
            <v xml:space="preserve">Elum Club-C.Electrodomésticos, SA  </v>
          </cell>
        </row>
        <row r="3423">
          <cell r="B3423" t="str">
            <v xml:space="preserve">ELVIRA MARIA SANTOS PEREIRA VIEIRA </v>
          </cell>
        </row>
        <row r="3424">
          <cell r="B3424" t="str">
            <v>Em Busca da Origem-Prod.Alim. Bebid</v>
          </cell>
        </row>
        <row r="3425">
          <cell r="B3425" t="str">
            <v xml:space="preserve">Em Foco-Produção Audiovisual, Lda  </v>
          </cell>
        </row>
        <row r="3426">
          <cell r="B3426" t="str">
            <v xml:space="preserve">Ema Augusta Jesus Pereira          </v>
          </cell>
        </row>
        <row r="3427">
          <cell r="B3427" t="str">
            <v xml:space="preserve">EMA Partners Portugal              </v>
          </cell>
        </row>
        <row r="3428">
          <cell r="B3428" t="str">
            <v xml:space="preserve">Ema Pereira                        </v>
          </cell>
        </row>
        <row r="3429">
          <cell r="B3429" t="str">
            <v xml:space="preserve">Emac - Com. Automóveis, Lda        </v>
          </cell>
        </row>
        <row r="3430">
          <cell r="B3430" t="str">
            <v xml:space="preserve">Emanuel Amaral                     </v>
          </cell>
        </row>
        <row r="3431">
          <cell r="B3431" t="str">
            <v xml:space="preserve">Emanuel Borges Saudade             </v>
          </cell>
        </row>
        <row r="3432">
          <cell r="B3432" t="str">
            <v xml:space="preserve">Emanuel de Paulo Cabral de Faria   </v>
          </cell>
        </row>
        <row r="3433">
          <cell r="B3433" t="str">
            <v xml:space="preserve">EMANUEL FERNANDES SOARES           </v>
          </cell>
        </row>
        <row r="3434">
          <cell r="B3434" t="str">
            <v xml:space="preserve">Emanuel Fernando M.Faria Ribeiro   </v>
          </cell>
        </row>
        <row r="3435">
          <cell r="B3435" t="str">
            <v xml:space="preserve">Emanuel Medeiros Teves             </v>
          </cell>
        </row>
        <row r="3436">
          <cell r="B3436" t="str">
            <v xml:space="preserve">Emanuel Nuno Garcia Oliveira       </v>
          </cell>
        </row>
        <row r="3437">
          <cell r="B3437" t="str">
            <v xml:space="preserve">Emanuel Ricardo Constr.-S.Unip.Lda </v>
          </cell>
        </row>
        <row r="3438">
          <cell r="B3438" t="str">
            <v xml:space="preserve">Emanuel Silva Santos               </v>
          </cell>
        </row>
        <row r="3439">
          <cell r="B3439" t="str">
            <v>Emanuel Teixeira,Paulo Pinto &amp; Ass.</v>
          </cell>
        </row>
        <row r="3440">
          <cell r="B3440" t="str">
            <v xml:space="preserve">Emap - Business Communications     </v>
          </cell>
        </row>
        <row r="3441">
          <cell r="B3441" t="str">
            <v xml:space="preserve">Emap Comunications, Ltd            </v>
          </cell>
        </row>
        <row r="3442">
          <cell r="B3442" t="str">
            <v xml:space="preserve">Emapa Comerc.-Soc.Repr.Papéis,Lda  </v>
          </cell>
        </row>
        <row r="3443">
          <cell r="B3443" t="str">
            <v xml:space="preserve">EMAS                               </v>
          </cell>
        </row>
        <row r="3444">
          <cell r="B3444" t="str">
            <v>Embaixada da República Democrát. Ar</v>
          </cell>
        </row>
        <row r="3445">
          <cell r="B3445" t="str">
            <v xml:space="preserve">Embaixada de S. Tomé -Lisboa       </v>
          </cell>
        </row>
        <row r="3446">
          <cell r="B3446" t="str">
            <v xml:space="preserve">Embaixada República Moçambique     </v>
          </cell>
        </row>
        <row r="3447">
          <cell r="B3447" t="str">
            <v xml:space="preserve">Embalcer-Eq. Mat. Embalagem Lda.   </v>
          </cell>
        </row>
        <row r="3448">
          <cell r="B3448" t="str">
            <v xml:space="preserve">Embalpaços-Emb.Paços Ferreira,Lda  </v>
          </cell>
        </row>
        <row r="3449">
          <cell r="B3449" t="str">
            <v xml:space="preserve">Emdislube-Empr.Distrib.Lubrif.Lda  </v>
          </cell>
        </row>
        <row r="3450">
          <cell r="B3450" t="str">
            <v xml:space="preserve">Emergência 2000, SA                </v>
          </cell>
        </row>
        <row r="3451">
          <cell r="B3451" t="str">
            <v xml:space="preserve">Emergency-One, Inc.                </v>
          </cell>
        </row>
        <row r="3452">
          <cell r="B3452" t="str">
            <v xml:space="preserve">Emerg-Serv.Emergência Médica, Lda  </v>
          </cell>
        </row>
        <row r="3453">
          <cell r="B3453" t="str">
            <v xml:space="preserve">Emetres                            </v>
          </cell>
        </row>
        <row r="3454">
          <cell r="B3454" t="str">
            <v xml:space="preserve">Emília Bartolomeu da Silva Graça   </v>
          </cell>
        </row>
        <row r="3455">
          <cell r="B3455" t="str">
            <v xml:space="preserve">Emílio Braga &amp; Cª, Lda             </v>
          </cell>
        </row>
        <row r="3456">
          <cell r="B3456" t="str">
            <v xml:space="preserve">Emílio de Azevedo Campos, SA       </v>
          </cell>
        </row>
        <row r="3457">
          <cell r="B3457" t="str">
            <v xml:space="preserve">Emílio e Isabel, Lda               </v>
          </cell>
        </row>
        <row r="3458">
          <cell r="B3458" t="str">
            <v>Emi-Valentim de Carvalho Música Lda</v>
          </cell>
        </row>
        <row r="3459">
          <cell r="B3459" t="str">
            <v xml:space="preserve">Emka Ferragens Portuguesa, Lda     </v>
          </cell>
        </row>
        <row r="3460">
          <cell r="B3460" t="str">
            <v xml:space="preserve">Emo-Empr.Metalurg.Olivalense,Lda   </v>
          </cell>
        </row>
        <row r="3461">
          <cell r="B3461" t="str">
            <v xml:space="preserve">Emp.de Exp.Imp.E Coop.Ind., Lda.   </v>
          </cell>
        </row>
        <row r="3462">
          <cell r="B3462" t="str">
            <v xml:space="preserve">Empª Constr.Amândio Carvalho, SA   </v>
          </cell>
        </row>
        <row r="3463">
          <cell r="B3463" t="str">
            <v>Empª Transp.Colectivos .Santa Maria</v>
          </cell>
        </row>
        <row r="3464">
          <cell r="B3464" t="str">
            <v>Empark Portugal-Emprºs Explorº Parq</v>
          </cell>
        </row>
        <row r="3465">
          <cell r="B3465" t="str">
            <v xml:space="preserve">Empatias-Decoração Interiores,Lda  </v>
          </cell>
        </row>
        <row r="3466">
          <cell r="B3466" t="str">
            <v>Empilhad.Portugal Manitou-C.Máq.Lda</v>
          </cell>
        </row>
        <row r="3467">
          <cell r="B3467" t="str">
            <v>Empilhadores do Norte-Ass.Empilhado</v>
          </cell>
        </row>
        <row r="3468">
          <cell r="B3468" t="str">
            <v xml:space="preserve">Empilhatécnica, Lda                </v>
          </cell>
        </row>
        <row r="3469">
          <cell r="B3469" t="str">
            <v xml:space="preserve">Empitec - Assist.Empilhadores,Lda  </v>
          </cell>
        </row>
        <row r="3470">
          <cell r="B3470" t="str">
            <v>Emporlojas-G.Expl.Est.Comerciais,SA</v>
          </cell>
        </row>
        <row r="3471">
          <cell r="B3471" t="str">
            <v xml:space="preserve">Empr.de O Jornal O Telegrafo,Lda   </v>
          </cell>
        </row>
        <row r="3472">
          <cell r="B3472" t="str">
            <v xml:space="preserve">Empr.de Transp.Gondomarense,Lda.   </v>
          </cell>
        </row>
        <row r="3473">
          <cell r="B3473" t="str">
            <v xml:space="preserve">Empraçor-Soc.Empreit.Açoreana,Lda  </v>
          </cell>
        </row>
        <row r="3474">
          <cell r="B3474" t="str">
            <v xml:space="preserve">Empreendimentos Turísticos, Lda    </v>
          </cell>
        </row>
        <row r="3475">
          <cell r="B3475" t="str">
            <v>Empresa "O Primeiro de Janeiro", SA</v>
          </cell>
        </row>
        <row r="3476">
          <cell r="B3476" t="str">
            <v xml:space="preserve">Empresa Correio da Horta, Unip.Lda </v>
          </cell>
        </row>
        <row r="3477">
          <cell r="B3477" t="str">
            <v xml:space="preserve">Empresa Correio da Horta,Unip.Lda  </v>
          </cell>
        </row>
        <row r="3478">
          <cell r="B3478" t="str">
            <v xml:space="preserve">Empresa de Transportes Galamas     </v>
          </cell>
        </row>
        <row r="3479">
          <cell r="B3479" t="str">
            <v xml:space="preserve">Empresa Diário de Notícias, Lda.   </v>
          </cell>
        </row>
        <row r="3480">
          <cell r="B3480" t="str">
            <v xml:space="preserve">Empresa Electricidade Madeira,SA   </v>
          </cell>
        </row>
        <row r="3481">
          <cell r="B3481" t="str">
            <v xml:space="preserve">Empresa Gráfica Rubi, Lda          </v>
          </cell>
        </row>
        <row r="3482">
          <cell r="B3482" t="str">
            <v xml:space="preserve">Empresa Granitos Pol.Cantarias     </v>
          </cell>
        </row>
        <row r="3483">
          <cell r="B3483" t="str">
            <v xml:space="preserve">Empresa Viação Terceirense, Lda    </v>
          </cell>
        </row>
        <row r="3484">
          <cell r="B3484" t="str">
            <v>Empripar SA-Obras Públicas e Privad</v>
          </cell>
        </row>
        <row r="3485">
          <cell r="B3485" t="str">
            <v xml:space="preserve">En - Electricidade Norte, S.A.     </v>
          </cell>
        </row>
        <row r="3486">
          <cell r="B3486" t="str">
            <v xml:space="preserve">Enafer - Equip.Electrónicos, Lda   </v>
          </cell>
        </row>
        <row r="3487">
          <cell r="B3487" t="str">
            <v xml:space="preserve">Enaque-Engª e Arquitectura, Lda    </v>
          </cell>
        </row>
        <row r="3488">
          <cell r="B3488" t="str">
            <v xml:space="preserve">Enarco-Gab.Engenharia e Arquitect. </v>
          </cell>
        </row>
        <row r="3489">
          <cell r="B3489" t="str">
            <v xml:space="preserve">Encadernação Progresso             </v>
          </cell>
        </row>
        <row r="3490">
          <cell r="B3490" t="str">
            <v xml:space="preserve">Endal-Estudos,Decor.Alumínios,Lda  </v>
          </cell>
        </row>
        <row r="3491">
          <cell r="B3491" t="str">
            <v xml:space="preserve">Endesa Energia                     </v>
          </cell>
        </row>
        <row r="3492">
          <cell r="B3492" t="str">
            <v xml:space="preserve">Endesa-Comercialização de Energia  </v>
          </cell>
        </row>
        <row r="3493">
          <cell r="B3493" t="str">
            <v xml:space="preserve">Endress+Hauser Portugal Unip.Lda   </v>
          </cell>
        </row>
        <row r="3494">
          <cell r="B3494" t="str">
            <v xml:space="preserve">Enelec-Proj.Mont.Elec.Instrum.SA   </v>
          </cell>
        </row>
        <row r="3495">
          <cell r="B3495" t="str">
            <v xml:space="preserve">Enerágua                           </v>
          </cell>
        </row>
        <row r="3496">
          <cell r="B3496" t="str">
            <v xml:space="preserve">Energia Com.E Ind.de Mat.El.,Lda   </v>
          </cell>
        </row>
        <row r="3497">
          <cell r="B3497" t="str">
            <v xml:space="preserve">Energia Técnica-Gab.Engenharia,Lda </v>
          </cell>
        </row>
        <row r="3498">
          <cell r="B3498" t="str">
            <v>Energiavital-Prod.Magnetoterapia,Ld</v>
          </cell>
        </row>
        <row r="3499">
          <cell r="B3499" t="str">
            <v xml:space="preserve">Enermec-Gab.Técn.M.Industriais,Lda </v>
          </cell>
        </row>
        <row r="3500">
          <cell r="B3500" t="str">
            <v xml:space="preserve">Eng. Luís Gomes, SA                </v>
          </cell>
        </row>
        <row r="3501">
          <cell r="B3501" t="str">
            <v xml:space="preserve">Eng. Rodrigues  Gomes &amp; Associados </v>
          </cell>
        </row>
        <row r="3502">
          <cell r="B3502" t="str">
            <v xml:space="preserve">Engeal - Caixilharia, Lda          </v>
          </cell>
        </row>
        <row r="3503">
          <cell r="B3503" t="str">
            <v xml:space="preserve">Engebritres - Tecn.Com.Eq.Ind.Lda  </v>
          </cell>
        </row>
        <row r="3504">
          <cell r="B3504" t="str">
            <v>Engeland-Proj.Med.Topo.Fotográf.Lda</v>
          </cell>
        </row>
        <row r="3505">
          <cell r="B3505" t="str">
            <v xml:space="preserve">Engels-Logística e Ambiente, Lda   </v>
          </cell>
        </row>
        <row r="3506">
          <cell r="B3506" t="str">
            <v xml:space="preserve">Engeneer.Solut.Port-Infor.Eng.Lda  </v>
          </cell>
        </row>
        <row r="3507">
          <cell r="B3507" t="str">
            <v xml:space="preserve">Engenharia Acústica Ambiente,Lda   </v>
          </cell>
        </row>
        <row r="3508">
          <cell r="B3508" t="str">
            <v xml:space="preserve">Engenharia,Repres.Tecn.Indust.Lda  </v>
          </cell>
        </row>
        <row r="3509">
          <cell r="B3509" t="str">
            <v xml:space="preserve">Engenhod'ouro                      </v>
          </cell>
        </row>
        <row r="3510">
          <cell r="B3510" t="str">
            <v xml:space="preserve">Engibuilt-Construções .Lda         </v>
          </cell>
        </row>
        <row r="3511">
          <cell r="B3511" t="str">
            <v>Engiciclo-Engenharia do Ambiente,LD</v>
          </cell>
        </row>
        <row r="3512">
          <cell r="B3512" t="str">
            <v xml:space="preserve">Engidifica-Edif.Fiscal.G.Obras,Lda </v>
          </cell>
        </row>
        <row r="3513">
          <cell r="B3513" t="str">
            <v xml:space="preserve">Engidro-Estudos Engenharia, Lda    </v>
          </cell>
        </row>
        <row r="3514">
          <cell r="B3514" t="str">
            <v xml:space="preserve">Engil-Soc.Construção Civil, Sa     </v>
          </cell>
        </row>
        <row r="3515">
          <cell r="B3515" t="str">
            <v xml:space="preserve">Engine Creative Consultants, Ltd   </v>
          </cell>
        </row>
        <row r="3516">
          <cell r="B3516" t="str">
            <v xml:space="preserve">Engine Service Desing              </v>
          </cell>
        </row>
        <row r="3517">
          <cell r="B3517" t="str">
            <v xml:space="preserve">Engisun, Lda                       </v>
          </cell>
        </row>
        <row r="3518">
          <cell r="B3518" t="str">
            <v xml:space="preserve">English 4u- Beja                   </v>
          </cell>
        </row>
        <row r="3519">
          <cell r="B3519" t="str">
            <v xml:space="preserve">Engº Edgar Bernardes, Lda.         </v>
          </cell>
        </row>
        <row r="3520">
          <cell r="B3520" t="str">
            <v>ENJOYSUCCESS-Promoção Eventos Unip.</v>
          </cell>
        </row>
        <row r="3521">
          <cell r="B3521" t="str">
            <v xml:space="preserve">Enkrott-Gest.Trat.Aguas, S.A.      </v>
          </cell>
        </row>
        <row r="3522">
          <cell r="B3522" t="str">
            <v>Enor-Elevação e Equipamentos Indust</v>
          </cell>
        </row>
        <row r="3523">
          <cell r="B3523" t="str">
            <v xml:space="preserve">ENOS-Ass.Port.Assist.Soc.Trab.     </v>
          </cell>
        </row>
        <row r="3524">
          <cell r="B3524" t="str">
            <v xml:space="preserve">Ensigest-Gestão Estab.Ensino, SA   </v>
          </cell>
        </row>
        <row r="3525">
          <cell r="B3525" t="str">
            <v xml:space="preserve">Ensilis-Educação e Formação, SA    </v>
          </cell>
        </row>
        <row r="3526">
          <cell r="B3526" t="str">
            <v xml:space="preserve">Ensinus-Estudos Superiores, Sa     </v>
          </cell>
        </row>
        <row r="3527">
          <cell r="B3527" t="str">
            <v xml:space="preserve">Ensitel - Engenharia Sistemas,SA   </v>
          </cell>
        </row>
        <row r="3528">
          <cell r="B3528" t="str">
            <v xml:space="preserve">Ensulmeci-Gest.Proj.Engenharia,SA  </v>
          </cell>
        </row>
        <row r="3529">
          <cell r="B3529" t="str">
            <v>Enterasys Networks Distribution Ltd</v>
          </cell>
        </row>
        <row r="3530">
          <cell r="B3530" t="str">
            <v xml:space="preserve">Entidade Regional Turismo  Algarve </v>
          </cell>
        </row>
        <row r="3531">
          <cell r="B3531" t="str">
            <v xml:space="preserve">Entredoor-Portas e Automatismos    </v>
          </cell>
        </row>
        <row r="3532">
          <cell r="B3532" t="str">
            <v xml:space="preserve">Entreposto Algarve-Viat.Máq.,Lda   </v>
          </cell>
        </row>
        <row r="3533">
          <cell r="B3533" t="str">
            <v xml:space="preserve">Entreposto LH - Com.Viaturas, SA   </v>
          </cell>
        </row>
        <row r="3534">
          <cell r="B3534" t="str">
            <v>Entreposto Máquinas-C..Eq.Ag.Ind.SA</v>
          </cell>
        </row>
        <row r="3535">
          <cell r="B3535" t="str">
            <v xml:space="preserve">Entreposto Setúbal-Com.Viat.Máq.SA </v>
          </cell>
        </row>
        <row r="3536">
          <cell r="B3536" t="str">
            <v xml:space="preserve">Entreposto-Faro-Viat.Máquinas,Ld   </v>
          </cell>
        </row>
        <row r="3537">
          <cell r="B3537" t="str">
            <v xml:space="preserve">Entreposto-Lisboa-Com.Viatur,Lda   </v>
          </cell>
        </row>
        <row r="3538">
          <cell r="B3538" t="str">
            <v xml:space="preserve">EnviEstudos-SA                     </v>
          </cell>
        </row>
        <row r="3539">
          <cell r="B3539" t="str">
            <v xml:space="preserve">Enviprime-C.Est.Tecn.Amb.Segur.SA  </v>
          </cell>
        </row>
        <row r="3540">
          <cell r="B3540" t="str">
            <v xml:space="preserve">Environment Transport &amp; Planning   </v>
          </cell>
        </row>
        <row r="3541">
          <cell r="B3541" t="str">
            <v>EOQ MNB - European Quality Congress</v>
          </cell>
        </row>
        <row r="3542">
          <cell r="B3542" t="str">
            <v>Epal - Emp. Portug. Águas Livres,SA</v>
          </cell>
        </row>
        <row r="3543">
          <cell r="B3543" t="str">
            <v xml:space="preserve">EPIDOR Portugal-Compon.Industr.Lda </v>
          </cell>
        </row>
        <row r="3544">
          <cell r="B3544" t="str">
            <v xml:space="preserve">EPIS-Empresários P/Inclusão Social </v>
          </cell>
        </row>
        <row r="3545">
          <cell r="B3545" t="str">
            <v xml:space="preserve">Epme-Emp.Port.Mont.Eléctricas,Lda  </v>
          </cell>
        </row>
        <row r="3546">
          <cell r="B3546" t="str">
            <v xml:space="preserve">Epoch  Multimédia, Lda             </v>
          </cell>
        </row>
        <row r="3547">
          <cell r="B3547" t="str">
            <v>Eppe-Est.Prévio Proj.Engenharia,Lda</v>
          </cell>
        </row>
        <row r="3548">
          <cell r="B3548" t="str">
            <v xml:space="preserve">E-Projectos                        </v>
          </cell>
        </row>
        <row r="3549">
          <cell r="B3549" t="str">
            <v xml:space="preserve">Equação Lógica-Estudos de Mercado  </v>
          </cell>
        </row>
        <row r="3550">
          <cell r="B3550" t="str">
            <v xml:space="preserve">Equador &amp; Mendes, SA               </v>
          </cell>
        </row>
        <row r="3551">
          <cell r="B3551" t="str">
            <v xml:space="preserve">Equant Integration Services(Eis)   </v>
          </cell>
        </row>
        <row r="3552">
          <cell r="B3552" t="str">
            <v xml:space="preserve">Equiambi-Eq.Serv.Gestão Ambientais </v>
          </cell>
        </row>
        <row r="3553">
          <cell r="B3553" t="str">
            <v>Equiconsumo-Eq.Cons.Escrit.,Unipess</v>
          </cell>
        </row>
        <row r="3554">
          <cell r="B3554" t="str">
            <v xml:space="preserve">Equifuel - Equip.Petrolíferos,Lda  </v>
          </cell>
        </row>
        <row r="3555">
          <cell r="B3555" t="str">
            <v xml:space="preserve">Equilazer-Equip.Desport.Lazer, Lda </v>
          </cell>
        </row>
        <row r="3556">
          <cell r="B3556" t="str">
            <v xml:space="preserve">Equi-Libra, Lda.                   </v>
          </cell>
        </row>
        <row r="3557">
          <cell r="B3557" t="str">
            <v>Equilibrium-Lab.C.Qualid.Procºs.Lda</v>
          </cell>
        </row>
        <row r="3558">
          <cell r="B3558" t="str">
            <v xml:space="preserve">Equim - Equip.Industriais, Lda     </v>
          </cell>
        </row>
        <row r="3559">
          <cell r="B3559" t="str">
            <v xml:space="preserve">Equimove-Equip.de Moviment.,Lda.   </v>
          </cell>
        </row>
        <row r="3560">
          <cell r="B3560" t="str">
            <v xml:space="preserve">Equinox-Equipamentos de Inox,Lda   </v>
          </cell>
        </row>
        <row r="3561">
          <cell r="B3561" t="str">
            <v xml:space="preserve">Equior-Engenharia e Qualidade, Lda </v>
          </cell>
        </row>
        <row r="3562">
          <cell r="B3562" t="str">
            <v xml:space="preserve">Equipa A - Recursos Humanos        </v>
          </cell>
        </row>
        <row r="3563">
          <cell r="B3563" t="str">
            <v xml:space="preserve">Equipagua-Equip P/Trat.Água,Lda.   </v>
          </cell>
        </row>
        <row r="3564">
          <cell r="B3564" t="str">
            <v>Equipex-Equip.Mobiliário Escolar,Ld</v>
          </cell>
        </row>
        <row r="3565">
          <cell r="B3565" t="str">
            <v xml:space="preserve">Equipleva - Eq.Elev.Transp.,Lda    </v>
          </cell>
        </row>
        <row r="3566">
          <cell r="B3566" t="str">
            <v>Equipleva II-Ass.Eq.Elev.Transp.Lda</v>
          </cell>
        </row>
        <row r="3567">
          <cell r="B3567" t="str">
            <v xml:space="preserve">Equipo Comercial, S.A              </v>
          </cell>
        </row>
        <row r="3568">
          <cell r="B3568" t="str">
            <v>Equipo-Electricid.-Mat.Eq.Elect,Lda</v>
          </cell>
        </row>
        <row r="3569">
          <cell r="B3569" t="str">
            <v xml:space="preserve">Equipo-Equipamentos Industr.,Lda   </v>
          </cell>
        </row>
        <row r="3570">
          <cell r="B3570" t="str">
            <v xml:space="preserve">Equipolar - Electrodomésticos, Lda </v>
          </cell>
        </row>
        <row r="3571">
          <cell r="B3571" t="str">
            <v xml:space="preserve">Equipolar-Lojas de Electrodom. Ldª </v>
          </cell>
        </row>
        <row r="3572">
          <cell r="B3572" t="str">
            <v>Equipressão-Comércio Máquinas Ferra</v>
          </cell>
        </row>
        <row r="3573">
          <cell r="B3573" t="str">
            <v xml:space="preserve">EQUISAN - Engenharia               </v>
          </cell>
        </row>
        <row r="3574">
          <cell r="B3574" t="str">
            <v xml:space="preserve">Equisistemas - Rac.Sistemas, Lda   </v>
          </cell>
        </row>
        <row r="3575">
          <cell r="B3575" t="str">
            <v xml:space="preserve">Equitubos - Tubos e Equipam.,Lda   </v>
          </cell>
        </row>
        <row r="3576">
          <cell r="B3576" t="str">
            <v xml:space="preserve">Era-Europaiche Rechtsakademie      </v>
          </cell>
        </row>
        <row r="3577">
          <cell r="B3577" t="str">
            <v xml:space="preserve">Ercílio Fernando Andrade Dias      </v>
          </cell>
        </row>
        <row r="3578">
          <cell r="B3578" t="str">
            <v xml:space="preserve">Ereda - Eng.Redes de Dados, Lda    </v>
          </cell>
        </row>
        <row r="3579">
          <cell r="B3579" t="str">
            <v>Erfi-Revestimentos e Perfilados, Ld</v>
          </cell>
        </row>
        <row r="3580">
          <cell r="B3580" t="str">
            <v xml:space="preserve">Erfoto - Fotografia Aérea, Lda     </v>
          </cell>
        </row>
        <row r="3581">
          <cell r="B3581" t="str">
            <v xml:space="preserve">Ergoestudo-Mobil. Escritório, Lda  </v>
          </cell>
        </row>
        <row r="3582">
          <cell r="B3582" t="str">
            <v xml:space="preserve">Ergoeuropa-Com.Internacional,Lda   </v>
          </cell>
        </row>
        <row r="3583">
          <cell r="B3583" t="str">
            <v xml:space="preserve">Ergosoft - Gestão Informática, Lda </v>
          </cell>
        </row>
        <row r="3584">
          <cell r="B3584" t="str">
            <v>Ergotec-Equipamentos para Escritóri</v>
          </cell>
        </row>
        <row r="3585">
          <cell r="B3585" t="str">
            <v xml:space="preserve">Ergotempus-Móv.Escritório Dec.Lda  </v>
          </cell>
        </row>
        <row r="3586">
          <cell r="B3586" t="str">
            <v xml:space="preserve">Erich Brodheim, SA                 </v>
          </cell>
        </row>
        <row r="3587">
          <cell r="B3587" t="str">
            <v xml:space="preserve">Ericsson Telecomunicações, Lda     </v>
          </cell>
        </row>
        <row r="3588">
          <cell r="B3588" t="str">
            <v xml:space="preserve">ERM Portugal-C.Engª Ambiente,Lda   </v>
          </cell>
        </row>
        <row r="3589">
          <cell r="B3589" t="str">
            <v xml:space="preserve">Ermax-Mat.Contr.Segurança, Lda     </v>
          </cell>
        </row>
        <row r="3590">
          <cell r="B3590" t="str">
            <v xml:space="preserve">ERMENANDO ANTÓNIO DOS SANTOS SILVA </v>
          </cell>
        </row>
        <row r="3591">
          <cell r="B3591" t="str">
            <v xml:space="preserve">Ermida e Cia., Lda                 </v>
          </cell>
        </row>
        <row r="3592">
          <cell r="B3592" t="str">
            <v xml:space="preserve">Ernestina Boieiro                  </v>
          </cell>
        </row>
        <row r="3593">
          <cell r="B3593" t="str">
            <v xml:space="preserve">Ernesto Alexandre, Lda.            </v>
          </cell>
        </row>
        <row r="3594">
          <cell r="B3594" t="str">
            <v xml:space="preserve">Ernesto de Oliveira                </v>
          </cell>
        </row>
        <row r="3595">
          <cell r="B3595" t="str">
            <v xml:space="preserve">Ernesto de Sá Enes Barreiros, Lda  </v>
          </cell>
        </row>
        <row r="3596">
          <cell r="B3596" t="str">
            <v xml:space="preserve">Ernesto Figueiredo Pacheco         </v>
          </cell>
        </row>
        <row r="3597">
          <cell r="B3597" t="str">
            <v xml:space="preserve">Ernesto José Gonçalves Estevinho   </v>
          </cell>
        </row>
        <row r="3598">
          <cell r="B3598" t="str">
            <v xml:space="preserve">Ernesto José Gonçalves Estevinho   </v>
          </cell>
        </row>
        <row r="3599">
          <cell r="B3599" t="str">
            <v xml:space="preserve">Ernesto Manuel Fernandes Alves     </v>
          </cell>
        </row>
        <row r="3600">
          <cell r="B3600" t="str">
            <v xml:space="preserve">Ernesto Monteiro Melo              </v>
          </cell>
        </row>
        <row r="3601">
          <cell r="B3601" t="str">
            <v xml:space="preserve">Ernesto Oliveira Vieira            </v>
          </cell>
        </row>
        <row r="3602">
          <cell r="B3602" t="str">
            <v xml:space="preserve">Ernesto Rodrigues Victor           </v>
          </cell>
        </row>
        <row r="3603">
          <cell r="B3603" t="str">
            <v xml:space="preserve">Ernst &amp; Young Audit &amp; Ass.-SROC,SA </v>
          </cell>
        </row>
        <row r="3604">
          <cell r="B3604" t="str">
            <v xml:space="preserve">Ernst &amp; Young e Cia.               </v>
          </cell>
        </row>
        <row r="3605">
          <cell r="B3605" t="str">
            <v xml:space="preserve">Ertecna - Empr.Rev.Tecnicos, Lda   </v>
          </cell>
        </row>
        <row r="3606">
          <cell r="B3606" t="str">
            <v xml:space="preserve">ERT-Equip.Reparações Técnicas, Lda </v>
          </cell>
        </row>
        <row r="3607">
          <cell r="B3607" t="str">
            <v xml:space="preserve">Esaguy e Valente-Soc.Med.Imob.Lda  </v>
          </cell>
        </row>
        <row r="3608">
          <cell r="B3608" t="str">
            <v xml:space="preserve">Esc.Sup.Gestão Hotel.Turísmo       </v>
          </cell>
        </row>
        <row r="3609">
          <cell r="B3609" t="str">
            <v xml:space="preserve">Escala de Ideias                   </v>
          </cell>
        </row>
        <row r="3610">
          <cell r="B3610" t="str">
            <v xml:space="preserve">Escalatur-Viagens e Turismo, Lda   </v>
          </cell>
        </row>
        <row r="3611">
          <cell r="B3611" t="str">
            <v xml:space="preserve">Escaleira Radiadores, Lda          </v>
          </cell>
        </row>
        <row r="3612">
          <cell r="B3612" t="str">
            <v xml:space="preserve">Escola Básica 2º e 3º Ciclos Feijó </v>
          </cell>
        </row>
        <row r="3613">
          <cell r="B3613" t="str">
            <v>Escola Básica Integrada Santa Maria</v>
          </cell>
        </row>
        <row r="3614">
          <cell r="B3614" t="str">
            <v>Escola Básica nº 4 (Primária Penha)</v>
          </cell>
        </row>
        <row r="3615">
          <cell r="B3615" t="str">
            <v xml:space="preserve">Escola de Condução Idal            </v>
          </cell>
        </row>
        <row r="3616">
          <cell r="B3616" t="str">
            <v xml:space="preserve">Escola de Condução Moderna         </v>
          </cell>
        </row>
        <row r="3617">
          <cell r="B3617" t="str">
            <v xml:space="preserve">Escola E.B. 2,3 Prof José Buísel   </v>
          </cell>
        </row>
        <row r="3618">
          <cell r="B3618" t="str">
            <v xml:space="preserve">Escola Europeia de Coaching        </v>
          </cell>
        </row>
        <row r="3619">
          <cell r="B3619" t="str">
            <v xml:space="preserve">Escola Hotelaria e Tur. do Algarve </v>
          </cell>
        </row>
        <row r="3620">
          <cell r="B3620" t="str">
            <v xml:space="preserve">Escola Nacional de Bombeiros       </v>
          </cell>
        </row>
        <row r="3621">
          <cell r="B3621" t="str">
            <v xml:space="preserve">Escola Novas Tecnologias Açores    </v>
          </cell>
        </row>
        <row r="3622">
          <cell r="B3622" t="str">
            <v xml:space="preserve">Escola Profissional das Capelas    </v>
          </cell>
        </row>
        <row r="3623">
          <cell r="B3623" t="str">
            <v xml:space="preserve">Escola Secundária de Tavira        </v>
          </cell>
        </row>
        <row r="3624">
          <cell r="B3624" t="str">
            <v>Escola Secundária de Tomás Cabreira</v>
          </cell>
        </row>
        <row r="3625">
          <cell r="B3625" t="str">
            <v xml:space="preserve">Escola Secundária Monte Caparica   </v>
          </cell>
        </row>
        <row r="3626">
          <cell r="B3626" t="str">
            <v xml:space="preserve">Escola Sup.Enfermagem P.Delgada    </v>
          </cell>
        </row>
        <row r="3627">
          <cell r="B3627" t="str">
            <v xml:space="preserve">Escolas Cambridge, SA              </v>
          </cell>
        </row>
        <row r="3628">
          <cell r="B3628" t="str">
            <v xml:space="preserve">Escolher Sucesso, Lda              </v>
          </cell>
        </row>
        <row r="3629">
          <cell r="B3629" t="str">
            <v xml:space="preserve">Escol-Serviços de Segurança, SA    </v>
          </cell>
        </row>
        <row r="3630">
          <cell r="B3630" t="str">
            <v xml:space="preserve">Escrever escrever Unipessoal       </v>
          </cell>
        </row>
        <row r="3631">
          <cell r="B3631" t="str">
            <v>Escrita Virtual-Publ.Electrónicas,L</v>
          </cell>
        </row>
        <row r="3632">
          <cell r="B3632" t="str">
            <v xml:space="preserve">Escritomática-Racion.E Segur.Lda   </v>
          </cell>
        </row>
        <row r="3633">
          <cell r="B3633" t="str">
            <v xml:space="preserve">Escritório Digital-Represent.,Lda  </v>
          </cell>
        </row>
        <row r="3634">
          <cell r="B3634" t="str">
            <v xml:space="preserve">Esdi - Eq.Suporte Informação,Lda   </v>
          </cell>
        </row>
        <row r="3635">
          <cell r="B3635" t="str">
            <v xml:space="preserve">Esegur-Empresa Segurança, SA       </v>
          </cell>
        </row>
        <row r="3636">
          <cell r="B3636" t="str">
            <v>Eses-Espírito Santo Eq.Segurança,Sa</v>
          </cell>
        </row>
        <row r="3637">
          <cell r="B3637" t="str">
            <v xml:space="preserve">Esferovite, Lda                    </v>
          </cell>
        </row>
        <row r="3638">
          <cell r="B3638" t="str">
            <v xml:space="preserve">ESGHT-Esc.Sup.Gest.,Hot. e Turismo </v>
          </cell>
        </row>
        <row r="3639">
          <cell r="B3639" t="str">
            <v xml:space="preserve">Esgotomecânica-Técn.Desentup.,Lda  </v>
          </cell>
        </row>
        <row r="3640">
          <cell r="B3640" t="str">
            <v xml:space="preserve">Esgotos Algarve                    </v>
          </cell>
        </row>
        <row r="3641">
          <cell r="B3641" t="str">
            <v>Esgotos Algarve Vimasilco-Unipessoa</v>
          </cell>
        </row>
        <row r="3642">
          <cell r="B3642" t="str">
            <v xml:space="preserve">ESII-Estudios y Sol.Inf.Ingenieria </v>
          </cell>
        </row>
        <row r="3643">
          <cell r="B3643" t="str">
            <v xml:space="preserve">Esmena-Sistemas Armazenagem,Lda    </v>
          </cell>
        </row>
        <row r="3644">
          <cell r="B3644" t="str">
            <v xml:space="preserve">ESMERALDA CRISTINA N. F R FERREIRA </v>
          </cell>
        </row>
        <row r="3645">
          <cell r="B3645" t="str">
            <v xml:space="preserve">ESM-Estudo e Fabrico de Máq.,Lda   </v>
          </cell>
        </row>
        <row r="3646">
          <cell r="B3646" t="str">
            <v xml:space="preserve">Espaço Encantado-Servº Organização </v>
          </cell>
        </row>
        <row r="3647">
          <cell r="B3647" t="str">
            <v xml:space="preserve">Espaço Fernando-Act.Hoteleiras,Lda </v>
          </cell>
        </row>
        <row r="3648">
          <cell r="B3648" t="str">
            <v xml:space="preserve">Espaço Poente,Restaurantes Agrup.  </v>
          </cell>
        </row>
        <row r="3649">
          <cell r="B3649" t="str">
            <v xml:space="preserve">Espaço Quinta-Soc.Rest.Eventos,Lda </v>
          </cell>
        </row>
        <row r="3650">
          <cell r="B3650" t="str">
            <v xml:space="preserve">Espaço X-S.Pub.Design A.Filmes,Lda </v>
          </cell>
        </row>
        <row r="3651">
          <cell r="B3651" t="str">
            <v xml:space="preserve">Espaçomar-Soc.Imp.e Export.,Lda.   </v>
          </cell>
        </row>
        <row r="3652">
          <cell r="B3652" t="str">
            <v xml:space="preserve">Espaçoteis-Imobil.Turísticos, S.A. </v>
          </cell>
        </row>
        <row r="3653">
          <cell r="B3653" t="str">
            <v xml:space="preserve">Espectral Telecomunicações, S.A.   </v>
          </cell>
        </row>
        <row r="3654">
          <cell r="B3654" t="str">
            <v xml:space="preserve">Espelhadora Moderna, Lda           </v>
          </cell>
        </row>
        <row r="3655">
          <cell r="B3655" t="str">
            <v>Espelhopaco-Comércio e Serviços, Ld</v>
          </cell>
        </row>
        <row r="3656">
          <cell r="B3656" t="str">
            <v xml:space="preserve">Esperança &amp; Ferreira, Lda          </v>
          </cell>
        </row>
        <row r="3657">
          <cell r="B3657" t="str">
            <v xml:space="preserve">Esperançarte-Artes Gráficas, Lda   </v>
          </cell>
        </row>
        <row r="3658">
          <cell r="B3658" t="str">
            <v xml:space="preserve">Espírito do Vinho-Com.Distrib.,SA  </v>
          </cell>
        </row>
        <row r="3659">
          <cell r="B3659" t="str">
            <v xml:space="preserve">Espírito Prático - Unipessoal, Lda </v>
          </cell>
        </row>
        <row r="3660">
          <cell r="B3660" t="str">
            <v xml:space="preserve">Espírito Santo, Cruz &amp; Coelho,SROC </v>
          </cell>
        </row>
        <row r="3661">
          <cell r="B3661" t="str">
            <v>Esri Portugal-Sist.Inf.Geográfica,S</v>
          </cell>
        </row>
        <row r="3662">
          <cell r="B3662" t="str">
            <v xml:space="preserve">Essência dos Eventos, Lda          </v>
          </cell>
        </row>
        <row r="3663">
          <cell r="B3663" t="str">
            <v xml:space="preserve">ESSILO PORTUGAL, LDª               </v>
          </cell>
        </row>
        <row r="3664">
          <cell r="B3664" t="str">
            <v>Essilor Portugal-Soc.Ind.Óptica,Lda</v>
          </cell>
        </row>
        <row r="3665">
          <cell r="B3665" t="str">
            <v xml:space="preserve">Est.Joaquim Fonseca Albuquerque    </v>
          </cell>
        </row>
        <row r="3666">
          <cell r="B3666" t="str">
            <v xml:space="preserve">Esta - Gestão de Hotéis, S.A.      </v>
          </cell>
        </row>
        <row r="3667">
          <cell r="B3667" t="str">
            <v>Está a Gravar-Real.Proj.Audiovisuai</v>
          </cell>
        </row>
        <row r="3668">
          <cell r="B3668" t="str">
            <v xml:space="preserve">Estab. J. B. Fernandes, S.A.       </v>
          </cell>
        </row>
        <row r="3669">
          <cell r="B3669" t="str">
            <v xml:space="preserve">Estabelec. Manuel Ferreira, Lda.   </v>
          </cell>
        </row>
        <row r="3670">
          <cell r="B3670" t="str">
            <v xml:space="preserve">Estagest - Gestão Restaur.Bares,Sa </v>
          </cell>
        </row>
        <row r="3671">
          <cell r="B3671" t="str">
            <v xml:space="preserve">Estalagem da Boega                 </v>
          </cell>
        </row>
        <row r="3672">
          <cell r="B3672" t="str">
            <v xml:space="preserve">Estalagem Via Norte                </v>
          </cell>
        </row>
        <row r="3673">
          <cell r="B3673" t="str">
            <v xml:space="preserve">Estalagem-Senhora da Rosa          </v>
          </cell>
        </row>
        <row r="3674">
          <cell r="B3674" t="str">
            <v>Estela Golf-Activ.Desp.Turísticas,S</v>
          </cell>
        </row>
        <row r="3675">
          <cell r="B3675" t="str">
            <v>Estela Maria Rodrigues Trindade Bar</v>
          </cell>
        </row>
        <row r="3676">
          <cell r="B3676" t="str">
            <v xml:space="preserve">Estevam e Estevam -C.Civil, Lda    </v>
          </cell>
        </row>
        <row r="3677">
          <cell r="B3677" t="str">
            <v xml:space="preserve">Estin - Estudo e Informática, Lda  </v>
          </cell>
        </row>
        <row r="3678">
          <cell r="B3678" t="str">
            <v xml:space="preserve">Estiplano - Estudos Projectos, Lda </v>
          </cell>
        </row>
        <row r="3679">
          <cell r="B3679" t="str">
            <v>Estitrade-Consultoria Negócios e Ge</v>
          </cell>
        </row>
        <row r="3680">
          <cell r="B3680" t="str">
            <v xml:space="preserve">Estobra, Lda                       </v>
          </cell>
        </row>
        <row r="3681">
          <cell r="B3681" t="str">
            <v xml:space="preserve">Estores Braizinha                  </v>
          </cell>
        </row>
        <row r="3682">
          <cell r="B3682" t="str">
            <v xml:space="preserve">Estores Pires &amp; Monteiro, Lda      </v>
          </cell>
        </row>
        <row r="3683">
          <cell r="B3683" t="str">
            <v xml:space="preserve">Estores Vitória, Lda.              </v>
          </cell>
        </row>
        <row r="3684">
          <cell r="B3684" t="str">
            <v>Estoril Hotel-S.Exploração Hotéis,L</v>
          </cell>
        </row>
        <row r="3685">
          <cell r="B3685" t="str">
            <v>Estoril Mandarim Act.Hoteleiras, Ld</v>
          </cell>
        </row>
        <row r="3686">
          <cell r="B3686" t="str">
            <v xml:space="preserve">Estoril Sol III-Turismo Animação e </v>
          </cell>
        </row>
        <row r="3687">
          <cell r="B3687" t="str">
            <v xml:space="preserve">Estraga Ferro-Serralharia Unip.Lda </v>
          </cell>
        </row>
        <row r="3688">
          <cell r="B3688" t="str">
            <v xml:space="preserve">Estrelas &amp; Ouriços, Lda            </v>
          </cell>
        </row>
        <row r="3689">
          <cell r="B3689" t="str">
            <v xml:space="preserve">Estrelas de papel, edições         </v>
          </cell>
        </row>
        <row r="3690">
          <cell r="B3690" t="str">
            <v xml:space="preserve">Estro-Criação C.Com.Comerciais,Lda </v>
          </cell>
        </row>
        <row r="3691">
          <cell r="B3691" t="str">
            <v xml:space="preserve">Estudantina-Papelaria Livraria     </v>
          </cell>
        </row>
        <row r="3692">
          <cell r="B3692" t="str">
            <v xml:space="preserve">Estúdio 1B-Produç.Gráficas, Lda    </v>
          </cell>
        </row>
        <row r="3693">
          <cell r="B3693" t="str">
            <v xml:space="preserve">Estúdios Magano, Lda               </v>
          </cell>
        </row>
        <row r="3694">
          <cell r="B3694" t="str">
            <v xml:space="preserve">Estudo Base-Concep.Exec.Engª, Lda  </v>
          </cell>
        </row>
        <row r="3695">
          <cell r="B3695" t="str">
            <v xml:space="preserve">Estudocivil, Lda                   </v>
          </cell>
        </row>
        <row r="3696">
          <cell r="B3696" t="str">
            <v xml:space="preserve">Estufa Real-Restaurante            </v>
          </cell>
        </row>
        <row r="3697">
          <cell r="B3697" t="str">
            <v xml:space="preserve">Esubstance, Ltd                    </v>
          </cell>
        </row>
        <row r="3698">
          <cell r="B3698" t="str">
            <v xml:space="preserve">ET,LDA                             </v>
          </cell>
        </row>
        <row r="3699">
          <cell r="B3699" t="str">
            <v xml:space="preserve">Etablissements degreane Electron   </v>
          </cell>
        </row>
        <row r="3700">
          <cell r="B3700" t="str">
            <v xml:space="preserve">Etablissements Emile Bruylant      </v>
          </cell>
        </row>
        <row r="3701">
          <cell r="B3701" t="str">
            <v xml:space="preserve">Etatrónica-Equipamentos Tecn.,S.A. </v>
          </cell>
        </row>
        <row r="3702">
          <cell r="B3702" t="str">
            <v xml:space="preserve">ETE - Logistica SA                 </v>
          </cell>
        </row>
        <row r="3703">
          <cell r="B3703" t="str">
            <v>ETE-Empresa de Turismo Estoril-EM-S</v>
          </cell>
        </row>
        <row r="3704">
          <cell r="B3704" t="str">
            <v xml:space="preserve">Et-Empr.Exp.Imp.Coop.Industr.Lda   </v>
          </cell>
        </row>
        <row r="3705">
          <cell r="B3705" t="str">
            <v xml:space="preserve">Etermar - Empr.Obras Terr.Mar.SA   </v>
          </cell>
        </row>
        <row r="3706">
          <cell r="B3706" t="str">
            <v>Ethos-Distribuidor  Reparador Autor</v>
          </cell>
        </row>
        <row r="3707">
          <cell r="B3707" t="str">
            <v xml:space="preserve">Etic-Esc.T.Imagem Com.Aplicada,Lda </v>
          </cell>
        </row>
        <row r="3708">
          <cell r="B3708" t="str">
            <v xml:space="preserve">Etienne Lacroix-Tous Artif., S.A   </v>
          </cell>
        </row>
        <row r="3709">
          <cell r="B3709" t="str">
            <v xml:space="preserve">Etiquel - Etiquetas, Lda           </v>
          </cell>
        </row>
        <row r="3710">
          <cell r="B3710" t="str">
            <v xml:space="preserve">Etno - Comunicação Social          </v>
          </cell>
        </row>
        <row r="3711">
          <cell r="B3711" t="str">
            <v>Etopi-Equip. Téc. Orgãos Pneum. p/I</v>
          </cell>
        </row>
        <row r="3712">
          <cell r="B3712" t="str">
            <v xml:space="preserve">Etrapel-Empresa Transf.Papeis,Lda  </v>
          </cell>
        </row>
        <row r="3713">
          <cell r="B3713" t="str">
            <v xml:space="preserve">EUACA                              </v>
          </cell>
        </row>
        <row r="3714">
          <cell r="B3714" t="str">
            <v>EUACA-Europ.U.Airport C.Association</v>
          </cell>
        </row>
        <row r="3715">
          <cell r="B3715" t="str">
            <v xml:space="preserve">Euclides da Conceição Duarte       </v>
          </cell>
        </row>
        <row r="3716">
          <cell r="B3716" t="str">
            <v xml:space="preserve">Euclides Sousa Quadros, Herdeiros  </v>
          </cell>
        </row>
        <row r="3717">
          <cell r="B3717" t="str">
            <v xml:space="preserve">EUGÉNIO DE LIMA PINTO ALONSO       </v>
          </cell>
        </row>
        <row r="3718">
          <cell r="B3718" t="str">
            <v>Eurequat Portugal-T.Identificação,L</v>
          </cell>
        </row>
        <row r="3719">
          <cell r="B3719" t="str">
            <v xml:space="preserve">Euresap-Euresa Portugal-C.Seg.SA   </v>
          </cell>
        </row>
        <row r="3720">
          <cell r="B3720" t="str">
            <v>Eurest (Portugal)-S.Europ.Restauraç</v>
          </cell>
        </row>
        <row r="3721">
          <cell r="B3721" t="str">
            <v>Eurest Gate Gourmet Faro-S.Catering</v>
          </cell>
        </row>
        <row r="3722">
          <cell r="B3722" t="str">
            <v xml:space="preserve">Eurico Augusto Hervet Duarte       </v>
          </cell>
        </row>
        <row r="3723">
          <cell r="B3723" t="str">
            <v xml:space="preserve">EURICO MANUEL BRANCO MENDES        </v>
          </cell>
        </row>
        <row r="3724">
          <cell r="B3724" t="str">
            <v xml:space="preserve">Euro Biness Guide                  </v>
          </cell>
        </row>
        <row r="3725">
          <cell r="B3725" t="str">
            <v xml:space="preserve">Euro Cartazes-Imag.Sinalética,Lda  </v>
          </cell>
        </row>
        <row r="3726">
          <cell r="B3726" t="str">
            <v xml:space="preserve">Euro Finance                       </v>
          </cell>
        </row>
        <row r="3727">
          <cell r="B3727" t="str">
            <v xml:space="preserve">Euro Rscg Design, Lda              </v>
          </cell>
        </row>
        <row r="3728">
          <cell r="B3728" t="str">
            <v xml:space="preserve">Euro RSCG Publicidade, Lda         </v>
          </cell>
        </row>
        <row r="3729">
          <cell r="B3729" t="str">
            <v xml:space="preserve">Euroaço-Soc.Com.Ferro Aço, Lda     </v>
          </cell>
        </row>
        <row r="3730">
          <cell r="B3730" t="str">
            <v xml:space="preserve">Euroaro - Equip.Oficinas, Lda      </v>
          </cell>
        </row>
        <row r="3731">
          <cell r="B3731" t="str">
            <v xml:space="preserve">Eurobrape-Editores Internac., Lda  </v>
          </cell>
        </row>
        <row r="3732">
          <cell r="B3732" t="str">
            <v xml:space="preserve">Eurocabos-Cond.Elect.Tecn.Av.Lda   </v>
          </cell>
        </row>
        <row r="3733">
          <cell r="B3733" t="str">
            <v xml:space="preserve">Eurocae Communication              </v>
          </cell>
        </row>
        <row r="3734">
          <cell r="B3734" t="str">
            <v xml:space="preserve">Eurocalor-Termo Instaladora, Lda   </v>
          </cell>
        </row>
        <row r="3735">
          <cell r="B3735" t="str">
            <v xml:space="preserve">Eurociber Portugal, S.A.           </v>
          </cell>
        </row>
        <row r="3736">
          <cell r="B3736" t="str">
            <v xml:space="preserve">Euroclario-Autom.Electricos,Lda    </v>
          </cell>
        </row>
        <row r="3737">
          <cell r="B3737" t="str">
            <v xml:space="preserve">Eurocol-Mat.Adesiv.Embalagem,Lda   </v>
          </cell>
        </row>
        <row r="3738">
          <cell r="B3738" t="str">
            <v xml:space="preserve">Eurocontrol                        </v>
          </cell>
        </row>
        <row r="3739">
          <cell r="B3739" t="str">
            <v xml:space="preserve">Eurocorreias-Corr.E Aces.Ind.Lda   </v>
          </cell>
        </row>
        <row r="3740">
          <cell r="B3740" t="str">
            <v xml:space="preserve">Eurodivisal - Com.Ind.C.Civil,Lda  </v>
          </cell>
        </row>
        <row r="3741">
          <cell r="B3741" t="str">
            <v xml:space="preserve">Euro-Eco Tecnolog. Ambientais,Lda  </v>
          </cell>
        </row>
        <row r="3742">
          <cell r="B3742" t="str">
            <v xml:space="preserve">Euroexpansão-Anál.Merc.Sondag.SA   </v>
          </cell>
        </row>
        <row r="3743">
          <cell r="B3743" t="str">
            <v xml:space="preserve">Eurofactoring-Soc.Factoring, SA    </v>
          </cell>
        </row>
        <row r="3744">
          <cell r="B3744" t="str">
            <v xml:space="preserve">EuroFireSafe-Imp.Exp.Eq.Segur,Lda  </v>
          </cell>
        </row>
        <row r="3745">
          <cell r="B3745" t="str">
            <v>Eurofrete-Trânsitos Aéreos Marit.Ld</v>
          </cell>
        </row>
        <row r="3746">
          <cell r="B3746" t="str">
            <v xml:space="preserve">Euroges, SA                        </v>
          </cell>
        </row>
        <row r="3747">
          <cell r="B3747" t="str">
            <v xml:space="preserve">Eurogoma-Soc.Com.Ind.Embal.Lda.    </v>
          </cell>
        </row>
        <row r="3748">
          <cell r="B3748" t="str">
            <v xml:space="preserve">Eurogrip-Prod.de Embalagem,Lda     </v>
          </cell>
        </row>
        <row r="3749">
          <cell r="B3749" t="str">
            <v xml:space="preserve">Eurogrupa-Trans.Internac.Com.Lda   </v>
          </cell>
        </row>
        <row r="3750">
          <cell r="B3750" t="str">
            <v xml:space="preserve">EuroImpala                         </v>
          </cell>
        </row>
        <row r="3751">
          <cell r="B3751" t="str">
            <v xml:space="preserve">Euroinsular Transitários, Lda      </v>
          </cell>
        </row>
        <row r="3752">
          <cell r="B3752" t="str">
            <v xml:space="preserve">Eurokongress Gmbh                  </v>
          </cell>
        </row>
        <row r="3753">
          <cell r="B3753" t="str">
            <v>Eurologistix - Apoio Logístico, Lda</v>
          </cell>
        </row>
        <row r="3754">
          <cell r="B3754" t="str">
            <v xml:space="preserve">Euromatel,Solu.e Sist. de Energia  </v>
          </cell>
        </row>
        <row r="3755">
          <cell r="B3755" t="str">
            <v>Euromatica-Organz. Informática, Ldª</v>
          </cell>
        </row>
        <row r="3756">
          <cell r="B3756" t="str">
            <v xml:space="preserve">Eurometa-Soc.Açoreana Serviços,Lda </v>
          </cell>
        </row>
        <row r="3757">
          <cell r="B3757" t="str">
            <v>Euromódulo-Soc.E.Pré-Fabricados,Lda</v>
          </cell>
        </row>
        <row r="3758">
          <cell r="B3758" t="str">
            <v>Euromoney Institutional  Investor P</v>
          </cell>
        </row>
        <row r="3759">
          <cell r="B3759" t="str">
            <v xml:space="preserve">Euromonitor International PLC      </v>
          </cell>
        </row>
        <row r="3760">
          <cell r="B3760" t="str">
            <v xml:space="preserve">Euromotas-António R.Mota e F.Lda   </v>
          </cell>
        </row>
        <row r="3761">
          <cell r="B3761" t="str">
            <v xml:space="preserve">Euronatura                         </v>
          </cell>
        </row>
        <row r="3762">
          <cell r="B3762" t="str">
            <v xml:space="preserve">EURONEXT LISBON, SA                </v>
          </cell>
        </row>
        <row r="3763">
          <cell r="B3763" t="str">
            <v xml:space="preserve">Europaforum Wien                   </v>
          </cell>
        </row>
        <row r="3764">
          <cell r="B3764" t="str">
            <v xml:space="preserve">Europaische Akademie               </v>
          </cell>
        </row>
        <row r="3765">
          <cell r="B3765" t="str">
            <v xml:space="preserve">Europcar France S.A.S.             </v>
          </cell>
        </row>
        <row r="3766">
          <cell r="B3766" t="str">
            <v xml:space="preserve">Europcar Internacional             </v>
          </cell>
        </row>
        <row r="3767">
          <cell r="B3767" t="str">
            <v xml:space="preserve">Europcor-Brindes Publicitários,Lda </v>
          </cell>
        </row>
        <row r="3768">
          <cell r="B3768" t="str">
            <v xml:space="preserve">Europe Information Service-Eis     </v>
          </cell>
        </row>
        <row r="3769">
          <cell r="B3769" t="str">
            <v>Europe Light-Com.M.Eléctr.I.Exp.Lda</v>
          </cell>
        </row>
        <row r="3770">
          <cell r="B3770" t="str">
            <v xml:space="preserve">European Air Law Association       </v>
          </cell>
        </row>
        <row r="3771">
          <cell r="B3771" t="str">
            <v xml:space="preserve">European Air Transport             </v>
          </cell>
        </row>
        <row r="3772">
          <cell r="B3772" t="str">
            <v xml:space="preserve">European Aviation Safatey Agency   </v>
          </cell>
        </row>
        <row r="3773">
          <cell r="B3773" t="str">
            <v xml:space="preserve">European Biometrics Portugal,Lda   </v>
          </cell>
        </row>
        <row r="3774">
          <cell r="B3774" t="str">
            <v xml:space="preserve">European Ceo                       </v>
          </cell>
        </row>
        <row r="3775">
          <cell r="B3775" t="str">
            <v xml:space="preserve">European Information Association   </v>
          </cell>
        </row>
        <row r="3776">
          <cell r="B3776" t="str">
            <v xml:space="preserve">European International             </v>
          </cell>
        </row>
        <row r="3777">
          <cell r="B3777" t="str">
            <v xml:space="preserve">European Quality Convention        </v>
          </cell>
        </row>
        <row r="3778">
          <cell r="B3778" t="str">
            <v xml:space="preserve">Europerfis-Estrut.Metálicas, Lda   </v>
          </cell>
        </row>
        <row r="3779">
          <cell r="B3779" t="str">
            <v xml:space="preserve">EuroPGS-proj.Cons.Gestão Seg.Lda   </v>
          </cell>
        </row>
        <row r="3780">
          <cell r="B3780" t="str">
            <v xml:space="preserve">Europneus-Comercio de Automóveis   </v>
          </cell>
        </row>
        <row r="3781">
          <cell r="B3781" t="str">
            <v xml:space="preserve">Euro-point e V.                    </v>
          </cell>
        </row>
        <row r="3782">
          <cell r="B3782" t="str">
            <v xml:space="preserve">Europontal-Materiais de Construção </v>
          </cell>
        </row>
        <row r="3783">
          <cell r="B3783" t="str">
            <v xml:space="preserve">Europress - Indústria Gráfica, Lda </v>
          </cell>
        </row>
        <row r="3784">
          <cell r="B3784" t="str">
            <v xml:space="preserve">Europrogresso-Transf.Metalom.Lda   </v>
          </cell>
        </row>
        <row r="3785">
          <cell r="B3785" t="str">
            <v xml:space="preserve">Euroredutor-Com.Maq.E Ferr.,Lda.   </v>
          </cell>
        </row>
        <row r="3786">
          <cell r="B3786" t="str">
            <v xml:space="preserve">Euro-Rol (Norte)-Rolam.Ac.Ind.Lda  </v>
          </cell>
        </row>
        <row r="3787">
          <cell r="B3787" t="str">
            <v xml:space="preserve">Eurorumo - Lebres e Gama, Lda      </v>
          </cell>
        </row>
        <row r="3788">
          <cell r="B3788" t="str">
            <v xml:space="preserve">Eurosisnergia do Norte, Lda        </v>
          </cell>
        </row>
        <row r="3789">
          <cell r="B3789" t="str">
            <v xml:space="preserve">Eurosoluz, Lda                     </v>
          </cell>
        </row>
        <row r="3790">
          <cell r="B3790" t="str">
            <v xml:space="preserve">Eurospuma-Soc.Ind.Espum.Sint.Lda   </v>
          </cell>
        </row>
        <row r="3791">
          <cell r="B3791" t="str">
            <v>Eurostand-Stands Dec.Interiores,Lda</v>
          </cell>
        </row>
        <row r="3792">
          <cell r="B3792" t="str">
            <v>Eurotecnologia-Máq.Eq.Industriais,L</v>
          </cell>
        </row>
        <row r="3793">
          <cell r="B3793" t="str">
            <v xml:space="preserve">Eurotecnotel-Com.Imp.Eq.Hotel.Lda  </v>
          </cell>
        </row>
        <row r="3794">
          <cell r="B3794" t="str">
            <v xml:space="preserve">Eurotempo-Serv.E Represent., Lda   </v>
          </cell>
        </row>
        <row r="3795">
          <cell r="B3795" t="str">
            <v>Eurotubo-Soc.Mat.Construç.Civil,Lda</v>
          </cell>
        </row>
        <row r="3796">
          <cell r="B3796" t="str">
            <v xml:space="preserve">Eva - Sociedade Hoteleira, S.A.    </v>
          </cell>
        </row>
        <row r="3797">
          <cell r="B3797" t="str">
            <v xml:space="preserve">Eva International                  </v>
          </cell>
        </row>
        <row r="3798">
          <cell r="B3798" t="str">
            <v xml:space="preserve">Eva International Media, Ltd       </v>
          </cell>
        </row>
        <row r="3799">
          <cell r="B3799" t="str">
            <v xml:space="preserve">Eval-Constr.Metálicas Eléctr.Lda   </v>
          </cell>
        </row>
        <row r="3800">
          <cell r="B3800" t="str">
            <v>Evale-Const.Metálicas Eléctricas,Ld</v>
          </cell>
        </row>
        <row r="3801">
          <cell r="B3801" t="str">
            <v xml:space="preserve">Evaristo Lima e Cia., Lda          </v>
          </cell>
        </row>
        <row r="3802">
          <cell r="B3802" t="str">
            <v xml:space="preserve">Evasão-Diversões e Turismo, Lda    </v>
          </cell>
        </row>
        <row r="3803">
          <cell r="B3803" t="str">
            <v xml:space="preserve">Eva-Transportes, S.A.              </v>
          </cell>
        </row>
        <row r="3804">
          <cell r="B3804" t="str">
            <v xml:space="preserve">Events in Focus                    </v>
          </cell>
        </row>
        <row r="3805">
          <cell r="B3805" t="str">
            <v xml:space="preserve">Eventura                           </v>
          </cell>
        </row>
        <row r="3806">
          <cell r="B3806" t="str">
            <v xml:space="preserve">Evert van Beekstraat               </v>
          </cell>
        </row>
        <row r="3807">
          <cell r="B3807" t="str">
            <v xml:space="preserve">Evicar Automóveis, S.A.            </v>
          </cell>
        </row>
        <row r="3808">
          <cell r="B3808" t="str">
            <v xml:space="preserve">Evicar Sul - Com. Camiões, Lda     </v>
          </cell>
        </row>
        <row r="3809">
          <cell r="B3809" t="str">
            <v>Evoluitech-Formação Consultoria,Lda</v>
          </cell>
        </row>
        <row r="3810">
          <cell r="B3810" t="str">
            <v>Evolution Evo-Sol. Audiovisuais,Lda</v>
          </cell>
        </row>
        <row r="3811">
          <cell r="B3811" t="str">
            <v>Évorahotel-Invest.Imob.Turísticos,S</v>
          </cell>
        </row>
        <row r="3812">
          <cell r="B3812" t="str">
            <v>EVT-AUTOAGRICOLA SOC. UNIPESSOAL, L</v>
          </cell>
        </row>
        <row r="3813">
          <cell r="B3813" t="str">
            <v xml:space="preserve">Exactusensu-Consultores Ass.Lda    </v>
          </cell>
        </row>
        <row r="3814">
          <cell r="B3814" t="str">
            <v xml:space="preserve">Exaktor Eléctrica, Lda             </v>
          </cell>
        </row>
        <row r="3815">
          <cell r="B3815" t="str">
            <v xml:space="preserve">Excelsior Hotel Ernst AG           </v>
          </cell>
        </row>
        <row r="3816">
          <cell r="B3816" t="str">
            <v xml:space="preserve">Excepto-Apoio Contrução Civil, Lda </v>
          </cell>
        </row>
        <row r="3817">
          <cell r="B3817" t="str">
            <v xml:space="preserve">Exclamação-S.Comunicação,Unip. Lda </v>
          </cell>
        </row>
        <row r="3818">
          <cell r="B3818" t="str">
            <v>Exel de Portugal, Transitários, Lda</v>
          </cell>
        </row>
        <row r="3819">
          <cell r="B3819" t="str">
            <v xml:space="preserve">Exelmédica, Lda                    </v>
          </cell>
        </row>
        <row r="3820">
          <cell r="B3820" t="str">
            <v xml:space="preserve">Exfa - Soc.Com.Ind.Turismo, Lda    </v>
          </cell>
        </row>
        <row r="3821">
          <cell r="B3821" t="str">
            <v xml:space="preserve">EXICTOS-Socª Gestora Participações </v>
          </cell>
        </row>
        <row r="3822">
          <cell r="B3822" t="str">
            <v xml:space="preserve">Exide Technologies, Lda            </v>
          </cell>
        </row>
        <row r="3823">
          <cell r="B3823" t="str">
            <v xml:space="preserve">Eximforum-Serv.Inform.Gestão, Lda  </v>
          </cell>
        </row>
        <row r="3824">
          <cell r="B3824" t="str">
            <v xml:space="preserve">Eximo - Soc. Rep. Industriais, Lda </v>
          </cell>
        </row>
        <row r="3825">
          <cell r="B3825" t="str">
            <v xml:space="preserve">Expandiserve-Sist.Informação, Lda  </v>
          </cell>
        </row>
        <row r="3826">
          <cell r="B3826" t="str">
            <v xml:space="preserve">Expansys                           </v>
          </cell>
        </row>
        <row r="3827">
          <cell r="B3827" t="str">
            <v xml:space="preserve">Experience Sport Lda               </v>
          </cell>
        </row>
        <row r="3828">
          <cell r="B3828" t="str">
            <v xml:space="preserve">Expertel - Comunicaç.Serviços,SA   </v>
          </cell>
        </row>
        <row r="3829">
          <cell r="B3829" t="str">
            <v xml:space="preserve">EXPODRINK-Import e Export Lda      </v>
          </cell>
        </row>
        <row r="3830">
          <cell r="B3830" t="str">
            <v xml:space="preserve">Expofor - Comerc. Rep. Automóveis, </v>
          </cell>
        </row>
        <row r="3831">
          <cell r="B3831" t="str">
            <v xml:space="preserve">Expolectra, Lda                    </v>
          </cell>
        </row>
        <row r="3832">
          <cell r="B3832" t="str">
            <v xml:space="preserve">Expolider-Feiras,Exp.Congressos,SA </v>
          </cell>
        </row>
        <row r="3833">
          <cell r="B3833" t="str">
            <v xml:space="preserve">Expomáquina-Tecn.Eq.Ind.Com.,Lda   </v>
          </cell>
        </row>
        <row r="3834">
          <cell r="B3834" t="str">
            <v xml:space="preserve">Expoplus-Unipessoal, Lda           </v>
          </cell>
        </row>
        <row r="3835">
          <cell r="B3835" t="str">
            <v>Exposat - Electrón. e Telecomunic.,</v>
          </cell>
        </row>
        <row r="3836">
          <cell r="B3836" t="str">
            <v xml:space="preserve">Expoviagens-Viagens e Turismo,Lda  </v>
          </cell>
        </row>
        <row r="3837">
          <cell r="B3837" t="str">
            <v xml:space="preserve">Expresso Automático, Lda           </v>
          </cell>
        </row>
        <row r="3838">
          <cell r="B3838" t="str">
            <v xml:space="preserve">Expresso Pneus II-S.Pneumáticos,SA </v>
          </cell>
        </row>
        <row r="3839">
          <cell r="B3839" t="str">
            <v xml:space="preserve">Expressovidro-Vidros,Is.Caix.Lda   </v>
          </cell>
        </row>
        <row r="3840">
          <cell r="B3840" t="str">
            <v>Exprim Exec. e Proj. Interiores,Lda</v>
          </cell>
        </row>
        <row r="3841">
          <cell r="B3841" t="str">
            <v xml:space="preserve">Expro Aval - Expropr.Avaliaç.,Lda  </v>
          </cell>
        </row>
        <row r="3842">
          <cell r="B3842" t="str">
            <v xml:space="preserve">Extenza - Turpin                   </v>
          </cell>
        </row>
        <row r="3843">
          <cell r="B3843" t="str">
            <v>Extincêndios-Eq.Protecção Segur.Lda</v>
          </cell>
        </row>
        <row r="3844">
          <cell r="B3844" t="str">
            <v>Extinçor-Equipº e Serviços de Segur</v>
          </cell>
        </row>
        <row r="3845">
          <cell r="B3845" t="str">
            <v>Extra-Transportes Internacionais,Ld</v>
          </cell>
        </row>
        <row r="3846">
          <cell r="B3846" t="str">
            <v xml:space="preserve">Extreme-Gestão Com.Conteúdos,Lda   </v>
          </cell>
        </row>
        <row r="3847">
          <cell r="B3847" t="str">
            <v>Extruplás-Recicl.R.Fab.Pr.Plásticos</v>
          </cell>
        </row>
        <row r="3848">
          <cell r="B3848" t="str">
            <v xml:space="preserve">Eyssa-Tesis-Tecn.S.Electrónicos,Sa </v>
          </cell>
        </row>
        <row r="3849">
          <cell r="B3849" t="str">
            <v xml:space="preserve">Ezequiel P.C.Soares                </v>
          </cell>
        </row>
        <row r="3850">
          <cell r="B3850" t="str">
            <v xml:space="preserve">Ezequiel Panão Jorge, Lda          </v>
          </cell>
        </row>
        <row r="3851">
          <cell r="B3851" t="str">
            <v xml:space="preserve">F Crespo,S.Palhoto-G.Proj.Arq.Ld   </v>
          </cell>
        </row>
        <row r="3852">
          <cell r="B3852" t="str">
            <v xml:space="preserve">F S MOTA II, Ldª                   </v>
          </cell>
        </row>
        <row r="3853">
          <cell r="B3853" t="str">
            <v xml:space="preserve">F. Fonseca, SA                     </v>
          </cell>
        </row>
        <row r="3854">
          <cell r="B3854" t="str">
            <v xml:space="preserve">F. Neves &amp; Cª, Lda                 </v>
          </cell>
        </row>
        <row r="3855">
          <cell r="B3855" t="str">
            <v xml:space="preserve">F. Raminhos e Filhos, Lda.         </v>
          </cell>
        </row>
        <row r="3856">
          <cell r="B3856" t="str">
            <v>F.&amp; J.Lotra-Mont.Caix.Alumínio, Lda</v>
          </cell>
        </row>
        <row r="3857">
          <cell r="B3857" t="str">
            <v xml:space="preserve">F.A.Travel Tour Operator &amp; DMC     </v>
          </cell>
        </row>
        <row r="3858">
          <cell r="B3858" t="str">
            <v xml:space="preserve">F.Costa-Oficina de Museus, Lda     </v>
          </cell>
        </row>
        <row r="3859">
          <cell r="B3859" t="str">
            <v xml:space="preserve">F.Edzard                           </v>
          </cell>
        </row>
        <row r="3860">
          <cell r="B3860" t="str">
            <v xml:space="preserve">F.Louro Electrotécnica e Máq.Lda   </v>
          </cell>
        </row>
        <row r="3861">
          <cell r="B3861" t="str">
            <v>F.Martins-Contruções O.Públicas, Ld</v>
          </cell>
        </row>
        <row r="3862">
          <cell r="B3862" t="str">
            <v xml:space="preserve">F.Nunes Morão, Lda                 </v>
          </cell>
        </row>
        <row r="3863">
          <cell r="B3863" t="str">
            <v xml:space="preserve">F.P.A.Viveiros                     </v>
          </cell>
        </row>
        <row r="3864">
          <cell r="B3864" t="str">
            <v xml:space="preserve">F.Pereira Publicidade, S.U.L, Lda  </v>
          </cell>
        </row>
        <row r="3865">
          <cell r="B3865" t="str">
            <v xml:space="preserve">F.Ramada - Aços e Industrias, SA   </v>
          </cell>
        </row>
        <row r="3866">
          <cell r="B3866" t="str">
            <v xml:space="preserve">F.RAMADA-Sistemas Armazenagem      </v>
          </cell>
        </row>
        <row r="3867">
          <cell r="B3867" t="str">
            <v xml:space="preserve">F.S.Galeria e Edições de Arte, Lda </v>
          </cell>
        </row>
        <row r="3868">
          <cell r="B3868" t="str">
            <v xml:space="preserve">Fab. Balanças Portos, Lda.         </v>
          </cell>
        </row>
        <row r="3869">
          <cell r="B3869" t="str">
            <v>Fáb.Cervejas Ref.Jõao Melo Abreu,Ld</v>
          </cell>
        </row>
        <row r="3870">
          <cell r="B3870" t="str">
            <v xml:space="preserve">Fabema Gmbh                        </v>
          </cell>
        </row>
        <row r="3871">
          <cell r="B3871" t="str">
            <v xml:space="preserve">Fábio Ribeiro de Oliveira, Lda     </v>
          </cell>
        </row>
        <row r="3872">
          <cell r="B3872" t="str">
            <v xml:space="preserve">Fabo Comércio de Utilidades        </v>
          </cell>
        </row>
        <row r="3873">
          <cell r="B3873" t="str">
            <v>Fabor-Fábrica de Artefactos de Borr</v>
          </cell>
        </row>
        <row r="3874">
          <cell r="B3874" t="str">
            <v>Fabory Portugal-P.Mont.Ind.Unip,Lda</v>
          </cell>
        </row>
        <row r="3875">
          <cell r="B3875" t="str">
            <v xml:space="preserve">Fábr.Portuguesa de Etiquetas,Lda   </v>
          </cell>
        </row>
        <row r="3876">
          <cell r="B3876" t="str">
            <v xml:space="preserve">Fábrica da Igreja de S. Pedro      </v>
          </cell>
        </row>
        <row r="3877">
          <cell r="B3877" t="str">
            <v xml:space="preserve">Fábrica de Blocos Teodoro, Lda     </v>
          </cell>
        </row>
        <row r="3878">
          <cell r="B3878" t="str">
            <v xml:space="preserve">Fábrica de Espectáculos, Lda       </v>
          </cell>
        </row>
        <row r="3879">
          <cell r="B3879" t="str">
            <v xml:space="preserve">Fábrica de Malas Targa, Lda        </v>
          </cell>
        </row>
        <row r="3880">
          <cell r="B3880" t="str">
            <v xml:space="preserve">Fabrica de Papel de Fontes, Lda    </v>
          </cell>
        </row>
        <row r="3881">
          <cell r="B3881" t="str">
            <v xml:space="preserve">Fábrica de Tabaco Micaelense-EP    </v>
          </cell>
        </row>
        <row r="3882">
          <cell r="B3882" t="str">
            <v xml:space="preserve">Fábrica de Tintas Leme, S.A.       </v>
          </cell>
        </row>
        <row r="3883">
          <cell r="B3883" t="str">
            <v>Fábrica do Inglês-G.Empr.Turíst.,SA</v>
          </cell>
        </row>
        <row r="3884">
          <cell r="B3884" t="str">
            <v>Fábrica do Texto-Trad.Ed.Imagem,Lda</v>
          </cell>
        </row>
        <row r="3885">
          <cell r="B3885" t="str">
            <v xml:space="preserve">Fábrica Ferragens Jormax, Lda      </v>
          </cell>
        </row>
        <row r="3886">
          <cell r="B3886" t="str">
            <v xml:space="preserve">Fábrica Leiriense de Plásticos, SA </v>
          </cell>
        </row>
        <row r="3887">
          <cell r="B3887" t="str">
            <v xml:space="preserve">Fábrica Metalúrgica da Gandra, Lda </v>
          </cell>
        </row>
        <row r="3888">
          <cell r="B3888" t="str">
            <v xml:space="preserve">Fábrica Portuense Guarda-Soes,Lda  </v>
          </cell>
        </row>
        <row r="3889">
          <cell r="B3889" t="str">
            <v xml:space="preserve">Fábrica Portuguesa de Encer.Lda    </v>
          </cell>
        </row>
        <row r="3890">
          <cell r="B3890" t="str">
            <v xml:space="preserve">Fabricação  Móveis e Estofos, Lda  </v>
          </cell>
        </row>
        <row r="3891">
          <cell r="B3891" t="str">
            <v xml:space="preserve">Fabrigimno-Fabr.Mat.Desporto, Lda  </v>
          </cell>
        </row>
        <row r="3892">
          <cell r="B3892" t="str">
            <v xml:space="preserve">Facal-Engenharia de Fachadas,Lda   </v>
          </cell>
        </row>
        <row r="3893">
          <cell r="B3893" t="str">
            <v xml:space="preserve">Facenova-Sinalética Global, Lda    </v>
          </cell>
        </row>
        <row r="3894">
          <cell r="B3894" t="str">
            <v xml:space="preserve">FAC-Fábrica Artigos em Couro, Lda  </v>
          </cell>
        </row>
        <row r="3895">
          <cell r="B3895" t="str">
            <v xml:space="preserve">Fachverband der Garage,Tankstellen </v>
          </cell>
        </row>
        <row r="3896">
          <cell r="B3896" t="str">
            <v xml:space="preserve">Facil-Forn.Açoreanos Com.Ind.Lda   </v>
          </cell>
        </row>
        <row r="3897">
          <cell r="B3897" t="str">
            <v xml:space="preserve">Facilidades e Filmes, Pós Produção </v>
          </cell>
        </row>
        <row r="3898">
          <cell r="B3898" t="str">
            <v xml:space="preserve">Facorel-Equip.p/Indústria, Lda     </v>
          </cell>
        </row>
        <row r="3899">
          <cell r="B3899" t="str">
            <v xml:space="preserve">Factor Espaço, Lda                 </v>
          </cell>
        </row>
        <row r="3900">
          <cell r="B3900" t="str">
            <v xml:space="preserve">Factor H (USAR CÓD.4119381)        </v>
          </cell>
        </row>
        <row r="3901">
          <cell r="B3901" t="str">
            <v xml:space="preserve">Factor H-Consultores GestªRecursos </v>
          </cell>
        </row>
        <row r="3902">
          <cell r="B3902" t="str">
            <v xml:space="preserve">Factor Plus-Prod.Médicos Hospit.SA </v>
          </cell>
        </row>
        <row r="3903">
          <cell r="B3903" t="str">
            <v xml:space="preserve">Factor Z-Com.Internacional, Lda    </v>
          </cell>
        </row>
        <row r="3904">
          <cell r="B3904" t="str">
            <v xml:space="preserve">Factoring Atlântico, S.A.          </v>
          </cell>
        </row>
        <row r="3905">
          <cell r="B3905" t="str">
            <v xml:space="preserve">Factoring Atlântico, SA            </v>
          </cell>
        </row>
        <row r="3906">
          <cell r="B3906" t="str">
            <v>FactorMed-Produtos Médicos &amp; Hospit</v>
          </cell>
        </row>
        <row r="3907">
          <cell r="B3907" t="str">
            <v xml:space="preserve">Faculd.Ciências Universid.Lisboa   </v>
          </cell>
        </row>
        <row r="3908">
          <cell r="B3908" t="str">
            <v xml:space="preserve">Faculdade Ciências Soc. Humanas    </v>
          </cell>
        </row>
        <row r="3909">
          <cell r="B3909" t="str">
            <v xml:space="preserve">Faculdade Ciências Tecnologia      </v>
          </cell>
        </row>
        <row r="3910">
          <cell r="B3910" t="str">
            <v xml:space="preserve">Faculdade de Belas Artes           </v>
          </cell>
        </row>
        <row r="3911">
          <cell r="B3911" t="str">
            <v>Faculdade Engª da Universidade Port</v>
          </cell>
        </row>
        <row r="3912">
          <cell r="B3912" t="str">
            <v xml:space="preserve">Faculdade Medicina Univers.Porto   </v>
          </cell>
        </row>
        <row r="3913">
          <cell r="B3913" t="str">
            <v>Fadus-Organização de Eventos Unip.,</v>
          </cell>
        </row>
        <row r="3914">
          <cell r="B3914" t="str">
            <v xml:space="preserve">Fag Portuguesa, SA                 </v>
          </cell>
        </row>
        <row r="3915">
          <cell r="B3915" t="str">
            <v xml:space="preserve">Fagar-Faro,Gestão Águas Resid.EM   </v>
          </cell>
        </row>
        <row r="3916">
          <cell r="B3916" t="str">
            <v xml:space="preserve">Faial Moto Racing, Lda             </v>
          </cell>
        </row>
        <row r="3917">
          <cell r="B3917" t="str">
            <v xml:space="preserve">Faialtrafego, Lda                  </v>
          </cell>
        </row>
        <row r="3918">
          <cell r="B3918" t="str">
            <v xml:space="preserve">Faialtur - Invest.Turísticos,Lda   </v>
          </cell>
        </row>
        <row r="3919">
          <cell r="B3919" t="str">
            <v xml:space="preserve">Falch Gmbh                         </v>
          </cell>
        </row>
        <row r="3920">
          <cell r="B3920" t="str">
            <v xml:space="preserve">Falcons and Hawks Comp., Unip. Lda </v>
          </cell>
        </row>
        <row r="3921">
          <cell r="B3921" t="str">
            <v xml:space="preserve">Falconsky , Unipessoal, Lda        </v>
          </cell>
        </row>
        <row r="3922">
          <cell r="B3922" t="str">
            <v xml:space="preserve">Falex-Equipamentos e Serviços, Lda </v>
          </cell>
        </row>
        <row r="3923">
          <cell r="B3923" t="str">
            <v xml:space="preserve">Falgi-Eq.Produtos Limpeza, Lda     </v>
          </cell>
        </row>
        <row r="3924">
          <cell r="B3924" t="str">
            <v xml:space="preserve">Falsor-Eq.Tecn.Segur.Industr.Lda   </v>
          </cell>
        </row>
        <row r="3925">
          <cell r="B3925" t="str">
            <v>Famari-Fábrica Marinhense Cart.,S.A</v>
          </cell>
        </row>
        <row r="3926">
          <cell r="B3926" t="str">
            <v xml:space="preserve">Fameg-Mont.Electr.Gerais,Unip.Lda  </v>
          </cell>
        </row>
        <row r="3927">
          <cell r="B3927" t="str">
            <v xml:space="preserve">Famex - Com.Ind.Eq.Hoteleiro, Lda  </v>
          </cell>
        </row>
        <row r="3928">
          <cell r="B3928" t="str">
            <v xml:space="preserve">Famo-Comercial Mob.Escritório,Lda  </v>
          </cell>
        </row>
        <row r="3929">
          <cell r="B3929" t="str">
            <v xml:space="preserve">Fapimepe-Com.Ferragens Móveis,Ld   </v>
          </cell>
        </row>
        <row r="3930">
          <cell r="B3930" t="str">
            <v>Faplastal-Fáb.Plásticos Algarve,Lda</v>
          </cell>
        </row>
        <row r="3931">
          <cell r="B3931" t="str">
            <v xml:space="preserve">Fapoagri-Fáb.Carroc.Caravanas,Ld   </v>
          </cell>
        </row>
        <row r="3932">
          <cell r="B3932" t="str">
            <v xml:space="preserve">Faporma                            </v>
          </cell>
        </row>
        <row r="3933">
          <cell r="B3933" t="str">
            <v>Farauto - Veículos,Eq.Serviços, Lda</v>
          </cell>
        </row>
        <row r="3934">
          <cell r="B3934" t="str">
            <v xml:space="preserve">Farbel-Fab.Artigos Betão, Lda      </v>
          </cell>
        </row>
        <row r="3935">
          <cell r="B3935" t="str">
            <v xml:space="preserve">Farcol-Protecção Industrial, Lda   </v>
          </cell>
        </row>
        <row r="3936">
          <cell r="B3936" t="str">
            <v xml:space="preserve">Fardequipa-Soc.de Equip.E Fard.    </v>
          </cell>
        </row>
        <row r="3937">
          <cell r="B3937" t="str">
            <v>Fargás2-Comércio de Gás e Prod.Camp</v>
          </cell>
        </row>
        <row r="3938">
          <cell r="B3938" t="str">
            <v xml:space="preserve">Fargás-Socie.Distribuidora Gás Lda </v>
          </cell>
        </row>
        <row r="3939">
          <cell r="B3939" t="str">
            <v xml:space="preserve">Faria e Afonso, Lda                </v>
          </cell>
        </row>
        <row r="3940">
          <cell r="B3940" t="str">
            <v xml:space="preserve">Faria e Mouroço, Lda               </v>
          </cell>
        </row>
        <row r="3941">
          <cell r="B3941" t="str">
            <v xml:space="preserve">Farlube-Lubrificantes e Acess.,Lda </v>
          </cell>
        </row>
        <row r="3942">
          <cell r="B3942" t="str">
            <v xml:space="preserve">Farmácia Almeida Vaz-Const.A.Vaz   </v>
          </cell>
        </row>
        <row r="3943">
          <cell r="B3943" t="str">
            <v xml:space="preserve">Farmácia Almeida Vaz-Unip., Lda    </v>
          </cell>
        </row>
        <row r="3944">
          <cell r="B3944" t="str">
            <v xml:space="preserve">Farmácia Ayres Pinheiro            </v>
          </cell>
        </row>
        <row r="3945">
          <cell r="B3945" t="str">
            <v xml:space="preserve">Farmácia Crespo Santos             </v>
          </cell>
        </row>
        <row r="3946">
          <cell r="B3946" t="str">
            <v xml:space="preserve">Farmácia da Ordem da Trindade      </v>
          </cell>
        </row>
        <row r="3947">
          <cell r="B3947" t="str">
            <v xml:space="preserve">Farmácia do Aeroporto, Lda         </v>
          </cell>
        </row>
        <row r="3948">
          <cell r="B3948" t="str">
            <v xml:space="preserve">Farmácia Garcia                    </v>
          </cell>
        </row>
        <row r="3949">
          <cell r="B3949" t="str">
            <v xml:space="preserve">Farmácia Helena                    </v>
          </cell>
        </row>
        <row r="3950">
          <cell r="B3950" t="str">
            <v xml:space="preserve">Farmácia Higeia, Lda               </v>
          </cell>
        </row>
        <row r="3951">
          <cell r="B3951" t="str">
            <v xml:space="preserve">Farmácia S.Pedro, Lda              </v>
          </cell>
        </row>
        <row r="3952">
          <cell r="B3952" t="str">
            <v xml:space="preserve">Farmácia Vieira e Botelho,Sucrs    </v>
          </cell>
        </row>
        <row r="3953">
          <cell r="B3953" t="str">
            <v xml:space="preserve">Farmaçor-C.Prod.Farmac.Açores,Lda  </v>
          </cell>
        </row>
        <row r="3954">
          <cell r="B3954" t="str">
            <v xml:space="preserve">Farnell Components, S.L.           </v>
          </cell>
        </row>
        <row r="3955">
          <cell r="B3955" t="str">
            <v xml:space="preserve">Faroequipa-Equipamentos Hoteleiros </v>
          </cell>
        </row>
        <row r="3956">
          <cell r="B3956" t="str">
            <v xml:space="preserve">Farovalas-Const.Obras Públicas,Lda </v>
          </cell>
        </row>
        <row r="3957">
          <cell r="B3957" t="str">
            <v xml:space="preserve">Farovinhos-Com.Distrib.Geral, Lda  </v>
          </cell>
        </row>
        <row r="3958">
          <cell r="B3958" t="str">
            <v xml:space="preserve">Far-Publicidade e Promoções, Lda   </v>
          </cell>
        </row>
        <row r="3959">
          <cell r="B3959" t="str">
            <v xml:space="preserve">Farsana Portugal-Com.Indústria,SA  </v>
          </cell>
        </row>
        <row r="3960">
          <cell r="B3960" t="str">
            <v xml:space="preserve">Fase-Estudos e Projectos, SA       </v>
          </cell>
        </row>
        <row r="3961">
          <cell r="B3961" t="str">
            <v>Fast Food World-Imp.E.Rest.Alim.Lda</v>
          </cell>
        </row>
        <row r="3962">
          <cell r="B3962" t="str">
            <v>Fátima Calado Pereira-Marketing Uni</v>
          </cell>
        </row>
        <row r="3963">
          <cell r="B3963" t="str">
            <v>FATIMA FILOMENA SANTOS C. S. TAVARE</v>
          </cell>
        </row>
        <row r="3964">
          <cell r="B3964" t="str">
            <v xml:space="preserve">Fátima Margarida Galante Rodrigues </v>
          </cell>
        </row>
        <row r="3965">
          <cell r="B3965" t="str">
            <v xml:space="preserve">Fátima Marisa Pinto Tavares        </v>
          </cell>
        </row>
        <row r="3966">
          <cell r="B3966" t="str">
            <v xml:space="preserve">Fátima Menezes                     </v>
          </cell>
        </row>
        <row r="3967">
          <cell r="B3967" t="str">
            <v xml:space="preserve">Fatomipe-Equipamentos Agrícolas,Sa </v>
          </cell>
        </row>
        <row r="3968">
          <cell r="B3968" t="str">
            <v xml:space="preserve">FAUSTO DOMINGOS VIEIRA MATIAS      </v>
          </cell>
        </row>
        <row r="3969">
          <cell r="B3969" t="str">
            <v xml:space="preserve">Fausto Lavrador, Lda               </v>
          </cell>
        </row>
        <row r="3970">
          <cell r="B3970" t="str">
            <v xml:space="preserve">FazLetra-Comunicação e Design      </v>
          </cell>
        </row>
        <row r="3971">
          <cell r="B3971" t="str">
            <v xml:space="preserve">FAZMECA-Tornearia Serralharia      </v>
          </cell>
        </row>
        <row r="3972">
          <cell r="B3972" t="str">
            <v xml:space="preserve">Fazsoftmail, Lda                   </v>
          </cell>
        </row>
        <row r="3973">
          <cell r="B3973" t="str">
            <v xml:space="preserve">FB Technology                      </v>
          </cell>
        </row>
        <row r="3974">
          <cell r="B3974" t="str">
            <v xml:space="preserve">FB Technology, SA                  </v>
          </cell>
        </row>
        <row r="3975">
          <cell r="B3975" t="str">
            <v xml:space="preserve">FDI-Fotogr.Digital Informática,Lda </v>
          </cell>
        </row>
        <row r="3976">
          <cell r="B3976" t="str">
            <v xml:space="preserve">FDO - Construções, SA              </v>
          </cell>
        </row>
        <row r="3977">
          <cell r="B3977" t="str">
            <v xml:space="preserve">FDR-Flamínio Roza,P.Duarte, C.Real </v>
          </cell>
        </row>
        <row r="3978">
          <cell r="B3978" t="str">
            <v xml:space="preserve">Federação de Triatlo de Portugal   </v>
          </cell>
        </row>
        <row r="3979">
          <cell r="B3979" t="str">
            <v>Federação Port.Desporto Deficientes</v>
          </cell>
        </row>
        <row r="3980">
          <cell r="B3980" t="str">
            <v xml:space="preserve">Federação Portuguesa Aeronáutica   </v>
          </cell>
        </row>
        <row r="3981">
          <cell r="B3981" t="str">
            <v xml:space="preserve">Federação Portuguesa Bridge        </v>
          </cell>
        </row>
        <row r="3982">
          <cell r="B3982" t="str">
            <v>Federação Portuguesa de Tiro c/ Arc</v>
          </cell>
        </row>
        <row r="3983">
          <cell r="B3983" t="str">
            <v xml:space="preserve">Federação Portuguesa Futebol       </v>
          </cell>
        </row>
        <row r="3984">
          <cell r="B3984" t="str">
            <v xml:space="preserve">Federação Portuguesa Natação       </v>
          </cell>
        </row>
        <row r="3985">
          <cell r="B3985" t="str">
            <v xml:space="preserve">Federação Portuguesa Paraquedismo  </v>
          </cell>
        </row>
        <row r="3986">
          <cell r="B3986" t="str">
            <v xml:space="preserve">Fedex Express Corporation          </v>
          </cell>
        </row>
        <row r="3987">
          <cell r="B3987" t="str">
            <v xml:space="preserve">Feira do Maple                     </v>
          </cell>
        </row>
        <row r="3988">
          <cell r="B3988" t="str">
            <v xml:space="preserve">Feiramédica - Imp.Com.Eq.Hosp.Ld   </v>
          </cell>
        </row>
        <row r="3989">
          <cell r="B3989" t="str">
            <v xml:space="preserve">Feito Perfeito Decorações, Lda     </v>
          </cell>
        </row>
        <row r="3990">
          <cell r="B3990" t="str">
            <v xml:space="preserve">Feliciano e Feliciano              </v>
          </cell>
        </row>
        <row r="3991">
          <cell r="B3991" t="str">
            <v xml:space="preserve">Feliciano, Fonseca e Jorge, Lda    </v>
          </cell>
        </row>
        <row r="3992">
          <cell r="B3992" t="str">
            <v xml:space="preserve">FELICIDADE MARIA G. SOBRAL MATEUS  </v>
          </cell>
        </row>
        <row r="3993">
          <cell r="B3993" t="str">
            <v xml:space="preserve">Felício José Martins               </v>
          </cell>
        </row>
        <row r="3994">
          <cell r="B3994" t="str">
            <v xml:space="preserve">Felino-Fundição C.Mecânicas, SA    </v>
          </cell>
        </row>
        <row r="3995">
          <cell r="B3995" t="str">
            <v xml:space="preserve">Feliz Jesus Pires Ramos Esteves    </v>
          </cell>
        </row>
        <row r="3996">
          <cell r="B3996" t="str">
            <v xml:space="preserve">Feltz - Serviços Informáticos,Ld   </v>
          </cell>
        </row>
        <row r="3997">
          <cell r="B3997" t="str">
            <v xml:space="preserve">FEPI-Arm.Tabacos Pr.Alimentares,SA </v>
          </cell>
        </row>
        <row r="3998">
          <cell r="B3998" t="str">
            <v xml:space="preserve">Ferdior - Jóias II, Lda            </v>
          </cell>
        </row>
        <row r="3999">
          <cell r="B3999" t="str">
            <v xml:space="preserve">Feremp-Proj.Arquitectura, Unip.Lda </v>
          </cell>
        </row>
        <row r="4000">
          <cell r="B4000" t="str">
            <v xml:space="preserve">Fernanda Carmo, Lda                </v>
          </cell>
        </row>
        <row r="4001">
          <cell r="B4001" t="str">
            <v xml:space="preserve">FERNANDA MARIA BATISTA CARAPUCINHA </v>
          </cell>
        </row>
        <row r="4002">
          <cell r="B4002" t="str">
            <v xml:space="preserve">FERNANDA MARIA GUERREIRO GAGO      </v>
          </cell>
        </row>
        <row r="4003">
          <cell r="B4003" t="str">
            <v xml:space="preserve">Fernanda Paula Marques Oliveira    </v>
          </cell>
        </row>
        <row r="4004">
          <cell r="B4004" t="str">
            <v xml:space="preserve">FERNANDA PAULA NUNES RIBEIRO       </v>
          </cell>
        </row>
        <row r="4005">
          <cell r="B4005" t="str">
            <v xml:space="preserve">Fernandes &amp; Branco, Lda            </v>
          </cell>
        </row>
        <row r="4006">
          <cell r="B4006" t="str">
            <v xml:space="preserve">Fernandes Técnica-Des.Reprod.,SA   </v>
          </cell>
        </row>
        <row r="4007">
          <cell r="B4007" t="str">
            <v xml:space="preserve">Fernando &amp; Jandira, Lda            </v>
          </cell>
        </row>
        <row r="4008">
          <cell r="B4008" t="str">
            <v>Fernando Alexandre-S.Agric.Unip.Lda</v>
          </cell>
        </row>
        <row r="4009">
          <cell r="B4009" t="str">
            <v xml:space="preserve">Fernando Alves Correia             </v>
          </cell>
        </row>
        <row r="4010">
          <cell r="B4010" t="str">
            <v xml:space="preserve">Fernando Alves da Silva, Lda.      </v>
          </cell>
        </row>
        <row r="4011">
          <cell r="B4011" t="str">
            <v>FERNANDO ANTÓNIO S. ANTOLIN HOURMAT</v>
          </cell>
        </row>
        <row r="4012">
          <cell r="B4012" t="str">
            <v xml:space="preserve">FERNANDO ANTONIO V.R. LAGARTO      </v>
          </cell>
        </row>
        <row r="4013">
          <cell r="B4013" t="str">
            <v xml:space="preserve">FERNANDO ARMANDO ROSA MESQUITA     </v>
          </cell>
        </row>
        <row r="4014">
          <cell r="B4014" t="str">
            <v xml:space="preserve">Fernando Augusto C. Sousa Lobo     </v>
          </cell>
        </row>
        <row r="4015">
          <cell r="B4015" t="str">
            <v xml:space="preserve">Fernando C. P. Perfeito            </v>
          </cell>
        </row>
        <row r="4016">
          <cell r="B4016" t="str">
            <v xml:space="preserve">Fernando Calado &amp; Couto, Lda       </v>
          </cell>
        </row>
        <row r="4017">
          <cell r="B4017" t="str">
            <v xml:space="preserve">Fernando Cardoso Ferreira          </v>
          </cell>
        </row>
        <row r="4018">
          <cell r="B4018" t="str">
            <v>FERNANDO CARLOS DA C. PIRES GUERREI</v>
          </cell>
        </row>
        <row r="4019">
          <cell r="B4019" t="str">
            <v xml:space="preserve">FERNANDO CARLOS PANTALEÃO PIRES    </v>
          </cell>
        </row>
        <row r="4020">
          <cell r="B4020" t="str">
            <v xml:space="preserve">FERNANDO CARLOS RODRIGUES VICENTE  </v>
          </cell>
        </row>
        <row r="4021">
          <cell r="B4021" t="str">
            <v xml:space="preserve">FERNANDO CESAR SANTOS PINHEIRO     </v>
          </cell>
        </row>
        <row r="4022">
          <cell r="B4022" t="str">
            <v xml:space="preserve">FERNANDO CONCEIÇÃO AUGUSTO         </v>
          </cell>
        </row>
        <row r="4023">
          <cell r="B4023" t="str">
            <v xml:space="preserve">Fernando Cristovão &amp; Filhos, Lda   </v>
          </cell>
        </row>
        <row r="4024">
          <cell r="B4024" t="str">
            <v xml:space="preserve">Fernando da Silva                  </v>
          </cell>
        </row>
        <row r="4025">
          <cell r="B4025" t="str">
            <v xml:space="preserve">Fernando de Sousa Amorim Fernandes </v>
          </cell>
        </row>
        <row r="4026">
          <cell r="B4026" t="str">
            <v xml:space="preserve">Fernando Dimas Ramos, Lda          </v>
          </cell>
        </row>
        <row r="4027">
          <cell r="B4027" t="str">
            <v>FERNANDO DOMINGOS RIBEIRO NASCIMENT</v>
          </cell>
        </row>
        <row r="4028">
          <cell r="B4028" t="str">
            <v>Fernando E. Agostinho &amp; Filhos, Lda</v>
          </cell>
        </row>
        <row r="4029">
          <cell r="B4029" t="str">
            <v xml:space="preserve">FERNANDO FARIA GOULART             </v>
          </cell>
        </row>
        <row r="4030">
          <cell r="B4030" t="str">
            <v xml:space="preserve">Fernando Fernandes e Irmãos,Lda    </v>
          </cell>
        </row>
        <row r="4031">
          <cell r="B4031" t="str">
            <v xml:space="preserve">Fernando Francisco Ribeiro Capitão </v>
          </cell>
        </row>
        <row r="4032">
          <cell r="B4032" t="str">
            <v xml:space="preserve">Fernando Gonçalves                 </v>
          </cell>
        </row>
        <row r="4033">
          <cell r="B4033" t="str">
            <v xml:space="preserve">Fernando Gonçalves Carvalho,Lda    </v>
          </cell>
        </row>
        <row r="4034">
          <cell r="B4034" t="str">
            <v>FERNANDO GREGÓRIO S. RODRIGUES CRUZ</v>
          </cell>
        </row>
        <row r="4035">
          <cell r="B4035" t="str">
            <v xml:space="preserve">Fernando H. R. Neves, Unipess. Lda </v>
          </cell>
        </row>
        <row r="4036">
          <cell r="B4036" t="str">
            <v xml:space="preserve">Fernando Henrique Nunes            </v>
          </cell>
        </row>
        <row r="4037">
          <cell r="B4037" t="str">
            <v xml:space="preserve">Fernando Joaquim Sous.Laranjinha   </v>
          </cell>
        </row>
        <row r="4038">
          <cell r="B4038" t="str">
            <v xml:space="preserve">FERNANDO JORGE AMARO CORREIA       </v>
          </cell>
        </row>
        <row r="4039">
          <cell r="B4039" t="str">
            <v xml:space="preserve">FERNANDO JORGE C.DE FREITAS        </v>
          </cell>
        </row>
        <row r="4040">
          <cell r="B4040" t="str">
            <v xml:space="preserve">Fernando Jorge Cabral Braga        </v>
          </cell>
        </row>
        <row r="4041">
          <cell r="B4041" t="str">
            <v xml:space="preserve">FERNANDO JORGE CASTRO ROCHA        </v>
          </cell>
        </row>
        <row r="4042">
          <cell r="B4042" t="str">
            <v xml:space="preserve">FERNANDO JORGE DA SILVA LOURENÇO   </v>
          </cell>
        </row>
        <row r="4043">
          <cell r="B4043" t="str">
            <v xml:space="preserve">FERNANDO JORGE DE MEDEIROS ORNELAS </v>
          </cell>
        </row>
        <row r="4044">
          <cell r="B4044" t="str">
            <v xml:space="preserve">FERNANDO JORGE HERMAN SOUSA        </v>
          </cell>
        </row>
        <row r="4045">
          <cell r="B4045" t="str">
            <v xml:space="preserve">Fernando Jorge Marques             </v>
          </cell>
        </row>
        <row r="4046">
          <cell r="B4046" t="str">
            <v xml:space="preserve">Fernando José Carvalho             </v>
          </cell>
        </row>
        <row r="4047">
          <cell r="B4047" t="str">
            <v>FERNANDO JOSÉ FERREIRA CIRNE CABRAL</v>
          </cell>
        </row>
        <row r="4048">
          <cell r="B4048" t="str">
            <v xml:space="preserve">Fernando José Lopes Manuel         </v>
          </cell>
        </row>
        <row r="4049">
          <cell r="B4049" t="str">
            <v xml:space="preserve">Fernando Jose P. Castel Branco     </v>
          </cell>
        </row>
        <row r="4050">
          <cell r="B4050" t="str">
            <v xml:space="preserve">Fernando L. Gaspar                 </v>
          </cell>
        </row>
        <row r="4051">
          <cell r="B4051" t="str">
            <v xml:space="preserve">Fernando L.Gaspar-Sin.Eq.Rod.Lda   </v>
          </cell>
        </row>
        <row r="4052">
          <cell r="B4052" t="str">
            <v xml:space="preserve">FERNANDO LEITAO PEDRO              </v>
          </cell>
        </row>
        <row r="4053">
          <cell r="B4053" t="str">
            <v xml:space="preserve">Fernando Loureiro                  </v>
          </cell>
        </row>
        <row r="4054">
          <cell r="B4054" t="str">
            <v xml:space="preserve">FERNANDO LUÍS DE JESUS PINTO       </v>
          </cell>
        </row>
        <row r="4055">
          <cell r="B4055" t="str">
            <v xml:space="preserve">Fernando M. M. Alexandre           </v>
          </cell>
        </row>
        <row r="4056">
          <cell r="B4056" t="str">
            <v xml:space="preserve">FERNANDO MANUEL  SANTOS CARDOSO    </v>
          </cell>
        </row>
        <row r="4057">
          <cell r="B4057" t="str">
            <v xml:space="preserve">Fernando Manuel Cardoso Coelho     </v>
          </cell>
        </row>
        <row r="4058">
          <cell r="B4058" t="str">
            <v xml:space="preserve">Fernando Manuel de Vargas Duarte   </v>
          </cell>
        </row>
        <row r="4059">
          <cell r="B4059" t="str">
            <v xml:space="preserve">Fernando Manuel F.Rodrigues        </v>
          </cell>
        </row>
        <row r="4060">
          <cell r="B4060" t="str">
            <v xml:space="preserve">FERNANDO MANUEL FORTUNA            </v>
          </cell>
        </row>
        <row r="4061">
          <cell r="B4061" t="str">
            <v xml:space="preserve">FERNANDO MANUEL JESUS ESTÊVÃO      </v>
          </cell>
        </row>
        <row r="4062">
          <cell r="B4062" t="str">
            <v xml:space="preserve">FERNANDO MANUEL OLIVEIRA MAGALHÃES </v>
          </cell>
        </row>
        <row r="4063">
          <cell r="B4063" t="str">
            <v xml:space="preserve">FERNANDO MANUEL SILVA DIAS BORGES  </v>
          </cell>
        </row>
        <row r="4064">
          <cell r="B4064" t="str">
            <v xml:space="preserve">FERNANDO MANUEL SILVEIRA           </v>
          </cell>
        </row>
        <row r="4065">
          <cell r="B4065" t="str">
            <v xml:space="preserve">FERNANDO MANUEL TOMÉ AMARO         </v>
          </cell>
        </row>
        <row r="4066">
          <cell r="B4066" t="str">
            <v xml:space="preserve">Fernando Martinho Nunes Santos     </v>
          </cell>
        </row>
        <row r="4067">
          <cell r="B4067" t="str">
            <v xml:space="preserve">FERNANDO MARTINS GASPAR VIEIRA     </v>
          </cell>
        </row>
        <row r="4068">
          <cell r="B4068" t="str">
            <v>FERNANDO MOISES DOS SANTOS TRINDADE</v>
          </cell>
        </row>
        <row r="4069">
          <cell r="B4069" t="str">
            <v>Fernando Monteiro Guedes &amp; Flhs.Lda</v>
          </cell>
        </row>
        <row r="4070">
          <cell r="B4070" t="str">
            <v xml:space="preserve">Fernando Monteiro, Arquitectos,Lda </v>
          </cell>
        </row>
        <row r="4071">
          <cell r="B4071" t="str">
            <v xml:space="preserve">Fernando Oliveira &amp; Alves, Lda     </v>
          </cell>
        </row>
        <row r="4072">
          <cell r="B4072" t="str">
            <v xml:space="preserve">FERNANDO PASCOAL MOTTA FARIA       </v>
          </cell>
        </row>
        <row r="4073">
          <cell r="B4073" t="str">
            <v xml:space="preserve">Fernando Pascoal Motta Faria       </v>
          </cell>
        </row>
        <row r="4074">
          <cell r="B4074" t="str">
            <v xml:space="preserve">Fernando Pereira                   </v>
          </cell>
        </row>
        <row r="4075">
          <cell r="B4075" t="str">
            <v xml:space="preserve">Fernando Pessoa &amp; Palma, Lda       </v>
          </cell>
        </row>
        <row r="4076">
          <cell r="B4076" t="str">
            <v xml:space="preserve">Fernando Robles-Arquitectura, Lda  </v>
          </cell>
        </row>
        <row r="4077">
          <cell r="B4077" t="str">
            <v xml:space="preserve">Fernando Rodrigues Ferreira        </v>
          </cell>
        </row>
        <row r="4078">
          <cell r="B4078" t="str">
            <v xml:space="preserve">Fernando Rodrigues Lourenço        </v>
          </cell>
        </row>
        <row r="4079">
          <cell r="B4079" t="str">
            <v xml:space="preserve">Fernando Rosado, Lda               </v>
          </cell>
        </row>
        <row r="4080">
          <cell r="B4080" t="str">
            <v xml:space="preserve">Fernando Sancho, Lda.              </v>
          </cell>
        </row>
        <row r="4081">
          <cell r="B4081" t="str">
            <v xml:space="preserve">Fernando Santos (Sucessores),Lda   </v>
          </cell>
        </row>
        <row r="4082">
          <cell r="B4082" t="str">
            <v xml:space="preserve">Fernando Santos Costa - PENHORA    </v>
          </cell>
        </row>
        <row r="4083">
          <cell r="B4083" t="str">
            <v xml:space="preserve">FERNANDO SILVA FRANCO              </v>
          </cell>
        </row>
        <row r="4084">
          <cell r="B4084" t="str">
            <v xml:space="preserve">Fernando Simão, Lda                </v>
          </cell>
        </row>
        <row r="4085">
          <cell r="B4085" t="str">
            <v xml:space="preserve">Fernando Sobral -Topografia, Lda.  </v>
          </cell>
        </row>
        <row r="4086">
          <cell r="B4086" t="str">
            <v xml:space="preserve">Fernando Sousa Rodrigues da Silva  </v>
          </cell>
        </row>
        <row r="4087">
          <cell r="B4087" t="str">
            <v xml:space="preserve">Fernando Sousa Rodrigues da Silva  </v>
          </cell>
        </row>
        <row r="4088">
          <cell r="B4088" t="str">
            <v xml:space="preserve">FERNANDO TEIXEIRA  VILELA DA CRUZ  </v>
          </cell>
        </row>
        <row r="4089">
          <cell r="B4089" t="str">
            <v xml:space="preserve">Fernando Tendeiro, Lda             </v>
          </cell>
        </row>
        <row r="4090">
          <cell r="B4090" t="str">
            <v>FERNANDO VALÉRIO DOS REIS CUNHA E S</v>
          </cell>
        </row>
        <row r="4091">
          <cell r="B4091" t="str">
            <v xml:space="preserve">Fernave-Form.Tecn.Psicol.A., S.A.  </v>
          </cell>
        </row>
        <row r="4092">
          <cell r="B4092" t="str">
            <v xml:space="preserve">Ferrageira Moderna Areeiro,Lda     </v>
          </cell>
        </row>
        <row r="4093">
          <cell r="B4093" t="str">
            <v xml:space="preserve">Ferragens Ideal da Boavista, Lda   </v>
          </cell>
        </row>
        <row r="4094">
          <cell r="B4094" t="str">
            <v xml:space="preserve">Ferrai-Ferramentas Industriais,Lda </v>
          </cell>
        </row>
        <row r="4095">
          <cell r="B4095" t="str">
            <v xml:space="preserve">FERRASOL - Ferrag. Associados, Lda </v>
          </cell>
        </row>
        <row r="4096">
          <cell r="B4096" t="str">
            <v>Ferrassul-Soc.Ferrag.Ferramentas,Ld</v>
          </cell>
        </row>
        <row r="4097">
          <cell r="B4097" t="str">
            <v xml:space="preserve">Ferraz &amp; Marques, Lda              </v>
          </cell>
        </row>
        <row r="4098">
          <cell r="B4098" t="str">
            <v xml:space="preserve">Ferreira &amp; Soares, Lda.            </v>
          </cell>
        </row>
        <row r="4099">
          <cell r="B4099" t="str">
            <v xml:space="preserve">Ferreira Machado e Silva, Lda      </v>
          </cell>
        </row>
        <row r="4100">
          <cell r="B4100" t="str">
            <v>Ferrofil-Ferragens e Ferramentas,Ld</v>
          </cell>
        </row>
        <row r="4101">
          <cell r="B4101" t="str">
            <v xml:space="preserve">Ferrograph                         </v>
          </cell>
        </row>
        <row r="4102">
          <cell r="B4102" t="str">
            <v>Ferrolabor-Mec.Manut.Industrial,Lda</v>
          </cell>
        </row>
        <row r="4103">
          <cell r="B4103" t="str">
            <v>Ferrotec-S.C.Mec.Const.Metálicas,Ld</v>
          </cell>
        </row>
        <row r="4104">
          <cell r="B4104" t="str">
            <v xml:space="preserve">FERROTEC-Soc. Const.Mec. e Const.  </v>
          </cell>
        </row>
        <row r="4105">
          <cell r="B4105" t="str">
            <v xml:space="preserve">Ferrovial Agroman, SA-Suc.Portugal </v>
          </cell>
        </row>
        <row r="4106">
          <cell r="B4106" t="str">
            <v xml:space="preserve">Fersan-A.J.Ferreira dos Santos     </v>
          </cell>
        </row>
        <row r="4107">
          <cell r="B4107" t="str">
            <v xml:space="preserve">Festa ao Quadrado, Lda             </v>
          </cell>
        </row>
        <row r="4108">
          <cell r="B4108" t="str">
            <v xml:space="preserve">Festival de Música dos Capuchos    </v>
          </cell>
        </row>
        <row r="4109">
          <cell r="B4109" t="str">
            <v xml:space="preserve">FEUP-Faculdade Engenharia          </v>
          </cell>
        </row>
        <row r="4110">
          <cell r="B4110" t="str">
            <v>FF-Sist.Energias Alternat.Portugal,</v>
          </cell>
        </row>
        <row r="4111">
          <cell r="B4111" t="str">
            <v xml:space="preserve">Fiaal-Fom.Indust.Agrí.Algarve,Ld   </v>
          </cell>
        </row>
        <row r="4112">
          <cell r="B4112" t="str">
            <v>Fialgar-Soc.Algarvia Automóveis, SA</v>
          </cell>
        </row>
        <row r="4113">
          <cell r="B4113" t="str">
            <v xml:space="preserve">Fialho Editora                     </v>
          </cell>
        </row>
        <row r="4114">
          <cell r="B4114" t="str">
            <v xml:space="preserve">Fiamex Ii - Inst.Electromecan.Lda  </v>
          </cell>
        </row>
        <row r="4115">
          <cell r="B4115" t="str">
            <v xml:space="preserve">Ficope-Fisc.Coord.P.Engenharia,Lda </v>
          </cell>
        </row>
        <row r="4116">
          <cell r="B4116" t="str">
            <v xml:space="preserve">Fiction-Produç.Cont.Formação, Lda  </v>
          </cell>
        </row>
        <row r="4117">
          <cell r="B4117" t="str">
            <v xml:space="preserve">Fidalguia, Lda                     </v>
          </cell>
        </row>
        <row r="4118">
          <cell r="B4118" t="str">
            <v xml:space="preserve">Fidelidade - Comp.Seguros, S.A.    </v>
          </cell>
        </row>
        <row r="4119">
          <cell r="B4119" t="str">
            <v xml:space="preserve">Fidemo-Sociedade de Media, Lda     </v>
          </cell>
        </row>
        <row r="4120">
          <cell r="B4120" t="str">
            <v xml:space="preserve">Fides-Coop. de Formação            </v>
          </cell>
        </row>
        <row r="4121">
          <cell r="B4121" t="str">
            <v xml:space="preserve">Figueiredo e Carvalho, Lda         </v>
          </cell>
        </row>
        <row r="4122">
          <cell r="B4122" t="str">
            <v xml:space="preserve">Figueiredo e Filho, Lda            </v>
          </cell>
        </row>
        <row r="4123">
          <cell r="B4123" t="str">
            <v xml:space="preserve">Figure s Lda                       </v>
          </cell>
        </row>
        <row r="4124">
          <cell r="B4124" t="str">
            <v xml:space="preserve">Filequipamentos-Mont.Alug.Eq.Lda   </v>
          </cell>
        </row>
        <row r="4125">
          <cell r="B4125" t="str">
            <v xml:space="preserve">Filinto Mota, Sucrs.,S.A.          </v>
          </cell>
        </row>
        <row r="4126">
          <cell r="B4126" t="str">
            <v xml:space="preserve">Filipa Elisabete Lopes Gonç.Santos </v>
          </cell>
        </row>
        <row r="4127">
          <cell r="B4127" t="str">
            <v xml:space="preserve">FILIPA ISABEL CARVALHO EREIO       </v>
          </cell>
        </row>
        <row r="4128">
          <cell r="B4128" t="str">
            <v xml:space="preserve">FILIPA MARIA DUARTE MARTINS        </v>
          </cell>
        </row>
        <row r="4129">
          <cell r="B4129" t="str">
            <v xml:space="preserve">Filipe &amp; Filipe Lda                </v>
          </cell>
        </row>
        <row r="4130">
          <cell r="B4130" t="str">
            <v>Filipe Alexandre Sequeira Gonçalves</v>
          </cell>
        </row>
        <row r="4131">
          <cell r="B4131" t="str">
            <v xml:space="preserve">Filipe António Rocha               </v>
          </cell>
        </row>
        <row r="4132">
          <cell r="B4132" t="str">
            <v xml:space="preserve">Filipe Castilho Soares Duarte      </v>
          </cell>
        </row>
        <row r="4133">
          <cell r="B4133" t="str">
            <v xml:space="preserve">Filipe da Silva Figueiredo         </v>
          </cell>
        </row>
        <row r="4134">
          <cell r="B4134" t="str">
            <v xml:space="preserve">Filipe da Silva Figueiredo         </v>
          </cell>
        </row>
        <row r="4135">
          <cell r="B4135" t="str">
            <v xml:space="preserve">FILIPE DOS SANTOS LEMOS            </v>
          </cell>
        </row>
        <row r="4136">
          <cell r="B4136" t="str">
            <v xml:space="preserve">FILIPE DOS SANTOS SOUSA TEVES      </v>
          </cell>
        </row>
        <row r="4137">
          <cell r="B4137" t="str">
            <v>Filipe E.Sotto Mayor Martins Teixei</v>
          </cell>
        </row>
        <row r="4138">
          <cell r="B4138" t="str">
            <v xml:space="preserve">Filipe Faria, Lda                  </v>
          </cell>
        </row>
        <row r="4139">
          <cell r="B4139" t="str">
            <v xml:space="preserve">FILIPE FERREIRA ÁVILA              </v>
          </cell>
        </row>
        <row r="4140">
          <cell r="B4140" t="str">
            <v xml:space="preserve">Filipe Humberto Lopes Silva        </v>
          </cell>
        </row>
        <row r="4141">
          <cell r="B4141" t="str">
            <v xml:space="preserve">Filipe Miguel Vargas Moniz         </v>
          </cell>
        </row>
        <row r="4142">
          <cell r="B4142" t="str">
            <v>FILIPE NUNO D. GOULART ANTOLIN TEIX</v>
          </cell>
        </row>
        <row r="4143">
          <cell r="B4143" t="str">
            <v>Filipe Oliveira Dias, Arquitecto, L</v>
          </cell>
        </row>
        <row r="4144">
          <cell r="B4144" t="str">
            <v xml:space="preserve">Filipe Ribeiro                     </v>
          </cell>
        </row>
        <row r="4145">
          <cell r="B4145" t="str">
            <v xml:space="preserve">Filipe Russo e Martinha Santos     </v>
          </cell>
        </row>
        <row r="4146">
          <cell r="B4146" t="str">
            <v>Filiprod - Produtos Manutenção, Lda</v>
          </cell>
        </row>
        <row r="4147">
          <cell r="B4147" t="str">
            <v xml:space="preserve">Filomarketing, Lda                 </v>
          </cell>
        </row>
        <row r="4148">
          <cell r="B4148" t="str">
            <v>FILOMENA CRISTINA F L DE  MIRA BAIO</v>
          </cell>
        </row>
        <row r="4149">
          <cell r="B4149" t="str">
            <v xml:space="preserve">Filomena Loura Chaves Coelho       </v>
          </cell>
        </row>
        <row r="4150">
          <cell r="B4150" t="str">
            <v>FILOMENA MARIA GIL LOPES DA SILVA P</v>
          </cell>
        </row>
        <row r="4151">
          <cell r="B4151" t="str">
            <v xml:space="preserve">FilterBond-Fabr.Com.Filtros, Lda   </v>
          </cell>
        </row>
        <row r="4152">
          <cell r="B4152" t="str">
            <v>FiltroAr Mais Qualidade, Unipessoal</v>
          </cell>
        </row>
        <row r="4153">
          <cell r="B4153" t="str">
            <v>Fimofer-Mobiliário p/Audio Vídeo,Ld</v>
          </cell>
        </row>
        <row r="4154">
          <cell r="B4154" t="str">
            <v>Finactiva Etiestrela-Etiq.S.Codific</v>
          </cell>
        </row>
        <row r="4155">
          <cell r="B4155" t="str">
            <v xml:space="preserve">Financetar-S.Serv.Financ.Empres.SA </v>
          </cell>
        </row>
        <row r="4156">
          <cell r="B4156" t="str">
            <v xml:space="preserve">Financial Times, Ltd               </v>
          </cell>
        </row>
        <row r="4157">
          <cell r="B4157" t="str">
            <v xml:space="preserve">Finepace-Consultores, Lda          </v>
          </cell>
        </row>
        <row r="4158">
          <cell r="B4158" t="str">
            <v>Finupe-Engenharia e Acabamentos, Sa</v>
          </cell>
        </row>
        <row r="4159">
          <cell r="B4159" t="str">
            <v>Fipa-Fed.Ind.Portug.Agro-Alimentare</v>
          </cell>
        </row>
        <row r="4160">
          <cell r="B4160" t="str">
            <v xml:space="preserve">Fire International                 </v>
          </cell>
        </row>
        <row r="4161">
          <cell r="B4161" t="str">
            <v xml:space="preserve">Fire Protection Publications       </v>
          </cell>
        </row>
        <row r="4162">
          <cell r="B4162" t="str">
            <v>Fireprin-Equipºs Protª Contra Incên</v>
          </cell>
        </row>
        <row r="4163">
          <cell r="B4163" t="str">
            <v xml:space="preserve">Firmo AVS-Papéis e Papelaria, SA   </v>
          </cell>
        </row>
        <row r="4164">
          <cell r="B4164" t="str">
            <v xml:space="preserve">First Conferences, Ltd             </v>
          </cell>
        </row>
        <row r="4165">
          <cell r="B4165" t="str">
            <v xml:space="preserve">First Média - Comunicação, SA      </v>
          </cell>
        </row>
        <row r="4166">
          <cell r="B4166" t="str">
            <v xml:space="preserve">Fitacom - Mat.P/Mecanografia,Lda   </v>
          </cell>
        </row>
        <row r="4167">
          <cell r="B4167" t="str">
            <v xml:space="preserve">Fitembal - Mat.Máq.S.Embalag.Lda   </v>
          </cell>
        </row>
        <row r="4168">
          <cell r="B4168" t="str">
            <v xml:space="preserve">Fitosistema,Lda                    </v>
          </cell>
        </row>
        <row r="4169">
          <cell r="B4169" t="str">
            <v xml:space="preserve">Fitovinil-Placas e Vinílicos, Lda  </v>
          </cell>
        </row>
        <row r="4170">
          <cell r="B4170" t="str">
            <v xml:space="preserve">Fixsolda,Lda                       </v>
          </cell>
        </row>
        <row r="4171">
          <cell r="B4171" t="str">
            <v xml:space="preserve">FJTR Gaia Restauração, Lda         </v>
          </cell>
        </row>
        <row r="4172">
          <cell r="B4172" t="str">
            <v xml:space="preserve">Flag, SA                           </v>
          </cell>
        </row>
        <row r="4173">
          <cell r="B4173" t="str">
            <v xml:space="preserve">Flamejante-Equip.Protecção,Lda     </v>
          </cell>
        </row>
        <row r="4174">
          <cell r="B4174" t="str">
            <v xml:space="preserve">Flexembal - Mat.Embalagem, Lda     </v>
          </cell>
        </row>
        <row r="4175">
          <cell r="B4175" t="str">
            <v xml:space="preserve">Flexocol - Fabr.Art.Borracha,Lda   </v>
          </cell>
        </row>
        <row r="4176">
          <cell r="B4176" t="str">
            <v xml:space="preserve">Flexpump-Lda                       </v>
          </cell>
        </row>
        <row r="4177">
          <cell r="B4177" t="str">
            <v xml:space="preserve">Flight International               </v>
          </cell>
        </row>
        <row r="4178">
          <cell r="B4178" t="str">
            <v xml:space="preserve">Flight Safety Foundation           </v>
          </cell>
        </row>
        <row r="4179">
          <cell r="B4179" t="str">
            <v xml:space="preserve">Flightlevel, Lda                   </v>
          </cell>
        </row>
        <row r="4180">
          <cell r="B4180" t="str">
            <v xml:space="preserve">Flor da Barca                      </v>
          </cell>
        </row>
        <row r="4181">
          <cell r="B4181" t="str">
            <v>Flor do Sol-Artig. Jardim e Agric L</v>
          </cell>
        </row>
        <row r="4182">
          <cell r="B4182" t="str">
            <v>FLORBELA DE FREITAS BARRETO DOS SAN</v>
          </cell>
        </row>
        <row r="4183">
          <cell r="B4183" t="str">
            <v xml:space="preserve">Florêncio Alves Duarte Jorge Silva </v>
          </cell>
        </row>
        <row r="4184">
          <cell r="B4184" t="str">
            <v xml:space="preserve">Florêncio Augusto Chagas,S.A       </v>
          </cell>
        </row>
        <row r="4185">
          <cell r="B4185" t="str">
            <v xml:space="preserve">FLORES &amp; PLANTAS                   </v>
          </cell>
        </row>
        <row r="4186">
          <cell r="B4186" t="str">
            <v xml:space="preserve">Flores de Amendoeira-C.Flores,Lda  </v>
          </cell>
        </row>
        <row r="4187">
          <cell r="B4187" t="str">
            <v xml:space="preserve">Floresta Pandilha                  </v>
          </cell>
        </row>
        <row r="4188">
          <cell r="B4188" t="str">
            <v xml:space="preserve">Floriano da Costa e Gavina, Lda    </v>
          </cell>
        </row>
        <row r="4189">
          <cell r="B4189" t="str">
            <v xml:space="preserve">Floricultora Horto do Rossio, Lda  </v>
          </cell>
        </row>
        <row r="4190">
          <cell r="B4190" t="str">
            <v xml:space="preserve">Florindo Fernandes &amp; Garradas      </v>
          </cell>
        </row>
        <row r="4191">
          <cell r="B4191" t="str">
            <v>Florista Palmeira-C.Flores Plantas,</v>
          </cell>
        </row>
        <row r="4192">
          <cell r="B4192" t="str">
            <v xml:space="preserve">Florista-Jardim das Amoreiras      </v>
          </cell>
        </row>
        <row r="4193">
          <cell r="B4193" t="str">
            <v>Florpeças de Sénio Dario Braga Medi</v>
          </cell>
        </row>
        <row r="4194">
          <cell r="B4194" t="str">
            <v xml:space="preserve">FLOSEL-Instalações Eléctricas      </v>
          </cell>
        </row>
        <row r="4195">
          <cell r="B4195" t="str">
            <v xml:space="preserve">Flughafen Frankfurt/Main AG (FAG)  </v>
          </cell>
        </row>
        <row r="4196">
          <cell r="B4196" t="str">
            <v xml:space="preserve">Flughafen Munchen GMBH             </v>
          </cell>
        </row>
        <row r="4197">
          <cell r="B4197" t="str">
            <v xml:space="preserve">Flughhafen Hamburg Gmbh            </v>
          </cell>
        </row>
        <row r="4198">
          <cell r="B4198" t="str">
            <v>Fluiddo Interactive-Soluções Multim</v>
          </cell>
        </row>
        <row r="4199">
          <cell r="B4199" t="str">
            <v xml:space="preserve">Fluxograma-Equip.Organiz.Emp.Lda   </v>
          </cell>
        </row>
        <row r="4200">
          <cell r="B4200" t="str">
            <v xml:space="preserve">Fluxopor - Eq.Escritório, Lda      </v>
          </cell>
        </row>
        <row r="4201">
          <cell r="B4201" t="str">
            <v xml:space="preserve">Flyash-Subprod.Mat.Construção,Lda  </v>
          </cell>
        </row>
        <row r="4202">
          <cell r="B4202" t="str">
            <v xml:space="preserve">Flyby-Com.Material Aeronáutico,Lda </v>
          </cell>
        </row>
        <row r="4203">
          <cell r="B4203" t="str">
            <v xml:space="preserve">Flying                             </v>
          </cell>
        </row>
        <row r="4204">
          <cell r="B4204" t="str">
            <v xml:space="preserve">Fm Car-Rep.Eléctr.Automóveis,Lda   </v>
          </cell>
        </row>
        <row r="4205">
          <cell r="B4205" t="str">
            <v xml:space="preserve">FM-Gestão Espaços Comerciais, Lda  </v>
          </cell>
        </row>
        <row r="4206">
          <cell r="B4206" t="str">
            <v>Fmt Aircraft Gate Support System AB</v>
          </cell>
        </row>
        <row r="4207">
          <cell r="B4207" t="str">
            <v xml:space="preserve">Fnac Portugal, Lda                 </v>
          </cell>
        </row>
        <row r="4208">
          <cell r="B4208" t="str">
            <v xml:space="preserve">Fobis Norte,Inf. e Gestao,Lda      </v>
          </cell>
        </row>
        <row r="4209">
          <cell r="B4209" t="str">
            <v xml:space="preserve">Fogões Póvoa-Eq.Hotel.A.Tecn,Lda   </v>
          </cell>
        </row>
        <row r="4210">
          <cell r="B4210" t="str">
            <v>Folha Personalizada-Unipessoal,Lda.</v>
          </cell>
        </row>
        <row r="4211">
          <cell r="B4211" t="str">
            <v>Fólio-Edições e Comunic.Social, Lda</v>
          </cell>
        </row>
        <row r="4212">
          <cell r="B4212" t="str">
            <v xml:space="preserve">Fomento Vidros-S.Fom.Apl.Ind.Lda   </v>
          </cell>
        </row>
        <row r="4213">
          <cell r="B4213" t="str">
            <v xml:space="preserve">Fonseca Matos &amp; Ferreira, Lda.     </v>
          </cell>
        </row>
        <row r="4214">
          <cell r="B4214" t="str">
            <v>Fontacessivel - Soluções de Energia</v>
          </cell>
        </row>
        <row r="4215">
          <cell r="B4215" t="str">
            <v xml:space="preserve">Fontana Design Hotel               </v>
          </cell>
        </row>
        <row r="4216">
          <cell r="B4216" t="str">
            <v>Fontelusa Bioquimica-Prodºs Quimico</v>
          </cell>
        </row>
        <row r="4217">
          <cell r="B4217" t="str">
            <v xml:space="preserve">Fontelusa Trading-Imp.Exp.Lda      </v>
          </cell>
        </row>
        <row r="4218">
          <cell r="B4218" t="str">
            <v xml:space="preserve">Fontelusa-Sist.Filtragem Água, Lda </v>
          </cell>
        </row>
        <row r="4219">
          <cell r="B4219" t="str">
            <v xml:space="preserve">For Expert Automation, Lda         </v>
          </cell>
        </row>
        <row r="4220">
          <cell r="B4220" t="str">
            <v xml:space="preserve">Foramoreiras-Comérc.Automóveis,SA  </v>
          </cell>
        </row>
        <row r="4221">
          <cell r="B4221" t="str">
            <v xml:space="preserve">Força Aérea Portuguesa             </v>
          </cell>
        </row>
        <row r="4222">
          <cell r="B4222" t="str">
            <v>Force Invent-Eventos de Marketing-U</v>
          </cell>
        </row>
        <row r="4223">
          <cell r="B4223" t="str">
            <v xml:space="preserve">Forcerebrus, Lda                   </v>
          </cell>
        </row>
        <row r="4224">
          <cell r="B4224" t="str">
            <v xml:space="preserve">Forensic Vision, Ltd               </v>
          </cell>
        </row>
        <row r="4225">
          <cell r="B4225" t="str">
            <v>Formação em Movimento-Cur.Form.Rod.</v>
          </cell>
        </row>
        <row r="4226">
          <cell r="B4226" t="str">
            <v xml:space="preserve">Formato-Formulários Mult.Com.Lda   </v>
          </cell>
        </row>
        <row r="4227">
          <cell r="B4227" t="str">
            <v xml:space="preserve">Formedia-Inst.Europeus Formação    </v>
          </cell>
        </row>
        <row r="4228">
          <cell r="B4228" t="str">
            <v xml:space="preserve">Formipiso-Pavimentos Madeira,Lda   </v>
          </cell>
        </row>
        <row r="4229">
          <cell r="B4229" t="str">
            <v>Formoprinte - Formulári. Comerc., L</v>
          </cell>
        </row>
        <row r="4230">
          <cell r="B4230" t="str">
            <v xml:space="preserve">Formosamar                         </v>
          </cell>
        </row>
        <row r="4231">
          <cell r="B4231" t="str">
            <v xml:space="preserve">Formosul - Comérc.Formulários,Lda  </v>
          </cell>
        </row>
        <row r="4232">
          <cell r="B4232" t="str">
            <v xml:space="preserve">Forms Technology Limited           </v>
          </cell>
        </row>
        <row r="4233">
          <cell r="B4233" t="str">
            <v xml:space="preserve">Fórmula 81-C.Acess.Aut.Motos,Lda   </v>
          </cell>
        </row>
        <row r="4234">
          <cell r="B4234" t="str">
            <v xml:space="preserve">Fortevillage                       </v>
          </cell>
        </row>
        <row r="4235">
          <cell r="B4235" t="str">
            <v xml:space="preserve">Fortuna - Comunicação Social, S.A. </v>
          </cell>
        </row>
        <row r="4236">
          <cell r="B4236" t="str">
            <v xml:space="preserve">Fortuna-Equip.Industriais, lda.    </v>
          </cell>
        </row>
        <row r="4237">
          <cell r="B4237" t="str">
            <v xml:space="preserve">Fortunato Silva                    </v>
          </cell>
        </row>
        <row r="4238">
          <cell r="B4238" t="str">
            <v xml:space="preserve">Fórum de Administradores de Emp.   </v>
          </cell>
        </row>
        <row r="4239">
          <cell r="B4239" t="str">
            <v xml:space="preserve">Fórum Iberconsult-Form.Gestão,S.A. </v>
          </cell>
        </row>
        <row r="4240">
          <cell r="B4240" t="str">
            <v xml:space="preserve">Fotimpor-Com.Ind.Fotografia, Lda   </v>
          </cell>
        </row>
        <row r="4241">
          <cell r="B4241" t="str">
            <v xml:space="preserve">Foto Designers, Lda                </v>
          </cell>
        </row>
        <row r="4242">
          <cell r="B4242" t="str">
            <v xml:space="preserve">Foto Engenho                       </v>
          </cell>
        </row>
        <row r="4243">
          <cell r="B4243" t="str">
            <v xml:space="preserve">Foto Flash-João Paulo Marrucho     </v>
          </cell>
        </row>
        <row r="4244">
          <cell r="B4244" t="str">
            <v>Foto Industrial 2 Lab Digital Unip,</v>
          </cell>
        </row>
        <row r="4245">
          <cell r="B4245" t="str">
            <v xml:space="preserve">Foto Industrial-Lab.C.I.Public.,SA </v>
          </cell>
        </row>
        <row r="4246">
          <cell r="B4246" t="str">
            <v xml:space="preserve">Fotografia Nóbrega, Lda.           </v>
          </cell>
        </row>
        <row r="4247">
          <cell r="B4247" t="str">
            <v xml:space="preserve">Fotografia Real, Lda.              </v>
          </cell>
        </row>
        <row r="4248">
          <cell r="B4248" t="str">
            <v xml:space="preserve">Foundry Types Ltd                  </v>
          </cell>
        </row>
        <row r="4249">
          <cell r="B4249" t="str">
            <v xml:space="preserve">Fouth Element Media Limited, T/A   </v>
          </cell>
        </row>
        <row r="4250">
          <cell r="B4250" t="str">
            <v xml:space="preserve">FoxSolutions, Lda                  </v>
          </cell>
        </row>
        <row r="4251">
          <cell r="B4251" t="str">
            <v xml:space="preserve">FOZFOGO,Lda                        </v>
          </cell>
        </row>
        <row r="4252">
          <cell r="B4252" t="str">
            <v xml:space="preserve">Fozliz-Emprendim.Turísticos, SA    </v>
          </cell>
        </row>
        <row r="4253">
          <cell r="B4253" t="str">
            <v xml:space="preserve">Fozpraia-Hotelaria e Turismo, SA   </v>
          </cell>
        </row>
        <row r="4254">
          <cell r="B4254" t="str">
            <v xml:space="preserve">FPI-Fáb. Port. de Iluminação, S.A. </v>
          </cell>
        </row>
        <row r="4255">
          <cell r="B4255" t="str">
            <v xml:space="preserve">FPNP-Edição e Comunicação          </v>
          </cell>
        </row>
        <row r="4256">
          <cell r="B4256" t="str">
            <v xml:space="preserve">FQ Ingenieria Electónica, SA       </v>
          </cell>
        </row>
        <row r="4257">
          <cell r="B4257" t="str">
            <v xml:space="preserve">Fragmentos de Arquitectura, Lda    </v>
          </cell>
        </row>
        <row r="4258">
          <cell r="B4258" t="str">
            <v xml:space="preserve">Francaso - Soc.Metal.Aço Mad.,Ld   </v>
          </cell>
        </row>
        <row r="4259">
          <cell r="B4259" t="str">
            <v xml:space="preserve">France Air Portugal, Lda           </v>
          </cell>
        </row>
        <row r="4260">
          <cell r="B4260" t="str">
            <v xml:space="preserve">Francisco &amp; Revez Castilho, Lda    </v>
          </cell>
        </row>
        <row r="4261">
          <cell r="B4261" t="str">
            <v xml:space="preserve">FRANCISCO ANTONIO F. FREIXINHO     </v>
          </cell>
        </row>
        <row r="4262">
          <cell r="B4262" t="str">
            <v>Francisco António Ferreira,Herd.Lda</v>
          </cell>
        </row>
        <row r="4263">
          <cell r="B4263" t="str">
            <v xml:space="preserve">FRANCISCO ANTONIO GEADA GRAZINA    </v>
          </cell>
        </row>
        <row r="4264">
          <cell r="B4264" t="str">
            <v xml:space="preserve">Francisco António Pereira          </v>
          </cell>
        </row>
        <row r="4265">
          <cell r="B4265" t="str">
            <v xml:space="preserve">Francisco António S. Boavida       </v>
          </cell>
        </row>
        <row r="4266">
          <cell r="B4266" t="str">
            <v xml:space="preserve">Francisco Armas Freitas            </v>
          </cell>
        </row>
        <row r="4267">
          <cell r="B4267" t="str">
            <v xml:space="preserve">Francisco C.C. Gomes               </v>
          </cell>
        </row>
        <row r="4268">
          <cell r="B4268" t="str">
            <v xml:space="preserve">Francisco C.Silvestre Correia      </v>
          </cell>
        </row>
        <row r="4269">
          <cell r="B4269" t="str">
            <v xml:space="preserve">Francisco Carneiro Costa           </v>
          </cell>
        </row>
        <row r="4270">
          <cell r="B4270" t="str">
            <v xml:space="preserve">Francisco Costa                    </v>
          </cell>
        </row>
        <row r="4271">
          <cell r="B4271" t="str">
            <v xml:space="preserve">FRANCISCO COSTA ALMEIDA            </v>
          </cell>
        </row>
        <row r="4272">
          <cell r="B4272" t="str">
            <v xml:space="preserve">Francisco Cruz dos Reis Guedes     </v>
          </cell>
        </row>
        <row r="4273">
          <cell r="B4273" t="str">
            <v xml:space="preserve">Francisco de Oliveira dos Santos   </v>
          </cell>
        </row>
        <row r="4274">
          <cell r="B4274" t="str">
            <v xml:space="preserve">Francisco de Sales Violante        </v>
          </cell>
        </row>
        <row r="4275">
          <cell r="B4275" t="str">
            <v xml:space="preserve">Francisco dos Santos e Filhos, Lda </v>
          </cell>
        </row>
        <row r="4276">
          <cell r="B4276" t="str">
            <v>FRANCISCO EUGÉNIO SANTOS LOPES SOUS</v>
          </cell>
        </row>
        <row r="4277">
          <cell r="B4277" t="str">
            <v xml:space="preserve">Francisco Franco Dias              </v>
          </cell>
        </row>
        <row r="4278">
          <cell r="B4278" t="str">
            <v xml:space="preserve">Francisco Freitas, Unipessoal, Lda </v>
          </cell>
        </row>
        <row r="4279">
          <cell r="B4279" t="str">
            <v xml:space="preserve">Francisco I. Amadi de Sousa, Lda   </v>
          </cell>
        </row>
        <row r="4280">
          <cell r="B4280" t="str">
            <v xml:space="preserve">Francisco J.M.Ervilha              </v>
          </cell>
        </row>
        <row r="4281">
          <cell r="B4281" t="str">
            <v xml:space="preserve">Francisco J.R.L.Ribeiro            </v>
          </cell>
        </row>
        <row r="4282">
          <cell r="B4282" t="str">
            <v>Francisco José Cêa de Aragão Teixei</v>
          </cell>
        </row>
        <row r="4283">
          <cell r="B4283" t="str">
            <v xml:space="preserve">FRANCISCO JOSE CORREIA ESPADA      </v>
          </cell>
        </row>
        <row r="4284">
          <cell r="B4284" t="str">
            <v xml:space="preserve">FRANCISCO JOSÉ DAMIÃO SALGADO      </v>
          </cell>
        </row>
        <row r="4285">
          <cell r="B4285" t="str">
            <v xml:space="preserve">FRANCISCO JOSÉ DOS SANTOS CAETANO  </v>
          </cell>
        </row>
        <row r="4286">
          <cell r="B4286" t="str">
            <v xml:space="preserve">FRANCISCO JOSÉ DOS SANTOS GOMES    </v>
          </cell>
        </row>
        <row r="4287">
          <cell r="B4287" t="str">
            <v xml:space="preserve">Francisco José F. M.Gonçalves      </v>
          </cell>
        </row>
        <row r="4288">
          <cell r="B4288" t="str">
            <v xml:space="preserve">FRANCISCO JOSÉ FREITAS BATISTA     </v>
          </cell>
        </row>
        <row r="4289">
          <cell r="B4289" t="str">
            <v xml:space="preserve">FRANCISCO JOSÉ LOURENÇO SEBASTIAN  </v>
          </cell>
        </row>
        <row r="4290">
          <cell r="B4290" t="str">
            <v>FRANCISCO JOSE MARTINS MANITA SEVER</v>
          </cell>
        </row>
        <row r="4291">
          <cell r="B4291" t="str">
            <v xml:space="preserve">FRANCISCO JOSÉ OLIVEIRA MACHADO    </v>
          </cell>
        </row>
        <row r="4292">
          <cell r="B4292" t="str">
            <v>FRANCISCO JOSÉ SIMÕES CRESPO VIEIRA</v>
          </cell>
        </row>
        <row r="4293">
          <cell r="B4293" t="str">
            <v xml:space="preserve">Francisco José Simões Fradinho     </v>
          </cell>
        </row>
        <row r="4294">
          <cell r="B4294" t="str">
            <v xml:space="preserve">FRANCISCO JOSÉ SOARES PACHECO      </v>
          </cell>
        </row>
        <row r="4295">
          <cell r="B4295" t="str">
            <v xml:space="preserve">Francisco Júlio P.Teixeira         </v>
          </cell>
        </row>
        <row r="4296">
          <cell r="B4296" t="str">
            <v xml:space="preserve">Francisco Leite da Silva, Unip.Lda </v>
          </cell>
        </row>
        <row r="4297">
          <cell r="B4297" t="str">
            <v xml:space="preserve">Francisco Lopes                    </v>
          </cell>
        </row>
        <row r="4298">
          <cell r="B4298" t="str">
            <v xml:space="preserve">Francisco M. Costa                 </v>
          </cell>
        </row>
        <row r="4299">
          <cell r="B4299" t="str">
            <v xml:space="preserve">Francisco M. M. Silva Pina         </v>
          </cell>
        </row>
        <row r="4300">
          <cell r="B4300" t="str">
            <v xml:space="preserve">Francisco Manuel Naia Balacó       </v>
          </cell>
        </row>
        <row r="4301">
          <cell r="B4301" t="str">
            <v xml:space="preserve">FRANCISCO MANUEL NETO VIEIRA       </v>
          </cell>
        </row>
        <row r="4302">
          <cell r="B4302" t="str">
            <v xml:space="preserve">Francisco Manuel Rocha Parreira    </v>
          </cell>
        </row>
        <row r="4303">
          <cell r="B4303" t="str">
            <v xml:space="preserve">Francisco Marques Rodrigues, Ldª   </v>
          </cell>
        </row>
        <row r="4304">
          <cell r="B4304" t="str">
            <v>FRANCISCO MIGUEL P. BRANDÃO S. OLIV</v>
          </cell>
        </row>
        <row r="4305">
          <cell r="B4305" t="str">
            <v xml:space="preserve">Francisco Miguel Santos de Sousa   </v>
          </cell>
        </row>
        <row r="4306">
          <cell r="B4306" t="str">
            <v xml:space="preserve">FRANCISCO MIGUEL SANTOS DE SOUSA   </v>
          </cell>
        </row>
        <row r="4307">
          <cell r="B4307" t="str">
            <v xml:space="preserve">Francisco P.Guedes Oliveira, Lda   </v>
          </cell>
        </row>
        <row r="4308">
          <cell r="B4308" t="str">
            <v xml:space="preserve">Francisco Paim                     </v>
          </cell>
        </row>
        <row r="4309">
          <cell r="B4309" t="str">
            <v xml:space="preserve">Francisco Paim                     </v>
          </cell>
        </row>
        <row r="4310">
          <cell r="B4310" t="str">
            <v xml:space="preserve">Francisco Rodrigues de S.D.O.Lda   </v>
          </cell>
        </row>
        <row r="4311">
          <cell r="B4311" t="str">
            <v xml:space="preserve">Francisco Soares, Lda.             </v>
          </cell>
        </row>
        <row r="4312">
          <cell r="B4312" t="str">
            <v xml:space="preserve">FRANCISCO VÍTOR RAMOS LOURENÇO     </v>
          </cell>
        </row>
        <row r="4313">
          <cell r="B4313" t="str">
            <v xml:space="preserve">Francisco Xavier S.Bettencourt     </v>
          </cell>
        </row>
        <row r="4314">
          <cell r="B4314" t="str">
            <v xml:space="preserve">Francislab-Repres.Comerciais, Lda  </v>
          </cell>
        </row>
        <row r="4315">
          <cell r="B4315" t="str">
            <v xml:space="preserve">Franco e Santos, Lda               </v>
          </cell>
        </row>
        <row r="4316">
          <cell r="B4316" t="str">
            <v xml:space="preserve">Franco Ibérica, Ldª                </v>
          </cell>
        </row>
        <row r="4317">
          <cell r="B4317" t="str">
            <v xml:space="preserve">Franklin Maximiano e Filhos, Lda   </v>
          </cell>
        </row>
        <row r="4318">
          <cell r="B4318" t="str">
            <v xml:space="preserve">Franklin Maximino, Lda.            </v>
          </cell>
        </row>
        <row r="4319">
          <cell r="B4319" t="str">
            <v>Frapinova-Alternadores Portugal,Lda</v>
          </cell>
        </row>
        <row r="4320">
          <cell r="B4320" t="str">
            <v>Fraústo &amp; Cª-Engª e Arquitectura,Ld</v>
          </cell>
        </row>
        <row r="4321">
          <cell r="B4321" t="str">
            <v>Fraústo da Silva &amp; Ass.-S.Advogados</v>
          </cell>
        </row>
        <row r="4322">
          <cell r="B4322" t="str">
            <v>Fraústo S.M.Martins &amp; Associados,RL</v>
          </cell>
        </row>
        <row r="4323">
          <cell r="B4323" t="str">
            <v xml:space="preserve">Frederico A. Vasconcelos, Lda      </v>
          </cell>
        </row>
        <row r="4324">
          <cell r="B4324" t="str">
            <v xml:space="preserve">FREDERICO ARTUR CABRAL SANTOS      </v>
          </cell>
        </row>
        <row r="4325">
          <cell r="B4325" t="str">
            <v>Frederico Bruno G.C.Navarro Moreira</v>
          </cell>
        </row>
        <row r="4326">
          <cell r="B4326" t="str">
            <v xml:space="preserve">Frederico Humberto Rodrigues       </v>
          </cell>
        </row>
        <row r="4327">
          <cell r="B4327" t="str">
            <v xml:space="preserve">Frederico Matias                   </v>
          </cell>
        </row>
        <row r="4328">
          <cell r="B4328" t="str">
            <v xml:space="preserve">FREDERICO MAURO QUINTELA MARCAL    </v>
          </cell>
        </row>
        <row r="4329">
          <cell r="B4329" t="str">
            <v>FREDERICO MIGUEL MARTINS DE OLIVEIR</v>
          </cell>
        </row>
        <row r="4330">
          <cell r="B4330" t="str">
            <v xml:space="preserve">Frederico Soares Pereira           </v>
          </cell>
        </row>
        <row r="4331">
          <cell r="B4331" t="str">
            <v xml:space="preserve">FREDERICO SOARES PEREIRA           </v>
          </cell>
        </row>
        <row r="4332">
          <cell r="B4332" t="str">
            <v xml:space="preserve">Freeway Media                      </v>
          </cell>
        </row>
        <row r="4333">
          <cell r="B4333" t="str">
            <v xml:space="preserve">Freitas e Araújo-Transportes, S.A. </v>
          </cell>
        </row>
        <row r="4334">
          <cell r="B4334" t="str">
            <v xml:space="preserve">Freitas e Cabanas, Lda             </v>
          </cell>
        </row>
        <row r="4335">
          <cell r="B4335" t="str">
            <v xml:space="preserve">Freitas, Braga &amp; Braga, Lda        </v>
          </cell>
        </row>
        <row r="4336">
          <cell r="B4336" t="str">
            <v xml:space="preserve">Freitas-Limpeza Dom.Indust.Lda     </v>
          </cell>
        </row>
        <row r="4337">
          <cell r="B4337" t="str">
            <v xml:space="preserve">FRELAC NORTE                       </v>
          </cell>
        </row>
        <row r="4338">
          <cell r="B4338" t="str">
            <v xml:space="preserve">Frelac-Instalações Especiais, Sa   </v>
          </cell>
        </row>
        <row r="4339">
          <cell r="B4339" t="str">
            <v xml:space="preserve">Fremer - Electromontagens, Lda     </v>
          </cell>
        </row>
        <row r="4340">
          <cell r="B4340" t="str">
            <v xml:space="preserve">Freshmilk-Criative Media Gmbh      </v>
          </cell>
        </row>
        <row r="4341">
          <cell r="B4341" t="str">
            <v xml:space="preserve">Freshstudio, Lda.                  </v>
          </cell>
        </row>
        <row r="4342">
          <cell r="B4342" t="str">
            <v>Friacessórios-Frio Refrigeração,Lda</v>
          </cell>
        </row>
        <row r="4343">
          <cell r="B4343" t="str">
            <v>Friavac-Equip. Instal. Industriais,</v>
          </cell>
        </row>
        <row r="4344">
          <cell r="B4344" t="str">
            <v>Fricao-Comércio Equip.Hotelaria,Lda</v>
          </cell>
        </row>
        <row r="4345">
          <cell r="B4345" t="str">
            <v xml:space="preserve">Fricer-Com.Equip.Refrigeração,Lda  </v>
          </cell>
        </row>
        <row r="4346">
          <cell r="B4346" t="str">
            <v xml:space="preserve">Fridouro-Refrig.Com.Ind.Douro,Lda  </v>
          </cell>
        </row>
        <row r="4347">
          <cell r="B4347" t="str">
            <v xml:space="preserve">Fridus-Equ.de Frio e Ar Cond.Lda   </v>
          </cell>
        </row>
        <row r="4348">
          <cell r="B4348" t="str">
            <v xml:space="preserve">Frielma-Soc.Técnica Hotelaria,Ld   </v>
          </cell>
        </row>
        <row r="4349">
          <cell r="B4349" t="str">
            <v>Frijoc-Comérc.Electrodomésticos,Lda</v>
          </cell>
        </row>
        <row r="4350">
          <cell r="B4350" t="str">
            <v>Frilagos-Electr.Refrig.Climatização</v>
          </cell>
        </row>
        <row r="4351">
          <cell r="B4351" t="str">
            <v xml:space="preserve">Frimagic-Ar Condic.E Refrig.,Lda   </v>
          </cell>
        </row>
        <row r="4352">
          <cell r="B4352" t="str">
            <v xml:space="preserve">Frimagic-Ar Condic.E Refrigeraç.   </v>
          </cell>
        </row>
        <row r="4353">
          <cell r="B4353" t="str">
            <v>Frio Expresso-Com.Equip.Ar Cond.LDA</v>
          </cell>
        </row>
        <row r="4354">
          <cell r="B4354" t="str">
            <v xml:space="preserve">Friorganic-Tecnologias de Frio     </v>
          </cell>
        </row>
        <row r="4355">
          <cell r="B4355" t="str">
            <v xml:space="preserve">Frisomat-C.Ind.Mat.Construção, SA  </v>
          </cell>
        </row>
        <row r="4356">
          <cell r="B4356" t="str">
            <v xml:space="preserve">Frota Azul-Transp.e Turísmo, Lda   </v>
          </cell>
        </row>
        <row r="4357">
          <cell r="B4357" t="str">
            <v xml:space="preserve">FSL-Ferranti Air System Ltd        </v>
          </cell>
        </row>
        <row r="4358">
          <cell r="B4358" t="str">
            <v xml:space="preserve">FSO-F.S.Oliveira Consultores, Lda  </v>
          </cell>
        </row>
        <row r="4359">
          <cell r="B4359" t="str">
            <v>FSPina-Serviços Engenhª Gestão Unip</v>
          </cell>
        </row>
        <row r="4360">
          <cell r="B4360" t="str">
            <v>FSP-Proj.Fisc.Instalações Espec.Lda</v>
          </cell>
        </row>
        <row r="4361">
          <cell r="B4361" t="str">
            <v xml:space="preserve">FT Print Limited                   </v>
          </cell>
        </row>
        <row r="4362">
          <cell r="B4362" t="str">
            <v>FTA - Filmes, Televisão e Arte, Lda</v>
          </cell>
        </row>
        <row r="4363">
          <cell r="B4363" t="str">
            <v>FTA II Audiovisuais-Film.TV, Arte,L</v>
          </cell>
        </row>
        <row r="4364">
          <cell r="B4364" t="str">
            <v>Ftemaximal-Com.Antenas  Electrón.Ld</v>
          </cell>
        </row>
        <row r="4365">
          <cell r="B4365" t="str">
            <v>Fucoli-Somepal - Fundição Ferro, SA</v>
          </cell>
        </row>
        <row r="4366">
          <cell r="B4366" t="str">
            <v xml:space="preserve">Fuel Publicidade, Lda              </v>
          </cell>
        </row>
        <row r="4367">
          <cell r="B4367" t="str">
            <v xml:space="preserve">Fulcar-Comércio de Veículos, SA    </v>
          </cell>
        </row>
        <row r="4368">
          <cell r="B4368" t="str">
            <v xml:space="preserve">Funchal Técnica -Inst.Tecnic.Lda   </v>
          </cell>
        </row>
        <row r="4369">
          <cell r="B4369" t="str">
            <v xml:space="preserve">Funcional, Lda                     </v>
          </cell>
        </row>
        <row r="4370">
          <cell r="B4370" t="str">
            <v xml:space="preserve">Fund.Fac.Ciências Tecnologia/UNL   </v>
          </cell>
        </row>
        <row r="4371">
          <cell r="B4371" t="str">
            <v xml:space="preserve">Fundaç.António Cupertino Miranda   </v>
          </cell>
        </row>
        <row r="4372">
          <cell r="B4372" t="str">
            <v xml:space="preserve">Fundaç.Faculd.Ciênc.Univ.Lisboa    </v>
          </cell>
        </row>
        <row r="4373">
          <cell r="B4373" t="str">
            <v xml:space="preserve">Fundação Amália Rodrigues          </v>
          </cell>
        </row>
        <row r="4374">
          <cell r="B4374" t="str">
            <v xml:space="preserve">Fundação Casa de Mateus            </v>
          </cell>
        </row>
        <row r="4375">
          <cell r="B4375" t="str">
            <v xml:space="preserve">Fundação Centro Cultural de Belém  </v>
          </cell>
        </row>
        <row r="4376">
          <cell r="B4376" t="str">
            <v xml:space="preserve">Fundação Centro Cultural de Belém  </v>
          </cell>
        </row>
        <row r="4377">
          <cell r="B4377" t="str">
            <v xml:space="preserve">Fundação Cidade de Lisboa          </v>
          </cell>
        </row>
        <row r="4378">
          <cell r="B4378" t="str">
            <v xml:space="preserve">Fundação Computaç.Cient.Nacional   </v>
          </cell>
        </row>
        <row r="4379">
          <cell r="B4379" t="str">
            <v xml:space="preserve">Fundação Conductus                 </v>
          </cell>
        </row>
        <row r="4380">
          <cell r="B4380" t="str">
            <v xml:space="preserve">Fundação Cultursintra              </v>
          </cell>
        </row>
        <row r="4381">
          <cell r="B4381" t="str">
            <v xml:space="preserve">Fundação de Serralves              </v>
          </cell>
        </row>
        <row r="4382">
          <cell r="B4382" t="str">
            <v xml:space="preserve">Fundação Gaspar Frutuoso           </v>
          </cell>
        </row>
        <row r="4383">
          <cell r="B4383" t="str">
            <v xml:space="preserve">Fundação Oliveira Martins          </v>
          </cell>
        </row>
        <row r="4384">
          <cell r="B4384" t="str">
            <v xml:space="preserve">Fundação Oriente                   </v>
          </cell>
        </row>
        <row r="4385">
          <cell r="B4385" t="str">
            <v xml:space="preserve">Fundação Pedro Ruivo               </v>
          </cell>
        </row>
        <row r="4386">
          <cell r="B4386" t="str">
            <v xml:space="preserve">Fundação Portuguesa Comunicações   </v>
          </cell>
        </row>
        <row r="4387">
          <cell r="B4387" t="str">
            <v xml:space="preserve">Fundación Aena                     </v>
          </cell>
        </row>
        <row r="4388">
          <cell r="B4388" t="str">
            <v xml:space="preserve">Fundacion Centro Europeo           </v>
          </cell>
        </row>
        <row r="4389">
          <cell r="B4389" t="str">
            <v xml:space="preserve">Fundcic-Fundo desenv.Cienc.Const   </v>
          </cell>
        </row>
        <row r="4390">
          <cell r="B4390" t="str">
            <v xml:space="preserve">Fundec - F.Form.Engenharia Civil   </v>
          </cell>
        </row>
        <row r="4391">
          <cell r="B4391" t="str">
            <v xml:space="preserve">Fundec-Assoc.Form.Des. Engª Arqª   </v>
          </cell>
        </row>
        <row r="4392">
          <cell r="B4392" t="str">
            <v xml:space="preserve">Fundicó Dúctil Benito              </v>
          </cell>
        </row>
        <row r="4393">
          <cell r="B4393" t="str">
            <v xml:space="preserve">Fundo Pensões ANA/Aposentação      </v>
          </cell>
        </row>
        <row r="4394">
          <cell r="B4394" t="str">
            <v xml:space="preserve">Fundo Pensões ANA/Complemento      </v>
          </cell>
        </row>
        <row r="4395">
          <cell r="B4395" t="str">
            <v xml:space="preserve">Funerária Guardense, Lda           </v>
          </cell>
        </row>
        <row r="4396">
          <cell r="B4396" t="str">
            <v xml:space="preserve">Furnas e Companhia, Lda            </v>
          </cell>
        </row>
        <row r="4397">
          <cell r="B4397" t="str">
            <v xml:space="preserve">Furtado-Gab.Tec.de Marcas e Pat.   </v>
          </cell>
        </row>
        <row r="4398">
          <cell r="B4398" t="str">
            <v>Furtado-Gab.Téc.Marcas Patentes,Lda</v>
          </cell>
        </row>
        <row r="4399">
          <cell r="B4399" t="str">
            <v xml:space="preserve">Fusão - Audiovisuais, Lda          </v>
          </cell>
        </row>
        <row r="4400">
          <cell r="B4400" t="str">
            <v xml:space="preserve">Futebol Clube de Pedras Rubras     </v>
          </cell>
        </row>
        <row r="4401">
          <cell r="B4401" t="str">
            <v xml:space="preserve">Futurdata Informática, Lda         </v>
          </cell>
        </row>
        <row r="4402">
          <cell r="B4402" t="str">
            <v xml:space="preserve">Future Publishing, Ltd             </v>
          </cell>
        </row>
        <row r="4403">
          <cell r="B4403" t="str">
            <v xml:space="preserve">Future Trends, Pesq.Des.Organ.Lda  </v>
          </cell>
        </row>
        <row r="4404">
          <cell r="B4404" t="str">
            <v xml:space="preserve">Futurinfor-S.Sistemas de Inf.Lda   </v>
          </cell>
        </row>
        <row r="4405">
          <cell r="B4405" t="str">
            <v xml:space="preserve">Futurmaq - Máq.Equipamentos, Lda   </v>
          </cell>
        </row>
        <row r="4406">
          <cell r="B4406" t="str">
            <v xml:space="preserve">Futuro - Restauração Rápida, Lda   </v>
          </cell>
        </row>
        <row r="4407">
          <cell r="B4407" t="str">
            <v>Futuro-S.Gestora Fundos Pensões, SA</v>
          </cell>
        </row>
        <row r="4408">
          <cell r="B4408" t="str">
            <v>Futursat-S.Satélites Telecomunicaçõ</v>
          </cell>
        </row>
        <row r="4409">
          <cell r="B4409" t="str">
            <v>Futurvida-Fab.Veículos Especiais,Ld</v>
          </cell>
        </row>
        <row r="4410">
          <cell r="B4410" t="str">
            <v xml:space="preserve">G E Seaco, Srl                     </v>
          </cell>
        </row>
        <row r="4411">
          <cell r="B4411" t="str">
            <v xml:space="preserve">G Hofle, Lda                       </v>
          </cell>
        </row>
        <row r="4412">
          <cell r="B4412" t="str">
            <v xml:space="preserve">G L Transportes Unipessoal, Lda    </v>
          </cell>
        </row>
        <row r="4413">
          <cell r="B4413" t="str">
            <v xml:space="preserve">G P - Gestão e Publicidade         </v>
          </cell>
        </row>
        <row r="4414">
          <cell r="B4414" t="str">
            <v xml:space="preserve">G P S Word                         </v>
          </cell>
        </row>
        <row r="4415">
          <cell r="B4415" t="str">
            <v xml:space="preserve">G.Negocios Edicion.Y Publicaciones </v>
          </cell>
        </row>
        <row r="4416">
          <cell r="B4416" t="str">
            <v xml:space="preserve">G.T.Informática, Lda               </v>
          </cell>
        </row>
        <row r="4417">
          <cell r="B4417" t="str">
            <v xml:space="preserve">G.U.I.-Grupo Utilizadores Informix </v>
          </cell>
        </row>
        <row r="4418">
          <cell r="B4418" t="str">
            <v xml:space="preserve">Gab.Ecografia e Rádiologia, Lda    </v>
          </cell>
        </row>
        <row r="4419">
          <cell r="B4419" t="str">
            <v xml:space="preserve">Gabba-Produções de Eventos, Unip.  </v>
          </cell>
        </row>
        <row r="4420">
          <cell r="B4420" t="str">
            <v>Gabincar-Inst.Equip.Industriais, SA</v>
          </cell>
        </row>
        <row r="4421">
          <cell r="B4421" t="str">
            <v>Gabinete 118-G.Obras e Projectos,Ld</v>
          </cell>
        </row>
        <row r="4422">
          <cell r="B4422" t="str">
            <v xml:space="preserve">Gabinete 1-Imprensa,Pr.R.Públicas  </v>
          </cell>
        </row>
        <row r="4423">
          <cell r="B4423" t="str">
            <v xml:space="preserve">Gabinete Particular Medicina, Lda  </v>
          </cell>
        </row>
        <row r="4424">
          <cell r="B4424" t="str">
            <v xml:space="preserve">Gabinete Topografia Desenho, Lda   </v>
          </cell>
        </row>
        <row r="4425">
          <cell r="B4425" t="str">
            <v xml:space="preserve">Gabriel A. J. Rosa                 </v>
          </cell>
        </row>
        <row r="4426">
          <cell r="B4426" t="str">
            <v xml:space="preserve">Gabriel Noivo Carreira             </v>
          </cell>
        </row>
        <row r="4427">
          <cell r="B4427" t="str">
            <v xml:space="preserve">Gaiagreen-Est.S.Engª Ambiental,Lda </v>
          </cell>
        </row>
        <row r="4428">
          <cell r="B4428" t="str">
            <v>GAIAVEDA Imprem. Isolament. Imóveis</v>
          </cell>
        </row>
        <row r="4429">
          <cell r="B4429" t="str">
            <v xml:space="preserve">Gaivota-Empreendimentos Turis.S.A. </v>
          </cell>
        </row>
        <row r="4430">
          <cell r="B4430" t="str">
            <v>Galecia-Produtos Industria e Constr</v>
          </cell>
        </row>
        <row r="4431">
          <cell r="B4431" t="str">
            <v xml:space="preserve">Galeria 111 - Arte Moderna, Lda    </v>
          </cell>
        </row>
        <row r="4432">
          <cell r="B4432" t="str">
            <v>Galeria de Arte António Prates, Lda</v>
          </cell>
        </row>
        <row r="4433">
          <cell r="B4433" t="str">
            <v xml:space="preserve">Galeria de Arte São Mamede,Lda.    </v>
          </cell>
        </row>
        <row r="4434">
          <cell r="B4434" t="str">
            <v>Galeria de Ocasiões-Mobiliário, Lda</v>
          </cell>
        </row>
        <row r="4435">
          <cell r="B4435" t="str">
            <v xml:space="preserve">Galerias Persa                     </v>
          </cell>
        </row>
        <row r="4436">
          <cell r="B4436" t="str">
            <v xml:space="preserve">Galilarte-Artigos Decoração, Lda   </v>
          </cell>
        </row>
        <row r="4437">
          <cell r="B4437" t="str">
            <v xml:space="preserve">Galileo Portugal, Ltd (Sucursal)   </v>
          </cell>
        </row>
        <row r="4438">
          <cell r="B4438" t="str">
            <v>Galileu Norte-Activos Recº-Consulto</v>
          </cell>
        </row>
        <row r="4439">
          <cell r="B4439" t="str">
            <v xml:space="preserve">Galileu Sul, Lda                   </v>
          </cell>
        </row>
        <row r="4440">
          <cell r="B4440" t="str">
            <v xml:space="preserve">GALILEU.COM                        </v>
          </cell>
        </row>
        <row r="4441">
          <cell r="B4441" t="str">
            <v xml:space="preserve">Galileu-Serviços e Tecnologia, Lda </v>
          </cell>
        </row>
        <row r="4442">
          <cell r="B4442" t="str">
            <v xml:space="preserve">Galipneu-Comércio de Pneus e Ac.   </v>
          </cell>
        </row>
        <row r="4443">
          <cell r="B4443" t="str">
            <v>Galp Açores-Distr.C.Combust.Lub.Lda</v>
          </cell>
        </row>
        <row r="4444">
          <cell r="B4444" t="str">
            <v xml:space="preserve">Galp Comercialização Portugal LDA  </v>
          </cell>
        </row>
        <row r="4445">
          <cell r="B4445" t="str">
            <v xml:space="preserve">Galp Energia                       </v>
          </cell>
        </row>
        <row r="4446">
          <cell r="B4446" t="str">
            <v xml:space="preserve">Galp Power,S.A.                    </v>
          </cell>
        </row>
        <row r="4447">
          <cell r="B4447" t="str">
            <v xml:space="preserve">Galp-Gás Natural,SA                </v>
          </cell>
        </row>
        <row r="4448">
          <cell r="B4448" t="str">
            <v xml:space="preserve">Galucho-Ind.Metaloplásticas, SA    </v>
          </cell>
        </row>
        <row r="4449">
          <cell r="B4449" t="str">
            <v xml:space="preserve">Galvisul-Instalações Técnicas, Lda </v>
          </cell>
        </row>
        <row r="4450">
          <cell r="B4450" t="str">
            <v xml:space="preserve">GAM Portugal-Aluguer Equip.Lda     </v>
          </cell>
        </row>
        <row r="4451">
          <cell r="B4451" t="str">
            <v xml:space="preserve">Gameiro Serra &amp; Mascarenhas,Lda    </v>
          </cell>
        </row>
        <row r="4452">
          <cell r="B4452" t="str">
            <v>Gamluz-Distribuição Iluminação, Lda</v>
          </cell>
        </row>
        <row r="4453">
          <cell r="B4453" t="str">
            <v>Gamobar-Sociedade de Representações</v>
          </cell>
        </row>
        <row r="4454">
          <cell r="B4454" t="str">
            <v>GamoEléctrica-Mat.Elect.Electrod.Ld</v>
          </cell>
        </row>
        <row r="4455">
          <cell r="B4455" t="str">
            <v>Gapres-Gabinete Projectos Engª e Se</v>
          </cell>
        </row>
        <row r="4456">
          <cell r="B4456" t="str">
            <v xml:space="preserve">Gaprobra-Gest.Promoção Obras,SA    </v>
          </cell>
        </row>
        <row r="4457">
          <cell r="B4457" t="str">
            <v xml:space="preserve">Garagem Berna                      </v>
          </cell>
        </row>
        <row r="4458">
          <cell r="B4458" t="str">
            <v xml:space="preserve">Garagem Senhora do Monte, Lda      </v>
          </cell>
        </row>
        <row r="4459">
          <cell r="B4459" t="str">
            <v xml:space="preserve">Garajau-Empr.Mar.Turísticos,Lda    </v>
          </cell>
        </row>
        <row r="4460">
          <cell r="B4460" t="str">
            <v xml:space="preserve">Garcez &amp; Ribeiro, Publicidade, Lda </v>
          </cell>
        </row>
        <row r="4461">
          <cell r="B4461" t="str">
            <v xml:space="preserve">Garcia Vazquez-Engª Projectos,Lda  </v>
          </cell>
        </row>
        <row r="4462">
          <cell r="B4462" t="str">
            <v xml:space="preserve">Garex As                           </v>
          </cell>
        </row>
        <row r="4463">
          <cell r="B4463" t="str">
            <v xml:space="preserve">Garex-Telegroup                    </v>
          </cell>
        </row>
        <row r="4464">
          <cell r="B4464" t="str">
            <v xml:space="preserve">Garland-Segurança Eléctr., Lda.    </v>
          </cell>
        </row>
        <row r="4465">
          <cell r="B4465" t="str">
            <v>Garnel, Pinho-Repr.Mob.Escritório,L</v>
          </cell>
        </row>
        <row r="4466">
          <cell r="B4466" t="str">
            <v xml:space="preserve">Garotel - Soc.Inic.Turísticas,Lda  </v>
          </cell>
        </row>
        <row r="4467">
          <cell r="B4467" t="str">
            <v xml:space="preserve">Garrafeira S.João-Com.Bebidas,Lda  </v>
          </cell>
        </row>
        <row r="4468">
          <cell r="B4468" t="str">
            <v xml:space="preserve">Gartner Portugal                   </v>
          </cell>
        </row>
        <row r="4469">
          <cell r="B4469" t="str">
            <v xml:space="preserve">Gaságuas - Gás,Água e Saneam.Lda   </v>
          </cell>
        </row>
        <row r="4470">
          <cell r="B4470" t="str">
            <v xml:space="preserve">Gasconvert-I.Gás e Aquecimento,Lda </v>
          </cell>
        </row>
        <row r="4471">
          <cell r="B4471" t="str">
            <v xml:space="preserve">Gasenergia Ibérica, SA             </v>
          </cell>
        </row>
        <row r="4472">
          <cell r="B4472" t="str">
            <v xml:space="preserve">Gasin - Gases Industriais, SA      </v>
          </cell>
        </row>
        <row r="4473">
          <cell r="B4473" t="str">
            <v xml:space="preserve">Gasin II-Unipessoal                </v>
          </cell>
        </row>
        <row r="4474">
          <cell r="B4474" t="str">
            <v xml:space="preserve">Gaso Esterilizadora, Lda.          </v>
          </cell>
        </row>
        <row r="4475">
          <cell r="B4475" t="str">
            <v xml:space="preserve">Gaspar Maria Barbosa,Ldª           </v>
          </cell>
        </row>
        <row r="4476">
          <cell r="B4476" t="str">
            <v>Gasútil - Soc.Distribuidora Gás,Lda</v>
          </cell>
        </row>
        <row r="4477">
          <cell r="B4477" t="str">
            <v xml:space="preserve">Gateleven, S.A                     </v>
          </cell>
        </row>
        <row r="4478">
          <cell r="B4478" t="str">
            <v xml:space="preserve">Gaudiuarte, Lda                    </v>
          </cell>
        </row>
        <row r="4479">
          <cell r="B4479" t="str">
            <v xml:space="preserve">Gauss-Topometria e MontºEstrutural </v>
          </cell>
        </row>
        <row r="4480">
          <cell r="B4480" t="str">
            <v xml:space="preserve">Gaya Papel-Imp.Com.Artigos Pap.Lda </v>
          </cell>
        </row>
        <row r="4481">
          <cell r="B4481" t="str">
            <v xml:space="preserve">GB Airways, Limited                </v>
          </cell>
        </row>
        <row r="4482">
          <cell r="B4482" t="str">
            <v xml:space="preserve">GB Airways, Ltd                    </v>
          </cell>
        </row>
        <row r="4483">
          <cell r="B4483" t="str">
            <v xml:space="preserve">GB-GiraBase-Montagens,Lda          </v>
          </cell>
        </row>
        <row r="4484">
          <cell r="B4484" t="str">
            <v xml:space="preserve">GBH-Investments SA                 </v>
          </cell>
        </row>
        <row r="4485">
          <cell r="B4485" t="str">
            <v xml:space="preserve">Gcv - Gest.Construção e Venda,Lda  </v>
          </cell>
        </row>
        <row r="4486">
          <cell r="B4486" t="str">
            <v xml:space="preserve">GDA-Coop.Gestão D.Artistas,Int.CRL </v>
          </cell>
        </row>
        <row r="4487">
          <cell r="B4487" t="str">
            <v xml:space="preserve">GDB - Marketing &amp; Comunications    </v>
          </cell>
        </row>
        <row r="4488">
          <cell r="B4488" t="str">
            <v>GDF-Suez Energia e Serviços Portuga</v>
          </cell>
        </row>
        <row r="4489">
          <cell r="B4489" t="str">
            <v xml:space="preserve">Ge Demos Unipessoal, Lda           </v>
          </cell>
        </row>
        <row r="4490">
          <cell r="B4490" t="str">
            <v xml:space="preserve">Geada &amp; Babo, Lda                  </v>
          </cell>
        </row>
        <row r="4491">
          <cell r="B4491" t="str">
            <v xml:space="preserve">Gea-Serv.Tecnologias Ambiente,Lda  </v>
          </cell>
        </row>
        <row r="4492">
          <cell r="B4492" t="str">
            <v xml:space="preserve">GEBERIT TECNOLOGIA SANITARIA S.A   </v>
          </cell>
        </row>
        <row r="4493">
          <cell r="B4493" t="str">
            <v xml:space="preserve">Gec Alsthom Int.-Equip.Electr,Lda  </v>
          </cell>
        </row>
        <row r="4494">
          <cell r="B4494" t="str">
            <v xml:space="preserve">Gecti-Gab.Espec.Tecn.Internac.Lda  </v>
          </cell>
        </row>
        <row r="4495">
          <cell r="B4495" t="str">
            <v>Geestrada-Gabinete Engª de Estradas</v>
          </cell>
        </row>
        <row r="4496">
          <cell r="B4496" t="str">
            <v xml:space="preserve">Gellweiler-Soc.Eq.Marit.Ind.,Lda   </v>
          </cell>
        </row>
        <row r="4497">
          <cell r="B4497" t="str">
            <v xml:space="preserve">Gelmariense-Com.Alimentar, Lda     </v>
          </cell>
        </row>
        <row r="4498">
          <cell r="B4498" t="str">
            <v xml:space="preserve">Gelpeixe-Alimentos Congelados, SA  </v>
          </cell>
        </row>
        <row r="4499">
          <cell r="B4499" t="str">
            <v xml:space="preserve">Gemeva - Unipessoal, Lda           </v>
          </cell>
        </row>
        <row r="4500">
          <cell r="B4500" t="str">
            <v xml:space="preserve">Genava-Avaliações Engenharia,Lda   </v>
          </cell>
        </row>
        <row r="4501">
          <cell r="B4501" t="str">
            <v>General Dynamics Itronix Europe, Lt</v>
          </cell>
        </row>
        <row r="4502">
          <cell r="B4502" t="str">
            <v xml:space="preserve">General Electric Portuguesa, SA    </v>
          </cell>
        </row>
        <row r="4503">
          <cell r="B4503" t="str">
            <v xml:space="preserve">Generation AB                      </v>
          </cell>
        </row>
        <row r="4504">
          <cell r="B4504" t="str">
            <v xml:space="preserve">Generator-Beyond The Brand,Lda     </v>
          </cell>
        </row>
        <row r="4505">
          <cell r="B4505" t="str">
            <v xml:space="preserve">Geneve Airport Hotel               </v>
          </cell>
        </row>
        <row r="4506">
          <cell r="B4506" t="str">
            <v xml:space="preserve">GEN-Gab.Est.Neurofisiológicos,Lda  </v>
          </cell>
        </row>
        <row r="4507">
          <cell r="B4507" t="str">
            <v xml:space="preserve">Gentil Alexandre Araújo Pereira    </v>
          </cell>
        </row>
        <row r="4508">
          <cell r="B4508" t="str">
            <v xml:space="preserve">Gentil M. R. Oliveira              </v>
          </cell>
        </row>
        <row r="4509">
          <cell r="B4509" t="str">
            <v xml:space="preserve">Gentil M. R. Oliveira              </v>
          </cell>
        </row>
        <row r="4510">
          <cell r="B4510" t="str">
            <v xml:space="preserve">Geo Service Abonnements            </v>
          </cell>
        </row>
        <row r="4511">
          <cell r="B4511" t="str">
            <v xml:space="preserve">Geobit-Tecnolog.Inf.Engenharia,Lda </v>
          </cell>
        </row>
        <row r="4512">
          <cell r="B4512" t="str">
            <v xml:space="preserve">Geocontrole-Geotecn.Estrut.Fund.SA </v>
          </cell>
        </row>
        <row r="4513">
          <cell r="B4513" t="str">
            <v xml:space="preserve">Geometral-Tecn.Medição e Inform.SA </v>
          </cell>
        </row>
        <row r="4514">
          <cell r="B4514" t="str">
            <v xml:space="preserve">Geopesquisa, Lda                   </v>
          </cell>
        </row>
        <row r="4515">
          <cell r="B4515" t="str">
            <v>Geoplano - Consultores Geotécnicos,</v>
          </cell>
        </row>
        <row r="4516">
          <cell r="B4516" t="str">
            <v xml:space="preserve">George Schmitt&amp; Co.Inc.            </v>
          </cell>
        </row>
        <row r="4517">
          <cell r="B4517" t="str">
            <v xml:space="preserve">Geoshape-Cons.Cartog.Cadastro,Lda  </v>
          </cell>
        </row>
        <row r="4518">
          <cell r="B4518" t="str">
            <v xml:space="preserve">Geosolve-Soluções de Engenharia    </v>
          </cell>
        </row>
        <row r="4519">
          <cell r="B4519" t="str">
            <v xml:space="preserve">Geostar-Arq.Topografia e Engª, Lda </v>
          </cell>
        </row>
        <row r="4520">
          <cell r="B4520" t="str">
            <v>Geota-G.Estudos Ord.Territ.Ambiente</v>
          </cell>
        </row>
        <row r="4521">
          <cell r="B4521" t="str">
            <v xml:space="preserve">Geotrota-Cons.Geociências,Unip.Lda </v>
          </cell>
        </row>
        <row r="4522">
          <cell r="B4522" t="str">
            <v xml:space="preserve">Geotur - Viagens e Turísmo, S.A.   </v>
          </cell>
        </row>
        <row r="4523">
          <cell r="B4523" t="str">
            <v xml:space="preserve">GEPE-Gab.Est.Prospectiva Económica </v>
          </cell>
        </row>
        <row r="4524">
          <cell r="B4524" t="str">
            <v>GERA-Gab.Engª Rod.Aeroportuária,Lda</v>
          </cell>
        </row>
        <row r="4525">
          <cell r="B4525" t="str">
            <v xml:space="preserve">Geraldo M. Gomes dos Santos        </v>
          </cell>
        </row>
        <row r="4526">
          <cell r="B4526" t="str">
            <v xml:space="preserve">Gerard Bailey                      </v>
          </cell>
        </row>
        <row r="4527">
          <cell r="B4527" t="str">
            <v xml:space="preserve">Gerco-Soc.Engª Electrotécnica, SA  </v>
          </cell>
        </row>
        <row r="4528">
          <cell r="B4528" t="str">
            <v xml:space="preserve">GERMANO ANTONIO SOUSA MOREIRA      </v>
          </cell>
        </row>
        <row r="4529">
          <cell r="B4529" t="str">
            <v xml:space="preserve">Germano Lopes e Cia., Lda          </v>
          </cell>
        </row>
        <row r="4530">
          <cell r="B4530" t="str">
            <v xml:space="preserve">Germano Marques da Silva           </v>
          </cell>
        </row>
        <row r="4531">
          <cell r="B4531" t="str">
            <v xml:space="preserve">Germano Marques Silva e Associados </v>
          </cell>
        </row>
        <row r="4532">
          <cell r="B4532" t="str">
            <v>Gertal-Comp.Geral de Rest.e Aliment</v>
          </cell>
        </row>
        <row r="4533">
          <cell r="B4533" t="str">
            <v>Gesloures-Gestão Equipamentos Socia</v>
          </cell>
        </row>
        <row r="4534">
          <cell r="B4534" t="str">
            <v xml:space="preserve">Gestarquivos-Gestão Arquivos, Lda  </v>
          </cell>
        </row>
        <row r="4535">
          <cell r="B4535" t="str">
            <v xml:space="preserve">Gestene-Gest.Energia Equipam.Lda   </v>
          </cell>
        </row>
        <row r="4536">
          <cell r="B4536" t="str">
            <v>Gestiener-Projecto, Gestão Consultª</v>
          </cell>
        </row>
        <row r="4537">
          <cell r="B4537" t="str">
            <v xml:space="preserve">GESTLUB, Lda                       </v>
          </cell>
        </row>
        <row r="4538">
          <cell r="B4538" t="str">
            <v xml:space="preserve">Gesto Consultores Comunicacion,SL  </v>
          </cell>
        </row>
        <row r="4539">
          <cell r="B4539" t="str">
            <v xml:space="preserve">Get In Line Lda.                   </v>
          </cell>
        </row>
        <row r="4540">
          <cell r="B4540" t="str">
            <v>Getty Images Sales Portugal,Unip.Ld</v>
          </cell>
        </row>
        <row r="4541">
          <cell r="B4541" t="str">
            <v xml:space="preserve">GFI Solutions-Tecn.Inform.Unip.Lda </v>
          </cell>
        </row>
        <row r="4542">
          <cell r="B4542" t="str">
            <v xml:space="preserve">Gh E A - Cons.Rec.Hidr.Plan.,Lda   </v>
          </cell>
        </row>
        <row r="4543">
          <cell r="B4543" t="str">
            <v xml:space="preserve">Gibb Portugal-Cons.Engª G.Amb.SA   </v>
          </cell>
        </row>
        <row r="4544">
          <cell r="B4544" t="str">
            <v xml:space="preserve">Gibson-Com.Mobiliário Unipess.Ld   </v>
          </cell>
        </row>
        <row r="4545">
          <cell r="B4545" t="str">
            <v xml:space="preserve">Giefarte--Gab.Int.Est.Financ.Arte  </v>
          </cell>
        </row>
        <row r="4546">
          <cell r="B4546" t="str">
            <v xml:space="preserve">Giem - Inv.Formação Marketing      </v>
          </cell>
        </row>
        <row r="4547">
          <cell r="B4547" t="str">
            <v xml:space="preserve">Gies, Lda                          </v>
          </cell>
        </row>
        <row r="4548">
          <cell r="B4548" t="str">
            <v xml:space="preserve">Gift Voucher-Soluções de Premiação </v>
          </cell>
        </row>
        <row r="4549">
          <cell r="B4549" t="str">
            <v xml:space="preserve">Gil Feliciano de Melo              </v>
          </cell>
        </row>
        <row r="4550">
          <cell r="B4550" t="str">
            <v xml:space="preserve">GIL MANUEL CRUZ VERÍSSIMO          </v>
          </cell>
        </row>
        <row r="4551">
          <cell r="B4551" t="str">
            <v xml:space="preserve">GIL PEDRO RAMALHO DA SILVA         </v>
          </cell>
        </row>
        <row r="4552">
          <cell r="B4552" t="str">
            <v xml:space="preserve">Gilauto-Automóveis,Máq.Equip.S.A.  </v>
          </cell>
        </row>
        <row r="4553">
          <cell r="B4553" t="str">
            <v xml:space="preserve">Gilberto Silva                     </v>
          </cell>
        </row>
        <row r="4554">
          <cell r="B4554" t="str">
            <v xml:space="preserve">Gillcar (Norte), S.A.              </v>
          </cell>
        </row>
        <row r="4555">
          <cell r="B4555" t="str">
            <v xml:space="preserve">Gilles Joalheiros                  </v>
          </cell>
        </row>
        <row r="4556">
          <cell r="B4556" t="str">
            <v xml:space="preserve">Gimnica-Branco &amp; Serra, Lda        </v>
          </cell>
        </row>
        <row r="4557">
          <cell r="B4557" t="str">
            <v xml:space="preserve">Ginásio Clube Naval                </v>
          </cell>
        </row>
        <row r="4558">
          <cell r="B4558" t="str">
            <v xml:space="preserve">Ginatlo-Ind.Com.Artigos desp.Lda   </v>
          </cell>
        </row>
        <row r="4559">
          <cell r="B4559" t="str">
            <v xml:space="preserve">Ginoinformações Publicações, Lda   </v>
          </cell>
        </row>
        <row r="4560">
          <cell r="B4560" t="str">
            <v xml:space="preserve">Gintegral - Gestão Ambiental, SA   </v>
          </cell>
        </row>
        <row r="4561">
          <cell r="B4561" t="str">
            <v xml:space="preserve">Gipac-Gab.Proj.Ass.Computador, Lda </v>
          </cell>
        </row>
        <row r="4562">
          <cell r="B4562" t="str">
            <v xml:space="preserve">Gis Iberica, S.L.                  </v>
          </cell>
        </row>
        <row r="4563">
          <cell r="B4563" t="str">
            <v xml:space="preserve">GISELA BRANCO PADRE                </v>
          </cell>
        </row>
        <row r="4564">
          <cell r="B4564" t="str">
            <v xml:space="preserve">Gisela Q. André - Imp.Exp.P.desc   </v>
          </cell>
        </row>
        <row r="4565">
          <cell r="B4565" t="str">
            <v>Gismédia - S.Inf. Geográfica e Mult</v>
          </cell>
        </row>
        <row r="4566">
          <cell r="B4566" t="str">
            <v xml:space="preserve">Gitei-Com.Equip.Comunicações, Lda  </v>
          </cell>
        </row>
        <row r="4567">
          <cell r="B4567" t="str">
            <v>GIT-Gab.Informatizado Topografia, L</v>
          </cell>
        </row>
        <row r="4568">
          <cell r="B4568" t="str">
            <v xml:space="preserve">Giza Tecnologias, S.A.             </v>
          </cell>
        </row>
        <row r="4569">
          <cell r="B4569" t="str">
            <v>Glaveleau (Portugal) Transitários,S</v>
          </cell>
        </row>
        <row r="4570">
          <cell r="B4570" t="str">
            <v xml:space="preserve">Glaverbel Vertal                   </v>
          </cell>
        </row>
        <row r="4571">
          <cell r="B4571" t="str">
            <v xml:space="preserve">Glendale International             </v>
          </cell>
        </row>
        <row r="4572">
          <cell r="B4572" t="str">
            <v xml:space="preserve">Glicénio Soares                    </v>
          </cell>
        </row>
        <row r="4573">
          <cell r="B4573" t="str">
            <v>Glintt-Global Intelligent Technolog</v>
          </cell>
        </row>
        <row r="4574">
          <cell r="B4574" t="str">
            <v>Glintt-Tecnology Enable Services,SA</v>
          </cell>
        </row>
        <row r="4575">
          <cell r="B4575" t="str">
            <v xml:space="preserve">Global - Estúdio Publicidade, Lda  </v>
          </cell>
        </row>
        <row r="4576">
          <cell r="B4576" t="str">
            <v xml:space="preserve">Global Airport Development         </v>
          </cell>
        </row>
        <row r="4577">
          <cell r="B4577" t="str">
            <v xml:space="preserve">Global Business Conferences        </v>
          </cell>
        </row>
        <row r="4578">
          <cell r="B4578" t="str">
            <v xml:space="preserve">GLOBAL COLLECT BV                  </v>
          </cell>
        </row>
        <row r="4579">
          <cell r="B4579" t="str">
            <v xml:space="preserve">Global Estratégias, SL             </v>
          </cell>
        </row>
        <row r="4580">
          <cell r="B4580" t="str">
            <v xml:space="preserve">Global Notícias Publicações, SA    </v>
          </cell>
        </row>
        <row r="4581">
          <cell r="B4581" t="str">
            <v xml:space="preserve">Global Serviços Engenharia Total   </v>
          </cell>
        </row>
        <row r="4582">
          <cell r="B4582" t="str">
            <v xml:space="preserve">Global Technol.&amp; Business Cons.SA  </v>
          </cell>
        </row>
        <row r="4583">
          <cell r="B4583" t="str">
            <v xml:space="preserve">Global, SQ, Lda                    </v>
          </cell>
        </row>
        <row r="4584">
          <cell r="B4584" t="str">
            <v xml:space="preserve">Global-Consult.Org.Gest.Empr.Lda   </v>
          </cell>
        </row>
        <row r="4585">
          <cell r="B4585" t="str">
            <v xml:space="preserve">GlobalConsulting                   </v>
          </cell>
        </row>
        <row r="4586">
          <cell r="B4586" t="str">
            <v>GLOBALDATA,Co. e Ind. Prod. Informá</v>
          </cell>
        </row>
        <row r="4587">
          <cell r="B4587" t="str">
            <v xml:space="preserve">Globaleda                          </v>
          </cell>
        </row>
        <row r="4588">
          <cell r="B4588" t="str">
            <v xml:space="preserve">GlobalRent-S.Port.Rent-a-Car,Lda   </v>
          </cell>
        </row>
        <row r="4589">
          <cell r="B4589" t="str">
            <v xml:space="preserve">Globalstone-Mármores Granitos,Lda  </v>
          </cell>
        </row>
        <row r="4590">
          <cell r="B4590" t="str">
            <v xml:space="preserve">Globaltagus-Sist.Informáticos,Lda  </v>
          </cell>
        </row>
        <row r="4591">
          <cell r="B4591" t="str">
            <v xml:space="preserve">Globespan Airways, Ltd             </v>
          </cell>
        </row>
        <row r="4592">
          <cell r="B4592" t="str">
            <v xml:space="preserve">Globo-Soc.Com.Mater.C.Electr.Lda   </v>
          </cell>
        </row>
        <row r="4593">
          <cell r="B4593" t="str">
            <v xml:space="preserve">Globo-Soc.Equipamentos Indust.Lda  </v>
          </cell>
        </row>
        <row r="4594">
          <cell r="B4594" t="str">
            <v xml:space="preserve">Glória Golf Resort                 </v>
          </cell>
        </row>
        <row r="4595">
          <cell r="B4595" t="str">
            <v xml:space="preserve">GM Cabral-C.Ass.Electrod.Unip.Lda  </v>
          </cell>
        </row>
        <row r="4596">
          <cell r="B4596" t="str">
            <v xml:space="preserve">GMAC-Com.Aluguer Veículos,Lda      </v>
          </cell>
        </row>
        <row r="4597">
          <cell r="B4597" t="str">
            <v xml:space="preserve">Gnóstica Lab. Anál. Clínicas,S.A.  </v>
          </cell>
        </row>
        <row r="4598">
          <cell r="B4598" t="str">
            <v xml:space="preserve">Go Create-Mark.Com.Eventos, SA     </v>
          </cell>
        </row>
        <row r="4599">
          <cell r="B4599" t="str">
            <v xml:space="preserve">GO4-Consulting, Unipessoal, Lda    </v>
          </cell>
        </row>
        <row r="4600">
          <cell r="B4600" t="str">
            <v xml:space="preserve">Golden-Máq.Cons.Embalagem,Lda      </v>
          </cell>
        </row>
        <row r="4601">
          <cell r="B4601" t="str">
            <v xml:space="preserve">Golding                            </v>
          </cell>
        </row>
        <row r="4602">
          <cell r="B4602" t="str">
            <v xml:space="preserve">Goldporta,SA-Imp.Exp.Portões Secc. </v>
          </cell>
        </row>
        <row r="4603">
          <cell r="B4603" t="str">
            <v>Golf Time-Golfe Inv.Turisticos S.A.</v>
          </cell>
        </row>
        <row r="4604">
          <cell r="B4604" t="str">
            <v xml:space="preserve">Golfecom-Activ. Lazer-Unip. Lda    </v>
          </cell>
        </row>
        <row r="4605">
          <cell r="B4605" t="str">
            <v xml:space="preserve">GolfeJardim-Socº de Equipamentos   </v>
          </cell>
        </row>
        <row r="4606">
          <cell r="B4606" t="str">
            <v xml:space="preserve">Golfocus,Lda                       </v>
          </cell>
        </row>
        <row r="4607">
          <cell r="B4607" t="str">
            <v xml:space="preserve">Golftoldos - Comércio Toldos,Lda   </v>
          </cell>
        </row>
        <row r="4608">
          <cell r="B4608" t="str">
            <v xml:space="preserve">GOLIPE, Rep.Equip.Ass. Auto, Ldª   </v>
          </cell>
        </row>
        <row r="4609">
          <cell r="B4609" t="str">
            <v xml:space="preserve">Gomatécnica-Import. Export.,Lda.   </v>
          </cell>
        </row>
        <row r="4610">
          <cell r="B4610" t="str">
            <v xml:space="preserve">Gomaval-Serv.Equip.Escritório,Lda  </v>
          </cell>
        </row>
        <row r="4611">
          <cell r="B4611" t="str">
            <v>Gomes &amp; Santos-Indª Panifª e Pastel</v>
          </cell>
        </row>
        <row r="4612">
          <cell r="B4612" t="str">
            <v xml:space="preserve">Gomes de Oliveira e Sá, Lda        </v>
          </cell>
        </row>
        <row r="4613">
          <cell r="B4613" t="str">
            <v xml:space="preserve">Gomes dos Santos, Lda.             </v>
          </cell>
        </row>
        <row r="4614">
          <cell r="B4614" t="str">
            <v xml:space="preserve">Gomes, Loureiro e Ca., Lda.        </v>
          </cell>
        </row>
        <row r="4615">
          <cell r="B4615" t="str">
            <v xml:space="preserve">Gomes, Rego e Furtado, Lda         </v>
          </cell>
        </row>
        <row r="4616">
          <cell r="B4616" t="str">
            <v xml:space="preserve">Gonçalo da Silva Ruivo             </v>
          </cell>
        </row>
        <row r="4617">
          <cell r="B4617" t="str">
            <v xml:space="preserve">Gonçalo Duan Lorena Soares Cardoso </v>
          </cell>
        </row>
        <row r="4618">
          <cell r="B4618" t="str">
            <v xml:space="preserve">Gonçalo Guerra Tavares             </v>
          </cell>
        </row>
        <row r="4619">
          <cell r="B4619" t="str">
            <v>Gonçalo Nuno Farinha Trincheiras De</v>
          </cell>
        </row>
        <row r="4620">
          <cell r="B4620" t="str">
            <v xml:space="preserve">Gonçalves - Máq.Ferramentas,Lda.   </v>
          </cell>
        </row>
        <row r="4621">
          <cell r="B4621" t="str">
            <v xml:space="preserve">Gonçalves &amp; Ribeiro, Lda           </v>
          </cell>
        </row>
        <row r="4622">
          <cell r="B4622" t="str">
            <v xml:space="preserve">Gondomadeiras-Martins e Filh.Lda   </v>
          </cell>
        </row>
        <row r="4623">
          <cell r="B4623" t="str">
            <v xml:space="preserve">Goody-Consultoria S.A.             </v>
          </cell>
        </row>
        <row r="4624">
          <cell r="B4624" t="str">
            <v xml:space="preserve">Google Inc.                        </v>
          </cell>
        </row>
        <row r="4625">
          <cell r="B4625" t="str">
            <v xml:space="preserve">Gordon e Bakaite, Lda              </v>
          </cell>
        </row>
        <row r="4626">
          <cell r="B4626" t="str">
            <v xml:space="preserve">Gorgal Trading, Lda                </v>
          </cell>
        </row>
        <row r="4627">
          <cell r="B4627" t="str">
            <v xml:space="preserve">Gouveia Pereira &amp; Associados       </v>
          </cell>
        </row>
        <row r="4628">
          <cell r="B4628" t="str">
            <v xml:space="preserve">GPROEX-Lda                         </v>
          </cell>
        </row>
        <row r="4629">
          <cell r="B4629" t="str">
            <v>Graça Spratley &amp; Cª-S.Secretariado,</v>
          </cell>
        </row>
        <row r="4630">
          <cell r="B4630" t="str">
            <v xml:space="preserve">Grace                              </v>
          </cell>
        </row>
        <row r="4631">
          <cell r="B4631" t="str">
            <v xml:space="preserve">Gracentur-Gr.Centro Turístico,Lda  </v>
          </cell>
        </row>
        <row r="4632">
          <cell r="B4632" t="str">
            <v xml:space="preserve">Graciete de Jesus Carrusca         </v>
          </cell>
        </row>
        <row r="4633">
          <cell r="B4633" t="str">
            <v xml:space="preserve">Graciosa Hotel                     </v>
          </cell>
        </row>
        <row r="4634">
          <cell r="B4634" t="str">
            <v xml:space="preserve">Gracitur, S.A.                     </v>
          </cell>
        </row>
        <row r="4635">
          <cell r="B4635" t="str">
            <v xml:space="preserve">Gráfica Açoreana, Lda.             </v>
          </cell>
        </row>
        <row r="4636">
          <cell r="B4636" t="str">
            <v xml:space="preserve">Gráfica Campo de Ourique, Lda      </v>
          </cell>
        </row>
        <row r="4637">
          <cell r="B4637" t="str">
            <v xml:space="preserve">Gráfica Comercial- Arnaldo         </v>
          </cell>
        </row>
        <row r="4638">
          <cell r="B4638" t="str">
            <v xml:space="preserve">Gráfica de Labruge, Lda            </v>
          </cell>
        </row>
        <row r="4639">
          <cell r="B4639" t="str">
            <v xml:space="preserve">Gráfica de Matosinhos, Lda.        </v>
          </cell>
        </row>
        <row r="4640">
          <cell r="B4640" t="str">
            <v xml:space="preserve">Gráfica Expansão-Artes Graf.Lda.   </v>
          </cell>
        </row>
        <row r="4641">
          <cell r="B4641" t="str">
            <v xml:space="preserve">Gráfica Jesus, Lda                 </v>
          </cell>
        </row>
        <row r="4642">
          <cell r="B4642" t="str">
            <v xml:space="preserve">Gráfica Poliarte, Lda              </v>
          </cell>
        </row>
        <row r="4643">
          <cell r="B4643" t="str">
            <v xml:space="preserve">Gráfica Sobralense, Lda.           </v>
          </cell>
        </row>
        <row r="4644">
          <cell r="B4644" t="str">
            <v xml:space="preserve">Graficarfil - Artes Gráficas, Lda  </v>
          </cell>
        </row>
        <row r="4645">
          <cell r="B4645" t="str">
            <v xml:space="preserve">Graficentro - Equip.Gráficos,Lda   </v>
          </cell>
        </row>
        <row r="4646">
          <cell r="B4646" t="str">
            <v xml:space="preserve">Graficentro Lisboa-Equip.Graf,Lda  </v>
          </cell>
        </row>
        <row r="4647">
          <cell r="B4647" t="str">
            <v xml:space="preserve">Gráficos A Lapa-Com.Imagem,Lda     </v>
          </cell>
        </row>
        <row r="4648">
          <cell r="B4648" t="str">
            <v>Grafigold-Serv.Gráf.Comunicação,Lda</v>
          </cell>
        </row>
        <row r="4649">
          <cell r="B4649" t="str">
            <v>GRAFILINHA-Trab. Graficos e Publici</v>
          </cell>
        </row>
        <row r="4650">
          <cell r="B4650" t="str">
            <v xml:space="preserve">Grafodinâmica-Prod.Equip.Graf.Lda  </v>
          </cell>
        </row>
        <row r="4651">
          <cell r="B4651" t="str">
            <v xml:space="preserve">Grampiam - Invest.Hoteleiros, S.A. </v>
          </cell>
        </row>
        <row r="4652">
          <cell r="B4652" t="str">
            <v xml:space="preserve">Grandimpor - Com.Fotografia, Lda   </v>
          </cell>
        </row>
        <row r="4653">
          <cell r="B4653" t="str">
            <v xml:space="preserve">Granifoia-Estr.E Mat.de Const.Lda  </v>
          </cell>
        </row>
        <row r="4654">
          <cell r="B4654" t="str">
            <v xml:space="preserve">Granitos Vale Gracioso, Lda        </v>
          </cell>
        </row>
        <row r="4655">
          <cell r="B4655" t="str">
            <v xml:space="preserve">Granja-Soc.Rep. Prod.P/Agric.Lda   </v>
          </cell>
        </row>
        <row r="4656">
          <cell r="B4656" t="str">
            <v xml:space="preserve">Grão Frio-Máq.Venda Automática,Lda </v>
          </cell>
        </row>
        <row r="4657">
          <cell r="B4657" t="str">
            <v xml:space="preserve">Gravarte - Vasco Gonçalves Costa   </v>
          </cell>
        </row>
        <row r="4658">
          <cell r="B4658" t="str">
            <v xml:space="preserve">Gravimeta-Sistema de Pesagem, Lda  </v>
          </cell>
        </row>
        <row r="4659">
          <cell r="B4659" t="str">
            <v xml:space="preserve">Graviner - Contruções, SA          </v>
          </cell>
        </row>
        <row r="4660">
          <cell r="B4660" t="str">
            <v xml:space="preserve">Gravomanos-Gravadores, Lda         </v>
          </cell>
        </row>
        <row r="4661">
          <cell r="B4661" t="str">
            <v xml:space="preserve">Gravomecânica - Manuel Joaquim     </v>
          </cell>
        </row>
        <row r="4662">
          <cell r="B4662" t="str">
            <v xml:space="preserve">Graziela Fátima M.P.Vilaça Lé      </v>
          </cell>
        </row>
        <row r="4663">
          <cell r="B4663" t="str">
            <v xml:space="preserve">Green Light Limited                </v>
          </cell>
        </row>
        <row r="4664">
          <cell r="B4664" t="str">
            <v>Greenbus- Transporte de Passageiros</v>
          </cell>
        </row>
        <row r="4665">
          <cell r="B4665" t="str">
            <v xml:space="preserve">Greendays, S.A                     </v>
          </cell>
        </row>
        <row r="4666">
          <cell r="B4666" t="str">
            <v xml:space="preserve">Greenlab-Gest.Man.Transformadores  </v>
          </cell>
        </row>
        <row r="4667">
          <cell r="B4667" t="str">
            <v xml:space="preserve">Greentoner-Rec.Cons.Informát.Lda   </v>
          </cell>
        </row>
        <row r="4668">
          <cell r="B4668" t="str">
            <v xml:space="preserve">Gregório José Carvoeiro Cardoso    </v>
          </cell>
        </row>
        <row r="4669">
          <cell r="B4669" t="str">
            <v xml:space="preserve">GRENOS                             </v>
          </cell>
        </row>
        <row r="4670">
          <cell r="B4670" t="str">
            <v xml:space="preserve">Greventil                          </v>
          </cell>
        </row>
        <row r="4671">
          <cell r="B4671" t="str">
            <v>Grid-Cons.Estud.Proj.Engenharia,Lda</v>
          </cell>
        </row>
        <row r="4672">
          <cell r="B4672" t="str">
            <v>Grid-Consultas,E.Proj.Engenharia,Ld</v>
          </cell>
        </row>
        <row r="4673">
          <cell r="B4673" t="str">
            <v xml:space="preserve">Grill Porto-Representações, Lda    </v>
          </cell>
        </row>
        <row r="4674">
          <cell r="B4674" t="str">
            <v xml:space="preserve">Grin-G.Resíduos Urbanos Indust.SA  </v>
          </cell>
        </row>
        <row r="4675">
          <cell r="B4675" t="str">
            <v xml:space="preserve">Ground Handling International      </v>
          </cell>
        </row>
        <row r="4676">
          <cell r="B4676" t="str">
            <v xml:space="preserve">Groundlevel, Lda                   </v>
          </cell>
        </row>
        <row r="4677">
          <cell r="B4677" t="str">
            <v xml:space="preserve">Group Moniteur, SA                 </v>
          </cell>
        </row>
        <row r="4678">
          <cell r="B4678" t="str">
            <v xml:space="preserve">Groupama Seguros de Vida, SA       </v>
          </cell>
        </row>
        <row r="4679">
          <cell r="B4679" t="str">
            <v xml:space="preserve">Groupama Seguros, SA               </v>
          </cell>
        </row>
        <row r="4680">
          <cell r="B4680" t="str">
            <v xml:space="preserve">Groupvision Portugal, Lda          </v>
          </cell>
        </row>
        <row r="4681">
          <cell r="B4681" t="str">
            <v xml:space="preserve">Groupvision Portugal, Lda          </v>
          </cell>
        </row>
        <row r="4682">
          <cell r="B4682" t="str">
            <v xml:space="preserve">Gruiber-Alug.Gruas,Eq.El.Transp.   </v>
          </cell>
        </row>
        <row r="4683">
          <cell r="B4683" t="str">
            <v xml:space="preserve">Grujola - Grupo Jovens de Lagoa    </v>
          </cell>
        </row>
        <row r="4684">
          <cell r="B4684" t="str">
            <v xml:space="preserve">Grupo Amigos do Museu de Marinha   </v>
          </cell>
        </row>
        <row r="4685">
          <cell r="B4685" t="str">
            <v xml:space="preserve">Grupo Amigos do Museu do Ar        </v>
          </cell>
        </row>
        <row r="4686">
          <cell r="B4686" t="str">
            <v xml:space="preserve">Grupo Cameirinha-Com.Serviços,SA   </v>
          </cell>
        </row>
        <row r="4687">
          <cell r="B4687" t="str">
            <v xml:space="preserve">Grupo Comunicar                    </v>
          </cell>
        </row>
        <row r="4688">
          <cell r="B4688" t="str">
            <v xml:space="preserve">Grupo Coral Ossonoba               </v>
          </cell>
        </row>
        <row r="4689">
          <cell r="B4689" t="str">
            <v xml:space="preserve">Grupo Folclórico de Faro           </v>
          </cell>
        </row>
        <row r="4690">
          <cell r="B4690" t="str">
            <v xml:space="preserve">Grupo Partteam-M.S.N.F.Sol.Inform. </v>
          </cell>
        </row>
        <row r="4691">
          <cell r="B4691" t="str">
            <v xml:space="preserve">Grupo Pestana Pousadas-I.Turist.SA </v>
          </cell>
        </row>
        <row r="4692">
          <cell r="B4692" t="str">
            <v xml:space="preserve">Grupo Português Betão Estrutural   </v>
          </cell>
        </row>
        <row r="4693">
          <cell r="B4693" t="str">
            <v xml:space="preserve">Grupo Vendap, SA                   </v>
          </cell>
        </row>
        <row r="4694">
          <cell r="B4694" t="str">
            <v>Grupo Vila 707-Inf.Serviços-Unip.Ld</v>
          </cell>
        </row>
        <row r="4695">
          <cell r="B4695" t="str">
            <v>GrupoTaper-Eq.Precisão Cientifica,L</v>
          </cell>
        </row>
        <row r="4696">
          <cell r="B4696" t="str">
            <v xml:space="preserve">GS Papel-Formulários Contínuo, Lda </v>
          </cell>
        </row>
        <row r="4697">
          <cell r="B4697" t="str">
            <v xml:space="preserve">Gsa - Gestão Serv.Aéreos, Lda      </v>
          </cell>
        </row>
        <row r="4698">
          <cell r="B4698" t="str">
            <v xml:space="preserve">GSI - Gab.Serviços Informática, Sa </v>
          </cell>
        </row>
        <row r="4699">
          <cell r="B4699" t="str">
            <v xml:space="preserve">GSM-Gestão Serv. e Mercados,Lda    </v>
          </cell>
        </row>
        <row r="4700">
          <cell r="B4700" t="str">
            <v xml:space="preserve">GTC-Sistemas Digitais de Video     </v>
          </cell>
        </row>
        <row r="4701">
          <cell r="B4701" t="str">
            <v xml:space="preserve">Gtie - Consultores, Lda            </v>
          </cell>
        </row>
        <row r="4702">
          <cell r="B4702" t="str">
            <v xml:space="preserve">GTM-Ind.Com.Artigos Vestuário, Lda </v>
          </cell>
        </row>
        <row r="4703">
          <cell r="B4703" t="str">
            <v xml:space="preserve">GTSL-Gest.Turismo,Serv.Lazer,SA    </v>
          </cell>
        </row>
        <row r="4704">
          <cell r="B4704" t="str">
            <v xml:space="preserve">Gualberto Medeiros Caetano         </v>
          </cell>
        </row>
        <row r="4705">
          <cell r="B4705" t="str">
            <v xml:space="preserve">GUALDIM DA SILVA CARVALHO          </v>
          </cell>
        </row>
        <row r="4706">
          <cell r="B4706" t="str">
            <v xml:space="preserve">Gualdim Nunes da Silva             </v>
          </cell>
        </row>
        <row r="4707">
          <cell r="B4707" t="str">
            <v xml:space="preserve">Gualdim Nunes da Silva,Lda         </v>
          </cell>
        </row>
        <row r="4708">
          <cell r="B4708" t="str">
            <v xml:space="preserve">Gualter Manuel Braga Cabral        </v>
          </cell>
        </row>
        <row r="4709">
          <cell r="B4709" t="str">
            <v xml:space="preserve">Gualter Manuel Silva Bettencourt   </v>
          </cell>
        </row>
        <row r="4710">
          <cell r="B4710" t="str">
            <v xml:space="preserve">Gualter Terroso                    </v>
          </cell>
        </row>
        <row r="4711">
          <cell r="B4711" t="str">
            <v xml:space="preserve">Gualtino Gonçalves Rodrigues       </v>
          </cell>
        </row>
        <row r="4712">
          <cell r="B4712" t="str">
            <v xml:space="preserve">Guarda Nacional República          </v>
          </cell>
        </row>
        <row r="4713">
          <cell r="B4713" t="str">
            <v xml:space="preserve">Guedes, Fonseca e Ca., Lda.        </v>
          </cell>
        </row>
        <row r="4714">
          <cell r="B4714" t="str">
            <v xml:space="preserve">Guerin - Rent-a-Car (2), Lda       </v>
          </cell>
        </row>
        <row r="4715">
          <cell r="B4715" t="str">
            <v xml:space="preserve">Guerreiro e Cardoso, Lda           </v>
          </cell>
        </row>
        <row r="4716">
          <cell r="B4716" t="str">
            <v xml:space="preserve">Guialmi Comercial, Lda             </v>
          </cell>
        </row>
        <row r="4717">
          <cell r="B4717" t="str">
            <v xml:space="preserve">Guialmi-Emp.Móveis Metálicos,SA    </v>
          </cell>
        </row>
        <row r="4718">
          <cell r="B4718" t="str">
            <v>Guiando-Consultª Servº Biologia Tur</v>
          </cell>
        </row>
        <row r="4719">
          <cell r="B4719" t="str">
            <v xml:space="preserve">GUIDA MARIA ANDRADE G.RODRIGUES DA </v>
          </cell>
        </row>
        <row r="4720">
          <cell r="B4720" t="str">
            <v xml:space="preserve">Guilherme J. Medeiros              </v>
          </cell>
        </row>
        <row r="4721">
          <cell r="B4721" t="str">
            <v xml:space="preserve">Guilherme Luis Neves Isidro        </v>
          </cell>
        </row>
        <row r="4722">
          <cell r="B4722" t="str">
            <v xml:space="preserve">Guilherme Marques Raposo           </v>
          </cell>
        </row>
        <row r="4723">
          <cell r="B4723" t="str">
            <v xml:space="preserve">Guilherme Medeiros Moscatel        </v>
          </cell>
        </row>
        <row r="4724">
          <cell r="B4724" t="str">
            <v xml:space="preserve">Guilherme Parente                  </v>
          </cell>
        </row>
        <row r="4725">
          <cell r="B4725" t="str">
            <v xml:space="preserve">GUILHERMINA GOMES DA SILVA         </v>
          </cell>
        </row>
        <row r="4726">
          <cell r="B4726" t="str">
            <v xml:space="preserve">Guinchotel-Activid.Hoteleiras, Lda </v>
          </cell>
        </row>
        <row r="4727">
          <cell r="B4727" t="str">
            <v xml:space="preserve">Gunnebo Portugal, SA               </v>
          </cell>
        </row>
        <row r="4728">
          <cell r="B4728" t="str">
            <v xml:space="preserve">GUSP-Ass.Ulitizadores SAP Portugal </v>
          </cell>
        </row>
        <row r="4729">
          <cell r="B4729" t="str">
            <v>Gustavo &amp; Andreia 2 Agência de Viag</v>
          </cell>
        </row>
        <row r="4730">
          <cell r="B4730" t="str">
            <v xml:space="preserve">Gustavo Cudell, Lda.               </v>
          </cell>
        </row>
        <row r="4731">
          <cell r="B4731" t="str">
            <v xml:space="preserve">H 3 P - Engenharia e Gestão ACE    </v>
          </cell>
        </row>
        <row r="4732">
          <cell r="B4732" t="str">
            <v xml:space="preserve">H Barros, Lda                      </v>
          </cell>
        </row>
        <row r="4733">
          <cell r="B4733" t="str">
            <v xml:space="preserve">H Neto-Reclamos Lum.em Néon e Pl   </v>
          </cell>
        </row>
        <row r="4734">
          <cell r="B4734" t="str">
            <v xml:space="preserve">H. J. Pavão de Sousa               </v>
          </cell>
        </row>
        <row r="4735">
          <cell r="B4735" t="str">
            <v xml:space="preserve">H. Nolasco &amp; Cia.,Lda              </v>
          </cell>
        </row>
        <row r="4736">
          <cell r="B4736" t="str">
            <v xml:space="preserve">H. Vaultier                        </v>
          </cell>
        </row>
        <row r="4737">
          <cell r="B4737" t="str">
            <v xml:space="preserve">H.C.I. - Construções, Lda.         </v>
          </cell>
        </row>
        <row r="4738">
          <cell r="B4738" t="str">
            <v xml:space="preserve">H.C.Papeis Gráficos, Lda           </v>
          </cell>
        </row>
        <row r="4739">
          <cell r="B4739" t="str">
            <v xml:space="preserve">H.D.Communication                  </v>
          </cell>
        </row>
        <row r="4740">
          <cell r="B4740" t="str">
            <v xml:space="preserve">H.S.Peres Guimarães,Lda            </v>
          </cell>
        </row>
        <row r="4741">
          <cell r="B4741" t="str">
            <v xml:space="preserve">H.Seabra-Com.Ind.Termicas, Lda     </v>
          </cell>
        </row>
        <row r="4742">
          <cell r="B4742" t="str">
            <v xml:space="preserve">H.Stern Joalheiros,S.A.            </v>
          </cell>
        </row>
        <row r="4743">
          <cell r="B4743" t="str">
            <v xml:space="preserve">H.Vaultier(Açores)-Com.de Máq.Lda  </v>
          </cell>
        </row>
        <row r="4744">
          <cell r="B4744" t="str">
            <v xml:space="preserve">H3J-Import. Export. Comércio, Lda  </v>
          </cell>
        </row>
        <row r="4745">
          <cell r="B4745" t="str">
            <v xml:space="preserve">Ha - Soluções Informáticas, Lda    </v>
          </cell>
        </row>
        <row r="4746">
          <cell r="B4746" t="str">
            <v xml:space="preserve">Habidom-Invest.Imobiliários, Lda   </v>
          </cell>
        </row>
        <row r="4747">
          <cell r="B4747" t="str">
            <v xml:space="preserve">Habimonta-Montagens Metálicas,Lda  </v>
          </cell>
        </row>
        <row r="4748">
          <cell r="B4748" t="str">
            <v xml:space="preserve">Habitocivil - Habitaç.C.Civil,Lda  </v>
          </cell>
        </row>
        <row r="4749">
          <cell r="B4749" t="str">
            <v>Hábitos-Public.Artes Gráficas, Ldaa</v>
          </cell>
        </row>
        <row r="4750">
          <cell r="B4750" t="str">
            <v xml:space="preserve">HabOlivais-Soc.Imobiliária,Lda     </v>
          </cell>
        </row>
        <row r="4751">
          <cell r="B4751" t="str">
            <v xml:space="preserve">Hach Lange, Lda.                   </v>
          </cell>
        </row>
        <row r="4752">
          <cell r="B4752" t="str">
            <v xml:space="preserve">Haga 2 (H2)-Juntas Motor.Expl.Ld   </v>
          </cell>
        </row>
        <row r="4753">
          <cell r="B4753" t="str">
            <v xml:space="preserve">Hagábé Informática, Lda            </v>
          </cell>
        </row>
        <row r="4754">
          <cell r="B4754" t="str">
            <v xml:space="preserve">Haleco                             </v>
          </cell>
        </row>
        <row r="4755">
          <cell r="B4755" t="str">
            <v xml:space="preserve">Halldale  Publishing e Media Ltd   </v>
          </cell>
        </row>
        <row r="4756">
          <cell r="B4756" t="str">
            <v xml:space="preserve">Hamburg Airport                    </v>
          </cell>
        </row>
        <row r="4757">
          <cell r="B4757" t="str">
            <v xml:space="preserve">Handlimetal-Eq.Aerop.Metalom.Lda   </v>
          </cell>
        </row>
        <row r="4758">
          <cell r="B4758" t="str">
            <v xml:space="preserve">Handlimetal-Eq.Aerop.Metalomec.Lda </v>
          </cell>
        </row>
        <row r="4759">
          <cell r="B4759" t="str">
            <v xml:space="preserve">Handy (USAR CÓD. 4119573)          </v>
          </cell>
        </row>
        <row r="4760">
          <cell r="B4760" t="str">
            <v xml:space="preserve">Handy Comercial Sul, Lda           </v>
          </cell>
        </row>
        <row r="4761">
          <cell r="B4761" t="str">
            <v>Handy Set-Sistemas para Áreas Traba</v>
          </cell>
        </row>
        <row r="4762">
          <cell r="B4762" t="str">
            <v>Handy Space - Eq Escrit. Armaz, Lda</v>
          </cell>
        </row>
        <row r="4763">
          <cell r="B4763" t="str">
            <v xml:space="preserve">Hanley e Belfus, Inc               </v>
          </cell>
        </row>
        <row r="4764">
          <cell r="B4764" t="str">
            <v xml:space="preserve">Hanna Instruments Portugal-Instrºs </v>
          </cell>
        </row>
        <row r="4765">
          <cell r="B4765" t="str">
            <v xml:space="preserve">HanseCom Media &amp; Com.Lda           </v>
          </cell>
        </row>
        <row r="4766">
          <cell r="B4766" t="str">
            <v xml:space="preserve">Hapag-Lloyd Express Gmbh           </v>
          </cell>
        </row>
        <row r="4767">
          <cell r="B4767" t="str">
            <v xml:space="preserve">Hapenning-Eventos,S.Mark.Prom.Lda  </v>
          </cell>
        </row>
        <row r="4768">
          <cell r="B4768" t="str">
            <v>Happy Sport-Actividades Desportivas</v>
          </cell>
        </row>
        <row r="4769">
          <cell r="B4769" t="str">
            <v xml:space="preserve">Harker, Sumner, SA                 </v>
          </cell>
        </row>
        <row r="4770">
          <cell r="B4770" t="str">
            <v xml:space="preserve">Harl-Soc. Instalações Electr.Lda   </v>
          </cell>
        </row>
        <row r="4771">
          <cell r="B4771" t="str">
            <v xml:space="preserve">Harris Rf Communication            </v>
          </cell>
        </row>
        <row r="4772">
          <cell r="B4772" t="str">
            <v xml:space="preserve">Harvard Business Review            </v>
          </cell>
        </row>
        <row r="4773">
          <cell r="B4773" t="str">
            <v xml:space="preserve">Harvey World Travel - Dili         </v>
          </cell>
        </row>
        <row r="4774">
          <cell r="B4774" t="str">
            <v xml:space="preserve">Hasse, Lda.                        </v>
          </cell>
        </row>
        <row r="4775">
          <cell r="B4775" t="str">
            <v>Have a Nice Day-Cont.Editoriais,Lda</v>
          </cell>
        </row>
        <row r="4776">
          <cell r="B4776" t="str">
            <v xml:space="preserve">Haworth Portugal-Mob.Escritório,Sa </v>
          </cell>
        </row>
        <row r="4777">
          <cell r="B4777" t="str">
            <v xml:space="preserve">Hay Consulting Group, S.A.         </v>
          </cell>
        </row>
        <row r="4778">
          <cell r="B4778" t="str">
            <v xml:space="preserve">HAYSP-Recrutº Selecção -Empª Trabº </v>
          </cell>
        </row>
        <row r="4779">
          <cell r="B4779" t="str">
            <v xml:space="preserve">HCI, Alves Ribeiro, Sotécnica, ACE </v>
          </cell>
        </row>
        <row r="4780">
          <cell r="B4780" t="str">
            <v xml:space="preserve">HCR-Informática e Traduções,Lda    </v>
          </cell>
        </row>
        <row r="4781">
          <cell r="B4781" t="str">
            <v xml:space="preserve">HCR-Repres, Equip.Infant.Unip.Lda  </v>
          </cell>
        </row>
        <row r="4782">
          <cell r="B4782" t="str">
            <v xml:space="preserve">HDJ-Construções, LDA               </v>
          </cell>
        </row>
        <row r="4783">
          <cell r="B4783" t="str">
            <v>Headset-Equip.Serviços Telecom, Lda</v>
          </cell>
        </row>
        <row r="4784">
          <cell r="B4784" t="str">
            <v xml:space="preserve">Health Express                     </v>
          </cell>
        </row>
        <row r="4785">
          <cell r="B4785" t="str">
            <v xml:space="preserve">Heathkit Educational Systems       </v>
          </cell>
        </row>
        <row r="4786">
          <cell r="B4786" t="str">
            <v>Heidrick &amp; Struggles-Cons.Gestão,Ld</v>
          </cell>
        </row>
        <row r="4787">
          <cell r="B4787" t="str">
            <v xml:space="preserve">Heinemann Publishers Oxford        </v>
          </cell>
        </row>
        <row r="4788">
          <cell r="B4788" t="str">
            <v xml:space="preserve">Heitor de Melo, Catering, Lda      </v>
          </cell>
        </row>
        <row r="4789">
          <cell r="B4789" t="str">
            <v xml:space="preserve">Heitor José Jorge                  </v>
          </cell>
        </row>
        <row r="4790">
          <cell r="B4790" t="str">
            <v xml:space="preserve">HEITOR MANUEL PEIXOTO ABRANTES     </v>
          </cell>
        </row>
        <row r="4791">
          <cell r="B4791" t="str">
            <v>HÉLDER DANIEL PONTES C. FARIA DE LE</v>
          </cell>
        </row>
        <row r="4792">
          <cell r="B4792" t="str">
            <v xml:space="preserve">Helder e Teixeira, Lda             </v>
          </cell>
        </row>
        <row r="4793">
          <cell r="B4793" t="str">
            <v>HÉLDER FERNANDO ALEXANDRINO FERREIR</v>
          </cell>
        </row>
        <row r="4794">
          <cell r="B4794" t="str">
            <v>HELDER FERNANDO DA SILVA BORGES PIM</v>
          </cell>
        </row>
        <row r="4795">
          <cell r="B4795" t="str">
            <v xml:space="preserve">Helder Figueiredo-S.Engª,Unip.Lda  </v>
          </cell>
        </row>
        <row r="4796">
          <cell r="B4796" t="str">
            <v xml:space="preserve">Helder Fraga Lourenço              </v>
          </cell>
        </row>
        <row r="4797">
          <cell r="B4797" t="str">
            <v xml:space="preserve">HELDER GUERREIRO VILHENA           </v>
          </cell>
        </row>
        <row r="4798">
          <cell r="B4798" t="str">
            <v xml:space="preserve">Helder João Pereira Mascate        </v>
          </cell>
        </row>
        <row r="4799">
          <cell r="B4799" t="str">
            <v xml:space="preserve">Helder Jorge Gonçalves Antunes     </v>
          </cell>
        </row>
        <row r="4800">
          <cell r="B4800" t="str">
            <v xml:space="preserve">Helder Manuel R.Terroso            </v>
          </cell>
        </row>
        <row r="4801">
          <cell r="B4801" t="str">
            <v xml:space="preserve">HÉLDER MONTEIRO COSME SILVA        </v>
          </cell>
        </row>
        <row r="4802">
          <cell r="B4802" t="str">
            <v xml:space="preserve">Helder Moutinho, Lda               </v>
          </cell>
        </row>
        <row r="4803">
          <cell r="B4803" t="str">
            <v xml:space="preserve">Helder Rodrigues                   </v>
          </cell>
        </row>
        <row r="4804">
          <cell r="B4804" t="str">
            <v xml:space="preserve">Helder Santos Torres,Herdeiros,Lda </v>
          </cell>
        </row>
        <row r="4805">
          <cell r="B4805" t="str">
            <v xml:space="preserve">HELENA  MARIA JESUS DE OLIVEIRA    </v>
          </cell>
        </row>
        <row r="4806">
          <cell r="B4806" t="str">
            <v xml:space="preserve">Helena &amp; Victor Pardal, Lda.       </v>
          </cell>
        </row>
        <row r="4807">
          <cell r="B4807" t="str">
            <v>HELENA DALILA M. DA SILVA MENDES CO</v>
          </cell>
        </row>
        <row r="4808">
          <cell r="B4808" t="str">
            <v xml:space="preserve">Helena Gonçalves Lapeira           </v>
          </cell>
        </row>
        <row r="4809">
          <cell r="B4809" t="str">
            <v xml:space="preserve">Helena Margarida Garcia Inácio     </v>
          </cell>
        </row>
        <row r="4810">
          <cell r="B4810" t="str">
            <v>HELENA MARIA DE JESUS CORREIA SARDI</v>
          </cell>
        </row>
        <row r="4811">
          <cell r="B4811" t="str">
            <v>HELENA MARIA DE NOVAIS E SILVA GIRÃ</v>
          </cell>
        </row>
        <row r="4812">
          <cell r="B4812" t="str">
            <v xml:space="preserve">HELENA MARIA DELFINO VAZ           </v>
          </cell>
        </row>
        <row r="4813">
          <cell r="B4813" t="str">
            <v xml:space="preserve">HELENA MARIA DOMINGOS DOMINGUEZ    </v>
          </cell>
        </row>
        <row r="4814">
          <cell r="B4814" t="str">
            <v xml:space="preserve">HELENA MARIA F. VAZ OLIVA          </v>
          </cell>
        </row>
        <row r="4815">
          <cell r="B4815" t="str">
            <v xml:space="preserve">HELENA MARIA FERREIRA LIMA         </v>
          </cell>
        </row>
        <row r="4816">
          <cell r="B4816" t="str">
            <v xml:space="preserve">HELENA OLIVEIRA ORNELAS            </v>
          </cell>
        </row>
        <row r="4817">
          <cell r="B4817" t="str">
            <v xml:space="preserve">Helena Rodrigues Dias              </v>
          </cell>
        </row>
        <row r="4818">
          <cell r="B4818" t="str">
            <v xml:space="preserve">Helena Teixeira Lourenço           </v>
          </cell>
        </row>
        <row r="4819">
          <cell r="B4819" t="str">
            <v xml:space="preserve">HELENA VANESSA OSORIO DE SOUSA     </v>
          </cell>
        </row>
        <row r="4820">
          <cell r="B4820" t="str">
            <v xml:space="preserve">Helgo-Angelo M.Freitas de Sousa    </v>
          </cell>
        </row>
        <row r="4821">
          <cell r="B4821" t="str">
            <v xml:space="preserve">Heliagro - Maia Pena - S.Rep.Lda   </v>
          </cell>
        </row>
        <row r="4822">
          <cell r="B4822" t="str">
            <v xml:space="preserve">Heliávia-Transporte Aéreo, Lda     </v>
          </cell>
        </row>
        <row r="4823">
          <cell r="B4823" t="str">
            <v xml:space="preserve">Helimotor - Com.Rep.Imp.Exp.,Lda   </v>
          </cell>
        </row>
        <row r="4824">
          <cell r="B4824" t="str">
            <v xml:space="preserve">Hélio A. F. Rodrigues              </v>
          </cell>
        </row>
        <row r="4825">
          <cell r="B4825" t="str">
            <v xml:space="preserve">Hélio Fernando Ramos               </v>
          </cell>
        </row>
        <row r="4826">
          <cell r="B4826" t="str">
            <v xml:space="preserve">Helio Joaquim Cabral Rebelo        </v>
          </cell>
        </row>
        <row r="4827">
          <cell r="B4827" t="str">
            <v xml:space="preserve">HELIO JOAQUIM CABRAL REBELO        </v>
          </cell>
        </row>
        <row r="4828">
          <cell r="B4828" t="str">
            <v xml:space="preserve">Hélio Roberto Neto Soares          </v>
          </cell>
        </row>
        <row r="4829">
          <cell r="B4829" t="str">
            <v xml:space="preserve">Heliocentro, Lda                   </v>
          </cell>
        </row>
        <row r="4830">
          <cell r="B4830" t="str">
            <v xml:space="preserve">Heliotipia Artistica, SL           </v>
          </cell>
        </row>
        <row r="4831">
          <cell r="B4831" t="str">
            <v xml:space="preserve">Helisul - Soc.Meios Aéreos, Lda    </v>
          </cell>
        </row>
        <row r="4832">
          <cell r="B4832" t="str">
            <v xml:space="preserve">Helitours Douro-Transp.Aéreos,SA   </v>
          </cell>
        </row>
        <row r="4833">
          <cell r="B4833" t="str">
            <v xml:space="preserve">Helitractores-Ind.C.Máq.Agric.Lda  </v>
          </cell>
        </row>
        <row r="4834">
          <cell r="B4834" t="str">
            <v xml:space="preserve">Help You-Secretariado Privado      </v>
          </cell>
        </row>
        <row r="4835">
          <cell r="B4835" t="str">
            <v>Helpdisk Data Recover Center-Rec.In</v>
          </cell>
        </row>
        <row r="4836">
          <cell r="B4836" t="str">
            <v xml:space="preserve">Helped Emergency                   </v>
          </cell>
        </row>
        <row r="4837">
          <cell r="B4837" t="str">
            <v xml:space="preserve">Helvetic Aviation AG               </v>
          </cell>
        </row>
        <row r="4838">
          <cell r="B4838" t="str">
            <v xml:space="preserve">Hemer-Serviços Lda                 </v>
          </cell>
        </row>
        <row r="4839">
          <cell r="B4839" t="str">
            <v xml:space="preserve">Hemoportugal-Soc.Mat.Ap.Dial.Lda   </v>
          </cell>
        </row>
        <row r="4840">
          <cell r="B4840" t="str">
            <v xml:space="preserve">Henisa-Cash &amp; Carry                </v>
          </cell>
        </row>
        <row r="4841">
          <cell r="B4841" t="str">
            <v xml:space="preserve">Henrique Abecasis Andresen G.Ass.  </v>
          </cell>
        </row>
        <row r="4842">
          <cell r="B4842" t="str">
            <v xml:space="preserve">Henrique Cayatte Design            </v>
          </cell>
        </row>
        <row r="4843">
          <cell r="B4843" t="str">
            <v xml:space="preserve">Henrique Luís Talhadas do Vale     </v>
          </cell>
        </row>
        <row r="4844">
          <cell r="B4844" t="str">
            <v xml:space="preserve">HENRIQUE MANUEL DO CARMO PIRES     </v>
          </cell>
        </row>
        <row r="4845">
          <cell r="B4845" t="str">
            <v xml:space="preserve">Henrique Medina Carreira           </v>
          </cell>
        </row>
        <row r="4846">
          <cell r="B4846" t="str">
            <v xml:space="preserve">Henrique Moller Miranda            </v>
          </cell>
        </row>
        <row r="4847">
          <cell r="B4847" t="str">
            <v xml:space="preserve">Henrique Pinto da Silva            </v>
          </cell>
        </row>
        <row r="4848">
          <cell r="B4848" t="str">
            <v xml:space="preserve">Henrique Silva Ben-David           </v>
          </cell>
        </row>
        <row r="4849">
          <cell r="B4849" t="str">
            <v xml:space="preserve">Henrique Tavares e Filhos, Lda.    </v>
          </cell>
        </row>
        <row r="4850">
          <cell r="B4850" t="str">
            <v xml:space="preserve">Henry Stewart Publications         </v>
          </cell>
        </row>
        <row r="4851">
          <cell r="B4851" t="str">
            <v xml:space="preserve">Henry Stewart Publications         </v>
          </cell>
        </row>
        <row r="4852">
          <cell r="B4852" t="str">
            <v xml:space="preserve">Henutal-Activ.Metalomecânicas,Lda  </v>
          </cell>
        </row>
        <row r="4853">
          <cell r="B4853" t="str">
            <v>Hepafiltra-Ar Cond.Filtragem Ar, Ld</v>
          </cell>
        </row>
        <row r="4854">
          <cell r="B4854" t="str">
            <v xml:space="preserve">Herald International Tribune       </v>
          </cell>
        </row>
        <row r="4855">
          <cell r="B4855" t="str">
            <v xml:space="preserve">Heraldina Belchior                 </v>
          </cell>
        </row>
        <row r="4856">
          <cell r="B4856" t="str">
            <v xml:space="preserve">HERCULANO SOUSA CABRAL             </v>
          </cell>
        </row>
        <row r="4857">
          <cell r="B4857" t="str">
            <v xml:space="preserve">Hércules, Lda                      </v>
          </cell>
        </row>
        <row r="4858">
          <cell r="B4858" t="str">
            <v xml:space="preserve">Herd. Agostinho F.Medeiros,Lda     </v>
          </cell>
        </row>
        <row r="4859">
          <cell r="B4859" t="str">
            <v xml:space="preserve">Herdeiros de José de Freitas Silva </v>
          </cell>
        </row>
        <row r="4860">
          <cell r="B4860" t="str">
            <v xml:space="preserve">Herdºs.Luciano Moniz Mauricio      </v>
          </cell>
        </row>
        <row r="4861">
          <cell r="B4861" t="str">
            <v xml:space="preserve">Hergofrio-Com. Equip. Frio, Lda.   </v>
          </cell>
        </row>
        <row r="4862">
          <cell r="B4862" t="str">
            <v>HERMANA IRENE BENTO FURTADO SILVA D</v>
          </cell>
        </row>
        <row r="4863">
          <cell r="B4863" t="str">
            <v xml:space="preserve">Hermann Biener-Mat.Eléctrico, Lda  </v>
          </cell>
        </row>
        <row r="4864">
          <cell r="B4864" t="str">
            <v xml:space="preserve">Hermano Durão                      </v>
          </cell>
        </row>
        <row r="4865">
          <cell r="B4865" t="str">
            <v xml:space="preserve">Hermesgrafica-S.Port.Rep.Ind.,Lda  </v>
          </cell>
        </row>
        <row r="4866">
          <cell r="B4866" t="str">
            <v xml:space="preserve">Hermínio Silva Ferreira            </v>
          </cell>
        </row>
        <row r="4867">
          <cell r="B4867" t="str">
            <v xml:space="preserve">Hernani Heitor Gois dos Santos     </v>
          </cell>
        </row>
        <row r="4868">
          <cell r="B4868" t="str">
            <v xml:space="preserve">Hernâni Mendonça Peixoto           </v>
          </cell>
        </row>
        <row r="4869">
          <cell r="B4869" t="str">
            <v>Herondina de Jesus Correia Casanova</v>
          </cell>
        </row>
        <row r="4870">
          <cell r="B4870" t="str">
            <v xml:space="preserve">Herosval - Com.Representações,Ld   </v>
          </cell>
        </row>
        <row r="4871">
          <cell r="B4871" t="str">
            <v xml:space="preserve">Hescopor - Controle Corrosão,Lda   </v>
          </cell>
        </row>
        <row r="4872">
          <cell r="B4872" t="str">
            <v xml:space="preserve">Hespor- Construções, Lda           </v>
          </cell>
        </row>
        <row r="4873">
          <cell r="B4873" t="str">
            <v xml:space="preserve">Hewlett - Packard Portugal, S.A.   </v>
          </cell>
        </row>
        <row r="4874">
          <cell r="B4874" t="str">
            <v xml:space="preserve">Hewlett Packard Internac.Bank, Ltd </v>
          </cell>
        </row>
        <row r="4875">
          <cell r="B4875" t="str">
            <v xml:space="preserve">Hexaplano-Arq.Constr.Design,Lda    </v>
          </cell>
        </row>
        <row r="4876">
          <cell r="B4876" t="str">
            <v>HFP-Hachette Filipacchi Publicações</v>
          </cell>
        </row>
        <row r="4877">
          <cell r="B4877" t="str">
            <v xml:space="preserve">Hh Computadores, Lda               </v>
          </cell>
        </row>
        <row r="4878">
          <cell r="B4878" t="str">
            <v>HHR Poland TRS SP (Sheraton Warsaw)</v>
          </cell>
        </row>
        <row r="4879">
          <cell r="B4879" t="str">
            <v xml:space="preserve">Hidralveda-S.Vedação Máquinas,Lda  </v>
          </cell>
        </row>
        <row r="4880">
          <cell r="B4880" t="str">
            <v xml:space="preserve">Hidroassiste-Ass.Tecn.C.Edifíc,SA  </v>
          </cell>
        </row>
        <row r="4881">
          <cell r="B4881" t="str">
            <v>Hidrocabril-Socº Representações Lda</v>
          </cell>
        </row>
        <row r="4882">
          <cell r="B4882" t="str">
            <v xml:space="preserve">Hidroclima-Soc.Proj.I.Hid.T.,Lda   </v>
          </cell>
        </row>
        <row r="4883">
          <cell r="B4883" t="str">
            <v xml:space="preserve">Hidroespaço                        </v>
          </cell>
        </row>
        <row r="4884">
          <cell r="B4884" t="str">
            <v xml:space="preserve">Hidrointel, Lda                    </v>
          </cell>
        </row>
        <row r="4885">
          <cell r="B4885" t="str">
            <v xml:space="preserve">Hidromac-Soc.Proj.Const.H.P.Lda    </v>
          </cell>
        </row>
        <row r="4886">
          <cell r="B4886" t="str">
            <v xml:space="preserve">Hidromaia-Com.E Ind.de Equip.Lda   </v>
          </cell>
        </row>
        <row r="4887">
          <cell r="B4887" t="str">
            <v xml:space="preserve">Hidromarco, Lda                    </v>
          </cell>
        </row>
        <row r="4888">
          <cell r="B4888" t="str">
            <v xml:space="preserve">Hidromotores, Lda.                 </v>
          </cell>
        </row>
        <row r="4889">
          <cell r="B4889" t="str">
            <v xml:space="preserve">Hidroprojecto-Engª e Gestão,SA     </v>
          </cell>
        </row>
        <row r="4890">
          <cell r="B4890" t="str">
            <v xml:space="preserve">HIDROSINTRA, Ldª.                  </v>
          </cell>
        </row>
        <row r="4891">
          <cell r="B4891" t="str">
            <v>Hidrotrans-Limp.Tecnicas e Industri</v>
          </cell>
        </row>
        <row r="4892">
          <cell r="B4892" t="str">
            <v xml:space="preserve">Hidrovento-Est..Eq.Electromec.,Lda </v>
          </cell>
        </row>
        <row r="4893">
          <cell r="B4893" t="str">
            <v xml:space="preserve">High Design                        </v>
          </cell>
        </row>
        <row r="4894">
          <cell r="B4894" t="str">
            <v xml:space="preserve">High Design-Alta Comunicação Unip. </v>
          </cell>
        </row>
        <row r="4895">
          <cell r="B4895" t="str">
            <v xml:space="preserve">Highbury Columbus Travel Publish.  </v>
          </cell>
        </row>
        <row r="4896">
          <cell r="B4896" t="str">
            <v xml:space="preserve">Higiaçores - Comerc.Serviços,Lda   </v>
          </cell>
        </row>
        <row r="4897">
          <cell r="B4897" t="str">
            <v xml:space="preserve">Higidus-Sistemas Engª Ambiental SA </v>
          </cell>
        </row>
        <row r="4898">
          <cell r="B4898" t="str">
            <v xml:space="preserve">Higielândia - Sist.Higiene, Lda    </v>
          </cell>
        </row>
        <row r="4899">
          <cell r="B4899" t="str">
            <v xml:space="preserve">Higienova-Hig.Limpeza Industr.Lda  </v>
          </cell>
        </row>
        <row r="4900">
          <cell r="B4900" t="str">
            <v xml:space="preserve">Hilário da Conceição Antunes       </v>
          </cell>
        </row>
        <row r="4901">
          <cell r="B4901" t="str">
            <v xml:space="preserve">HILARIO DA PAZ VALENTE             </v>
          </cell>
        </row>
        <row r="4902">
          <cell r="B4902" t="str">
            <v xml:space="preserve">Hilário e Guerreiro, Lda           </v>
          </cell>
        </row>
        <row r="4903">
          <cell r="B4903" t="str">
            <v xml:space="preserve">HILARIO JOSE DE OLIVEIRA ALMEIDA   </v>
          </cell>
        </row>
        <row r="4904">
          <cell r="B4904" t="str">
            <v xml:space="preserve">HILDEBRANDO JOSÉ MADRUGA DA SILVA  </v>
          </cell>
        </row>
        <row r="4905">
          <cell r="B4905" t="str">
            <v>Hilti (Portugal)-Prod.e Serviços,Ld</v>
          </cell>
        </row>
        <row r="4906">
          <cell r="B4906" t="str">
            <v xml:space="preserve">Hilton Dublin Kilmainham           </v>
          </cell>
        </row>
        <row r="4907">
          <cell r="B4907" t="str">
            <v xml:space="preserve">Hiperbit - Serv.Informat.,Lda      </v>
          </cell>
        </row>
        <row r="4908">
          <cell r="B4908" t="str">
            <v>Hiperbor-Com.Acessórios Veículos,SA</v>
          </cell>
        </row>
        <row r="4909">
          <cell r="B4909" t="str">
            <v xml:space="preserve">Hiperclima-C.Dist.Térmic.Port.S.A. </v>
          </cell>
        </row>
        <row r="4910">
          <cell r="B4910" t="str">
            <v>Hiperdata-Eq.Consum.Escritório, Lda</v>
          </cell>
        </row>
        <row r="4911">
          <cell r="B4911" t="str">
            <v xml:space="preserve">Hiperimpério Pneus, SA             </v>
          </cell>
        </row>
        <row r="4912">
          <cell r="B4912" t="str">
            <v>Hiperlight-Ilum.Electrif.-S.Unip.Ld</v>
          </cell>
        </row>
        <row r="4913">
          <cell r="B4913" t="str">
            <v xml:space="preserve">Hiperpneus, SA                     </v>
          </cell>
        </row>
        <row r="4914">
          <cell r="B4914" t="str">
            <v xml:space="preserve">Hiperquímica-Prod.Quim.Indust.Lda  </v>
          </cell>
        </row>
        <row r="4915">
          <cell r="B4915" t="str">
            <v>Hipertécnica-C.T.de Electrónica, Ld</v>
          </cell>
        </row>
        <row r="4916">
          <cell r="B4916" t="str">
            <v xml:space="preserve">Hipitécnica-C.Eq.HípicosTransp.Lda </v>
          </cell>
        </row>
        <row r="4917">
          <cell r="B4917" t="str">
            <v xml:space="preserve">Hipólito e Filhas, Lda             </v>
          </cell>
        </row>
        <row r="4918">
          <cell r="B4918" t="str">
            <v xml:space="preserve">Hispanica Palacios Congresos,SL    </v>
          </cell>
        </row>
        <row r="4919">
          <cell r="B4919" t="str">
            <v xml:space="preserve">Hispano Energias y Sistemas, SA    </v>
          </cell>
        </row>
        <row r="4920">
          <cell r="B4920" t="str">
            <v xml:space="preserve">Hispano Energias y Sistemas, SA    </v>
          </cell>
        </row>
        <row r="4921">
          <cell r="B4921" t="str">
            <v xml:space="preserve">Hispanor                           </v>
          </cell>
        </row>
        <row r="4922">
          <cell r="B4922" t="str">
            <v xml:space="preserve">Hitt-Holland Inst.Traffic Tecn.    </v>
          </cell>
        </row>
        <row r="4923">
          <cell r="B4923" t="str">
            <v xml:space="preserve">Hobart Ground Power                </v>
          </cell>
        </row>
        <row r="4924">
          <cell r="B4924" t="str">
            <v xml:space="preserve">Holiday Inn-Morlaix Inv.Turist.    </v>
          </cell>
        </row>
        <row r="4925">
          <cell r="B4925" t="str">
            <v xml:space="preserve">Hollandse Signaalapparaten         </v>
          </cell>
        </row>
        <row r="4926">
          <cell r="B4926" t="str">
            <v xml:space="preserve">Holtauto-Produtos Automóveis,Lda   </v>
          </cell>
        </row>
        <row r="4927">
          <cell r="B4927" t="str">
            <v xml:space="preserve">Homero Alves Marques, Herd.,Lda    </v>
          </cell>
        </row>
        <row r="4928">
          <cell r="B4928" t="str">
            <v xml:space="preserve">Homes Int. S.A.                    </v>
          </cell>
        </row>
        <row r="4929">
          <cell r="B4929" t="str">
            <v xml:space="preserve">Honorato Moreira e Monteiro, Lda   </v>
          </cell>
        </row>
        <row r="4930">
          <cell r="B4930" t="str">
            <v xml:space="preserve">Horácio Alves, Lda.                </v>
          </cell>
        </row>
        <row r="4931">
          <cell r="B4931" t="str">
            <v xml:space="preserve">Horácio Costa-Soc.Repres.O.C.Civil </v>
          </cell>
        </row>
        <row r="4932">
          <cell r="B4932" t="str">
            <v xml:space="preserve">Horácio Manuel da Silva Pires      </v>
          </cell>
        </row>
        <row r="4933">
          <cell r="B4933" t="str">
            <v xml:space="preserve">Horacio Mendes Covita              </v>
          </cell>
        </row>
        <row r="4934">
          <cell r="B4934" t="str">
            <v xml:space="preserve">HORÁCIO PIRES                      </v>
          </cell>
        </row>
        <row r="4935">
          <cell r="B4935" t="str">
            <v xml:space="preserve">HORÁCIO PIRES                      </v>
          </cell>
        </row>
        <row r="4936">
          <cell r="B4936" t="str">
            <v xml:space="preserve">Horácio S.B.Viegas                 </v>
          </cell>
        </row>
        <row r="4937">
          <cell r="B4937" t="str">
            <v xml:space="preserve">Horácio Silva Garcia               </v>
          </cell>
        </row>
        <row r="4938">
          <cell r="B4938" t="str">
            <v xml:space="preserve">Horeca, Lda.                       </v>
          </cell>
        </row>
        <row r="4939">
          <cell r="B4939" t="str">
            <v>Horizonte de Palavras-Edições Unipe</v>
          </cell>
        </row>
        <row r="4940">
          <cell r="B4940" t="str">
            <v xml:space="preserve">Horizonte Filmes                   </v>
          </cell>
        </row>
        <row r="4941">
          <cell r="B4941" t="str">
            <v xml:space="preserve">Hormann Portugal - Portas Lda      </v>
          </cell>
        </row>
        <row r="4942">
          <cell r="B4942" t="str">
            <v xml:space="preserve">Hormitec-Tec.Auxiliares Construção </v>
          </cell>
        </row>
        <row r="4943">
          <cell r="B4943" t="str">
            <v xml:space="preserve">Horsil - Rep.Prod.A.Mat.de Cont.   </v>
          </cell>
        </row>
        <row r="4944">
          <cell r="B4944" t="str">
            <v xml:space="preserve">Horta &amp; Trindade, Lda              </v>
          </cell>
        </row>
        <row r="4945">
          <cell r="B4945" t="str">
            <v xml:space="preserve">Hortal - Indústria Alumínios, Lda  </v>
          </cell>
        </row>
        <row r="4946">
          <cell r="B4946" t="str">
            <v xml:space="preserve">Hortasuper-Com.Representações, Lda </v>
          </cell>
        </row>
        <row r="4947">
          <cell r="B4947" t="str">
            <v xml:space="preserve">Horto do Campo Grande, SA          </v>
          </cell>
        </row>
        <row r="4948">
          <cell r="B4948" t="str">
            <v xml:space="preserve">Hospedeiras de Portugal, Lda       </v>
          </cell>
        </row>
        <row r="4949">
          <cell r="B4949" t="str">
            <v xml:space="preserve">Hospimédica, Lda                   </v>
          </cell>
        </row>
        <row r="4950">
          <cell r="B4950" t="str">
            <v xml:space="preserve">Hospital Cuf Infante Santo, SA     </v>
          </cell>
        </row>
        <row r="4951">
          <cell r="B4951" t="str">
            <v xml:space="preserve">Hospital da Horta                  </v>
          </cell>
        </row>
        <row r="4952">
          <cell r="B4952" t="str">
            <v xml:space="preserve">Hospital da Luz S.A.               </v>
          </cell>
        </row>
        <row r="4953">
          <cell r="B4953" t="str">
            <v xml:space="preserve">Hospital de Faro, EPE              </v>
          </cell>
        </row>
        <row r="4954">
          <cell r="B4954" t="str">
            <v xml:space="preserve">Hospital Distrital de Faro         </v>
          </cell>
        </row>
        <row r="4955">
          <cell r="B4955" t="str">
            <v xml:space="preserve">Hospital Júlio de Matos            </v>
          </cell>
        </row>
        <row r="4956">
          <cell r="B4956" t="str">
            <v xml:space="preserve">Hospital Magalhães Lemos,          </v>
          </cell>
        </row>
        <row r="4957">
          <cell r="B4957" t="str">
            <v xml:space="preserve">Hospwork, Lda                      </v>
          </cell>
        </row>
        <row r="4958">
          <cell r="B4958" t="str">
            <v xml:space="preserve">Hostalina Barbosa                  </v>
          </cell>
        </row>
        <row r="4959">
          <cell r="B4959" t="str">
            <v xml:space="preserve">Hostalina-Organização Festas,Lda   </v>
          </cell>
        </row>
        <row r="4960">
          <cell r="B4960" t="str">
            <v xml:space="preserve">Hot. R.D.Amélia-Invistel-I.Hotel   </v>
          </cell>
        </row>
        <row r="4961">
          <cell r="B4961" t="str">
            <v xml:space="preserve">Hotéis Belver-Management Hoteleiro </v>
          </cell>
        </row>
        <row r="4962">
          <cell r="B4962" t="str">
            <v>Hoteis do Atlântico-S.I.G.Hotéis,SA</v>
          </cell>
        </row>
        <row r="4963">
          <cell r="B4963" t="str">
            <v xml:space="preserve">Hoteis Plasa, SA                   </v>
          </cell>
        </row>
        <row r="4964">
          <cell r="B4964" t="str">
            <v xml:space="preserve">Hoteis Sheraton de Portugal, SA    </v>
          </cell>
        </row>
        <row r="4965">
          <cell r="B4965" t="str">
            <v xml:space="preserve">Hotel Atlantis                     </v>
          </cell>
        </row>
        <row r="4966">
          <cell r="B4966" t="str">
            <v xml:space="preserve">Hotel Center de Monte Real, S.A.   </v>
          </cell>
        </row>
        <row r="4967">
          <cell r="B4967" t="str">
            <v xml:space="preserve">Hotel Crowne Plaza Toulose         </v>
          </cell>
        </row>
        <row r="4968">
          <cell r="B4968" t="str">
            <v xml:space="preserve">Hotel da Bolsa                     </v>
          </cell>
        </row>
        <row r="4969">
          <cell r="B4969" t="str">
            <v xml:space="preserve">Hotel da Horta                     </v>
          </cell>
        </row>
        <row r="4970">
          <cell r="B4970" t="str">
            <v>Hotel da Praia-Gestão  Exp.Hóteis,S</v>
          </cell>
        </row>
        <row r="4971">
          <cell r="B4971" t="str">
            <v xml:space="preserve">Hotel de Lagos, SA                 </v>
          </cell>
        </row>
        <row r="4972">
          <cell r="B4972" t="str">
            <v xml:space="preserve">Hotel de Turísmo de Abrantes, S.A. </v>
          </cell>
        </row>
        <row r="4973">
          <cell r="B4973" t="str">
            <v>Hotel do Colégio-Empr.Turísticos,Ld</v>
          </cell>
        </row>
        <row r="4974">
          <cell r="B4974" t="str">
            <v xml:space="preserve">Hotel Dom Bernardo                 </v>
          </cell>
        </row>
        <row r="4975">
          <cell r="B4975" t="str">
            <v>Hotel Faro Ria-Activ.Turísticas, SA</v>
          </cell>
        </row>
        <row r="4976">
          <cell r="B4976" t="str">
            <v xml:space="preserve">Hotel Golf Mar                     </v>
          </cell>
        </row>
        <row r="4977">
          <cell r="B4977" t="str">
            <v xml:space="preserve">Hotel Lisboa, Lda                  </v>
          </cell>
        </row>
        <row r="4978">
          <cell r="B4978" t="str">
            <v xml:space="preserve">Hotel Lutécia-Soc.Imobil.Olívia,Sa </v>
          </cell>
        </row>
        <row r="4979">
          <cell r="B4979" t="str">
            <v xml:space="preserve">Hotel Mundial-Soc.Hot.T.Sotel.S.A. </v>
          </cell>
        </row>
        <row r="4980">
          <cell r="B4980" t="str">
            <v xml:space="preserve">Hotel Ocidental-Toste Mendes,Lda   </v>
          </cell>
        </row>
        <row r="4981">
          <cell r="B4981" t="str">
            <v xml:space="preserve">Hotel Palácio - Estoril Plage, SA  </v>
          </cell>
        </row>
        <row r="4982">
          <cell r="B4982" t="str">
            <v xml:space="preserve">Hotel Prínc.Perfeito-S.Unipes.Lda  </v>
          </cell>
        </row>
        <row r="4983">
          <cell r="B4983" t="str">
            <v xml:space="preserve">Hotel Residencial S.Tiago, Lda     </v>
          </cell>
        </row>
        <row r="4984">
          <cell r="B4984" t="str">
            <v xml:space="preserve">Hotel Ritz, SA                     </v>
          </cell>
        </row>
        <row r="4985">
          <cell r="B4985" t="str">
            <v xml:space="preserve">Hotel Roma, S.A. - Soc. Concess.   </v>
          </cell>
        </row>
        <row r="4986">
          <cell r="B4986" t="str">
            <v xml:space="preserve">Hotel Tivoli, S.A.                 </v>
          </cell>
        </row>
        <row r="4987">
          <cell r="B4987" t="str">
            <v xml:space="preserve">Hotel Zenit Lisboa                 </v>
          </cell>
        </row>
        <row r="4988">
          <cell r="B4988" t="str">
            <v xml:space="preserve">Hotelapa-Investim.Hoteleiro, SA    </v>
          </cell>
        </row>
        <row r="4989">
          <cell r="B4989" t="str">
            <v xml:space="preserve">Hotelgal, S.A.                     </v>
          </cell>
        </row>
        <row r="4990">
          <cell r="B4990" t="str">
            <v xml:space="preserve">Hotespaço                          </v>
          </cell>
        </row>
        <row r="4991">
          <cell r="B4991" t="str">
            <v xml:space="preserve">Hoti - Oriente Hotéis, Sa          </v>
          </cell>
        </row>
        <row r="4992">
          <cell r="B4992" t="str">
            <v xml:space="preserve">Hotmanagement-Expl.G.Hoteleira,Lda </v>
          </cell>
        </row>
        <row r="4993">
          <cell r="B4993" t="str">
            <v xml:space="preserve">Hotti Aveiro Hoteis, SA            </v>
          </cell>
        </row>
        <row r="4994">
          <cell r="B4994" t="str">
            <v xml:space="preserve">Hottrade-Repr.Gestão Serviços, Lda </v>
          </cell>
        </row>
        <row r="4995">
          <cell r="B4995" t="str">
            <v xml:space="preserve">Hovias-Sinalização Rodoviária,Lda  </v>
          </cell>
        </row>
        <row r="4996">
          <cell r="B4996" t="str">
            <v xml:space="preserve">HQN-Strategy Consulting, Lda       </v>
          </cell>
        </row>
        <row r="4997">
          <cell r="B4997" t="str">
            <v xml:space="preserve">HR - Aluguer Automóveis, SA        </v>
          </cell>
        </row>
        <row r="4998">
          <cell r="B4998" t="str">
            <v xml:space="preserve">HR - Net Europe                    </v>
          </cell>
        </row>
        <row r="4999">
          <cell r="B4999" t="str">
            <v xml:space="preserve">HR Protecção-Com.Mat.Prot.Trab.Lda </v>
          </cell>
        </row>
        <row r="5000">
          <cell r="B5000" t="str">
            <v xml:space="preserve">HST-Hig.Segurança Trabalho,Lda     </v>
          </cell>
        </row>
        <row r="5001">
          <cell r="B5001" t="str">
            <v xml:space="preserve">HTA-Hotéis Turismo Anim.Açores,SA  </v>
          </cell>
        </row>
        <row r="5002">
          <cell r="B5002" t="str">
            <v xml:space="preserve">Hubel-Com.Tecn. Água Ambiente,Lda  </v>
          </cell>
        </row>
        <row r="5003">
          <cell r="B5003" t="str">
            <v xml:space="preserve">Hubgrade, S.A                      </v>
          </cell>
        </row>
        <row r="5004">
          <cell r="B5004" t="str">
            <v xml:space="preserve">Hudarauto-Maq.Agicolas e Industr.  </v>
          </cell>
        </row>
        <row r="5005">
          <cell r="B5005" t="str">
            <v xml:space="preserve">Hugo Campos-Soc.Unipessoal,Lda     </v>
          </cell>
        </row>
        <row r="5006">
          <cell r="B5006" t="str">
            <v xml:space="preserve">Hugo Cândido Abrunhosa             </v>
          </cell>
        </row>
        <row r="5007">
          <cell r="B5007" t="str">
            <v xml:space="preserve">Hugo César D. Gama Henriques       </v>
          </cell>
        </row>
        <row r="5008">
          <cell r="B5008" t="str">
            <v xml:space="preserve">Hugo César P. Magalhães Miranda    </v>
          </cell>
        </row>
        <row r="5009">
          <cell r="B5009" t="str">
            <v xml:space="preserve">Humancap-Gestão de Capital Humano  </v>
          </cell>
        </row>
        <row r="5010">
          <cell r="B5010" t="str">
            <v xml:space="preserve">Humanpersi-Cons.C.Des.Rec.Humanos  </v>
          </cell>
        </row>
        <row r="5011">
          <cell r="B5011" t="str">
            <v xml:space="preserve">Humberto C.G.Barrocas              </v>
          </cell>
        </row>
        <row r="5012">
          <cell r="B5012" t="str">
            <v xml:space="preserve">Humberto J. M. Alves, Lda.         </v>
          </cell>
        </row>
        <row r="5013">
          <cell r="B5013" t="str">
            <v xml:space="preserve">HUMBERTO JOSE OLIVEIRA ALMEIDA     </v>
          </cell>
        </row>
        <row r="5014">
          <cell r="B5014" t="str">
            <v xml:space="preserve">Humberto M. S. Silveira            </v>
          </cell>
        </row>
        <row r="5015">
          <cell r="B5015" t="str">
            <v xml:space="preserve">Humberto Melo                      </v>
          </cell>
        </row>
        <row r="5016">
          <cell r="B5016" t="str">
            <v>HUMBERTO PAULO NASCIMENTO ROSA NETO</v>
          </cell>
        </row>
        <row r="5017">
          <cell r="B5017" t="str">
            <v xml:space="preserve">Humberto Reis-Cons.Engª-Unip.Lda   </v>
          </cell>
        </row>
        <row r="5018">
          <cell r="B5018" t="str">
            <v xml:space="preserve">Humberto Rodrigues G. Rosa         </v>
          </cell>
        </row>
        <row r="5019">
          <cell r="B5019" t="str">
            <v xml:space="preserve">Hummel Gmbh u.Co.KG                </v>
          </cell>
        </row>
        <row r="5020">
          <cell r="B5020" t="str">
            <v xml:space="preserve">Huric-Ind. Comp. Decorativos,Lda   </v>
          </cell>
        </row>
        <row r="5021">
          <cell r="B5021" t="str">
            <v xml:space="preserve">Husa - Hotéis Unidos, S.A.         </v>
          </cell>
        </row>
        <row r="5022">
          <cell r="B5022" t="str">
            <v xml:space="preserve">HVP-Design Unipessoal              </v>
          </cell>
        </row>
        <row r="5023">
          <cell r="B5023" t="str">
            <v>HV-Press-Marketing e Comunicação SA</v>
          </cell>
        </row>
        <row r="5024">
          <cell r="B5024" t="str">
            <v xml:space="preserve">Hydro Building Systems, Lda        </v>
          </cell>
        </row>
        <row r="5025">
          <cell r="B5025" t="str">
            <v xml:space="preserve">Hydro-Aluminio Portalex, SA        </v>
          </cell>
        </row>
        <row r="5026">
          <cell r="B5026" t="str">
            <v xml:space="preserve">I.R-I.Rádiolog.Dr.Pinto Leite,Lda  </v>
          </cell>
        </row>
        <row r="5027">
          <cell r="B5027" t="str">
            <v xml:space="preserve">I.V.E.S-Electr.Industr.Instr.Lda   </v>
          </cell>
        </row>
        <row r="5028">
          <cell r="B5028" t="str">
            <v xml:space="preserve">I2M - Instal.Mecan.Manutenção, Lda </v>
          </cell>
        </row>
        <row r="5029">
          <cell r="B5029" t="str">
            <v xml:space="preserve">IAC-Cooperativa de Cultura, CRL    </v>
          </cell>
        </row>
        <row r="5030">
          <cell r="B5030" t="str">
            <v xml:space="preserve">IAEC-Inst.Americ.E.Comunicação,Lda </v>
          </cell>
        </row>
        <row r="5031">
          <cell r="B5031" t="str">
            <v xml:space="preserve">IAFPA-Int.Aviation Fire Protection </v>
          </cell>
        </row>
        <row r="5032">
          <cell r="B5032" t="str">
            <v xml:space="preserve">Iag Artes Gráficas, Lda.           </v>
          </cell>
        </row>
        <row r="5033">
          <cell r="B5033" t="str">
            <v xml:space="preserve">Ian Dornan Internacional, Lda      </v>
          </cell>
        </row>
        <row r="5034">
          <cell r="B5034" t="str">
            <v xml:space="preserve">Iapor - Divisão Hospitalar         </v>
          </cell>
        </row>
        <row r="5035">
          <cell r="B5035" t="str">
            <v>Iaren-Instituto da Água da Região N</v>
          </cell>
        </row>
        <row r="5036">
          <cell r="B5036" t="str">
            <v xml:space="preserve">IATA - CANADA                      </v>
          </cell>
        </row>
        <row r="5037">
          <cell r="B5037" t="str">
            <v xml:space="preserve">Iata - Inglaterra                  </v>
          </cell>
        </row>
        <row r="5038">
          <cell r="B5038" t="str">
            <v xml:space="preserve">Iata - Suiça                       </v>
          </cell>
        </row>
        <row r="5039">
          <cell r="B5039" t="str">
            <v xml:space="preserve">Iata-Int.Air Transp.Association    </v>
          </cell>
        </row>
        <row r="5040">
          <cell r="B5040" t="str">
            <v xml:space="preserve">Iates Atlântico-Naveg.Serviços,Lda </v>
          </cell>
        </row>
        <row r="5041">
          <cell r="B5041" t="str">
            <v xml:space="preserve">IAWA                               </v>
          </cell>
        </row>
        <row r="5042">
          <cell r="B5042" t="str">
            <v xml:space="preserve">IBC - United Conferences Ltd       </v>
          </cell>
        </row>
        <row r="5043">
          <cell r="B5043" t="str">
            <v xml:space="preserve">IBC Asia (S) Pte Ltd               </v>
          </cell>
        </row>
        <row r="5044">
          <cell r="B5044" t="str">
            <v xml:space="preserve">Iberacero Portugal-Soc.Repres.Lda  </v>
          </cell>
        </row>
        <row r="5045">
          <cell r="B5045" t="str">
            <v xml:space="preserve">Iberbyte, Lda                      </v>
          </cell>
        </row>
        <row r="5046">
          <cell r="B5046" t="str">
            <v>Iberconsult-Formaç.Consultadoria,SA</v>
          </cell>
        </row>
        <row r="5047">
          <cell r="B5047" t="str">
            <v xml:space="preserve">Iberdata-Equipamentos, S.A         </v>
          </cell>
        </row>
        <row r="5048">
          <cell r="B5048" t="str">
            <v>Iberdrola Generacion-Energia e Serv</v>
          </cell>
        </row>
        <row r="5049">
          <cell r="B5049" t="str">
            <v xml:space="preserve">Iberfaro                           </v>
          </cell>
        </row>
        <row r="5050">
          <cell r="B5050" t="str">
            <v xml:space="preserve">Iberfuso                           </v>
          </cell>
        </row>
        <row r="5051">
          <cell r="B5051" t="str">
            <v xml:space="preserve">Iberglory-Consolidadores de Carga  </v>
          </cell>
        </row>
        <row r="5052">
          <cell r="B5052" t="str">
            <v>Ibergru-Alug.Gruas Equipamentos, SA</v>
          </cell>
        </row>
        <row r="5053">
          <cell r="B5053" t="str">
            <v>Ibéria e Furtado-Repr.Serviços, Lda</v>
          </cell>
        </row>
        <row r="5054">
          <cell r="B5054" t="str">
            <v xml:space="preserve">Ibéria e Mota,Repres.E Serv.,Lda   </v>
          </cell>
        </row>
        <row r="5055">
          <cell r="B5055" t="str">
            <v xml:space="preserve">Iberian Lawyer                     </v>
          </cell>
        </row>
        <row r="5056">
          <cell r="B5056" t="str">
            <v xml:space="preserve">Iberic Procurement, Lda            </v>
          </cell>
        </row>
        <row r="5057">
          <cell r="B5057" t="str">
            <v xml:space="preserve">Ibericafrio, Lda                   </v>
          </cell>
        </row>
        <row r="5058">
          <cell r="B5058" t="str">
            <v xml:space="preserve">Iberlab-Equipam. Laboratório,Lda   </v>
          </cell>
        </row>
        <row r="5059">
          <cell r="B5059" t="str">
            <v xml:space="preserve">Iberlemo, S.A.                     </v>
          </cell>
        </row>
        <row r="5060">
          <cell r="B5060" t="str">
            <v>Iberlift Portugal-Eq.Ser.Log.So.Un.</v>
          </cell>
        </row>
        <row r="5061">
          <cell r="B5061" t="str">
            <v xml:space="preserve">Iberlim Açores-Limpezas Técn., Lda </v>
          </cell>
        </row>
        <row r="5062">
          <cell r="B5062" t="str">
            <v>Iberlim-Soc.Limpezas Industriais,SA</v>
          </cell>
        </row>
        <row r="5063">
          <cell r="B5063" t="str">
            <v xml:space="preserve">Iberlim-Soc.Técnica de Limpezas,SA </v>
          </cell>
        </row>
        <row r="5064">
          <cell r="B5064" t="str">
            <v xml:space="preserve">IBERlog                            </v>
          </cell>
        </row>
        <row r="5065">
          <cell r="B5065" t="str">
            <v>Iberobus-Tran.Passag.Autocarros,Lda</v>
          </cell>
        </row>
        <row r="5066">
          <cell r="B5066" t="str">
            <v xml:space="preserve">Iberoeste-Com.Rep.Eq.Limpeza,Lda   </v>
          </cell>
        </row>
        <row r="5067">
          <cell r="B5067" t="str">
            <v>Ibersol Madeira e Açores Restauraçã</v>
          </cell>
        </row>
        <row r="5068">
          <cell r="B5068" t="str">
            <v xml:space="preserve">Ibertruck - Com. Veículos, SA      </v>
          </cell>
        </row>
        <row r="5069">
          <cell r="B5069" t="str">
            <v xml:space="preserve">Iberusa Hotelaria Restauração,S.A. </v>
          </cell>
        </row>
        <row r="5070">
          <cell r="B5070" t="str">
            <v xml:space="preserve">Iberusa-Centr.Compras Restaur.ACE  </v>
          </cell>
        </row>
        <row r="5071">
          <cell r="B5071" t="str">
            <v xml:space="preserve">Ibervoice-Telecomunicações, SA     </v>
          </cell>
        </row>
        <row r="5072">
          <cell r="B5072" t="str">
            <v xml:space="preserve">Ibervoxel-Eq.Médicos Lab.Unip.Lda  </v>
          </cell>
        </row>
        <row r="5073">
          <cell r="B5073" t="str">
            <v xml:space="preserve">Ibis Hotel                         </v>
          </cell>
        </row>
        <row r="5074">
          <cell r="B5074" t="str">
            <v xml:space="preserve">IBS Portugal                       </v>
          </cell>
        </row>
        <row r="5075">
          <cell r="B5075" t="str">
            <v>IBT-Internet Business Technologies,</v>
          </cell>
        </row>
        <row r="5076">
          <cell r="B5076" t="str">
            <v xml:space="preserve">Ic - Instituto da Construção       </v>
          </cell>
        </row>
        <row r="5077">
          <cell r="B5077" t="str">
            <v xml:space="preserve">Icao-Int.Civil Aviat.Organizatin   </v>
          </cell>
        </row>
        <row r="5078">
          <cell r="B5078" t="str">
            <v xml:space="preserve">Icat-Inst.Ciência Apl.Tecnologia   </v>
          </cell>
        </row>
        <row r="5079">
          <cell r="B5079" t="str">
            <v xml:space="preserve">ICBI                               </v>
          </cell>
        </row>
        <row r="5080">
          <cell r="B5080" t="str">
            <v xml:space="preserve">ICBI-International Centre Business </v>
          </cell>
        </row>
        <row r="5081">
          <cell r="B5081" t="str">
            <v xml:space="preserve">ICC-Industria e Com.Calçado        </v>
          </cell>
        </row>
        <row r="5082">
          <cell r="B5082" t="str">
            <v xml:space="preserve">ICD-Instrum.Computação Desenv.,Lda </v>
          </cell>
        </row>
        <row r="5083">
          <cell r="B5083" t="str">
            <v xml:space="preserve">ICEP-Invest.Com.Turismo Portugal   </v>
          </cell>
        </row>
        <row r="5084">
          <cell r="B5084" t="str">
            <v xml:space="preserve">Iceta-Inst.Ciênc.Tecn.Agro-Alim.   </v>
          </cell>
        </row>
        <row r="5085">
          <cell r="B5085" t="str">
            <v>ICI-Império,Comércio e Indústria,SA</v>
          </cell>
        </row>
        <row r="5086">
          <cell r="B5086" t="str">
            <v>Icodi-Ind.Com.Decoração Interiores,</v>
          </cell>
        </row>
        <row r="5087">
          <cell r="B5087" t="str">
            <v xml:space="preserve">ICOH 2003 - Idealiza               </v>
          </cell>
        </row>
        <row r="5088">
          <cell r="B5088" t="str">
            <v xml:space="preserve">Icom-Comissão Nacional Portuguesa  </v>
          </cell>
        </row>
        <row r="5089">
          <cell r="B5089" t="str">
            <v xml:space="preserve">ICOM-Oesterreich.Nationalkomitee   </v>
          </cell>
        </row>
        <row r="5090">
          <cell r="B5090" t="str">
            <v>ICONCI-Socº Construção Civil Imob.U</v>
          </cell>
        </row>
        <row r="5091">
          <cell r="B5091" t="str">
            <v xml:space="preserve">ICONSI                             </v>
          </cell>
        </row>
        <row r="5092">
          <cell r="B5092" t="str">
            <v xml:space="preserve">Icotrónica-Ind.Com.Eq.Médicos,Lda  </v>
          </cell>
        </row>
        <row r="5093">
          <cell r="B5093" t="str">
            <v xml:space="preserve">ICP-Internat.Consultancy Portugal  </v>
          </cell>
        </row>
        <row r="5094">
          <cell r="B5094" t="str">
            <v xml:space="preserve">ICS                                </v>
          </cell>
        </row>
        <row r="5095">
          <cell r="B5095" t="str">
            <v xml:space="preserve">ICS-Comunic. y Publicidad del Sur  </v>
          </cell>
        </row>
        <row r="5096">
          <cell r="B5096" t="str">
            <v xml:space="preserve">ICS-Comunicacion Y Publicidad      </v>
          </cell>
        </row>
        <row r="5097">
          <cell r="B5097" t="str">
            <v xml:space="preserve">ICTS-Portugal-Cons.Av.Comercial,SA </v>
          </cell>
        </row>
        <row r="5098">
          <cell r="B5098" t="str">
            <v>IDAD-Instituto  Amb. e Desenv.-Idad</v>
          </cell>
        </row>
        <row r="5099">
          <cell r="B5099" t="str">
            <v>Idália Maria Graça Ferreira Figueir</v>
          </cell>
        </row>
        <row r="5100">
          <cell r="B5100" t="str">
            <v>IDALINA MARIA ALFAIA MIMOSO DE AZEV</v>
          </cell>
        </row>
        <row r="5101">
          <cell r="B5101" t="str">
            <v xml:space="preserve">IDC-Ponto Converg.E.Seminários,SA  </v>
          </cell>
        </row>
        <row r="5102">
          <cell r="B5102" t="str">
            <v xml:space="preserve">Ideeléctrica-Proj.Mont.Electr.Lda  </v>
          </cell>
        </row>
        <row r="5103">
          <cell r="B5103" t="str">
            <v>Idefe-Inst.D.Est.Ec.Fin.Empresariai</v>
          </cell>
        </row>
        <row r="5104">
          <cell r="B5104" t="str">
            <v xml:space="preserve">Ideias &amp; Eventos, Lda              </v>
          </cell>
        </row>
        <row r="5105">
          <cell r="B5105" t="str">
            <v xml:space="preserve">Ideias ao Quadrado-Org.Eventos,Lda </v>
          </cell>
        </row>
        <row r="5106">
          <cell r="B5106" t="str">
            <v>Ideias Frescas-Design Multimédia,Ld</v>
          </cell>
        </row>
        <row r="5107">
          <cell r="B5107" t="str">
            <v>Ideias Maiores-Conª Produção de Pro</v>
          </cell>
        </row>
        <row r="5108">
          <cell r="B5108" t="str">
            <v xml:space="preserve">Ideias Padrão-Publ.Comunicação,Lda </v>
          </cell>
        </row>
        <row r="5109">
          <cell r="B5109" t="str">
            <v>Ideias Sólidas-Tec.S.Design,Unip.Ld</v>
          </cell>
        </row>
        <row r="5110">
          <cell r="B5110" t="str">
            <v xml:space="preserve">IDG-Imagem Digital Gráfica, Lda    </v>
          </cell>
        </row>
        <row r="5111">
          <cell r="B5111" t="str">
            <v>IDICT-Inst.Des.InspecçõesC.Trabalho</v>
          </cell>
        </row>
        <row r="5112">
          <cell r="B5112" t="str">
            <v xml:space="preserve">Idiomaglogal-Unipessoal, Lda       </v>
          </cell>
        </row>
        <row r="5113">
          <cell r="B5113" t="str">
            <v>IDIT-Instituto Des.Inov.Tecnológica</v>
          </cell>
        </row>
        <row r="5114">
          <cell r="B5114" t="str">
            <v xml:space="preserve">Idmec - Instituto Eng.Mecânica     </v>
          </cell>
        </row>
        <row r="5115">
          <cell r="B5115" t="str">
            <v xml:space="preserve">Idom Engenharia-Serv.Engª Cons,Lda </v>
          </cell>
        </row>
        <row r="5116">
          <cell r="B5116" t="str">
            <v xml:space="preserve">Idomiz Informática, Lda            </v>
          </cell>
        </row>
        <row r="5117">
          <cell r="B5117" t="str">
            <v xml:space="preserve">Idonic.Lda                         </v>
          </cell>
        </row>
        <row r="5118">
          <cell r="B5118" t="str">
            <v>IDPCC-Inst.Direito Penal C.Criminai</v>
          </cell>
        </row>
        <row r="5119">
          <cell r="B5119" t="str">
            <v xml:space="preserve">IDT - Indústrias Metálicas, S.A.   </v>
          </cell>
        </row>
        <row r="5120">
          <cell r="B5120" t="str">
            <v xml:space="preserve">IEI - Inst.Elect.Industriais,Lda   </v>
          </cell>
        </row>
        <row r="5121">
          <cell r="B5121" t="str">
            <v xml:space="preserve">Ieme-Ind.Electrom.de Motores,Lda   </v>
          </cell>
        </row>
        <row r="5122">
          <cell r="B5122" t="str">
            <v>IEMS-Inst.Electrón.Manut.Serviços,L</v>
          </cell>
        </row>
        <row r="5123">
          <cell r="B5123" t="str">
            <v xml:space="preserve">Ier, Sa                            </v>
          </cell>
        </row>
        <row r="5124">
          <cell r="B5124" t="str">
            <v xml:space="preserve">IER-Impresoras Especializadas,SL   </v>
          </cell>
        </row>
        <row r="5125">
          <cell r="B5125" t="str">
            <v>IESF-Inst.E.Sup.Financeiros e Fisca</v>
          </cell>
        </row>
        <row r="5126">
          <cell r="B5126" t="str">
            <v xml:space="preserve">IFExecutives Edições Formação, SA  </v>
          </cell>
        </row>
        <row r="5127">
          <cell r="B5127" t="str">
            <v xml:space="preserve">IFT-Filmes, Lda                    </v>
          </cell>
        </row>
        <row r="5128">
          <cell r="B5128" t="str">
            <v xml:space="preserve">IGAC-Inspecção Ger.Activ.Culturais </v>
          </cell>
        </row>
        <row r="5129">
          <cell r="B5129" t="str">
            <v xml:space="preserve">IGD - Comunicação, SA              </v>
          </cell>
        </row>
        <row r="5130">
          <cell r="B5130" t="str">
            <v>Igemaci-I.g.Energia Manut.Autom.Ind</v>
          </cell>
        </row>
        <row r="5131">
          <cell r="B5131" t="str">
            <v xml:space="preserve">Igestur                            </v>
          </cell>
        </row>
        <row r="5132">
          <cell r="B5132" t="str">
            <v>Igisol-S.Limpeza Dom.Ind.Jardin.Lda</v>
          </cell>
        </row>
        <row r="5133">
          <cell r="B5133" t="str">
            <v xml:space="preserve">Ignitron, Lda                      </v>
          </cell>
        </row>
        <row r="5134">
          <cell r="B5134" t="str">
            <v>Igor Gonçalo Santos Cruz Arrais Mar</v>
          </cell>
        </row>
        <row r="5135">
          <cell r="B5135" t="str">
            <v xml:space="preserve">Igreja Nossa Senhora do Ar         </v>
          </cell>
        </row>
        <row r="5136">
          <cell r="B5136" t="str">
            <v xml:space="preserve">Igus-Produtos Polímeros Unipessoal </v>
          </cell>
        </row>
        <row r="5137">
          <cell r="B5137" t="str">
            <v xml:space="preserve">IHI Magyarország RT                </v>
          </cell>
        </row>
        <row r="5138">
          <cell r="B5138" t="str">
            <v>IIR España-Institute Inter.Research</v>
          </cell>
        </row>
        <row r="5139">
          <cell r="B5139" t="str">
            <v xml:space="preserve">IIR Graphex LTD                    </v>
          </cell>
        </row>
        <row r="5140">
          <cell r="B5140" t="str">
            <v xml:space="preserve">Iir Limited                        </v>
          </cell>
        </row>
        <row r="5141">
          <cell r="B5141" t="str">
            <v xml:space="preserve">IKEA PORTUGAL-MÓVEIS E DEC. LDA.   </v>
          </cell>
        </row>
        <row r="5142">
          <cell r="B5142" t="str">
            <v xml:space="preserve">Ikusi - Angel Iglesias, SA         </v>
          </cell>
        </row>
        <row r="5143">
          <cell r="B5143" t="str">
            <v xml:space="preserve">Ikusi - Angel Iglesias, SA         </v>
          </cell>
        </row>
        <row r="5144">
          <cell r="B5144" t="str">
            <v xml:space="preserve">Ilda Faria Santos                  </v>
          </cell>
        </row>
        <row r="5145">
          <cell r="B5145" t="str">
            <v xml:space="preserve">Ilda Maria Neto Oliveira Antunes   </v>
          </cell>
        </row>
        <row r="5146">
          <cell r="B5146" t="str">
            <v>ILDA MARIA VELOSO DA SILVA DE CONDE</v>
          </cell>
        </row>
        <row r="5147">
          <cell r="B5147" t="str">
            <v xml:space="preserve">Ildeberto António Mesquita Furtado </v>
          </cell>
        </row>
        <row r="5148">
          <cell r="B5148" t="str">
            <v xml:space="preserve">Ildefonso Cabral Resendes          </v>
          </cell>
        </row>
        <row r="5149">
          <cell r="B5149" t="str">
            <v xml:space="preserve">Ildefonso Cabral Resendes          </v>
          </cell>
        </row>
        <row r="5150">
          <cell r="B5150" t="str">
            <v>Ilhaçores-Actividades Transitárias,</v>
          </cell>
        </row>
        <row r="5151">
          <cell r="B5151" t="str">
            <v>Ilhadosol Tur-Invest.Turísticos, Ld</v>
          </cell>
        </row>
        <row r="5152">
          <cell r="B5152" t="str">
            <v xml:space="preserve">Ilhéu de Fora-Empr.Turísticos, SA  </v>
          </cell>
        </row>
        <row r="5153">
          <cell r="B5153" t="str">
            <v xml:space="preserve">Ili                                </v>
          </cell>
        </row>
        <row r="5154">
          <cell r="B5154" t="str">
            <v xml:space="preserve">Ilídio Maria Francisco António     </v>
          </cell>
        </row>
        <row r="5155">
          <cell r="B5155" t="str">
            <v xml:space="preserve">Ilídio Paiva Figueiredo            </v>
          </cell>
        </row>
        <row r="5156">
          <cell r="B5156" t="str">
            <v xml:space="preserve">Ilidios Joalheiros                 </v>
          </cell>
        </row>
        <row r="5157">
          <cell r="B5157" t="str">
            <v xml:space="preserve">Ilumina - Materiais Eléctricos     </v>
          </cell>
        </row>
        <row r="5158">
          <cell r="B5158" t="str">
            <v xml:space="preserve">Iluminaçores-Ilum.Decor.Açores,Lda </v>
          </cell>
        </row>
        <row r="5159">
          <cell r="B5159" t="str">
            <v xml:space="preserve">Imaer Portugal, Lda                </v>
          </cell>
        </row>
        <row r="5160">
          <cell r="B5160" t="str">
            <v xml:space="preserve">Imaf-Martinho Campos e Filhos,Lda  </v>
          </cell>
        </row>
        <row r="5161">
          <cell r="B5161" t="str">
            <v xml:space="preserve">Image One, Lda                     </v>
          </cell>
        </row>
        <row r="5162">
          <cell r="B5162" t="str">
            <v xml:space="preserve">Imagem d'Água                      </v>
          </cell>
        </row>
        <row r="5163">
          <cell r="B5163" t="str">
            <v xml:space="preserve">Imagens Vivas-Public.,Lda          </v>
          </cell>
        </row>
        <row r="5164">
          <cell r="B5164" t="str">
            <v xml:space="preserve">Imaginato Publicidade              </v>
          </cell>
        </row>
        <row r="5165">
          <cell r="B5165" t="str">
            <v xml:space="preserve">IMAR-Instituto do Mar              </v>
          </cell>
        </row>
        <row r="5166">
          <cell r="B5166" t="str">
            <v xml:space="preserve">I-Média - Comunicacion Elect. SA   </v>
          </cell>
        </row>
        <row r="5167">
          <cell r="B5167" t="str">
            <v xml:space="preserve">Imenso Alentejo Edições,lda        </v>
          </cell>
        </row>
        <row r="5168">
          <cell r="B5168" t="str">
            <v xml:space="preserve">Imexmática-Serv. Informática,Lda   </v>
          </cell>
        </row>
        <row r="5169">
          <cell r="B5169" t="str">
            <v xml:space="preserve">IMF-Imaginação Fértil              </v>
          </cell>
        </row>
        <row r="5170">
          <cell r="B5170" t="str">
            <v xml:space="preserve">IMJ Informática, Lda               </v>
          </cell>
        </row>
        <row r="5171">
          <cell r="B5171" t="str">
            <v xml:space="preserve">Immerbusiness, Lda                 </v>
          </cell>
        </row>
        <row r="5172">
          <cell r="B5172" t="str">
            <v xml:space="preserve">IMO - Industrias Metalurgicas, Lda </v>
          </cell>
        </row>
        <row r="5173">
          <cell r="B5173" t="str">
            <v xml:space="preserve">Imoart - Arte e Decoração, Lda     </v>
          </cell>
        </row>
        <row r="5174">
          <cell r="B5174" t="str">
            <v xml:space="preserve">Imobiliária Manuel Brancal, SA     </v>
          </cell>
        </row>
        <row r="5175">
          <cell r="B5175" t="str">
            <v xml:space="preserve">Imoedições-Ed.Periodicas Multim.Ld </v>
          </cell>
        </row>
        <row r="5176">
          <cell r="B5176" t="str">
            <v>Imoestatística-E.Periód.Multimédia,</v>
          </cell>
        </row>
        <row r="5177">
          <cell r="B5177" t="str">
            <v xml:space="preserve">IMO-Intern.Media Organisation Ltd  </v>
          </cell>
        </row>
        <row r="5178">
          <cell r="B5178" t="str">
            <v xml:space="preserve">Imométrica, Lda                    </v>
          </cell>
        </row>
        <row r="5179">
          <cell r="B5179" t="str">
            <v xml:space="preserve">Imostrong, SA                      </v>
          </cell>
        </row>
        <row r="5180">
          <cell r="B5180" t="str">
            <v xml:space="preserve">Impacto Visual-Publ.Exterior,Lda   </v>
          </cell>
        </row>
        <row r="5181">
          <cell r="B5181" t="str">
            <v xml:space="preserve">Impacto-Máq. e Ferramentas, Lda    </v>
          </cell>
        </row>
        <row r="5182">
          <cell r="B5182" t="str">
            <v xml:space="preserve">Impala-Multimédia                  </v>
          </cell>
        </row>
        <row r="5183">
          <cell r="B5183" t="str">
            <v>Imparte-Equipamentos de Segurança,L</v>
          </cell>
        </row>
        <row r="5184">
          <cell r="B5184" t="str">
            <v xml:space="preserve">Imperazevedo-Imp.Isolamentos,Lda   </v>
          </cell>
        </row>
        <row r="5185">
          <cell r="B5185" t="str">
            <v xml:space="preserve">Impéria - Bandeiras, Lda.          </v>
          </cell>
        </row>
        <row r="5186">
          <cell r="B5186" t="str">
            <v xml:space="preserve">Imperial College London            </v>
          </cell>
        </row>
        <row r="5187">
          <cell r="B5187" t="str">
            <v xml:space="preserve">Império Bonança-Compª Seguros,SA   </v>
          </cell>
        </row>
        <row r="5188">
          <cell r="B5188" t="str">
            <v xml:space="preserve">Império do Nabão, Lda              </v>
          </cell>
        </row>
        <row r="5189">
          <cell r="B5189" t="str">
            <v xml:space="preserve">Impersol - Películas p/vidros, Lda </v>
          </cell>
        </row>
        <row r="5190">
          <cell r="B5190" t="str">
            <v xml:space="preserve">Imporferma-Equip.Industriais,Lda   </v>
          </cell>
        </row>
        <row r="5191">
          <cell r="B5191" t="str">
            <v xml:space="preserve">Imporfita-Eq.E Cons.de Escr.,Lda   </v>
          </cell>
        </row>
        <row r="5192">
          <cell r="B5192" t="str">
            <v>Imporquímica-I.Port.Prod.Química,Ld</v>
          </cell>
        </row>
        <row r="5193">
          <cell r="B5193" t="str">
            <v xml:space="preserve">Importex - Representações, Lda.    </v>
          </cell>
        </row>
        <row r="5194">
          <cell r="B5194" t="str">
            <v xml:space="preserve">Imporvedra-Imp. Exp. Vedantes, Lda </v>
          </cell>
        </row>
        <row r="5195">
          <cell r="B5195" t="str">
            <v xml:space="preserve">Impraçor-Soc.Impr.e Publicid.S.A.  </v>
          </cell>
        </row>
        <row r="5196">
          <cell r="B5196" t="str">
            <v xml:space="preserve">Imprensa Nacional Casa Moeda, SA   </v>
          </cell>
        </row>
        <row r="5197">
          <cell r="B5197" t="str">
            <v>Impreopa - Soc.Jornal.Editorial, SA</v>
          </cell>
        </row>
        <row r="5198">
          <cell r="B5198" t="str">
            <v xml:space="preserve">Impresa Publishing, S.A.           </v>
          </cell>
        </row>
        <row r="5199">
          <cell r="B5199" t="str">
            <v xml:space="preserve">Improsit, S.A.                     </v>
          </cell>
        </row>
        <row r="5200">
          <cell r="B5200" t="str">
            <v xml:space="preserve">Imta - Ind.Metalom.Tecn.Avanç.S.A. </v>
          </cell>
        </row>
        <row r="5201">
          <cell r="B5201" t="str">
            <v xml:space="preserve">In Out Global - ISCTE              </v>
          </cell>
        </row>
        <row r="5202">
          <cell r="B5202" t="str">
            <v xml:space="preserve">In Out-Automação e Controlo, Lda   </v>
          </cell>
        </row>
        <row r="5203">
          <cell r="B5203" t="str">
            <v xml:space="preserve">In Two - Design e Publicidade,Lda  </v>
          </cell>
        </row>
        <row r="5204">
          <cell r="B5204" t="str">
            <v xml:space="preserve">In Vogue - Serv. de Marketing, Lda </v>
          </cell>
        </row>
        <row r="5205">
          <cell r="B5205" t="str">
            <v>INA -Inst.Nacional de Administração</v>
          </cell>
        </row>
        <row r="5206">
          <cell r="B5206" t="str">
            <v xml:space="preserve">Ina Rolamentos, Lda.               </v>
          </cell>
        </row>
        <row r="5207">
          <cell r="B5207" t="str">
            <v xml:space="preserve">INAC                               </v>
          </cell>
        </row>
        <row r="5208">
          <cell r="B5208" t="str">
            <v>INAC - Instituto Nac. Aviação Civil</v>
          </cell>
        </row>
        <row r="5209">
          <cell r="B5209" t="str">
            <v xml:space="preserve">Inacilux-Reclamos Luminosos, Lda   </v>
          </cell>
        </row>
        <row r="5210">
          <cell r="B5210" t="str">
            <v xml:space="preserve">Inalentejo                         </v>
          </cell>
        </row>
        <row r="5211">
          <cell r="B5211" t="str">
            <v>Inalfisa-Constr.Metalomecânicas,Lda</v>
          </cell>
        </row>
        <row r="5212">
          <cell r="B5212" t="str">
            <v xml:space="preserve">Inambu-Com.Produt.Electrónica,Lda  </v>
          </cell>
        </row>
        <row r="5213">
          <cell r="B5213" t="str">
            <v xml:space="preserve">Inasi-Com.Ind.Maq.Viaturas         </v>
          </cell>
        </row>
        <row r="5214">
          <cell r="B5214" t="str">
            <v xml:space="preserve">Inatel Porto Santo                 </v>
          </cell>
        </row>
        <row r="5215">
          <cell r="B5215" t="str">
            <v xml:space="preserve">INBORVAL-Ind. de Borracha, Lda.    </v>
          </cell>
        </row>
        <row r="5216">
          <cell r="B5216" t="str">
            <v xml:space="preserve">Incentivo-Escrever e Editar, Lda   </v>
          </cell>
        </row>
        <row r="5217">
          <cell r="B5217" t="str">
            <v xml:space="preserve">Incentor-Public. de Inovação,Lda   </v>
          </cell>
        </row>
        <row r="5218">
          <cell r="B5218" t="str">
            <v xml:space="preserve">InCircle-Cons.Gestão Eventos,Lda   </v>
          </cell>
        </row>
        <row r="5219">
          <cell r="B5219" t="str">
            <v xml:space="preserve">Incontrol Simulation Software BV   </v>
          </cell>
        </row>
        <row r="5220">
          <cell r="B5220" t="str">
            <v xml:space="preserve">Incoveca Granitos,SA               </v>
          </cell>
        </row>
        <row r="5221">
          <cell r="B5221" t="str">
            <v xml:space="preserve">Ind.C.Electr.Tel.F.Cunha Barros,SA </v>
          </cell>
        </row>
        <row r="5222">
          <cell r="B5222" t="str">
            <v xml:space="preserve">Indaço-Com.Ind.Equip.Metálicos,Lda </v>
          </cell>
        </row>
        <row r="5223">
          <cell r="B5223" t="str">
            <v xml:space="preserve">Indalux-Equipam.Electricos,Lda     </v>
          </cell>
        </row>
        <row r="5224">
          <cell r="B5224" t="str">
            <v xml:space="preserve">Indaqua-G.Águas de Matosinhos,SA   </v>
          </cell>
        </row>
        <row r="5225">
          <cell r="B5225" t="str">
            <v xml:space="preserve">INDEG - ISCTE                      </v>
          </cell>
        </row>
        <row r="5226">
          <cell r="B5226" t="str">
            <v xml:space="preserve">INDEG - Projectos                  </v>
          </cell>
        </row>
        <row r="5227">
          <cell r="B5227" t="str">
            <v>Indestral-Ind.Desperd. e Trapo, Lda</v>
          </cell>
        </row>
        <row r="5228">
          <cell r="B5228" t="str">
            <v xml:space="preserve">Indetil - Indúst.Etiquetas, Lda    </v>
          </cell>
        </row>
        <row r="5229">
          <cell r="B5229" t="str">
            <v xml:space="preserve">Indi Expresso - Serv.Estafet.Lda   </v>
          </cell>
        </row>
        <row r="5230">
          <cell r="B5230" t="str">
            <v>Indicampo - Soc.Representações, Lda</v>
          </cell>
        </row>
        <row r="5231">
          <cell r="B5231" t="str">
            <v xml:space="preserve">Indicator Editores                 </v>
          </cell>
        </row>
        <row r="5232">
          <cell r="B5232" t="str">
            <v xml:space="preserve">Indra Sistemas Portugal S.A.       </v>
          </cell>
        </row>
        <row r="5233">
          <cell r="B5233" t="str">
            <v xml:space="preserve">Indubel - Indústrias Betão, S.A.   </v>
          </cell>
        </row>
        <row r="5234">
          <cell r="B5234" t="str">
            <v xml:space="preserve">Indugrave - Ind.de Gravura, Lda    </v>
          </cell>
        </row>
        <row r="5235">
          <cell r="B5235" t="str">
            <v xml:space="preserve">Indulis - Com.Mat.Eléctrico, SA    </v>
          </cell>
        </row>
        <row r="5236">
          <cell r="B5236" t="str">
            <v xml:space="preserve">Induma-Máq.Industriais, Lda        </v>
          </cell>
        </row>
        <row r="5237">
          <cell r="B5237" t="str">
            <v xml:space="preserve">Indumotor-Ind.Acessórios Auto, Lda </v>
          </cell>
        </row>
        <row r="5238">
          <cell r="B5238" t="str">
            <v>Indusmelec - Mat. Elect. &amp; Autom.In</v>
          </cell>
        </row>
        <row r="5239">
          <cell r="B5239" t="str">
            <v xml:space="preserve">Industra                           </v>
          </cell>
        </row>
        <row r="5240">
          <cell r="B5240" t="str">
            <v>Indústria Açoreana, Turistico-Hotel</v>
          </cell>
        </row>
        <row r="5241">
          <cell r="B5241" t="str">
            <v xml:space="preserve">Indústria de  Artes Gráficas, Lda  </v>
          </cell>
        </row>
        <row r="5242">
          <cell r="B5242" t="str">
            <v>Industria Meta. de Oliveira &amp; Santo</v>
          </cell>
        </row>
        <row r="5243">
          <cell r="B5243" t="str">
            <v xml:space="preserve">Indústrias Jomar-Mad. Derivados,SA </v>
          </cell>
        </row>
        <row r="5244">
          <cell r="B5244" t="str">
            <v xml:space="preserve">Ine - Instituto Nac. Estatística   </v>
          </cell>
        </row>
        <row r="5245">
          <cell r="B5245" t="str">
            <v>Inédia-Consultoria  Estratégia Com.</v>
          </cell>
        </row>
        <row r="5246">
          <cell r="B5246" t="str">
            <v xml:space="preserve">Inédito - Soc. Representações, Lda </v>
          </cell>
        </row>
        <row r="5247">
          <cell r="B5247" t="str">
            <v>INEGI-Instituto Engenharia Mecânica</v>
          </cell>
        </row>
        <row r="5248">
          <cell r="B5248" t="str">
            <v>INEM - Instituto Nacional Emergênci</v>
          </cell>
        </row>
        <row r="5249">
          <cell r="B5249" t="str">
            <v xml:space="preserve">Inês Jaulino de Melo Brandão       </v>
          </cell>
        </row>
        <row r="5250">
          <cell r="B5250" t="str">
            <v xml:space="preserve">Inês Rosa                          </v>
          </cell>
        </row>
        <row r="5251">
          <cell r="B5251" t="str">
            <v xml:space="preserve">INÊS TORCATO RELVAS                </v>
          </cell>
        </row>
        <row r="5252">
          <cell r="B5252" t="str">
            <v xml:space="preserve">Inês Vargas Correia                </v>
          </cell>
        </row>
        <row r="5253">
          <cell r="B5253" t="str">
            <v>Inesting-Martketing Tecnológico,S.A</v>
          </cell>
        </row>
        <row r="5254">
          <cell r="B5254" t="str">
            <v>Ineti-Inst.N.Engenharia Tecn.Indust</v>
          </cell>
        </row>
        <row r="5255">
          <cell r="B5255" t="str">
            <v>Inexistência-Arquitetura de Exterio</v>
          </cell>
        </row>
        <row r="5256">
          <cell r="B5256" t="str">
            <v>Inferência-Aplic.Inf.Sup.Decisão,Ld</v>
          </cell>
        </row>
        <row r="5257">
          <cell r="B5257" t="str">
            <v xml:space="preserve">Infesta-Serviços Técnicos, Lda     </v>
          </cell>
        </row>
        <row r="5258">
          <cell r="B5258" t="str">
            <v xml:space="preserve">Infocontrol-Electrónica Autom.Lda  </v>
          </cell>
        </row>
        <row r="5259">
          <cell r="B5259" t="str">
            <v xml:space="preserve">Infocorte-Publ.Marketing Serv.,Lda </v>
          </cell>
        </row>
        <row r="5260">
          <cell r="B5260" t="str">
            <v xml:space="preserve">Infodigest-Edições Multimédia      </v>
          </cell>
        </row>
        <row r="5261">
          <cell r="B5261" t="str">
            <v xml:space="preserve">Infodirecta-Vendas Dir. e Catálogo </v>
          </cell>
        </row>
        <row r="5262">
          <cell r="B5262" t="str">
            <v>InfoEco - Serviços e Consultoria,Ld</v>
          </cell>
        </row>
        <row r="5263">
          <cell r="B5263" t="str">
            <v>Info-Excelência S.Com.Informação,Ld</v>
          </cell>
        </row>
        <row r="5264">
          <cell r="B5264" t="str">
            <v>Info-Excelência,Beira Interior,Unip</v>
          </cell>
        </row>
        <row r="5265">
          <cell r="B5265" t="str">
            <v xml:space="preserve">Infofield - Informática, S.A.      </v>
          </cell>
        </row>
        <row r="5266">
          <cell r="B5266" t="str">
            <v>Infofluxos-Edições Comunicª Unipess</v>
          </cell>
        </row>
        <row r="5267">
          <cell r="B5267" t="str">
            <v xml:space="preserve">Infomariense-Informát. e Gestão,Lª </v>
          </cell>
        </row>
        <row r="5268">
          <cell r="B5268" t="str">
            <v xml:space="preserve">Infonet Portugal, Lda              </v>
          </cell>
        </row>
        <row r="5269">
          <cell r="B5269" t="str">
            <v xml:space="preserve">Inforatlântida - Inf.Consum.,Lda   </v>
          </cell>
        </row>
        <row r="5270">
          <cell r="B5270" t="str">
            <v>Inforfoco-Distª Eqº Informático,Lda</v>
          </cell>
        </row>
        <row r="5271">
          <cell r="B5271" t="str">
            <v>Inforgénese-Inf. Form. Serviços,Lda</v>
          </cell>
        </row>
        <row r="5272">
          <cell r="B5272" t="str">
            <v xml:space="preserve">Inforgeo-Sist Inform Geográf,Lda   </v>
          </cell>
        </row>
        <row r="5273">
          <cell r="B5273" t="str">
            <v xml:space="preserve">Inforhorta-Com.Informática, Lda.   </v>
          </cell>
        </row>
        <row r="5274">
          <cell r="B5274" t="str">
            <v>Inforlândia-Sist.Serv.Informática,L</v>
          </cell>
        </row>
        <row r="5275">
          <cell r="B5275" t="str">
            <v xml:space="preserve">Informa D&amp;B, Lda                   </v>
          </cell>
        </row>
        <row r="5276">
          <cell r="B5276" t="str">
            <v xml:space="preserve">Informantem-Inform.Manutenção,S.A  </v>
          </cell>
        </row>
        <row r="5277">
          <cell r="B5277" t="str">
            <v xml:space="preserve">Informática El Corte Inglês        </v>
          </cell>
        </row>
        <row r="5278">
          <cell r="B5278" t="str">
            <v xml:space="preserve">Informix - Software Portugal,Lda   </v>
          </cell>
        </row>
        <row r="5279">
          <cell r="B5279" t="str">
            <v xml:space="preserve">Informix Software Ibérica, SA      </v>
          </cell>
        </row>
        <row r="5280">
          <cell r="B5280" t="str">
            <v>Inforpel-Soc.Formul.Informática,Lda</v>
          </cell>
        </row>
        <row r="5281">
          <cell r="B5281" t="str">
            <v>Infortec-Projectos Consultoria, Lda</v>
          </cell>
        </row>
        <row r="5282">
          <cell r="B5282" t="str">
            <v xml:space="preserve">Infortipo-Serviços de Publicidade  </v>
          </cell>
        </row>
        <row r="5283">
          <cell r="B5283" t="str">
            <v xml:space="preserve">Infortoldos-Ind.Fornec.Toldos, Lda </v>
          </cell>
        </row>
        <row r="5284">
          <cell r="B5284" t="str">
            <v xml:space="preserve">Inforvisão-Comunic. &amp; Imagem, Lda. </v>
          </cell>
        </row>
        <row r="5285">
          <cell r="B5285" t="str">
            <v xml:space="preserve">InfraSecur-Sistemas de Segurança   </v>
          </cell>
        </row>
        <row r="5286">
          <cell r="B5286" t="str">
            <v xml:space="preserve">Ingenieros Asesores,S.A.           </v>
          </cell>
        </row>
        <row r="5287">
          <cell r="B5287" t="str">
            <v>ÍNGRIDE ALEXANDRA DE CARVALHO LOURE</v>
          </cell>
        </row>
        <row r="5288">
          <cell r="B5288" t="str">
            <v>Initial Portugal-S.Prot.Amb.Unip.Ld</v>
          </cell>
        </row>
        <row r="5289">
          <cell r="B5289" t="str">
            <v xml:space="preserve">INK Publishing                     </v>
          </cell>
        </row>
        <row r="5290">
          <cell r="B5290" t="str">
            <v>Innovagency-Consultoria,Tecª Comunª</v>
          </cell>
        </row>
        <row r="5291">
          <cell r="B5291" t="str">
            <v xml:space="preserve">Innovata, LLC                      </v>
          </cell>
        </row>
        <row r="5292">
          <cell r="B5292" t="str">
            <v xml:space="preserve">Inocrowd, SA                       </v>
          </cell>
        </row>
        <row r="5293">
          <cell r="B5293" t="str">
            <v>INOGATE-Consultoria Inovação Empres</v>
          </cell>
        </row>
        <row r="5294">
          <cell r="B5294" t="str">
            <v xml:space="preserve">Inokem-Soluções em Quimicos        </v>
          </cell>
        </row>
        <row r="5295">
          <cell r="B5295" t="str">
            <v>Inopower-Sistemas de Gestão Energia</v>
          </cell>
        </row>
        <row r="5296">
          <cell r="B5296" t="str">
            <v xml:space="preserve">Inovação-Construção &amp; Qualidade,SA </v>
          </cell>
        </row>
        <row r="5297">
          <cell r="B5297" t="str">
            <v xml:space="preserve">Inovacargo - Soc.Transp.,Lda       </v>
          </cell>
        </row>
        <row r="5298">
          <cell r="B5298" t="str">
            <v xml:space="preserve">Inovergo Desenv. Laboral, Lda      </v>
          </cell>
        </row>
        <row r="5299">
          <cell r="B5299" t="str">
            <v>Inov-Inesc Inov.-Inst.N.Tecnologias</v>
          </cell>
        </row>
        <row r="5300">
          <cell r="B5300" t="str">
            <v xml:space="preserve">Inovodecor-Imp.Exp.Artig.dec.Lda   </v>
          </cell>
        </row>
        <row r="5301">
          <cell r="B5301" t="str">
            <v>Inregis-Distr.Prod.Informáticos,Lda</v>
          </cell>
        </row>
        <row r="5302">
          <cell r="B5302" t="str">
            <v xml:space="preserve">INSA - Ingen.Softw.Avanz.(Port)    </v>
          </cell>
        </row>
        <row r="5303">
          <cell r="B5303" t="str">
            <v xml:space="preserve">Insco-Insular Hipermercados,SA     </v>
          </cell>
        </row>
        <row r="5304">
          <cell r="B5304" t="str">
            <v xml:space="preserve">Insead-Executive Education         </v>
          </cell>
        </row>
        <row r="5305">
          <cell r="B5305" t="str">
            <v xml:space="preserve">Insight Media, Lda                 </v>
          </cell>
        </row>
        <row r="5306">
          <cell r="B5306" t="str">
            <v xml:space="preserve">Insight Media, Ltd                 </v>
          </cell>
        </row>
        <row r="5307">
          <cell r="B5307" t="str">
            <v xml:space="preserve">Insignis West                      </v>
          </cell>
        </row>
        <row r="5308">
          <cell r="B5308" t="str">
            <v>Inspenorte-Inspecções automóveis, L</v>
          </cell>
        </row>
        <row r="5309">
          <cell r="B5309" t="str">
            <v xml:space="preserve">Inspire Mudança                    </v>
          </cell>
        </row>
        <row r="5310">
          <cell r="B5310" t="str">
            <v xml:space="preserve">Inspire-Design Strategy SAS        </v>
          </cell>
        </row>
        <row r="5311">
          <cell r="B5311" t="str">
            <v>Inst. Fur Int.Architektur-Dokum.GMB</v>
          </cell>
        </row>
        <row r="5312">
          <cell r="B5312" t="str">
            <v>Inst.C.Juridico-Politicas-Univ.Lisb</v>
          </cell>
        </row>
        <row r="5313">
          <cell r="B5313" t="str">
            <v>Inst.Direiro Econ.Financeiro Fiscal</v>
          </cell>
        </row>
        <row r="5314">
          <cell r="B5314" t="str">
            <v xml:space="preserve">Inst.Emprego Formação Profissional </v>
          </cell>
        </row>
        <row r="5315">
          <cell r="B5315" t="str">
            <v xml:space="preserve">Inst.Formação FCT/Univ.Nova Lisboa </v>
          </cell>
        </row>
        <row r="5316">
          <cell r="B5316" t="str">
            <v xml:space="preserve">Inst.Nac.Cardiologia Prev.F.Pádua  </v>
          </cell>
        </row>
        <row r="5317">
          <cell r="B5317" t="str">
            <v xml:space="preserve">Inst.Nac.Saúde Dr.Ricardo Jorge    </v>
          </cell>
        </row>
        <row r="5318">
          <cell r="B5318" t="str">
            <v>Inst.Português Cartografia Cadastro</v>
          </cell>
        </row>
        <row r="5319">
          <cell r="B5319" t="str">
            <v xml:space="preserve">Inst.S.João Deus-C.SaúdeS.Miguel   </v>
          </cell>
        </row>
        <row r="5320">
          <cell r="B5320" t="str">
            <v>Inst.Sup.Ciências Sociais Políticas</v>
          </cell>
        </row>
        <row r="5321">
          <cell r="B5321" t="str">
            <v>Inst.Sup.Estatística Gest.Informaçã</v>
          </cell>
        </row>
        <row r="5322">
          <cell r="B5322" t="str">
            <v xml:space="preserve">Instalaçores-I.Eléctr.Est.Proj.    </v>
          </cell>
        </row>
        <row r="5323">
          <cell r="B5323" t="str">
            <v xml:space="preserve">Instaladora Elecrt.Madeirense, SA  </v>
          </cell>
        </row>
        <row r="5324">
          <cell r="B5324" t="str">
            <v xml:space="preserve">Instalclima-Refrig. Máquinas,Lda   </v>
          </cell>
        </row>
        <row r="5325">
          <cell r="B5325" t="str">
            <v xml:space="preserve">Instalrev, Lda                     </v>
          </cell>
        </row>
        <row r="5326">
          <cell r="B5326" t="str">
            <v xml:space="preserve">Instanta - Imagem e Comunicação    </v>
          </cell>
        </row>
        <row r="5327">
          <cell r="B5327" t="str">
            <v>Instelcome-Instalaç.Eléctricas, Lda</v>
          </cell>
        </row>
        <row r="5328">
          <cell r="B5328" t="str">
            <v xml:space="preserve">Instener, Lda                      </v>
          </cell>
        </row>
        <row r="5329">
          <cell r="B5329" t="str">
            <v>Institº Gestão Tesouraria Crédito P</v>
          </cell>
        </row>
        <row r="5330">
          <cell r="B5330" t="str">
            <v xml:space="preserve">Institut Du Transport Aerien       </v>
          </cell>
        </row>
        <row r="5331">
          <cell r="B5331" t="str">
            <v xml:space="preserve">Institut Européen D'Admin.Publique </v>
          </cell>
        </row>
        <row r="5332">
          <cell r="B5332" t="str">
            <v xml:space="preserve">Institut for Continuing Studies    </v>
          </cell>
        </row>
        <row r="5333">
          <cell r="B5333" t="str">
            <v xml:space="preserve">Institut fur Int.Architektur Dok   </v>
          </cell>
        </row>
        <row r="5334">
          <cell r="B5334" t="str">
            <v xml:space="preserve">Institute For Internac.Research    </v>
          </cell>
        </row>
        <row r="5335">
          <cell r="B5335" t="str">
            <v xml:space="preserve">Institute For Internat.Research,Sa </v>
          </cell>
        </row>
        <row r="5336">
          <cell r="B5336" t="str">
            <v>Institute for International Reserch</v>
          </cell>
        </row>
        <row r="5337">
          <cell r="B5337" t="str">
            <v xml:space="preserve">Institute of Internal Auditors,Inc </v>
          </cell>
        </row>
        <row r="5338">
          <cell r="B5338" t="str">
            <v xml:space="preserve">Instituto Britânico-BritishCouncil </v>
          </cell>
        </row>
        <row r="5339">
          <cell r="B5339" t="str">
            <v>Instituto Ciências Sociais Univ.Lis</v>
          </cell>
        </row>
        <row r="5340">
          <cell r="B5340" t="str">
            <v xml:space="preserve">Instituto Conservação da Natureza  </v>
          </cell>
        </row>
        <row r="5341">
          <cell r="B5341" t="str">
            <v>Instituto Construccion Castilla Y L</v>
          </cell>
        </row>
        <row r="5342">
          <cell r="B5342" t="str">
            <v xml:space="preserve">Instituto D. Francisco Gomes       </v>
          </cell>
        </row>
        <row r="5343">
          <cell r="B5343" t="str">
            <v xml:space="preserve">Instituto da Defesa Nacional       </v>
          </cell>
        </row>
        <row r="5344">
          <cell r="B5344" t="str">
            <v xml:space="preserve">Instituto de Marketing Research    </v>
          </cell>
        </row>
        <row r="5345">
          <cell r="B5345" t="str">
            <v xml:space="preserve">Instituto de Meteorologia          </v>
          </cell>
        </row>
        <row r="5346">
          <cell r="B5346" t="str">
            <v xml:space="preserve">Instituto de Telecomunicações      </v>
          </cell>
        </row>
        <row r="5347">
          <cell r="B5347" t="str">
            <v xml:space="preserve">Instituto Diplomático              </v>
          </cell>
        </row>
        <row r="5348">
          <cell r="B5348" t="str">
            <v xml:space="preserve">Instituto do Ambiente              </v>
          </cell>
        </row>
        <row r="5349">
          <cell r="B5349" t="str">
            <v xml:space="preserve">Instituto do Vinho do Porto        </v>
          </cell>
        </row>
        <row r="5350">
          <cell r="B5350" t="str">
            <v xml:space="preserve">Instituto Electrotécnico Português </v>
          </cell>
        </row>
        <row r="5351">
          <cell r="B5351" t="str">
            <v xml:space="preserve">Instituto Espanhol de Linguas      </v>
          </cell>
        </row>
        <row r="5352">
          <cell r="B5352" t="str">
            <v xml:space="preserve">Instituto Geográfico do Exército   </v>
          </cell>
        </row>
        <row r="5353">
          <cell r="B5353" t="str">
            <v xml:space="preserve">Instituto Geográfico Português     </v>
          </cell>
        </row>
        <row r="5354">
          <cell r="B5354" t="str">
            <v>Instituto Gestão Financ Seg. Social</v>
          </cell>
        </row>
        <row r="5355">
          <cell r="B5355" t="str">
            <v xml:space="preserve">Instituto Inovação Tecnológ.Açores </v>
          </cell>
        </row>
        <row r="5356">
          <cell r="B5356" t="str">
            <v>Instituto Nac.Propriedade Industria</v>
          </cell>
        </row>
        <row r="5357">
          <cell r="B5357" t="str">
            <v>Instituto Nacion.Formação Turística</v>
          </cell>
        </row>
        <row r="5358">
          <cell r="B5358" t="str">
            <v xml:space="preserve">Instituto Piaget                   </v>
          </cell>
        </row>
        <row r="5359">
          <cell r="B5359" t="str">
            <v xml:space="preserve">Instituto Planeam.Desenv.Turismo   </v>
          </cell>
        </row>
        <row r="5360">
          <cell r="B5360" t="str">
            <v xml:space="preserve">Instituto Politécnico de Beja      </v>
          </cell>
        </row>
        <row r="5361">
          <cell r="B5361" t="str">
            <v>Instituto Politécnico de Lisboa- IS</v>
          </cell>
        </row>
        <row r="5362">
          <cell r="B5362" t="str">
            <v xml:space="preserve">Instituto Português da Juventude   </v>
          </cell>
        </row>
        <row r="5363">
          <cell r="B5363" t="str">
            <v xml:space="preserve">Instituto Português de Fotografia  </v>
          </cell>
        </row>
        <row r="5364">
          <cell r="B5364" t="str">
            <v xml:space="preserve">Instituto Português de Museus      </v>
          </cell>
        </row>
        <row r="5365">
          <cell r="B5365" t="str">
            <v>Instituto Português do Mar e  Atmos</v>
          </cell>
        </row>
        <row r="5366">
          <cell r="B5366" t="str">
            <v xml:space="preserve">Instituto Promoção Ambiental       </v>
          </cell>
        </row>
        <row r="5367">
          <cell r="B5367" t="str">
            <v xml:space="preserve">Instituto Superior Técnico         </v>
          </cell>
        </row>
        <row r="5368">
          <cell r="B5368" t="str">
            <v xml:space="preserve">Instituto Tecnológico do Gás       </v>
          </cell>
        </row>
        <row r="5369">
          <cell r="B5369" t="str">
            <v xml:space="preserve">Instituto Tecnológico e Nuclear    </v>
          </cell>
        </row>
        <row r="5370">
          <cell r="B5370" t="str">
            <v xml:space="preserve">Instore Kids Corners BV            </v>
          </cell>
        </row>
        <row r="5371">
          <cell r="B5371" t="str">
            <v xml:space="preserve">INSTRO PRECISION LIMITED           </v>
          </cell>
        </row>
        <row r="5372">
          <cell r="B5372" t="str">
            <v xml:space="preserve">Instromet Portugal, Lda            </v>
          </cell>
        </row>
        <row r="5373">
          <cell r="B5373" t="str">
            <v>Int.Gestº Finanª Infra-Estrutura Ju</v>
          </cell>
        </row>
        <row r="5374">
          <cell r="B5374" t="str">
            <v xml:space="preserve">Intec-Soc. Técnica Equip.Ind.S.A.  </v>
          </cell>
        </row>
        <row r="5375">
          <cell r="B5375" t="str">
            <v xml:space="preserve">Inteligensis-Engª de Sistemas,Lda  </v>
          </cell>
        </row>
        <row r="5376">
          <cell r="B5376" t="str">
            <v>Interágua-Tecnolog.Gestão Água, Lda</v>
          </cell>
        </row>
        <row r="5377">
          <cell r="B5377" t="str">
            <v xml:space="preserve">Interaudio - Centro Audio, Lda     </v>
          </cell>
        </row>
        <row r="5378">
          <cell r="B5378" t="str">
            <v xml:space="preserve">Interavia,S.A.                     </v>
          </cell>
        </row>
        <row r="5379">
          <cell r="B5379" t="str">
            <v>Interbolsa-Soc.G.S.L.e C.V.Mobil.SA</v>
          </cell>
        </row>
        <row r="5380">
          <cell r="B5380" t="str">
            <v xml:space="preserve">Intercoelho-Prod.I.Com.Coelhos,Lda </v>
          </cell>
        </row>
        <row r="5381">
          <cell r="B5381" t="str">
            <v xml:space="preserve">InterCom UK, Ltd                   </v>
          </cell>
        </row>
        <row r="5382">
          <cell r="B5382" t="str">
            <v>Interdarte-Arq. Eng. Cons. e Turism</v>
          </cell>
        </row>
        <row r="5383">
          <cell r="B5383" t="str">
            <v>Interdarte-Arqª.Engª C..Turismo,Lda</v>
          </cell>
        </row>
        <row r="5384">
          <cell r="B5384" t="str">
            <v xml:space="preserve">Interecycling-Soc.Reciclagem SA    </v>
          </cell>
        </row>
        <row r="5385">
          <cell r="B5385" t="str">
            <v xml:space="preserve">Interescritório, Lda               </v>
          </cell>
        </row>
        <row r="5386">
          <cell r="B5386" t="str">
            <v xml:space="preserve">Interface - Informática            </v>
          </cell>
        </row>
        <row r="5387">
          <cell r="B5387" t="str">
            <v xml:space="preserve">Interfer-Francisco António Malcato </v>
          </cell>
        </row>
        <row r="5388">
          <cell r="B5388" t="str">
            <v xml:space="preserve">Intergraph (Portugal), SA          </v>
          </cell>
        </row>
        <row r="5389">
          <cell r="B5389" t="str">
            <v>Intergrau-Decoração Interiores, Lda</v>
          </cell>
        </row>
        <row r="5390">
          <cell r="B5390" t="str">
            <v xml:space="preserve">Interjornal-S.Jornalística Editor. </v>
          </cell>
        </row>
        <row r="5391">
          <cell r="B5391" t="str">
            <v>Interlâmpadas-Comércio Int.Lamp.Lda</v>
          </cell>
        </row>
        <row r="5392">
          <cell r="B5392" t="str">
            <v xml:space="preserve">Interline-Clube de Portugal        </v>
          </cell>
        </row>
        <row r="5393">
          <cell r="B5393" t="str">
            <v xml:space="preserve">Interluxhotel-Gest.Hoteleira,Lda   </v>
          </cell>
        </row>
        <row r="5394">
          <cell r="B5394" t="str">
            <v xml:space="preserve">Intermaco-Com.Rep.de Máq.e F.Lda   </v>
          </cell>
        </row>
        <row r="5395">
          <cell r="B5395" t="str">
            <v xml:space="preserve">Intermarché                        </v>
          </cell>
        </row>
        <row r="5396">
          <cell r="B5396" t="str">
            <v>Intermúsica-Rep.Musicais Artisticas</v>
          </cell>
        </row>
        <row r="5397">
          <cell r="B5397" t="str">
            <v xml:space="preserve">Internat.Systems e Communication   </v>
          </cell>
        </row>
        <row r="5398">
          <cell r="B5398" t="str">
            <v>International Air Rail Organisation</v>
          </cell>
        </row>
        <row r="5399">
          <cell r="B5399" t="str">
            <v xml:space="preserve">International Airport Professional </v>
          </cell>
        </row>
        <row r="5400">
          <cell r="B5400" t="str">
            <v xml:space="preserve">International Bar Association      </v>
          </cell>
        </row>
        <row r="5401">
          <cell r="B5401" t="str">
            <v xml:space="preserve">International Biz News Services    </v>
          </cell>
        </row>
        <row r="5402">
          <cell r="B5402" t="str">
            <v>International Civil Aviation Organi</v>
          </cell>
        </row>
        <row r="5403">
          <cell r="B5403" t="str">
            <v xml:space="preserve">International Inst.Air Slace Law   </v>
          </cell>
        </row>
        <row r="5404">
          <cell r="B5404" t="str">
            <v xml:space="preserve">International Telecommunic.Union   </v>
          </cell>
        </row>
        <row r="5405">
          <cell r="B5405" t="str">
            <v xml:space="preserve">Interphysix-Equipamentos Técnicos  </v>
          </cell>
        </row>
        <row r="5406">
          <cell r="B5406" t="str">
            <v xml:space="preserve">Interpilhas-Imp.E Com.El.Pilh.Lda  </v>
          </cell>
        </row>
        <row r="5407">
          <cell r="B5407" t="str">
            <v xml:space="preserve">Interpropo, Lda                    </v>
          </cell>
        </row>
        <row r="5408">
          <cell r="B5408" t="str">
            <v xml:space="preserve">Interquad Learning, Ltd            </v>
          </cell>
        </row>
        <row r="5409">
          <cell r="B5409" t="str">
            <v xml:space="preserve">Intersurgical Portugal             </v>
          </cell>
        </row>
        <row r="5410">
          <cell r="B5410" t="str">
            <v xml:space="preserve">Intertelha, Lda                    </v>
          </cell>
        </row>
        <row r="5411">
          <cell r="B5411" t="str">
            <v xml:space="preserve">Intertrial-Com.Ferramentas, Lda    </v>
          </cell>
        </row>
        <row r="5412">
          <cell r="B5412" t="str">
            <v xml:space="preserve">Intervistas-Consulting Group       </v>
          </cell>
        </row>
        <row r="5413">
          <cell r="B5413" t="str">
            <v>Intevial-Gest.Integral Rodoviária,S</v>
          </cell>
        </row>
        <row r="5414">
          <cell r="B5414" t="str">
            <v xml:space="preserve">Intexang-Import.E Exportação,Lda   </v>
          </cell>
        </row>
        <row r="5415">
          <cell r="B5415" t="str">
            <v xml:space="preserve">Intraplas                          </v>
          </cell>
        </row>
        <row r="5416">
          <cell r="B5416" t="str">
            <v xml:space="preserve">Intuir - Consultoria e Formaç,Lda  </v>
          </cell>
        </row>
        <row r="5417">
          <cell r="B5417" t="str">
            <v>Inv.Tur.Sim.Hoteis Ap.Hotel Pico,Ld</v>
          </cell>
        </row>
        <row r="5418">
          <cell r="B5418" t="str">
            <v xml:space="preserve">Invertec, Ltd                      </v>
          </cell>
        </row>
        <row r="5419">
          <cell r="B5419" t="str">
            <v xml:space="preserve">Inverter-Ar Condicionado, Lda      </v>
          </cell>
        </row>
        <row r="5420">
          <cell r="B5420" t="str">
            <v xml:space="preserve">Invescon-Cons.Gestão Empreend.     </v>
          </cell>
        </row>
        <row r="5421">
          <cell r="B5421" t="str">
            <v xml:space="preserve">Invesmedia Group Corp.             </v>
          </cell>
        </row>
        <row r="5422">
          <cell r="B5422" t="str">
            <v xml:space="preserve">Investaçor - Hotel &amp; Resorts       </v>
          </cell>
        </row>
        <row r="5423">
          <cell r="B5423" t="str">
            <v xml:space="preserve">Invest-Publicações Lda             </v>
          </cell>
        </row>
        <row r="5424">
          <cell r="B5424" t="str">
            <v xml:space="preserve">Invitécnica-Mat.Electrotécnico     </v>
          </cell>
        </row>
        <row r="5425">
          <cell r="B5425" t="str">
            <v>IOLANDA DA SILVA C. DOS SANTOS AMAR</v>
          </cell>
        </row>
        <row r="5426">
          <cell r="B5426" t="str">
            <v>IPAC-Instituto Português de Acredit</v>
          </cell>
        </row>
        <row r="5427">
          <cell r="B5427" t="str">
            <v>IPAI-Instituto Port.Auditores Inter</v>
          </cell>
        </row>
        <row r="5428">
          <cell r="B5428" t="str">
            <v xml:space="preserve">Ipanema Park Hotel                 </v>
          </cell>
        </row>
        <row r="5429">
          <cell r="B5429" t="str">
            <v xml:space="preserve">Ipanema Porto Hotel                </v>
          </cell>
        </row>
        <row r="5430">
          <cell r="B5430" t="str">
            <v xml:space="preserve">IPD France                         </v>
          </cell>
        </row>
        <row r="5431">
          <cell r="B5431" t="str">
            <v xml:space="preserve">Ipe-Inv.Particip.Empresariais,S.A. </v>
          </cell>
        </row>
        <row r="5432">
          <cell r="B5432" t="str">
            <v xml:space="preserve">IPERTRÓNICA                        </v>
          </cell>
        </row>
        <row r="5433">
          <cell r="B5433" t="str">
            <v xml:space="preserve">Ipetex, S.A.                       </v>
          </cell>
        </row>
        <row r="5434">
          <cell r="B5434" t="str">
            <v xml:space="preserve">IPL-Instituto Português Línguas    </v>
          </cell>
        </row>
        <row r="5435">
          <cell r="B5435" t="str">
            <v xml:space="preserve">IPN-Incubadora-Assocº DesºActª     </v>
          </cell>
        </row>
        <row r="5436">
          <cell r="B5436" t="str">
            <v>Ipodec Portugal-Gestão Resíduos,Lda</v>
          </cell>
        </row>
        <row r="5437">
          <cell r="B5437" t="str">
            <v xml:space="preserve">IPQC                               </v>
          </cell>
        </row>
        <row r="5438">
          <cell r="B5438" t="str">
            <v xml:space="preserve">IPQ-Instituto Português Qualidade  </v>
          </cell>
        </row>
        <row r="5439">
          <cell r="B5439" t="str">
            <v xml:space="preserve">Ipsis-Consult.Relações Públicas,SA </v>
          </cell>
        </row>
        <row r="5440">
          <cell r="B5440" t="str">
            <v xml:space="preserve">IPTM - Instituto Portuário e dos   </v>
          </cell>
        </row>
        <row r="5441">
          <cell r="B5441" t="str">
            <v xml:space="preserve">IQA-Institut Of Quality  Assurance </v>
          </cell>
        </row>
        <row r="5442">
          <cell r="B5442" t="str">
            <v>Iqene-Sistemas de Automação Energia</v>
          </cell>
        </row>
        <row r="5443">
          <cell r="B5443" t="str">
            <v xml:space="preserve">IQPC-Worldwide Pte, Ltd            </v>
          </cell>
        </row>
        <row r="5444">
          <cell r="B5444" t="str">
            <v xml:space="preserve">Iracema Mª Vasconcelos M.Borges    </v>
          </cell>
        </row>
        <row r="5445">
          <cell r="B5445" t="str">
            <v>I-Real-Artes Plásticas e Design,Lda</v>
          </cell>
        </row>
        <row r="5446">
          <cell r="B5446" t="str">
            <v xml:space="preserve">IRENE AMÉLIA S. PACHECO P. SOUSA   </v>
          </cell>
        </row>
        <row r="5447">
          <cell r="B5447" t="str">
            <v xml:space="preserve">Irene Fernandes                    </v>
          </cell>
        </row>
        <row r="5448">
          <cell r="B5448" t="str">
            <v>IRI - Isolamentos Revest. Imperme.,</v>
          </cell>
        </row>
        <row r="5449">
          <cell r="B5449" t="str">
            <v xml:space="preserve">Iris Audio Visuais, Lda            </v>
          </cell>
        </row>
        <row r="5450">
          <cell r="B5450" t="str">
            <v xml:space="preserve">Irisnova-Manufact.Plásticos, Lda   </v>
          </cell>
        </row>
        <row r="5451">
          <cell r="B5451" t="str">
            <v xml:space="preserve">Iristel-Telecom. e Electron.,Lda   </v>
          </cell>
        </row>
        <row r="5452">
          <cell r="B5452" t="str">
            <v xml:space="preserve">Irmãos Coutinhos-Ind.Equipam. Lda  </v>
          </cell>
        </row>
        <row r="5453">
          <cell r="B5453" t="str">
            <v xml:space="preserve">Irmãos Coutinhos-Rep.Com.Auto,Lda  </v>
          </cell>
        </row>
        <row r="5454">
          <cell r="B5454" t="str">
            <v xml:space="preserve">Irmãos Moura, Lda                  </v>
          </cell>
        </row>
        <row r="5455">
          <cell r="B5455" t="str">
            <v xml:space="preserve">Irmãos Pinto, Lda                  </v>
          </cell>
        </row>
        <row r="5456">
          <cell r="B5456" t="str">
            <v xml:space="preserve">Irmãos Rebelo                      </v>
          </cell>
        </row>
        <row r="5457">
          <cell r="B5457" t="str">
            <v xml:space="preserve">Irmãos Romeiras, Lda.              </v>
          </cell>
        </row>
        <row r="5458">
          <cell r="B5458" t="str">
            <v xml:space="preserve">Irmãos Travessa, Lda               </v>
          </cell>
        </row>
        <row r="5459">
          <cell r="B5459" t="str">
            <v xml:space="preserve">Irrifruta-Soc.Eq.Agric.Indust.Lda  </v>
          </cell>
        </row>
        <row r="5460">
          <cell r="B5460" t="str">
            <v xml:space="preserve">Isa Software, Ltd                  </v>
          </cell>
        </row>
        <row r="5461">
          <cell r="B5461" t="str">
            <v xml:space="preserve">ISAAC GALANTE SILVA                </v>
          </cell>
        </row>
        <row r="5462">
          <cell r="B5462" t="str">
            <v xml:space="preserve">Isabel Amaral-Cons.Form.Comuncação </v>
          </cell>
        </row>
        <row r="5463">
          <cell r="B5463" t="str">
            <v xml:space="preserve">Isabel Criatina S.Fraga Garcia     </v>
          </cell>
        </row>
        <row r="5464">
          <cell r="B5464" t="str">
            <v xml:space="preserve">ISABEL CRISTINA C.A FURTADO        </v>
          </cell>
        </row>
        <row r="5465">
          <cell r="B5465" t="str">
            <v>ISABEL CRISTINA DE A. PEREIRA SEQUE</v>
          </cell>
        </row>
        <row r="5466">
          <cell r="B5466" t="str">
            <v>ISABEL CRISTINA M.LAGINHA DOS RAMOS</v>
          </cell>
        </row>
        <row r="5467">
          <cell r="B5467" t="str">
            <v xml:space="preserve">Isabel Cristina Ramos Guimarães    </v>
          </cell>
        </row>
        <row r="5468">
          <cell r="B5468" t="str">
            <v xml:space="preserve">Isabel M. C. Paes                  </v>
          </cell>
        </row>
        <row r="5469">
          <cell r="B5469" t="str">
            <v xml:space="preserve">ISABEL M. D. GONÇALVES CARNEIRO DE </v>
          </cell>
        </row>
        <row r="5470">
          <cell r="B5470" t="str">
            <v xml:space="preserve">Isabel M.P.Soares Mascarenhas      </v>
          </cell>
        </row>
        <row r="5471">
          <cell r="B5471" t="str">
            <v>ISABEL MARIA BATISTA DE CARVALHO SI</v>
          </cell>
        </row>
        <row r="5472">
          <cell r="B5472" t="str">
            <v xml:space="preserve">ISABEL MARIA DA COSTA VENTURA      </v>
          </cell>
        </row>
        <row r="5473">
          <cell r="B5473" t="str">
            <v>ISABEL MARIA DE ALMEIDA RIBEIRO OLI</v>
          </cell>
        </row>
        <row r="5474">
          <cell r="B5474" t="str">
            <v xml:space="preserve">ISABEL MARIA DE JESUS SOARES       </v>
          </cell>
        </row>
        <row r="5475">
          <cell r="B5475" t="str">
            <v>ISABEL MARIA DUARTE LOPES A PEREIRA</v>
          </cell>
        </row>
        <row r="5476">
          <cell r="B5476" t="str">
            <v xml:space="preserve">ISABEL MARIA FALCÃO                </v>
          </cell>
        </row>
        <row r="5477">
          <cell r="B5477" t="str">
            <v xml:space="preserve">ISABEL MARIA GERALDES P.P. RIBEIRO </v>
          </cell>
        </row>
        <row r="5478">
          <cell r="B5478" t="str">
            <v xml:space="preserve">ISABEL MARIA LEMOS PINA            </v>
          </cell>
        </row>
        <row r="5479">
          <cell r="B5479" t="str">
            <v xml:space="preserve">Isabel Maria Leote Correia Caniné  </v>
          </cell>
        </row>
        <row r="5480">
          <cell r="B5480" t="str">
            <v xml:space="preserve">Isabel Maria Lopes Sousa Ramos     </v>
          </cell>
        </row>
        <row r="5481">
          <cell r="B5481" t="str">
            <v xml:space="preserve">ISABEL MARIA MENDES DE OLIVEIRA    </v>
          </cell>
        </row>
        <row r="5482">
          <cell r="B5482" t="str">
            <v xml:space="preserve">Isabel Maria Pereira Lopes Queirós </v>
          </cell>
        </row>
        <row r="5483">
          <cell r="B5483" t="str">
            <v xml:space="preserve">Isabel Maria Pinheiro Figueiredo   </v>
          </cell>
        </row>
        <row r="5484">
          <cell r="B5484" t="str">
            <v xml:space="preserve">ISABEL PATRÍCIA ESTÊVÃO GONÇALVES  </v>
          </cell>
        </row>
        <row r="5485">
          <cell r="B5485" t="str">
            <v xml:space="preserve">Isabel Simões de Sousa             </v>
          </cell>
        </row>
        <row r="5486">
          <cell r="B5486" t="str">
            <v>ISABELA SABRINA MULLER NETO VALÉRIO</v>
          </cell>
        </row>
        <row r="5487">
          <cell r="B5487" t="str">
            <v>ISA-Intelligent Sensing Anywhere, S</v>
          </cell>
        </row>
        <row r="5488">
          <cell r="B5488" t="str">
            <v>Isalumínios-SocºCaixilhria Aluminio</v>
          </cell>
        </row>
        <row r="5489">
          <cell r="B5489" t="str">
            <v xml:space="preserve">Isaura &amp; Santos, Lda               </v>
          </cell>
        </row>
        <row r="5490">
          <cell r="B5490" t="str">
            <v xml:space="preserve">Isaura Rodrigues                   </v>
          </cell>
        </row>
        <row r="5491">
          <cell r="B5491" t="str">
            <v xml:space="preserve">Isauro Manuel Faria                </v>
          </cell>
        </row>
        <row r="5492">
          <cell r="B5492" t="str">
            <v xml:space="preserve">Isc Norte - Inf.S.Comunicação,Lda  </v>
          </cell>
        </row>
        <row r="5493">
          <cell r="B5493" t="str">
            <v xml:space="preserve">ISC-Informát.E Sist.Comunic.,Lda   </v>
          </cell>
        </row>
        <row r="5494">
          <cell r="B5494" t="str">
            <v xml:space="preserve">ISCTE-Inst.Sup.Ciênc.Trab.Empresa  </v>
          </cell>
        </row>
        <row r="5495">
          <cell r="B5495" t="str">
            <v xml:space="preserve">Isdin-Lab.Farmacêutico,Unip.Lda    </v>
          </cell>
        </row>
        <row r="5496">
          <cell r="B5496" t="str">
            <v xml:space="preserve">ISEG-Inst.Sup.Econonia e Gestão    </v>
          </cell>
        </row>
        <row r="5497">
          <cell r="B5497" t="str">
            <v xml:space="preserve">Isel-Inst.Sup.Engenharia Lisboa    </v>
          </cell>
        </row>
        <row r="5498">
          <cell r="B5498" t="str">
            <v xml:space="preserve">I-Sensis-Inv.Des.Eng.Quimica       </v>
          </cell>
        </row>
        <row r="5499">
          <cell r="B5499" t="str">
            <v xml:space="preserve">Isidoro Duarte, Lda.               </v>
          </cell>
        </row>
        <row r="5500">
          <cell r="B5500" t="str">
            <v xml:space="preserve">Isidro Rosa dos Santos             </v>
          </cell>
        </row>
        <row r="5501">
          <cell r="B5501" t="str">
            <v>ISILDA MARIA ALVES DA ASSUNCAO RIBE</v>
          </cell>
        </row>
        <row r="5502">
          <cell r="B5502" t="str">
            <v>Isinet-Integração Serv.Informáticos</v>
          </cell>
        </row>
        <row r="5503">
          <cell r="B5503" t="str">
            <v xml:space="preserve">ISIS                               </v>
          </cell>
        </row>
        <row r="5504">
          <cell r="B5504" t="str">
            <v xml:space="preserve">Island Hotel (Madeira), Lda.       </v>
          </cell>
        </row>
        <row r="5505">
          <cell r="B5505" t="str">
            <v xml:space="preserve">Ismael Bernardo Brás Pacheco       </v>
          </cell>
        </row>
        <row r="5506">
          <cell r="B5506" t="str">
            <v xml:space="preserve">Ismael Dias Rocha                  </v>
          </cell>
        </row>
        <row r="5507">
          <cell r="B5507" t="str">
            <v xml:space="preserve">ISO Software System                </v>
          </cell>
        </row>
        <row r="5508">
          <cell r="B5508" t="str">
            <v xml:space="preserve">Isochem - Produtos Químicos, SA    </v>
          </cell>
        </row>
        <row r="5509">
          <cell r="B5509" t="str">
            <v xml:space="preserve">Isolalgarve - C.Isol.Algarve,Lda   </v>
          </cell>
        </row>
        <row r="5510">
          <cell r="B5510" t="str">
            <v xml:space="preserve">Isolina Vieira de Castro Queiroz   </v>
          </cell>
        </row>
        <row r="5511">
          <cell r="B5511" t="str">
            <v xml:space="preserve">Iso-Sigma-Energia e Gestão, Lda.   </v>
          </cell>
        </row>
        <row r="5512">
          <cell r="B5512" t="str">
            <v>Isoterme- Isolamentos Térmicos, Lda</v>
          </cell>
        </row>
        <row r="5513">
          <cell r="B5513" t="str">
            <v xml:space="preserve">Ispa-Inst.Sup.Psic.Aplicada, Crl   </v>
          </cell>
        </row>
        <row r="5514">
          <cell r="B5514" t="str">
            <v xml:space="preserve">ISQ-Inst.Soldadura e Qualidade     </v>
          </cell>
        </row>
        <row r="5515">
          <cell r="B5515" t="str">
            <v xml:space="preserve">Iss Facility Services-G.M.Ed.,Lda  </v>
          </cell>
        </row>
        <row r="5516">
          <cell r="B5516" t="str">
            <v>ISS Plantiagro-Constrª Manutª EspºV</v>
          </cell>
        </row>
        <row r="5517">
          <cell r="B5517" t="str">
            <v xml:space="preserve">It Distribution, SA                </v>
          </cell>
        </row>
        <row r="5518">
          <cell r="B5518" t="str">
            <v xml:space="preserve">It Log-Logist.G.Tecn.Informação,SA </v>
          </cell>
        </row>
        <row r="5519">
          <cell r="B5519" t="str">
            <v>ITA-Inst.Ciências Tecnolog.Ambiente</v>
          </cell>
        </row>
        <row r="5520">
          <cell r="B5520" t="str">
            <v>Italcor lll Indústria-Ind.Tr.C.Tela</v>
          </cell>
        </row>
        <row r="5521">
          <cell r="B5521" t="str">
            <v xml:space="preserve">Italcor-Acess.Industriais, Lda.    </v>
          </cell>
        </row>
        <row r="5522">
          <cell r="B5522" t="str">
            <v xml:space="preserve">Italma, Lda                        </v>
          </cell>
        </row>
        <row r="5523">
          <cell r="B5523" t="str">
            <v>Italmarmo-Soc.Port.de Represent.,Ld</v>
          </cell>
        </row>
        <row r="5524">
          <cell r="B5524" t="str">
            <v xml:space="preserve">Italtempo - Brindes, Lda           </v>
          </cell>
        </row>
        <row r="5525">
          <cell r="B5525" t="str">
            <v xml:space="preserve">Italux - Iluminação, Lda           </v>
          </cell>
        </row>
        <row r="5526">
          <cell r="B5526" t="str">
            <v xml:space="preserve">ITEÇOR-Instal. Telec. Elec. Redes, </v>
          </cell>
        </row>
        <row r="5527">
          <cell r="B5527" t="str">
            <v xml:space="preserve">Iteçor-Int.Telec. Elec.Redes       </v>
          </cell>
        </row>
        <row r="5528">
          <cell r="B5528" t="str">
            <v>ITEM-Indústrias Tér.Electromecânica</v>
          </cell>
        </row>
        <row r="5529">
          <cell r="B5529" t="str">
            <v xml:space="preserve">ITIC-Inst.Técnico Ind.Construção   </v>
          </cell>
        </row>
        <row r="5530">
          <cell r="B5530" t="str">
            <v>ITISE - Equip. Tecn. Precisão Cien.</v>
          </cell>
        </row>
        <row r="5531">
          <cell r="B5531" t="str">
            <v xml:space="preserve">Iti-Soc.Inv.Tur.Ilha Madeira,S.A.  </v>
          </cell>
        </row>
        <row r="5532">
          <cell r="B5532" t="str">
            <v xml:space="preserve">ITP-Instituto Turismo de Portugal  </v>
          </cell>
        </row>
        <row r="5533">
          <cell r="B5533" t="str">
            <v xml:space="preserve">Itron Sistemas de Medição          </v>
          </cell>
        </row>
        <row r="5534">
          <cell r="B5534" t="str">
            <v xml:space="preserve">Its Ready-Projectos Imagem, SA     </v>
          </cell>
        </row>
        <row r="5535">
          <cell r="B5535" t="str">
            <v>ITS-Assocª DesenvºMobilidade Trans.</v>
          </cell>
        </row>
        <row r="5536">
          <cell r="B5536" t="str">
            <v xml:space="preserve">Itsemap Portugal-Prev.E Seg.Lda.   </v>
          </cell>
        </row>
        <row r="5537">
          <cell r="B5537" t="str">
            <v xml:space="preserve">ITSMF Portugal                     </v>
          </cell>
        </row>
        <row r="5538">
          <cell r="B5538" t="str">
            <v xml:space="preserve">Iturri Portugal  Ind. e Seg.,Lda   </v>
          </cell>
        </row>
        <row r="5539">
          <cell r="B5539" t="str">
            <v xml:space="preserve">Iur - Rent-a-Car, Lda              </v>
          </cell>
        </row>
        <row r="5540">
          <cell r="B5540" t="str">
            <v xml:space="preserve">IVAN ANDRE PEREIRA PEDROSO         </v>
          </cell>
        </row>
        <row r="5541">
          <cell r="B5541" t="str">
            <v xml:space="preserve">Iveco Portugal                     </v>
          </cell>
        </row>
        <row r="5542">
          <cell r="B5542" t="str">
            <v xml:space="preserve">Ivento-Exposições e Feiras, Lda    </v>
          </cell>
        </row>
        <row r="5543">
          <cell r="B5543" t="str">
            <v xml:space="preserve">Ivesa-Investim.de Construção,Lda   </v>
          </cell>
        </row>
        <row r="5544">
          <cell r="B5544" t="str">
            <v xml:space="preserve">IVETTE MARIA BIGAS FALEIRO         </v>
          </cell>
        </row>
        <row r="5545">
          <cell r="B5545" t="str">
            <v xml:space="preserve">IVO FILIPE ANTUNES PAES FERREIRA   </v>
          </cell>
        </row>
        <row r="5546">
          <cell r="B5546" t="str">
            <v xml:space="preserve">IVONE  MUXIMA FERNANDES            </v>
          </cell>
        </row>
        <row r="5547">
          <cell r="B5547" t="str">
            <v>IXS.Lda.-Projectos Estudos Serv.Eng</v>
          </cell>
        </row>
        <row r="5548">
          <cell r="B5548" t="str">
            <v xml:space="preserve">J &amp; B-Aviation Services, Inc.      </v>
          </cell>
        </row>
        <row r="5549">
          <cell r="B5549" t="str">
            <v xml:space="preserve">J Costa Ramos, Lda                 </v>
          </cell>
        </row>
        <row r="5550">
          <cell r="B5550" t="str">
            <v xml:space="preserve">J J L-Instalações Electricas, Lda  </v>
          </cell>
        </row>
        <row r="5551">
          <cell r="B5551" t="str">
            <v xml:space="preserve">J M Lanzinha Gonçalves             </v>
          </cell>
        </row>
        <row r="5552">
          <cell r="B5552" t="str">
            <v xml:space="preserve">J P Ferreira e Fernandes, Lda      </v>
          </cell>
        </row>
        <row r="5553">
          <cell r="B5553" t="str">
            <v xml:space="preserve">J Paulo Duarte, Lda                </v>
          </cell>
        </row>
        <row r="5554">
          <cell r="B5554" t="str">
            <v xml:space="preserve">J S Compras-Fotografia Vídeo,Lda   </v>
          </cell>
        </row>
        <row r="5555">
          <cell r="B5555" t="str">
            <v xml:space="preserve">J S Gonçalves - Fáb.Eq.Electr.Lda  </v>
          </cell>
        </row>
        <row r="5556">
          <cell r="B5556" t="str">
            <v xml:space="preserve">J. A. Augusto, Lda.                </v>
          </cell>
        </row>
        <row r="5557">
          <cell r="B5557" t="str">
            <v xml:space="preserve">J. A. Medeiros, S.U.Lda            </v>
          </cell>
        </row>
        <row r="5558">
          <cell r="B5558" t="str">
            <v xml:space="preserve">J. B. Electrónica                  </v>
          </cell>
        </row>
        <row r="5559">
          <cell r="B5559" t="str">
            <v xml:space="preserve">J. Baptista e Ca., Lda.            </v>
          </cell>
        </row>
        <row r="5560">
          <cell r="B5560" t="str">
            <v xml:space="preserve">J. Bessa, Lda                      </v>
          </cell>
        </row>
        <row r="5561">
          <cell r="B5561" t="str">
            <v xml:space="preserve">J. Branco Comercial                </v>
          </cell>
        </row>
        <row r="5562">
          <cell r="B5562" t="str">
            <v xml:space="preserve">J. C. Baptista e Cª, Lda.          </v>
          </cell>
        </row>
        <row r="5563">
          <cell r="B5563" t="str">
            <v xml:space="preserve">J. Dinis Neves, Lda                </v>
          </cell>
        </row>
        <row r="5564">
          <cell r="B5564" t="str">
            <v xml:space="preserve">J. Espírito Santo e Irmãos, Lda    </v>
          </cell>
        </row>
        <row r="5565">
          <cell r="B5565" t="str">
            <v xml:space="preserve">J. Esteller, SL                    </v>
          </cell>
        </row>
        <row r="5566">
          <cell r="B5566" t="str">
            <v xml:space="preserve">J. Fleming Torrinha, Lda           </v>
          </cell>
        </row>
        <row r="5567">
          <cell r="B5567" t="str">
            <v xml:space="preserve">J. Fonseca, Lda                    </v>
          </cell>
        </row>
        <row r="5568">
          <cell r="B5568" t="str">
            <v xml:space="preserve">J. Gonçalves &amp; Martins, Lda        </v>
          </cell>
        </row>
        <row r="5569">
          <cell r="B5569" t="str">
            <v xml:space="preserve">J. H. ORNELAS &amp; Cª SUCRS, LDª      </v>
          </cell>
        </row>
        <row r="5570">
          <cell r="B5570" t="str">
            <v xml:space="preserve">J. H. Ornelas e Ca., Lda.          </v>
          </cell>
        </row>
        <row r="5571">
          <cell r="B5571" t="str">
            <v xml:space="preserve">J. Henriques Quintas, Lda.         </v>
          </cell>
        </row>
        <row r="5572">
          <cell r="B5572" t="str">
            <v xml:space="preserve">J. Henriques Rodrigues, Lda        </v>
          </cell>
        </row>
        <row r="5573">
          <cell r="B5573" t="str">
            <v xml:space="preserve">J. M. Baudoin                      </v>
          </cell>
        </row>
        <row r="5574">
          <cell r="B5574" t="str">
            <v xml:space="preserve">J. M. de Jesus, Lda                </v>
          </cell>
        </row>
        <row r="5575">
          <cell r="B5575" t="str">
            <v xml:space="preserve">J. M. Gonçalves dos Santos         </v>
          </cell>
        </row>
        <row r="5576">
          <cell r="B5576" t="str">
            <v xml:space="preserve">J. M. Santos e Neto, Lda           </v>
          </cell>
        </row>
        <row r="5577">
          <cell r="B5577" t="str">
            <v xml:space="preserve">J. M. Simão Lda.                   </v>
          </cell>
        </row>
        <row r="5578">
          <cell r="B5578" t="str">
            <v xml:space="preserve">J. Magalhães &amp; Filhos, Constr.,Lda </v>
          </cell>
        </row>
        <row r="5579">
          <cell r="B5579" t="str">
            <v xml:space="preserve">J. Mendes Coelho, Lda.             </v>
          </cell>
        </row>
        <row r="5580">
          <cell r="B5580" t="str">
            <v xml:space="preserve">J. Miguel, Lda                     </v>
          </cell>
        </row>
        <row r="5581">
          <cell r="B5581" t="str">
            <v xml:space="preserve">J. Montenegro, SA                  </v>
          </cell>
        </row>
        <row r="5582">
          <cell r="B5582" t="str">
            <v xml:space="preserve">J. Moura e Castanheira, Lda        </v>
          </cell>
        </row>
        <row r="5583">
          <cell r="B5583" t="str">
            <v xml:space="preserve">J. Nascimento - Eq. Ind. Limpezas, </v>
          </cell>
        </row>
        <row r="5584">
          <cell r="B5584" t="str">
            <v xml:space="preserve">J. Passos, Lda                     </v>
          </cell>
        </row>
        <row r="5585">
          <cell r="B5585" t="str">
            <v xml:space="preserve">J. Pereira da Cruz, SA             </v>
          </cell>
        </row>
        <row r="5586">
          <cell r="B5586" t="str">
            <v xml:space="preserve">J. Pimentel, Lda.                  </v>
          </cell>
        </row>
        <row r="5587">
          <cell r="B5587" t="str">
            <v xml:space="preserve">J. Quelhas - Artig.Escritório,Lda  </v>
          </cell>
        </row>
        <row r="5588">
          <cell r="B5588" t="str">
            <v xml:space="preserve">J. Reis &amp; Filhos, Lda.             </v>
          </cell>
        </row>
        <row r="5589">
          <cell r="B5589" t="str">
            <v xml:space="preserve">J. Ribeiro                         </v>
          </cell>
        </row>
        <row r="5590">
          <cell r="B5590" t="str">
            <v xml:space="preserve">J. Roma, Lda.                      </v>
          </cell>
        </row>
        <row r="5591">
          <cell r="B5591" t="str">
            <v xml:space="preserve">J. Ruela, Unipessoal, Lda          </v>
          </cell>
        </row>
        <row r="5592">
          <cell r="B5592" t="str">
            <v xml:space="preserve">J. S. &amp; MORAIS, Lda.               </v>
          </cell>
        </row>
        <row r="5593">
          <cell r="B5593" t="str">
            <v xml:space="preserve">J. Serra, Ldª                      </v>
          </cell>
        </row>
        <row r="5594">
          <cell r="B5594" t="str">
            <v xml:space="preserve">J. Vilanova &amp; Cª, Lda              </v>
          </cell>
        </row>
        <row r="5595">
          <cell r="B5595" t="str">
            <v xml:space="preserve">J. Wimer e Ca., Lda.               </v>
          </cell>
        </row>
        <row r="5596">
          <cell r="B5596" t="str">
            <v xml:space="preserve">J.A.Agulheiro Filipe, Lda          </v>
          </cell>
        </row>
        <row r="5597">
          <cell r="B5597" t="str">
            <v>J.A.Rodrigues de Freitas, Unipessoa</v>
          </cell>
        </row>
        <row r="5598">
          <cell r="B5598" t="str">
            <v xml:space="preserve">J.Araújo Salgado e Salgado, Lda    </v>
          </cell>
        </row>
        <row r="5599">
          <cell r="B5599" t="str">
            <v xml:space="preserve">J.Branco-Comercial Unipessoal      </v>
          </cell>
        </row>
        <row r="5600">
          <cell r="B5600" t="str">
            <v xml:space="preserve">J.C.A.-Com.Pneus do Algarve, Lda   </v>
          </cell>
        </row>
        <row r="5601">
          <cell r="B5601" t="str">
            <v>J.C.Guerreiro-Armaz.de Material Ele</v>
          </cell>
        </row>
        <row r="5602">
          <cell r="B5602" t="str">
            <v xml:space="preserve">J.C.Urbano-Máq. Ferramentas,Lda    </v>
          </cell>
        </row>
        <row r="5603">
          <cell r="B5603" t="str">
            <v xml:space="preserve">J.Carneiro Alves e Filhos, Lda     </v>
          </cell>
        </row>
        <row r="5604">
          <cell r="B5604" t="str">
            <v xml:space="preserve">J.Doria de Freitas-Est.S.Mobil     </v>
          </cell>
        </row>
        <row r="5605">
          <cell r="B5605" t="str">
            <v>J.F.Costa-Actividades Maritimo-Turi</v>
          </cell>
        </row>
        <row r="5606">
          <cell r="B5606" t="str">
            <v xml:space="preserve">J.F.Ramos &amp; Tomás-M.Granitos,Lda   </v>
          </cell>
        </row>
        <row r="5607">
          <cell r="B5607" t="str">
            <v xml:space="preserve">J.Henrique Fernandes, LDA          </v>
          </cell>
        </row>
        <row r="5608">
          <cell r="B5608" t="str">
            <v xml:space="preserve">J.J.D.P.Automáticos,Unip,Lda       </v>
          </cell>
        </row>
        <row r="5609">
          <cell r="B5609" t="str">
            <v xml:space="preserve">J.J.Ribeiro e Cia., Lda            </v>
          </cell>
        </row>
        <row r="5610">
          <cell r="B5610" t="str">
            <v xml:space="preserve">J.L.Barros &amp; Cunha Gomes, S.A      </v>
          </cell>
        </row>
        <row r="5611">
          <cell r="B5611" t="str">
            <v>J.L.Rainha, Distribuição de Bebidas</v>
          </cell>
        </row>
        <row r="5612">
          <cell r="B5612" t="str">
            <v xml:space="preserve">J.M.M.Gonçalves, Lda.              </v>
          </cell>
        </row>
        <row r="5613">
          <cell r="B5613" t="str">
            <v xml:space="preserve">J.M.Mont'Alverne e Filhos, Lda     </v>
          </cell>
        </row>
        <row r="5614">
          <cell r="B5614" t="str">
            <v xml:space="preserve">J.M.Seguro-Comércio Automóveis, SA </v>
          </cell>
        </row>
        <row r="5615">
          <cell r="B5615" t="str">
            <v xml:space="preserve">J.Manuel Ruela Tamagnini Barbosa   </v>
          </cell>
        </row>
        <row r="5616">
          <cell r="B5616" t="str">
            <v xml:space="preserve">J.O.Embraiagens-Com.Rep.Embr.Lda   </v>
          </cell>
        </row>
        <row r="5617">
          <cell r="B5617" t="str">
            <v xml:space="preserve">J.P.Castro-Soc. Unipessoal, Lda    </v>
          </cell>
        </row>
        <row r="5618">
          <cell r="B5618" t="str">
            <v>J.R.S.-Marketing,Comun.,Public,Lda.</v>
          </cell>
        </row>
        <row r="5619">
          <cell r="B5619" t="str">
            <v xml:space="preserve">J.Ramos-Ferrament.Acessórios,Lda   </v>
          </cell>
        </row>
        <row r="5620">
          <cell r="B5620" t="str">
            <v>J.S.Pereira-Constr.Agropec.Unip.Lda</v>
          </cell>
        </row>
        <row r="5621">
          <cell r="B5621" t="str">
            <v xml:space="preserve">J.Silva Júnior, Lda                </v>
          </cell>
        </row>
        <row r="5622">
          <cell r="B5622" t="str">
            <v xml:space="preserve">J.Velez                            </v>
          </cell>
        </row>
        <row r="5623">
          <cell r="B5623" t="str">
            <v xml:space="preserve">J3e - Le Journal de L,Eq.Electr.   </v>
          </cell>
        </row>
        <row r="5624">
          <cell r="B5624" t="str">
            <v xml:space="preserve">Já Cooking Lda                     </v>
          </cell>
        </row>
        <row r="5625">
          <cell r="B5625" t="str">
            <v xml:space="preserve">JACF-Sistemas Informáticos         </v>
          </cell>
        </row>
        <row r="5626">
          <cell r="B5626" t="str">
            <v xml:space="preserve">Jacinto e Filhos, Lda              </v>
          </cell>
        </row>
        <row r="5627">
          <cell r="B5627" t="str">
            <v>Jacinto Ferreira Correia &amp; Filhos,L</v>
          </cell>
        </row>
        <row r="5628">
          <cell r="B5628" t="str">
            <v xml:space="preserve">Jacinto Gonçalves Moniz            </v>
          </cell>
        </row>
        <row r="5629">
          <cell r="B5629" t="str">
            <v xml:space="preserve">Jacinto Guimarães, Lda             </v>
          </cell>
        </row>
        <row r="5630">
          <cell r="B5630" t="str">
            <v xml:space="preserve">Jacinto José Ferreira Gonçalves    </v>
          </cell>
        </row>
        <row r="5631">
          <cell r="B5631" t="str">
            <v>Jacinto Marques Oliveira, Sucrs.,Ld</v>
          </cell>
        </row>
        <row r="5632">
          <cell r="B5632" t="str">
            <v xml:space="preserve">JACINTO SOARES SANTOS GAITEIRO     </v>
          </cell>
        </row>
        <row r="5633">
          <cell r="B5633" t="str">
            <v xml:space="preserve">Jacobs Consultancy UK, Ltd         </v>
          </cell>
        </row>
        <row r="5634">
          <cell r="B5634" t="str">
            <v>Jaeson-Consultoria recursos Humanos</v>
          </cell>
        </row>
        <row r="5635">
          <cell r="B5635" t="str">
            <v xml:space="preserve">Jaguar Land Rover Portugal, Lda    </v>
          </cell>
        </row>
        <row r="5636">
          <cell r="B5636" t="str">
            <v>JAIME AUGUSTO FERNANDES SOUSA COSTA</v>
          </cell>
        </row>
        <row r="5637">
          <cell r="B5637" t="str">
            <v xml:space="preserve">Jaime Carreiro Resendes            </v>
          </cell>
        </row>
        <row r="5638">
          <cell r="B5638" t="str">
            <v xml:space="preserve">Jaime da Ponte                     </v>
          </cell>
        </row>
        <row r="5639">
          <cell r="B5639" t="str">
            <v xml:space="preserve">Jaime José Pinheiro                </v>
          </cell>
        </row>
        <row r="5640">
          <cell r="B5640" t="str">
            <v xml:space="preserve">Jaime Luís Freitas Cabral          </v>
          </cell>
        </row>
        <row r="5641">
          <cell r="B5641" t="str">
            <v xml:space="preserve">Jaime Miguel Machado Adelino       </v>
          </cell>
        </row>
        <row r="5642">
          <cell r="B5642" t="str">
            <v xml:space="preserve">Jaime Pião Moreira                 </v>
          </cell>
        </row>
        <row r="5643">
          <cell r="B5643" t="str">
            <v xml:space="preserve">Jaime Queirós Ribeiro, SA          </v>
          </cell>
        </row>
        <row r="5644">
          <cell r="B5644" t="str">
            <v xml:space="preserve">Jaime Ribeiro e Filhos, SA         </v>
          </cell>
        </row>
        <row r="5645">
          <cell r="B5645" t="str">
            <v xml:space="preserve">Jaime Rodrigues Valadares          </v>
          </cell>
        </row>
        <row r="5646">
          <cell r="B5646" t="str">
            <v>Jalban-Socª de Edições e Publicidad</v>
          </cell>
        </row>
        <row r="5647">
          <cell r="B5647" t="str">
            <v>Jalf-Artig.Escritório Papelaria,Lda</v>
          </cell>
        </row>
        <row r="5648">
          <cell r="B5648" t="str">
            <v xml:space="preserve">Jalgon-Soc.Invest.Hoteleiros, SA   </v>
          </cell>
        </row>
        <row r="5649">
          <cell r="B5649" t="str">
            <v xml:space="preserve">Jamé - Artigos de desporto, Lda    </v>
          </cell>
        </row>
        <row r="5650">
          <cell r="B5650" t="str">
            <v xml:space="preserve">JAMES  MELO CABECEIRA              </v>
          </cell>
        </row>
        <row r="5651">
          <cell r="B5651" t="str">
            <v xml:space="preserve">Jamove-Rodas e Acess.p/Movim,Lda.  </v>
          </cell>
        </row>
        <row r="5652">
          <cell r="B5652" t="str">
            <v xml:space="preserve">Jane's                             </v>
          </cell>
        </row>
        <row r="5653">
          <cell r="B5653" t="str">
            <v xml:space="preserve">Jane's Information Group, Ltd      </v>
          </cell>
        </row>
        <row r="5654">
          <cell r="B5654" t="str">
            <v xml:space="preserve">JANETE HING LEE                    </v>
          </cell>
        </row>
        <row r="5655">
          <cell r="B5655" t="str">
            <v xml:space="preserve">JANS Informática, Lda              </v>
          </cell>
        </row>
        <row r="5656">
          <cell r="B5656" t="str">
            <v xml:space="preserve">JAQUELINE DULCE F.MONTEIRO MOREIRA </v>
          </cell>
        </row>
        <row r="5657">
          <cell r="B5657" t="str">
            <v xml:space="preserve">Jardim e Arte, Lda                 </v>
          </cell>
        </row>
        <row r="5658">
          <cell r="B5658" t="str">
            <v xml:space="preserve">Jardim Visc.Da Luz-Ind.Hotel.Lda   </v>
          </cell>
        </row>
        <row r="5659">
          <cell r="B5659" t="str">
            <v xml:space="preserve">Jardim Zoológico Aclim.Portugal,SA </v>
          </cell>
        </row>
        <row r="5660">
          <cell r="B5660" t="str">
            <v xml:space="preserve">Jardimagem-C.Manut.Esp.Verdes,Ld   </v>
          </cell>
        </row>
        <row r="5661">
          <cell r="B5661" t="str">
            <v xml:space="preserve">Jardimáquinas, Lda                 </v>
          </cell>
        </row>
        <row r="5662">
          <cell r="B5662" t="str">
            <v xml:space="preserve">Jardimcampo, Lda                   </v>
          </cell>
        </row>
        <row r="5663">
          <cell r="B5663" t="str">
            <v>JARDIMCAMPO-Comércio de Plantas Orn</v>
          </cell>
        </row>
        <row r="5664">
          <cell r="B5664" t="str">
            <v xml:space="preserve">Jardineiros de S. Miguel, Lda.     </v>
          </cell>
        </row>
        <row r="5665">
          <cell r="B5665" t="str">
            <v xml:space="preserve">Jardins água Viva, Unipessoal Lda  </v>
          </cell>
        </row>
        <row r="5666">
          <cell r="B5666" t="str">
            <v xml:space="preserve">Jardins Serviços e Represent.,.Lda </v>
          </cell>
        </row>
        <row r="5667">
          <cell r="B5667" t="str">
            <v>Jarva-Exploração Espaços Alimentare</v>
          </cell>
        </row>
        <row r="5668">
          <cell r="B5668" t="str">
            <v xml:space="preserve">JCBM-Portas e Automatismos, Lda    </v>
          </cell>
        </row>
        <row r="5669">
          <cell r="B5669" t="str">
            <v xml:space="preserve">JCDecaux Airport Portugal, SA      </v>
          </cell>
        </row>
        <row r="5670">
          <cell r="B5670" t="str">
            <v>JCDecaux Portugal-Mobiliário Urbano</v>
          </cell>
        </row>
        <row r="5671">
          <cell r="B5671" t="str">
            <v xml:space="preserve">JCJV-Engºe Contrução               </v>
          </cell>
        </row>
        <row r="5672">
          <cell r="B5672" t="str">
            <v xml:space="preserve">Jeppesen e Co. Gmbh                </v>
          </cell>
        </row>
        <row r="5673">
          <cell r="B5673" t="str">
            <v xml:space="preserve">Jeppesen Sanderson, Inc.           </v>
          </cell>
        </row>
        <row r="5674">
          <cell r="B5674" t="str">
            <v xml:space="preserve">Jeset                              </v>
          </cell>
        </row>
        <row r="5675">
          <cell r="B5675" t="str">
            <v xml:space="preserve">Jesuino e Matilde, Lda             </v>
          </cell>
        </row>
        <row r="5676">
          <cell r="B5676" t="str">
            <v xml:space="preserve">Jesus &amp; Marques, Lda               </v>
          </cell>
        </row>
        <row r="5677">
          <cell r="B5677" t="str">
            <v xml:space="preserve">Jet Cooler-Águas e Cafés, SA       </v>
          </cell>
        </row>
        <row r="5678">
          <cell r="B5678" t="str">
            <v xml:space="preserve">Jet2.Com                           </v>
          </cell>
        </row>
        <row r="5679">
          <cell r="B5679" t="str">
            <v xml:space="preserve">Jetube-Caixilharia Lda             </v>
          </cell>
        </row>
        <row r="5680">
          <cell r="B5680" t="str">
            <v xml:space="preserve">JFS-S.Ilum.Imagem Proj.Manutenção  </v>
          </cell>
        </row>
        <row r="5681">
          <cell r="B5681" t="str">
            <v xml:space="preserve">JHB-Produção de Audiovisuais, Lda  </v>
          </cell>
        </row>
        <row r="5682">
          <cell r="B5682" t="str">
            <v xml:space="preserve">JH-Consultores,Lda                 </v>
          </cell>
        </row>
        <row r="5683">
          <cell r="B5683" t="str">
            <v>JHS-Extracção e Comércio de Pedra,L</v>
          </cell>
        </row>
        <row r="5684">
          <cell r="B5684" t="str">
            <v xml:space="preserve">JLM &amp; Associados-Cons.IAGEAE, Lda  </v>
          </cell>
        </row>
        <row r="5685">
          <cell r="B5685" t="str">
            <v>JMCS-Com.Produtos Quimicos Unipesso</v>
          </cell>
        </row>
        <row r="5686">
          <cell r="B5686" t="str">
            <v xml:space="preserve">JMP-José Mendes Páscoa, Lda        </v>
          </cell>
        </row>
        <row r="5687">
          <cell r="B5687" t="str">
            <v xml:space="preserve">JMT - Edições. Lda                 </v>
          </cell>
        </row>
        <row r="5688">
          <cell r="B5688" t="str">
            <v xml:space="preserve">JMToscano-Comunicação e Marketing  </v>
          </cell>
        </row>
        <row r="5689">
          <cell r="B5689" t="str">
            <v xml:space="preserve">Jo Buller - Oxford International   </v>
          </cell>
        </row>
        <row r="5690">
          <cell r="B5690" t="str">
            <v xml:space="preserve">Joana Abecasis                     </v>
          </cell>
        </row>
        <row r="5691">
          <cell r="B5691" t="str">
            <v xml:space="preserve">Joana Abecassis-S.Unipessoal, Lda  </v>
          </cell>
        </row>
        <row r="5692">
          <cell r="B5692" t="str">
            <v>JOANA BERNARDO GAMBOA FIGUEIRA MOUR</v>
          </cell>
        </row>
        <row r="5693">
          <cell r="B5693" t="str">
            <v>Joana Branco Vasconcelos Nascimento</v>
          </cell>
        </row>
        <row r="5694">
          <cell r="B5694" t="str">
            <v>Joana Carvalho Abecasis Hofacker de</v>
          </cell>
        </row>
        <row r="5695">
          <cell r="B5695" t="str">
            <v xml:space="preserve">Joana da Silva                     </v>
          </cell>
        </row>
        <row r="5696">
          <cell r="B5696" t="str">
            <v xml:space="preserve">JOANA ISABEL BICHO TABORDA         </v>
          </cell>
        </row>
        <row r="5697">
          <cell r="B5697" t="str">
            <v>JOANA MARIA DAS DORES ROMO E HERRAR</v>
          </cell>
        </row>
        <row r="5698">
          <cell r="B5698" t="str">
            <v xml:space="preserve">Joana Maria Monjardim M. Campos    </v>
          </cell>
        </row>
        <row r="5699">
          <cell r="B5699" t="str">
            <v xml:space="preserve">Joana Maria Monjardim M. Campos    </v>
          </cell>
        </row>
        <row r="5700">
          <cell r="B5700" t="str">
            <v xml:space="preserve">JOANA MARIA SA ORTIGÃO OLIVEIRA    </v>
          </cell>
        </row>
        <row r="5701">
          <cell r="B5701" t="str">
            <v xml:space="preserve">Joana Roque Lino                   </v>
          </cell>
        </row>
        <row r="5702">
          <cell r="B5702" t="str">
            <v xml:space="preserve">Joancar - Rep.Comerc.Ind.Auto,Lda  </v>
          </cell>
        </row>
        <row r="5703">
          <cell r="B5703" t="str">
            <v xml:space="preserve">JOÃO  MIGUEL DOS SANTOS RAMOS      </v>
          </cell>
        </row>
        <row r="5704">
          <cell r="B5704" t="str">
            <v xml:space="preserve">João &amp; Carvalho, Lda               </v>
          </cell>
        </row>
        <row r="5705">
          <cell r="B5705" t="str">
            <v xml:space="preserve">João A. M. Santos, Lda.            </v>
          </cell>
        </row>
        <row r="5706">
          <cell r="B5706" t="str">
            <v xml:space="preserve">João A.A. Branco - Taxi Turismo    </v>
          </cell>
        </row>
        <row r="5707">
          <cell r="B5707" t="str">
            <v xml:space="preserve">João Alberto Isidoro               </v>
          </cell>
        </row>
        <row r="5708">
          <cell r="B5708" t="str">
            <v xml:space="preserve">João Alberto S.Azevedo e Castro    </v>
          </cell>
        </row>
        <row r="5709">
          <cell r="B5709" t="str">
            <v xml:space="preserve">JOAO ALEXANDRE FERREIRA COSTA      </v>
          </cell>
        </row>
        <row r="5710">
          <cell r="B5710" t="str">
            <v>JOÃO ALEXANDRE P. DAVID MONTEIRO PI</v>
          </cell>
        </row>
        <row r="5711">
          <cell r="B5711" t="str">
            <v xml:space="preserve">JOAO ANTONIO ALMEIDA RIBEIRO       </v>
          </cell>
        </row>
        <row r="5712">
          <cell r="B5712" t="str">
            <v xml:space="preserve">João António Faria, Lda            </v>
          </cell>
        </row>
        <row r="5713">
          <cell r="B5713" t="str">
            <v xml:space="preserve">João António Jacinto               </v>
          </cell>
        </row>
        <row r="5714">
          <cell r="B5714" t="str">
            <v>João António R.Pinheiro da Silveira</v>
          </cell>
        </row>
        <row r="5715">
          <cell r="B5715" t="str">
            <v xml:space="preserve">João António V. Birra de Almeida   </v>
          </cell>
        </row>
        <row r="5716">
          <cell r="B5716" t="str">
            <v xml:space="preserve">JOÃO ANTÓNIO VIEGAS SOLÁ           </v>
          </cell>
        </row>
        <row r="5717">
          <cell r="B5717" t="str">
            <v xml:space="preserve">João António Vieira Fraga          </v>
          </cell>
        </row>
        <row r="5718">
          <cell r="B5718" t="str">
            <v xml:space="preserve">João António Vieira Lourenço       </v>
          </cell>
        </row>
        <row r="5719">
          <cell r="B5719" t="str">
            <v xml:space="preserve">João Armindo Batista Furtado       </v>
          </cell>
        </row>
        <row r="5720">
          <cell r="B5720" t="str">
            <v xml:space="preserve">João Augusto Araújo Moutinho       </v>
          </cell>
        </row>
        <row r="5721">
          <cell r="B5721" t="str">
            <v xml:space="preserve">JOÃO BARROS GUSMÃO MEDEIROS SOARES </v>
          </cell>
        </row>
        <row r="5722">
          <cell r="B5722" t="str">
            <v xml:space="preserve">João C. A. Freitas                 </v>
          </cell>
        </row>
        <row r="5723">
          <cell r="B5723" t="str">
            <v xml:space="preserve">João C. R. Couto                   </v>
          </cell>
        </row>
        <row r="5724">
          <cell r="B5724" t="str">
            <v xml:space="preserve">JOÃO CARLOS ANTUNES MENDES JULIÃO  </v>
          </cell>
        </row>
        <row r="5725">
          <cell r="B5725" t="str">
            <v xml:space="preserve">João Carlos Botelho Medeiros       </v>
          </cell>
        </row>
        <row r="5726">
          <cell r="B5726" t="str">
            <v>JOAO CARLOS BRANCO SANTIAGO PIMENTE</v>
          </cell>
        </row>
        <row r="5727">
          <cell r="B5727" t="str">
            <v xml:space="preserve">JOÃO CARLOS BRAZ DE FIGUEIREDO     </v>
          </cell>
        </row>
        <row r="5728">
          <cell r="B5728" t="str">
            <v xml:space="preserve">JOÃO CARLOS CARREIRA DOS SANTOS    </v>
          </cell>
        </row>
        <row r="5729">
          <cell r="B5729" t="str">
            <v xml:space="preserve">João Carlos da Cruz Veríssimo      </v>
          </cell>
        </row>
        <row r="5730">
          <cell r="B5730" t="str">
            <v xml:space="preserve">JOÃO CARLOS DUARTE LOPES ALVES     </v>
          </cell>
        </row>
        <row r="5731">
          <cell r="B5731" t="str">
            <v xml:space="preserve">JOAO CARLOS FERREIRA LEAL          </v>
          </cell>
        </row>
        <row r="5732">
          <cell r="B5732" t="str">
            <v xml:space="preserve">JOÃO CARLOS NUNES LOURENÇO         </v>
          </cell>
        </row>
        <row r="5733">
          <cell r="B5733" t="str">
            <v xml:space="preserve">João Carlos Pacheco Reis           </v>
          </cell>
        </row>
        <row r="5734">
          <cell r="B5734" t="str">
            <v xml:space="preserve">JOAO CARLOS SIU                    </v>
          </cell>
        </row>
        <row r="5735">
          <cell r="B5735" t="str">
            <v xml:space="preserve">João Castro - PENHORADO            </v>
          </cell>
        </row>
        <row r="5736">
          <cell r="B5736" t="str">
            <v xml:space="preserve">João Clara - Imp.Exp.A.Sanit.,Lda  </v>
          </cell>
        </row>
        <row r="5737">
          <cell r="B5737" t="str">
            <v xml:space="preserve">JOÃO CLÁUDIO AMARO INEZ            </v>
          </cell>
        </row>
        <row r="5738">
          <cell r="B5738" t="str">
            <v xml:space="preserve">João Constant.Nunes Sousa,Filhos   </v>
          </cell>
        </row>
        <row r="5739">
          <cell r="B5739" t="str">
            <v xml:space="preserve">João Cristovão                     </v>
          </cell>
        </row>
        <row r="5740">
          <cell r="B5740" t="str">
            <v xml:space="preserve">João Cristovão China &amp; Cª, Lda     </v>
          </cell>
        </row>
        <row r="5741">
          <cell r="B5741" t="str">
            <v xml:space="preserve">João da Assunção Marques           </v>
          </cell>
        </row>
        <row r="5742">
          <cell r="B5742" t="str">
            <v xml:space="preserve">JOAO DA SILVA ALEXANDRE            </v>
          </cell>
        </row>
        <row r="5743">
          <cell r="B5743" t="str">
            <v xml:space="preserve">João de Chaves Cabral              </v>
          </cell>
        </row>
        <row r="5744">
          <cell r="B5744" t="str">
            <v xml:space="preserve">João de Chaves Magalhães           </v>
          </cell>
        </row>
        <row r="5745">
          <cell r="B5745" t="str">
            <v xml:space="preserve">João de Deus Resendes Melo         </v>
          </cell>
        </row>
        <row r="5746">
          <cell r="B5746" t="str">
            <v xml:space="preserve">João de Matos Antunes Varela       </v>
          </cell>
        </row>
        <row r="5747">
          <cell r="B5747" t="str">
            <v xml:space="preserve">João de Oliveira Carreiro, Lda     </v>
          </cell>
        </row>
        <row r="5748">
          <cell r="B5748" t="str">
            <v xml:space="preserve">João de Sousa Braga                </v>
          </cell>
        </row>
        <row r="5749">
          <cell r="B5749" t="str">
            <v xml:space="preserve">JOÃO DIOGO LOPES SILVA             </v>
          </cell>
        </row>
        <row r="5750">
          <cell r="B5750" t="str">
            <v xml:space="preserve">João Eduardo Mascarenhas Faria     </v>
          </cell>
        </row>
        <row r="5751">
          <cell r="B5751" t="str">
            <v>JOÃO EDUARDO PIMENTEL FRANCO DE OLI</v>
          </cell>
        </row>
        <row r="5752">
          <cell r="B5752" t="str">
            <v>João Eduardo Pimentel Franco Olivei</v>
          </cell>
        </row>
        <row r="5753">
          <cell r="B5753" t="str">
            <v xml:space="preserve">João Fernandes                     </v>
          </cell>
        </row>
        <row r="5754">
          <cell r="B5754" t="str">
            <v xml:space="preserve">JOÃO FILIPE FIGUEIREDO DE ALMEIDA  </v>
          </cell>
        </row>
        <row r="5755">
          <cell r="B5755" t="str">
            <v xml:space="preserve">JOÃO FILIPE GLÓRIA DE JESUS        </v>
          </cell>
        </row>
        <row r="5756">
          <cell r="B5756" t="str">
            <v>JOAO FRANCISCO JANEIRO GAVRISHANCAR</v>
          </cell>
        </row>
        <row r="5757">
          <cell r="B5757" t="str">
            <v xml:space="preserve">João Francisco Silva Henriques     </v>
          </cell>
        </row>
        <row r="5758">
          <cell r="B5758" t="str">
            <v xml:space="preserve">JOAO GABRIEL ANDRADE VERTENTES     </v>
          </cell>
        </row>
        <row r="5759">
          <cell r="B5759" t="str">
            <v xml:space="preserve">João Gerardo de Sousa Oliva        </v>
          </cell>
        </row>
        <row r="5760">
          <cell r="B5760" t="str">
            <v xml:space="preserve">João Germano de Deus e Filh.,Lda   </v>
          </cell>
        </row>
        <row r="5761">
          <cell r="B5761" t="str">
            <v xml:space="preserve">João Girardi, Lda                  </v>
          </cell>
        </row>
        <row r="5762">
          <cell r="B5762" t="str">
            <v xml:space="preserve">João Gomes Duarte, Lda             </v>
          </cell>
        </row>
        <row r="5763">
          <cell r="B5763" t="str">
            <v xml:space="preserve">João Gomes Pinheiro                </v>
          </cell>
        </row>
        <row r="5764">
          <cell r="B5764" t="str">
            <v xml:space="preserve">João Humberto Bulcão               </v>
          </cell>
        </row>
        <row r="5765">
          <cell r="B5765" t="str">
            <v xml:space="preserve">João I da Silva,Filhos, Lda.       </v>
          </cell>
        </row>
        <row r="5766">
          <cell r="B5766" t="str">
            <v xml:space="preserve">João Jacinto Tomé, SA              </v>
          </cell>
        </row>
        <row r="5767">
          <cell r="B5767" t="str">
            <v xml:space="preserve">João Jorge Santos Nascimento       </v>
          </cell>
        </row>
        <row r="5768">
          <cell r="B5768" t="str">
            <v xml:space="preserve">João Jorge Santos Nascimento       </v>
          </cell>
        </row>
        <row r="5769">
          <cell r="B5769" t="str">
            <v xml:space="preserve">João José Lordelo Teixeira         </v>
          </cell>
        </row>
        <row r="5770">
          <cell r="B5770" t="str">
            <v xml:space="preserve">João José N. Belamente             </v>
          </cell>
        </row>
        <row r="5771">
          <cell r="B5771" t="str">
            <v xml:space="preserve">João José Simões Roque             </v>
          </cell>
        </row>
        <row r="5772">
          <cell r="B5772" t="str">
            <v xml:space="preserve">João Luis C.Botelho                </v>
          </cell>
        </row>
        <row r="5773">
          <cell r="B5773" t="str">
            <v xml:space="preserve">João Luis de Oliveira Pereira      </v>
          </cell>
        </row>
        <row r="5774">
          <cell r="B5774" t="str">
            <v xml:space="preserve">João Luís Ferreira                 </v>
          </cell>
        </row>
        <row r="5775">
          <cell r="B5775" t="str">
            <v xml:space="preserve">João Luis Ferreira, Lda            </v>
          </cell>
        </row>
        <row r="5776">
          <cell r="B5776" t="str">
            <v xml:space="preserve">JOÃO LUÍS FIRMINO BATISTA          </v>
          </cell>
        </row>
        <row r="5777">
          <cell r="B5777" t="str">
            <v xml:space="preserve">João Luís Martins Sequeira         </v>
          </cell>
        </row>
        <row r="5778">
          <cell r="B5778" t="str">
            <v xml:space="preserve">João Luis Silva Botelho Correia    </v>
          </cell>
        </row>
        <row r="5779">
          <cell r="B5779" t="str">
            <v xml:space="preserve">JOÃO LUÍS TRAVASSOS TOSTÕES        </v>
          </cell>
        </row>
        <row r="5780">
          <cell r="B5780" t="str">
            <v xml:space="preserve">João M. Correia da Costa           </v>
          </cell>
        </row>
        <row r="5781">
          <cell r="B5781" t="str">
            <v>JOAO M. SEABRA PEREIRA CABRAL MENER</v>
          </cell>
        </row>
        <row r="5782">
          <cell r="B5782" t="str">
            <v xml:space="preserve">João M.J.Pinto - Climatização,Lda  </v>
          </cell>
        </row>
        <row r="5783">
          <cell r="B5783" t="str">
            <v xml:space="preserve">João M.Moutinho Rodrigues Barbosa  </v>
          </cell>
        </row>
        <row r="5784">
          <cell r="B5784" t="str">
            <v xml:space="preserve">João Manuel Afonso Pereira         </v>
          </cell>
        </row>
        <row r="5785">
          <cell r="B5785" t="str">
            <v xml:space="preserve">João Manuel Agria Torres           </v>
          </cell>
        </row>
        <row r="5786">
          <cell r="B5786" t="str">
            <v xml:space="preserve">João Manuel Amaral Vidigal         </v>
          </cell>
        </row>
        <row r="5787">
          <cell r="B5787" t="str">
            <v xml:space="preserve">João Manuel Cabral Simão           </v>
          </cell>
        </row>
        <row r="5788">
          <cell r="B5788" t="str">
            <v xml:space="preserve">João Manuel Corvelo Tavares        </v>
          </cell>
        </row>
        <row r="5789">
          <cell r="B5789" t="str">
            <v xml:space="preserve">João Manuel Costa Sebastião        </v>
          </cell>
        </row>
        <row r="5790">
          <cell r="B5790" t="str">
            <v xml:space="preserve">João Manuel D. Almeida Magalhães   </v>
          </cell>
        </row>
        <row r="5791">
          <cell r="B5791" t="str">
            <v xml:space="preserve">João Manuel da Costa Marciano      </v>
          </cell>
        </row>
        <row r="5792">
          <cell r="B5792" t="str">
            <v xml:space="preserve">JOAO MANUEL DA CRUZ GONÇALVES      </v>
          </cell>
        </row>
        <row r="5793">
          <cell r="B5793" t="str">
            <v xml:space="preserve">JOAO MANUEL DA SILVA PIRES         </v>
          </cell>
        </row>
        <row r="5794">
          <cell r="B5794" t="str">
            <v xml:space="preserve">João Manuel de Faria C. Marques    </v>
          </cell>
        </row>
        <row r="5795">
          <cell r="B5795" t="str">
            <v xml:space="preserve">João Manuel Dias Carrusca,Ldª      </v>
          </cell>
        </row>
        <row r="5796">
          <cell r="B5796" t="str">
            <v xml:space="preserve">JOAO MANUEL F.AGORRETA ALPUIM      </v>
          </cell>
        </row>
        <row r="5797">
          <cell r="B5797" t="str">
            <v>JOÃO MANUEL FERREIRA DE FARIA GOMES</v>
          </cell>
        </row>
        <row r="5798">
          <cell r="B5798" t="str">
            <v xml:space="preserve">JOÃO MANUEL FERREIRA MARTINS       </v>
          </cell>
        </row>
        <row r="5799">
          <cell r="B5799" t="str">
            <v xml:space="preserve">JOÃO MANUEL GUERREIRO LEIRIA       </v>
          </cell>
        </row>
        <row r="5800">
          <cell r="B5800" t="str">
            <v xml:space="preserve">João Manuel Ivo da Silva           </v>
          </cell>
        </row>
        <row r="5801">
          <cell r="B5801" t="str">
            <v xml:space="preserve">JOAO MANUEL LEITAO EDMUNDO         </v>
          </cell>
        </row>
        <row r="5802">
          <cell r="B5802" t="str">
            <v xml:space="preserve">João Manuel Manso Ramos            </v>
          </cell>
        </row>
        <row r="5803">
          <cell r="B5803" t="str">
            <v xml:space="preserve">JOÃO MANUEL MARTINS MOREIRA        </v>
          </cell>
        </row>
        <row r="5804">
          <cell r="B5804" t="str">
            <v xml:space="preserve">JOÃO MANUEL PAULO MENDES VAZ       </v>
          </cell>
        </row>
        <row r="5805">
          <cell r="B5805" t="str">
            <v xml:space="preserve">João Manuel Puim Soares            </v>
          </cell>
        </row>
        <row r="5806">
          <cell r="B5806" t="str">
            <v xml:space="preserve">João Manuel Puim Sousa             </v>
          </cell>
        </row>
        <row r="5807">
          <cell r="B5807" t="str">
            <v xml:space="preserve">João Manuel Raposo Tavares         </v>
          </cell>
        </row>
        <row r="5808">
          <cell r="B5808" t="str">
            <v xml:space="preserve">João Manuel Rebelo Rego Almeida    </v>
          </cell>
        </row>
        <row r="5809">
          <cell r="B5809" t="str">
            <v xml:space="preserve">João Manuel S. Monteiro            </v>
          </cell>
        </row>
        <row r="5810">
          <cell r="B5810" t="str">
            <v xml:space="preserve">João Manuel S.Barradas Guerreiro   </v>
          </cell>
        </row>
        <row r="5811">
          <cell r="B5811" t="str">
            <v xml:space="preserve">JOÃO MANUEL SARAIVA GARCÊS CORRÊA  </v>
          </cell>
        </row>
        <row r="5812">
          <cell r="B5812" t="str">
            <v xml:space="preserve">João Marciano - Unipessoal, Lda    </v>
          </cell>
        </row>
        <row r="5813">
          <cell r="B5813" t="str">
            <v xml:space="preserve">JOAO MARIANO ANDRADE PAIVA         </v>
          </cell>
        </row>
        <row r="5814">
          <cell r="B5814" t="str">
            <v xml:space="preserve">João Maurílio Nóbrega Caires       </v>
          </cell>
        </row>
        <row r="5815">
          <cell r="B5815" t="str">
            <v xml:space="preserve">João Micael                        </v>
          </cell>
        </row>
        <row r="5816">
          <cell r="B5816" t="str">
            <v>João Micael -Protocolo Imagem Com.U</v>
          </cell>
        </row>
        <row r="5817">
          <cell r="B5817" t="str">
            <v xml:space="preserve">João Miguel Correia de Almeida     </v>
          </cell>
        </row>
        <row r="5818">
          <cell r="B5818" t="str">
            <v xml:space="preserve">João Miguel Gomes Leitão           </v>
          </cell>
        </row>
        <row r="5819">
          <cell r="B5819" t="str">
            <v xml:space="preserve">JOÃO MIGUEL LEONARDO FERREIRA      </v>
          </cell>
        </row>
        <row r="5820">
          <cell r="B5820" t="str">
            <v xml:space="preserve">João Miguel Lourenço               </v>
          </cell>
        </row>
        <row r="5821">
          <cell r="B5821" t="str">
            <v xml:space="preserve">JOÃO MIGUEL SANTOS PEREIRA GIL     </v>
          </cell>
        </row>
        <row r="5822">
          <cell r="B5822" t="str">
            <v xml:space="preserve">João Miguel Sias Duarte            </v>
          </cell>
        </row>
        <row r="5823">
          <cell r="B5823" t="str">
            <v xml:space="preserve">João Miguel Vinhinh.Santos Lopes   </v>
          </cell>
        </row>
        <row r="5824">
          <cell r="B5824" t="str">
            <v xml:space="preserve">JOÃO MIGUEL VINHINHA SANTOS LOPES  </v>
          </cell>
        </row>
        <row r="5825">
          <cell r="B5825" t="str">
            <v>João Nabais &amp; Assosciados-Soc.Advog</v>
          </cell>
        </row>
        <row r="5826">
          <cell r="B5826" t="str">
            <v xml:space="preserve">JOAO NUNES                         </v>
          </cell>
        </row>
        <row r="5827">
          <cell r="B5827" t="str">
            <v xml:space="preserve">JOÃO NUNO GONÇALVES FERNANDES      </v>
          </cell>
        </row>
        <row r="5828">
          <cell r="B5828" t="str">
            <v xml:space="preserve">João Paulino Silveira Dias         </v>
          </cell>
        </row>
        <row r="5829">
          <cell r="B5829" t="str">
            <v xml:space="preserve">JOAO PAULO CODINA DE FIGUEIREDO    </v>
          </cell>
        </row>
        <row r="5830">
          <cell r="B5830" t="str">
            <v xml:space="preserve">JOÃO PAULO DA SILVA LEAL DAS NEVES </v>
          </cell>
        </row>
        <row r="5831">
          <cell r="B5831" t="str">
            <v xml:space="preserve">JOÃO PAULO DO NASCIMENTO SARAIVA   </v>
          </cell>
        </row>
        <row r="5832">
          <cell r="B5832" t="str">
            <v xml:space="preserve">João Paulo Domingos Carvalho       </v>
          </cell>
        </row>
        <row r="5833">
          <cell r="B5833" t="str">
            <v xml:space="preserve">João Paulo Gonçalo Freitas         </v>
          </cell>
        </row>
        <row r="5834">
          <cell r="B5834" t="str">
            <v xml:space="preserve">JOÃO PAULO LEITE CABRAL            </v>
          </cell>
        </row>
        <row r="5835">
          <cell r="B5835" t="str">
            <v xml:space="preserve">JOÃO PAULO MENDES REIS             </v>
          </cell>
        </row>
        <row r="5836">
          <cell r="B5836" t="str">
            <v xml:space="preserve">João Paulo Neves Mendes Moreira    </v>
          </cell>
        </row>
        <row r="5837">
          <cell r="B5837" t="str">
            <v xml:space="preserve">João Pavão-Soc. Unipessoal         </v>
          </cell>
        </row>
        <row r="5838">
          <cell r="B5838" t="str">
            <v xml:space="preserve">JOÃO PEDRO CERQUEIRA               </v>
          </cell>
        </row>
        <row r="5839">
          <cell r="B5839" t="str">
            <v xml:space="preserve">João Pedro de Matos Serra          </v>
          </cell>
        </row>
        <row r="5840">
          <cell r="B5840" t="str">
            <v xml:space="preserve">JOÃO PEDRO MATIAS DE LIMA          </v>
          </cell>
        </row>
        <row r="5841">
          <cell r="B5841" t="str">
            <v xml:space="preserve">João Pimente-Editora e Distrib.Lda </v>
          </cell>
        </row>
        <row r="5842">
          <cell r="B5842" t="str">
            <v xml:space="preserve">JOÃO PIRES FARINHA                 </v>
          </cell>
        </row>
        <row r="5843">
          <cell r="B5843" t="str">
            <v xml:space="preserve">João R. Matos, SA                  </v>
          </cell>
        </row>
        <row r="5844">
          <cell r="B5844" t="str">
            <v xml:space="preserve">JOAO RAFAEL M. A. SANTA MARTA      </v>
          </cell>
        </row>
        <row r="5845">
          <cell r="B5845" t="str">
            <v xml:space="preserve">João Raposo-Comunicação Visual     </v>
          </cell>
        </row>
        <row r="5846">
          <cell r="B5846" t="str">
            <v xml:space="preserve">JOÃO RESENDES NUNES CORVELO        </v>
          </cell>
        </row>
        <row r="5847">
          <cell r="B5847" t="str">
            <v xml:space="preserve">João Ricardo Santos Rodrigues      </v>
          </cell>
        </row>
        <row r="5848">
          <cell r="B5848" t="str">
            <v xml:space="preserve">João Rodrigo S.Valério Vicente     </v>
          </cell>
        </row>
        <row r="5849">
          <cell r="B5849" t="str">
            <v xml:space="preserve">João Salvador, Lda.                </v>
          </cell>
        </row>
        <row r="5850">
          <cell r="B5850" t="str">
            <v xml:space="preserve">João Serafim de Freitas            </v>
          </cell>
        </row>
        <row r="5851">
          <cell r="B5851" t="str">
            <v xml:space="preserve">João Sousa Braga, Soc.Unipess.Lda  </v>
          </cell>
        </row>
        <row r="5852">
          <cell r="B5852" t="str">
            <v xml:space="preserve">João Vasco Pereira da Costa        </v>
          </cell>
        </row>
        <row r="5853">
          <cell r="B5853" t="str">
            <v xml:space="preserve">João Vieira e Filhos, Lda          </v>
          </cell>
        </row>
        <row r="5854">
          <cell r="B5854" t="str">
            <v xml:space="preserve">Joaquim  Azevedo Moreira           </v>
          </cell>
        </row>
        <row r="5855">
          <cell r="B5855" t="str">
            <v xml:space="preserve">JOAQUIM ANTÓNIO ALMEIDA RODRIGUES  </v>
          </cell>
        </row>
        <row r="5856">
          <cell r="B5856" t="str">
            <v xml:space="preserve">Joaquim António Silva Mendes       </v>
          </cell>
        </row>
        <row r="5857">
          <cell r="B5857" t="str">
            <v xml:space="preserve">JOAQUIM ARTUR DA SILVA QUEIRÓS     </v>
          </cell>
        </row>
        <row r="5858">
          <cell r="B5858" t="str">
            <v xml:space="preserve">JOAQUIM AUGUSTO DOMINGUES DAMAS    </v>
          </cell>
        </row>
        <row r="5859">
          <cell r="B5859" t="str">
            <v xml:space="preserve">Joaquim Azevedo Araújo             </v>
          </cell>
        </row>
        <row r="5860">
          <cell r="B5860" t="str">
            <v xml:space="preserve">Joaquim Carlos Marques P.Gil       </v>
          </cell>
        </row>
        <row r="5861">
          <cell r="B5861" t="str">
            <v xml:space="preserve">Joaquim Costa Correia              </v>
          </cell>
        </row>
        <row r="5862">
          <cell r="B5862" t="str">
            <v xml:space="preserve">Joaquim da Rocha Pinto             </v>
          </cell>
        </row>
        <row r="5863">
          <cell r="B5863" t="str">
            <v xml:space="preserve">Joaquim de Oliveira Mendes         </v>
          </cell>
        </row>
        <row r="5864">
          <cell r="B5864" t="str">
            <v xml:space="preserve">Joaquim Diniz Correia Soares       </v>
          </cell>
        </row>
        <row r="5865">
          <cell r="B5865" t="str">
            <v xml:space="preserve">JOAQUIM DOS SANTOS                 </v>
          </cell>
        </row>
        <row r="5866">
          <cell r="B5866" t="str">
            <v xml:space="preserve">Joaquim dos Santos, Lda            </v>
          </cell>
        </row>
        <row r="5867">
          <cell r="B5867" t="str">
            <v xml:space="preserve">Joaquim Emídio e M.Fátima Emídio   </v>
          </cell>
        </row>
        <row r="5868">
          <cell r="B5868" t="str">
            <v xml:space="preserve">Joaquim Esteves Morais             </v>
          </cell>
        </row>
        <row r="5869">
          <cell r="B5869" t="str">
            <v xml:space="preserve">Joaquim Fernando Leite Cardoso     </v>
          </cell>
        </row>
        <row r="5870">
          <cell r="B5870" t="str">
            <v xml:space="preserve">JOAQUIM FERNANDO MOTA DE ALMEIDA   </v>
          </cell>
        </row>
        <row r="5871">
          <cell r="B5871" t="str">
            <v xml:space="preserve">JOAQUIM FERREIRA DE SOUSA CARREIRA </v>
          </cell>
        </row>
        <row r="5872">
          <cell r="B5872" t="str">
            <v xml:space="preserve">Joaquim Galinha do Couto           </v>
          </cell>
        </row>
        <row r="5873">
          <cell r="B5873" t="str">
            <v xml:space="preserve">JOAQUIM JOSE JESUS CORREIA         </v>
          </cell>
        </row>
        <row r="5874">
          <cell r="B5874" t="str">
            <v xml:space="preserve">JOAQUIM JOSE MENEZES GONCALVES     </v>
          </cell>
        </row>
        <row r="5875">
          <cell r="B5875" t="str">
            <v xml:space="preserve">Joaquim José Viegas Ramos          </v>
          </cell>
        </row>
        <row r="5876">
          <cell r="B5876" t="str">
            <v xml:space="preserve">Joaquim Machado, Lda               </v>
          </cell>
        </row>
        <row r="5877">
          <cell r="B5877" t="str">
            <v xml:space="preserve">Joaquim Machado, Lda               </v>
          </cell>
        </row>
        <row r="5878">
          <cell r="B5878" t="str">
            <v xml:space="preserve">Joaquim Manuel Carvalhal e Silva   </v>
          </cell>
        </row>
        <row r="5879">
          <cell r="B5879" t="str">
            <v xml:space="preserve">JOAQUIM MIGUEL DIAS MOREIRA        </v>
          </cell>
        </row>
        <row r="5880">
          <cell r="B5880" t="str">
            <v>Joaquim P.Silva-Serralh.M.Civil,Lda</v>
          </cell>
        </row>
        <row r="5881">
          <cell r="B5881" t="str">
            <v xml:space="preserve">JOAQUIM PAULO CORREIA DE OLIVEIRA  </v>
          </cell>
        </row>
        <row r="5882">
          <cell r="B5882" t="str">
            <v xml:space="preserve">Joaquim Pereira P. &amp; Irmãos, Lda   </v>
          </cell>
        </row>
        <row r="5883">
          <cell r="B5883" t="str">
            <v xml:space="preserve">JOAQUIM RAFAEL PEREIRA             </v>
          </cell>
        </row>
        <row r="5884">
          <cell r="B5884" t="str">
            <v xml:space="preserve">Joaquim Rui Nogueira Freire        </v>
          </cell>
        </row>
        <row r="5885">
          <cell r="B5885" t="str">
            <v xml:space="preserve">Joaquim Serrano                    </v>
          </cell>
        </row>
        <row r="5886">
          <cell r="B5886" t="str">
            <v xml:space="preserve">Joaquim Simões da Silva            </v>
          </cell>
        </row>
        <row r="5887">
          <cell r="B5887" t="str">
            <v xml:space="preserve">Joaquim Simões da Silva            </v>
          </cell>
        </row>
        <row r="5888">
          <cell r="B5888" t="str">
            <v xml:space="preserve">Joaquim Sousa &amp; Ana, Lda           </v>
          </cell>
        </row>
        <row r="5889">
          <cell r="B5889" t="str">
            <v xml:space="preserve">Joaquim Verdasca Júnior,Herd.,Lda  </v>
          </cell>
        </row>
        <row r="5890">
          <cell r="B5890" t="str">
            <v xml:space="preserve">Joaquim Vicente e Vicente, Lda.    </v>
          </cell>
        </row>
        <row r="5891">
          <cell r="B5891" t="str">
            <v xml:space="preserve">JOAQUIM VIEIRA CARVALHO            </v>
          </cell>
        </row>
        <row r="5892">
          <cell r="B5892" t="str">
            <v>JOAQUINA MARIA O. ANDRADE L. MARCHÃ</v>
          </cell>
        </row>
        <row r="5893">
          <cell r="B5893" t="str">
            <v xml:space="preserve">Joaquina Maria Ribeiro Brites      </v>
          </cell>
        </row>
        <row r="5894">
          <cell r="B5894" t="str">
            <v xml:space="preserve">Jobe-Prédios e Projectos Lda       </v>
          </cell>
        </row>
        <row r="5895">
          <cell r="B5895" t="str">
            <v xml:space="preserve">Joca Metalomecânica, S.A.          </v>
          </cell>
        </row>
        <row r="5896">
          <cell r="B5896" t="str">
            <v>JOCELYN ELIZABETH HUNTER MCCALL FER</v>
          </cell>
        </row>
        <row r="5897">
          <cell r="B5897" t="str">
            <v xml:space="preserve">Jocril-Soc.Transform.Acrílicos,Lda </v>
          </cell>
        </row>
        <row r="5898">
          <cell r="B5898" t="str">
            <v xml:space="preserve">Jodrax - Com.Equip.Escritório, Lda </v>
          </cell>
        </row>
        <row r="5899">
          <cell r="B5899" t="str">
            <v xml:space="preserve">Jografel-Com.Rep.Eq.Art.Graf.Lda   </v>
          </cell>
        </row>
        <row r="5900">
          <cell r="B5900" t="str">
            <v xml:space="preserve">Johannes Krieger                   </v>
          </cell>
        </row>
        <row r="5901">
          <cell r="B5901" t="str">
            <v xml:space="preserve">Johnson Controls Portugal BE, Lda  </v>
          </cell>
        </row>
        <row r="5902">
          <cell r="B5902" t="str">
            <v>Jol - Com.de Aut.e Peç.Oficina, Lda</v>
          </cell>
        </row>
        <row r="5903">
          <cell r="B5903" t="str">
            <v xml:space="preserve">Jolufra-Equip. de Escritório, Lda  </v>
          </cell>
        </row>
        <row r="5904">
          <cell r="B5904" t="str">
            <v xml:space="preserve">Jomagope, Lda                      </v>
          </cell>
        </row>
        <row r="5905">
          <cell r="B5905" t="str">
            <v xml:space="preserve">Jonal, Lda                         </v>
          </cell>
        </row>
        <row r="5906">
          <cell r="B5906" t="str">
            <v xml:space="preserve">Jop-Veiculos e Pecas, Lda          </v>
          </cell>
        </row>
        <row r="5907">
          <cell r="B5907" t="str">
            <v>JORDAO MANUEL MARTINS TAVARES FAULH</v>
          </cell>
        </row>
        <row r="5908">
          <cell r="B5908" t="str">
            <v xml:space="preserve">Jorge A. Câmara                    </v>
          </cell>
        </row>
        <row r="5909">
          <cell r="B5909" t="str">
            <v xml:space="preserve">JORGE AFONSO S.B.MACHADO DIAS      </v>
          </cell>
        </row>
        <row r="5910">
          <cell r="B5910" t="str">
            <v xml:space="preserve">Jorge Afonso-Top.Est.e Planeam.    </v>
          </cell>
        </row>
        <row r="5911">
          <cell r="B5911" t="str">
            <v xml:space="preserve">Jorge Alberto Cabral Botelho       </v>
          </cell>
        </row>
        <row r="5912">
          <cell r="B5912" t="str">
            <v xml:space="preserve">JORGE ALBERTO DOS REIS ARRUDA      </v>
          </cell>
        </row>
        <row r="5913">
          <cell r="B5913" t="str">
            <v xml:space="preserve">Jorge Alberto Gago da Câmara       </v>
          </cell>
        </row>
        <row r="5914">
          <cell r="B5914" t="str">
            <v xml:space="preserve">JORGE ALBERTO LOURENÇO COUTO       </v>
          </cell>
        </row>
        <row r="5915">
          <cell r="B5915" t="str">
            <v xml:space="preserve">Jorge Alberto Lourenço Couto       </v>
          </cell>
        </row>
        <row r="5916">
          <cell r="B5916" t="str">
            <v xml:space="preserve">JORGE ALEXANDRE CORREIA ANTUNES    </v>
          </cell>
        </row>
        <row r="5917">
          <cell r="B5917" t="str">
            <v xml:space="preserve">JORGE ALEXANDRE SERAFIM SANTOS     </v>
          </cell>
        </row>
        <row r="5918">
          <cell r="B5918" t="str">
            <v xml:space="preserve">JORGE ANIBAL  MARQUES LOPES        </v>
          </cell>
        </row>
        <row r="5919">
          <cell r="B5919" t="str">
            <v xml:space="preserve">Jorge António Teixeira Leal        </v>
          </cell>
        </row>
        <row r="5920">
          <cell r="B5920" t="str">
            <v xml:space="preserve">Jorge Artur Pires Serra            </v>
          </cell>
        </row>
        <row r="5921">
          <cell r="B5921" t="str">
            <v xml:space="preserve">JORGE AUGUSTO COSTA BARREIRA       </v>
          </cell>
        </row>
        <row r="5922">
          <cell r="B5922" t="str">
            <v xml:space="preserve">Jorge Botelho Electronica          </v>
          </cell>
        </row>
        <row r="5923">
          <cell r="B5923" t="str">
            <v xml:space="preserve">Jorge de Freitas Bairos            </v>
          </cell>
        </row>
        <row r="5924">
          <cell r="B5924" t="str">
            <v xml:space="preserve">JORGE DUARTE TAVARES               </v>
          </cell>
        </row>
        <row r="5925">
          <cell r="B5925" t="str">
            <v xml:space="preserve">Jorge Fernandes, Lda               </v>
          </cell>
        </row>
        <row r="5926">
          <cell r="B5926" t="str">
            <v xml:space="preserve">Jorge Guerreiro Salgado            </v>
          </cell>
        </row>
        <row r="5927">
          <cell r="B5927" t="str">
            <v xml:space="preserve">JORGE HENRIQUE PINTO SILVA         </v>
          </cell>
        </row>
        <row r="5928">
          <cell r="B5928" t="str">
            <v xml:space="preserve">Jorge Joaquim Pinho Santos, Lda    </v>
          </cell>
        </row>
        <row r="5929">
          <cell r="B5929" t="str">
            <v xml:space="preserve">Jorge José                         </v>
          </cell>
        </row>
        <row r="5930">
          <cell r="B5930" t="str">
            <v xml:space="preserve">Jorge Lozano                       </v>
          </cell>
        </row>
        <row r="5931">
          <cell r="B5931" t="str">
            <v xml:space="preserve">JORGE LUCIANO AZEVEDO CARVALHO     </v>
          </cell>
        </row>
        <row r="5932">
          <cell r="B5932" t="str">
            <v xml:space="preserve">Jorge M. C. Silva                  </v>
          </cell>
        </row>
        <row r="5933">
          <cell r="B5933" t="str">
            <v xml:space="preserve">JORGE MANUEL A. GOMES CABRAL       </v>
          </cell>
        </row>
        <row r="5934">
          <cell r="B5934" t="str">
            <v xml:space="preserve">Jorge Manuel Cesar Freire          </v>
          </cell>
        </row>
        <row r="5935">
          <cell r="B5935" t="str">
            <v xml:space="preserve">Jorge Manuel César Freire          </v>
          </cell>
        </row>
        <row r="5936">
          <cell r="B5936" t="str">
            <v xml:space="preserve">JORGE MANUEL DAS NEVES BATISTA     </v>
          </cell>
        </row>
        <row r="5937">
          <cell r="B5937" t="str">
            <v xml:space="preserve">Jorge Manuel F.Medeiros da Ponte   </v>
          </cell>
        </row>
        <row r="5938">
          <cell r="B5938" t="str">
            <v xml:space="preserve">Jorge Manuel Fortunato Amaro       </v>
          </cell>
        </row>
        <row r="5939">
          <cell r="B5939" t="str">
            <v xml:space="preserve">Jorge Manuel Francisco da Silva    </v>
          </cell>
        </row>
        <row r="5940">
          <cell r="B5940" t="str">
            <v xml:space="preserve">JORGE MANUEL GOUVEIA CAMPOS        </v>
          </cell>
        </row>
        <row r="5941">
          <cell r="B5941" t="str">
            <v xml:space="preserve">JORGE MANUEL MAIA DE OLIVEIRA      </v>
          </cell>
        </row>
        <row r="5942">
          <cell r="B5942" t="str">
            <v xml:space="preserve">JORGE MANUEL MANTEIGAS NUNES       </v>
          </cell>
        </row>
        <row r="5943">
          <cell r="B5943" t="str">
            <v xml:space="preserve">JORGE MANUEL MELGUEIRA             </v>
          </cell>
        </row>
        <row r="5944">
          <cell r="B5944" t="str">
            <v xml:space="preserve">Jorge Manuel Pereira de Medeiros   </v>
          </cell>
        </row>
        <row r="5945">
          <cell r="B5945" t="str">
            <v xml:space="preserve">Jorge Manuel Rodrigo Martins       </v>
          </cell>
        </row>
        <row r="5946">
          <cell r="B5946" t="str">
            <v xml:space="preserve">JORGE MANUEL S. OLIVEIRA FURTADO   </v>
          </cell>
        </row>
        <row r="5947">
          <cell r="B5947" t="str">
            <v xml:space="preserve">Jorge Manuel Santos                </v>
          </cell>
        </row>
        <row r="5948">
          <cell r="B5948" t="str">
            <v xml:space="preserve">JORGE MANUEL SANTOS MOREIRA        </v>
          </cell>
        </row>
        <row r="5949">
          <cell r="B5949" t="str">
            <v xml:space="preserve">JORGE MANUEL SEABRA ROMARIZ        </v>
          </cell>
        </row>
        <row r="5950">
          <cell r="B5950" t="str">
            <v xml:space="preserve">Jorge Manuel Silva Sá              </v>
          </cell>
        </row>
        <row r="5951">
          <cell r="B5951" t="str">
            <v xml:space="preserve">Jorge Medeiros, Lda                </v>
          </cell>
        </row>
        <row r="5952">
          <cell r="B5952" t="str">
            <v xml:space="preserve">JORGE MIGUEL BORGES CARVALHO BRAGA </v>
          </cell>
        </row>
        <row r="5953">
          <cell r="B5953" t="str">
            <v xml:space="preserve">Jorge Miguel Cordeiro Silva        </v>
          </cell>
        </row>
        <row r="5954">
          <cell r="B5954" t="str">
            <v xml:space="preserve">JORGE MIGUEL DO ADRO BATISTA       </v>
          </cell>
        </row>
        <row r="5955">
          <cell r="B5955" t="str">
            <v xml:space="preserve">Jorge Miguel G. Ferreira Sampaio   </v>
          </cell>
        </row>
        <row r="5956">
          <cell r="B5956" t="str">
            <v xml:space="preserve">JORGE MIGUEL QUENTAL CAEIRO        </v>
          </cell>
        </row>
        <row r="5957">
          <cell r="B5957" t="str">
            <v xml:space="preserve">Jorge Miguel Tomé Silva Cordeiro   </v>
          </cell>
        </row>
        <row r="5958">
          <cell r="B5958" t="str">
            <v xml:space="preserve">JORGE PAULO DUARTE RODRIGUES       </v>
          </cell>
        </row>
        <row r="5959">
          <cell r="B5959" t="str">
            <v xml:space="preserve">JORGE PAULO SOARES CRUZ            </v>
          </cell>
        </row>
        <row r="5960">
          <cell r="B5960" t="str">
            <v>Jorge Vilela-Mont.Industr.-S.Unip,L</v>
          </cell>
        </row>
        <row r="5961">
          <cell r="B5961" t="str">
            <v xml:space="preserve">Jorge Welsh - Porcelana Oriental e </v>
          </cell>
        </row>
        <row r="5962">
          <cell r="B5962" t="str">
            <v xml:space="preserve">Jorjauto-Soc.Com.Rodoviário, Lda   </v>
          </cell>
        </row>
        <row r="5963">
          <cell r="B5963" t="str">
            <v xml:space="preserve">Jornal da Região                   </v>
          </cell>
        </row>
        <row r="5964">
          <cell r="B5964" t="str">
            <v xml:space="preserve">Jornal de Leiria                   </v>
          </cell>
        </row>
        <row r="5965">
          <cell r="B5965" t="str">
            <v xml:space="preserve">Jornal do Fundão-Editora,Lda.      </v>
          </cell>
        </row>
        <row r="5966">
          <cell r="B5966" t="str">
            <v>Jornal dos Reformados e Terceira Id</v>
          </cell>
        </row>
        <row r="5967">
          <cell r="B5967" t="str">
            <v xml:space="preserve">Jornal Fiscal-Ed.Legisl.Fiscal.Lda </v>
          </cell>
        </row>
        <row r="5968">
          <cell r="B5968" t="str">
            <v xml:space="preserve">Jornal Matinal, Lda                </v>
          </cell>
        </row>
        <row r="5969">
          <cell r="B5969" t="str">
            <v xml:space="preserve">Jornalinveste                      </v>
          </cell>
        </row>
        <row r="5970">
          <cell r="B5970" t="str">
            <v>José A. F. Cardoso - S. Unipessoal,</v>
          </cell>
        </row>
        <row r="5971">
          <cell r="B5971" t="str">
            <v xml:space="preserve">José A. Neves Ferreira             </v>
          </cell>
        </row>
        <row r="5972">
          <cell r="B5972" t="str">
            <v xml:space="preserve">José A.Mendes Assoc.Soc.desp.Ofi   </v>
          </cell>
        </row>
        <row r="5973">
          <cell r="B5973" t="str">
            <v xml:space="preserve">JOSE ABEL RAMALHO LARANJEIRA       </v>
          </cell>
        </row>
        <row r="5974">
          <cell r="B5974" t="str">
            <v xml:space="preserve">JOSE AGOSTINHO DE MOURA CHAVES     </v>
          </cell>
        </row>
        <row r="5975">
          <cell r="B5975" t="str">
            <v xml:space="preserve">JOSÉ ALBERTO CORREIA VAZ NATÁRIO   </v>
          </cell>
        </row>
        <row r="5976">
          <cell r="B5976" t="str">
            <v xml:space="preserve">José Alberto dos R.R.Sousa, Lda.   </v>
          </cell>
        </row>
        <row r="5977">
          <cell r="B5977" t="str">
            <v xml:space="preserve">José Alberto Pereira Ferreira      </v>
          </cell>
        </row>
        <row r="5978">
          <cell r="B5978" t="str">
            <v xml:space="preserve">JOSE ALBERTO SARDO RAMOS PEREIRA   </v>
          </cell>
        </row>
        <row r="5979">
          <cell r="B5979" t="str">
            <v xml:space="preserve">JOSE ALBERTO SOUSA RAMOS           </v>
          </cell>
        </row>
        <row r="5980">
          <cell r="B5980" t="str">
            <v xml:space="preserve">José Alberto Tavares               </v>
          </cell>
        </row>
        <row r="5981">
          <cell r="B5981" t="str">
            <v xml:space="preserve">José Alberto Tavares, Lda          </v>
          </cell>
        </row>
        <row r="5982">
          <cell r="B5982" t="str">
            <v xml:space="preserve">José Albertomisea Adbelnor         </v>
          </cell>
        </row>
        <row r="5983">
          <cell r="B5983" t="str">
            <v xml:space="preserve">José Almeida Gomes &amp; Filhos,Lda    </v>
          </cell>
        </row>
        <row r="5984">
          <cell r="B5984" t="str">
            <v xml:space="preserve">José Álvaro Teodoro &amp; Filhos, Lda  </v>
          </cell>
        </row>
        <row r="5985">
          <cell r="B5985" t="str">
            <v xml:space="preserve">José Alves Bento                   </v>
          </cell>
        </row>
        <row r="5986">
          <cell r="B5986" t="str">
            <v xml:space="preserve">José Angelo de Jesus Salgueiro     </v>
          </cell>
        </row>
        <row r="5987">
          <cell r="B5987" t="str">
            <v xml:space="preserve">JOSE ANTONIO ALVES SILVA           </v>
          </cell>
        </row>
        <row r="5988">
          <cell r="B5988" t="str">
            <v xml:space="preserve">JOSE ANTÓNIO DO CABO POMBO         </v>
          </cell>
        </row>
        <row r="5989">
          <cell r="B5989" t="str">
            <v xml:space="preserve">José António Domingos Silva        </v>
          </cell>
        </row>
        <row r="5990">
          <cell r="B5990" t="str">
            <v xml:space="preserve">José António Domingues Silva       </v>
          </cell>
        </row>
        <row r="5991">
          <cell r="B5991" t="str">
            <v xml:space="preserve">JOSE ANTONIO DOS SANTOS FREITAS    </v>
          </cell>
        </row>
        <row r="5992">
          <cell r="B5992" t="str">
            <v xml:space="preserve">José António F Soares              </v>
          </cell>
        </row>
        <row r="5993">
          <cell r="B5993" t="str">
            <v xml:space="preserve">José António Fagundo Raposo        </v>
          </cell>
        </row>
        <row r="5994">
          <cell r="B5994" t="str">
            <v xml:space="preserve">José António Fagundo Raposo        </v>
          </cell>
        </row>
        <row r="5995">
          <cell r="B5995" t="str">
            <v xml:space="preserve">José António Garcia, Lda           </v>
          </cell>
        </row>
        <row r="5996">
          <cell r="B5996" t="str">
            <v xml:space="preserve">JOSÉ ANTÓNIO MADEIRA COELHO        </v>
          </cell>
        </row>
        <row r="5997">
          <cell r="B5997" t="str">
            <v xml:space="preserve">JOSÉ ANTÓNIO MONTEIRO BARREIRO     </v>
          </cell>
        </row>
        <row r="5998">
          <cell r="B5998" t="str">
            <v xml:space="preserve">JOSE ANTONIO OLIVEIRA LOPES        </v>
          </cell>
        </row>
        <row r="5999">
          <cell r="B5999" t="str">
            <v>JOSÉ ANTÓNIO PINTO F. OLIVEIRA VINA</v>
          </cell>
        </row>
        <row r="6000">
          <cell r="B6000" t="str">
            <v xml:space="preserve">JOSE ANTONIO RUAS FIALHO           </v>
          </cell>
        </row>
        <row r="6001">
          <cell r="B6001" t="str">
            <v xml:space="preserve">JOSÉ ANTÓNIO RUFAS SÍTIMA          </v>
          </cell>
        </row>
        <row r="6002">
          <cell r="B6002" t="str">
            <v xml:space="preserve">José António Santos Freitas        </v>
          </cell>
        </row>
        <row r="6003">
          <cell r="B6003" t="str">
            <v xml:space="preserve">José António Santos Freitas        </v>
          </cell>
        </row>
        <row r="6004">
          <cell r="B6004" t="str">
            <v>José António Santos Freitas-Bloquea</v>
          </cell>
        </row>
        <row r="6005">
          <cell r="B6005" t="str">
            <v xml:space="preserve">José António Tavares R.Chaves      </v>
          </cell>
        </row>
        <row r="6006">
          <cell r="B6006" t="str">
            <v xml:space="preserve">JOSÉ ANTÓNIO VIDINHAS MAURÍCIO     </v>
          </cell>
        </row>
        <row r="6007">
          <cell r="B6007" t="str">
            <v xml:space="preserve">José António Viveiros Moura        </v>
          </cell>
        </row>
        <row r="6008">
          <cell r="B6008" t="str">
            <v xml:space="preserve">JOSE ARMANDO SOUSA BRAGA           </v>
          </cell>
        </row>
        <row r="6009">
          <cell r="B6009" t="str">
            <v xml:space="preserve">José Arnaldo Abreu                 </v>
          </cell>
        </row>
        <row r="6010">
          <cell r="B6010" t="str">
            <v>José Arruda-Importação e Exportação</v>
          </cell>
        </row>
        <row r="6011">
          <cell r="B6011" t="str">
            <v>José Artur Cruz Leal,Unipessoal,Lda</v>
          </cell>
        </row>
        <row r="6012">
          <cell r="B6012" t="str">
            <v xml:space="preserve">José Artur da Cruz Leal            </v>
          </cell>
        </row>
        <row r="6013">
          <cell r="B6013" t="str">
            <v xml:space="preserve">JOSÉ AUGUSTO HEITOR DA FONSECA     </v>
          </cell>
        </row>
        <row r="6014">
          <cell r="B6014" t="str">
            <v>José Augusto Martins Vieira &amp; F.,Ld</v>
          </cell>
        </row>
        <row r="6015">
          <cell r="B6015" t="str">
            <v xml:space="preserve">José Augusto Strecht Ribeiro, Lda  </v>
          </cell>
        </row>
        <row r="6016">
          <cell r="B6016" t="str">
            <v xml:space="preserve">JOSÉ AUGUSTO TORRES DIAS MOREIRA   </v>
          </cell>
        </row>
        <row r="6017">
          <cell r="B6017" t="str">
            <v xml:space="preserve">José Azevedo - Loja do Peter       </v>
          </cell>
        </row>
        <row r="6018">
          <cell r="B6018" t="str">
            <v xml:space="preserve">José B. Taveira e Ca., Lda.        </v>
          </cell>
        </row>
        <row r="6019">
          <cell r="B6019" t="str">
            <v xml:space="preserve">JOSÉ BAPTISTA CÉSAR                </v>
          </cell>
        </row>
        <row r="6020">
          <cell r="B6020" t="str">
            <v xml:space="preserve">José Barandela, Lda                </v>
          </cell>
        </row>
        <row r="6021">
          <cell r="B6021" t="str">
            <v xml:space="preserve">José Bernardino Coelho Silveira    </v>
          </cell>
        </row>
        <row r="6022">
          <cell r="B6022" t="str">
            <v xml:space="preserve">José Bernardo Rodrigues            </v>
          </cell>
        </row>
        <row r="6023">
          <cell r="B6023" t="str">
            <v xml:space="preserve">José Borda &amp; Cia, Lda              </v>
          </cell>
        </row>
        <row r="6024">
          <cell r="B6024" t="str">
            <v xml:space="preserve">José Bragança Pinheiro             </v>
          </cell>
        </row>
        <row r="6025">
          <cell r="B6025" t="str">
            <v xml:space="preserve">José Cabral Bairos                 </v>
          </cell>
        </row>
        <row r="6026">
          <cell r="B6026" t="str">
            <v xml:space="preserve">José Camilo Pastor                 </v>
          </cell>
        </row>
        <row r="6027">
          <cell r="B6027" t="str">
            <v xml:space="preserve">José Carlos  Botelho Moniz         </v>
          </cell>
        </row>
        <row r="6028">
          <cell r="B6028" t="str">
            <v xml:space="preserve">Jose Carlos B Lopes                </v>
          </cell>
        </row>
        <row r="6029">
          <cell r="B6029" t="str">
            <v xml:space="preserve">José Carlos Branco Colaço Alegre   </v>
          </cell>
        </row>
        <row r="6030">
          <cell r="B6030" t="str">
            <v xml:space="preserve">JOSÉ CARLOS CORREIA ROCHETA        </v>
          </cell>
        </row>
        <row r="6031">
          <cell r="B6031" t="str">
            <v>José Carlos de Melim &amp; Filhos, Lda.</v>
          </cell>
        </row>
        <row r="6032">
          <cell r="B6032" t="str">
            <v xml:space="preserve">José Carlos Pedroso G. Macieira    </v>
          </cell>
        </row>
        <row r="6033">
          <cell r="B6033" t="str">
            <v xml:space="preserve">JOSE CARLOS PRAZERES ALMEIDA       </v>
          </cell>
        </row>
        <row r="6034">
          <cell r="B6034" t="str">
            <v xml:space="preserve">JOSE CARLOS ROSA ANGEJA            </v>
          </cell>
        </row>
        <row r="6035">
          <cell r="B6035" t="str">
            <v xml:space="preserve">José Carlos Silva Oliveira         </v>
          </cell>
        </row>
        <row r="6036">
          <cell r="B6036" t="str">
            <v xml:space="preserve">JOSÉ CARLOS TAVARES SILVA          </v>
          </cell>
        </row>
        <row r="6037">
          <cell r="B6037" t="str">
            <v xml:space="preserve">José Carlos Vieira de Andrade      </v>
          </cell>
        </row>
        <row r="6038">
          <cell r="B6038" t="str">
            <v xml:space="preserve">José Castro Lopes da Silva         </v>
          </cell>
        </row>
        <row r="6039">
          <cell r="B6039" t="str">
            <v xml:space="preserve">JOSÉ CIRILO SILVA PEREIRA          </v>
          </cell>
        </row>
        <row r="6040">
          <cell r="B6040" t="str">
            <v>José Constantino Costa e Filhos, Ld</v>
          </cell>
        </row>
        <row r="6041">
          <cell r="B6041" t="str">
            <v xml:space="preserve">Jose Costa da Silva                </v>
          </cell>
        </row>
        <row r="6042">
          <cell r="B6042" t="str">
            <v xml:space="preserve">José Costa, Unipessoal, Lda        </v>
          </cell>
        </row>
        <row r="6043">
          <cell r="B6043" t="str">
            <v xml:space="preserve">José Cotta-Eq. Médicos Serviços,SA </v>
          </cell>
        </row>
        <row r="6044">
          <cell r="B6044" t="str">
            <v xml:space="preserve">José Couceiro Dias de Oliveira     </v>
          </cell>
        </row>
        <row r="6045">
          <cell r="B6045" t="str">
            <v xml:space="preserve">José da Costa e Filhos, Lda.       </v>
          </cell>
        </row>
        <row r="6046">
          <cell r="B6046" t="str">
            <v xml:space="preserve">José da Costa Lamas                </v>
          </cell>
        </row>
        <row r="6047">
          <cell r="B6047" t="str">
            <v xml:space="preserve">José da Costa Pereira              </v>
          </cell>
        </row>
        <row r="6048">
          <cell r="B6048" t="str">
            <v xml:space="preserve">José da Luz Sardo Ruano            </v>
          </cell>
        </row>
        <row r="6049">
          <cell r="B6049" t="str">
            <v xml:space="preserve">José da Luz Sardo Ruano            </v>
          </cell>
        </row>
        <row r="6050">
          <cell r="B6050" t="str">
            <v xml:space="preserve">José da Silva Alberto              </v>
          </cell>
        </row>
        <row r="6051">
          <cell r="B6051" t="str">
            <v xml:space="preserve">JOSÉ DA SILVA MIRANDA              </v>
          </cell>
        </row>
        <row r="6052">
          <cell r="B6052" t="str">
            <v xml:space="preserve">José Dâmaso &amp; Filhas, Lda          </v>
          </cell>
        </row>
        <row r="6053">
          <cell r="B6053" t="str">
            <v xml:space="preserve">José das Dores G. Vaz              </v>
          </cell>
        </row>
        <row r="6054">
          <cell r="B6054" t="str">
            <v xml:space="preserve">José David Pombo de Sousa Cabral   </v>
          </cell>
        </row>
        <row r="6055">
          <cell r="B6055" t="str">
            <v xml:space="preserve">José de Almeida &amp; Filhos, Lda      </v>
          </cell>
        </row>
        <row r="6056">
          <cell r="B6056" t="str">
            <v xml:space="preserve">JOSE DE CARVALHO MOREIRA SALVADOR  </v>
          </cell>
        </row>
        <row r="6057">
          <cell r="B6057" t="str">
            <v xml:space="preserve">José de Chaves Melo e Cª, Lda.     </v>
          </cell>
        </row>
        <row r="6058">
          <cell r="B6058" t="str">
            <v xml:space="preserve">JOSE DE CHAVES REIS                </v>
          </cell>
        </row>
        <row r="6059">
          <cell r="B6059" t="str">
            <v xml:space="preserve">José de Freitas Braga              </v>
          </cell>
        </row>
        <row r="6060">
          <cell r="B6060" t="str">
            <v xml:space="preserve">José de Freitas Silva              </v>
          </cell>
        </row>
        <row r="6061">
          <cell r="B6061" t="str">
            <v xml:space="preserve">José de Sá Bettencourt             </v>
          </cell>
        </row>
        <row r="6062">
          <cell r="B6062" t="str">
            <v xml:space="preserve">JOSE DE SOUSA BAIROS               </v>
          </cell>
        </row>
        <row r="6063">
          <cell r="B6063" t="str">
            <v xml:space="preserve">José Dias                          </v>
          </cell>
        </row>
        <row r="6064">
          <cell r="B6064" t="str">
            <v xml:space="preserve">José Dias Frias                    </v>
          </cell>
        </row>
        <row r="6065">
          <cell r="B6065" t="str">
            <v xml:space="preserve">José do Couto, Lda                 </v>
          </cell>
        </row>
        <row r="6066">
          <cell r="B6066" t="str">
            <v xml:space="preserve">José do Rêgo Silva                 </v>
          </cell>
        </row>
        <row r="6067">
          <cell r="B6067" t="str">
            <v xml:space="preserve">José do Rosário Cohen              </v>
          </cell>
        </row>
        <row r="6068">
          <cell r="B6068" t="str">
            <v xml:space="preserve">José dos Santos Ramalho            </v>
          </cell>
        </row>
        <row r="6069">
          <cell r="B6069" t="str">
            <v xml:space="preserve">José Drago &amp; Associados            </v>
          </cell>
        </row>
        <row r="6070">
          <cell r="B6070" t="str">
            <v xml:space="preserve">JOSE DURÃO SOARES                  </v>
          </cell>
        </row>
        <row r="6071">
          <cell r="B6071" t="str">
            <v xml:space="preserve">José E.Pires Construção Civil      </v>
          </cell>
        </row>
        <row r="6072">
          <cell r="B6072" t="str">
            <v xml:space="preserve">José Eduardo Celorico Drago        </v>
          </cell>
        </row>
        <row r="6073">
          <cell r="B6073" t="str">
            <v xml:space="preserve">José Eduardo Chaves Correia        </v>
          </cell>
        </row>
        <row r="6074">
          <cell r="B6074" t="str">
            <v xml:space="preserve">José Eduardo Martins e Filhos,S.A. </v>
          </cell>
        </row>
        <row r="6075">
          <cell r="B6075" t="str">
            <v xml:space="preserve">JOSE FELICIANO BATISTA CARVALHO    </v>
          </cell>
        </row>
        <row r="6076">
          <cell r="B6076" t="str">
            <v xml:space="preserve">José Félix                         </v>
          </cell>
        </row>
        <row r="6077">
          <cell r="B6077" t="str">
            <v xml:space="preserve">José Fernandes &amp; Moreira, Lda      </v>
          </cell>
        </row>
        <row r="6078">
          <cell r="B6078" t="str">
            <v xml:space="preserve">José Fernandes da Silva            </v>
          </cell>
        </row>
        <row r="6079">
          <cell r="B6079" t="str">
            <v xml:space="preserve">José Fernando B. Santos            </v>
          </cell>
        </row>
        <row r="6080">
          <cell r="B6080" t="str">
            <v xml:space="preserve">José Fernando Bráz Santos          </v>
          </cell>
        </row>
        <row r="6081">
          <cell r="B6081" t="str">
            <v xml:space="preserve">José Fernando Miranda Costa,Lda    </v>
          </cell>
        </row>
        <row r="6082">
          <cell r="B6082" t="str">
            <v xml:space="preserve">José Ferreira de Andrade, Lda      </v>
          </cell>
        </row>
        <row r="6083">
          <cell r="B6083" t="str">
            <v xml:space="preserve">JOSE FIGUEIREDO SOUSA              </v>
          </cell>
        </row>
        <row r="6084">
          <cell r="B6084" t="str">
            <v xml:space="preserve">José Filipe e Filho, Lda           </v>
          </cell>
        </row>
        <row r="6085">
          <cell r="B6085" t="str">
            <v xml:space="preserve">José Flamínio Roza                 </v>
          </cell>
        </row>
        <row r="6086">
          <cell r="B6086" t="str">
            <v xml:space="preserve">José Fontes Sousa                  </v>
          </cell>
        </row>
        <row r="6087">
          <cell r="B6087" t="str">
            <v xml:space="preserve">JOSÉ FRANCISCO MARQUES MARTINS     </v>
          </cell>
        </row>
        <row r="6088">
          <cell r="B6088" t="str">
            <v xml:space="preserve">José Francisco Neves, Lda          </v>
          </cell>
        </row>
        <row r="6089">
          <cell r="B6089" t="str">
            <v xml:space="preserve">JOSE FRANCISCO OLIVEIRA            </v>
          </cell>
        </row>
        <row r="6090">
          <cell r="B6090" t="str">
            <v xml:space="preserve">José Francisco Pedro de Matos      </v>
          </cell>
        </row>
        <row r="6091">
          <cell r="B6091" t="str">
            <v xml:space="preserve">JOSÉ FRANCISCO PENEDO MARQUES      </v>
          </cell>
        </row>
        <row r="6092">
          <cell r="B6092" t="str">
            <v xml:space="preserve">José Francisco Saraiva L.Fragoso   </v>
          </cell>
        </row>
        <row r="6093">
          <cell r="B6093" t="str">
            <v xml:space="preserve">José Francisco Teves Silva         </v>
          </cell>
        </row>
        <row r="6094">
          <cell r="B6094" t="str">
            <v xml:space="preserve">José Furtado Cardoso, Lda.         </v>
          </cell>
        </row>
        <row r="6095">
          <cell r="B6095" t="str">
            <v xml:space="preserve">José Gabriel Queiro                </v>
          </cell>
        </row>
        <row r="6096">
          <cell r="B6096" t="str">
            <v xml:space="preserve">José Garcia                        </v>
          </cell>
        </row>
        <row r="6097">
          <cell r="B6097" t="str">
            <v xml:space="preserve">José Gaspar Correia, Lda.          </v>
          </cell>
        </row>
        <row r="6098">
          <cell r="B6098" t="str">
            <v xml:space="preserve">José Gomes Soares                  </v>
          </cell>
        </row>
        <row r="6099">
          <cell r="B6099" t="str">
            <v xml:space="preserve">José Gonçalves de Freitas          </v>
          </cell>
        </row>
        <row r="6100">
          <cell r="B6100" t="str">
            <v xml:space="preserve">JOSE GONÇALVES FREDERICO           </v>
          </cell>
        </row>
        <row r="6101">
          <cell r="B6101" t="str">
            <v xml:space="preserve">JOSÉ GUILHERME M. OLIVEIRA HALL    </v>
          </cell>
        </row>
        <row r="6102">
          <cell r="B6102" t="str">
            <v xml:space="preserve">José H. B. Rocha                   </v>
          </cell>
        </row>
        <row r="6103">
          <cell r="B6103" t="str">
            <v xml:space="preserve">José H.F.Lopes-desp.Ofic.,A.,Lda   </v>
          </cell>
        </row>
        <row r="6104">
          <cell r="B6104" t="str">
            <v xml:space="preserve">José H.G.Azevedo-Soc.Unipess.Lda   </v>
          </cell>
        </row>
        <row r="6105">
          <cell r="B6105" t="str">
            <v xml:space="preserve">José Helder de Freitas             </v>
          </cell>
        </row>
        <row r="6106">
          <cell r="B6106" t="str">
            <v xml:space="preserve">José Henrique Nunes                </v>
          </cell>
        </row>
        <row r="6107">
          <cell r="B6107" t="str">
            <v xml:space="preserve">JOSÉ HENRIQUE VIANA LOPES          </v>
          </cell>
        </row>
        <row r="6108">
          <cell r="B6108" t="str">
            <v xml:space="preserve">JOSE HUMBERTO PEREIRA              </v>
          </cell>
        </row>
        <row r="6109">
          <cell r="B6109" t="str">
            <v xml:space="preserve">JOSE HUMBERTO SOARES COELHO        </v>
          </cell>
        </row>
        <row r="6110">
          <cell r="B6110" t="str">
            <v xml:space="preserve">José J. Silvino Colaço             </v>
          </cell>
        </row>
        <row r="6111">
          <cell r="B6111" t="str">
            <v xml:space="preserve">JOSÉ JAIME ROMANEIRO RIBEIRO       </v>
          </cell>
        </row>
        <row r="6112">
          <cell r="B6112" t="str">
            <v xml:space="preserve">JOSÉ JOÃO CARAPUCINHA DE SOUSA     </v>
          </cell>
        </row>
        <row r="6113">
          <cell r="B6113" t="str">
            <v xml:space="preserve">José João Ferreira Pedro           </v>
          </cell>
        </row>
        <row r="6114">
          <cell r="B6114" t="str">
            <v xml:space="preserve">José João Ferreira Pedro           </v>
          </cell>
        </row>
        <row r="6115">
          <cell r="B6115" t="str">
            <v xml:space="preserve">JOSE JOAO MALAQUIAS PINTAO         </v>
          </cell>
        </row>
        <row r="6116">
          <cell r="B6116" t="str">
            <v xml:space="preserve">José Joaquim Arruda Monteiro       </v>
          </cell>
        </row>
        <row r="6117">
          <cell r="B6117" t="str">
            <v xml:space="preserve">JOSÉ JOAQUIM DE CARVALHO           </v>
          </cell>
        </row>
        <row r="6118">
          <cell r="B6118" t="str">
            <v xml:space="preserve">José Joaquim Falcão Moura          </v>
          </cell>
        </row>
        <row r="6119">
          <cell r="B6119" t="str">
            <v xml:space="preserve">José Joaquim Fernandes             </v>
          </cell>
        </row>
        <row r="6120">
          <cell r="B6120" t="str">
            <v xml:space="preserve">José Joaquim Garcia, Lda           </v>
          </cell>
        </row>
        <row r="6121">
          <cell r="B6121" t="str">
            <v xml:space="preserve">José Joaquim Silvino Colaço, Lda   </v>
          </cell>
        </row>
        <row r="6122">
          <cell r="B6122" t="str">
            <v xml:space="preserve">JOSÉ JORGE DIMAS RODRIGUES GLÓRIA  </v>
          </cell>
        </row>
        <row r="6123">
          <cell r="B6123" t="str">
            <v xml:space="preserve">José Júlio de Castro Fernandes,SA  </v>
          </cell>
        </row>
        <row r="6124">
          <cell r="B6124" t="str">
            <v xml:space="preserve">José L. Coruche Ribeiro da Cunha   </v>
          </cell>
        </row>
        <row r="6125">
          <cell r="B6125" t="str">
            <v xml:space="preserve">José Laranjeira Santos             </v>
          </cell>
        </row>
        <row r="6126">
          <cell r="B6126" t="str">
            <v xml:space="preserve">José Leopoldo R.Mateus Leal        </v>
          </cell>
        </row>
        <row r="6127">
          <cell r="B6127" t="str">
            <v xml:space="preserve">JOSÉ LIBANIO VIEGAS GONÇALVES      </v>
          </cell>
        </row>
        <row r="6128">
          <cell r="B6128" t="str">
            <v xml:space="preserve">José Liberto-Serraç.Carpint.,Lda   </v>
          </cell>
        </row>
        <row r="6129">
          <cell r="B6129" t="str">
            <v xml:space="preserve">José Lopes e Sousa, Lda.           </v>
          </cell>
        </row>
        <row r="6130">
          <cell r="B6130" t="str">
            <v xml:space="preserve">José Lucas Alves Luis              </v>
          </cell>
        </row>
        <row r="6131">
          <cell r="B6131" t="str">
            <v xml:space="preserve">José Luis                          </v>
          </cell>
        </row>
        <row r="6132">
          <cell r="B6132" t="str">
            <v xml:space="preserve">José Luis &amp; Cª, Lda                </v>
          </cell>
        </row>
        <row r="6133">
          <cell r="B6133" t="str">
            <v xml:space="preserve">José Luís Barata                   </v>
          </cell>
        </row>
        <row r="6134">
          <cell r="B6134" t="str">
            <v xml:space="preserve">José Luís C.V.Rolo Garcia          </v>
          </cell>
        </row>
        <row r="6135">
          <cell r="B6135" t="str">
            <v xml:space="preserve">José Luis Gaudêncio Gonçalves,Lda  </v>
          </cell>
        </row>
        <row r="6136">
          <cell r="B6136" t="str">
            <v xml:space="preserve">José Luís M. S. Teixeira           </v>
          </cell>
        </row>
        <row r="6137">
          <cell r="B6137" t="str">
            <v xml:space="preserve">JOSE LUIS MENDES MACEDO            </v>
          </cell>
        </row>
        <row r="6138">
          <cell r="B6138" t="str">
            <v xml:space="preserve">José Luis N. Anjos                 </v>
          </cell>
        </row>
        <row r="6139">
          <cell r="B6139" t="str">
            <v xml:space="preserve">JOSE LUIS RABAÇAL SILVA            </v>
          </cell>
        </row>
        <row r="6140">
          <cell r="B6140" t="str">
            <v xml:space="preserve">José Luís Saragoça                 </v>
          </cell>
        </row>
        <row r="6141">
          <cell r="B6141" t="str">
            <v xml:space="preserve">JOSÉ LUIZ MARTINS ALVES            </v>
          </cell>
        </row>
        <row r="6142">
          <cell r="B6142" t="str">
            <v xml:space="preserve">José M.  Pacheco Bastos, Lda       </v>
          </cell>
        </row>
        <row r="6143">
          <cell r="B6143" t="str">
            <v xml:space="preserve">José M. Vaz Pereira, SA            </v>
          </cell>
        </row>
        <row r="6144">
          <cell r="B6144" t="str">
            <v xml:space="preserve">José Manteigas Martins             </v>
          </cell>
        </row>
        <row r="6145">
          <cell r="B6145" t="str">
            <v xml:space="preserve">JOSÉ MANUEL ANTUNES COSTA SERRÃO   </v>
          </cell>
        </row>
        <row r="6146">
          <cell r="B6146" t="str">
            <v xml:space="preserve">José Manuel Arruda Pimentel, S.U.  </v>
          </cell>
        </row>
        <row r="6147">
          <cell r="B6147" t="str">
            <v xml:space="preserve">JOSE MANUEL CHAVES LEONARDO        </v>
          </cell>
        </row>
        <row r="6148">
          <cell r="B6148" t="str">
            <v xml:space="preserve">JOSÉ MANUEL COSTA MOREIRINHA       </v>
          </cell>
        </row>
        <row r="6149">
          <cell r="B6149" t="str">
            <v xml:space="preserve">JOSÉ MANUEL COVAS MOREIRA RAMOS    </v>
          </cell>
        </row>
        <row r="6150">
          <cell r="B6150" t="str">
            <v xml:space="preserve">JOSÉ MANUEL DA COSTA CARREIRO      </v>
          </cell>
        </row>
        <row r="6151">
          <cell r="B6151" t="str">
            <v xml:space="preserve">JOSÉ MANUEL DA PONTE COSTA         </v>
          </cell>
        </row>
        <row r="6152">
          <cell r="B6152" t="str">
            <v xml:space="preserve">JOSÉ MANUEL DA SILVA               </v>
          </cell>
        </row>
        <row r="6153">
          <cell r="B6153" t="str">
            <v xml:space="preserve">José Manuel da Silva Oliveira      </v>
          </cell>
        </row>
        <row r="6154">
          <cell r="B6154" t="str">
            <v xml:space="preserve">JOSÉ MANUEL DE CAMPOS MENDES       </v>
          </cell>
        </row>
        <row r="6155">
          <cell r="B6155" t="str">
            <v xml:space="preserve">JOSÉ MANUEL DIAS DOS SANTOS        </v>
          </cell>
        </row>
        <row r="6156">
          <cell r="B6156" t="str">
            <v xml:space="preserve">José Manuel do Livramento          </v>
          </cell>
        </row>
        <row r="6157">
          <cell r="B6157" t="str">
            <v xml:space="preserve">José Manuel F.Bento dos Santos     </v>
          </cell>
        </row>
        <row r="6158">
          <cell r="B6158" t="str">
            <v xml:space="preserve">José Manuel Ferreira de Sousa      </v>
          </cell>
        </row>
        <row r="6159">
          <cell r="B6159" t="str">
            <v xml:space="preserve">José Manuel Figueira Paulino       </v>
          </cell>
        </row>
        <row r="6160">
          <cell r="B6160" t="str">
            <v xml:space="preserve">José Manuel G.R.Azevedo            </v>
          </cell>
        </row>
        <row r="6161">
          <cell r="B6161" t="str">
            <v xml:space="preserve">JOSE MANUEL GIL CRUZ               </v>
          </cell>
        </row>
        <row r="6162">
          <cell r="B6162" t="str">
            <v xml:space="preserve">José Manuel Guardado Moreira       </v>
          </cell>
        </row>
        <row r="6163">
          <cell r="B6163" t="str">
            <v xml:space="preserve">José Manuel Leão Toste Rego        </v>
          </cell>
        </row>
        <row r="6164">
          <cell r="B6164" t="str">
            <v xml:space="preserve">José Manuel Leite                  </v>
          </cell>
        </row>
        <row r="6165">
          <cell r="B6165" t="str">
            <v xml:space="preserve">JOSE MANUEL LIMA GOMES             </v>
          </cell>
        </row>
        <row r="6166">
          <cell r="B6166" t="str">
            <v xml:space="preserve">José Manuel Lopes Santimano        </v>
          </cell>
        </row>
        <row r="6167">
          <cell r="B6167" t="str">
            <v xml:space="preserve">JOSE MANUEL MATIAS MENDES          </v>
          </cell>
        </row>
        <row r="6168">
          <cell r="B6168" t="str">
            <v xml:space="preserve">José Manuel Medeiros Silva         </v>
          </cell>
        </row>
        <row r="6169">
          <cell r="B6169" t="str">
            <v xml:space="preserve">JOSÉ MANUEL MONTEIRO GINJA         </v>
          </cell>
        </row>
        <row r="6170">
          <cell r="B6170" t="str">
            <v xml:space="preserve">José Manuel Patrício R. Moniz      </v>
          </cell>
        </row>
        <row r="6171">
          <cell r="B6171" t="str">
            <v xml:space="preserve">José Manuel Ponte Costa            </v>
          </cell>
        </row>
        <row r="6172">
          <cell r="B6172" t="str">
            <v xml:space="preserve">JOSÉ MANUEL PONTES RODRIGUES       </v>
          </cell>
        </row>
        <row r="6173">
          <cell r="B6173" t="str">
            <v xml:space="preserve">JOSE MANUEL RAMALHO SANTOS         </v>
          </cell>
        </row>
        <row r="6174">
          <cell r="B6174" t="str">
            <v xml:space="preserve">JOSE MANUEL RAMOS PEREIRA          </v>
          </cell>
        </row>
        <row r="6175">
          <cell r="B6175" t="str">
            <v xml:space="preserve">José Manuel Sá de Matos            </v>
          </cell>
        </row>
        <row r="6176">
          <cell r="B6176" t="str">
            <v xml:space="preserve">José Manuel Santos                 </v>
          </cell>
        </row>
        <row r="6177">
          <cell r="B6177" t="str">
            <v xml:space="preserve">JOSE MANUEL SILVEIRA GOMES DA NAVE </v>
          </cell>
        </row>
        <row r="6178">
          <cell r="B6178" t="str">
            <v xml:space="preserve">JOSÉ MANUEL SOUSA GONÇALVES        </v>
          </cell>
        </row>
        <row r="6179">
          <cell r="B6179" t="str">
            <v xml:space="preserve">José Manuel Tavares Nobre          </v>
          </cell>
        </row>
        <row r="6180">
          <cell r="B6180" t="str">
            <v xml:space="preserve">José Manuel Teixeira Editor, Lda   </v>
          </cell>
        </row>
        <row r="6181">
          <cell r="B6181" t="str">
            <v xml:space="preserve">José Marciano H. S. Ricardo        </v>
          </cell>
        </row>
        <row r="6182">
          <cell r="B6182" t="str">
            <v>José Marciano Henriques da Silva Ri</v>
          </cell>
        </row>
        <row r="6183">
          <cell r="B6183" t="str">
            <v xml:space="preserve">JOSÉ MARIA BONIFÁCIO, LDª          </v>
          </cell>
        </row>
        <row r="6184">
          <cell r="B6184" t="str">
            <v xml:space="preserve">JOSÉ MARIA BONIFÁCIO, LDª          </v>
          </cell>
        </row>
        <row r="6185">
          <cell r="B6185" t="str">
            <v xml:space="preserve">JOSÉ MARIA CORREIA DA SILVA        </v>
          </cell>
        </row>
        <row r="6186">
          <cell r="B6186" t="str">
            <v xml:space="preserve">José Maria Cunha Moita             </v>
          </cell>
        </row>
        <row r="6187">
          <cell r="B6187" t="str">
            <v xml:space="preserve">José Maria da Fonseca Vinhos, Lda  </v>
          </cell>
        </row>
        <row r="6188">
          <cell r="B6188" t="str">
            <v xml:space="preserve">José Maria da Silva                </v>
          </cell>
        </row>
        <row r="6189">
          <cell r="B6189" t="str">
            <v xml:space="preserve">José Maria da Silva, Herdeiros     </v>
          </cell>
        </row>
        <row r="6190">
          <cell r="B6190" t="str">
            <v xml:space="preserve">José Maria de Freitas SIlva        </v>
          </cell>
        </row>
        <row r="6191">
          <cell r="B6191" t="str">
            <v xml:space="preserve">José Maria de Freitas Silva, Lda   </v>
          </cell>
        </row>
        <row r="6192">
          <cell r="B6192" t="str">
            <v xml:space="preserve">JOSÉ MARIA DOS SANTOS              </v>
          </cell>
        </row>
        <row r="6193">
          <cell r="B6193" t="str">
            <v xml:space="preserve">José Maria F.Marques               </v>
          </cell>
        </row>
        <row r="6194">
          <cell r="B6194" t="str">
            <v xml:space="preserve">JOSÉ MARIA FERREIRA DA SILVA       </v>
          </cell>
        </row>
        <row r="6195">
          <cell r="B6195" t="str">
            <v xml:space="preserve">José Maria Rebelo                  </v>
          </cell>
        </row>
        <row r="6196">
          <cell r="B6196" t="str">
            <v xml:space="preserve">José Maria Silva Azevedo           </v>
          </cell>
        </row>
        <row r="6197">
          <cell r="B6197" t="str">
            <v xml:space="preserve">José Maria Vieira, SA              </v>
          </cell>
        </row>
        <row r="6198">
          <cell r="B6198" t="str">
            <v xml:space="preserve">José Mário Brandão, Lda            </v>
          </cell>
        </row>
        <row r="6199">
          <cell r="B6199" t="str">
            <v xml:space="preserve">José Marquês, Lda                  </v>
          </cell>
        </row>
        <row r="6200">
          <cell r="B6200" t="str">
            <v xml:space="preserve">José Martins Aguiar &amp; Aguiar, Lda  </v>
          </cell>
        </row>
        <row r="6201">
          <cell r="B6201" t="str">
            <v xml:space="preserve">José Mateus Clemente do Brito      </v>
          </cell>
        </row>
        <row r="6202">
          <cell r="B6202" t="str">
            <v xml:space="preserve">José Mateus da Costa Medina        </v>
          </cell>
        </row>
        <row r="6203">
          <cell r="B6203" t="str">
            <v xml:space="preserve">José Matias de Alvo e Irmão        </v>
          </cell>
        </row>
        <row r="6204">
          <cell r="B6204" t="str">
            <v xml:space="preserve">JOSE MIGUEL DE ALMEIDA CAVACO      </v>
          </cell>
        </row>
        <row r="6205">
          <cell r="B6205" t="str">
            <v xml:space="preserve">José Miguel Ferreira S.Sardinha    </v>
          </cell>
        </row>
        <row r="6206">
          <cell r="B6206" t="str">
            <v xml:space="preserve">José Miranda G.Barros Garcia       </v>
          </cell>
        </row>
        <row r="6207">
          <cell r="B6207" t="str">
            <v xml:space="preserve">José Moniz Sousa Calouro           </v>
          </cell>
        </row>
        <row r="6208">
          <cell r="B6208" t="str">
            <v xml:space="preserve">José Monjardino, SA                </v>
          </cell>
        </row>
        <row r="6209">
          <cell r="B6209" t="str">
            <v xml:space="preserve">JOSE MOREIRA MOURA                 </v>
          </cell>
        </row>
        <row r="6210">
          <cell r="B6210" t="str">
            <v xml:space="preserve">José Moura Moreira                 </v>
          </cell>
        </row>
        <row r="6211">
          <cell r="B6211" t="str">
            <v xml:space="preserve">José Neto &amp; Resendes, Ldª          </v>
          </cell>
        </row>
        <row r="6212">
          <cell r="B6212" t="str">
            <v xml:space="preserve">José Neto e Filhos, Lda            </v>
          </cell>
        </row>
        <row r="6213">
          <cell r="B6213" t="str">
            <v xml:space="preserve">José Nogueira, Lda                 </v>
          </cell>
        </row>
        <row r="6214">
          <cell r="B6214" t="str">
            <v xml:space="preserve">José Norberto Goulart              </v>
          </cell>
        </row>
        <row r="6215">
          <cell r="B6215" t="str">
            <v xml:space="preserve">José Pacheco Pereira               </v>
          </cell>
        </row>
        <row r="6216">
          <cell r="B6216" t="str">
            <v xml:space="preserve">José Paulino G. da Rosa, Lda.      </v>
          </cell>
        </row>
        <row r="6217">
          <cell r="B6217" t="str">
            <v xml:space="preserve">José Paulo Batista Gomes           </v>
          </cell>
        </row>
        <row r="6218">
          <cell r="B6218" t="str">
            <v xml:space="preserve">José Paulo F.Oliveira Machado      </v>
          </cell>
        </row>
        <row r="6219">
          <cell r="B6219" t="str">
            <v xml:space="preserve">JOSÉ PAULO FARO GONÇALVES          </v>
          </cell>
        </row>
        <row r="6220">
          <cell r="B6220" t="str">
            <v xml:space="preserve">José Paulo Medeiros de Castro,Lda  </v>
          </cell>
        </row>
        <row r="6221">
          <cell r="B6221" t="str">
            <v xml:space="preserve">José Pedro Araújo Bruto da Costa   </v>
          </cell>
        </row>
        <row r="6222">
          <cell r="B6222" t="str">
            <v xml:space="preserve">JOSE PEDRO CHAVES LEONARDO         </v>
          </cell>
        </row>
        <row r="6223">
          <cell r="B6223" t="str">
            <v xml:space="preserve">José Pedro da Silva e Fil., Lda.   </v>
          </cell>
        </row>
        <row r="6224">
          <cell r="B6224" t="str">
            <v>JOSÉ PEDRO INFANTE DE LA CERDA SCAR</v>
          </cell>
        </row>
        <row r="6225">
          <cell r="B6225" t="str">
            <v xml:space="preserve">José Pedro Lopes Moreno            </v>
          </cell>
        </row>
        <row r="6226">
          <cell r="B6226" t="str">
            <v xml:space="preserve">JOSÉ PEREIRA DE MOURA CABRAL       </v>
          </cell>
        </row>
        <row r="6227">
          <cell r="B6227" t="str">
            <v xml:space="preserve">José Pereira Sousa                 </v>
          </cell>
        </row>
        <row r="6228">
          <cell r="B6228" t="str">
            <v xml:space="preserve">JOSE PROENCA SEIXAS                </v>
          </cell>
        </row>
        <row r="6229">
          <cell r="B6229" t="str">
            <v xml:space="preserve">JOSÉ RAFAEL LOPES SILVA CHARRUA    </v>
          </cell>
        </row>
        <row r="6230">
          <cell r="B6230" t="str">
            <v xml:space="preserve">José Rego Silva                    </v>
          </cell>
        </row>
        <row r="6231">
          <cell r="B6231" t="str">
            <v xml:space="preserve">José Reis, Lda                     </v>
          </cell>
        </row>
        <row r="6232">
          <cell r="B6232" t="str">
            <v xml:space="preserve">JOSÉ RENATO MOURATO PEREIRA        </v>
          </cell>
        </row>
        <row r="6233">
          <cell r="B6233" t="str">
            <v xml:space="preserve">JOSE RESENDES SANTOS               </v>
          </cell>
        </row>
        <row r="6234">
          <cell r="B6234" t="str">
            <v>JOSE RICARDO DUQUE DE OLIVEIRA NUNE</v>
          </cell>
        </row>
        <row r="6235">
          <cell r="B6235" t="str">
            <v xml:space="preserve">José Rodrigues                     </v>
          </cell>
        </row>
        <row r="6236">
          <cell r="B6236" t="str">
            <v xml:space="preserve">José Rodrigues Queirós             </v>
          </cell>
        </row>
        <row r="6237">
          <cell r="B6237" t="str">
            <v xml:space="preserve">José Rodrigues Ribeiro Peixinho    </v>
          </cell>
        </row>
        <row r="6238">
          <cell r="B6238" t="str">
            <v xml:space="preserve">JOSÉ ROSA PERES                    </v>
          </cell>
        </row>
        <row r="6239">
          <cell r="B6239" t="str">
            <v xml:space="preserve">José Ruela, Lda                    </v>
          </cell>
        </row>
        <row r="6240">
          <cell r="B6240" t="str">
            <v xml:space="preserve">José Rui dos Santos Seabra         </v>
          </cell>
        </row>
        <row r="6241">
          <cell r="B6241" t="str">
            <v xml:space="preserve">José Rui Patacas Gonçalves Vieira  </v>
          </cell>
        </row>
        <row r="6242">
          <cell r="B6242" t="str">
            <v xml:space="preserve">José Samuel Pestana França         </v>
          </cell>
        </row>
        <row r="6243">
          <cell r="B6243" t="str">
            <v xml:space="preserve">José Sequeira Marcelino            </v>
          </cell>
        </row>
        <row r="6244">
          <cell r="B6244" t="str">
            <v xml:space="preserve">José Sereno-Public.Iluminação, SA  </v>
          </cell>
        </row>
        <row r="6245">
          <cell r="B6245" t="str">
            <v xml:space="preserve">José Silva P.Leite e Irmão, Lda    </v>
          </cell>
        </row>
        <row r="6246">
          <cell r="B6246" t="str">
            <v xml:space="preserve">JOSE SILVEIRA AVILA                </v>
          </cell>
        </row>
        <row r="6247">
          <cell r="B6247" t="str">
            <v xml:space="preserve">José Silvino Freitas               </v>
          </cell>
        </row>
        <row r="6248">
          <cell r="B6248" t="str">
            <v xml:space="preserve">José Silvino Freitas               </v>
          </cell>
        </row>
        <row r="6249">
          <cell r="B6249" t="str">
            <v xml:space="preserve">José Simões                        </v>
          </cell>
        </row>
        <row r="6250">
          <cell r="B6250" t="str">
            <v xml:space="preserve">JOSÉ SOARES MELO                   </v>
          </cell>
        </row>
        <row r="6251">
          <cell r="B6251" t="str">
            <v xml:space="preserve">José Tavares - Decorações, Lda     </v>
          </cell>
        </row>
        <row r="6252">
          <cell r="B6252" t="str">
            <v xml:space="preserve">José Tavares da Silva, Lda         </v>
          </cell>
        </row>
        <row r="6253">
          <cell r="B6253" t="str">
            <v xml:space="preserve">José Teodoro Inácio                </v>
          </cell>
        </row>
        <row r="6254">
          <cell r="B6254" t="str">
            <v xml:space="preserve">JOSE TOMAS GOUVEIA ENES BAGANHA    </v>
          </cell>
        </row>
        <row r="6255">
          <cell r="B6255" t="str">
            <v xml:space="preserve">José Tomás Porto                   </v>
          </cell>
        </row>
        <row r="6256">
          <cell r="B6256" t="str">
            <v>José V.Pinto,Mendes,Paiva &amp; Correia</v>
          </cell>
        </row>
        <row r="6257">
          <cell r="B6257" t="str">
            <v xml:space="preserve">José Vaz Monteiro Afonso           </v>
          </cell>
        </row>
        <row r="6258">
          <cell r="B6258" t="str">
            <v xml:space="preserve">José Vicente S. Reis               </v>
          </cell>
        </row>
        <row r="6259">
          <cell r="B6259" t="str">
            <v>Josefa D´Óbidos Empreendi.Turístico</v>
          </cell>
        </row>
        <row r="6260">
          <cell r="B6260" t="str">
            <v xml:space="preserve">Jovasite-Distrib. de Calçado,Lda   </v>
          </cell>
        </row>
        <row r="6261">
          <cell r="B6261" t="str">
            <v xml:space="preserve">Jovipresse - Edições Técnicas, Lda </v>
          </cell>
        </row>
        <row r="6262">
          <cell r="B6262" t="str">
            <v xml:space="preserve">JPM-Porcelanas de Portugal         </v>
          </cell>
        </row>
        <row r="6263">
          <cell r="B6263" t="str">
            <v>JR e Filhos-Serralhar.Artistica,Lda</v>
          </cell>
        </row>
        <row r="6264">
          <cell r="B6264" t="str">
            <v xml:space="preserve">JRB-Serviços de Formação, SA       </v>
          </cell>
        </row>
        <row r="6265">
          <cell r="B6265" t="str">
            <v xml:space="preserve">JRJ-Suporte Técnico, Lda.          </v>
          </cell>
        </row>
        <row r="6266">
          <cell r="B6266" t="str">
            <v xml:space="preserve">JS Automobiles                     </v>
          </cell>
        </row>
        <row r="6267">
          <cell r="B6267" t="str">
            <v>JSJ-Consultoria e Proj. Engenharia,</v>
          </cell>
        </row>
        <row r="6268">
          <cell r="B6268" t="str">
            <v xml:space="preserve">JSR-Proton                         </v>
          </cell>
        </row>
        <row r="6269">
          <cell r="B6269" t="str">
            <v xml:space="preserve">JUBILEU - Soc. Representações,Lda  </v>
          </cell>
        </row>
        <row r="6270">
          <cell r="B6270" t="str">
            <v xml:space="preserve">Judo Clube do Algarve              </v>
          </cell>
        </row>
        <row r="6271">
          <cell r="B6271" t="str">
            <v xml:space="preserve">Jufil-Julio Santos e Filho,Lda     </v>
          </cell>
        </row>
        <row r="6272">
          <cell r="B6272" t="str">
            <v xml:space="preserve">Júlia Maria Mota Salvador Castro   </v>
          </cell>
        </row>
        <row r="6273">
          <cell r="B6273" t="str">
            <v xml:space="preserve">Júlio da Encarnação Cachola        </v>
          </cell>
        </row>
        <row r="6274">
          <cell r="B6274" t="str">
            <v xml:space="preserve">Julio de Sousa Alves               </v>
          </cell>
        </row>
        <row r="6275">
          <cell r="B6275" t="str">
            <v xml:space="preserve">Júlio Dutra Andrade e Macedo,Lda   </v>
          </cell>
        </row>
        <row r="6276">
          <cell r="B6276" t="str">
            <v xml:space="preserve">JÚLIO EMILIO ALMEIDA CASTRO SILVA  </v>
          </cell>
        </row>
        <row r="6277">
          <cell r="B6277" t="str">
            <v xml:space="preserve">Júlio Isidro Produções, Lda        </v>
          </cell>
        </row>
        <row r="6278">
          <cell r="B6278" t="str">
            <v xml:space="preserve">Júlio Maia da Costa                </v>
          </cell>
        </row>
        <row r="6279">
          <cell r="B6279" t="str">
            <v xml:space="preserve">Júlio Maia da Costa, Lda           </v>
          </cell>
        </row>
        <row r="6280">
          <cell r="B6280" t="str">
            <v xml:space="preserve">Júlio Manuel Rafael António        </v>
          </cell>
        </row>
        <row r="6281">
          <cell r="B6281" t="str">
            <v xml:space="preserve">Juncor - Ac.Industr.Agrícolas,Lda  </v>
          </cell>
        </row>
        <row r="6282">
          <cell r="B6282" t="str">
            <v xml:space="preserve">Junis-S.Assist.Tecn.Montagens,Lda  </v>
          </cell>
        </row>
        <row r="6283">
          <cell r="B6283" t="str">
            <v xml:space="preserve">Junqueiro Ténis,Lda                </v>
          </cell>
        </row>
        <row r="6284">
          <cell r="B6284" t="str">
            <v xml:space="preserve">Júpiter - Indústr.Hoteleira, S.A.  </v>
          </cell>
        </row>
        <row r="6285">
          <cell r="B6285" t="str">
            <v xml:space="preserve">Jurinfor                           </v>
          </cell>
        </row>
        <row r="6286">
          <cell r="B6286" t="str">
            <v>Jurisnova-Ass.F.Direito U.Nova Lisb</v>
          </cell>
        </row>
        <row r="6287">
          <cell r="B6287" t="str">
            <v xml:space="preserve">Just Média,LDA                     </v>
          </cell>
        </row>
        <row r="6288">
          <cell r="B6288" t="str">
            <v xml:space="preserve">Just-Agência de Modelos, Lda       </v>
          </cell>
        </row>
        <row r="6289">
          <cell r="B6289" t="str">
            <v xml:space="preserve">Justino Gomes Bessa e Filhos,Lda   </v>
          </cell>
        </row>
        <row r="6290">
          <cell r="B6290" t="str">
            <v xml:space="preserve">Justino Pereira                    </v>
          </cell>
        </row>
        <row r="6291">
          <cell r="B6291" t="str">
            <v xml:space="preserve">Justquality-Lda                    </v>
          </cell>
        </row>
        <row r="6292">
          <cell r="B6292" t="str">
            <v xml:space="preserve">Juventude Musical Portuguesa       </v>
          </cell>
        </row>
        <row r="6293">
          <cell r="B6293" t="str">
            <v xml:space="preserve">JWF-Representações ,Lda            </v>
          </cell>
        </row>
        <row r="6294">
          <cell r="B6294" t="str">
            <v>K.B.Seco-Serv.Manutenção Textil, Ld</v>
          </cell>
        </row>
        <row r="6295">
          <cell r="B6295" t="str">
            <v xml:space="preserve">K.W Manufacturing Co.              </v>
          </cell>
        </row>
        <row r="6296">
          <cell r="B6296" t="str">
            <v xml:space="preserve">Kairos-Coop.I.I.Solidariedade, CRL </v>
          </cell>
        </row>
        <row r="6297">
          <cell r="B6297" t="str">
            <v xml:space="preserve">Kaiser + Kraft, SA                 </v>
          </cell>
        </row>
        <row r="6298">
          <cell r="B6298" t="str">
            <v xml:space="preserve">Kap                                </v>
          </cell>
        </row>
        <row r="6299">
          <cell r="B6299" t="str">
            <v xml:space="preserve">Kapaerreve Kurva Design            </v>
          </cell>
        </row>
        <row r="6300">
          <cell r="B6300" t="str">
            <v xml:space="preserve">Kartódromo Viana                   </v>
          </cell>
        </row>
        <row r="6301">
          <cell r="B6301" t="str">
            <v xml:space="preserve">Katun Portugal, SA                 </v>
          </cell>
        </row>
        <row r="6302">
          <cell r="B6302" t="str">
            <v xml:space="preserve">Kelly Services Gestão de Processos </v>
          </cell>
        </row>
        <row r="6303">
          <cell r="B6303" t="str">
            <v>Kelly Services-Emp.Trab.Temp.Uni.Ld</v>
          </cell>
        </row>
        <row r="6304">
          <cell r="B6304" t="str">
            <v xml:space="preserve">Kemen Portugal, Lda                </v>
          </cell>
        </row>
        <row r="6305">
          <cell r="B6305" t="str">
            <v xml:space="preserve">Kensington Publications Limited    </v>
          </cell>
        </row>
        <row r="6306">
          <cell r="B6306" t="str">
            <v xml:space="preserve">Key Publishing, Ltd                </v>
          </cell>
        </row>
        <row r="6307">
          <cell r="B6307" t="str">
            <v xml:space="preserve">Key-Centro de Formação             </v>
          </cell>
        </row>
        <row r="6308">
          <cell r="B6308" t="str">
            <v xml:space="preserve">Keytron, S.A.                      </v>
          </cell>
        </row>
        <row r="6309">
          <cell r="B6309" t="str">
            <v xml:space="preserve">Kfm - Serviços Internacionais,Ld   </v>
          </cell>
        </row>
        <row r="6310">
          <cell r="B6310" t="str">
            <v xml:space="preserve">Kiklos-Comércio Bens Consumo,Lda   </v>
          </cell>
        </row>
        <row r="6311">
          <cell r="B6311" t="str">
            <v>Kimaldi Lusa-Sist.Id.Automática, Ld</v>
          </cell>
        </row>
        <row r="6312">
          <cell r="B6312" t="str">
            <v xml:space="preserve">Kirancumar (Dr.)                   </v>
          </cell>
        </row>
        <row r="6313">
          <cell r="B6313" t="str">
            <v xml:space="preserve">Kit Market-Moveis e Utilidades     </v>
          </cell>
        </row>
        <row r="6314">
          <cell r="B6314" t="str">
            <v xml:space="preserve">Kitevuc-Lda                        </v>
          </cell>
        </row>
        <row r="6315">
          <cell r="B6315" t="str">
            <v xml:space="preserve">KK Design                          </v>
          </cell>
        </row>
        <row r="6316">
          <cell r="B6316" t="str">
            <v xml:space="preserve">KLM-Cª Real Holandesa de Aviação   </v>
          </cell>
        </row>
        <row r="6317">
          <cell r="B6317" t="str">
            <v xml:space="preserve">Klockner-Moeller - Mat.Eléctrico   </v>
          </cell>
        </row>
        <row r="6318">
          <cell r="B6318" t="str">
            <v xml:space="preserve">Kluwer Academic Publishers BV      </v>
          </cell>
        </row>
        <row r="6319">
          <cell r="B6319" t="str">
            <v xml:space="preserve">Kluwer Law International           </v>
          </cell>
        </row>
        <row r="6320">
          <cell r="B6320" t="str">
            <v>Knology-Infor.Technol.Solutions,Lda</v>
          </cell>
        </row>
        <row r="6321">
          <cell r="B6321" t="str">
            <v xml:space="preserve">Koala Tours, a.s.                  </v>
          </cell>
        </row>
        <row r="6322">
          <cell r="B6322" t="str">
            <v xml:space="preserve">Koehler &amp; Barbosa, Lda             </v>
          </cell>
        </row>
        <row r="6323">
          <cell r="B6323" t="str">
            <v>KoisasKomideias-Pubª, Markting Serv</v>
          </cell>
        </row>
        <row r="6324">
          <cell r="B6324" t="str">
            <v xml:space="preserve">Kone Portugal-Elevadores, Lda      </v>
          </cell>
        </row>
        <row r="6325">
          <cell r="B6325" t="str">
            <v xml:space="preserve">Kongresstechnik Bulgaria Ltd       </v>
          </cell>
        </row>
        <row r="6326">
          <cell r="B6326" t="str">
            <v xml:space="preserve">Konica Minolta Business Solutions  </v>
          </cell>
        </row>
        <row r="6327">
          <cell r="B6327" t="str">
            <v xml:space="preserve">Koy Digital Foto Centro Imagem,Lda </v>
          </cell>
        </row>
        <row r="6328">
          <cell r="B6328" t="str">
            <v xml:space="preserve">KPMG &amp; Associados - SROC, SA       </v>
          </cell>
        </row>
        <row r="6329">
          <cell r="B6329" t="str">
            <v>KPMG Advisory-Consultores de Gestão</v>
          </cell>
        </row>
        <row r="6330">
          <cell r="B6330" t="str">
            <v xml:space="preserve">Krautli Portugal, Lda              </v>
          </cell>
        </row>
        <row r="6331">
          <cell r="B6331" t="str">
            <v xml:space="preserve">Krispresstrês - Gráfica, Lda       </v>
          </cell>
        </row>
        <row r="6332">
          <cell r="B6332" t="str">
            <v xml:space="preserve">Kristiania Scandinav.Design, Lda   </v>
          </cell>
        </row>
        <row r="6333">
          <cell r="B6333" t="str">
            <v xml:space="preserve">Ksb - Bombas e Válvulas, S.A.      </v>
          </cell>
        </row>
        <row r="6334">
          <cell r="B6334" t="str">
            <v xml:space="preserve">Ktl,Sociedade de Construção S.A.   </v>
          </cell>
        </row>
        <row r="6335">
          <cell r="B6335" t="str">
            <v xml:space="preserve">L. Baião &amp; Extimbeja, Lda          </v>
          </cell>
        </row>
        <row r="6336">
          <cell r="B6336" t="str">
            <v xml:space="preserve">L2G, Lda-Learn to Grow             </v>
          </cell>
        </row>
        <row r="6337">
          <cell r="B6337" t="str">
            <v xml:space="preserve">La Cimbali                         </v>
          </cell>
        </row>
        <row r="6338">
          <cell r="B6338" t="str">
            <v xml:space="preserve">La Strada, Unipessoal, Lda         </v>
          </cell>
        </row>
        <row r="6339">
          <cell r="B6339" t="str">
            <v xml:space="preserve">La Voz de Galicia, SA              </v>
          </cell>
        </row>
        <row r="6340">
          <cell r="B6340" t="str">
            <v xml:space="preserve">LA2P-Imp.Com.Exp.Mat.Electr.Lda    </v>
          </cell>
        </row>
        <row r="6341">
          <cell r="B6341" t="str">
            <v xml:space="preserve">Lab.Análises Clín.Dr.A.Raposo,Ld   </v>
          </cell>
        </row>
        <row r="6342">
          <cell r="B6342" t="str">
            <v xml:space="preserve">Laborágua-E.Tec.Com.Trat.Águas,Lda </v>
          </cell>
        </row>
        <row r="6343">
          <cell r="B6343" t="str">
            <v>Laborat. Nac.Energia e Geologia, IP</v>
          </cell>
        </row>
        <row r="6344">
          <cell r="B6344" t="str">
            <v xml:space="preserve">Laboratório Nac. Engenharia Civil  </v>
          </cell>
        </row>
        <row r="6345">
          <cell r="B6345" t="str">
            <v xml:space="preserve">Laboratório Reg.Engenharia Civil   </v>
          </cell>
        </row>
        <row r="6346">
          <cell r="B6346" t="str">
            <v xml:space="preserve">Laboreme-Prod.Eq.Sup.Técnico,Lda   </v>
          </cell>
        </row>
        <row r="6347">
          <cell r="B6347" t="str">
            <v xml:space="preserve">Laborsegur-Trabalho Segurança, Lda </v>
          </cell>
        </row>
        <row r="6348">
          <cell r="B6348" t="str">
            <v>Labriagro-Lab.Quim.Agro-Alim.Microb</v>
          </cell>
        </row>
        <row r="6349">
          <cell r="B6349" t="str">
            <v xml:space="preserve">Lacocar-Com.Ind.Automóveis, Lda    </v>
          </cell>
        </row>
        <row r="6350">
          <cell r="B6350" t="str">
            <v xml:space="preserve">Laerdal Medical, AS                </v>
          </cell>
        </row>
        <row r="6351">
          <cell r="B6351" t="str">
            <v xml:space="preserve">L'Agence models, Lda               </v>
          </cell>
        </row>
        <row r="6352">
          <cell r="B6352" t="str">
            <v xml:space="preserve">Lagoas Hotel, SA                   </v>
          </cell>
        </row>
        <row r="6353">
          <cell r="B6353" t="str">
            <v xml:space="preserve">Lamartine, Soares &amp; Rodrigues, SA  </v>
          </cell>
        </row>
        <row r="6354">
          <cell r="B6354" t="str">
            <v>Lambriwall-Revestº Interºs e  Exter</v>
          </cell>
        </row>
        <row r="6355">
          <cell r="B6355" t="str">
            <v xml:space="preserve">Lamda-Gab.Est.Técn.Arquit.Plan.Lda </v>
          </cell>
        </row>
        <row r="6356">
          <cell r="B6356" t="str">
            <v xml:space="preserve">Landecar-Com.Peças Representaç.Lda </v>
          </cell>
        </row>
        <row r="6357">
          <cell r="B6357" t="str">
            <v xml:space="preserve">Landis &amp; Staefa (Portugal), Lda    </v>
          </cell>
        </row>
        <row r="6358">
          <cell r="B6358" t="str">
            <v xml:space="preserve">Lands-Turismo na Natureza, Lda     </v>
          </cell>
        </row>
        <row r="6359">
          <cell r="B6359" t="str">
            <v xml:space="preserve">Langham International              </v>
          </cell>
        </row>
        <row r="6360">
          <cell r="B6360" t="str">
            <v xml:space="preserve">Lanis - Sinalização, Lda           </v>
          </cell>
        </row>
        <row r="6361">
          <cell r="B6361" t="str">
            <v xml:space="preserve">Lapa 3-Caixas Cartão Canelado, Lda </v>
          </cell>
        </row>
        <row r="6362">
          <cell r="B6362" t="str">
            <v xml:space="preserve">Laps S.A.                          </v>
          </cell>
        </row>
        <row r="6363">
          <cell r="B6363" t="str">
            <v xml:space="preserve">Laptérmica-Manutenção Industrial   </v>
          </cell>
        </row>
        <row r="6364">
          <cell r="B6364" t="str">
            <v xml:space="preserve">L'Arca Edizioni spa                </v>
          </cell>
        </row>
        <row r="6365">
          <cell r="B6365" t="str">
            <v xml:space="preserve">L'architecture D'aujourd'hui       </v>
          </cell>
        </row>
        <row r="6366">
          <cell r="B6366" t="str">
            <v xml:space="preserve">Larcouto-Com. de Lareiras, Lda.    </v>
          </cell>
        </row>
        <row r="6367">
          <cell r="B6367" t="str">
            <v xml:space="preserve">Lar-Entregas P/Conta               </v>
          </cell>
        </row>
        <row r="6368">
          <cell r="B6368" t="str">
            <v xml:space="preserve">LargePrint-Impressão Digital       </v>
          </cell>
        </row>
        <row r="6369">
          <cell r="B6369" t="str">
            <v xml:space="preserve">Largo das Cores                    </v>
          </cell>
        </row>
        <row r="6370">
          <cell r="B6370" t="str">
            <v xml:space="preserve">Lar-Ozon-Com.Representações,Lda    </v>
          </cell>
        </row>
        <row r="6371">
          <cell r="B6371" t="str">
            <v>Lasa-Prestação Serviços em Geral, L</v>
          </cell>
        </row>
        <row r="6372">
          <cell r="B6372" t="str">
            <v xml:space="preserve">Laser Build-Eq.Ind.Unipessoal,Lda  </v>
          </cell>
        </row>
        <row r="6373">
          <cell r="B6373" t="str">
            <v xml:space="preserve">Lasi Electrónica, Lda              </v>
          </cell>
        </row>
        <row r="6374">
          <cell r="B6374" t="str">
            <v>LAS-Louro Aeronaves e Serviços, Lda</v>
          </cell>
        </row>
        <row r="6375">
          <cell r="B6375" t="str">
            <v xml:space="preserve">Latex Douro, Lda.                  </v>
          </cell>
        </row>
        <row r="6376">
          <cell r="B6376" t="str">
            <v>Laura Mª Centeno Pinto Querido Carv</v>
          </cell>
        </row>
        <row r="6377">
          <cell r="B6377" t="str">
            <v xml:space="preserve">LAUREANO DA COSTA MONTEIRO         </v>
          </cell>
        </row>
        <row r="6378">
          <cell r="B6378" t="str">
            <v xml:space="preserve">Laurentino Faustino Madeira, Lda.  </v>
          </cell>
        </row>
        <row r="6379">
          <cell r="B6379" t="str">
            <v xml:space="preserve">Lavaçor, Lda                       </v>
          </cell>
        </row>
        <row r="6380">
          <cell r="B6380" t="str">
            <v>Lavandaria e Tinturaria Minerva, Ld</v>
          </cell>
        </row>
        <row r="6381">
          <cell r="B6381" t="str">
            <v>Lavandaria e Tinturaria Sol Nascent</v>
          </cell>
        </row>
        <row r="6382">
          <cell r="B6382" t="str">
            <v xml:space="preserve">Lavandaria Lourenço, Lda           </v>
          </cell>
        </row>
        <row r="6383">
          <cell r="B6383" t="str">
            <v xml:space="preserve">LAV-Liga dos Amigos de Vilamoura   </v>
          </cell>
        </row>
        <row r="6384">
          <cell r="B6384" t="str">
            <v>Lazaro Emanuel Ferreira Oliveira Ra</v>
          </cell>
        </row>
        <row r="6385">
          <cell r="B6385" t="str">
            <v>LCPower - Luís Carneiro Soluç.Energ</v>
          </cell>
        </row>
        <row r="6386">
          <cell r="B6386" t="str">
            <v xml:space="preserve">LD MEDIA DEVELOPMENT               </v>
          </cell>
        </row>
        <row r="6387">
          <cell r="B6387" t="str">
            <v>LD-Byte-C.Ass.Téc.Hard.Software,Lda</v>
          </cell>
        </row>
        <row r="6388">
          <cell r="B6388" t="str">
            <v xml:space="preserve">Le Centre Sheraton Montreal        </v>
          </cell>
        </row>
        <row r="6389">
          <cell r="B6389" t="str">
            <v xml:space="preserve">Leader Training-C.Form.Profiss.Lda </v>
          </cell>
        </row>
        <row r="6390">
          <cell r="B6390" t="str">
            <v xml:space="preserve">Leadership Business Consulting     </v>
          </cell>
        </row>
        <row r="6391">
          <cell r="B6391" t="str">
            <v xml:space="preserve">Leadershipn Business Consulting    </v>
          </cell>
        </row>
        <row r="6392">
          <cell r="B6392" t="str">
            <v xml:space="preserve">Leading Minds                      </v>
          </cell>
        </row>
        <row r="6393">
          <cell r="B6393" t="str">
            <v xml:space="preserve">Leal e Medeiros, Lda.              </v>
          </cell>
        </row>
        <row r="6394">
          <cell r="B6394" t="str">
            <v xml:space="preserve">Lealgo - Publ.Técn.Especializ.Lda  </v>
          </cell>
        </row>
        <row r="6395">
          <cell r="B6395" t="str">
            <v xml:space="preserve">Leão &amp; Filho, Lda                  </v>
          </cell>
        </row>
        <row r="6396">
          <cell r="B6396" t="str">
            <v xml:space="preserve">Lease Plan Portugal, Unip.Lda      </v>
          </cell>
        </row>
        <row r="6397">
          <cell r="B6397" t="str">
            <v xml:space="preserve">Leça e Fernandes, Lda              </v>
          </cell>
        </row>
        <row r="6398">
          <cell r="B6398" t="str">
            <v xml:space="preserve">LEGRAND                            </v>
          </cell>
        </row>
        <row r="6399">
          <cell r="B6399" t="str">
            <v xml:space="preserve">Leica Comercial-Inst.Prec., Lda.   </v>
          </cell>
        </row>
        <row r="6400">
          <cell r="B6400" t="str">
            <v xml:space="preserve">Leica Geosystems,Lda.              </v>
          </cell>
        </row>
        <row r="6401">
          <cell r="B6401" t="str">
            <v xml:space="preserve">Leiria Trindade, Lda.              </v>
          </cell>
        </row>
        <row r="6402">
          <cell r="B6402" t="str">
            <v xml:space="preserve">Leirialgarve-Soc.Com.Repres.Lda    </v>
          </cell>
        </row>
        <row r="6403">
          <cell r="B6403" t="str">
            <v>Leiritráfego - Ag.Transitários, Lda</v>
          </cell>
        </row>
        <row r="6404">
          <cell r="B6404" t="str">
            <v xml:space="preserve">Leitão e Irmão, Lda.               </v>
          </cell>
        </row>
        <row r="6405">
          <cell r="B6405" t="str">
            <v xml:space="preserve">Lemo-Laboratório de Ensaios        </v>
          </cell>
        </row>
        <row r="6406">
          <cell r="B6406" t="str">
            <v xml:space="preserve">Lemos &amp; Filhos, Lda                </v>
          </cell>
        </row>
        <row r="6407">
          <cell r="B6407" t="str">
            <v xml:space="preserve">Lena Construções Atlântico         </v>
          </cell>
        </row>
        <row r="6408">
          <cell r="B6408" t="str">
            <v xml:space="preserve">Lena-Engenharia e Construções,SA   </v>
          </cell>
        </row>
        <row r="6409">
          <cell r="B6409" t="str">
            <v>Lenave - Com.Ind.Representações,Lda</v>
          </cell>
        </row>
        <row r="6410">
          <cell r="B6410" t="str">
            <v xml:space="preserve">Leo-Instalações Eléctricas, Lda    </v>
          </cell>
        </row>
        <row r="6411">
          <cell r="B6411" t="str">
            <v xml:space="preserve">Leonardo Pires Ferreira            </v>
          </cell>
        </row>
        <row r="6412">
          <cell r="B6412" t="str">
            <v xml:space="preserve">LEONEL HORTA DUARTE RIBEIRO        </v>
          </cell>
        </row>
        <row r="6413">
          <cell r="B6413" t="str">
            <v xml:space="preserve">Leonel Horta, Lda.                 </v>
          </cell>
        </row>
        <row r="6414">
          <cell r="B6414" t="str">
            <v xml:space="preserve">Leonel P. Cunha, Herd., Lda.       </v>
          </cell>
        </row>
        <row r="6415">
          <cell r="B6415" t="str">
            <v xml:space="preserve">Leonete Carreiro Cabral, Lda       </v>
          </cell>
        </row>
        <row r="6416">
          <cell r="B6416" t="str">
            <v xml:space="preserve">Leonilde Ramos Tomaz Porões        </v>
          </cell>
        </row>
        <row r="6417">
          <cell r="B6417" t="str">
            <v xml:space="preserve">Leonor Boléo Tomé                  </v>
          </cell>
        </row>
        <row r="6418">
          <cell r="B6418" t="str">
            <v>LEONOR JESUS MESSIAS FEIJO PINHEIRO</v>
          </cell>
        </row>
        <row r="6419">
          <cell r="B6419" t="str">
            <v xml:space="preserve">LEONOR MARIA PEREIRA ISIDORO       </v>
          </cell>
        </row>
        <row r="6420">
          <cell r="B6420" t="str">
            <v xml:space="preserve">Les Editions Techniques Et Econo   </v>
          </cell>
        </row>
        <row r="6421">
          <cell r="B6421" t="str">
            <v xml:space="preserve">Letra Viva, SA                     </v>
          </cell>
        </row>
        <row r="6422">
          <cell r="B6422" t="str">
            <v xml:space="preserve">Letraminuto, Lda                   </v>
          </cell>
        </row>
        <row r="6423">
          <cell r="B6423" t="str">
            <v>Letrário-Serv.Consult.Rev.Textos,Ld</v>
          </cell>
        </row>
        <row r="6424">
          <cell r="B6424" t="str">
            <v>Letratec-Sist.Informação Gráfica,Ld</v>
          </cell>
        </row>
        <row r="6425">
          <cell r="B6425" t="str">
            <v xml:space="preserve">Levap Ambiente-Soc.Eq.Ecolog,Lda   </v>
          </cell>
        </row>
        <row r="6426">
          <cell r="B6426" t="str">
            <v xml:space="preserve">Levap-Alug.Venda Ap.Elevação,Lda   </v>
          </cell>
        </row>
        <row r="6427">
          <cell r="B6427" t="str">
            <v>Levap-S.E.Alug.Venda Ap.Elevação,Ld</v>
          </cell>
        </row>
        <row r="6428">
          <cell r="B6428" t="str">
            <v xml:space="preserve">Levira ll - Com.Mob.Metálico,Lda   </v>
          </cell>
        </row>
        <row r="6429">
          <cell r="B6429" t="str">
            <v xml:space="preserve">Levy Decor-Soc.Dec.Construções,Lda </v>
          </cell>
        </row>
        <row r="6430">
          <cell r="B6430" t="str">
            <v xml:space="preserve">Lexis Nexis UK                     </v>
          </cell>
        </row>
        <row r="6431">
          <cell r="B6431" t="str">
            <v xml:space="preserve">Lexopal-Com.Equip.Industriais,Lda  </v>
          </cell>
        </row>
        <row r="6432">
          <cell r="B6432" t="str">
            <v xml:space="preserve">Lfp-Lojas Francas Portugal, S.A.   </v>
          </cell>
        </row>
        <row r="6433">
          <cell r="B6433" t="str">
            <v xml:space="preserve">Lgb - Prom.Vendas e Serviços,Lda   </v>
          </cell>
        </row>
        <row r="6434">
          <cell r="B6434" t="str">
            <v xml:space="preserve">LGP-Com.Grosso Sup.Digitais,Lda    </v>
          </cell>
        </row>
        <row r="6435">
          <cell r="B6435" t="str">
            <v xml:space="preserve">LGT-Telecomunic.e Electrónica, Lda </v>
          </cell>
        </row>
        <row r="6436">
          <cell r="B6436" t="str">
            <v xml:space="preserve">L'Harmattan                        </v>
          </cell>
        </row>
        <row r="6437">
          <cell r="B6437" t="str">
            <v xml:space="preserve">LIBANIO DOS SANTOS MATEUS          </v>
          </cell>
        </row>
        <row r="6438">
          <cell r="B6438" t="str">
            <v xml:space="preserve">Liberto Mendonça                   </v>
          </cell>
        </row>
        <row r="6439">
          <cell r="B6439" t="str">
            <v xml:space="preserve">Librairie Lavoisier                </v>
          </cell>
        </row>
        <row r="6440">
          <cell r="B6440" t="str">
            <v xml:space="preserve">LICINIA MARIA RODRIGUES SILVA      </v>
          </cell>
        </row>
        <row r="6441">
          <cell r="B6441" t="str">
            <v xml:space="preserve">Licinio Ataide                     </v>
          </cell>
        </row>
        <row r="6442">
          <cell r="B6442" t="str">
            <v xml:space="preserve">Licínio Madureira, Lda             </v>
          </cell>
        </row>
        <row r="6443">
          <cell r="B6443" t="str">
            <v xml:space="preserve">Lidel - Edições Técnicas, Lda.     </v>
          </cell>
        </row>
        <row r="6444">
          <cell r="B6444" t="str">
            <v xml:space="preserve">Líder Tráfego-Naveg.Transitos, Lda </v>
          </cell>
        </row>
        <row r="6445">
          <cell r="B6445" t="str">
            <v xml:space="preserve">Lidergraf - Artes Gráficas, Lda    </v>
          </cell>
        </row>
        <row r="6446">
          <cell r="B6446" t="str">
            <v xml:space="preserve">Lidernor-Emp.Tec.Elec.Ar Cond.Ld   </v>
          </cell>
        </row>
        <row r="6447">
          <cell r="B6447" t="str">
            <v xml:space="preserve">Liderplas-Prod.Polipropileno,Lda   </v>
          </cell>
        </row>
        <row r="6448">
          <cell r="B6448" t="str">
            <v xml:space="preserve">Lidersat-S.Tecn.Com.Ap.Domest.,Lda </v>
          </cell>
        </row>
        <row r="6449">
          <cell r="B6449" t="str">
            <v xml:space="preserve">Liderseal Internacional, SA        </v>
          </cell>
        </row>
        <row r="6450">
          <cell r="B6450" t="str">
            <v xml:space="preserve">LÍDIA MARIA MELO MONTEIRO          </v>
          </cell>
        </row>
        <row r="6451">
          <cell r="B6451" t="str">
            <v>LÍDIA MARIA TERRA VIEIRA BETTENCOUR</v>
          </cell>
        </row>
        <row r="6452">
          <cell r="B6452" t="str">
            <v xml:space="preserve">Lídio J. C. Sousa                  </v>
          </cell>
        </row>
        <row r="6453">
          <cell r="B6453" t="str">
            <v xml:space="preserve">Lidio José de Carvalho Sousa       </v>
          </cell>
        </row>
        <row r="6454">
          <cell r="B6454" t="str">
            <v xml:space="preserve">Lidio José de Carvalho Sousa, Lda  </v>
          </cell>
        </row>
        <row r="6455">
          <cell r="B6455" t="str">
            <v xml:space="preserve">Lidl &amp; Cª                          </v>
          </cell>
        </row>
        <row r="6456">
          <cell r="B6456" t="str">
            <v>Lifa-O Garçon-Vest.Profiss.Unip.Lda</v>
          </cell>
        </row>
        <row r="6457">
          <cell r="B6457" t="str">
            <v>Life Share-Edições e Multimédia, Ld</v>
          </cell>
        </row>
        <row r="6458">
          <cell r="B6458" t="str">
            <v xml:space="preserve">Lifetime                           </v>
          </cell>
        </row>
        <row r="6459">
          <cell r="B6459" t="str">
            <v xml:space="preserve">Lifresca-Soc.Prod.Higiénicos, SA   </v>
          </cell>
        </row>
        <row r="6460">
          <cell r="B6460" t="str">
            <v xml:space="preserve">Liftec-Tecnologia para  Elevadores </v>
          </cell>
        </row>
        <row r="6461">
          <cell r="B6461" t="str">
            <v xml:space="preserve">Liga Portª Desportos para Surdos   </v>
          </cell>
        </row>
        <row r="6462">
          <cell r="B6462" t="str">
            <v xml:space="preserve">Liga Portuguesa Contra a Sida      </v>
          </cell>
        </row>
        <row r="6463">
          <cell r="B6463" t="str">
            <v xml:space="preserve">Liga Portuguesa Contra Cancro      </v>
          </cell>
        </row>
        <row r="6464">
          <cell r="B6464" t="str">
            <v>Ligação Fundamental-Instalações Ele</v>
          </cell>
        </row>
        <row r="6465">
          <cell r="B6465" t="str">
            <v xml:space="preserve">Ligações-Soc.Representações, Lda   </v>
          </cell>
        </row>
        <row r="6466">
          <cell r="B6466" t="str">
            <v>Ligafone-Inst.Man.Eq.Telefónicos,Ld</v>
          </cell>
        </row>
        <row r="6467">
          <cell r="B6467" t="str">
            <v xml:space="preserve">Light Creation Iberia, Lda         </v>
          </cell>
        </row>
        <row r="6468">
          <cell r="B6468" t="str">
            <v>Lighter-Projectos de Engª Arquitect</v>
          </cell>
        </row>
        <row r="6469">
          <cell r="B6469" t="str">
            <v xml:space="preserve">Lígia Bento                        </v>
          </cell>
        </row>
        <row r="6470">
          <cell r="B6470" t="str">
            <v xml:space="preserve">LIGIA FERNANDA C.M. S. DE SA COUTO </v>
          </cell>
        </row>
        <row r="6471">
          <cell r="B6471" t="str">
            <v xml:space="preserve">Ligia Raquel Martins Lobinho       </v>
          </cell>
        </row>
        <row r="6472">
          <cell r="B6472" t="str">
            <v xml:space="preserve">LIGIA RAQUEL MARTINS LOBINHO       </v>
          </cell>
        </row>
        <row r="6473">
          <cell r="B6473" t="str">
            <v xml:space="preserve">Ligrate-Atelier Gráfico,Lda        </v>
          </cell>
        </row>
        <row r="6474">
          <cell r="B6474" t="str">
            <v xml:space="preserve">LILIANA ISABEL MENDES COELHO       </v>
          </cell>
        </row>
        <row r="6475">
          <cell r="B6475" t="str">
            <v xml:space="preserve">Liliana Lopes                      </v>
          </cell>
        </row>
        <row r="6476">
          <cell r="B6476" t="str">
            <v xml:space="preserve">Lima &amp; Sousa Lima, Lda             </v>
          </cell>
        </row>
        <row r="6477">
          <cell r="B6477" t="str">
            <v xml:space="preserve">Limited Willis Limited             </v>
          </cell>
        </row>
        <row r="6478">
          <cell r="B6478" t="str">
            <v xml:space="preserve">Limpamos-Manutenção e Limpezas,LDA </v>
          </cell>
        </row>
        <row r="6479">
          <cell r="B6479" t="str">
            <v xml:space="preserve">Limpotécnica-Soc.Limp.Mecân.,Lda   </v>
          </cell>
        </row>
        <row r="6480">
          <cell r="B6480" t="str">
            <v xml:space="preserve">Lina Maria Pereira Tavares Silva   </v>
          </cell>
        </row>
        <row r="6481">
          <cell r="B6481" t="str">
            <v xml:space="preserve">Lince-Cons.Limp.Técnicas Mecan.SA  </v>
          </cell>
        </row>
        <row r="6482">
          <cell r="B6482" t="str">
            <v xml:space="preserve">Linda &amp; Idalia Comunicação Lda     </v>
          </cell>
        </row>
        <row r="6483">
          <cell r="B6483" t="str">
            <v xml:space="preserve">Linde Sogás, Lda                   </v>
          </cell>
        </row>
        <row r="6484">
          <cell r="B6484" t="str">
            <v xml:space="preserve">Line Station, Lda                  </v>
          </cell>
        </row>
        <row r="6485">
          <cell r="B6485" t="str">
            <v xml:space="preserve">Linear-Topografia, Lda             </v>
          </cell>
        </row>
        <row r="6486">
          <cell r="B6486" t="str">
            <v xml:space="preserve">Linha 18-Com.Electodomésticos,Lda  </v>
          </cell>
        </row>
        <row r="6487">
          <cell r="B6487" t="str">
            <v xml:space="preserve">Linha 21                           </v>
          </cell>
        </row>
        <row r="6488">
          <cell r="B6488" t="str">
            <v xml:space="preserve">Linha Editorial, Lda.              </v>
          </cell>
        </row>
        <row r="6489">
          <cell r="B6489" t="str">
            <v xml:space="preserve">Linha Public.Marketing e Com.,Lda  </v>
          </cell>
        </row>
        <row r="6490">
          <cell r="B6490" t="str">
            <v xml:space="preserve">Link Consulting-Tecn.Informação,SA </v>
          </cell>
        </row>
        <row r="6491">
          <cell r="B6491" t="str">
            <v xml:space="preserve">Linkcom-Sistemas de Informação     </v>
          </cell>
        </row>
        <row r="6492">
          <cell r="B6492" t="str">
            <v xml:space="preserve">Lino Dias de Araújo, Lda           </v>
          </cell>
        </row>
        <row r="6493">
          <cell r="B6493" t="str">
            <v xml:space="preserve">LINO FERREIRA RODRIGUES            </v>
          </cell>
        </row>
        <row r="6494">
          <cell r="B6494" t="str">
            <v xml:space="preserve">Lino Manuel C. Sousa               </v>
          </cell>
        </row>
        <row r="6495">
          <cell r="B6495" t="str">
            <v xml:space="preserve">Lions Clube de Faro                </v>
          </cell>
        </row>
        <row r="6496">
          <cell r="B6496" t="str">
            <v xml:space="preserve">Lions Clube de Vilamoura           </v>
          </cell>
        </row>
        <row r="6497">
          <cell r="B6497" t="str">
            <v>Lions Clube-Clube Mater de Portugal</v>
          </cell>
        </row>
        <row r="6498">
          <cell r="B6498" t="str">
            <v xml:space="preserve">Lions Clubs-Distrito Multiplo 115  </v>
          </cell>
        </row>
        <row r="6499">
          <cell r="B6499" t="str">
            <v xml:space="preserve">Lisa Pinto Ferreira                </v>
          </cell>
        </row>
        <row r="6500">
          <cell r="B6500" t="str">
            <v xml:space="preserve">Lisboa 20-Artes Plásticas,Lda      </v>
          </cell>
        </row>
        <row r="6501">
          <cell r="B6501" t="str">
            <v>Lisboa Catering-Activ.Hoteleiras,Ld</v>
          </cell>
        </row>
        <row r="6502">
          <cell r="B6502" t="str">
            <v xml:space="preserve">Lisboa E-Nova-Ag.M.Energ.Ambiente  </v>
          </cell>
        </row>
        <row r="6503">
          <cell r="B6503" t="str">
            <v xml:space="preserve">Lisboa Racket Centre               </v>
          </cell>
        </row>
        <row r="6504">
          <cell r="B6504" t="str">
            <v>Lisboa Vista do Tejo Transp.Tur.,SA</v>
          </cell>
        </row>
        <row r="6505">
          <cell r="B6505" t="str">
            <v xml:space="preserve">Lisboagás Comercialização, SA      </v>
          </cell>
        </row>
        <row r="6506">
          <cell r="B6506" t="str">
            <v xml:space="preserve">Lisboagás-GDL, SA                  </v>
          </cell>
        </row>
        <row r="6507">
          <cell r="B6507" t="str">
            <v xml:space="preserve">Lisbombas - Distribuidores, Lda    </v>
          </cell>
        </row>
        <row r="6508">
          <cell r="B6508" t="str">
            <v xml:space="preserve">Lisbonense Som-S.imp.Eq.Elect.SA   </v>
          </cell>
        </row>
        <row r="6509">
          <cell r="B6509" t="str">
            <v xml:space="preserve">Lisfil - Motores de Portugal,S.A.  </v>
          </cell>
        </row>
        <row r="6510">
          <cell r="B6510" t="str">
            <v xml:space="preserve">Lislimpa - Soc. Limpezas, Lda      </v>
          </cell>
        </row>
        <row r="6511">
          <cell r="B6511" t="str">
            <v xml:space="preserve">Lislimpa 2 - S.Limpez.desinf.Lda   </v>
          </cell>
        </row>
        <row r="6512">
          <cell r="B6512" t="str">
            <v xml:space="preserve">Lismarketing Comercial, Unip.Lda   </v>
          </cell>
        </row>
        <row r="6513">
          <cell r="B6513" t="str">
            <v xml:space="preserve">Lismarketing-C.Org.Marketing,SA    </v>
          </cell>
        </row>
        <row r="6514">
          <cell r="B6514" t="str">
            <v xml:space="preserve">Lisnico - Serv.Marit.Internac.     </v>
          </cell>
        </row>
        <row r="6515">
          <cell r="B6515" t="str">
            <v xml:space="preserve">Listopsis, Lda                     </v>
          </cell>
        </row>
        <row r="6516">
          <cell r="B6516" t="str">
            <v xml:space="preserve">Listorres-S.Const.Civ.Comérc.Lda   </v>
          </cell>
        </row>
        <row r="6517">
          <cell r="B6517" t="str">
            <v xml:space="preserve">Listubal-Ag.Navegação Tráfego,Lda  </v>
          </cell>
        </row>
        <row r="6518">
          <cell r="B6518" t="str">
            <v>Lisus-Artigos Equip.Escritório, Lda</v>
          </cell>
        </row>
        <row r="6519">
          <cell r="B6519" t="str">
            <v xml:space="preserve">Litho Formas Portuguesa, S.A.      </v>
          </cell>
        </row>
        <row r="6520">
          <cell r="B6520" t="str">
            <v xml:space="preserve">Lithocional, Lda                   </v>
          </cell>
        </row>
        <row r="6521">
          <cell r="B6521" t="str">
            <v>Litinfor - Informática de Lisboa, L</v>
          </cell>
        </row>
        <row r="6522">
          <cell r="B6522" t="str">
            <v xml:space="preserve">Litografia Coimbra, SA             </v>
          </cell>
        </row>
        <row r="6523">
          <cell r="B6523" t="str">
            <v xml:space="preserve">Litovisão-Sociedade Gráfica, Lda   </v>
          </cell>
        </row>
        <row r="6524">
          <cell r="B6524" t="str">
            <v xml:space="preserve">Livraria Arco Íris, Lda            </v>
          </cell>
        </row>
        <row r="6525">
          <cell r="B6525" t="str">
            <v xml:space="preserve">Livraria Barata-António D.M.B.Lda  </v>
          </cell>
        </row>
        <row r="6526">
          <cell r="B6526" t="str">
            <v>Livraria Bertand-Soc.Com.Livreiro,S</v>
          </cell>
        </row>
        <row r="6527">
          <cell r="B6527" t="str">
            <v xml:space="preserve">Livraria Portugal-Dias e Andrade   </v>
          </cell>
        </row>
        <row r="6528">
          <cell r="B6528" t="str">
            <v xml:space="preserve">Livromédica-Com.Livros Técn, Lda   </v>
          </cell>
        </row>
        <row r="6529">
          <cell r="B6529" t="str">
            <v xml:space="preserve">Liwk,Lda                           </v>
          </cell>
        </row>
        <row r="6530">
          <cell r="B6530" t="str">
            <v xml:space="preserve">Lledó Iluminação Portugal, Lda.    </v>
          </cell>
        </row>
        <row r="6531">
          <cell r="B6531" t="str">
            <v xml:space="preserve">LLP-Informa Publishing Group, Ltd  </v>
          </cell>
        </row>
        <row r="6532">
          <cell r="B6532" t="str">
            <v xml:space="preserve">LMSA-Engenharia de Edifícios, SA   </v>
          </cell>
        </row>
        <row r="6533">
          <cell r="B6533" t="str">
            <v xml:space="preserve">LNBT Car, Unipessoal, Lda          </v>
          </cell>
        </row>
        <row r="6534">
          <cell r="B6534" t="str">
            <v xml:space="preserve">LOBÉLIA PATRÍCIA ALVES DIAS        </v>
          </cell>
        </row>
        <row r="6535">
          <cell r="B6535" t="str">
            <v xml:space="preserve">Localforce-Serv.Logística, Lda     </v>
          </cell>
        </row>
        <row r="6536">
          <cell r="B6536" t="str">
            <v xml:space="preserve">Locametal-Empr.Trabalho Tempor.Lda </v>
          </cell>
        </row>
        <row r="6537">
          <cell r="B6537" t="str">
            <v xml:space="preserve">Lochard BV                         </v>
          </cell>
        </row>
        <row r="6538">
          <cell r="B6538" t="str">
            <v xml:space="preserve">Lock Tec GMBH                      </v>
          </cell>
        </row>
        <row r="6539">
          <cell r="B6539" t="str">
            <v>Locktec-Schliessfacher &amp; Sicherheit</v>
          </cell>
        </row>
        <row r="6540">
          <cell r="B6540" t="str">
            <v xml:space="preserve">LogicaTI Portugal, SA              </v>
          </cell>
        </row>
        <row r="6541">
          <cell r="B6541" t="str">
            <v>Logiser-Serviços e Suportes Lógicos</v>
          </cell>
        </row>
        <row r="6542">
          <cell r="B6542" t="str">
            <v>Logisformação-Form.Profissional,Lda</v>
          </cell>
        </row>
        <row r="6543">
          <cell r="B6543" t="str">
            <v xml:space="preserve">Logistel-C.Form.Tr.Comunicações,SA </v>
          </cell>
        </row>
        <row r="6544">
          <cell r="B6544" t="str">
            <v>Logistema-Consultores Logística, SA</v>
          </cell>
        </row>
        <row r="6545">
          <cell r="B6545" t="str">
            <v xml:space="preserve">Logística e Transportes, Lda       </v>
          </cell>
        </row>
        <row r="6546">
          <cell r="B6546" t="str">
            <v xml:space="preserve">Logográfica Industrial, Lda        </v>
          </cell>
        </row>
        <row r="6547">
          <cell r="B6547" t="str">
            <v xml:space="preserve">Logopin, Lda                       </v>
          </cell>
        </row>
        <row r="6548">
          <cell r="B6548" t="str">
            <v xml:space="preserve">Loja da Imagem, Lda                </v>
          </cell>
        </row>
        <row r="6549">
          <cell r="B6549" t="str">
            <v>Loja do Sinal - Sist.Sinalização, L</v>
          </cell>
        </row>
        <row r="6550">
          <cell r="B6550" t="str">
            <v xml:space="preserve">Loja dos Transportes, Lda          </v>
          </cell>
        </row>
        <row r="6551">
          <cell r="B6551" t="str">
            <v xml:space="preserve">Loja Médica, Lda                   </v>
          </cell>
        </row>
        <row r="6552">
          <cell r="B6552" t="str">
            <v xml:space="preserve">Loja Sol Lda                       </v>
          </cell>
        </row>
        <row r="6553">
          <cell r="B6553" t="str">
            <v xml:space="preserve">Lomelino Vieira - EIRL             </v>
          </cell>
        </row>
        <row r="6554">
          <cell r="B6554" t="str">
            <v xml:space="preserve">Lomelino Vieira-Socª Unipessoal    </v>
          </cell>
        </row>
        <row r="6555">
          <cell r="B6555" t="str">
            <v xml:space="preserve">LOMOMANIA                          </v>
          </cell>
        </row>
        <row r="6556">
          <cell r="B6556" t="str">
            <v xml:space="preserve">London Business Conferences Ltd    </v>
          </cell>
        </row>
        <row r="6557">
          <cell r="B6557" t="str">
            <v xml:space="preserve">Losavi-Engenharia Construção, S.A. </v>
          </cell>
        </row>
        <row r="6558">
          <cell r="B6558" t="str">
            <v xml:space="preserve">Loução (Filho), Lda                </v>
          </cell>
        </row>
        <row r="6559">
          <cell r="B6559" t="str">
            <v xml:space="preserve">Loucarte-Produções e Edições,Lda   </v>
          </cell>
        </row>
        <row r="6560">
          <cell r="B6560" t="str">
            <v xml:space="preserve">Loughborough University Et Tecn.   </v>
          </cell>
        </row>
        <row r="6561">
          <cell r="B6561" t="str">
            <v xml:space="preserve">Louis Keil                         </v>
          </cell>
        </row>
        <row r="6562">
          <cell r="B6562" t="str">
            <v xml:space="preserve">Louis Keil                         </v>
          </cell>
        </row>
        <row r="6563">
          <cell r="B6563" t="str">
            <v xml:space="preserve">Loulé Portas, Lda                  </v>
          </cell>
        </row>
        <row r="6564">
          <cell r="B6564" t="str">
            <v xml:space="preserve">Lourenço &amp; Amâncio, Lda            </v>
          </cell>
        </row>
        <row r="6565">
          <cell r="B6565" t="str">
            <v xml:space="preserve">Lourenço e Lourenço                </v>
          </cell>
        </row>
        <row r="6566">
          <cell r="B6566" t="str">
            <v xml:space="preserve">Lourenço Simões e Reis, Lda        </v>
          </cell>
        </row>
        <row r="6567">
          <cell r="B6567" t="str">
            <v xml:space="preserve">Louro - Rep. e Com., Lda.          </v>
          </cell>
        </row>
        <row r="6568">
          <cell r="B6568" t="str">
            <v xml:space="preserve">Louro &amp; Cunha, Lda.                </v>
          </cell>
        </row>
        <row r="6569">
          <cell r="B6569" t="str">
            <v>Lousani-Ind.Cosmética e Sabões, Lda</v>
          </cell>
        </row>
        <row r="6570">
          <cell r="B6570" t="str">
            <v xml:space="preserve">Loviril, Lda                       </v>
          </cell>
        </row>
        <row r="6571">
          <cell r="B6571" t="str">
            <v xml:space="preserve">Lowara-ITT Industries              </v>
          </cell>
        </row>
        <row r="6572">
          <cell r="B6572" t="str">
            <v xml:space="preserve">LPA Niphan Systems                 </v>
          </cell>
        </row>
        <row r="6573">
          <cell r="B6573" t="str">
            <v xml:space="preserve">Lpl-Sist.Profiss.Audio Vídeo,Lda   </v>
          </cell>
        </row>
        <row r="6574">
          <cell r="B6574" t="str">
            <v xml:space="preserve">LPM Comunicação, Lda               </v>
          </cell>
        </row>
        <row r="6575">
          <cell r="B6575" t="str">
            <v xml:space="preserve">LPM-Lamy Pinto e Mário, Lda        </v>
          </cell>
        </row>
        <row r="6576">
          <cell r="B6576" t="str">
            <v xml:space="preserve">LPQ-LAborat.Pró-Qualidade, SA      </v>
          </cell>
        </row>
        <row r="6577">
          <cell r="B6577" t="str">
            <v>LSky-Logistica,Catering p/Aviação,L</v>
          </cell>
        </row>
        <row r="6578">
          <cell r="B6578" t="str">
            <v xml:space="preserve">LSV-Prod. e Serv. Audiovisuais, SA </v>
          </cell>
        </row>
        <row r="6579">
          <cell r="B6579" t="str">
            <v xml:space="preserve">LTA-Lab.Tecnologia Automóvel       </v>
          </cell>
        </row>
        <row r="6580">
          <cell r="B6580" t="str">
            <v xml:space="preserve">Lte-Electr.Lisboa Vale do Tejo     </v>
          </cell>
        </row>
        <row r="6581">
          <cell r="B6581" t="str">
            <v xml:space="preserve">Lts-Agência Viagens e Turísmo,Lda  </v>
          </cell>
        </row>
        <row r="6582">
          <cell r="B6582" t="str">
            <v xml:space="preserve">Luacar                             </v>
          </cell>
        </row>
        <row r="6583">
          <cell r="B6583" t="str">
            <v xml:space="preserve">Lubeco Portuguesa, Lda             </v>
          </cell>
        </row>
        <row r="6584">
          <cell r="B6584" t="str">
            <v>LUBOIL - Distrib.Lubrificantes, Lda</v>
          </cell>
        </row>
        <row r="6585">
          <cell r="B6585" t="str">
            <v xml:space="preserve">Luc Henri Dansan                   </v>
          </cell>
        </row>
        <row r="6586">
          <cell r="B6586" t="str">
            <v xml:space="preserve">Lucas Automotive-Peças e Autom.    </v>
          </cell>
        </row>
        <row r="6587">
          <cell r="B6587" t="str">
            <v>LÚCIA DE FÁTIMA V.C.S.A. DA PIEDADE</v>
          </cell>
        </row>
        <row r="6588">
          <cell r="B6588" t="str">
            <v xml:space="preserve">Lúcia Maria Baião Araújo           </v>
          </cell>
        </row>
        <row r="6589">
          <cell r="B6589" t="str">
            <v xml:space="preserve">LÚCIA MORA MACHADO                 </v>
          </cell>
        </row>
        <row r="6590">
          <cell r="B6590" t="str">
            <v xml:space="preserve">LUCIANA MARIA CUNHA MARINHO        </v>
          </cell>
        </row>
        <row r="6591">
          <cell r="B6591" t="str">
            <v xml:space="preserve">Luciano G.Santos, Lda              </v>
          </cell>
        </row>
        <row r="6592">
          <cell r="B6592" t="str">
            <v xml:space="preserve">LUCIANO RAMALHO DA SILVA           </v>
          </cell>
        </row>
        <row r="6593">
          <cell r="B6593" t="str">
            <v xml:space="preserve">Lucidus - Publicações, Lda         </v>
          </cell>
        </row>
        <row r="6594">
          <cell r="B6594" t="str">
            <v xml:space="preserve">Luciene Filipe Unipessoal          </v>
          </cell>
        </row>
        <row r="6595">
          <cell r="B6595" t="str">
            <v xml:space="preserve">Lucilio Matos Toupa e Filhos,Lda   </v>
          </cell>
        </row>
        <row r="6596">
          <cell r="B6596" t="str">
            <v xml:space="preserve">LUCINDA  MARQUES JERONIMO          </v>
          </cell>
        </row>
        <row r="6597">
          <cell r="B6597" t="str">
            <v xml:space="preserve">Lucinda Neves                      </v>
          </cell>
        </row>
        <row r="6598">
          <cell r="B6598" t="str">
            <v xml:space="preserve">Lúcio Alves de Carvalho            </v>
          </cell>
        </row>
        <row r="6599">
          <cell r="B6599" t="str">
            <v xml:space="preserve">Ludgero Nuno C.C.Fernandes         </v>
          </cell>
        </row>
        <row r="6600">
          <cell r="B6600" t="str">
            <v xml:space="preserve">Lufthansa LGSP                     </v>
          </cell>
        </row>
        <row r="6601">
          <cell r="B6601" t="str">
            <v xml:space="preserve">Lufthansa-Líneas Aéreas Alemanas   </v>
          </cell>
        </row>
        <row r="6602">
          <cell r="B6602" t="str">
            <v xml:space="preserve">Lugares Virtuais, S.A.             </v>
          </cell>
        </row>
        <row r="6603">
          <cell r="B6603" t="str">
            <v xml:space="preserve">Luis &amp; Sandra, Lda                 </v>
          </cell>
        </row>
        <row r="6604">
          <cell r="B6604" t="str">
            <v xml:space="preserve">Luis Afonso Cortez R. Queiró       </v>
          </cell>
        </row>
        <row r="6605">
          <cell r="B6605" t="str">
            <v xml:space="preserve">Luis Alberto Azevedo Fradinho      </v>
          </cell>
        </row>
        <row r="6606">
          <cell r="B6606" t="str">
            <v xml:space="preserve">Luis Alberto Barbosa de Medeiros   </v>
          </cell>
        </row>
        <row r="6607">
          <cell r="B6607" t="str">
            <v xml:space="preserve">Luís Alberto Bastos de Carvalho    </v>
          </cell>
        </row>
        <row r="6608">
          <cell r="B6608" t="str">
            <v xml:space="preserve">LUÍS ALBERTO CAETANO LAMPREIA      </v>
          </cell>
        </row>
        <row r="6609">
          <cell r="B6609" t="str">
            <v xml:space="preserve">Luis Alberto Lima Berenguel        </v>
          </cell>
        </row>
        <row r="6610">
          <cell r="B6610" t="str">
            <v xml:space="preserve">Luis Alberto Martins Figueiredo    </v>
          </cell>
        </row>
        <row r="6611">
          <cell r="B6611" t="str">
            <v xml:space="preserve">Luis Alberto Santos Curral         </v>
          </cell>
        </row>
        <row r="6612">
          <cell r="B6612" t="str">
            <v xml:space="preserve">Luis Alberto Sousa Cardoso         </v>
          </cell>
        </row>
        <row r="6613">
          <cell r="B6613" t="str">
            <v xml:space="preserve">Luis Almeida                       </v>
          </cell>
        </row>
        <row r="6614">
          <cell r="B6614" t="str">
            <v xml:space="preserve">Luis Alves Martins                 </v>
          </cell>
        </row>
        <row r="6615">
          <cell r="B6615" t="str">
            <v xml:space="preserve">Luis António Coelho                </v>
          </cell>
        </row>
        <row r="6616">
          <cell r="B6616" t="str">
            <v xml:space="preserve">LUÍS ANTÓNIO DE JESUS RODRIGUES    </v>
          </cell>
        </row>
        <row r="6617">
          <cell r="B6617" t="str">
            <v xml:space="preserve">LUIS ANTONIO GOMES                 </v>
          </cell>
        </row>
        <row r="6618">
          <cell r="B6618" t="str">
            <v xml:space="preserve">Luis António Leandro               </v>
          </cell>
        </row>
        <row r="6619">
          <cell r="B6619" t="str">
            <v xml:space="preserve">Luis António Pais Vicente Carvalho </v>
          </cell>
        </row>
        <row r="6620">
          <cell r="B6620" t="str">
            <v xml:space="preserve">Luis Arruda                        </v>
          </cell>
        </row>
        <row r="6621">
          <cell r="B6621" t="str">
            <v xml:space="preserve">LUIS AUGUSTO MARQUES RODRIGUES     </v>
          </cell>
        </row>
        <row r="6622">
          <cell r="B6622" t="str">
            <v xml:space="preserve">LUÍS AVELAR DIAS                   </v>
          </cell>
        </row>
        <row r="6623">
          <cell r="B6623" t="str">
            <v xml:space="preserve">Luis Caldas &amp; Coutinho, Lda        </v>
          </cell>
        </row>
        <row r="6624">
          <cell r="B6624" t="str">
            <v xml:space="preserve">LUÍS CARLOS CABRAL CORREIA         </v>
          </cell>
        </row>
        <row r="6625">
          <cell r="B6625" t="str">
            <v xml:space="preserve">Luis Carlos Carvalho Saraiva       </v>
          </cell>
        </row>
        <row r="6626">
          <cell r="B6626" t="str">
            <v xml:space="preserve">LUÍS CARLOS GARCÊS LEAL            </v>
          </cell>
        </row>
        <row r="6627">
          <cell r="B6627" t="str">
            <v xml:space="preserve">Luis Carlos Martins Monteiro       </v>
          </cell>
        </row>
        <row r="6628">
          <cell r="B6628" t="str">
            <v xml:space="preserve">Luis Carlos Sousa Couto            </v>
          </cell>
        </row>
        <row r="6629">
          <cell r="B6629" t="str">
            <v xml:space="preserve">Luis Correia Bettencourt           </v>
          </cell>
        </row>
        <row r="6630">
          <cell r="B6630" t="str">
            <v xml:space="preserve">Luís da Costa Santos Dinis         </v>
          </cell>
        </row>
        <row r="6631">
          <cell r="B6631" t="str">
            <v xml:space="preserve">LUIS DA SILVA TEIXEIRA             </v>
          </cell>
        </row>
        <row r="6632">
          <cell r="B6632" t="str">
            <v xml:space="preserve">LUIS DUARTE LOPES RODRIGUES        </v>
          </cell>
        </row>
        <row r="6633">
          <cell r="B6633" t="str">
            <v xml:space="preserve">LUÍS EGÍDIO GALANTE SILVA          </v>
          </cell>
        </row>
        <row r="6634">
          <cell r="B6634" t="str">
            <v xml:space="preserve">LUÍS EURICO BANDEIRA FERREIRA      </v>
          </cell>
        </row>
        <row r="6635">
          <cell r="B6635" t="str">
            <v xml:space="preserve">Luis F.M.Vieira, Unipessoal,Lda    </v>
          </cell>
        </row>
        <row r="6636">
          <cell r="B6636" t="str">
            <v xml:space="preserve">Luis F.S. Resendes                 </v>
          </cell>
        </row>
        <row r="6637">
          <cell r="B6637" t="str">
            <v xml:space="preserve">Luis F.S.Resendes-S.Unipess.Lda    </v>
          </cell>
        </row>
        <row r="6638">
          <cell r="B6638" t="str">
            <v xml:space="preserve">Luís Faustino                      </v>
          </cell>
        </row>
        <row r="6639">
          <cell r="B6639" t="str">
            <v xml:space="preserve">LUIS FERNANDO ALEXANDRE MARQUES    </v>
          </cell>
        </row>
        <row r="6640">
          <cell r="B6640" t="str">
            <v xml:space="preserve">Luis Fernando da Silva             </v>
          </cell>
        </row>
        <row r="6641">
          <cell r="B6641" t="str">
            <v xml:space="preserve">Luis Fernando Pereira              </v>
          </cell>
        </row>
        <row r="6642">
          <cell r="B6642" t="str">
            <v xml:space="preserve">Luis Fernando Santos Fontes        </v>
          </cell>
        </row>
        <row r="6643">
          <cell r="B6643" t="str">
            <v xml:space="preserve">LUIS FERREIRA BENTO                </v>
          </cell>
        </row>
        <row r="6644">
          <cell r="B6644" t="str">
            <v xml:space="preserve">Luis Ferreira de Morais            </v>
          </cell>
        </row>
        <row r="6645">
          <cell r="B6645" t="str">
            <v xml:space="preserve">Luis Ferreira Pinto                </v>
          </cell>
        </row>
        <row r="6646">
          <cell r="B6646" t="str">
            <v xml:space="preserve">LUIS FILIPE A. BARBOSA FERNANDES   </v>
          </cell>
        </row>
        <row r="6647">
          <cell r="B6647" t="str">
            <v xml:space="preserve">LUÍS FILIPE BASTOS PINTO           </v>
          </cell>
        </row>
        <row r="6648">
          <cell r="B6648" t="str">
            <v xml:space="preserve">Luis Filipe Caco Unipessoal Lda    </v>
          </cell>
        </row>
        <row r="6649">
          <cell r="B6649" t="str">
            <v>LUÍS FILIPE DE ALMEIDA DE CANHA E S</v>
          </cell>
        </row>
        <row r="6650">
          <cell r="B6650" t="str">
            <v>Luís Filipe de Jesus Meira do Carmo</v>
          </cell>
        </row>
        <row r="6651">
          <cell r="B6651" t="str">
            <v>Luís Filipe de Jesus Meira do Carmo</v>
          </cell>
        </row>
        <row r="6652">
          <cell r="B6652" t="str">
            <v xml:space="preserve">Luís Filipe dos Reis Cortes Amaro  </v>
          </cell>
        </row>
        <row r="6653">
          <cell r="B6653" t="str">
            <v xml:space="preserve">Luis Filipe dos Santos Oliveira    </v>
          </cell>
        </row>
        <row r="6654">
          <cell r="B6654" t="str">
            <v xml:space="preserve">Luís Filipe Ferreira Caco          </v>
          </cell>
        </row>
        <row r="6655">
          <cell r="B6655" t="str">
            <v xml:space="preserve">Luis Filipe Ferreira Pacheco       </v>
          </cell>
        </row>
        <row r="6656">
          <cell r="B6656" t="str">
            <v xml:space="preserve">LUÍS FILIPE FREIRE DA CRUZ FREITAS </v>
          </cell>
        </row>
        <row r="6657">
          <cell r="B6657" t="str">
            <v xml:space="preserve">Luis Filipe Marques Vieira         </v>
          </cell>
        </row>
        <row r="6658">
          <cell r="B6658" t="str">
            <v xml:space="preserve">LUIS FILIPE O. BEBIANO COIMBRA     </v>
          </cell>
        </row>
        <row r="6659">
          <cell r="B6659" t="str">
            <v xml:space="preserve">Luis Filipe Plácido Lapa           </v>
          </cell>
        </row>
        <row r="6660">
          <cell r="B6660" t="str">
            <v xml:space="preserve">LUIS FILIPE RABAÇAL NUNES          </v>
          </cell>
        </row>
        <row r="6661">
          <cell r="B6661" t="str">
            <v xml:space="preserve">Luís Fontes                        </v>
          </cell>
        </row>
        <row r="6662">
          <cell r="B6662" t="str">
            <v xml:space="preserve">Luis G. Santos-Unipessoal, Lda     </v>
          </cell>
        </row>
        <row r="6663">
          <cell r="B6663" t="str">
            <v>Luis Geada-Eq.Climatização,Unip.Lda</v>
          </cell>
        </row>
        <row r="6664">
          <cell r="B6664" t="str">
            <v xml:space="preserve">Luis Gomes                         </v>
          </cell>
        </row>
        <row r="6665">
          <cell r="B6665" t="str">
            <v xml:space="preserve">Luis Gonçalves Dinis               </v>
          </cell>
        </row>
        <row r="6666">
          <cell r="B6666" t="str">
            <v xml:space="preserve">Luis Gonzaga da Rocha              </v>
          </cell>
        </row>
        <row r="6667">
          <cell r="B6667" t="str">
            <v xml:space="preserve">Luis Gregório de Freitas           </v>
          </cell>
        </row>
        <row r="6668">
          <cell r="B6668" t="str">
            <v xml:space="preserve">Luis Guilherme Tavares Carreiro    </v>
          </cell>
        </row>
        <row r="6669">
          <cell r="B6669" t="str">
            <v xml:space="preserve">LUÍS JOSÉ MENDONÇA REIS BORGES     </v>
          </cell>
        </row>
        <row r="6670">
          <cell r="B6670" t="str">
            <v xml:space="preserve">Luís L. Leal, L.da                 </v>
          </cell>
        </row>
        <row r="6671">
          <cell r="B6671" t="str">
            <v xml:space="preserve">Luis Laureano Santos &amp; Associados  </v>
          </cell>
        </row>
        <row r="6672">
          <cell r="B6672" t="str">
            <v xml:space="preserve">Luis Magalhães                     </v>
          </cell>
        </row>
        <row r="6673">
          <cell r="B6673" t="str">
            <v xml:space="preserve">Luis Magalhães-C.Imag.Comunic.Lda  </v>
          </cell>
        </row>
        <row r="6674">
          <cell r="B6674" t="str">
            <v>Luis Manuel Cândido Castro e Câmara</v>
          </cell>
        </row>
        <row r="6675">
          <cell r="B6675" t="str">
            <v xml:space="preserve">Luis Manuel Carreiro Nunes         </v>
          </cell>
        </row>
        <row r="6676">
          <cell r="B6676" t="str">
            <v xml:space="preserve">LUÍS MANUEL COELHO COSTA           </v>
          </cell>
        </row>
        <row r="6677">
          <cell r="B6677" t="str">
            <v xml:space="preserve">Luís Manuel Correia Neves          </v>
          </cell>
        </row>
        <row r="6678">
          <cell r="B6678" t="str">
            <v xml:space="preserve">LUÍS MANUEL DA COSTA HIPÓLITO      </v>
          </cell>
        </row>
        <row r="6679">
          <cell r="B6679" t="str">
            <v xml:space="preserve">Luís Manuel de C.B.Colen           </v>
          </cell>
        </row>
        <row r="6680">
          <cell r="B6680" t="str">
            <v>Luís Manuel de Carvalho Barbosa Col</v>
          </cell>
        </row>
        <row r="6681">
          <cell r="B6681" t="str">
            <v xml:space="preserve">LUÍS MANUEL DE MELO FRANCO         </v>
          </cell>
        </row>
        <row r="6682">
          <cell r="B6682" t="str">
            <v xml:space="preserve">Luis Manuel Domingos Baião Loures  </v>
          </cell>
        </row>
        <row r="6683">
          <cell r="B6683" t="str">
            <v xml:space="preserve">LUIS MANUEL FONTES FIGUEIREDO      </v>
          </cell>
        </row>
        <row r="6684">
          <cell r="B6684" t="str">
            <v xml:space="preserve">Luis Manuel M.F.Ganho              </v>
          </cell>
        </row>
        <row r="6685">
          <cell r="B6685" t="str">
            <v xml:space="preserve">LUIS MANUEL MATEUS VEIGA           </v>
          </cell>
        </row>
        <row r="6686">
          <cell r="B6686" t="str">
            <v xml:space="preserve">Luis Manuel Mendes Silva           </v>
          </cell>
        </row>
        <row r="6687">
          <cell r="B6687" t="str">
            <v xml:space="preserve">Luis Manuel Nobre de Sousa         </v>
          </cell>
        </row>
        <row r="6688">
          <cell r="B6688" t="str">
            <v xml:space="preserve">Luis Manuel Pereira Resendes       </v>
          </cell>
        </row>
        <row r="6689">
          <cell r="B6689" t="str">
            <v xml:space="preserve">Luis Manuel Ramos Vicente          </v>
          </cell>
        </row>
        <row r="6690">
          <cell r="B6690" t="str">
            <v xml:space="preserve">Luis Manuel Valentim               </v>
          </cell>
        </row>
        <row r="6691">
          <cell r="B6691" t="str">
            <v xml:space="preserve">Luis Manuel Viveiros Pimentel      </v>
          </cell>
        </row>
        <row r="6692">
          <cell r="B6692" t="str">
            <v xml:space="preserve">Luís Martins                       </v>
          </cell>
        </row>
        <row r="6693">
          <cell r="B6693" t="str">
            <v xml:space="preserve">Luis Mateus                        </v>
          </cell>
        </row>
        <row r="6694">
          <cell r="B6694" t="str">
            <v xml:space="preserve">Luis Matos                         </v>
          </cell>
        </row>
        <row r="6695">
          <cell r="B6695" t="str">
            <v xml:space="preserve">LUÍS MENDES JORGE                  </v>
          </cell>
        </row>
        <row r="6696">
          <cell r="B6696" t="str">
            <v xml:space="preserve">Luis Mendes Justo                  </v>
          </cell>
        </row>
        <row r="6697">
          <cell r="B6697" t="str">
            <v xml:space="preserve">LUÍS MIGUEL ALVES BATISTA SISMEIRO </v>
          </cell>
        </row>
        <row r="6698">
          <cell r="B6698" t="str">
            <v xml:space="preserve">LUÍS MIGUEL AMÂNCIO GONÇALVES      </v>
          </cell>
        </row>
        <row r="6699">
          <cell r="B6699" t="str">
            <v>LUÍS MIGUEL COELHO MATIAS INÁCIO LO</v>
          </cell>
        </row>
        <row r="6700">
          <cell r="B6700" t="str">
            <v xml:space="preserve">LUÍS MIGUEL CORREIA ANTUNES        </v>
          </cell>
        </row>
        <row r="6701">
          <cell r="B6701" t="str">
            <v xml:space="preserve">Luis Miguel Correia Rodrigues      </v>
          </cell>
        </row>
        <row r="6702">
          <cell r="B6702" t="str">
            <v xml:space="preserve">LUIS MIGUEL DA SILVA MENDES ALVES  </v>
          </cell>
        </row>
        <row r="6703">
          <cell r="B6703" t="str">
            <v>Luís Miguel Ferreira Macedo A. da S</v>
          </cell>
        </row>
        <row r="6704">
          <cell r="B6704" t="str">
            <v>Luís Miguel Gonçalves Rodrigues Val</v>
          </cell>
        </row>
        <row r="6705">
          <cell r="B6705" t="str">
            <v xml:space="preserve">LUÍS MIGUEL GONÇALVES ROSA         </v>
          </cell>
        </row>
        <row r="6706">
          <cell r="B6706" t="str">
            <v xml:space="preserve">LUÍS MIGUEL MORGADO BRÁS           </v>
          </cell>
        </row>
        <row r="6707">
          <cell r="B6707" t="str">
            <v xml:space="preserve">Luis Miguel Mota Lourenço          </v>
          </cell>
        </row>
        <row r="6708">
          <cell r="B6708" t="str">
            <v xml:space="preserve">LUÍS MIGUEL NUNES CRISTINA         </v>
          </cell>
        </row>
        <row r="6709">
          <cell r="B6709" t="str">
            <v xml:space="preserve">LUÍS MIGUEL OLIVEIRA CRAVEIRO      </v>
          </cell>
        </row>
        <row r="6710">
          <cell r="B6710" t="str">
            <v xml:space="preserve">Luis Miguel Pinto da Cruz          </v>
          </cell>
        </row>
        <row r="6711">
          <cell r="B6711" t="str">
            <v xml:space="preserve">LUIS MIGUEL PIRES COSTA TABORDA    </v>
          </cell>
        </row>
        <row r="6712">
          <cell r="B6712" t="str">
            <v xml:space="preserve">LUÍS MIGUEL ROSA PEREIRA E CRUZ    </v>
          </cell>
        </row>
        <row r="6713">
          <cell r="B6713" t="str">
            <v xml:space="preserve">LUIS MIGUEL SANTOS BASTO           </v>
          </cell>
        </row>
        <row r="6714">
          <cell r="B6714" t="str">
            <v xml:space="preserve">LUIS MIGUEL SANTOS DE ALMEIDA      </v>
          </cell>
        </row>
        <row r="6715">
          <cell r="B6715" t="str">
            <v xml:space="preserve">LUIS MIGUEL SILVA CASTANHO         </v>
          </cell>
        </row>
        <row r="6716">
          <cell r="B6716" t="str">
            <v xml:space="preserve">Luis Miguel Silva Castanho         </v>
          </cell>
        </row>
        <row r="6717">
          <cell r="B6717" t="str">
            <v xml:space="preserve">LUIS MIGUEL SINDE O. V. NOVAIS     </v>
          </cell>
        </row>
        <row r="6718">
          <cell r="B6718" t="str">
            <v xml:space="preserve">Luis Miranda, Lda                  </v>
          </cell>
        </row>
        <row r="6719">
          <cell r="B6719" t="str">
            <v xml:space="preserve">Luís Pais                          </v>
          </cell>
        </row>
        <row r="6720">
          <cell r="B6720" t="str">
            <v xml:space="preserve">Luis Parada-Coord.Seg. Engª, Lda   </v>
          </cell>
        </row>
        <row r="6721">
          <cell r="B6721" t="str">
            <v>Luis Pimentel-Emp.Im.Turísticos,Lda</v>
          </cell>
        </row>
        <row r="6722">
          <cell r="B6722" t="str">
            <v xml:space="preserve">Luis Quintino Duarte               </v>
          </cell>
        </row>
        <row r="6723">
          <cell r="B6723" t="str">
            <v xml:space="preserve">Luis Sanches Colaço                </v>
          </cell>
        </row>
        <row r="6724">
          <cell r="B6724" t="str">
            <v xml:space="preserve">LUIS SENA BRANCO                   </v>
          </cell>
        </row>
        <row r="6725">
          <cell r="B6725" t="str">
            <v>Luís Tavares-Flores Artº Religiosos</v>
          </cell>
        </row>
        <row r="6726">
          <cell r="B6726" t="str">
            <v xml:space="preserve">LUÍS TOMÁS MENDONCA TRONI          </v>
          </cell>
        </row>
        <row r="6727">
          <cell r="B6727" t="str">
            <v xml:space="preserve">Luis Vertentes                     </v>
          </cell>
        </row>
        <row r="6728">
          <cell r="B6728" t="str">
            <v>Luís Vieira Silva,EngªCivil Clinª B</v>
          </cell>
        </row>
        <row r="6729">
          <cell r="B6729" t="str">
            <v xml:space="preserve">LUÍSA CELESTE SPENCER              </v>
          </cell>
        </row>
        <row r="6730">
          <cell r="B6730" t="str">
            <v xml:space="preserve">LUISA FERNANDES GONÇALVES          </v>
          </cell>
        </row>
        <row r="6731">
          <cell r="B6731" t="str">
            <v xml:space="preserve">LUISA MARIA DIAS M.DOS SANTOS      </v>
          </cell>
        </row>
        <row r="6732">
          <cell r="B6732" t="str">
            <v xml:space="preserve">LUÍSA MARIA MACEDO DO AMARAL       </v>
          </cell>
        </row>
        <row r="6733">
          <cell r="B6733" t="str">
            <v xml:space="preserve">LUISA MARIA QUARESMA MENDES        </v>
          </cell>
        </row>
        <row r="6734">
          <cell r="B6734" t="str">
            <v xml:space="preserve">LUISA MARIA SILVA FORTES RAPOSO    </v>
          </cell>
        </row>
        <row r="6735">
          <cell r="B6735" t="str">
            <v xml:space="preserve">Luisa Maria Tavares Silva Ferreira </v>
          </cell>
        </row>
        <row r="6736">
          <cell r="B6736" t="str">
            <v>Luistrans- Transporte de Mercadoria</v>
          </cell>
        </row>
        <row r="6737">
          <cell r="B6737" t="str">
            <v xml:space="preserve">Luizes - Representações, Lda       </v>
          </cell>
        </row>
        <row r="6738">
          <cell r="B6738" t="str">
            <v xml:space="preserve">Lumasport-Imp.Exp.Eq.desport.Lda   </v>
          </cell>
        </row>
        <row r="6739">
          <cell r="B6739" t="str">
            <v xml:space="preserve">Luna e Filho, Lda.                 </v>
          </cell>
        </row>
        <row r="6740">
          <cell r="B6740" t="str">
            <v xml:space="preserve">L'université de Bruxelles          </v>
          </cell>
        </row>
        <row r="6741">
          <cell r="B6741" t="str">
            <v xml:space="preserve">Lusa Agência de Informação         </v>
          </cell>
        </row>
        <row r="6742">
          <cell r="B6742" t="str">
            <v xml:space="preserve">Lusa-Agênc.Notícias Portugal,S.A.  </v>
          </cell>
        </row>
        <row r="6743">
          <cell r="B6743" t="str">
            <v xml:space="preserve">Lusa-Marketing e Publicidade, Lda  </v>
          </cell>
        </row>
        <row r="6744">
          <cell r="B6744" t="str">
            <v xml:space="preserve">Lusicrol-Soc.Lusit.Com.Represent   </v>
          </cell>
        </row>
        <row r="6745">
          <cell r="B6745" t="str">
            <v>Lusilectra-Veículos Equipamentos,Ld</v>
          </cell>
        </row>
        <row r="6746">
          <cell r="B6746" t="str">
            <v xml:space="preserve">Lusitad,Lda                        </v>
          </cell>
        </row>
        <row r="6747">
          <cell r="B6747" t="str">
            <v xml:space="preserve">Lusitana ACO-Elem.Construção Unip. </v>
          </cell>
        </row>
        <row r="6748">
          <cell r="B6748" t="str">
            <v xml:space="preserve">Lusitânia Vida - Cª de Seguros, SA </v>
          </cell>
        </row>
        <row r="6749">
          <cell r="B6749" t="str">
            <v xml:space="preserve">Lusitânia-Companhia Seguros, S.A   </v>
          </cell>
        </row>
        <row r="6750">
          <cell r="B6750" t="str">
            <v xml:space="preserve">Luso Eléctrica, SA                 </v>
          </cell>
        </row>
        <row r="6751">
          <cell r="B6751" t="str">
            <v xml:space="preserve">Luso Granalhagem-Dec.Mecânica,Lda  </v>
          </cell>
        </row>
        <row r="6752">
          <cell r="B6752" t="str">
            <v xml:space="preserve">Luso Ricuni-Com.Eq.Hotel.&amp; Sim.Lda </v>
          </cell>
        </row>
        <row r="6753">
          <cell r="B6753" t="str">
            <v xml:space="preserve">Lusoar                             </v>
          </cell>
        </row>
        <row r="6754">
          <cell r="B6754" t="str">
            <v xml:space="preserve">Lusobrinca-Com. e Ind. de Brinq.   </v>
          </cell>
        </row>
        <row r="6755">
          <cell r="B6755" t="str">
            <v>Lusobrinde-Com.R.Util.Domésticas,Ld</v>
          </cell>
        </row>
        <row r="6756">
          <cell r="B6756" t="str">
            <v xml:space="preserve">Lusocer - Soc.Rep.Prod.Quím.,Lda   </v>
          </cell>
        </row>
        <row r="6757">
          <cell r="B6757" t="str">
            <v xml:space="preserve">Lusocresa-Comunicação Dados, Lda   </v>
          </cell>
        </row>
        <row r="6758">
          <cell r="B6758" t="str">
            <v xml:space="preserve">Lusofiltros, Lda.                  </v>
          </cell>
        </row>
        <row r="6759">
          <cell r="B6759" t="str">
            <v xml:space="preserve">Lusogef-Soc.Cons.Gestao Formação   </v>
          </cell>
        </row>
        <row r="6760">
          <cell r="B6760" t="str">
            <v>Lusolab - Material Laboratório, Lda</v>
          </cell>
        </row>
        <row r="6761">
          <cell r="B6761" t="str">
            <v xml:space="preserve">Lusolis-S.Com.Ind.Acess.Auto,Lda   </v>
          </cell>
        </row>
        <row r="6762">
          <cell r="B6762" t="str">
            <v>Lusomotos-Veículos e Acessórios, SA</v>
          </cell>
        </row>
        <row r="6763">
          <cell r="B6763" t="str">
            <v>Lusonline-G.Des.Portais Internet,Ld</v>
          </cell>
        </row>
        <row r="6764">
          <cell r="B6764" t="str">
            <v xml:space="preserve">Lusopátria-Com.Public.Edições, Lda </v>
          </cell>
        </row>
        <row r="6765">
          <cell r="B6765" t="str">
            <v xml:space="preserve">Lusoquimica-Prod.Q.Man.Industrial  </v>
          </cell>
        </row>
        <row r="6766">
          <cell r="B6766" t="str">
            <v xml:space="preserve">Lusorede-Redes,Energ.S.Inform.Lda  </v>
          </cell>
        </row>
        <row r="6767">
          <cell r="B6767" t="str">
            <v xml:space="preserve">Lusotractel-Eq.Elev.Tracção,Lda    </v>
          </cell>
        </row>
        <row r="6768">
          <cell r="B6768" t="str">
            <v xml:space="preserve">Lusotur-Empr.Imobil.Turísticos,SA  </v>
          </cell>
        </row>
        <row r="6769">
          <cell r="B6769" t="str">
            <v xml:space="preserve">Luspan-Luso Esp.Serviços e Rep.Lda </v>
          </cell>
        </row>
        <row r="6770">
          <cell r="B6770" t="str">
            <v>Luteme-Fáb. de Pensos Cirúrgicos SA</v>
          </cell>
        </row>
        <row r="6771">
          <cell r="B6771" t="str">
            <v xml:space="preserve">Luxair-S.Luxemb.Navig.Aérienne,SA  </v>
          </cell>
        </row>
        <row r="6772">
          <cell r="B6772" t="str">
            <v>Luxoluz-S.Repr.Electrodomésticos,Ld</v>
          </cell>
        </row>
        <row r="6773">
          <cell r="B6773" t="str">
            <v xml:space="preserve">Luxomor-S.Const.Manut.Ass.Téc.Lda  </v>
          </cell>
        </row>
        <row r="6774">
          <cell r="B6774" t="str">
            <v xml:space="preserve">Luz e Som - Electrom.,Lda          </v>
          </cell>
        </row>
        <row r="6775">
          <cell r="B6775" t="str">
            <v xml:space="preserve">Luzeslava-Soc.Tecn.Equip.Proj.Ld   </v>
          </cell>
        </row>
        <row r="6776">
          <cell r="B6776" t="str">
            <v>Luzibérica-Soc.Equip.Eléctricos,Lda</v>
          </cell>
        </row>
        <row r="6777">
          <cell r="B6777" t="str">
            <v xml:space="preserve">Luzosfera - Construções, Lda       </v>
          </cell>
        </row>
        <row r="6778">
          <cell r="B6778" t="str">
            <v>LVT ll-Com.Eventos Tur.Marítimos,SA</v>
          </cell>
        </row>
        <row r="6779">
          <cell r="B6779" t="str">
            <v>LVTE-Soc.Hoteleira Eventos Lazer,SA</v>
          </cell>
        </row>
        <row r="6780">
          <cell r="B6780" t="str">
            <v xml:space="preserve">Lyngsoe Systems                    </v>
          </cell>
        </row>
        <row r="6781">
          <cell r="B6781" t="str">
            <v xml:space="preserve">M Azad                             </v>
          </cell>
        </row>
        <row r="6782">
          <cell r="B6782" t="str">
            <v xml:space="preserve">M Bandeira da Palma, Lda           </v>
          </cell>
        </row>
        <row r="6783">
          <cell r="B6783" t="str">
            <v xml:space="preserve">M Garve-Veículos e Assistência,Lda </v>
          </cell>
        </row>
        <row r="6784">
          <cell r="B6784" t="str">
            <v xml:space="preserve">M J S - Pinturas, Lda              </v>
          </cell>
        </row>
        <row r="6785">
          <cell r="B6785" t="str">
            <v xml:space="preserve">M M Tedim Maia, Lda                </v>
          </cell>
        </row>
        <row r="6786">
          <cell r="B6786" t="str">
            <v xml:space="preserve">M Santos                           </v>
          </cell>
        </row>
        <row r="6787">
          <cell r="B6787" t="str">
            <v xml:space="preserve">M&amp;M Engenharia Industrial, Lda     </v>
          </cell>
        </row>
        <row r="6788">
          <cell r="B6788" t="str">
            <v xml:space="preserve">M&amp;M Protek-Eq.PProt.Individual,Lda </v>
          </cell>
        </row>
        <row r="6789">
          <cell r="B6789" t="str">
            <v>M. &amp; L. Estudos e Proj. Eng. Civil,</v>
          </cell>
        </row>
        <row r="6790">
          <cell r="B6790" t="str">
            <v xml:space="preserve">M. Caetano Raposo, Lda             </v>
          </cell>
        </row>
        <row r="6791">
          <cell r="B6791" t="str">
            <v xml:space="preserve">M. Cardoso, Lda.                   </v>
          </cell>
        </row>
        <row r="6792">
          <cell r="B6792" t="str">
            <v xml:space="preserve">M. J. Ferreira Sota, Lda           </v>
          </cell>
        </row>
        <row r="6793">
          <cell r="B6793" t="str">
            <v xml:space="preserve">M. L. Ferreira, Lda.               </v>
          </cell>
        </row>
        <row r="6794">
          <cell r="B6794" t="str">
            <v xml:space="preserve">M. Moreira Soares Rocha, Lda       </v>
          </cell>
        </row>
        <row r="6795">
          <cell r="B6795" t="str">
            <v xml:space="preserve">M. Pires Vitória, Lda              </v>
          </cell>
        </row>
        <row r="6796">
          <cell r="B6796" t="str">
            <v xml:space="preserve">M. Sousa Ribeiro                   </v>
          </cell>
        </row>
        <row r="6797">
          <cell r="B6797" t="str">
            <v xml:space="preserve">M.A.R.M.Gomes da Piedade           </v>
          </cell>
        </row>
        <row r="6798">
          <cell r="B6798" t="str">
            <v>M.Anjos Reis Fernandes Marques Adro</v>
          </cell>
        </row>
        <row r="6799">
          <cell r="B6799" t="str">
            <v xml:space="preserve">M.C.Antunes Amor                   </v>
          </cell>
        </row>
        <row r="6800">
          <cell r="B6800" t="str">
            <v xml:space="preserve">M.C.Carvalho &amp; Filhos-Construç.Lda </v>
          </cell>
        </row>
        <row r="6801">
          <cell r="B6801" t="str">
            <v xml:space="preserve">M.C.Castanho, Lda                  </v>
          </cell>
        </row>
        <row r="6802">
          <cell r="B6802" t="str">
            <v xml:space="preserve">M.C.Lopes, Lda                     </v>
          </cell>
        </row>
        <row r="6803">
          <cell r="B6803" t="str">
            <v xml:space="preserve">M.C.Pinheiro, Lda                  </v>
          </cell>
        </row>
        <row r="6804">
          <cell r="B6804" t="str">
            <v>M.E.Q.-Montag.Electr.Construção,Lda</v>
          </cell>
        </row>
        <row r="6805">
          <cell r="B6805" t="str">
            <v xml:space="preserve">M.F.Q-Mouvement Français Qualité   </v>
          </cell>
        </row>
        <row r="6806">
          <cell r="B6806" t="str">
            <v xml:space="preserve">M.Fernandes &amp; Gomes-Eq.Escrit.Lda  </v>
          </cell>
        </row>
        <row r="6807">
          <cell r="B6807" t="str">
            <v xml:space="preserve">M.I.Medical Import, Lda            </v>
          </cell>
        </row>
        <row r="6808">
          <cell r="B6808" t="str">
            <v xml:space="preserve">M.J.Pestana - Soc.Tur.Madeira,S.A. </v>
          </cell>
        </row>
        <row r="6809">
          <cell r="B6809" t="str">
            <v xml:space="preserve">M.M.Vaquinhas, Lda                 </v>
          </cell>
        </row>
        <row r="6810">
          <cell r="B6810" t="str">
            <v xml:space="preserve">M.T.B.-Precision Technology        </v>
          </cell>
        </row>
        <row r="6811">
          <cell r="B6811" t="str">
            <v xml:space="preserve">M.V.T.I.-Software e Serviços       </v>
          </cell>
        </row>
        <row r="6812">
          <cell r="B6812" t="str">
            <v xml:space="preserve">M3 Systems                         </v>
          </cell>
        </row>
        <row r="6813">
          <cell r="B6813" t="str">
            <v xml:space="preserve">Mª da Graça Cabral Albergaria Rego </v>
          </cell>
        </row>
        <row r="6814">
          <cell r="B6814" t="str">
            <v xml:space="preserve">Mª Fátima Fernandes Lopes Cardoso  </v>
          </cell>
        </row>
        <row r="6815">
          <cell r="B6815" t="str">
            <v xml:space="preserve">Mª. Margarida Avila Fraga          </v>
          </cell>
        </row>
        <row r="6816">
          <cell r="B6816" t="str">
            <v xml:space="preserve">Mabacozi-Mat.Banho e Coz.Unip.Lda  </v>
          </cell>
        </row>
        <row r="6817">
          <cell r="B6817" t="str">
            <v xml:space="preserve">Mabalgarve, Lda                    </v>
          </cell>
        </row>
        <row r="6818">
          <cell r="B6818" t="str">
            <v xml:space="preserve">Macfaro                            </v>
          </cell>
        </row>
        <row r="6819">
          <cell r="B6819" t="str">
            <v xml:space="preserve">Macgraw - Hill                     </v>
          </cell>
        </row>
        <row r="6820">
          <cell r="B6820" t="str">
            <v xml:space="preserve">Machado &amp; Monteiro, Lda            </v>
          </cell>
        </row>
        <row r="6821">
          <cell r="B6821" t="str">
            <v xml:space="preserve">Mackhaz Batselashvili              </v>
          </cell>
        </row>
        <row r="6822">
          <cell r="B6822" t="str">
            <v xml:space="preserve">Macmillan                          </v>
          </cell>
        </row>
        <row r="6823">
          <cell r="B6823" t="str">
            <v xml:space="preserve">Macolide-Mat.Constr.Campolide,Lda  </v>
          </cell>
        </row>
        <row r="6824">
          <cell r="B6824" t="str">
            <v xml:space="preserve">Maconor-Alberto A.Jesus Sousa,Lda  </v>
          </cell>
        </row>
        <row r="6825">
          <cell r="B6825" t="str">
            <v xml:space="preserve">Macoreli &amp; Cunha Gomes, SA         </v>
          </cell>
        </row>
        <row r="6826">
          <cell r="B6826" t="str">
            <v xml:space="preserve">Macrocim-Indústria Válvulas, Lda   </v>
          </cell>
        </row>
        <row r="6827">
          <cell r="B6827" t="str">
            <v xml:space="preserve">Mad House, Design e Comunicação    </v>
          </cell>
        </row>
        <row r="6828">
          <cell r="B6828" t="str">
            <v xml:space="preserve">Madalena M.R.S.Pacheco             </v>
          </cell>
        </row>
        <row r="6829">
          <cell r="B6829" t="str">
            <v xml:space="preserve">MADALENA MARIA F. SILVA RIBEIRO    </v>
          </cell>
        </row>
        <row r="6830">
          <cell r="B6830" t="str">
            <v xml:space="preserve">MADALENA SALLES MONTEIRO TRINDADE  </v>
          </cell>
        </row>
        <row r="6831">
          <cell r="B6831" t="str">
            <v xml:space="preserve">Madeira &amp; Martinho, Lda            </v>
          </cell>
        </row>
        <row r="6832">
          <cell r="B6832" t="str">
            <v xml:space="preserve">Madeira Auto-Car, Lda              </v>
          </cell>
        </row>
        <row r="6833">
          <cell r="B6833" t="str">
            <v xml:space="preserve">Madeira Rent-S.Alug.Automóveis,Lda </v>
          </cell>
        </row>
        <row r="6834">
          <cell r="B6834" t="str">
            <v xml:space="preserve">Madeirafrio-S.Insular Eq.Frio,Lda  </v>
          </cell>
        </row>
        <row r="6835">
          <cell r="B6835" t="str">
            <v xml:space="preserve">Madrid Cibeles-Grupo Editorial,SA  </v>
          </cell>
        </row>
        <row r="6836">
          <cell r="B6836" t="str">
            <v xml:space="preserve">Mads &amp; Teixeira Lopes, Lda         </v>
          </cell>
        </row>
        <row r="6837">
          <cell r="B6837" t="str">
            <v xml:space="preserve">Madsil-Madeiras SIlva, Lda         </v>
          </cell>
        </row>
        <row r="6838">
          <cell r="B6838" t="str">
            <v xml:space="preserve">Mãe D'Água-Consultª TècªÁreas Intª </v>
          </cell>
        </row>
        <row r="6839">
          <cell r="B6839" t="str">
            <v>Maficeti-Prod.Equip.Industriais,Lda</v>
          </cell>
        </row>
        <row r="6840">
          <cell r="B6840" t="str">
            <v xml:space="preserve">Magalhães &amp; Gomes                  </v>
          </cell>
        </row>
        <row r="6841">
          <cell r="B6841" t="str">
            <v xml:space="preserve">Magalhães e Vieira-Mat.Inform,Ld   </v>
          </cell>
        </row>
        <row r="6842">
          <cell r="B6842" t="str">
            <v xml:space="preserve">Magazine D'Hoje-Comunic.Social,SA  </v>
          </cell>
        </row>
        <row r="6843">
          <cell r="B6843" t="str">
            <v xml:space="preserve">Magcop-Dist.Equip.Gráficos, Lda    </v>
          </cell>
        </row>
        <row r="6844">
          <cell r="B6844" t="str">
            <v xml:space="preserve">Magda Cristina Marques Martins     </v>
          </cell>
        </row>
        <row r="6845">
          <cell r="B6845" t="str">
            <v xml:space="preserve">MAGDA LÍGIA CARDOSO DE MATOS       </v>
          </cell>
        </row>
        <row r="6846">
          <cell r="B6846" t="str">
            <v xml:space="preserve">Magnadata International, Ltd       </v>
          </cell>
        </row>
        <row r="6847">
          <cell r="B6847" t="str">
            <v>Magnafrete-Tr.Logist.Distribuiç.Lda</v>
          </cell>
        </row>
        <row r="6848">
          <cell r="B6848" t="str">
            <v>Magnokbilding-Projectos e Construçõ</v>
          </cell>
        </row>
        <row r="6849">
          <cell r="B6849" t="str">
            <v>Magnusphone-Com.Serv.Telecomunic.Ld</v>
          </cell>
        </row>
        <row r="6850">
          <cell r="B6850" t="str">
            <v xml:space="preserve">Maia &amp; Marques, Lda.               </v>
          </cell>
        </row>
        <row r="6851">
          <cell r="B6851" t="str">
            <v xml:space="preserve">Maia e Menezes, Lda                </v>
          </cell>
        </row>
        <row r="6852">
          <cell r="B6852" t="str">
            <v xml:space="preserve">Maia Macedo &amp; Filhos               </v>
          </cell>
        </row>
        <row r="6853">
          <cell r="B6853" t="str">
            <v xml:space="preserve">Maiaplantas-Soc.Ag.Maia Plant.Lda  </v>
          </cell>
        </row>
        <row r="6854">
          <cell r="B6854" t="str">
            <v xml:space="preserve">Maiar - Manut.Ind.Pneumática,Lda   </v>
          </cell>
        </row>
        <row r="6855">
          <cell r="B6855" t="str">
            <v xml:space="preserve">Mailtec-Tecnologias de Informação  </v>
          </cell>
        </row>
        <row r="6856">
          <cell r="B6856" t="str">
            <v>Mais 18-Comº Indústria Materiais Co</v>
          </cell>
        </row>
        <row r="6857">
          <cell r="B6857" t="str">
            <v xml:space="preserve">Mais Automação-Dist.Prod.A.Ind.Lda </v>
          </cell>
        </row>
        <row r="6858">
          <cell r="B6858" t="str">
            <v>Mais Lógica-Constr. Imobiliária, Ld</v>
          </cell>
        </row>
        <row r="6859">
          <cell r="B6859" t="str">
            <v xml:space="preserve">Maisimagem Comunic. Global,Lda     </v>
          </cell>
        </row>
        <row r="6860">
          <cell r="B6860" t="str">
            <v>Maisimagem II-Comunicação Global, U</v>
          </cell>
        </row>
        <row r="6861">
          <cell r="B6861" t="str">
            <v>Maisturismo-Edições e Publicid.,Ldª</v>
          </cell>
        </row>
        <row r="6862">
          <cell r="B6862" t="str">
            <v xml:space="preserve">Maivex-Comércio Automóvel, SA      </v>
          </cell>
        </row>
        <row r="6863">
          <cell r="B6863" t="str">
            <v xml:space="preserve">Makro - Cash &amp; Carry Portugal, SA  </v>
          </cell>
        </row>
        <row r="6864">
          <cell r="B6864" t="str">
            <v xml:space="preserve">Maksen Consulting SA               </v>
          </cell>
        </row>
        <row r="6865">
          <cell r="B6865" t="str">
            <v xml:space="preserve">Malhitex-Prod.Limp.Hig.Técn.,Lda   </v>
          </cell>
        </row>
        <row r="6866">
          <cell r="B6866" t="str">
            <v xml:space="preserve">Malhus - Comerc.Representaç.,Lda   </v>
          </cell>
        </row>
        <row r="6867">
          <cell r="B6867" t="str">
            <v xml:space="preserve">Mamade Rasik                       </v>
          </cell>
        </row>
        <row r="6868">
          <cell r="B6868" t="str">
            <v xml:space="preserve">Mambo, Arte e Decoração, Lda       </v>
          </cell>
        </row>
        <row r="6869">
          <cell r="B6869" t="str">
            <v xml:space="preserve">Management Centre Europe           </v>
          </cell>
        </row>
        <row r="6870">
          <cell r="B6870" t="str">
            <v xml:space="preserve">Management Focus S.A.              </v>
          </cell>
        </row>
        <row r="6871">
          <cell r="B6871" t="str">
            <v xml:space="preserve">Manaida-Artigos desportivos, Lda   </v>
          </cell>
        </row>
        <row r="6872">
          <cell r="B6872" t="str">
            <v xml:space="preserve">Manchester Airport plc             </v>
          </cell>
        </row>
        <row r="6873">
          <cell r="B6873" t="str">
            <v xml:space="preserve">Manchester Metropolitan University </v>
          </cell>
        </row>
        <row r="6874">
          <cell r="B6874" t="str">
            <v xml:space="preserve">Mandarim Sol-Restauração, SA       </v>
          </cell>
        </row>
        <row r="6875">
          <cell r="B6875" t="str">
            <v xml:space="preserve">Maniacafé - Representações, Lda    </v>
          </cell>
        </row>
        <row r="6876">
          <cell r="B6876" t="str">
            <v xml:space="preserve">Mani-Indústrias Plásticas, Lda.    </v>
          </cell>
        </row>
        <row r="6877">
          <cell r="B6877" t="str">
            <v>Manindustria-Conservª Manutª Indust</v>
          </cell>
        </row>
        <row r="6878">
          <cell r="B6878" t="str">
            <v xml:space="preserve">Mano Terme-Soc.Imp.C.Instrum.Lda   </v>
          </cell>
        </row>
        <row r="6879">
          <cell r="B6879" t="str">
            <v xml:space="preserve">Manofibras, Lda                    </v>
          </cell>
        </row>
        <row r="6880">
          <cell r="B6880" t="str">
            <v xml:space="preserve">Manpower Açores                    </v>
          </cell>
        </row>
        <row r="6881">
          <cell r="B6881" t="str">
            <v xml:space="preserve">Manpower Portuguesa,S.Rec.Hum. SA  </v>
          </cell>
        </row>
        <row r="6882">
          <cell r="B6882" t="str">
            <v>ManpowerGroup Solutions Unipessoal,</v>
          </cell>
        </row>
        <row r="6883">
          <cell r="B6883" t="str">
            <v>Manquitec Atlântico-Prod Man Ind,Lª</v>
          </cell>
        </row>
        <row r="6884">
          <cell r="B6884" t="str">
            <v xml:space="preserve">Mantenimientos Imase,S.L.          </v>
          </cell>
        </row>
        <row r="6885">
          <cell r="B6885" t="str">
            <v xml:space="preserve">Manuel &amp; Maria-Hotelaria Lda       </v>
          </cell>
        </row>
        <row r="6886">
          <cell r="B6886" t="str">
            <v xml:space="preserve">MANUEL AFONSO MOREIRA HENRIQUES    </v>
          </cell>
        </row>
        <row r="6887">
          <cell r="B6887" t="str">
            <v xml:space="preserve">MANUEL ALBERTO PALMEIRA PAIVA      </v>
          </cell>
        </row>
        <row r="6888">
          <cell r="B6888" t="str">
            <v xml:space="preserve">Manuel Alexandre Figueira Andrade  </v>
          </cell>
        </row>
        <row r="6889">
          <cell r="B6889" t="str">
            <v xml:space="preserve">Manuel Alves de Jesus              </v>
          </cell>
        </row>
        <row r="6890">
          <cell r="B6890" t="str">
            <v xml:space="preserve">Manuel Angelo Pereira da Cunha     </v>
          </cell>
        </row>
        <row r="6891">
          <cell r="B6891" t="str">
            <v xml:space="preserve">MANUEL ANTONIO BORGES              </v>
          </cell>
        </row>
        <row r="6892">
          <cell r="B6892" t="str">
            <v xml:space="preserve">Manuel António da Costa Calçarão   </v>
          </cell>
        </row>
        <row r="6893">
          <cell r="B6893" t="str">
            <v>MANUEL ANTÓNIO F. CHAVES  DE MAGALH</v>
          </cell>
        </row>
        <row r="6894">
          <cell r="B6894" t="str">
            <v xml:space="preserve">MANUEL ANTÓNIO PIRES LOURENÇO      </v>
          </cell>
        </row>
        <row r="6895">
          <cell r="B6895" t="str">
            <v>Manuel António Vieira Castro Queiro</v>
          </cell>
        </row>
        <row r="6896">
          <cell r="B6896" t="str">
            <v xml:space="preserve">Manuel Antunes Guimarães           </v>
          </cell>
        </row>
        <row r="6897">
          <cell r="B6897" t="str">
            <v xml:space="preserve">Manuel Araujo                      </v>
          </cell>
        </row>
        <row r="6898">
          <cell r="B6898" t="str">
            <v>MANUEL AUGUSTO  C. ALBUQUERQUE BARR</v>
          </cell>
        </row>
        <row r="6899">
          <cell r="B6899" t="str">
            <v xml:space="preserve">Manuel Barbosa Duarte, Lda         </v>
          </cell>
        </row>
        <row r="6900">
          <cell r="B6900" t="str">
            <v xml:space="preserve">Manuel Batista Nunes               </v>
          </cell>
        </row>
        <row r="6901">
          <cell r="B6901" t="str">
            <v xml:space="preserve">Manuel C. Amorim                   </v>
          </cell>
        </row>
        <row r="6902">
          <cell r="B6902" t="str">
            <v xml:space="preserve">Manuel C. Amorim, Lda              </v>
          </cell>
        </row>
        <row r="6903">
          <cell r="B6903" t="str">
            <v xml:space="preserve">Manuel Calvão                      </v>
          </cell>
        </row>
        <row r="6904">
          <cell r="B6904" t="str">
            <v xml:space="preserve">Manuel Carreiro Carvalho           </v>
          </cell>
        </row>
        <row r="6905">
          <cell r="B6905" t="str">
            <v xml:space="preserve">Manuel Carvalho                    </v>
          </cell>
        </row>
        <row r="6906">
          <cell r="B6906" t="str">
            <v xml:space="preserve">Manuel Correia Branco e Ca.,Lda.   </v>
          </cell>
        </row>
        <row r="6907">
          <cell r="B6907" t="str">
            <v xml:space="preserve">MANUEL CORREIA GOMES               </v>
          </cell>
        </row>
        <row r="6908">
          <cell r="B6908" t="str">
            <v xml:space="preserve">Manuel da Conceição Portela, Lda   </v>
          </cell>
        </row>
        <row r="6909">
          <cell r="B6909" t="str">
            <v xml:space="preserve">Manuel da Costa e Silva            </v>
          </cell>
        </row>
        <row r="6910">
          <cell r="B6910" t="str">
            <v xml:space="preserve">MANUEL DA SILVA ÁVILA              </v>
          </cell>
        </row>
        <row r="6911">
          <cell r="B6911" t="str">
            <v xml:space="preserve">Manuel da Silva Bexiga             </v>
          </cell>
        </row>
        <row r="6912">
          <cell r="B6912" t="str">
            <v xml:space="preserve">Manuel das Neves Loureiro, Lda     </v>
          </cell>
        </row>
        <row r="6913">
          <cell r="B6913" t="str">
            <v xml:space="preserve">Manuel de Freitas Lopes e Cia, Lda </v>
          </cell>
        </row>
        <row r="6914">
          <cell r="B6914" t="str">
            <v xml:space="preserve">Manuel de Jesus Sucessores,Lda     </v>
          </cell>
        </row>
        <row r="6915">
          <cell r="B6915" t="str">
            <v xml:space="preserve">MANUEL DE MELO RAPOSO              </v>
          </cell>
        </row>
        <row r="6916">
          <cell r="B6916" t="str">
            <v xml:space="preserve">MANUEL DE OLIVEIRA TAVARES         </v>
          </cell>
        </row>
        <row r="6917">
          <cell r="B6917" t="str">
            <v xml:space="preserve">Manuel dos Anjos Lisboa            </v>
          </cell>
        </row>
        <row r="6918">
          <cell r="B6918" t="str">
            <v xml:space="preserve">MANUEL DOS REIS MOREIRA            </v>
          </cell>
        </row>
        <row r="6919">
          <cell r="B6919" t="str">
            <v xml:space="preserve">Manuel Duarte Pinheiro             </v>
          </cell>
        </row>
        <row r="6920">
          <cell r="B6920" t="str">
            <v xml:space="preserve">Manuel E.P.Azevedo                 </v>
          </cell>
        </row>
        <row r="6921">
          <cell r="B6921" t="str">
            <v xml:space="preserve">Manuel Faustino Madeira e Filh.Lda </v>
          </cell>
        </row>
        <row r="6922">
          <cell r="B6922" t="str">
            <v xml:space="preserve">Manuel Fernandes S. Rodrigues      </v>
          </cell>
        </row>
        <row r="6923">
          <cell r="B6923" t="str">
            <v xml:space="preserve">MANUEL FERNANDES SOARES            </v>
          </cell>
        </row>
        <row r="6924">
          <cell r="B6924" t="str">
            <v xml:space="preserve">MANUEL FERNANDO COUTINHO SOARES    </v>
          </cell>
        </row>
        <row r="6925">
          <cell r="B6925" t="str">
            <v>Manuel Fernando Lopes, Soc. Unipess</v>
          </cell>
        </row>
        <row r="6926">
          <cell r="B6926" t="str">
            <v xml:space="preserve">MANUEL FERNANDO M. VIEIRA          </v>
          </cell>
        </row>
        <row r="6927">
          <cell r="B6927" t="str">
            <v xml:space="preserve">Manuel Fernando Silva Lopes        </v>
          </cell>
        </row>
        <row r="6928">
          <cell r="B6928" t="str">
            <v xml:space="preserve">MANUEL FERNANDO SOUSA PINTO        </v>
          </cell>
        </row>
        <row r="6929">
          <cell r="B6929" t="str">
            <v xml:space="preserve">Manuel Ferreira-Soc.Unipessoal     </v>
          </cell>
        </row>
        <row r="6930">
          <cell r="B6930" t="str">
            <v xml:space="preserve">Manuel Filipe &amp; Cavaco, Lda        </v>
          </cell>
        </row>
        <row r="6931">
          <cell r="B6931" t="str">
            <v xml:space="preserve">MANUEL FRANCISCO DIAS MORAIS       </v>
          </cell>
        </row>
        <row r="6932">
          <cell r="B6932" t="str">
            <v xml:space="preserve">Manuel Furtado da Silva, Lda       </v>
          </cell>
        </row>
        <row r="6933">
          <cell r="B6933" t="str">
            <v xml:space="preserve">Manuel Garcia Borges e Costa,Lda   </v>
          </cell>
        </row>
        <row r="6934">
          <cell r="B6934" t="str">
            <v xml:space="preserve">Manuel Gomes, Automóveis, Lda      </v>
          </cell>
        </row>
        <row r="6935">
          <cell r="B6935" t="str">
            <v xml:space="preserve">Manuel Goulart Matos               </v>
          </cell>
        </row>
        <row r="6936">
          <cell r="B6936" t="str">
            <v xml:space="preserve">Manuel Guiomar Goulart Medeiros    </v>
          </cell>
        </row>
        <row r="6937">
          <cell r="B6937" t="str">
            <v xml:space="preserve">Manuel Henrique Coelho Gil         </v>
          </cell>
        </row>
        <row r="6938">
          <cell r="B6938" t="str">
            <v xml:space="preserve">Manuel Henriques Machado, Lda      </v>
          </cell>
        </row>
        <row r="6939">
          <cell r="B6939" t="str">
            <v xml:space="preserve">Manuel J. Marques                  </v>
          </cell>
        </row>
        <row r="6940">
          <cell r="B6940" t="str">
            <v xml:space="preserve">Manuel J.Costa de Castro, Lda      </v>
          </cell>
        </row>
        <row r="6941">
          <cell r="B6941" t="str">
            <v xml:space="preserve">Manuel João Nunes                  </v>
          </cell>
        </row>
        <row r="6942">
          <cell r="B6942" t="str">
            <v xml:space="preserve">Manuel Joaquim                     </v>
          </cell>
        </row>
        <row r="6943">
          <cell r="B6943" t="str">
            <v xml:space="preserve">MANUEL JOAQUIM ALMEIDA CUNHA       </v>
          </cell>
        </row>
        <row r="6944">
          <cell r="B6944" t="str">
            <v xml:space="preserve">Manuel Joaquim Brum                </v>
          </cell>
        </row>
        <row r="6945">
          <cell r="B6945" t="str">
            <v xml:space="preserve">Manuel Joaquim Cardoso da Silva    </v>
          </cell>
        </row>
        <row r="6946">
          <cell r="B6946" t="str">
            <v xml:space="preserve">Manuel Jorge dos Santos Pereira    </v>
          </cell>
        </row>
        <row r="6947">
          <cell r="B6947" t="str">
            <v xml:space="preserve">Manuel Jorge Vasconcelos           </v>
          </cell>
        </row>
        <row r="6948">
          <cell r="B6948" t="str">
            <v>MANUEL JOSÉ DA FONSECA TEIXEIRA NOR</v>
          </cell>
        </row>
        <row r="6949">
          <cell r="B6949" t="str">
            <v xml:space="preserve">Manuel José dos Reis Gomes         </v>
          </cell>
        </row>
        <row r="6950">
          <cell r="B6950" t="str">
            <v xml:space="preserve">MANUEL JOSÉ GOMES DE BASTOS        </v>
          </cell>
        </row>
        <row r="6951">
          <cell r="B6951" t="str">
            <v xml:space="preserve">Manuel José Pinto  Ayres           </v>
          </cell>
        </row>
        <row r="6952">
          <cell r="B6952" t="str">
            <v xml:space="preserve">Manuel José Pinto Rebelo Santos    </v>
          </cell>
        </row>
        <row r="6953">
          <cell r="B6953" t="str">
            <v xml:space="preserve">Manuel José Sequeira               </v>
          </cell>
        </row>
        <row r="6954">
          <cell r="B6954" t="str">
            <v>Manuel José Sequeira-Gabinete Engen</v>
          </cell>
        </row>
        <row r="6955">
          <cell r="B6955" t="str">
            <v xml:space="preserve">Manuel José T.Carvalho Brites      </v>
          </cell>
        </row>
        <row r="6956">
          <cell r="B6956" t="str">
            <v xml:space="preserve">Manuel Leitão                      </v>
          </cell>
        </row>
        <row r="6957">
          <cell r="B6957" t="str">
            <v xml:space="preserve">Manuel Lopes da Cunha              </v>
          </cell>
        </row>
        <row r="6958">
          <cell r="B6958" t="str">
            <v xml:space="preserve">Manuel Lourenço Ribeiro, Lda.      </v>
          </cell>
        </row>
        <row r="6959">
          <cell r="B6959" t="str">
            <v xml:space="preserve">Manuel Luis Gomes                  </v>
          </cell>
        </row>
        <row r="6960">
          <cell r="B6960" t="str">
            <v xml:space="preserve">Manuel Luis Gomes                  </v>
          </cell>
        </row>
        <row r="6961">
          <cell r="B6961" t="str">
            <v xml:space="preserve">MANUEL LUIS MARQUES SANTOS         </v>
          </cell>
        </row>
        <row r="6962">
          <cell r="B6962" t="str">
            <v xml:space="preserve">Manuel Maria Cruz dos Santos       </v>
          </cell>
        </row>
        <row r="6963">
          <cell r="B6963" t="str">
            <v xml:space="preserve">MANUEL MARIA FARINHA DA COSTA      </v>
          </cell>
        </row>
        <row r="6964">
          <cell r="B6964" t="str">
            <v xml:space="preserve">Manuel Moreira                     </v>
          </cell>
        </row>
        <row r="6965">
          <cell r="B6965" t="str">
            <v xml:space="preserve">MANUEL MOREIRA ANDRADE             </v>
          </cell>
        </row>
        <row r="6966">
          <cell r="B6966" t="str">
            <v>Manuel Mota,Freitas &amp; Teixeira, Lda</v>
          </cell>
        </row>
        <row r="6967">
          <cell r="B6967" t="str">
            <v xml:space="preserve">Manuel Motta Veiga                 </v>
          </cell>
        </row>
        <row r="6968">
          <cell r="B6968" t="str">
            <v xml:space="preserve">Manuel Moura Moreira               </v>
          </cell>
        </row>
        <row r="6969">
          <cell r="B6969" t="str">
            <v xml:space="preserve">Manuel Oliveira                    </v>
          </cell>
        </row>
        <row r="6970">
          <cell r="B6970" t="str">
            <v xml:space="preserve">Manuel Pereira de Sousa, Lda.      </v>
          </cell>
        </row>
        <row r="6971">
          <cell r="B6971" t="str">
            <v xml:space="preserve">Manuel Peres Júnior e Filhos, SA   </v>
          </cell>
        </row>
        <row r="6972">
          <cell r="B6972" t="str">
            <v xml:space="preserve">Manuel Pires Paiva                 </v>
          </cell>
        </row>
        <row r="6973">
          <cell r="B6973" t="str">
            <v xml:space="preserve">Manuel R.D'oliveira Sá-Filhos,S.A. </v>
          </cell>
        </row>
        <row r="6974">
          <cell r="B6974" t="str">
            <v xml:space="preserve">Manuel Rosas, Lda                  </v>
          </cell>
        </row>
        <row r="6975">
          <cell r="B6975" t="str">
            <v xml:space="preserve">Manuel Rui Azinhais Nabeiro,Lda    </v>
          </cell>
        </row>
        <row r="6976">
          <cell r="B6976" t="str">
            <v xml:space="preserve">Manuel Sá &amp; Cabido                 </v>
          </cell>
        </row>
        <row r="6977">
          <cell r="B6977" t="str">
            <v xml:space="preserve">Manuel Sant'Iago Ribeiro           </v>
          </cell>
        </row>
        <row r="6978">
          <cell r="B6978" t="str">
            <v xml:space="preserve">Manuel Santos &amp; Alcinda Santos,Lda </v>
          </cell>
        </row>
        <row r="6979">
          <cell r="B6979" t="str">
            <v xml:space="preserve">Manuel Seabra e Filho, Lda.        </v>
          </cell>
        </row>
        <row r="6980">
          <cell r="B6980" t="str">
            <v xml:space="preserve">Manuel Simão                       </v>
          </cell>
        </row>
        <row r="6981">
          <cell r="B6981" t="str">
            <v xml:space="preserve">Manuel Soares e Rocha, Lda         </v>
          </cell>
        </row>
        <row r="6982">
          <cell r="B6982" t="str">
            <v xml:space="preserve">Manuel Temudo Barata               </v>
          </cell>
        </row>
        <row r="6983">
          <cell r="B6983" t="str">
            <v xml:space="preserve">Manuel Vicente Seabra da Silva     </v>
          </cell>
        </row>
        <row r="6984">
          <cell r="B6984" t="str">
            <v xml:space="preserve">MANUELA PAULA GAMEIRO A PAQUIM     </v>
          </cell>
        </row>
        <row r="6985">
          <cell r="B6985" t="str">
            <v xml:space="preserve">Manuela Preto                      </v>
          </cell>
        </row>
        <row r="6986">
          <cell r="B6986" t="str">
            <v xml:space="preserve">Manuela Ramos                      </v>
          </cell>
        </row>
        <row r="6987">
          <cell r="B6987" t="str">
            <v xml:space="preserve">Manuela Vieira Braga               </v>
          </cell>
        </row>
        <row r="6988">
          <cell r="B6988" t="str">
            <v xml:space="preserve">Manuf.Tapeçarias Portalegre,Lda    </v>
          </cell>
        </row>
        <row r="6989">
          <cell r="B6989" t="str">
            <v xml:space="preserve">Manufact.Vitória-Unid.Ind.Cart.    </v>
          </cell>
        </row>
        <row r="6990">
          <cell r="B6990" t="str">
            <v xml:space="preserve">Manufacturas Aéme, Lda             </v>
          </cell>
        </row>
        <row r="6991">
          <cell r="B6991" t="str">
            <v xml:space="preserve">Manuplantas, Lda                   </v>
          </cell>
        </row>
        <row r="6992">
          <cell r="B6992" t="str">
            <v xml:space="preserve">Manuquímica-Prod.Quim M.Indust.Lda </v>
          </cell>
        </row>
        <row r="6993">
          <cell r="B6993" t="str">
            <v xml:space="preserve">Manusa Door Systems, SL            </v>
          </cell>
        </row>
        <row r="6994">
          <cell r="B6994" t="str">
            <v xml:space="preserve">Manutan Unipessoal, Lda            </v>
          </cell>
        </row>
        <row r="6995">
          <cell r="B6995" t="str">
            <v>Manutenção Ind.Informat.Tecnologia,</v>
          </cell>
        </row>
        <row r="6996">
          <cell r="B6996" t="str">
            <v>MAN-Veíc.Industriais (Portugal),Un.</v>
          </cell>
        </row>
        <row r="6997">
          <cell r="B6997" t="str">
            <v xml:space="preserve">Mão Livre-Oficina de Design        </v>
          </cell>
        </row>
        <row r="6998">
          <cell r="B6998" t="str">
            <v xml:space="preserve">Mapatro-Equipam.Escritório, Lda    </v>
          </cell>
        </row>
        <row r="6999">
          <cell r="B6999" t="str">
            <v xml:space="preserve">Mapfre Seguros Gerais, SA          </v>
          </cell>
        </row>
        <row r="7000">
          <cell r="B7000" t="str">
            <v xml:space="preserve">Map-Máq.Acess.Ind.Agr.Pescas,Lda   </v>
          </cell>
        </row>
        <row r="7001">
          <cell r="B7001" t="str">
            <v xml:space="preserve">Maps Geosystems Portugal           </v>
          </cell>
        </row>
        <row r="7002">
          <cell r="B7002" t="str">
            <v xml:space="preserve">Maquesonda-Maq.Acess.Ferramentas   </v>
          </cell>
        </row>
        <row r="7003">
          <cell r="B7003" t="str">
            <v xml:space="preserve">Maquicopia-Equip.de Escrit.,Lda.   </v>
          </cell>
        </row>
        <row r="7004">
          <cell r="B7004" t="str">
            <v xml:space="preserve">Máquina - Sistemas Ecológicos,Ld   </v>
          </cell>
        </row>
        <row r="7005">
          <cell r="B7005" t="str">
            <v>Maquinarte-Máq. Artes Metálicas,Lda</v>
          </cell>
        </row>
        <row r="7006">
          <cell r="B7006" t="str">
            <v xml:space="preserve">Máquinas Pinheiro, Lda             </v>
          </cell>
        </row>
        <row r="7007">
          <cell r="B7007" t="str">
            <v xml:space="preserve">Máquina-Sistemas Ecológicos, Lda   </v>
          </cell>
        </row>
        <row r="7008">
          <cell r="B7008" t="str">
            <v xml:space="preserve">Maquinasport-Aparelhos de Desporto </v>
          </cell>
        </row>
        <row r="7009">
          <cell r="B7009" t="str">
            <v xml:space="preserve">Maquinogás-Equip.Electr. Gás, Lda  </v>
          </cell>
        </row>
        <row r="7010">
          <cell r="B7010" t="str">
            <v>Maquinter de Portugal-Maq. Ferr,Lda</v>
          </cell>
        </row>
        <row r="7011">
          <cell r="B7011" t="str">
            <v xml:space="preserve">Maquirema, Lda                     </v>
          </cell>
        </row>
        <row r="7012">
          <cell r="B7012" t="str">
            <v xml:space="preserve">Maquitudo-Soc.Máq.Ferramentas,Lda  </v>
          </cell>
        </row>
        <row r="7013">
          <cell r="B7013" t="str">
            <v xml:space="preserve">Marar Ls Lda                       </v>
          </cell>
        </row>
        <row r="7014">
          <cell r="B7014" t="str">
            <v xml:space="preserve">Maratona Clube de Portugal         </v>
          </cell>
        </row>
        <row r="7015">
          <cell r="B7015" t="str">
            <v xml:space="preserve">Marca 2004                         </v>
          </cell>
        </row>
        <row r="7016">
          <cell r="B7016" t="str">
            <v xml:space="preserve">Marçal Ferrão Pacheco              </v>
          </cell>
        </row>
        <row r="7017">
          <cell r="B7017" t="str">
            <v xml:space="preserve">Marcamp-Texteis,Lda                </v>
          </cell>
        </row>
        <row r="7018">
          <cell r="B7018" t="str">
            <v xml:space="preserve">Marcelo Nuno Duarte Rebelo Sousa   </v>
          </cell>
        </row>
        <row r="7019">
          <cell r="B7019" t="str">
            <v xml:space="preserve">Marcelo Simas Tomaz Bettencourt    </v>
          </cell>
        </row>
        <row r="7020">
          <cell r="B7020" t="str">
            <v xml:space="preserve">Márcia Catarina da Costa Santos    </v>
          </cell>
        </row>
        <row r="7021">
          <cell r="B7021" t="str">
            <v xml:space="preserve">MARCIA DOS SANTOS P. CANEDO        </v>
          </cell>
        </row>
        <row r="7022">
          <cell r="B7022" t="str">
            <v xml:space="preserve">Márcia Maria Faísca Figueira       </v>
          </cell>
        </row>
        <row r="7023">
          <cell r="B7023" t="str">
            <v xml:space="preserve">Márcia Maria Faísca Figueira       </v>
          </cell>
        </row>
        <row r="7024">
          <cell r="B7024" t="str">
            <v xml:space="preserve">Márcio Alexandre Medeiros Carreiro </v>
          </cell>
        </row>
        <row r="7025">
          <cell r="B7025" t="str">
            <v xml:space="preserve">MARCO ALEXANDRE EDUARDO HENRIQUES  </v>
          </cell>
        </row>
        <row r="7026">
          <cell r="B7026" t="str">
            <v xml:space="preserve">MARCO ANDRÉ BRAGA CARVALHO         </v>
          </cell>
        </row>
        <row r="7027">
          <cell r="B7027" t="str">
            <v xml:space="preserve">Marco André Puim Nunes             </v>
          </cell>
        </row>
        <row r="7028">
          <cell r="B7028" t="str">
            <v xml:space="preserve">MARCO ANTÓNIO DOS SANTOS RODRIGUES </v>
          </cell>
        </row>
        <row r="7029">
          <cell r="B7029" t="str">
            <v>MARCO ANTÓNIO F. DA CONCEIÇÃO CARVA</v>
          </cell>
        </row>
        <row r="7030">
          <cell r="B7030" t="str">
            <v xml:space="preserve">MARCO ANTÓNIO PIEDADE VERTENTES    </v>
          </cell>
        </row>
        <row r="7031">
          <cell r="B7031" t="str">
            <v xml:space="preserve">Marco Filipe Freitas Pacheco       </v>
          </cell>
        </row>
        <row r="7032">
          <cell r="B7032" t="str">
            <v xml:space="preserve">Marco Marques                      </v>
          </cell>
        </row>
        <row r="7033">
          <cell r="B7033" t="str">
            <v xml:space="preserve">Marco Miguel Martins Machado       </v>
          </cell>
        </row>
        <row r="7034">
          <cell r="B7034" t="str">
            <v xml:space="preserve">Marco Paulo Alves Direitinho       </v>
          </cell>
        </row>
        <row r="7035">
          <cell r="B7035" t="str">
            <v xml:space="preserve">MARCO PAULO CABRAL DA COSTA        </v>
          </cell>
        </row>
        <row r="7036">
          <cell r="B7036" t="str">
            <v xml:space="preserve">Marco Paulo ChavesTavares Coelho   </v>
          </cell>
        </row>
        <row r="7037">
          <cell r="B7037" t="str">
            <v xml:space="preserve">Marco Paulo da Silva Teixeira      </v>
          </cell>
        </row>
        <row r="7038">
          <cell r="B7038" t="str">
            <v xml:space="preserve">Marco Paulo F.Pacheco Carvalho     </v>
          </cell>
        </row>
        <row r="7039">
          <cell r="B7039" t="str">
            <v xml:space="preserve">Marco Paulo Garcia Inácio          </v>
          </cell>
        </row>
        <row r="7040">
          <cell r="B7040" t="str">
            <v xml:space="preserve">Marco Paulo M. Santos              </v>
          </cell>
        </row>
        <row r="7041">
          <cell r="B7041" t="str">
            <v xml:space="preserve">Marco Paulo Rebelo Monteiro        </v>
          </cell>
        </row>
        <row r="7042">
          <cell r="B7042" t="str">
            <v xml:space="preserve">Marco Rodrigues Oliveira Braizinha </v>
          </cell>
        </row>
        <row r="7043">
          <cell r="B7043" t="str">
            <v xml:space="preserve">Marco Rogério Pavão Medeiros       </v>
          </cell>
        </row>
        <row r="7044">
          <cell r="B7044" t="str">
            <v xml:space="preserve">MARCO ROGÉRIO PAVÃO MEDEIROS       </v>
          </cell>
        </row>
        <row r="7045">
          <cell r="B7045" t="str">
            <v>Marcolino Costa Camilo &amp; Filhos,Lda</v>
          </cell>
        </row>
        <row r="7046">
          <cell r="B7046" t="str">
            <v xml:space="preserve">Marcos Barbosa Rodrigues           </v>
          </cell>
        </row>
        <row r="7047">
          <cell r="B7047" t="str">
            <v xml:space="preserve">MARCOS DANIEL VARZIM MACHADO       </v>
          </cell>
        </row>
        <row r="7048">
          <cell r="B7048" t="str">
            <v xml:space="preserve">MARCOS FILIPE ALCOBIA OSORIO       </v>
          </cell>
        </row>
        <row r="7049">
          <cell r="B7049" t="str">
            <v xml:space="preserve">MARCOS JOSÉ AVELAR BARCELOS        </v>
          </cell>
        </row>
        <row r="7050">
          <cell r="B7050" t="str">
            <v xml:space="preserve">Marcus Evans                       </v>
          </cell>
        </row>
        <row r="7051">
          <cell r="B7051" t="str">
            <v xml:space="preserve">Marcus Evans España                </v>
          </cell>
        </row>
        <row r="7052">
          <cell r="B7052" t="str">
            <v xml:space="preserve">Marcus Evans, Ltd                  </v>
          </cell>
        </row>
        <row r="7053">
          <cell r="B7053" t="str">
            <v xml:space="preserve">Mareaçor-Transp.Marít.Açores,Lda   </v>
          </cell>
        </row>
        <row r="7054">
          <cell r="B7054" t="str">
            <v xml:space="preserve">Mareb-Construções Civis e Turismo  </v>
          </cell>
        </row>
        <row r="7055">
          <cell r="B7055" t="str">
            <v xml:space="preserve">Marfinex-Com.Brindes Decoração,Lda </v>
          </cell>
        </row>
        <row r="7056">
          <cell r="B7056" t="str">
            <v xml:space="preserve">Marfrete - Agência de Navegação e  </v>
          </cell>
        </row>
        <row r="7057">
          <cell r="B7057" t="str">
            <v xml:space="preserve">Marfrete (Açores), Lda             </v>
          </cell>
        </row>
        <row r="7058">
          <cell r="B7058" t="str">
            <v xml:space="preserve">Margarida Coutinho Gouveia         </v>
          </cell>
        </row>
        <row r="7059">
          <cell r="B7059" t="str">
            <v>MARGARIDA CRISTINA CONCEIÇÃO COLAÇO</v>
          </cell>
        </row>
        <row r="7060">
          <cell r="B7060" t="str">
            <v xml:space="preserve">Margarida da Graça Silva T.Sousa   </v>
          </cell>
        </row>
        <row r="7061">
          <cell r="B7061" t="str">
            <v>MARGARIDA FRANCO O.C.FERREIRA ALVES</v>
          </cell>
        </row>
        <row r="7062">
          <cell r="B7062" t="str">
            <v xml:space="preserve">MARGARIDA M.ALBUQUERQUE FABIÃO     </v>
          </cell>
        </row>
        <row r="7063">
          <cell r="B7063" t="str">
            <v xml:space="preserve">MARGARIDA MARIA CARVALHO FERNANDES </v>
          </cell>
        </row>
        <row r="7064">
          <cell r="B7064" t="str">
            <v xml:space="preserve">MARGARIDA MARIA RATO PINTO JORGE   </v>
          </cell>
        </row>
        <row r="7065">
          <cell r="B7065" t="str">
            <v xml:space="preserve">Margarida Menezes Fonseca          </v>
          </cell>
        </row>
        <row r="7066">
          <cell r="B7066" t="str">
            <v xml:space="preserve">Margarida Seiça                    </v>
          </cell>
        </row>
        <row r="7067">
          <cell r="B7067" t="str">
            <v xml:space="preserve">Marge - Comunication e Marketing   </v>
          </cell>
        </row>
        <row r="7068">
          <cell r="B7068" t="str">
            <v xml:space="preserve">Marge-Books                        </v>
          </cell>
        </row>
        <row r="7069">
          <cell r="B7069" t="str">
            <v xml:space="preserve">Margusa-Empreend.Turísticos, Lda   </v>
          </cell>
        </row>
        <row r="7070">
          <cell r="B7070" t="str">
            <v xml:space="preserve">Marhotel-Soc.Expl.Rest.Bares,Lda   </v>
          </cell>
        </row>
        <row r="7071">
          <cell r="B7071" t="str">
            <v xml:space="preserve">MARIA  ALEXANDRINA GOMES MENDES    </v>
          </cell>
        </row>
        <row r="7072">
          <cell r="B7072" t="str">
            <v xml:space="preserve">Maria  Clara Catalão               </v>
          </cell>
        </row>
        <row r="7073">
          <cell r="B7073" t="str">
            <v>Maria  Fátima Garcia Serpa Oliveira</v>
          </cell>
        </row>
        <row r="7074">
          <cell r="B7074" t="str">
            <v>MARIA ADELAIDE DA CONCEIÇAO FRADE S</v>
          </cell>
        </row>
        <row r="7075">
          <cell r="B7075" t="str">
            <v xml:space="preserve">Maria Adilia Moreira Alves         </v>
          </cell>
        </row>
        <row r="7076">
          <cell r="B7076" t="str">
            <v xml:space="preserve">MARIA ADOSINDA GOMES P. JESUS      </v>
          </cell>
        </row>
        <row r="7077">
          <cell r="B7077" t="str">
            <v>Maria Albertina Silva Correia Durãe</v>
          </cell>
        </row>
        <row r="7078">
          <cell r="B7078" t="str">
            <v>MARIA ALEXANDRA ALMEIDA BORREGO AMO</v>
          </cell>
        </row>
        <row r="7079">
          <cell r="B7079" t="str">
            <v xml:space="preserve">Maria Alexandra Florenti.Marques   </v>
          </cell>
        </row>
        <row r="7080">
          <cell r="B7080" t="str">
            <v>MARIA ALEXANDRE SOARES NOGUEIRA PIN</v>
          </cell>
        </row>
        <row r="7081">
          <cell r="B7081" t="str">
            <v xml:space="preserve">Maria Alexandrina Coquenão Dias    </v>
          </cell>
        </row>
        <row r="7082">
          <cell r="B7082" t="str">
            <v xml:space="preserve">MARIA ALICE LOURENÇO SOUTO         </v>
          </cell>
        </row>
        <row r="7083">
          <cell r="B7083" t="str">
            <v xml:space="preserve">MARIA ALICE OLIVEIRA HAGATONG      </v>
          </cell>
        </row>
        <row r="7084">
          <cell r="B7084" t="str">
            <v xml:space="preserve">Maria Alice S. Pedro Gomes         </v>
          </cell>
        </row>
        <row r="7085">
          <cell r="B7085" t="str">
            <v xml:space="preserve">Maria Alice Santos Magalhães,Lda   </v>
          </cell>
        </row>
        <row r="7086">
          <cell r="B7086" t="str">
            <v xml:space="preserve">MARIA ALICE SOARES BRITO           </v>
          </cell>
        </row>
        <row r="7087">
          <cell r="B7087" t="str">
            <v xml:space="preserve">MARIA ALIETE BARRAL B. RAMOS COSTA </v>
          </cell>
        </row>
        <row r="7088">
          <cell r="B7088" t="str">
            <v xml:space="preserve">Maria Almas. Unipessoal            </v>
          </cell>
        </row>
        <row r="7089">
          <cell r="B7089" t="str">
            <v xml:space="preserve">MARIA ALMEIDA DE PAIVA             </v>
          </cell>
        </row>
        <row r="7090">
          <cell r="B7090" t="str">
            <v xml:space="preserve">Maria Alzira Marques da Silva      </v>
          </cell>
        </row>
        <row r="7091">
          <cell r="B7091" t="str">
            <v xml:space="preserve">MARIA AMÉLIA CORREIA SANTOS BAIÃO  </v>
          </cell>
        </row>
        <row r="7092">
          <cell r="B7092" t="str">
            <v xml:space="preserve">MARIA AMELIA D S MARINHO           </v>
          </cell>
        </row>
        <row r="7093">
          <cell r="B7093" t="str">
            <v>MARIA ANTÓNIA VIEGAS DAS NEVES DRAG</v>
          </cell>
        </row>
        <row r="7094">
          <cell r="B7094" t="str">
            <v>Maria Antónia Vieira Fonseca Santos</v>
          </cell>
        </row>
        <row r="7095">
          <cell r="B7095" t="str">
            <v xml:space="preserve">Maria Aparecida Fernandes          </v>
          </cell>
        </row>
        <row r="7096">
          <cell r="B7096" t="str">
            <v xml:space="preserve">Maria Arminda José dos Santos      </v>
          </cell>
        </row>
        <row r="7097">
          <cell r="B7097" t="str">
            <v xml:space="preserve">Maria Auxiliadora A.Cabral Melo    </v>
          </cell>
        </row>
        <row r="7098">
          <cell r="B7098" t="str">
            <v xml:space="preserve">Maria Barros-Prod.Espect.Unip.Lda  </v>
          </cell>
        </row>
        <row r="7099">
          <cell r="B7099" t="str">
            <v xml:space="preserve">Maria Bolacha, Lda                 </v>
          </cell>
        </row>
        <row r="7100">
          <cell r="B7100" t="str">
            <v>MARIA CÂNDIDA DE CARVALHO CARDOSO L</v>
          </cell>
        </row>
        <row r="7101">
          <cell r="B7101" t="str">
            <v>Maria Cândida Nunes Silva Simplício</v>
          </cell>
        </row>
        <row r="7102">
          <cell r="B7102" t="str">
            <v xml:space="preserve">MARIA CARMEN NUNES ANTÓNIO         </v>
          </cell>
        </row>
        <row r="7103">
          <cell r="B7103" t="str">
            <v>Maria Catalão - Soc.Unipessoal, Lda</v>
          </cell>
        </row>
        <row r="7104">
          <cell r="B7104" t="str">
            <v xml:space="preserve">MARIA CECILIA CARVALHO R FIGUEIRA  </v>
          </cell>
        </row>
        <row r="7105">
          <cell r="B7105" t="str">
            <v xml:space="preserve">Maria Cecília G.Maciel de Vargas   </v>
          </cell>
        </row>
        <row r="7106">
          <cell r="B7106" t="str">
            <v xml:space="preserve">Maria Cecília M.Vargas-S.Unip.Ld   </v>
          </cell>
        </row>
        <row r="7107">
          <cell r="B7107" t="str">
            <v xml:space="preserve">MARIA CELESTE BRISSOS DE MATOS     </v>
          </cell>
        </row>
        <row r="7108">
          <cell r="B7108" t="str">
            <v>MARIA CIDÁLIA DA SILVA CARDOSO MALH</v>
          </cell>
        </row>
        <row r="7109">
          <cell r="B7109" t="str">
            <v xml:space="preserve">Maria Clara Caldas Rego M.Borges   </v>
          </cell>
        </row>
        <row r="7110">
          <cell r="B7110" t="str">
            <v xml:space="preserve">MARIA CLARA NIENABER GODINHO GOMES </v>
          </cell>
        </row>
        <row r="7111">
          <cell r="B7111" t="str">
            <v xml:space="preserve">MARIA CLARISSE VELOSA              </v>
          </cell>
        </row>
        <row r="7112">
          <cell r="B7112" t="str">
            <v xml:space="preserve">MARIA CLAUDIA PADINHA I A LEONARDO </v>
          </cell>
        </row>
        <row r="7113">
          <cell r="B7113" t="str">
            <v xml:space="preserve">Maria Clotilde Andrade             </v>
          </cell>
        </row>
        <row r="7114">
          <cell r="B7114" t="str">
            <v xml:space="preserve">MARIA CONCEICAO ARCENILLAS PEIXOTO </v>
          </cell>
        </row>
        <row r="7115">
          <cell r="B7115" t="str">
            <v xml:space="preserve">Maria Conceição D.Bettencourt,Lda  </v>
          </cell>
        </row>
        <row r="7116">
          <cell r="B7116" t="str">
            <v xml:space="preserve">Maria Conceição Monte F.M.Botelho  </v>
          </cell>
        </row>
        <row r="7117">
          <cell r="B7117" t="str">
            <v>Maria Cristina A.Silva Rocha Amorim</v>
          </cell>
        </row>
        <row r="7118">
          <cell r="B7118" t="str">
            <v>Maria Cristina Gonçalves Pereira Ma</v>
          </cell>
        </row>
        <row r="7119">
          <cell r="B7119" t="str">
            <v>MARIA CRISTINA SANTOS FERRAZ SACRAM</v>
          </cell>
        </row>
        <row r="7120">
          <cell r="B7120" t="str">
            <v>MARIA DA CONCEIÇÃO AMÂNCIO RAMOS AL</v>
          </cell>
        </row>
        <row r="7121">
          <cell r="B7121" t="str">
            <v xml:space="preserve">MARIA DA CONCEIÇAO DIAS            </v>
          </cell>
        </row>
        <row r="7122">
          <cell r="B7122" t="str">
            <v xml:space="preserve">Maria da Conceição Rego A. Quental </v>
          </cell>
        </row>
        <row r="7123">
          <cell r="B7123" t="str">
            <v xml:space="preserve">MARIA DA GLORIA FERREIRA OLIVEIRA  </v>
          </cell>
        </row>
        <row r="7124">
          <cell r="B7124" t="str">
            <v>MARIA DA GRAÇA CRUZ NUNES COUTO LEI</v>
          </cell>
        </row>
        <row r="7125">
          <cell r="B7125" t="str">
            <v xml:space="preserve">MARIA DA GRAÇA FONSECA             </v>
          </cell>
        </row>
        <row r="7126">
          <cell r="B7126" t="str">
            <v xml:space="preserve">MARIA DA GRACA LOPES BENTO         </v>
          </cell>
        </row>
        <row r="7127">
          <cell r="B7127" t="str">
            <v>MARIA DA GRAÇA LOPES FRAGA ARMAS LE</v>
          </cell>
        </row>
        <row r="7128">
          <cell r="B7128" t="str">
            <v>MARIA DA GRAÇA MORGADO LIZ G. BEIRÃ</v>
          </cell>
        </row>
        <row r="7129">
          <cell r="B7129" t="str">
            <v>MARIA DA LUZ ANDRADE GOUVEIA BELDAD</v>
          </cell>
        </row>
        <row r="7130">
          <cell r="B7130" t="str">
            <v xml:space="preserve">MARIA DA LUZ DE ANDRADE CAMPOS     </v>
          </cell>
        </row>
        <row r="7131">
          <cell r="B7131" t="str">
            <v xml:space="preserve">MARIA DA LUZ GARCIA                </v>
          </cell>
        </row>
        <row r="7132">
          <cell r="B7132" t="str">
            <v xml:space="preserve">MARIA DA NATIVIDADE BORGES ANTUNES </v>
          </cell>
        </row>
        <row r="7133">
          <cell r="B7133" t="str">
            <v>MARIA DA RESSURREICAO SANTOS MEDEIR</v>
          </cell>
        </row>
        <row r="7134">
          <cell r="B7134" t="str">
            <v>MARIA DAS NEVES JORGE FONSECA SIMAO</v>
          </cell>
        </row>
        <row r="7135">
          <cell r="B7135" t="str">
            <v xml:space="preserve">MARIA DE FÁTIMA A. D. A. QUINTINO  </v>
          </cell>
        </row>
        <row r="7136">
          <cell r="B7136" t="str">
            <v xml:space="preserve">Maria de Fátima Abreu Rosa         </v>
          </cell>
        </row>
        <row r="7137">
          <cell r="B7137" t="str">
            <v xml:space="preserve">Maria de Fátima C. Luis Félix      </v>
          </cell>
        </row>
        <row r="7138">
          <cell r="B7138" t="str">
            <v>MARIA DE FATIMA CABRAL BRANCO BRAGA</v>
          </cell>
        </row>
        <row r="7139">
          <cell r="B7139" t="str">
            <v>MARIA DE FÁTIMA CACHADO P. O. RIBEI</v>
          </cell>
        </row>
        <row r="7140">
          <cell r="B7140" t="str">
            <v xml:space="preserve">MARIA DE FÁTIMA DA SILVA ÁVILA     </v>
          </cell>
        </row>
        <row r="7141">
          <cell r="B7141" t="str">
            <v xml:space="preserve">MARIA DE FÁTIMA DOS SANTOS VIEGAS  </v>
          </cell>
        </row>
        <row r="7142">
          <cell r="B7142" t="str">
            <v>MARIA DE FÁTIMA FERREIRA COELHO RUI</v>
          </cell>
        </row>
        <row r="7143">
          <cell r="B7143" t="str">
            <v xml:space="preserve">MARIA DE FATIMA LANÇA              </v>
          </cell>
        </row>
        <row r="7144">
          <cell r="B7144" t="str">
            <v xml:space="preserve">Maria de Fátima M.Andrade Banana   </v>
          </cell>
        </row>
        <row r="7145">
          <cell r="B7145" t="str">
            <v xml:space="preserve">Maria de Fátima Moura Augusto      </v>
          </cell>
        </row>
        <row r="7146">
          <cell r="B7146" t="str">
            <v xml:space="preserve">Maria de Fátima P. Castilho        </v>
          </cell>
        </row>
        <row r="7147">
          <cell r="B7147" t="str">
            <v xml:space="preserve">Maria de Fátima Palma Castilho     </v>
          </cell>
        </row>
        <row r="7148">
          <cell r="B7148" t="str">
            <v xml:space="preserve">MARIA DE FATIMA PEREIRA LUZ        </v>
          </cell>
        </row>
        <row r="7149">
          <cell r="B7149" t="str">
            <v xml:space="preserve">Maria de Fátima Sequeira Dias      </v>
          </cell>
        </row>
        <row r="7150">
          <cell r="B7150" t="str">
            <v xml:space="preserve">MARIA DE FÁTIMA TEIXEIRA RODRIGUES </v>
          </cell>
        </row>
        <row r="7151">
          <cell r="B7151" t="str">
            <v xml:space="preserve">Maria de Jesus Graça               </v>
          </cell>
        </row>
        <row r="7152">
          <cell r="B7152" t="str">
            <v xml:space="preserve">Maria de Lurdes C. M. Navio        </v>
          </cell>
        </row>
        <row r="7153">
          <cell r="B7153" t="str">
            <v xml:space="preserve">Maria de Lurdes Cabrita M. Navio   </v>
          </cell>
        </row>
        <row r="7154">
          <cell r="B7154" t="str">
            <v>MARIA DE LURDES DA LUZ DE FIGUEIRED</v>
          </cell>
        </row>
        <row r="7155">
          <cell r="B7155" t="str">
            <v>MARIA DE LURDES DE ALMEIDA SILVA FR</v>
          </cell>
        </row>
        <row r="7156">
          <cell r="B7156" t="str">
            <v>MARIA DE LURDES F.DA LUZ PAULA ALVE</v>
          </cell>
        </row>
        <row r="7157">
          <cell r="B7157" t="str">
            <v xml:space="preserve">MARIA DE LURDES N. A. A. FERNANDES </v>
          </cell>
        </row>
        <row r="7158">
          <cell r="B7158" t="str">
            <v xml:space="preserve">Maria de Lurdes S Cardoso Madeira  </v>
          </cell>
        </row>
        <row r="7159">
          <cell r="B7159" t="str">
            <v xml:space="preserve">Maria de Melo Duque                </v>
          </cell>
        </row>
        <row r="7160">
          <cell r="B7160" t="str">
            <v xml:space="preserve">MARIA DEL CARMEN C.NUNES PANTALEÃO </v>
          </cell>
        </row>
        <row r="7161">
          <cell r="B7161" t="str">
            <v xml:space="preserve">MARIA DEOLINDA MADEIRA             </v>
          </cell>
        </row>
        <row r="7162">
          <cell r="B7162" t="str">
            <v>MARIA DO CARMO DE F. F. CASTELLO-BR</v>
          </cell>
        </row>
        <row r="7163">
          <cell r="B7163" t="str">
            <v xml:space="preserve">Maria do Carmo F. Gonçalves        </v>
          </cell>
        </row>
        <row r="7164">
          <cell r="B7164" t="str">
            <v>MARIA DO CARMO M.GONÇALVES RODRIGUE</v>
          </cell>
        </row>
        <row r="7165">
          <cell r="B7165" t="str">
            <v xml:space="preserve">MARIA DO CARMO MARTINS SANTOS      </v>
          </cell>
        </row>
        <row r="7166">
          <cell r="B7166" t="str">
            <v xml:space="preserve">MARIA DO CARMO NUNES CRISTOVAO     </v>
          </cell>
        </row>
        <row r="7167">
          <cell r="B7167" t="str">
            <v xml:space="preserve">Maria do Carmo O.C.B. Ramos        </v>
          </cell>
        </row>
        <row r="7168">
          <cell r="B7168" t="str">
            <v xml:space="preserve">MARIA DO CARMO P V ESTEVES         </v>
          </cell>
        </row>
        <row r="7169">
          <cell r="B7169" t="str">
            <v>MARIA DO CARMO VIEIRA CORREIA GONÇA</v>
          </cell>
        </row>
        <row r="7170">
          <cell r="B7170" t="str">
            <v xml:space="preserve">Maria do Céu Decq Mota             </v>
          </cell>
        </row>
        <row r="7171">
          <cell r="B7171" t="str">
            <v xml:space="preserve">Maria do Céu Decq Mota             </v>
          </cell>
        </row>
        <row r="7172">
          <cell r="B7172" t="str">
            <v xml:space="preserve">MARIA DO CÉU DOMINGOS MARTINS      </v>
          </cell>
        </row>
        <row r="7173">
          <cell r="B7173" t="str">
            <v xml:space="preserve">MARIA DO CEU P. RODRIGUES MAGUEJA  </v>
          </cell>
        </row>
        <row r="7174">
          <cell r="B7174" t="str">
            <v xml:space="preserve">Maria do Livramento M. Delgado     </v>
          </cell>
        </row>
        <row r="7175">
          <cell r="B7175" t="str">
            <v xml:space="preserve">Maria do Rosário Sousa de Castro e </v>
          </cell>
        </row>
        <row r="7176">
          <cell r="B7176" t="str">
            <v xml:space="preserve">MARIA DOROTEIA DE CASTRO NUNES     </v>
          </cell>
        </row>
        <row r="7177">
          <cell r="B7177" t="str">
            <v xml:space="preserve">Maria Dorvalina da Costa e Silva   </v>
          </cell>
        </row>
        <row r="7178">
          <cell r="B7178" t="str">
            <v xml:space="preserve">Maria dos Anjos Esteves Fernandes  </v>
          </cell>
        </row>
        <row r="7179">
          <cell r="B7179" t="str">
            <v xml:space="preserve">Maria dos Anjos J.B.Severino       </v>
          </cell>
        </row>
        <row r="7180">
          <cell r="B7180" t="str">
            <v xml:space="preserve">MARIA DOS ANJOS MODAS LOPES JORGE  </v>
          </cell>
        </row>
        <row r="7181">
          <cell r="B7181" t="str">
            <v xml:space="preserve">MARIA DULCE BARROS DIAS            </v>
          </cell>
        </row>
        <row r="7182">
          <cell r="B7182" t="str">
            <v xml:space="preserve">MARIA DULCE PAIXAO HORTA           </v>
          </cell>
        </row>
        <row r="7183">
          <cell r="B7183" t="str">
            <v>MARIA DULCE ROSADO DOS REIS CORREIA</v>
          </cell>
        </row>
        <row r="7184">
          <cell r="B7184" t="str">
            <v xml:space="preserve">Maria Eduarda M.Vieira             </v>
          </cell>
        </row>
        <row r="7185">
          <cell r="B7185" t="str">
            <v xml:space="preserve">Maria Eduarda Raposo               </v>
          </cell>
        </row>
        <row r="7186">
          <cell r="B7186" t="str">
            <v xml:space="preserve">Maria Eduarda Silva Fordham        </v>
          </cell>
        </row>
        <row r="7187">
          <cell r="B7187" t="str">
            <v xml:space="preserve">MARIA EFIGENIA OLIV. COUTO PINTO   </v>
          </cell>
        </row>
        <row r="7188">
          <cell r="B7188" t="str">
            <v xml:space="preserve">Maria Eleonora V.G.C. Barreto      </v>
          </cell>
        </row>
        <row r="7189">
          <cell r="B7189" t="str">
            <v xml:space="preserve">MARIA ELISABETE N.M.MARQUES LOPES  </v>
          </cell>
        </row>
        <row r="7190">
          <cell r="B7190" t="str">
            <v xml:space="preserve">Maria Emilia de Jesus Azevedo      </v>
          </cell>
        </row>
        <row r="7191">
          <cell r="B7191" t="str">
            <v xml:space="preserve">Maria Emília de Sousa Silva Babo   </v>
          </cell>
        </row>
        <row r="7192">
          <cell r="B7192" t="str">
            <v>MARIA EMÍLIA FERREIRA SILVA VAREJÃO</v>
          </cell>
        </row>
        <row r="7193">
          <cell r="B7193" t="str">
            <v xml:space="preserve">Maria Emilia Lima Garcia do Amaral </v>
          </cell>
        </row>
        <row r="7194">
          <cell r="B7194" t="str">
            <v xml:space="preserve">MARIA EMÍLIA LONA MONTEIRO CID     </v>
          </cell>
        </row>
        <row r="7195">
          <cell r="B7195" t="str">
            <v>MARIA ENGRÁCIA S.MORAIS MOREIRA VAZ</v>
          </cell>
        </row>
        <row r="7196">
          <cell r="B7196" t="str">
            <v xml:space="preserve">Maria Eugénia Jorge Brito Raimundo </v>
          </cell>
        </row>
        <row r="7197">
          <cell r="B7197" t="str">
            <v xml:space="preserve">Maria Eugénia Santos Reis          </v>
          </cell>
        </row>
        <row r="7198">
          <cell r="B7198" t="str">
            <v xml:space="preserve">Maria Fátima F.Ramada de Sousa     </v>
          </cell>
        </row>
        <row r="7199">
          <cell r="B7199" t="str">
            <v xml:space="preserve">Maria Fátima Ferreira Costa Ramos  </v>
          </cell>
        </row>
        <row r="7200">
          <cell r="B7200" t="str">
            <v xml:space="preserve">Maria Fátima G. de Melo Estácio    </v>
          </cell>
        </row>
        <row r="7201">
          <cell r="B7201" t="str">
            <v xml:space="preserve">MARIA FÁTIMA P. CORREIA MACHADO    </v>
          </cell>
        </row>
        <row r="7202">
          <cell r="B7202" t="str">
            <v xml:space="preserve">Maria Fátima Ramada de Sousa       </v>
          </cell>
        </row>
        <row r="7203">
          <cell r="B7203" t="str">
            <v xml:space="preserve">Maria Fernanda B.Antunes Bento     </v>
          </cell>
        </row>
        <row r="7204">
          <cell r="B7204" t="str">
            <v xml:space="preserve">Maria Fernanda de Oliveira         </v>
          </cell>
        </row>
        <row r="7205">
          <cell r="B7205" t="str">
            <v xml:space="preserve">MARIA FERNANDA DIAS DA CUNHA       </v>
          </cell>
        </row>
        <row r="7206">
          <cell r="B7206" t="str">
            <v xml:space="preserve">MARIA FERNANDA HENRIQUES LOPES     </v>
          </cell>
        </row>
        <row r="7207">
          <cell r="B7207" t="str">
            <v xml:space="preserve">Maria Fernanda Marques Silva       </v>
          </cell>
        </row>
        <row r="7208">
          <cell r="B7208" t="str">
            <v xml:space="preserve">Maria Figueiredo Luz-Bar Prazer.   </v>
          </cell>
        </row>
        <row r="7209">
          <cell r="B7209" t="str">
            <v xml:space="preserve">MARIA FILOMENA ALMEIDA SILVA       </v>
          </cell>
        </row>
        <row r="7210">
          <cell r="B7210" t="str">
            <v xml:space="preserve">Maria Filomena C.Dâmaso Martins    </v>
          </cell>
        </row>
        <row r="7211">
          <cell r="B7211" t="str">
            <v xml:space="preserve">Maria Filomena Cabeceira Furtado   </v>
          </cell>
        </row>
        <row r="7212">
          <cell r="B7212" t="str">
            <v>MARIA FILOMENA CUSTÓDIO DA LUZ LOPE</v>
          </cell>
        </row>
        <row r="7213">
          <cell r="B7213" t="str">
            <v>MARIA FILOMENA F ARRUDA MOURA RESEN</v>
          </cell>
        </row>
        <row r="7214">
          <cell r="B7214" t="str">
            <v xml:space="preserve">MARIA FILOMENA LEMOS FELIX         </v>
          </cell>
        </row>
        <row r="7215">
          <cell r="B7215" t="str">
            <v xml:space="preserve">MARIA FILOMENA S. M. R. SPELBRINK  </v>
          </cell>
        </row>
        <row r="7216">
          <cell r="B7216" t="str">
            <v xml:space="preserve">Maria Filomena Silva               </v>
          </cell>
        </row>
        <row r="7217">
          <cell r="B7217" t="str">
            <v xml:space="preserve">MARIA FRANCINE BRITO CORTE-REAL    </v>
          </cell>
        </row>
        <row r="7218">
          <cell r="B7218" t="str">
            <v xml:space="preserve">Maria Gabriela Ambrósio Freitas    </v>
          </cell>
        </row>
        <row r="7219">
          <cell r="B7219" t="str">
            <v xml:space="preserve">Maria Gabriela Ambrósio Freitas    </v>
          </cell>
        </row>
        <row r="7220">
          <cell r="B7220" t="str">
            <v xml:space="preserve">Maria Gorette Raposo Estevam       </v>
          </cell>
        </row>
        <row r="7221">
          <cell r="B7221" t="str">
            <v xml:space="preserve">Maria Goretti Raposo R.Travassos   </v>
          </cell>
        </row>
        <row r="7222">
          <cell r="B7222" t="str">
            <v xml:space="preserve">MARIA GRACINDA SANTOS BARREIRA     </v>
          </cell>
        </row>
        <row r="7223">
          <cell r="B7223" t="str">
            <v xml:space="preserve">Maria Helena Amaral                </v>
          </cell>
        </row>
        <row r="7224">
          <cell r="B7224" t="str">
            <v xml:space="preserve">Maria Helena Amaral, Herdeiros     </v>
          </cell>
        </row>
        <row r="7225">
          <cell r="B7225" t="str">
            <v xml:space="preserve">Maria Helena Barros Ferreira Silva </v>
          </cell>
        </row>
        <row r="7226">
          <cell r="B7226" t="str">
            <v xml:space="preserve">MARIA HELENA BATISTA CARAPUCINHA   </v>
          </cell>
        </row>
        <row r="7227">
          <cell r="B7227" t="str">
            <v xml:space="preserve">Maria Helena de Chaves Braga       </v>
          </cell>
        </row>
        <row r="7228">
          <cell r="B7228" t="str">
            <v xml:space="preserve">MARIA HELENA GALVÃO MARTINS        </v>
          </cell>
        </row>
        <row r="7229">
          <cell r="B7229" t="str">
            <v xml:space="preserve">Maria Helena Leitão P.Castanheira  </v>
          </cell>
        </row>
        <row r="7230">
          <cell r="B7230" t="str">
            <v xml:space="preserve">MARIA HELENA MARCOS DIAS           </v>
          </cell>
        </row>
        <row r="7231">
          <cell r="B7231" t="str">
            <v xml:space="preserve">MARIA HELENA MORAIS TORRES VEIGA   </v>
          </cell>
        </row>
        <row r="7232">
          <cell r="B7232" t="str">
            <v xml:space="preserve">MARIA HELENA PEREIRA R PINHEIRO    </v>
          </cell>
        </row>
        <row r="7233">
          <cell r="B7233" t="str">
            <v xml:space="preserve">MARIA HELENA REIS SILVA LAMEIRAS   </v>
          </cell>
        </row>
        <row r="7234">
          <cell r="B7234" t="str">
            <v xml:space="preserve">Maria Helena Tomé Faleiro Almeida  </v>
          </cell>
        </row>
        <row r="7235">
          <cell r="B7235" t="str">
            <v xml:space="preserve">MARIA HELENA VAZ MARQUES           </v>
          </cell>
        </row>
        <row r="7236">
          <cell r="B7236" t="str">
            <v xml:space="preserve">Maria Helena Vieira Bonacho Tiago  </v>
          </cell>
        </row>
        <row r="7237">
          <cell r="B7237" t="str">
            <v xml:space="preserve">Maria Henriqueta D. Rodrigues      </v>
          </cell>
        </row>
        <row r="7238">
          <cell r="B7238" t="str">
            <v>MARIA INES CORREIA C.GASPAR BETTENC</v>
          </cell>
        </row>
        <row r="7239">
          <cell r="B7239" t="str">
            <v>MARIA ISABEL B. DE DORNELLAS CYSNEI</v>
          </cell>
        </row>
        <row r="7240">
          <cell r="B7240" t="str">
            <v xml:space="preserve">MARIA ISABEL B.C. DE OLIVEIRA      </v>
          </cell>
        </row>
        <row r="7241">
          <cell r="B7241" t="str">
            <v xml:space="preserve">MARIA ISABEL BARBOSA R. PEREIRA    </v>
          </cell>
        </row>
        <row r="7242">
          <cell r="B7242" t="str">
            <v xml:space="preserve">MARIA ISABEL DIAS FERREIRA         </v>
          </cell>
        </row>
        <row r="7243">
          <cell r="B7243" t="str">
            <v xml:space="preserve">MARIA ISABEL RAMOS SOARES GOULÃO   </v>
          </cell>
        </row>
        <row r="7244">
          <cell r="B7244" t="str">
            <v xml:space="preserve">Maria Isabel Santos Gonçalves      </v>
          </cell>
        </row>
        <row r="7245">
          <cell r="B7245" t="str">
            <v xml:space="preserve">Maria Isabel Silva de Carvalho     </v>
          </cell>
        </row>
        <row r="7246">
          <cell r="B7246" t="str">
            <v xml:space="preserve">MARIA IVONE LOPES                  </v>
          </cell>
        </row>
        <row r="7247">
          <cell r="B7247" t="str">
            <v xml:space="preserve">Maria Joana F. de Brito Costa      </v>
          </cell>
        </row>
        <row r="7248">
          <cell r="B7248" t="str">
            <v xml:space="preserve">MARIA JOANA PARREIRA SOBRAL        </v>
          </cell>
        </row>
        <row r="7249">
          <cell r="B7249" t="str">
            <v xml:space="preserve">MARIA JOÃO BARROS CALDEIRA DIAS    </v>
          </cell>
        </row>
        <row r="7250">
          <cell r="B7250" t="str">
            <v xml:space="preserve">Maria João C.Canto, Unipessoal,Lda </v>
          </cell>
        </row>
        <row r="7251">
          <cell r="B7251" t="str">
            <v xml:space="preserve">MARIA JOÃO CARDOSO BOAVENTURA      </v>
          </cell>
        </row>
        <row r="7252">
          <cell r="B7252" t="str">
            <v xml:space="preserve">Maria João Catalão                 </v>
          </cell>
        </row>
        <row r="7253">
          <cell r="B7253" t="str">
            <v xml:space="preserve">MARIA JOÃO MARTINS MURTINHA        </v>
          </cell>
        </row>
        <row r="7254">
          <cell r="B7254" t="str">
            <v xml:space="preserve">MARIA JOÃO NUNES BARATA PERES      </v>
          </cell>
        </row>
        <row r="7255">
          <cell r="B7255" t="str">
            <v xml:space="preserve">MARIA JOÃO PEREIRA CARRAPIÇO       </v>
          </cell>
        </row>
        <row r="7256">
          <cell r="B7256" t="str">
            <v>MARIA JOÃO QUEIRÓS DE CARVALHO ALVE</v>
          </cell>
        </row>
        <row r="7257">
          <cell r="B7257" t="str">
            <v>MARIA JOÃO RODRIGUES DE OLIVEIRA PA</v>
          </cell>
        </row>
        <row r="7258">
          <cell r="B7258" t="str">
            <v xml:space="preserve">Maria Joaquina F.S. Rooke          </v>
          </cell>
        </row>
        <row r="7259">
          <cell r="B7259" t="str">
            <v xml:space="preserve">Maria José Cabral de Sousa         </v>
          </cell>
        </row>
        <row r="7260">
          <cell r="B7260" t="str">
            <v xml:space="preserve">Maria José Chambel Soares          </v>
          </cell>
        </row>
        <row r="7261">
          <cell r="B7261" t="str">
            <v xml:space="preserve">MARIA JOSE GRANADEIRO MARTINS      </v>
          </cell>
        </row>
        <row r="7262">
          <cell r="B7262" t="str">
            <v>MARIA JOSE MARREIROS DA SILVA VIEGA</v>
          </cell>
        </row>
        <row r="7263">
          <cell r="B7263" t="str">
            <v xml:space="preserve">Maria José Neto Gonçalves          </v>
          </cell>
        </row>
        <row r="7264">
          <cell r="B7264" t="str">
            <v xml:space="preserve">Maria José Pinho-Serv.Catering,Lda </v>
          </cell>
        </row>
        <row r="7265">
          <cell r="B7265" t="str">
            <v xml:space="preserve">Maria José R.L.Martins Rodrigues   </v>
          </cell>
        </row>
        <row r="7266">
          <cell r="B7266" t="str">
            <v xml:space="preserve">MARIA JOSÉ RAPOSO DOS REIS MATOS   </v>
          </cell>
        </row>
        <row r="7267">
          <cell r="B7267" t="str">
            <v xml:space="preserve">Maria José Ribeiro Riobom Santos   </v>
          </cell>
        </row>
        <row r="7268">
          <cell r="B7268" t="str">
            <v>MARIA JOSÉ RODRIGUES ESTEVES VIGÁRI</v>
          </cell>
        </row>
        <row r="7269">
          <cell r="B7269" t="str">
            <v xml:space="preserve">MARIA JOSÉ SANCHES ANDRÉ           </v>
          </cell>
        </row>
        <row r="7270">
          <cell r="B7270" t="str">
            <v xml:space="preserve">Maria José Santos                  </v>
          </cell>
        </row>
        <row r="7271">
          <cell r="B7271" t="str">
            <v xml:space="preserve">Maria José Soares Teixeira         </v>
          </cell>
        </row>
        <row r="7272">
          <cell r="B7272" t="str">
            <v xml:space="preserve">Maria José Sousa                   </v>
          </cell>
        </row>
        <row r="7273">
          <cell r="B7273" t="str">
            <v xml:space="preserve">MARIA JUDITE PIRES ESTEVES CALADO  </v>
          </cell>
        </row>
        <row r="7274">
          <cell r="B7274" t="str">
            <v xml:space="preserve">Maria Juliana Bairos               </v>
          </cell>
        </row>
        <row r="7275">
          <cell r="B7275" t="str">
            <v xml:space="preserve">Maria Laura das Dores Costa Pinto  </v>
          </cell>
        </row>
        <row r="7276">
          <cell r="B7276" t="str">
            <v xml:space="preserve">Maria Leonor Marques Ferreira      </v>
          </cell>
        </row>
        <row r="7277">
          <cell r="B7277" t="str">
            <v>MARIA LEONOR RIBEIRO ALMEIDA CARDOS</v>
          </cell>
        </row>
        <row r="7278">
          <cell r="B7278" t="str">
            <v xml:space="preserve">MARIA LEONOR SANTOS BANDEIRAS      </v>
          </cell>
        </row>
        <row r="7279">
          <cell r="B7279" t="str">
            <v xml:space="preserve">Maria Livramento Figueiredo        </v>
          </cell>
        </row>
        <row r="7280">
          <cell r="B7280" t="str">
            <v>MARIA LORENA BOTELHO AMARAL M. VIVE</v>
          </cell>
        </row>
        <row r="7281">
          <cell r="B7281" t="str">
            <v>MARIA LOURDES S.CARVALHO FIGUEIREDO</v>
          </cell>
        </row>
        <row r="7282">
          <cell r="B7282" t="str">
            <v xml:space="preserve">Maria Lucilia C. Ferreira          </v>
          </cell>
        </row>
        <row r="7283">
          <cell r="B7283" t="str">
            <v xml:space="preserve">MARIA LUDOVINA COELHO              </v>
          </cell>
        </row>
        <row r="7284">
          <cell r="B7284" t="str">
            <v xml:space="preserve">Maria Luisa Abraços Mota           </v>
          </cell>
        </row>
        <row r="7285">
          <cell r="B7285" t="str">
            <v xml:space="preserve">MARIA LUÍSA LACERDA MELO FERREIRA  </v>
          </cell>
        </row>
        <row r="7286">
          <cell r="B7286" t="str">
            <v xml:space="preserve">MARIA LUÍSA MOREIRA PRATT          </v>
          </cell>
        </row>
        <row r="7287">
          <cell r="B7287" t="str">
            <v xml:space="preserve">MARIA LURDES MARTINS NUNES         </v>
          </cell>
        </row>
        <row r="7288">
          <cell r="B7288" t="str">
            <v xml:space="preserve">MARIA LURDES S.SANTOS DUQUE        </v>
          </cell>
        </row>
        <row r="7289">
          <cell r="B7289" t="str">
            <v>MARIA MADALENA FERNANDES CANSADO SI</v>
          </cell>
        </row>
        <row r="7290">
          <cell r="B7290" t="str">
            <v xml:space="preserve">MARIA MADALENA NUNES DE MELO SOUSA </v>
          </cell>
        </row>
        <row r="7291">
          <cell r="B7291" t="str">
            <v>MARIA MADALENA PESTANA FRAGOSO ALME</v>
          </cell>
        </row>
        <row r="7292">
          <cell r="B7292" t="str">
            <v xml:space="preserve">MARIA MADALENA V AUGUSTO OLIVEIRA  </v>
          </cell>
        </row>
        <row r="7293">
          <cell r="B7293" t="str">
            <v xml:space="preserve">Maria Manuel Barbos J.S.Gonçalves  </v>
          </cell>
        </row>
        <row r="7294">
          <cell r="B7294" t="str">
            <v xml:space="preserve">Maria Manuela Albuquerque Fabião   </v>
          </cell>
        </row>
        <row r="7295">
          <cell r="B7295" t="str">
            <v xml:space="preserve">Maria Manuela C.Silva Lourenço     </v>
          </cell>
        </row>
        <row r="7296">
          <cell r="B7296" t="str">
            <v xml:space="preserve">Maria Manuela Charais              </v>
          </cell>
        </row>
        <row r="7297">
          <cell r="B7297" t="str">
            <v>MARIA MANUELA DA COSTA MAYA ALMENDR</v>
          </cell>
        </row>
        <row r="7298">
          <cell r="B7298" t="str">
            <v>MARIA MANUELA MIROTES G. S. C. MESQ</v>
          </cell>
        </row>
        <row r="7299">
          <cell r="B7299" t="str">
            <v xml:space="preserve">MARIA MANUELA NASCIMENTO VIEIRA    </v>
          </cell>
        </row>
        <row r="7300">
          <cell r="B7300" t="str">
            <v>MARIA MANUELA PEREIRA D. P. D. CARN</v>
          </cell>
        </row>
        <row r="7301">
          <cell r="B7301" t="str">
            <v>MARIA MANUELA PINTO SOUSA LEITE FRE</v>
          </cell>
        </row>
        <row r="7302">
          <cell r="B7302" t="str">
            <v>MARIA MANUELA SALRETA L.ROCHA GONÇA</v>
          </cell>
        </row>
        <row r="7303">
          <cell r="B7303" t="str">
            <v xml:space="preserve">MARIA MANUELA SILVA RUA OLIVEIRA   </v>
          </cell>
        </row>
        <row r="7304">
          <cell r="B7304" t="str">
            <v xml:space="preserve">MARIA MARCELINA PEDRO PEREIRA      </v>
          </cell>
        </row>
        <row r="7305">
          <cell r="B7305" t="str">
            <v>Maria Margarida Crisóstomo Medeiros</v>
          </cell>
        </row>
        <row r="7306">
          <cell r="B7306" t="str">
            <v>MARIA MARGARIDA FERREIRA GOMES DE S</v>
          </cell>
        </row>
        <row r="7307">
          <cell r="B7307" t="str">
            <v>MARIA MARGARIDA PACHECO MATIAS LIMA</v>
          </cell>
        </row>
        <row r="7308">
          <cell r="B7308" t="str">
            <v xml:space="preserve">MARIA NATALIA CABRAL DA SILVA MELO </v>
          </cell>
        </row>
        <row r="7309">
          <cell r="B7309" t="str">
            <v xml:space="preserve">Maria Natália Gusmão M.G.Machado   </v>
          </cell>
        </row>
        <row r="7310">
          <cell r="B7310" t="str">
            <v>MARIA NATALIA PAIXÃO  VIEGAS ALEIXO</v>
          </cell>
        </row>
        <row r="7311">
          <cell r="B7311" t="str">
            <v xml:space="preserve">Maria Norberta S. Garcia Mendonça  </v>
          </cell>
        </row>
        <row r="7312">
          <cell r="B7312" t="str">
            <v xml:space="preserve">MARIA OCTÁVIA FERREIRA CARRILHO    </v>
          </cell>
        </row>
        <row r="7313">
          <cell r="B7313" t="str">
            <v xml:space="preserve">Maria Ofélia Serpa                 </v>
          </cell>
        </row>
        <row r="7314">
          <cell r="B7314" t="str">
            <v>MARIA OLGA BETTENCOURT S. A. RESEND</v>
          </cell>
        </row>
        <row r="7315">
          <cell r="B7315" t="str">
            <v xml:space="preserve">Maria Olinda Franco Alves          </v>
          </cell>
        </row>
        <row r="7316">
          <cell r="B7316" t="str">
            <v xml:space="preserve">Maria Paula B. P. C. Resendes      </v>
          </cell>
        </row>
        <row r="7317">
          <cell r="B7317" t="str">
            <v xml:space="preserve">MARIA PAULA C.S. FRANCO RIBEIRO    </v>
          </cell>
        </row>
        <row r="7318">
          <cell r="B7318" t="str">
            <v>MARIA PAULA F. LOPES ARNAUT POMBEIR</v>
          </cell>
        </row>
        <row r="7319">
          <cell r="B7319" t="str">
            <v xml:space="preserve">Maria Paula Ferreira Cabrita       </v>
          </cell>
        </row>
        <row r="7320">
          <cell r="B7320" t="str">
            <v xml:space="preserve">Maria Pereira Barbosa              </v>
          </cell>
        </row>
        <row r="7321">
          <cell r="B7321" t="str">
            <v xml:space="preserve">Maria Pureza Santos Moreira        </v>
          </cell>
        </row>
        <row r="7322">
          <cell r="B7322" t="str">
            <v xml:space="preserve">MARIA RAQUEL MORAIS MATOS MACEDO   </v>
          </cell>
        </row>
        <row r="7323">
          <cell r="B7323" t="str">
            <v xml:space="preserve">Maria Regina G.Bettencourt Dores   </v>
          </cell>
        </row>
        <row r="7324">
          <cell r="B7324" t="str">
            <v>MARIA REGINA MOITOSO DE VARGAS GONC</v>
          </cell>
        </row>
        <row r="7325">
          <cell r="B7325" t="str">
            <v xml:space="preserve">MARIA ROSA DELGADO ALVES           </v>
          </cell>
        </row>
        <row r="7326">
          <cell r="B7326" t="str">
            <v xml:space="preserve">MARIA ROSARIO P  OLIVEIRA PIMENTEL </v>
          </cell>
        </row>
        <row r="7327">
          <cell r="B7327" t="str">
            <v>MARIA RUTE VALENTE PAULINO DE SOUSA</v>
          </cell>
        </row>
        <row r="7328">
          <cell r="B7328" t="str">
            <v>Maria Sagrado Coração Jesus O.C Car</v>
          </cell>
        </row>
        <row r="7329">
          <cell r="B7329" t="str">
            <v>Maria Salomé Leal da Silva Medeiros</v>
          </cell>
        </row>
        <row r="7330">
          <cell r="B7330" t="str">
            <v xml:space="preserve">MARIA SILVIA NUNES DE JESUS CABRAL </v>
          </cell>
        </row>
        <row r="7331">
          <cell r="B7331" t="str">
            <v xml:space="preserve">MARIA SOFIA FERNANDES              </v>
          </cell>
        </row>
        <row r="7332">
          <cell r="B7332" t="str">
            <v xml:space="preserve">MARIA SUSETE DOS SANTOS MARQUES    </v>
          </cell>
        </row>
        <row r="7333">
          <cell r="B7333" t="str">
            <v xml:space="preserve">Maria Teresa Azevedo               </v>
          </cell>
        </row>
        <row r="7334">
          <cell r="B7334" t="str">
            <v xml:space="preserve">Maria Teresa de Jesus Ferreia      </v>
          </cell>
        </row>
        <row r="7335">
          <cell r="B7335" t="str">
            <v>MARIA TERESA DO PATROCINIO RAMOS AR</v>
          </cell>
        </row>
        <row r="7336">
          <cell r="B7336" t="str">
            <v xml:space="preserve">Maria Teresa Estrela Martins       </v>
          </cell>
        </row>
        <row r="7337">
          <cell r="B7337" t="str">
            <v xml:space="preserve">MARIA TERESA F.DUARTE MORENO       </v>
          </cell>
        </row>
        <row r="7338">
          <cell r="B7338" t="str">
            <v xml:space="preserve">MARIA TERESA FRANCAIS SALVADOR     </v>
          </cell>
        </row>
        <row r="7339">
          <cell r="B7339" t="str">
            <v xml:space="preserve">Maria Teresa Parente               </v>
          </cell>
        </row>
        <row r="7340">
          <cell r="B7340" t="str">
            <v xml:space="preserve">MARIA TERESA PEREIRA ALVES MIMOSO  </v>
          </cell>
        </row>
        <row r="7341">
          <cell r="B7341" t="str">
            <v xml:space="preserve">MARIA TERESA SOARES MATIAS MATEUS  </v>
          </cell>
        </row>
        <row r="7342">
          <cell r="B7342" t="str">
            <v xml:space="preserve">Maria Vitória Pedro                </v>
          </cell>
        </row>
        <row r="7343">
          <cell r="B7343" t="str">
            <v xml:space="preserve">Maria Zenália Sousa Rego           </v>
          </cell>
        </row>
        <row r="7344">
          <cell r="B7344" t="str">
            <v xml:space="preserve">Mariana Feijóo Passos Lameirinhas  </v>
          </cell>
        </row>
        <row r="7345">
          <cell r="B7345" t="str">
            <v xml:space="preserve">Mariana Pereira Silva Unip.Lda.    </v>
          </cell>
        </row>
        <row r="7346">
          <cell r="B7346" t="str">
            <v xml:space="preserve">Mariano &amp; Sousa, Lda               </v>
          </cell>
        </row>
        <row r="7347">
          <cell r="B7347" t="str">
            <v>Marília Alexandra A.Oliveira Barros</v>
          </cell>
        </row>
        <row r="7348">
          <cell r="B7348" t="str">
            <v xml:space="preserve">Marília Rodrigues Silva Pereira    </v>
          </cell>
        </row>
        <row r="7349">
          <cell r="B7349" t="str">
            <v xml:space="preserve">MARINA ALEXANDRA M. CALADO         </v>
          </cell>
        </row>
        <row r="7350">
          <cell r="B7350" t="str">
            <v xml:space="preserve">MARINA CRISTINA SILVA CARVALHO     </v>
          </cell>
        </row>
        <row r="7351">
          <cell r="B7351" t="str">
            <v xml:space="preserve">MARINA MARIA DE LIMA CUNHA         </v>
          </cell>
        </row>
        <row r="7352">
          <cell r="B7352" t="str">
            <v xml:space="preserve">Marinoteis-S. Prom. Const.Hóteis   </v>
          </cell>
        </row>
        <row r="7353">
          <cell r="B7353" t="str">
            <v xml:space="preserve">Mário Adelino Pires Pardo          </v>
          </cell>
        </row>
        <row r="7354">
          <cell r="B7354" t="str">
            <v xml:space="preserve">Mário Adérito G. Antunes Roque     </v>
          </cell>
        </row>
        <row r="7355">
          <cell r="B7355" t="str">
            <v xml:space="preserve">Mário Alexandre Perdigão Amado     </v>
          </cell>
        </row>
        <row r="7356">
          <cell r="B7356" t="str">
            <v xml:space="preserve">Mário Aníbal da Costa              </v>
          </cell>
        </row>
        <row r="7357">
          <cell r="B7357" t="str">
            <v xml:space="preserve">Mário Aníbal da Costa, Herdeiros   </v>
          </cell>
        </row>
        <row r="7358">
          <cell r="B7358" t="str">
            <v xml:space="preserve">MARIO ANTONIO MESTRE VIEIRA        </v>
          </cell>
        </row>
        <row r="7359">
          <cell r="B7359" t="str">
            <v xml:space="preserve">Mário Baptista Torres              </v>
          </cell>
        </row>
        <row r="7360">
          <cell r="B7360" t="str">
            <v xml:space="preserve">Mário Borges Esteves de Oliveira   </v>
          </cell>
        </row>
        <row r="7361">
          <cell r="B7361" t="str">
            <v xml:space="preserve">Mário Borges Esteves Oliveira      </v>
          </cell>
        </row>
        <row r="7362">
          <cell r="B7362" t="str">
            <v xml:space="preserve">Mário Carlos Trigo Cácima          </v>
          </cell>
        </row>
        <row r="7363">
          <cell r="B7363" t="str">
            <v xml:space="preserve">Mário de Jesus Neves               </v>
          </cell>
        </row>
        <row r="7364">
          <cell r="B7364" t="str">
            <v xml:space="preserve">Mário de Sousa Paulo               </v>
          </cell>
        </row>
        <row r="7365">
          <cell r="B7365" t="str">
            <v xml:space="preserve">MÁRIO DE SOUSA VICENTE SILVA       </v>
          </cell>
        </row>
        <row r="7366">
          <cell r="B7366" t="str">
            <v xml:space="preserve">Mário dos Reis Rodrigo, Lda        </v>
          </cell>
        </row>
        <row r="7367">
          <cell r="B7367" t="str">
            <v xml:space="preserve">Mário Duarte Costa Machado         </v>
          </cell>
        </row>
        <row r="7368">
          <cell r="B7368" t="str">
            <v xml:space="preserve">Mário e Paulo Silva, Lda           </v>
          </cell>
        </row>
        <row r="7369">
          <cell r="B7369" t="str">
            <v xml:space="preserve">Mário Félix                        </v>
          </cell>
        </row>
        <row r="7370">
          <cell r="B7370" t="str">
            <v xml:space="preserve">Mário Ferreira                     </v>
          </cell>
        </row>
        <row r="7371">
          <cell r="B7371" t="str">
            <v xml:space="preserve">Mário Filipe Trole Quarenta        </v>
          </cell>
        </row>
        <row r="7372">
          <cell r="B7372" t="str">
            <v xml:space="preserve">Mário Gastão Xavier Castro e Melo  </v>
          </cell>
        </row>
        <row r="7373">
          <cell r="B7373" t="str">
            <v xml:space="preserve">MARIO GONCALO DA CRUZ SANTOS       </v>
          </cell>
        </row>
        <row r="7374">
          <cell r="B7374" t="str">
            <v xml:space="preserve">Mário Gonçalves, Lda               </v>
          </cell>
        </row>
        <row r="7375">
          <cell r="B7375" t="str">
            <v xml:space="preserve">Mário J. F. Dias                   </v>
          </cell>
        </row>
        <row r="7376">
          <cell r="B7376" t="str">
            <v xml:space="preserve">Mário J. Oliveira &amp; Irmão, Lda     </v>
          </cell>
        </row>
        <row r="7377">
          <cell r="B7377" t="str">
            <v xml:space="preserve">MARIO JOAO MARQUES FERNANDES       </v>
          </cell>
        </row>
        <row r="7378">
          <cell r="B7378" t="str">
            <v>MARIO JOAO P  MENDES DAS FELISBELAS</v>
          </cell>
        </row>
        <row r="7379">
          <cell r="B7379" t="str">
            <v xml:space="preserve">MARIO JOAQUIM DOS SANTOS CARDOSO   </v>
          </cell>
        </row>
        <row r="7380">
          <cell r="B7380" t="str">
            <v xml:space="preserve">Mário Jorge Aguiar Batista         </v>
          </cell>
        </row>
        <row r="7381">
          <cell r="B7381" t="str">
            <v>Mário Jorge Aguiar Batista-Soc.Unip</v>
          </cell>
        </row>
        <row r="7382">
          <cell r="B7382" t="str">
            <v xml:space="preserve">MÁRIO JORGE CARREIRO               </v>
          </cell>
        </row>
        <row r="7383">
          <cell r="B7383" t="str">
            <v xml:space="preserve">Mário Jorge Carreiro Pimentel      </v>
          </cell>
        </row>
        <row r="7384">
          <cell r="B7384" t="str">
            <v xml:space="preserve">MARIO JORGE DE FREITAS BATISTA     </v>
          </cell>
        </row>
        <row r="7385">
          <cell r="B7385" t="str">
            <v xml:space="preserve">Mário Jorge de Moura Freitas       </v>
          </cell>
        </row>
        <row r="7386">
          <cell r="B7386" t="str">
            <v xml:space="preserve">Mário Jorge de Moura Freitas-Servº </v>
          </cell>
        </row>
        <row r="7387">
          <cell r="B7387" t="str">
            <v>Mário Jorge de Oliveira Lopes, Lda.</v>
          </cell>
        </row>
        <row r="7388">
          <cell r="B7388" t="str">
            <v xml:space="preserve">MÁRIO JORGE DOS SANTOS GALEGO      </v>
          </cell>
        </row>
        <row r="7389">
          <cell r="B7389" t="str">
            <v xml:space="preserve">MÁRIO JORGE FREITAS JORDÃO         </v>
          </cell>
        </row>
        <row r="7390">
          <cell r="B7390" t="str">
            <v xml:space="preserve">Mário Jorge Martins Brum           </v>
          </cell>
        </row>
        <row r="7391">
          <cell r="B7391" t="str">
            <v xml:space="preserve">Mário Jorge Moura Freitas          </v>
          </cell>
        </row>
        <row r="7392">
          <cell r="B7392" t="str">
            <v xml:space="preserve">Mário Jorge Vieira da Silva        </v>
          </cell>
        </row>
        <row r="7393">
          <cell r="B7393" t="str">
            <v xml:space="preserve">MARIO LUIS CABECINHA PONTES        </v>
          </cell>
        </row>
        <row r="7394">
          <cell r="B7394" t="str">
            <v xml:space="preserve">Mário Maciel Travassos Medeiros    </v>
          </cell>
        </row>
        <row r="7395">
          <cell r="B7395" t="str">
            <v xml:space="preserve">MÁRIO MANUEL PEREIRA C. CABRITA    </v>
          </cell>
        </row>
        <row r="7396">
          <cell r="B7396" t="str">
            <v xml:space="preserve">Mário Mendes, Lda                  </v>
          </cell>
        </row>
        <row r="7397">
          <cell r="B7397" t="str">
            <v xml:space="preserve">Mário Nunes Resende                </v>
          </cell>
        </row>
        <row r="7398">
          <cell r="B7398" t="str">
            <v xml:space="preserve">Mário Pereira Cartaxo, Lda         </v>
          </cell>
        </row>
        <row r="7399">
          <cell r="B7399" t="str">
            <v xml:space="preserve">Mário Rui Caetano Martins          </v>
          </cell>
        </row>
        <row r="7400">
          <cell r="B7400" t="str">
            <v>MÁRIO RUI CAMARA LEANDRO DE MEDEIRO</v>
          </cell>
        </row>
        <row r="7401">
          <cell r="B7401" t="str">
            <v xml:space="preserve">Mário Rui Costa Cabral             </v>
          </cell>
        </row>
        <row r="7402">
          <cell r="B7402" t="str">
            <v xml:space="preserve">MARIO RUI DA SILVA RODRIGUES       </v>
          </cell>
        </row>
        <row r="7403">
          <cell r="B7403" t="str">
            <v xml:space="preserve">MARIO RUI DE OLIVEIRA SOARES       </v>
          </cell>
        </row>
        <row r="7404">
          <cell r="B7404" t="str">
            <v xml:space="preserve">MARIO RUI DUARTE QUINTINO          </v>
          </cell>
        </row>
        <row r="7405">
          <cell r="B7405" t="str">
            <v xml:space="preserve">Mário Rui Rocha de Castro          </v>
          </cell>
        </row>
        <row r="7406">
          <cell r="B7406" t="str">
            <v xml:space="preserve">Mário Sarmento, Ldª                </v>
          </cell>
        </row>
        <row r="7407">
          <cell r="B7407" t="str">
            <v xml:space="preserve">Mário Valente de Lima              </v>
          </cell>
        </row>
        <row r="7408">
          <cell r="B7408" t="str">
            <v xml:space="preserve">MARISA ISABEL LUZ SILVA            </v>
          </cell>
        </row>
        <row r="7409">
          <cell r="B7409" t="str">
            <v xml:space="preserve">Marisa Moniz Feijoca               </v>
          </cell>
        </row>
        <row r="7410">
          <cell r="B7410" t="str">
            <v xml:space="preserve">MARISA PITA OLIM                   </v>
          </cell>
        </row>
        <row r="7411">
          <cell r="B7411" t="str">
            <v xml:space="preserve">MARISA RODRIGUES DA LUZ GUERREIRO  </v>
          </cell>
        </row>
        <row r="7412">
          <cell r="B7412" t="str">
            <v>MARITIM Hotel &amp; Int. Cong.Center Dr</v>
          </cell>
        </row>
        <row r="7413">
          <cell r="B7413" t="str">
            <v xml:space="preserve">Maritz Marketing, Lda              </v>
          </cell>
        </row>
        <row r="7414">
          <cell r="B7414" t="str">
            <v xml:space="preserve">Marka-Marketing Aplicado, Lda      </v>
          </cell>
        </row>
        <row r="7415">
          <cell r="B7415" t="str">
            <v>Markesin Sinalética e Publicidade,L</v>
          </cell>
        </row>
        <row r="7416">
          <cell r="B7416" t="str">
            <v xml:space="preserve">Marketforce Communications, Ltd    </v>
          </cell>
        </row>
        <row r="7417">
          <cell r="B7417" t="str">
            <v xml:space="preserve">Marketing da Vila                  </v>
          </cell>
        </row>
        <row r="7418">
          <cell r="B7418" t="str">
            <v>Marketing for you-Estr.C.Imagem,Lda</v>
          </cell>
        </row>
        <row r="7419">
          <cell r="B7419" t="str">
            <v xml:space="preserve">Market-Iniciative                  </v>
          </cell>
        </row>
        <row r="7420">
          <cell r="B7420" t="str">
            <v>Marketividade-Marketing, Comunicaçã</v>
          </cell>
        </row>
        <row r="7421">
          <cell r="B7421" t="str">
            <v xml:space="preserve">MarketWare-S.Mercados Digitais,Lda </v>
          </cell>
        </row>
        <row r="7422">
          <cell r="B7422" t="str">
            <v xml:space="preserve">Markimix, Lda.                     </v>
          </cell>
        </row>
        <row r="7423">
          <cell r="B7423" t="str">
            <v xml:space="preserve">Markint                            </v>
          </cell>
        </row>
        <row r="7424">
          <cell r="B7424" t="str">
            <v xml:space="preserve">Markpure-C.Art.Méd.Ortopédicos,Lda </v>
          </cell>
        </row>
        <row r="7425">
          <cell r="B7425" t="str">
            <v xml:space="preserve">Marksearch-Estudos Mercado,Lda     </v>
          </cell>
        </row>
        <row r="7426">
          <cell r="B7426" t="str">
            <v xml:space="preserve">Marktest-Marketing,Organ.,Form.Lda </v>
          </cell>
        </row>
        <row r="7427">
          <cell r="B7427" t="str">
            <v>Marktree-Consultadoria de Marketing</v>
          </cell>
        </row>
        <row r="7428">
          <cell r="B7428" t="str">
            <v>Marmequer-EmpºTuristicos e Imobiliá</v>
          </cell>
        </row>
        <row r="7429">
          <cell r="B7429" t="str">
            <v xml:space="preserve">Mármores e Granitos, Lda           </v>
          </cell>
        </row>
        <row r="7430">
          <cell r="B7430" t="str">
            <v xml:space="preserve">Marmorista de Alvalade, Lda.       </v>
          </cell>
        </row>
        <row r="7431">
          <cell r="B7431" t="str">
            <v xml:space="preserve">Marodigás, Lda                     </v>
          </cell>
        </row>
        <row r="7432">
          <cell r="B7432" t="str">
            <v xml:space="preserve">Marope Hotelaria, SA               </v>
          </cell>
        </row>
        <row r="7433">
          <cell r="B7433" t="str">
            <v xml:space="preserve">Marpe-Constr.Instalaç.Técnicas,SA  </v>
          </cell>
        </row>
        <row r="7434">
          <cell r="B7434" t="str">
            <v>Marqueplano-Estudos S.Marketing,Lda</v>
          </cell>
        </row>
        <row r="7435">
          <cell r="B7435" t="str">
            <v xml:space="preserve">Marques &amp; Caiano, Lª               </v>
          </cell>
        </row>
        <row r="7436">
          <cell r="B7436" t="str">
            <v xml:space="preserve">Marques &amp; Cláudio, Lda             </v>
          </cell>
        </row>
        <row r="7437">
          <cell r="B7437" t="str">
            <v xml:space="preserve">Marques &amp; Frederico, Lda.          </v>
          </cell>
        </row>
        <row r="7438">
          <cell r="B7438" t="str">
            <v xml:space="preserve">Marques Alves &amp; Silva, Lda         </v>
          </cell>
        </row>
        <row r="7439">
          <cell r="B7439" t="str">
            <v xml:space="preserve">Marques Britas, SA                 </v>
          </cell>
        </row>
        <row r="7440">
          <cell r="B7440" t="str">
            <v xml:space="preserve">Marques e Neto, Lda                </v>
          </cell>
        </row>
        <row r="7441">
          <cell r="B7441" t="str">
            <v xml:space="preserve">Marques e Silva, Lda               </v>
          </cell>
        </row>
        <row r="7442">
          <cell r="B7442" t="str">
            <v xml:space="preserve">Marques Raso, Lda.                 </v>
          </cell>
        </row>
        <row r="7443">
          <cell r="B7443" t="str">
            <v xml:space="preserve">Marques, Passos e Correia, Lda     </v>
          </cell>
        </row>
        <row r="7444">
          <cell r="B7444" t="str">
            <v xml:space="preserve">Marques, Passos e Correia, Lda     </v>
          </cell>
        </row>
        <row r="7445">
          <cell r="B7445" t="str">
            <v xml:space="preserve">Marques, Passos e Correia, Lda     </v>
          </cell>
        </row>
        <row r="7446">
          <cell r="B7446" t="str">
            <v xml:space="preserve">Marques, SA                        </v>
          </cell>
        </row>
        <row r="7447">
          <cell r="B7447" t="str">
            <v xml:space="preserve">Marsh, Lda                         </v>
          </cell>
        </row>
        <row r="7448">
          <cell r="B7448" t="str">
            <v xml:space="preserve">Marshall Arts International SL     </v>
          </cell>
        </row>
        <row r="7449">
          <cell r="B7449" t="str">
            <v xml:space="preserve">Marsil-Artes Gráficas,LDA          </v>
          </cell>
        </row>
        <row r="7450">
          <cell r="B7450" t="str">
            <v xml:space="preserve">MARSS-Maintenance Ramp Safe Soc.   </v>
          </cell>
        </row>
        <row r="7451">
          <cell r="B7451" t="str">
            <v xml:space="preserve">Marta Cláudia de Medeiros Cabral   </v>
          </cell>
        </row>
        <row r="7452">
          <cell r="B7452" t="str">
            <v xml:space="preserve">MARTA CORREIA VILLAS BOAS MARQUES  </v>
          </cell>
        </row>
        <row r="7453">
          <cell r="B7453" t="str">
            <v xml:space="preserve">MARTA DA GLORIA MORAIS TEIXEIRA    </v>
          </cell>
        </row>
        <row r="7454">
          <cell r="B7454" t="str">
            <v>Marta Dourado- Gab.Fotog. Casino Es</v>
          </cell>
        </row>
        <row r="7455">
          <cell r="B7455" t="str">
            <v xml:space="preserve">Marta Isabel Carreiro Melo Borges  </v>
          </cell>
        </row>
        <row r="7456">
          <cell r="B7456" t="str">
            <v xml:space="preserve">Marta Luísa Bairrão Dias Margarido </v>
          </cell>
        </row>
        <row r="7457">
          <cell r="B7457" t="str">
            <v>MARTA MARIA QUINTAS RIBEIRO DE CARV</v>
          </cell>
        </row>
        <row r="7458">
          <cell r="B7458" t="str">
            <v>MARTA RAQUEL TUNA GENTIL-HOMEM QUAR</v>
          </cell>
        </row>
        <row r="7459">
          <cell r="B7459" t="str">
            <v xml:space="preserve">MARTA SOFIA LEAL RAMOS             </v>
          </cell>
        </row>
        <row r="7460">
          <cell r="B7460" t="str">
            <v xml:space="preserve">Marteleira - Hotelaria, Lda        </v>
          </cell>
        </row>
        <row r="7461">
          <cell r="B7461" t="str">
            <v>Martifer- Construções Metalomecânic</v>
          </cell>
        </row>
        <row r="7462">
          <cell r="B7462" t="str">
            <v xml:space="preserve">Martifer EnerQ-Sist.Energ.Renov.SA </v>
          </cell>
        </row>
        <row r="7463">
          <cell r="B7463" t="str">
            <v xml:space="preserve">Martifer II Inox, SA               </v>
          </cell>
        </row>
        <row r="7464">
          <cell r="B7464" t="str">
            <v>Martifer-Constr.Metalomecânicas, SA</v>
          </cell>
        </row>
        <row r="7465">
          <cell r="B7465" t="str">
            <v xml:space="preserve">Martimax-Socº Unipessoal, Lda      </v>
          </cell>
        </row>
        <row r="7466">
          <cell r="B7466" t="str">
            <v>Martimira-Materiais Construção, Lda</v>
          </cell>
        </row>
        <row r="7467">
          <cell r="B7467" t="str">
            <v>Martinel-Mat.Papelaria Livraria,Lda</v>
          </cell>
        </row>
        <row r="7468">
          <cell r="B7468" t="str">
            <v>Martinho Augusto &amp; Alzira Oliveira,</v>
          </cell>
        </row>
        <row r="7469">
          <cell r="B7469" t="str">
            <v xml:space="preserve">Martins &amp; Almeida, SA              </v>
          </cell>
        </row>
        <row r="7470">
          <cell r="B7470" t="str">
            <v>Martins &amp; Catrau-Ind.Madeir.Trat.Ld</v>
          </cell>
        </row>
        <row r="7471">
          <cell r="B7471" t="str">
            <v xml:space="preserve">Martins &amp; Dantas, Lda              </v>
          </cell>
        </row>
        <row r="7472">
          <cell r="B7472" t="str">
            <v xml:space="preserve">Martins d'Almeida &amp; Rodrigues ,Lda </v>
          </cell>
        </row>
        <row r="7473">
          <cell r="B7473" t="str">
            <v xml:space="preserve">Martins do Vale &amp; Irmão, Lda       </v>
          </cell>
        </row>
        <row r="7474">
          <cell r="B7474" t="str">
            <v xml:space="preserve">Martins Gago e Filhos, Lda         </v>
          </cell>
        </row>
        <row r="7475">
          <cell r="B7475" t="str">
            <v>Martipereira-Marcen.Carpintaria,Lda</v>
          </cell>
        </row>
        <row r="7476">
          <cell r="B7476" t="str">
            <v xml:space="preserve">Masapi-Motores Mat. de Tracção,Lda </v>
          </cell>
        </row>
        <row r="7477">
          <cell r="B7477" t="str">
            <v>Masitrave-M.Sinais Tráfego Algarve,</v>
          </cell>
        </row>
        <row r="7478">
          <cell r="B7478" t="str">
            <v xml:space="preserve">Matador-Sociedade de Capachos,Lda  </v>
          </cell>
        </row>
        <row r="7479">
          <cell r="B7479" t="str">
            <v xml:space="preserve">Matdiver-Com.Import.Export.,SA     </v>
          </cell>
        </row>
        <row r="7480">
          <cell r="B7480" t="str">
            <v xml:space="preserve">Mateace - Electricidade, S.A.      </v>
          </cell>
        </row>
        <row r="7481">
          <cell r="B7481" t="str">
            <v xml:space="preserve">Matelec-Materiais Eléctricos, Lda  </v>
          </cell>
        </row>
        <row r="7482">
          <cell r="B7482" t="str">
            <v xml:space="preserve">Material de Utilidade Clínica, Lda </v>
          </cell>
        </row>
        <row r="7483">
          <cell r="B7483" t="str">
            <v xml:space="preserve">Matesica-Mat.Sint.p/Construção, SA </v>
          </cell>
        </row>
        <row r="7484">
          <cell r="B7484" t="str">
            <v xml:space="preserve">MATEUS FRANCISCO BARRINHO          </v>
          </cell>
        </row>
        <row r="7485">
          <cell r="B7485" t="str">
            <v xml:space="preserve">Matexplas-Máq.Mat.Prim.Plást.Lda   </v>
          </cell>
        </row>
        <row r="7486">
          <cell r="B7486" t="str">
            <v xml:space="preserve">Matherplatt, Unipessoal, Lda       </v>
          </cell>
        </row>
        <row r="7487">
          <cell r="B7487" t="str">
            <v xml:space="preserve">Matilde Amélia V.Pereira Barbosa   </v>
          </cell>
        </row>
        <row r="7488">
          <cell r="B7488" t="str">
            <v xml:space="preserve">Matinalca - Mat.Aces.Industr.Lda   </v>
          </cell>
        </row>
        <row r="7489">
          <cell r="B7489" t="str">
            <v>Matkit-Materiais de Construção, Lda</v>
          </cell>
        </row>
        <row r="7490">
          <cell r="B7490" t="str">
            <v xml:space="preserve">Matos &amp; Ribeiro, Lda               </v>
          </cell>
        </row>
        <row r="7491">
          <cell r="B7491" t="str">
            <v xml:space="preserve">Matos e Cª, Lda                    </v>
          </cell>
        </row>
        <row r="7492">
          <cell r="B7492" t="str">
            <v xml:space="preserve">Matosal-Construç.Montagens, Lda    </v>
          </cell>
        </row>
        <row r="7493">
          <cell r="B7493" t="str">
            <v xml:space="preserve">Matota-Artigos de Papelaria, Sa    </v>
          </cell>
        </row>
        <row r="7494">
          <cell r="B7494" t="str">
            <v xml:space="preserve">Matrofisga, Lda                    </v>
          </cell>
        </row>
        <row r="7495">
          <cell r="B7495" t="str">
            <v xml:space="preserve">Mattssons - Parafusos, Lda         </v>
          </cell>
        </row>
        <row r="7496">
          <cell r="B7496" t="str">
            <v xml:space="preserve">Mauricio André Reis Sampaio        </v>
          </cell>
        </row>
        <row r="7497">
          <cell r="B7497" t="str">
            <v xml:space="preserve">Mauricio André Reis Sampaio        </v>
          </cell>
        </row>
        <row r="7498">
          <cell r="B7498" t="str">
            <v xml:space="preserve">Maurício Manuel Vieira Travassos   </v>
          </cell>
        </row>
        <row r="7499">
          <cell r="B7499" t="str">
            <v xml:space="preserve">MAURICIO PAULO MARTINS NUNES       </v>
          </cell>
        </row>
        <row r="7500">
          <cell r="B7500" t="str">
            <v>Maviripa-Artes Dec.Artes.Mobiliário</v>
          </cell>
        </row>
        <row r="7501">
          <cell r="B7501" t="str">
            <v xml:space="preserve">Maw - Construção Civil, Lda        </v>
          </cell>
        </row>
        <row r="7502">
          <cell r="B7502" t="str">
            <v xml:space="preserve">Max Brix Elisabeth                 </v>
          </cell>
        </row>
        <row r="7503">
          <cell r="B7503" t="str">
            <v xml:space="preserve">Max Brix Elizabeth,Socº Unipº Lda  </v>
          </cell>
        </row>
        <row r="7504">
          <cell r="B7504" t="str">
            <v xml:space="preserve">Maxbela-Sol.Madeira e Alumínio,SA  </v>
          </cell>
        </row>
        <row r="7505">
          <cell r="B7505" t="str">
            <v xml:space="preserve">Maxgard-Sist.Energia e Electrónica </v>
          </cell>
        </row>
        <row r="7506">
          <cell r="B7506" t="str">
            <v xml:space="preserve">Maxi Foto, Lda                     </v>
          </cell>
        </row>
        <row r="7507">
          <cell r="B7507" t="str">
            <v xml:space="preserve">Maxicofre-Cof.Sist.Segurança,Lda   </v>
          </cell>
        </row>
        <row r="7508">
          <cell r="B7508" t="str">
            <v xml:space="preserve">Maxiequipas-Cons.Form.Gestão,Lda   </v>
          </cell>
        </row>
        <row r="7509">
          <cell r="B7509" t="str">
            <v xml:space="preserve">Maxiglobal-S.Equip.Informática,Lda </v>
          </cell>
        </row>
        <row r="7510">
          <cell r="B7510" t="str">
            <v xml:space="preserve">Maxireve-Revest.Decorações,Lda     </v>
          </cell>
        </row>
        <row r="7511">
          <cell r="B7511" t="str">
            <v xml:space="preserve">MaxOne-Material de Escritório,Lda  </v>
          </cell>
        </row>
        <row r="7512">
          <cell r="B7512" t="str">
            <v>Maxsturza-Ed.Publ.Jornais, Unip.Lda</v>
          </cell>
        </row>
        <row r="7513">
          <cell r="B7513" t="str">
            <v>Maxus Maxis-Soluções Informática,Ld</v>
          </cell>
        </row>
        <row r="7514">
          <cell r="B7514" t="str">
            <v xml:space="preserve">Mayro Magnetics Portugal, Lda      </v>
          </cell>
        </row>
        <row r="7515">
          <cell r="B7515" t="str">
            <v xml:space="preserve">MBA-Marketing &amp; Brindes, Lda       </v>
          </cell>
        </row>
        <row r="7516">
          <cell r="B7516" t="str">
            <v xml:space="preserve">MBC-Lazer,SA                       </v>
          </cell>
        </row>
        <row r="7517">
          <cell r="B7517" t="str">
            <v xml:space="preserve">Mbit - Computad.S.Informática, Lda </v>
          </cell>
        </row>
        <row r="7518">
          <cell r="B7518" t="str">
            <v xml:space="preserve">MBKarma                            </v>
          </cell>
        </row>
        <row r="7519">
          <cell r="B7519" t="str">
            <v xml:space="preserve">MB-Sistemas de Higiene, Lda        </v>
          </cell>
        </row>
        <row r="7520">
          <cell r="B7520" t="str">
            <v xml:space="preserve">MC Arquitectos, Lda                </v>
          </cell>
        </row>
        <row r="7521">
          <cell r="B7521" t="str">
            <v xml:space="preserve">Mcarthurglen                       </v>
          </cell>
        </row>
        <row r="7522">
          <cell r="B7522" t="str">
            <v xml:space="preserve">McArthurGlen Group Uk LTD          </v>
          </cell>
        </row>
        <row r="7523">
          <cell r="B7523" t="str">
            <v xml:space="preserve">MC-Bauchemie Portugal, Lda         </v>
          </cell>
        </row>
        <row r="7524">
          <cell r="B7524" t="str">
            <v xml:space="preserve">Mccann - Erickson Canal 1          </v>
          </cell>
        </row>
        <row r="7525">
          <cell r="B7525" t="str">
            <v>McGill-Inst.Center of Air Space Law</v>
          </cell>
        </row>
        <row r="7526">
          <cell r="B7526" t="str">
            <v xml:space="preserve">Mckinsey International. Inc.       </v>
          </cell>
        </row>
        <row r="7527">
          <cell r="B7527" t="str">
            <v xml:space="preserve">McLane Portugal, Log.Transporte,SA </v>
          </cell>
        </row>
        <row r="7528">
          <cell r="B7528" t="str">
            <v>MCL-Móveis Cozinha C.Decorativos,SA</v>
          </cell>
        </row>
        <row r="7529">
          <cell r="B7529" t="str">
            <v>MCPereira-Imp.Exp. Material Eléctri</v>
          </cell>
        </row>
        <row r="7530">
          <cell r="B7530" t="str">
            <v xml:space="preserve">Mead Fluid Dynamics, Ltd           </v>
          </cell>
        </row>
        <row r="7531">
          <cell r="B7531" t="str">
            <v xml:space="preserve">Mecalux Estantes, Lda              </v>
          </cell>
        </row>
        <row r="7532">
          <cell r="B7532" t="str">
            <v xml:space="preserve">Mecanarte-Metalúrgica Lagoa, Lda   </v>
          </cell>
        </row>
        <row r="7533">
          <cell r="B7533" t="str">
            <v xml:space="preserve">Mecapor-Montagens e Assistencia    </v>
          </cell>
        </row>
        <row r="7534">
          <cell r="B7534" t="str">
            <v xml:space="preserve">Medfirst                           </v>
          </cell>
        </row>
        <row r="7535">
          <cell r="B7535" t="str">
            <v xml:space="preserve">Media Capital Internet, SA         </v>
          </cell>
        </row>
        <row r="7536">
          <cell r="B7536" t="str">
            <v>Media Capital Marketing Directo, SA</v>
          </cell>
        </row>
        <row r="7537">
          <cell r="B7537" t="str">
            <v xml:space="preserve">Media Capital-Editora Multimedia   </v>
          </cell>
        </row>
        <row r="7538">
          <cell r="B7538" t="str">
            <v xml:space="preserve">Media Line-Comunic. Imagem,Lda     </v>
          </cell>
        </row>
        <row r="7539">
          <cell r="B7539" t="str">
            <v>Media Target-Edição e Marketing,Lda</v>
          </cell>
        </row>
        <row r="7540">
          <cell r="B7540" t="str">
            <v xml:space="preserve">Media Trust - Com.Marketing,Lda    </v>
          </cell>
        </row>
        <row r="7541">
          <cell r="B7541" t="str">
            <v>Mediafilme-Serv.Sist.Escritório,Lda</v>
          </cell>
        </row>
        <row r="7542">
          <cell r="B7542" t="str">
            <v xml:space="preserve">Medibal - Máquinas, Lda            </v>
          </cell>
        </row>
        <row r="7543">
          <cell r="B7543" t="str">
            <v xml:space="preserve">Medical Consult, Lda               </v>
          </cell>
        </row>
        <row r="7544">
          <cell r="B7544" t="str">
            <v xml:space="preserve">Medicalis - Clin.Dr.Campos Lopes   </v>
          </cell>
        </row>
        <row r="7545">
          <cell r="B7545" t="str">
            <v xml:space="preserve">Medicinália, S.A.                  </v>
          </cell>
        </row>
        <row r="7546">
          <cell r="B7546" t="str">
            <v xml:space="preserve">Medicisforma-Medicina Trab.Higiene </v>
          </cell>
        </row>
        <row r="7547">
          <cell r="B7547" t="str">
            <v xml:space="preserve">Medidaçor-Consultoria e Projectos, </v>
          </cell>
        </row>
        <row r="7548">
          <cell r="B7548" t="str">
            <v>Medilabor-Medic.Trab.Hig.S.Form.Lda</v>
          </cell>
        </row>
        <row r="7549">
          <cell r="B7549" t="str">
            <v xml:space="preserve">Mediospital - Eq.Prod.Hospit.Lda   </v>
          </cell>
        </row>
        <row r="7550">
          <cell r="B7550" t="str">
            <v xml:space="preserve">Medipress-Soc.Jorn. Editora Lda.   </v>
          </cell>
        </row>
        <row r="7551">
          <cell r="B7551" t="str">
            <v>Mediregião-Ed.Distr.Publicações,Lda</v>
          </cell>
        </row>
        <row r="7552">
          <cell r="B7552" t="str">
            <v xml:space="preserve">Meditrom-Comerc.Eq.Técnicos, Lda   </v>
          </cell>
        </row>
        <row r="7553">
          <cell r="B7553" t="str">
            <v xml:space="preserve">Medtronic Portugal, Lda            </v>
          </cell>
        </row>
        <row r="7554">
          <cell r="B7554" t="str">
            <v xml:space="preserve">Mega 4 - Lab. Açoreana Fotogr. Lda </v>
          </cell>
        </row>
        <row r="7555">
          <cell r="B7555" t="str">
            <v>Mega Control-Instr.Eq.S.Industr.Lda</v>
          </cell>
        </row>
        <row r="7556">
          <cell r="B7556" t="str">
            <v xml:space="preserve">Mega Imagem,Lda                    </v>
          </cell>
        </row>
        <row r="7557">
          <cell r="B7557" t="str">
            <v>Mega Visão-Controle Publicidade,Lda</v>
          </cell>
        </row>
        <row r="7558">
          <cell r="B7558" t="str">
            <v xml:space="preserve">Megafin-Soc.Editora, SA            </v>
          </cell>
        </row>
        <row r="7559">
          <cell r="B7559" t="str">
            <v xml:space="preserve">Mega-Hospedeiras                   </v>
          </cell>
        </row>
        <row r="7560">
          <cell r="B7560" t="str">
            <v xml:space="preserve">Megamédia - Soluç.Multimédia, Sa   </v>
          </cell>
        </row>
        <row r="7561">
          <cell r="B7561" t="str">
            <v xml:space="preserve">Megapixel-Serviços Center Lda      </v>
          </cell>
        </row>
        <row r="7562">
          <cell r="B7562" t="str">
            <v xml:space="preserve">Mega-Power (Portugal)              </v>
          </cell>
        </row>
        <row r="7563">
          <cell r="B7563" t="str">
            <v xml:space="preserve">Megarim-Com.Ind.Mat.Eléctrico,Lda  </v>
          </cell>
        </row>
        <row r="7564">
          <cell r="B7564" t="str">
            <v xml:space="preserve">Megatron Elektronik,AG &amp; CO        </v>
          </cell>
        </row>
        <row r="7565">
          <cell r="B7565" t="str">
            <v xml:space="preserve">Megatur-Viagens e Turismo,Lda      </v>
          </cell>
        </row>
        <row r="7566">
          <cell r="B7566" t="str">
            <v>Meio Corte Sinalização Trânsito,S.A</v>
          </cell>
        </row>
        <row r="7567">
          <cell r="B7567" t="str">
            <v xml:space="preserve">Meio-Publicidade e Marketing       </v>
          </cell>
        </row>
        <row r="7568">
          <cell r="B7568" t="str">
            <v xml:space="preserve">Melair-Agência Viag.Repres.Turist. </v>
          </cell>
        </row>
        <row r="7569">
          <cell r="B7569" t="str">
            <v xml:space="preserve">Melco, Lda                         </v>
          </cell>
        </row>
        <row r="7570">
          <cell r="B7570" t="str">
            <v xml:space="preserve">Meliã Madeira Mare                 </v>
          </cell>
        </row>
        <row r="7571">
          <cell r="B7571" t="str">
            <v xml:space="preserve">Meliá White House                  </v>
          </cell>
        </row>
        <row r="7572">
          <cell r="B7572" t="str">
            <v xml:space="preserve">Melos, Lda.                        </v>
          </cell>
        </row>
        <row r="7573">
          <cell r="B7573" t="str">
            <v xml:space="preserve">Melvar - Automóveis e Peças, SA    </v>
          </cell>
        </row>
        <row r="7574">
          <cell r="B7574" t="str">
            <v xml:space="preserve">MEM - Medeiros e Melo, Lda         </v>
          </cell>
        </row>
        <row r="7575">
          <cell r="B7575" t="str">
            <v xml:space="preserve">Memosis-Sistemas Informáticos,Lda  </v>
          </cell>
        </row>
        <row r="7576">
          <cell r="B7576" t="str">
            <v xml:space="preserve">Menarini Diagnósticos, Lda         </v>
          </cell>
        </row>
        <row r="7577">
          <cell r="B7577" t="str">
            <v xml:space="preserve">Mendes &amp; Barros, Lda               </v>
          </cell>
        </row>
        <row r="7578">
          <cell r="B7578" t="str">
            <v xml:space="preserve">Mendes e Caeiro, Lda.              </v>
          </cell>
        </row>
        <row r="7579">
          <cell r="B7579" t="str">
            <v xml:space="preserve">Mendes e Irmãos, Lda.              </v>
          </cell>
        </row>
        <row r="7580">
          <cell r="B7580" t="str">
            <v xml:space="preserve">Mendes Gomes e Dinis, Lda          </v>
          </cell>
        </row>
        <row r="7581">
          <cell r="B7581" t="str">
            <v xml:space="preserve">Mendes Pinto, Lda                  </v>
          </cell>
        </row>
        <row r="7582">
          <cell r="B7582" t="str">
            <v xml:space="preserve">Meninos da Luz-Soc.Expl.A.Rest.Lda </v>
          </cell>
        </row>
        <row r="7583">
          <cell r="B7583" t="str">
            <v xml:space="preserve">Menlo Worldwide Forw.Portugal, SA  </v>
          </cell>
        </row>
        <row r="7584">
          <cell r="B7584" t="str">
            <v xml:space="preserve">Mepa-S.Gastronomia Hotelaria,Lda   </v>
          </cell>
        </row>
        <row r="7585">
          <cell r="B7585" t="str">
            <v xml:space="preserve">Mepral-Mercantil Prod.Aliment.Lda  </v>
          </cell>
        </row>
        <row r="7586">
          <cell r="B7586" t="str">
            <v xml:space="preserve">Mercado dos Sonhos-Imp.Exp.,Lda    </v>
          </cell>
        </row>
        <row r="7587">
          <cell r="B7587" t="str">
            <v xml:space="preserve">Mercado dos Vidros Ideal, Lda.     </v>
          </cell>
        </row>
        <row r="7588">
          <cell r="B7588" t="str">
            <v xml:space="preserve">Mercauto - Metal. Rep. Automóveis, </v>
          </cell>
        </row>
        <row r="7589">
          <cell r="B7589" t="str">
            <v xml:space="preserve">Mercedes Benz Comercial, Lda       </v>
          </cell>
        </row>
        <row r="7590">
          <cell r="B7590" t="str">
            <v xml:space="preserve">Mercer (Portugal), Lda             </v>
          </cell>
        </row>
        <row r="7591">
          <cell r="B7591" t="str">
            <v xml:space="preserve">Mercês Lorena- Converção Restauro  </v>
          </cell>
        </row>
        <row r="7592">
          <cell r="B7592" t="str">
            <v xml:space="preserve">Mercês Lorena- Converção Restauro  </v>
          </cell>
        </row>
        <row r="7593">
          <cell r="B7593" t="str">
            <v xml:space="preserve">Merck Farma e Química, S.A.        </v>
          </cell>
        </row>
        <row r="7594">
          <cell r="B7594" t="str">
            <v xml:space="preserve">Mercofrio, Lda                     </v>
          </cell>
        </row>
        <row r="7595">
          <cell r="B7595" t="str">
            <v xml:space="preserve">Mesaposta-José Barros Veloso       </v>
          </cell>
        </row>
        <row r="7596">
          <cell r="B7596" t="str">
            <v xml:space="preserve">Mesbla - Comércio Sementes, Lda    </v>
          </cell>
        </row>
        <row r="7597">
          <cell r="B7597" t="str">
            <v>Mesmáki -Metalur., Fab. Equip. Met.</v>
          </cell>
        </row>
        <row r="7598">
          <cell r="B7598" t="str">
            <v>Mesmo a Calhar-Serviços de Catering</v>
          </cell>
        </row>
        <row r="7599">
          <cell r="B7599" t="str">
            <v xml:space="preserve">Mesquita Madeiras, SA              </v>
          </cell>
        </row>
        <row r="7600">
          <cell r="B7600" t="str">
            <v xml:space="preserve">Messe Berlin Gmbh                  </v>
          </cell>
        </row>
        <row r="7601">
          <cell r="B7601" t="str">
            <v xml:space="preserve">Mestre da Cor- Comércio de Tintas, </v>
          </cell>
        </row>
        <row r="7602">
          <cell r="B7602" t="str">
            <v xml:space="preserve">Mestre Maco-Materiais Construção   </v>
          </cell>
        </row>
        <row r="7603">
          <cell r="B7603" t="str">
            <v>Metacase-Soluções e Serviços Inform</v>
          </cell>
        </row>
        <row r="7604">
          <cell r="B7604" t="str">
            <v xml:space="preserve">Metal Neon-Reclamos Luminosos,Lda  </v>
          </cell>
        </row>
        <row r="7605">
          <cell r="B7605" t="str">
            <v xml:space="preserve">Metal Sistemas-S.Tecn.Alumínio,Lda </v>
          </cell>
        </row>
        <row r="7606">
          <cell r="B7606" t="str">
            <v xml:space="preserve">Metaldata-Eq.Tecn.Industriais, Lda </v>
          </cell>
        </row>
        <row r="7607">
          <cell r="B7607" t="str">
            <v xml:space="preserve">Metaleceia-Metalom.Industrial,Lda  </v>
          </cell>
        </row>
        <row r="7608">
          <cell r="B7608" t="str">
            <v xml:space="preserve">Metalite Aviation Lighting         </v>
          </cell>
        </row>
        <row r="7609">
          <cell r="B7609" t="str">
            <v>Metalixa-Mobiliário de Escritório,L</v>
          </cell>
        </row>
        <row r="7610">
          <cell r="B7610" t="str">
            <v>Metalizareal-Tratamento Anticorrosi</v>
          </cell>
        </row>
        <row r="7611">
          <cell r="B7611" t="str">
            <v>Metalocar-Indª de Metalomecânica-SA</v>
          </cell>
        </row>
        <row r="7612">
          <cell r="B7612" t="str">
            <v xml:space="preserve">Metalofarense, Lda.USAR4117794     </v>
          </cell>
        </row>
        <row r="7613">
          <cell r="B7613" t="str">
            <v xml:space="preserve">Metalofarense-Prod.Siderúrgicos,SA </v>
          </cell>
        </row>
        <row r="7614">
          <cell r="B7614" t="str">
            <v xml:space="preserve">Metalogalva - Irmãos Silvas, SA    </v>
          </cell>
        </row>
        <row r="7615">
          <cell r="B7615" t="str">
            <v xml:space="preserve">Metalurgia e Fundição Metafalb, SA </v>
          </cell>
        </row>
        <row r="7616">
          <cell r="B7616" t="str">
            <v xml:space="preserve">Metalúrgica da Lixa, Lda           </v>
          </cell>
        </row>
        <row r="7617">
          <cell r="B7617" t="str">
            <v xml:space="preserve">Metalúrgica da Silveira,Lda        </v>
          </cell>
        </row>
        <row r="7618">
          <cell r="B7618" t="str">
            <v xml:space="preserve">Metalúrgica Progresso Sacavém,Lda  </v>
          </cell>
        </row>
        <row r="7619">
          <cell r="B7619" t="str">
            <v xml:space="preserve">Metello e Carvalho, Lda            </v>
          </cell>
        </row>
        <row r="7620">
          <cell r="B7620" t="str">
            <v xml:space="preserve">Methodus Internacional, Lda        </v>
          </cell>
        </row>
        <row r="7621">
          <cell r="B7621" t="str">
            <v xml:space="preserve">Methodus-Sistemas Informação, SA   </v>
          </cell>
        </row>
        <row r="7622">
          <cell r="B7622" t="str">
            <v xml:space="preserve">Metro do Porto, SA                 </v>
          </cell>
        </row>
        <row r="7623">
          <cell r="B7623" t="str">
            <v xml:space="preserve">Metro News Publicações, SA         </v>
          </cell>
        </row>
        <row r="7624">
          <cell r="B7624" t="str">
            <v xml:space="preserve">Metropolis Business Publishing     </v>
          </cell>
        </row>
        <row r="7625">
          <cell r="B7625" t="str">
            <v xml:space="preserve">Metropolitano de Lisboa, E.P.E.    </v>
          </cell>
        </row>
        <row r="7626">
          <cell r="B7626" t="str">
            <v xml:space="preserve">Meva-Com. P.de Embalagens,Lda      </v>
          </cell>
        </row>
        <row r="7627">
          <cell r="B7627" t="str">
            <v xml:space="preserve">MFT-Sociedade Representações,Lda   </v>
          </cell>
        </row>
        <row r="7628">
          <cell r="B7628" t="str">
            <v xml:space="preserve">Mgi-Portugal-Org.Semin.E Conf.Lda  </v>
          </cell>
        </row>
        <row r="7629">
          <cell r="B7629" t="str">
            <v xml:space="preserve">MGT-Manut.Gestão e Tecnologia,Sa   </v>
          </cell>
        </row>
        <row r="7630">
          <cell r="B7630" t="str">
            <v xml:space="preserve">MH Alarmes-Segurança Privada,Lda   </v>
          </cell>
        </row>
        <row r="7631">
          <cell r="B7631" t="str">
            <v xml:space="preserve">MI 1970 Decorações, Lda            </v>
          </cell>
        </row>
        <row r="7632">
          <cell r="B7632" t="str">
            <v xml:space="preserve">Michael James                      </v>
          </cell>
        </row>
        <row r="7633">
          <cell r="B7633" t="str">
            <v xml:space="preserve">Michael Page International         </v>
          </cell>
        </row>
        <row r="7634">
          <cell r="B7634" t="str">
            <v xml:space="preserve">Michael Vagedes Gmbh               </v>
          </cell>
        </row>
        <row r="7635">
          <cell r="B7635" t="str">
            <v xml:space="preserve">Michele Mayewski                   </v>
          </cell>
        </row>
        <row r="7636">
          <cell r="B7636" t="str">
            <v xml:space="preserve">Micol - Soc. M. Construções, Lda   </v>
          </cell>
        </row>
        <row r="7637">
          <cell r="B7637" t="str">
            <v xml:space="preserve">Micotec                            </v>
          </cell>
        </row>
        <row r="7638">
          <cell r="B7638" t="str">
            <v>Micro Controle-Autom.Electrónica,Ld</v>
          </cell>
        </row>
        <row r="7639">
          <cell r="B7639" t="str">
            <v xml:space="preserve">Micro delta-Com.Mat.E Elec.,Lda.   </v>
          </cell>
        </row>
        <row r="7640">
          <cell r="B7640" t="str">
            <v xml:space="preserve">Micro Dinâmica-Comerc.Software,Lda </v>
          </cell>
        </row>
        <row r="7641">
          <cell r="B7641" t="str">
            <v xml:space="preserve">Micro Horta-Com.e Informática, Lda </v>
          </cell>
        </row>
        <row r="7642">
          <cell r="B7642" t="str">
            <v xml:space="preserve">Microambiente-Tecn.Ambientais,Lda  </v>
          </cell>
        </row>
        <row r="7643">
          <cell r="B7643" t="str">
            <v>Microcaos ll-Org.Métodos Inform.Lda</v>
          </cell>
        </row>
        <row r="7644">
          <cell r="B7644" t="str">
            <v xml:space="preserve">Microfil-Inovação e Tecnologia     </v>
          </cell>
        </row>
        <row r="7645">
          <cell r="B7645" t="str">
            <v xml:space="preserve">Microluso-Sist.Informáticos, Lda   </v>
          </cell>
        </row>
        <row r="7646">
          <cell r="B7646" t="str">
            <v xml:space="preserve">Micromotor                         </v>
          </cell>
        </row>
        <row r="7647">
          <cell r="B7647" t="str">
            <v xml:space="preserve">Microprocessador-Sist.Digitais,SA  </v>
          </cell>
        </row>
        <row r="7648">
          <cell r="B7648" t="str">
            <v>Microsegur Soluções de Engenharia L</v>
          </cell>
        </row>
        <row r="7649">
          <cell r="B7649" t="str">
            <v xml:space="preserve">Microsis - Microcomput.Sist.,Lda   </v>
          </cell>
        </row>
        <row r="7650">
          <cell r="B7650" t="str">
            <v xml:space="preserve">Microsoft Ireland Operations, Ltd  </v>
          </cell>
        </row>
        <row r="7651">
          <cell r="B7651" t="str">
            <v xml:space="preserve">Miguel  Silva A. Simões Carrelo    </v>
          </cell>
        </row>
        <row r="7652">
          <cell r="B7652" t="str">
            <v xml:space="preserve">Miguel Afonso Bi Gonçalves         </v>
          </cell>
        </row>
        <row r="7653">
          <cell r="B7653" t="str">
            <v xml:space="preserve">Miguel António Braga Melo Resendes </v>
          </cell>
        </row>
        <row r="7654">
          <cell r="B7654" t="str">
            <v xml:space="preserve">MIGUEL ANTÓNIO BRAGA MELO REZENDES </v>
          </cell>
        </row>
        <row r="7655">
          <cell r="B7655" t="str">
            <v xml:space="preserve">Miguel Arruda - Arq. Assoc., Lda   </v>
          </cell>
        </row>
        <row r="7656">
          <cell r="B7656" t="str">
            <v xml:space="preserve">Miguel Brandão Amaral              </v>
          </cell>
        </row>
        <row r="7657">
          <cell r="B7657" t="str">
            <v xml:space="preserve">Miguel Dias Neves                  </v>
          </cell>
        </row>
        <row r="7658">
          <cell r="B7658" t="str">
            <v>Miguel Eiró, Andrade Ramos &amp; Assoc.</v>
          </cell>
        </row>
        <row r="7659">
          <cell r="B7659" t="str">
            <v xml:space="preserve">Miguel H.B.Meneses Alarcão         </v>
          </cell>
        </row>
        <row r="7660">
          <cell r="B7660" t="str">
            <v xml:space="preserve">Miguel José Mesquita Fernandes     </v>
          </cell>
        </row>
        <row r="7661">
          <cell r="B7661" t="str">
            <v xml:space="preserve">MIGUEL PRISTA L. RODRIGUES LOPES   </v>
          </cell>
        </row>
        <row r="7662">
          <cell r="B7662" t="str">
            <v xml:space="preserve">Miguel Rios                        </v>
          </cell>
        </row>
        <row r="7663">
          <cell r="B7663" t="str">
            <v xml:space="preserve">Miguel Rios                        </v>
          </cell>
        </row>
        <row r="7664">
          <cell r="B7664" t="str">
            <v xml:space="preserve">Miguel Saraiva &amp; Associados -      </v>
          </cell>
        </row>
        <row r="7665">
          <cell r="B7665" t="str">
            <v xml:space="preserve">Miguel Silveira Borges             </v>
          </cell>
        </row>
        <row r="7666">
          <cell r="B7666" t="str">
            <v xml:space="preserve">Miguel Vasconcelos Borges Tavares  </v>
          </cell>
        </row>
        <row r="7667">
          <cell r="B7667" t="str">
            <v>Miguel Viseu Coelho,Arquitectºs Ass</v>
          </cell>
        </row>
        <row r="7668">
          <cell r="B7668" t="str">
            <v xml:space="preserve">Miguel Viveiros                    </v>
          </cell>
        </row>
        <row r="7669">
          <cell r="B7669" t="str">
            <v xml:space="preserve">Mil Páginas-Comunic.Imagem, Lda    </v>
          </cell>
        </row>
        <row r="7670">
          <cell r="B7670" t="str">
            <v xml:space="preserve">Militão Marques Alves Veloso       </v>
          </cell>
        </row>
        <row r="7671">
          <cell r="B7671" t="str">
            <v xml:space="preserve">Min.Ambiente -Dir.Geral .Ambiente  </v>
          </cell>
        </row>
        <row r="7672">
          <cell r="B7672" t="str">
            <v xml:space="preserve">Min.Ambiente-D.R.A.Ordenam.Norte   </v>
          </cell>
        </row>
        <row r="7673">
          <cell r="B7673" t="str">
            <v xml:space="preserve">Minastela, Lda                     </v>
          </cell>
        </row>
        <row r="7674">
          <cell r="B7674" t="str">
            <v>Mindflow, Desenv.Pessoal Organ.,Lda</v>
          </cell>
        </row>
        <row r="7675">
          <cell r="B7675" t="str">
            <v>Mineroaço-Com. Import. de Aços.s.a.</v>
          </cell>
        </row>
        <row r="7676">
          <cell r="B7676" t="str">
            <v xml:space="preserve">Minervino - Rep. e Peças Auto, Lda </v>
          </cell>
        </row>
        <row r="7677">
          <cell r="B7677" t="str">
            <v>Minfo Gráfica-Servº Gráficos Public</v>
          </cell>
        </row>
        <row r="7678">
          <cell r="B7678" t="str">
            <v xml:space="preserve">Minfo-Com.Micro Informática,Lda    </v>
          </cell>
        </row>
        <row r="7679">
          <cell r="B7679" t="str">
            <v xml:space="preserve">Mingotes-Instalações Técnicas, Lda </v>
          </cell>
        </row>
        <row r="7680">
          <cell r="B7680" t="str">
            <v xml:space="preserve">Minist. Economia-Dir.Reg.Centro    </v>
          </cell>
        </row>
        <row r="7681">
          <cell r="B7681" t="str">
            <v xml:space="preserve">Minist.Defesa Nac.-Fap-B.Aérea 1   </v>
          </cell>
        </row>
        <row r="7682">
          <cell r="B7682" t="str">
            <v>Minist.Defesa Nacional Assuntos Mar</v>
          </cell>
        </row>
        <row r="7683">
          <cell r="B7683" t="str">
            <v xml:space="preserve">Minist.Economia-Dir.Reg.Norte      </v>
          </cell>
        </row>
        <row r="7684">
          <cell r="B7684" t="str">
            <v xml:space="preserve">Minist.Justiça-Cofre G.Tribunais   </v>
          </cell>
        </row>
        <row r="7685">
          <cell r="B7685" t="str">
            <v xml:space="preserve">Ministério da Defesa Nacional      </v>
          </cell>
        </row>
        <row r="7686">
          <cell r="B7686" t="str">
            <v>Ministério da Economia e do Emprego</v>
          </cell>
        </row>
        <row r="7687">
          <cell r="B7687" t="str">
            <v>Ministério da Economia e do Emprego</v>
          </cell>
        </row>
        <row r="7688">
          <cell r="B7688" t="str">
            <v xml:space="preserve">Ministerio da Saúde-D.G.Saúde      </v>
          </cell>
        </row>
        <row r="7689">
          <cell r="B7689" t="str">
            <v xml:space="preserve">Ministério Defesa Nacional         </v>
          </cell>
        </row>
        <row r="7690">
          <cell r="B7690" t="str">
            <v xml:space="preserve">Ministério Economia e Inovação     </v>
          </cell>
        </row>
        <row r="7691">
          <cell r="B7691" t="str">
            <v xml:space="preserve">Minitrom-Componen.E Electro.,Lda   </v>
          </cell>
        </row>
        <row r="7692">
          <cell r="B7692" t="str">
            <v xml:space="preserve">Mintel International Group Ltd.    </v>
          </cell>
        </row>
        <row r="7693">
          <cell r="B7693" t="str">
            <v xml:space="preserve">MIPAL-Tintas e Vernizes, Lda.      </v>
          </cell>
        </row>
        <row r="7694">
          <cell r="B7694" t="str">
            <v xml:space="preserve">Mirageral-Material Eléctrico,S.A.  </v>
          </cell>
        </row>
        <row r="7695">
          <cell r="B7695" t="str">
            <v xml:space="preserve">Miralmáquinas-Com.Ind.Equipam.,Lda </v>
          </cell>
        </row>
        <row r="7696">
          <cell r="B7696" t="str">
            <v>Miranda Correia Amendoeira &amp; Associ</v>
          </cell>
        </row>
        <row r="7697">
          <cell r="B7697" t="str">
            <v xml:space="preserve">Miranda e Cª., Lda                 </v>
          </cell>
        </row>
        <row r="7698">
          <cell r="B7698" t="str">
            <v xml:space="preserve">Miranda Ribeiro e Filhos, Lda      </v>
          </cell>
        </row>
        <row r="7699">
          <cell r="B7699" t="str">
            <v xml:space="preserve">Mirapack                           </v>
          </cell>
        </row>
        <row r="7700">
          <cell r="B7700" t="str">
            <v xml:space="preserve">Miraparque-Padaria Pastelaria      </v>
          </cell>
        </row>
        <row r="7701">
          <cell r="B7701" t="str">
            <v xml:space="preserve">Miriam Valente de Almeida          </v>
          </cell>
        </row>
        <row r="7702">
          <cell r="B7702" t="str">
            <v xml:space="preserve">Mirror Publicidade, Lda            </v>
          </cell>
        </row>
        <row r="7703">
          <cell r="B7703" t="str">
            <v xml:space="preserve">Misa - Prod.Higiene Limpeza, Lda   </v>
          </cell>
        </row>
        <row r="7704">
          <cell r="B7704" t="str">
            <v xml:space="preserve">Misco - Ibéria Computers Sup. SA   </v>
          </cell>
        </row>
        <row r="7705">
          <cell r="B7705" t="str">
            <v xml:space="preserve">Missão Descobrir                   </v>
          </cell>
        </row>
        <row r="7706">
          <cell r="B7706" t="str">
            <v xml:space="preserve">Missprint-Serv.Tec.Informação,Ld   </v>
          </cell>
        </row>
        <row r="7707">
          <cell r="B7707" t="str">
            <v xml:space="preserve">Mitsubishi Electric Europe         </v>
          </cell>
        </row>
        <row r="7708">
          <cell r="B7708" t="str">
            <v xml:space="preserve">Mitsubishi Motors de Portugal      </v>
          </cell>
        </row>
        <row r="7709">
          <cell r="B7709" t="str">
            <v xml:space="preserve">Mixhours - Unipessoal, Lda         </v>
          </cell>
        </row>
        <row r="7710">
          <cell r="B7710" t="str">
            <v>MKT - Comunicação e Publicidade, Sa</v>
          </cell>
        </row>
        <row r="7711">
          <cell r="B7711" t="str">
            <v>MLC-Consultores Organizacionais,Lda</v>
          </cell>
        </row>
        <row r="7712">
          <cell r="B7712" t="str">
            <v>MLG INOX - Comércio Prod. Inox, Lda</v>
          </cell>
        </row>
        <row r="7713">
          <cell r="B7713" t="str">
            <v xml:space="preserve">MMC-Madeira Medical Center, SA     </v>
          </cell>
        </row>
        <row r="7714">
          <cell r="B7714" t="str">
            <v xml:space="preserve">MMF-Machado,Miranda e Fabião,Lda   </v>
          </cell>
        </row>
        <row r="7715">
          <cell r="B7715" t="str">
            <v xml:space="preserve">Mobbit Systems-Infocomunicação SA  </v>
          </cell>
        </row>
        <row r="7716">
          <cell r="B7716" t="str">
            <v xml:space="preserve">Mobcom-Distr.Cons.Pr.Consumo,Lda   </v>
          </cell>
        </row>
        <row r="7717">
          <cell r="B7717" t="str">
            <v xml:space="preserve">Mobidream-Comércio de Mobiliário   </v>
          </cell>
        </row>
        <row r="7718">
          <cell r="B7718" t="str">
            <v xml:space="preserve">Mobilaço - Equip. Metálico, Lda.   </v>
          </cell>
        </row>
        <row r="7719">
          <cell r="B7719" t="str">
            <v xml:space="preserve">Mobilift Portugal                  </v>
          </cell>
        </row>
        <row r="7720">
          <cell r="B7720" t="str">
            <v>Mobilitec-Com.Ass.Mat.Ort. Hosp.Lda</v>
          </cell>
        </row>
        <row r="7721">
          <cell r="B7721" t="str">
            <v>Mobilwave-Tecnologias de Informação</v>
          </cell>
        </row>
        <row r="7722">
          <cell r="B7722" t="str">
            <v>Mobioffice-Comércio Equipº Escritór</v>
          </cell>
        </row>
        <row r="7723">
          <cell r="B7723" t="str">
            <v xml:space="preserve">Mobipeople-Tecnologia e Inovação   </v>
          </cell>
        </row>
        <row r="7724">
          <cell r="B7724" t="str">
            <v xml:space="preserve">Moda Sonha-Com.Ind.Textil, Lda     </v>
          </cell>
        </row>
        <row r="7725">
          <cell r="B7725" t="str">
            <v xml:space="preserve">Modelo Continente Hipermercados,SA </v>
          </cell>
        </row>
        <row r="7726">
          <cell r="B7726" t="str">
            <v>Modelo-Dist.Materiais Construção,SA</v>
          </cell>
        </row>
        <row r="7727">
          <cell r="B7727" t="str">
            <v xml:space="preserve">Modernotécnica-Cab.Eléctricas,Lda  </v>
          </cell>
        </row>
        <row r="7728">
          <cell r="B7728" t="str">
            <v xml:space="preserve">Modernotel-Equip. Hoteleiros, Lda  </v>
          </cell>
        </row>
        <row r="7729">
          <cell r="B7729" t="str">
            <v xml:space="preserve">Modesto Gonçalves e Gomes, Lda     </v>
          </cell>
        </row>
        <row r="7730">
          <cell r="B7730" t="str">
            <v xml:space="preserve">Moditec-Móveis,Divis.Tectos,Lda    </v>
          </cell>
        </row>
        <row r="7731">
          <cell r="B7731" t="str">
            <v xml:space="preserve">Modulo-Condut.Eléctricos Espec.SA  </v>
          </cell>
        </row>
        <row r="7732">
          <cell r="B7732" t="str">
            <v xml:space="preserve">Modus Informática, Lda             </v>
          </cell>
        </row>
        <row r="7733">
          <cell r="B7733" t="str">
            <v xml:space="preserve">Modusinal-Sist.Proj.Sinalizaç.Lda  </v>
          </cell>
        </row>
        <row r="7734">
          <cell r="B7734" t="str">
            <v xml:space="preserve">ModusLab-C.Análies Clin.Unip.Lda   </v>
          </cell>
        </row>
        <row r="7735">
          <cell r="B7735" t="str">
            <v xml:space="preserve">Moedomática-Soc.Máq.Automat., Lda  </v>
          </cell>
        </row>
        <row r="7736">
          <cell r="B7736" t="str">
            <v xml:space="preserve">Moeller Electric, SA               </v>
          </cell>
        </row>
        <row r="7737">
          <cell r="B7737" t="str">
            <v>Moisés &amp; Dias-Rochas Ornamentais,Ld</v>
          </cell>
        </row>
        <row r="7738">
          <cell r="B7738" t="str">
            <v xml:space="preserve">Moix, Serveis i Obras, SL          </v>
          </cell>
        </row>
        <row r="7739">
          <cell r="B7739" t="str">
            <v xml:space="preserve">Mola Ativism-Design de Comunicação </v>
          </cell>
        </row>
        <row r="7740">
          <cell r="B7740" t="str">
            <v xml:space="preserve">Molalgarve - Reparações de Molas   </v>
          </cell>
        </row>
        <row r="7741">
          <cell r="B7741" t="str">
            <v xml:space="preserve">Molarte - Colchões, S.A.           </v>
          </cell>
        </row>
        <row r="7742">
          <cell r="B7742" t="str">
            <v xml:space="preserve">Molavide-Molas de Moscavide,Lda.   </v>
          </cell>
        </row>
        <row r="7743">
          <cell r="B7743" t="str">
            <v xml:space="preserve">Moldacril-Indústria Plásticos, Lda </v>
          </cell>
        </row>
        <row r="7744">
          <cell r="B7744" t="str">
            <v xml:space="preserve">Moldular                           </v>
          </cell>
        </row>
        <row r="7745">
          <cell r="B7745" t="str">
            <v xml:space="preserve">Molduras Romarte, Lda              </v>
          </cell>
        </row>
        <row r="7746">
          <cell r="B7746" t="str">
            <v xml:space="preserve">Molduras, Pintura e Arte Lda.      </v>
          </cell>
        </row>
        <row r="7747">
          <cell r="B7747" t="str">
            <v xml:space="preserve">Molfil-Gab.Tecn.Ap.Ind.Bordados    </v>
          </cell>
        </row>
        <row r="7748">
          <cell r="B7748" t="str">
            <v>Molha d'Alcool-Impress.Gráficos,Lda</v>
          </cell>
        </row>
        <row r="7749">
          <cell r="B7749" t="str">
            <v xml:space="preserve">Molo Design, ltd                   </v>
          </cell>
        </row>
        <row r="7750">
          <cell r="B7750" t="str">
            <v xml:space="preserve">Momberger Airport Information      </v>
          </cell>
        </row>
        <row r="7751">
          <cell r="B7751" t="str">
            <v xml:space="preserve">Momberger Airport Information      </v>
          </cell>
        </row>
        <row r="7752">
          <cell r="B7752" t="str">
            <v xml:space="preserve">Monarch Airlines Limited           </v>
          </cell>
        </row>
        <row r="7753">
          <cell r="B7753" t="str">
            <v xml:space="preserve">Mondiaço-Soc.Representações,Lda    </v>
          </cell>
        </row>
        <row r="7754">
          <cell r="B7754" t="str">
            <v xml:space="preserve">Monditeca - Mont.Divis.Tectos,Lda  </v>
          </cell>
        </row>
        <row r="7755">
          <cell r="B7755" t="str">
            <v>MÓNICA MARIA LIMA G DA SILVA ROSA N</v>
          </cell>
        </row>
        <row r="7756">
          <cell r="B7756" t="str">
            <v xml:space="preserve">Monico Gourmet, SL                 </v>
          </cell>
        </row>
        <row r="7757">
          <cell r="B7757" t="str">
            <v xml:space="preserve">Monitor-Projectos e Edições,Lda    </v>
          </cell>
        </row>
        <row r="7758">
          <cell r="B7758" t="str">
            <v xml:space="preserve">Moniz &amp; Tachinha, S.A.             </v>
          </cell>
        </row>
        <row r="7759">
          <cell r="B7759" t="str">
            <v xml:space="preserve">Moniz de Sá, Lda                   </v>
          </cell>
        </row>
        <row r="7760">
          <cell r="B7760" t="str">
            <v>Moniz de Sá-Veículos Automóveis,Lda</v>
          </cell>
        </row>
        <row r="7761">
          <cell r="B7761" t="str">
            <v xml:space="preserve">Moniz e Moniz, Lda                 </v>
          </cell>
        </row>
        <row r="7762">
          <cell r="B7762" t="str">
            <v xml:space="preserve">Monjardino &amp; Coucello, Lda         </v>
          </cell>
        </row>
        <row r="7763">
          <cell r="B7763" t="str">
            <v>Monoclima-Instalações Mecânicas, S.</v>
          </cell>
        </row>
        <row r="7764">
          <cell r="B7764" t="str">
            <v xml:space="preserve">Monofásica-Est.Mont.Ind.Elect.Lda  </v>
          </cell>
        </row>
        <row r="7765">
          <cell r="B7765" t="str">
            <v xml:space="preserve">Monopalco-Tendas, Lda              </v>
          </cell>
        </row>
        <row r="7766">
          <cell r="B7766" t="str">
            <v xml:space="preserve">Monsegur-Construção Sinalização,SA </v>
          </cell>
        </row>
        <row r="7767">
          <cell r="B7767" t="str">
            <v xml:space="preserve">Montaco-Mont.Trat.Met.Plastic.Lda  </v>
          </cell>
        </row>
        <row r="7768">
          <cell r="B7768" t="str">
            <v>Montalfer-Mont.Constr.Metálicas,Lda</v>
          </cell>
        </row>
        <row r="7769">
          <cell r="B7769" t="str">
            <v xml:space="preserve">Montalgarve-Mat.Eq.Industriais,Ldª </v>
          </cell>
        </row>
        <row r="7770">
          <cell r="B7770" t="str">
            <v xml:space="preserve">Montalgrua - Rep. e Al. de Gruas   </v>
          </cell>
        </row>
        <row r="7771">
          <cell r="B7771" t="str">
            <v>Montal-Montag.Alug.V.Estruturas, SA</v>
          </cell>
        </row>
        <row r="7772">
          <cell r="B7772" t="str">
            <v xml:space="preserve">Montalverne e Ca., Lda.            </v>
          </cell>
        </row>
        <row r="7773">
          <cell r="B7773" t="str">
            <v xml:space="preserve">Montante-Emp.de Proj.e Const.,Lda  </v>
          </cell>
        </row>
        <row r="7774">
          <cell r="B7774" t="str">
            <v xml:space="preserve">Monte Carneiro - Construções, Lda  </v>
          </cell>
        </row>
        <row r="7775">
          <cell r="B7775" t="str">
            <v xml:space="preserve">MonteAdriano-Engª e Construção,SA  </v>
          </cell>
        </row>
        <row r="7776">
          <cell r="B7776" t="str">
            <v xml:space="preserve">Monteiro &amp; Silva, Lda              </v>
          </cell>
        </row>
        <row r="7777">
          <cell r="B7777" t="str">
            <v xml:space="preserve">Monteiro e Fernandes, Lda          </v>
          </cell>
        </row>
        <row r="7778">
          <cell r="B7778" t="str">
            <v xml:space="preserve">Monteiro e Filho, Lda.             </v>
          </cell>
        </row>
        <row r="7779">
          <cell r="B7779" t="str">
            <v xml:space="preserve">Montellano, Lda                    </v>
          </cell>
        </row>
        <row r="7780">
          <cell r="B7780" t="str">
            <v xml:space="preserve">Montenegro, Fernandes e Cia.,Lda   </v>
          </cell>
        </row>
        <row r="7781">
          <cell r="B7781" t="str">
            <v xml:space="preserve">Montieléctrica-Com.Electro.,Lda    </v>
          </cell>
        </row>
        <row r="7782">
          <cell r="B7782" t="str">
            <v xml:space="preserve">Montoya e Amorim, Lda.             </v>
          </cell>
        </row>
        <row r="7783">
          <cell r="B7783" t="str">
            <v xml:space="preserve">Montyparts                         </v>
          </cell>
        </row>
        <row r="7784">
          <cell r="B7784" t="str">
            <v xml:space="preserve">Monumental design, Lda             </v>
          </cell>
        </row>
        <row r="7785">
          <cell r="B7785" t="str">
            <v xml:space="preserve">Moodie International Limited       </v>
          </cell>
        </row>
        <row r="7786">
          <cell r="B7786" t="str">
            <v xml:space="preserve">Moody's Investors Service, Ltd     </v>
          </cell>
        </row>
        <row r="7787">
          <cell r="B7787" t="str">
            <v xml:space="preserve">Moore Paragon Portuguesa, Lda      </v>
          </cell>
        </row>
        <row r="7788">
          <cell r="B7788" t="str">
            <v xml:space="preserve">Morada                             </v>
          </cell>
        </row>
        <row r="7789">
          <cell r="B7789" t="str">
            <v xml:space="preserve">Morais &amp; Câmara                    </v>
          </cell>
        </row>
        <row r="7790">
          <cell r="B7790" t="str">
            <v xml:space="preserve">MORAIS &amp; CÂMARA, Ldª               </v>
          </cell>
        </row>
        <row r="7791">
          <cell r="B7791" t="str">
            <v xml:space="preserve">Morais e Ramos, Lda                </v>
          </cell>
        </row>
        <row r="7792">
          <cell r="B7792" t="str">
            <v xml:space="preserve">Morais Leitão &amp; J.Galvão Teles     </v>
          </cell>
        </row>
        <row r="7793">
          <cell r="B7793" t="str">
            <v xml:space="preserve">Morefone-Telecomunicaç.Maia, Lda   </v>
          </cell>
        </row>
        <row r="7794">
          <cell r="B7794" t="str">
            <v xml:space="preserve">Moreira e Veríssimo, Lda           </v>
          </cell>
        </row>
        <row r="7795">
          <cell r="B7795" t="str">
            <v xml:space="preserve">Moreira Gonçalves e Ca., Lda.      </v>
          </cell>
        </row>
        <row r="7796">
          <cell r="B7796" t="str">
            <v xml:space="preserve">Morgado e Cia., Lda                </v>
          </cell>
        </row>
        <row r="7797">
          <cell r="B7797" t="str">
            <v xml:space="preserve">Moss-Médicos Organ.Ser.Saúde, Ldª  </v>
          </cell>
        </row>
        <row r="7798">
          <cell r="B7798" t="str">
            <v xml:space="preserve">Most ValuablePlayer-Consultores    </v>
          </cell>
        </row>
        <row r="7799">
          <cell r="B7799" t="str">
            <v xml:space="preserve">Mota &amp; Aguiar, Lda                 </v>
          </cell>
        </row>
        <row r="7800">
          <cell r="B7800" t="str">
            <v xml:space="preserve">MOTA &amp; TEIXEIRA, S.A.              </v>
          </cell>
        </row>
        <row r="7801">
          <cell r="B7801" t="str">
            <v>Mota Carvalho Arquitectos, Unipesso</v>
          </cell>
        </row>
        <row r="7802">
          <cell r="B7802" t="str">
            <v xml:space="preserve">Mota-Engil,Engª e Construção, SA   </v>
          </cell>
        </row>
        <row r="7803">
          <cell r="B7803" t="str">
            <v xml:space="preserve">Motequi-Motores Equipamentos,Lda   </v>
          </cell>
        </row>
        <row r="7804">
          <cell r="B7804" t="str">
            <v>Motivação-Est.Psico-Sociológicos,Ld</v>
          </cell>
        </row>
        <row r="7805">
          <cell r="B7805" t="str">
            <v xml:space="preserve">Motivate Publishing, Ltd           </v>
          </cell>
        </row>
        <row r="7806">
          <cell r="B7806" t="str">
            <v xml:space="preserve">Motiven-C.Recursos Humanos Un.Lda  </v>
          </cell>
        </row>
        <row r="7807">
          <cell r="B7807" t="str">
            <v xml:space="preserve">Motivo-Com.E Motiva.Mercados,Lda   </v>
          </cell>
        </row>
        <row r="7808">
          <cell r="B7808" t="str">
            <v>Motivográfico 3D-S.Des.Publicid.Lda</v>
          </cell>
        </row>
        <row r="7809">
          <cell r="B7809" t="str">
            <v>Motivográfico-S.Design e Public.Lda</v>
          </cell>
        </row>
        <row r="7810">
          <cell r="B7810" t="str">
            <v xml:space="preserve">Moto Sete-Com.Rep.Motociclos,Lda   </v>
          </cell>
        </row>
        <row r="7811">
          <cell r="B7811" t="str">
            <v>Motocapucho-C.Art.Electr.Motores,Ld</v>
          </cell>
        </row>
        <row r="7812">
          <cell r="B7812" t="str">
            <v xml:space="preserve">Motodiesel, Lda                    </v>
          </cell>
        </row>
        <row r="7813">
          <cell r="B7813" t="str">
            <v xml:space="preserve">MotoHorta                          </v>
          </cell>
        </row>
        <row r="7814">
          <cell r="B7814" t="str">
            <v xml:space="preserve">Motojardim - Equip. e Jardins, Lda </v>
          </cell>
        </row>
        <row r="7815">
          <cell r="B7815" t="str">
            <v xml:space="preserve">Motoni-Soc.Equipamentos, Lda       </v>
          </cell>
        </row>
        <row r="7816">
          <cell r="B7816" t="str">
            <v xml:space="preserve">Motopeças-Motores e Indust.,Lda.   </v>
          </cell>
        </row>
        <row r="7817">
          <cell r="B7817" t="str">
            <v xml:space="preserve">Motope-Motores Óleos Pesados,Lda   </v>
          </cell>
        </row>
        <row r="7818">
          <cell r="B7818" t="str">
            <v xml:space="preserve">Motoporto, Lda                     </v>
          </cell>
        </row>
        <row r="7819">
          <cell r="B7819" t="str">
            <v>Motorpress Lisboa-Ed.Distribuição,S</v>
          </cell>
        </row>
        <row r="7820">
          <cell r="B7820" t="str">
            <v xml:space="preserve">Mototrape-Com.Máq.Equipamentos,Lda </v>
          </cell>
        </row>
        <row r="7821">
          <cell r="B7821" t="str">
            <v xml:space="preserve">Moura, Pereira e Paiva, Lda        </v>
          </cell>
        </row>
        <row r="7822">
          <cell r="B7822" t="str">
            <v xml:space="preserve">Mourão Serra, Lda.                 </v>
          </cell>
        </row>
        <row r="7823">
          <cell r="B7823" t="str">
            <v xml:space="preserve">Mourastock Inv.Turisticos Hotel.SA </v>
          </cell>
        </row>
        <row r="7824">
          <cell r="B7824" t="str">
            <v xml:space="preserve">Movecho-Móveis de Escritório ,SA   </v>
          </cell>
        </row>
        <row r="7825">
          <cell r="B7825" t="str">
            <v xml:space="preserve">Móveis Aníbal Gomes, Lda           </v>
          </cell>
        </row>
        <row r="7826">
          <cell r="B7826" t="str">
            <v xml:space="preserve">Móveis ZéZé-Fab.Com.Móveis, Lda    </v>
          </cell>
        </row>
        <row r="7827">
          <cell r="B7827" t="str">
            <v>Móvel 4-Mobiliário Contemporâneo,Ld</v>
          </cell>
        </row>
        <row r="7828">
          <cell r="B7828" t="str">
            <v xml:space="preserve">Movelcar-Com.Móveis e Automóv.Lda  </v>
          </cell>
        </row>
        <row r="7829">
          <cell r="B7829" t="str">
            <v xml:space="preserve">Movelpartes-Comp.Ind.Mobiliário,Sa </v>
          </cell>
        </row>
        <row r="7830">
          <cell r="B7830" t="str">
            <v xml:space="preserve">Movex III, SA                      </v>
          </cell>
        </row>
        <row r="7831">
          <cell r="B7831" t="str">
            <v>Movex-Prod.Venda Alug. Módulos Pré-</v>
          </cell>
        </row>
        <row r="7832">
          <cell r="B7832" t="str">
            <v>Moviaço 2-Mobiliário e Equipamentos</v>
          </cell>
        </row>
        <row r="7833">
          <cell r="B7833" t="str">
            <v xml:space="preserve">Moviaço-Ind.Com.Equip.Meta.,Lda.   </v>
          </cell>
        </row>
        <row r="7834">
          <cell r="B7834" t="str">
            <v xml:space="preserve">Moviarte-Paulina da Estrela &amp; F.   </v>
          </cell>
        </row>
        <row r="7835">
          <cell r="B7835" t="str">
            <v>Movicargo-Moviment. Industrial, Lda</v>
          </cell>
        </row>
        <row r="7836">
          <cell r="B7836" t="str">
            <v xml:space="preserve">Moviclean-Limp.Man.R.Veículos,Lda  </v>
          </cell>
        </row>
        <row r="7837">
          <cell r="B7837" t="str">
            <v xml:space="preserve">Movicontrol-Sist.Acc.Automação,Lda </v>
          </cell>
        </row>
        <row r="7838">
          <cell r="B7838" t="str">
            <v xml:space="preserve">Moviflor -Comércio Mobiliário, SA  </v>
          </cell>
        </row>
        <row r="7839">
          <cell r="B7839" t="str">
            <v xml:space="preserve">Moviflor-Móveis Electrodomést.S.A. </v>
          </cell>
        </row>
        <row r="7840">
          <cell r="B7840" t="str">
            <v xml:space="preserve">Movilider-Móveis Eq.Escritório,Lda </v>
          </cell>
        </row>
        <row r="7841">
          <cell r="B7841" t="str">
            <v xml:space="preserve">Movimenta-Eq.Moviment.Cargas,Lda   </v>
          </cell>
        </row>
        <row r="7842">
          <cell r="B7842" t="str">
            <v>Movinorte-Móveis Eq.Escritório, Lda</v>
          </cell>
        </row>
        <row r="7843">
          <cell r="B7843" t="str">
            <v xml:space="preserve">Movitrom-Manut.Sistemas de Energia </v>
          </cell>
        </row>
        <row r="7844">
          <cell r="B7844" t="str">
            <v xml:space="preserve">MP Incentivos-Ag.Viagens, Lda      </v>
          </cell>
        </row>
        <row r="7845">
          <cell r="B7845" t="str">
            <v xml:space="preserve">Mpm - Móveis Por Medida, Lda       </v>
          </cell>
        </row>
        <row r="7846">
          <cell r="B7846" t="str">
            <v xml:space="preserve">Mpo - Máquinas Para Obras          </v>
          </cell>
        </row>
        <row r="7847">
          <cell r="B7847" t="str">
            <v xml:space="preserve">Mpo (Portugal) Dupl.S.Conteudo,Lda </v>
          </cell>
        </row>
        <row r="7848">
          <cell r="B7848" t="str">
            <v xml:space="preserve">MRA-Instrumentação                 </v>
          </cell>
        </row>
        <row r="7849">
          <cell r="B7849" t="str">
            <v xml:space="preserve">MRH-Mudança e Rec.Humanos,SA       </v>
          </cell>
        </row>
        <row r="7850">
          <cell r="B7850" t="str">
            <v xml:space="preserve">MSCAR-Com.Automóveis, SA           </v>
          </cell>
        </row>
        <row r="7851">
          <cell r="B7851" t="str">
            <v xml:space="preserve">MSF Engenharia, SA                 </v>
          </cell>
        </row>
        <row r="7852">
          <cell r="B7852" t="str">
            <v xml:space="preserve">Msft - Software P/Computad.,Lda    </v>
          </cell>
        </row>
        <row r="7853">
          <cell r="B7853" t="str">
            <v xml:space="preserve">Msi - Multi Sistemas Inform.,Lda   </v>
          </cell>
        </row>
        <row r="7854">
          <cell r="B7854" t="str">
            <v xml:space="preserve">MT - Maria Teresa B. G. Silva      </v>
          </cell>
        </row>
        <row r="7855">
          <cell r="B7855" t="str">
            <v xml:space="preserve">MT- Máquinas e Tractores, S.A.     </v>
          </cell>
        </row>
        <row r="7856">
          <cell r="B7856" t="str">
            <v xml:space="preserve">Mtc-Informatica                    </v>
          </cell>
        </row>
        <row r="7857">
          <cell r="B7857" t="str">
            <v xml:space="preserve">MTL-Mangueiras Tecnicas Lusogomma  </v>
          </cell>
        </row>
        <row r="7858">
          <cell r="B7858" t="str">
            <v xml:space="preserve">Mtx - Equipament.Emergência, Lda   </v>
          </cell>
        </row>
        <row r="7859">
          <cell r="B7859" t="str">
            <v xml:space="preserve">Multi Satélite - Electrónica,Lda   </v>
          </cell>
        </row>
        <row r="7860">
          <cell r="B7860" t="str">
            <v xml:space="preserve">Multiaprend.Marketing Educação,SA  </v>
          </cell>
        </row>
        <row r="7861">
          <cell r="B7861" t="str">
            <v xml:space="preserve">Multibanda-Isolam.Industriais,Lda  </v>
          </cell>
        </row>
        <row r="7862">
          <cell r="B7862" t="str">
            <v>Multiborracha-Acess. Borracha Plást</v>
          </cell>
        </row>
        <row r="7863">
          <cell r="B7863" t="str">
            <v>Multicert-SerºCertificação Electron</v>
          </cell>
        </row>
        <row r="7864">
          <cell r="B7864" t="str">
            <v xml:space="preserve">Multicircuito                      </v>
          </cell>
        </row>
        <row r="7865">
          <cell r="B7865" t="str">
            <v xml:space="preserve">Multiclima-Inst.Ar Cond.Frio,Lda   </v>
          </cell>
        </row>
        <row r="7866">
          <cell r="B7866" t="str">
            <v xml:space="preserve">Multifixo-Com.Representações,Lda   </v>
          </cell>
        </row>
        <row r="7867">
          <cell r="B7867" t="str">
            <v>Multifrota Parking-G.Parq.Estac.Lda</v>
          </cell>
        </row>
        <row r="7868">
          <cell r="B7868" t="str">
            <v xml:space="preserve">MULTIFROTA-Com. Gestão Frotas,Lda  </v>
          </cell>
        </row>
        <row r="7869">
          <cell r="B7869" t="str">
            <v>Multilem-Design e Construção de Esp</v>
          </cell>
        </row>
        <row r="7870">
          <cell r="B7870" t="str">
            <v xml:space="preserve">MultiLingues                       </v>
          </cell>
        </row>
        <row r="7871">
          <cell r="B7871" t="str">
            <v xml:space="preserve">Multi-LiteGMBH                     </v>
          </cell>
        </row>
        <row r="7872">
          <cell r="B7872" t="str">
            <v xml:space="preserve">Multimac-Máq. Equip.Escritório, SA </v>
          </cell>
        </row>
        <row r="7873">
          <cell r="B7873" t="str">
            <v xml:space="preserve">Multi-Média e Informática, Lda     </v>
          </cell>
        </row>
        <row r="7874">
          <cell r="B7874" t="str">
            <v xml:space="preserve">Multimkteer, Lda                   </v>
          </cell>
        </row>
        <row r="7875">
          <cell r="B7875" t="str">
            <v xml:space="preserve">Multipacto-Soc.Mec.Electricidade   </v>
          </cell>
        </row>
        <row r="7876">
          <cell r="B7876" t="str">
            <v xml:space="preserve">Multipessoal-Recursos Humanos      </v>
          </cell>
        </row>
        <row r="7877">
          <cell r="B7877" t="str">
            <v xml:space="preserve">Multiple Zones (Portugal)-Inf,S.A. </v>
          </cell>
        </row>
        <row r="7878">
          <cell r="B7878" t="str">
            <v xml:space="preserve">Multipublicações, Lda              </v>
          </cell>
        </row>
        <row r="7879">
          <cell r="B7879" t="str">
            <v xml:space="preserve">Multiquantum F.S.I,Lda             </v>
          </cell>
        </row>
        <row r="7880">
          <cell r="B7880" t="str">
            <v>Multisector Norte-Consult.G.Ind.Lda</v>
          </cell>
        </row>
        <row r="7881">
          <cell r="B7881" t="str">
            <v xml:space="preserve">Multisistemas-Emp.Com.Equip.,Lda   </v>
          </cell>
        </row>
        <row r="7882">
          <cell r="B7882" t="str">
            <v>Multislide-Servº Gráficos Computori</v>
          </cell>
        </row>
        <row r="7883">
          <cell r="B7883" t="str">
            <v xml:space="preserve">Multitec-Cons.Téc.Associados,Lda   </v>
          </cell>
        </row>
        <row r="7884">
          <cell r="B7884" t="str">
            <v>MultiTectos-Decoraç.Industriais,Lda</v>
          </cell>
        </row>
        <row r="7885">
          <cell r="B7885" t="str">
            <v xml:space="preserve">Multitema - Soluções Impressão, SA </v>
          </cell>
        </row>
        <row r="7886">
          <cell r="B7886" t="str">
            <v xml:space="preserve">Multitema-Multimédia e Design, SA  </v>
          </cell>
        </row>
        <row r="7887">
          <cell r="B7887" t="str">
            <v xml:space="preserve">Multitêxtil-Com.Ind.Têxteis, Lda   </v>
          </cell>
        </row>
        <row r="7888">
          <cell r="B7888" t="str">
            <v xml:space="preserve">Multitubos-Com.Tubos P/Saneam.Lda  </v>
          </cell>
        </row>
        <row r="7889">
          <cell r="B7889" t="str">
            <v xml:space="preserve">Mundiallista-Publicidade Norte,Lda </v>
          </cell>
        </row>
        <row r="7890">
          <cell r="B7890" t="str">
            <v xml:space="preserve">Mundibacozi-M.Banho Cozinhas,Lda   </v>
          </cell>
        </row>
        <row r="7891">
          <cell r="B7891" t="str">
            <v xml:space="preserve">Mundidecor-Portas e Decorações,Lda </v>
          </cell>
        </row>
        <row r="7892">
          <cell r="B7892" t="str">
            <v xml:space="preserve">Mundinter-Intercâmbio Mun.Com.S.A. </v>
          </cell>
        </row>
        <row r="7893">
          <cell r="B7893" t="str">
            <v>Mundiporta Serviços - Man.Rep.Porta</v>
          </cell>
        </row>
        <row r="7894">
          <cell r="B7894" t="str">
            <v xml:space="preserve">Mundiporta-Ind.Comércio Portas, Sa </v>
          </cell>
        </row>
        <row r="7895">
          <cell r="B7895" t="str">
            <v xml:space="preserve">Mundisoft - Distrib.Software, Lda  </v>
          </cell>
        </row>
        <row r="7896">
          <cell r="B7896" t="str">
            <v xml:space="preserve">Munditec Ii - - Sist.Ilumin.,Lda   </v>
          </cell>
        </row>
        <row r="7897">
          <cell r="B7897" t="str">
            <v>Munditec-Tecnologias Inf.Imagem,Lda</v>
          </cell>
        </row>
        <row r="7898">
          <cell r="B7898" t="str">
            <v xml:space="preserve">Mundivisa-Ag.Viagens do Cen.,Lda   </v>
          </cell>
        </row>
        <row r="7899">
          <cell r="B7899" t="str">
            <v>Mundo da Inforática II-Serviços, Ld</v>
          </cell>
        </row>
        <row r="7900">
          <cell r="B7900" t="str">
            <v xml:space="preserve">Mundo da Informática, Lda          </v>
          </cell>
        </row>
        <row r="7901">
          <cell r="B7901" t="str">
            <v xml:space="preserve">Mundo das Ferramentas-Adelino Co   </v>
          </cell>
        </row>
        <row r="7902">
          <cell r="B7902" t="str">
            <v xml:space="preserve">Mundo das Máquinas, Lda            </v>
          </cell>
        </row>
        <row r="7903">
          <cell r="B7903" t="str">
            <v xml:space="preserve">Mundo do Karting                   </v>
          </cell>
        </row>
        <row r="7904">
          <cell r="B7904" t="str">
            <v xml:space="preserve">Mundotel-Equip. Hoteleiros, Lda.   </v>
          </cell>
        </row>
        <row r="7905">
          <cell r="B7905" t="str">
            <v xml:space="preserve">Municípia, SA                      </v>
          </cell>
        </row>
        <row r="7906">
          <cell r="B7906" t="str">
            <v xml:space="preserve">Municipio de Beja                  </v>
          </cell>
        </row>
        <row r="7907">
          <cell r="B7907" t="str">
            <v xml:space="preserve">Município de Faro                  </v>
          </cell>
        </row>
        <row r="7908">
          <cell r="B7908" t="str">
            <v xml:space="preserve">Município de Loulé                 </v>
          </cell>
        </row>
        <row r="7909">
          <cell r="B7909" t="str">
            <v xml:space="preserve">Município de Loures                </v>
          </cell>
        </row>
        <row r="7910">
          <cell r="B7910" t="str">
            <v xml:space="preserve">Municipio de Seia                  </v>
          </cell>
        </row>
        <row r="7911">
          <cell r="B7911" t="str">
            <v xml:space="preserve">Município Matosinhos-S.M.Água San. </v>
          </cell>
        </row>
        <row r="7912">
          <cell r="B7912" t="str">
            <v xml:space="preserve">Murbiaçores-Mobiliário Urbano      </v>
          </cell>
        </row>
        <row r="7913">
          <cell r="B7913" t="str">
            <v xml:space="preserve">Museu do Caramulo-F.Abel Lacerda   </v>
          </cell>
        </row>
        <row r="7914">
          <cell r="B7914" t="str">
            <v xml:space="preserve">Museu Nacional dos Coches          </v>
          </cell>
        </row>
        <row r="7915">
          <cell r="B7915" t="str">
            <v xml:space="preserve">Musifex Instrumentos Musicais, Lda </v>
          </cell>
        </row>
        <row r="7916">
          <cell r="B7916" t="str">
            <v xml:space="preserve">Mutualista Açoreana de Transportes </v>
          </cell>
        </row>
        <row r="7917">
          <cell r="B7917" t="str">
            <v xml:space="preserve">MVA-Electrotecnia, Lda             </v>
          </cell>
        </row>
        <row r="7918">
          <cell r="B7918" t="str">
            <v xml:space="preserve">My Jobs - Recursos Humanos,Lda     </v>
          </cell>
        </row>
        <row r="7919">
          <cell r="B7919" t="str">
            <v xml:space="preserve">Myguide-Novos Meios de Comunicação </v>
          </cell>
        </row>
        <row r="7920">
          <cell r="B7920" t="str">
            <v xml:space="preserve">MyTravel Airways Limited           </v>
          </cell>
        </row>
        <row r="7921">
          <cell r="B7921" t="str">
            <v xml:space="preserve">N e N Silva,Lda                    </v>
          </cell>
        </row>
        <row r="7922">
          <cell r="B7922" t="str">
            <v xml:space="preserve">N Processos,Consultores,Lda        </v>
          </cell>
        </row>
        <row r="7923">
          <cell r="B7923" t="str">
            <v xml:space="preserve">N. O. Fraya, Lda.                  </v>
          </cell>
        </row>
        <row r="7924">
          <cell r="B7924" t="str">
            <v xml:space="preserve">N.Maldonado Sousa &amp; Associados     </v>
          </cell>
        </row>
        <row r="7925">
          <cell r="B7925" t="str">
            <v xml:space="preserve">N5 - Artes Gráficas e Equip.,Lda   </v>
          </cell>
        </row>
        <row r="7926">
          <cell r="B7926" t="str">
            <v xml:space="preserve">Nacital-C.Nac.Com.Metalúrgia, SA   </v>
          </cell>
        </row>
        <row r="7927">
          <cell r="B7927" t="str">
            <v>Nadar - Mobiliário, Imp.Exportação,</v>
          </cell>
        </row>
        <row r="7928">
          <cell r="B7928" t="str">
            <v xml:space="preserve">Naer - Novo Aeroporto SA.          </v>
          </cell>
        </row>
        <row r="7929">
          <cell r="B7929" t="str">
            <v xml:space="preserve">NAFA-Natureza e Falcoaria Unip.Lda </v>
          </cell>
        </row>
        <row r="7930">
          <cell r="B7930" t="str">
            <v xml:space="preserve">NAIR MANCEBO GOMES                 </v>
          </cell>
        </row>
        <row r="7931">
          <cell r="B7931" t="str">
            <v xml:space="preserve">Nametal-Emp.Naval Rep.El.Met.Lda   </v>
          </cell>
        </row>
        <row r="7932">
          <cell r="B7932" t="str">
            <v xml:space="preserve">Nan - Imp.Com.Mat.Eléctrico, Lda   </v>
          </cell>
        </row>
        <row r="7933">
          <cell r="B7933" t="str">
            <v xml:space="preserve">Narciso Campos                     </v>
          </cell>
        </row>
        <row r="7934">
          <cell r="B7934" t="str">
            <v xml:space="preserve">Narrator Publicações, Lda          </v>
          </cell>
        </row>
        <row r="7935">
          <cell r="B7935" t="str">
            <v xml:space="preserve">Nasacar-S.Imp.Com.Peças Auto,Lda   </v>
          </cell>
        </row>
        <row r="7936">
          <cell r="B7936" t="str">
            <v xml:space="preserve">Nascimento Salgadinho &amp; Filhos,Lda </v>
          </cell>
        </row>
        <row r="7937">
          <cell r="B7937" t="str">
            <v xml:space="preserve">Natacha Isabel Paiva Vigário       </v>
          </cell>
        </row>
        <row r="7938">
          <cell r="B7938" t="str">
            <v xml:space="preserve">Natália Fonseca,Unipessoal Lda     </v>
          </cell>
        </row>
        <row r="7939">
          <cell r="B7939" t="str">
            <v xml:space="preserve">Natália Marques Peniche            </v>
          </cell>
        </row>
        <row r="7940">
          <cell r="B7940" t="str">
            <v xml:space="preserve">Natasha Planas Dias                </v>
          </cell>
        </row>
        <row r="7941">
          <cell r="B7941" t="str">
            <v>NATÉRCIA BAPTISTA DOS ANJOS VICENTE</v>
          </cell>
        </row>
        <row r="7942">
          <cell r="B7942" t="str">
            <v>Natércia Cristina Cabral  Braga Bai</v>
          </cell>
        </row>
        <row r="7943">
          <cell r="B7943" t="str">
            <v xml:space="preserve">Natércia Pilar Madeira Martins     </v>
          </cell>
        </row>
        <row r="7944">
          <cell r="B7944" t="str">
            <v xml:space="preserve">NATHAN RUBINSTEIN                  </v>
          </cell>
        </row>
        <row r="7945">
          <cell r="B7945" t="str">
            <v xml:space="preserve">Natividade Gomes Augusto           </v>
          </cell>
        </row>
        <row r="7946">
          <cell r="B7946" t="str">
            <v xml:space="preserve">Nats National Air Traffic Servic   </v>
          </cell>
        </row>
        <row r="7947">
          <cell r="B7947" t="str">
            <v xml:space="preserve">Naturibérica-Est.Div.Biologia,Ld   </v>
          </cell>
        </row>
        <row r="7948">
          <cell r="B7948" t="str">
            <v>Naucom - Equip. de Nav. e Telecom.,</v>
          </cell>
        </row>
        <row r="7949">
          <cell r="B7949" t="str">
            <v xml:space="preserve">Nautel-Sist.Electrónicos, Lda      </v>
          </cell>
        </row>
        <row r="7950">
          <cell r="B7950" t="str">
            <v xml:space="preserve">Náutica Gaivota-Miguel Buchinho da </v>
          </cell>
        </row>
        <row r="7951">
          <cell r="B7951" t="str">
            <v xml:space="preserve">Nautifaro-Artigos Náuticos, Lda    </v>
          </cell>
        </row>
        <row r="7952">
          <cell r="B7952" t="str">
            <v xml:space="preserve">NAUTILEÇA - Soc. Artigos Nauticos  </v>
          </cell>
        </row>
        <row r="7953">
          <cell r="B7953" t="str">
            <v xml:space="preserve">Nautipescas de Paulo Chaves        </v>
          </cell>
        </row>
        <row r="7954">
          <cell r="B7954" t="str">
            <v xml:space="preserve">Nautiquatro-Soc.Repr.Náuticas,Lda  </v>
          </cell>
        </row>
        <row r="7955">
          <cell r="B7955" t="str">
            <v xml:space="preserve">Nautisport-Maria do L.P.Figueire   </v>
          </cell>
        </row>
        <row r="7956">
          <cell r="B7956" t="str">
            <v xml:space="preserve">NAV Portugal, E.P.E                </v>
          </cell>
        </row>
        <row r="7957">
          <cell r="B7957" t="str">
            <v xml:space="preserve">Navefogo-Rep.Ass.Mat.Incêndio,Lda  </v>
          </cell>
        </row>
        <row r="7958">
          <cell r="B7958" t="str">
            <v xml:space="preserve">Navel-José Gonçalves Cerqueira,L   </v>
          </cell>
        </row>
        <row r="7959">
          <cell r="B7959" t="str">
            <v xml:space="preserve">Navia Aviation, As                 </v>
          </cell>
        </row>
        <row r="7960">
          <cell r="B7960" t="str">
            <v>Naviangra-Naveg.Aviaç.Trânsitos,Lda</v>
          </cell>
        </row>
        <row r="7961">
          <cell r="B7961" t="str">
            <v xml:space="preserve">Naviclima-C.Ind.Refr.Ar Cond.Lda   </v>
          </cell>
        </row>
        <row r="7962">
          <cell r="B7962" t="str">
            <v xml:space="preserve">Navil-Naves Indust.C.Metálica,Lda  </v>
          </cell>
        </row>
        <row r="7963">
          <cell r="B7963" t="str">
            <v xml:space="preserve">Navotel, Sa                        </v>
          </cell>
        </row>
        <row r="7964">
          <cell r="B7964" t="str">
            <v xml:space="preserve">NCH Partsmaster-Ac.Eq.Man.Ind.Lda  </v>
          </cell>
        </row>
        <row r="7965">
          <cell r="B7965" t="str">
            <v>NCH Portugal-C.Prod.Industriais,Lda</v>
          </cell>
        </row>
        <row r="7966">
          <cell r="B7966" t="str">
            <v xml:space="preserve">NCI-Com.Consultadoria Integr.Lda   </v>
          </cell>
        </row>
        <row r="7967">
          <cell r="B7967" t="str">
            <v xml:space="preserve">NCIT-Serviços e Tecnologia, SA     </v>
          </cell>
        </row>
        <row r="7968">
          <cell r="B7968" t="str">
            <v xml:space="preserve">Nea-Sul-Nov.Eq.Automação Sul, SA   </v>
          </cell>
        </row>
        <row r="7969">
          <cell r="B7969" t="str">
            <v xml:space="preserve">Nederman Iberica (Portugal), SA    </v>
          </cell>
        </row>
        <row r="7970">
          <cell r="B7970" t="str">
            <v xml:space="preserve">NEE-Aviation Center M.Tecnologies  </v>
          </cell>
        </row>
        <row r="7971">
          <cell r="B7971" t="str">
            <v xml:space="preserve">Nefril-Novos Eq.Frio Hotelaria,Lda </v>
          </cell>
        </row>
        <row r="7972">
          <cell r="B7972" t="str">
            <v>Nelcivil-Constr.Civis de Nelas, Lda</v>
          </cell>
        </row>
        <row r="7973">
          <cell r="B7973" t="str">
            <v xml:space="preserve">Nélia Maria G.M.Freitas            </v>
          </cell>
        </row>
        <row r="7974">
          <cell r="B7974" t="str">
            <v xml:space="preserve">NÉLIA MARIA PIRES PARREIRA         </v>
          </cell>
        </row>
        <row r="7975">
          <cell r="B7975" t="str">
            <v xml:space="preserve">NÉLIO SALVADOR RODRIGUES PIRES     </v>
          </cell>
        </row>
        <row r="7976">
          <cell r="B7976" t="str">
            <v xml:space="preserve">Nelmembal-Material  Embalagem,Lda  </v>
          </cell>
        </row>
        <row r="7977">
          <cell r="B7977" t="str">
            <v xml:space="preserve">NELSON ALEXANDRE BATISTA BAIROS    </v>
          </cell>
        </row>
        <row r="7978">
          <cell r="B7978" t="str">
            <v xml:space="preserve">Nelson Armando Ferreira Lima       </v>
          </cell>
        </row>
        <row r="7979">
          <cell r="B7979" t="str">
            <v xml:space="preserve">Nelson Armando Ferreira Lima       </v>
          </cell>
        </row>
        <row r="7980">
          <cell r="B7980" t="str">
            <v xml:space="preserve">Nelson Bettencourt Medeiros        </v>
          </cell>
        </row>
        <row r="7981">
          <cell r="B7981" t="str">
            <v xml:space="preserve">Nelson Fernando Ferreira Santos    </v>
          </cell>
        </row>
        <row r="7982">
          <cell r="B7982" t="str">
            <v xml:space="preserve">NELSON FURTADO FERNANDES           </v>
          </cell>
        </row>
        <row r="7983">
          <cell r="B7983" t="str">
            <v xml:space="preserve">Nelson Jesus Aguiar Leitão         </v>
          </cell>
        </row>
        <row r="7984">
          <cell r="B7984" t="str">
            <v xml:space="preserve">Nelson Lisboa Silva                </v>
          </cell>
        </row>
        <row r="7985">
          <cell r="B7985" t="str">
            <v xml:space="preserve">NELSON MARTINHO GALEGO             </v>
          </cell>
        </row>
        <row r="7986">
          <cell r="B7986" t="str">
            <v>NELSON MIGUEL BARROS FERNANDES FARI</v>
          </cell>
        </row>
        <row r="7987">
          <cell r="B7987" t="str">
            <v xml:space="preserve">Nelson Oliveira Costa              </v>
          </cell>
        </row>
        <row r="7988">
          <cell r="B7988" t="str">
            <v xml:space="preserve">NELSON TEODORO RAMOS ROCHA         </v>
          </cell>
        </row>
        <row r="7989">
          <cell r="B7989" t="str">
            <v xml:space="preserve">NEMUS-G. Requalif. Ambiental, Lda  </v>
          </cell>
        </row>
        <row r="7990">
          <cell r="B7990" t="str">
            <v xml:space="preserve">Neo Frank-Equipamentos e Serviços  </v>
          </cell>
        </row>
        <row r="7991">
          <cell r="B7991" t="str">
            <v xml:space="preserve">NEOASFALTO-Com. Ind. Aglomerados   </v>
          </cell>
        </row>
        <row r="7992">
          <cell r="B7992" t="str">
            <v xml:space="preserve">Neobra-S.Consult. Construções,Lda  </v>
          </cell>
        </row>
        <row r="7993">
          <cell r="B7993" t="str">
            <v>Neoglobo-Com.Int.Representações,Lda</v>
          </cell>
        </row>
        <row r="7994">
          <cell r="B7994" t="str">
            <v xml:space="preserve">Neolusa-Eq.E Sistemas, Lda         </v>
          </cell>
        </row>
        <row r="7995">
          <cell r="B7995" t="str">
            <v xml:space="preserve">Neomarca-Serv.Des.Empresarial,Lda  </v>
          </cell>
        </row>
        <row r="7996">
          <cell r="B7996" t="str">
            <v xml:space="preserve">Neonmax-Manut.Public.Luminosa Lda  </v>
          </cell>
        </row>
        <row r="7997">
          <cell r="B7997" t="str">
            <v xml:space="preserve">Neoparts II-Equipamentos ,SA       </v>
          </cell>
        </row>
        <row r="7998">
          <cell r="B7998" t="str">
            <v xml:space="preserve">Neoparts-Com.Ind.Automóvel, Lda.   </v>
          </cell>
        </row>
        <row r="7999">
          <cell r="B7999" t="str">
            <v xml:space="preserve">Neotrans - Transitários, Lda.      </v>
          </cell>
        </row>
        <row r="8000">
          <cell r="B8000" t="str">
            <v xml:space="preserve">Neotrans-Transitários (Porto),Lda  </v>
          </cell>
        </row>
        <row r="8001">
          <cell r="B8001" t="str">
            <v xml:space="preserve">Neotrónica Equi. Elect, Lda.       </v>
          </cell>
        </row>
        <row r="8002">
          <cell r="B8002" t="str">
            <v xml:space="preserve">Nera Uk Limited                    </v>
          </cell>
        </row>
        <row r="8003">
          <cell r="B8003" t="str">
            <v xml:space="preserve">Nera-Assoc.Empr.Região Algarve     </v>
          </cell>
        </row>
        <row r="8004">
          <cell r="B8004" t="str">
            <v xml:space="preserve">Nessie-Soluções Automação, Lda     </v>
          </cell>
        </row>
        <row r="8005">
          <cell r="B8005" t="str">
            <v xml:space="preserve">Nestlé Portugal, SA                </v>
          </cell>
        </row>
        <row r="8006">
          <cell r="B8006" t="str">
            <v xml:space="preserve">Nestlé Waters Direct Portugal, SA  </v>
          </cell>
        </row>
        <row r="8007">
          <cell r="B8007" t="str">
            <v xml:space="preserve">Net Bit-Negóc.Eq.Tel.Informát.Ld   </v>
          </cell>
        </row>
        <row r="8008">
          <cell r="B8008" t="str">
            <v xml:space="preserve">Net Dis-Dist.Eq.Informáticos,Lda   </v>
          </cell>
        </row>
        <row r="8009">
          <cell r="B8009" t="str">
            <v xml:space="preserve">Netdominium-Com.Eq.Inf.N.Tcnol.Lª  </v>
          </cell>
        </row>
        <row r="8010">
          <cell r="B8010" t="str">
            <v>Netibertel-Redes Inteligentes Unipe</v>
          </cell>
        </row>
        <row r="8011">
          <cell r="B8011" t="str">
            <v>Netie-Núcleo Empr.Tecnolog.I.Electr</v>
          </cell>
        </row>
        <row r="8012">
          <cell r="B8012" t="str">
            <v>Netopolis,Soc.de Representações,Lda</v>
          </cell>
        </row>
        <row r="8013">
          <cell r="B8013" t="str">
            <v xml:space="preserve">Netsonda-Network Research          </v>
          </cell>
        </row>
        <row r="8014">
          <cell r="B8014" t="str">
            <v xml:space="preserve">Network telex UK                   </v>
          </cell>
        </row>
        <row r="8015">
          <cell r="B8015" t="str">
            <v xml:space="preserve">Neuhaus, SA                        </v>
          </cell>
        </row>
        <row r="8016">
          <cell r="B8016" t="str">
            <v xml:space="preserve">Neurofisio-Centro Neurof.Clin.Lda  </v>
          </cell>
        </row>
        <row r="8017">
          <cell r="B8017" t="str">
            <v xml:space="preserve">Neves &amp; Couceiro, Lda              </v>
          </cell>
        </row>
        <row r="8018">
          <cell r="B8018" t="str">
            <v xml:space="preserve">Neves &amp; Teixeira ,Lda              </v>
          </cell>
        </row>
        <row r="8019">
          <cell r="B8019" t="str">
            <v xml:space="preserve">New Concept-Management &amp; Corporate </v>
          </cell>
        </row>
        <row r="8020">
          <cell r="B8020" t="str">
            <v xml:space="preserve">New D - Notícias do Douro, Lda.    </v>
          </cell>
        </row>
        <row r="8021">
          <cell r="B8021" t="str">
            <v xml:space="preserve">New Seven Wonders Portugal, SA     </v>
          </cell>
        </row>
        <row r="8022">
          <cell r="B8022" t="str">
            <v xml:space="preserve">New Style-Organização Eventos, Lda </v>
          </cell>
        </row>
        <row r="8023">
          <cell r="B8023" t="str">
            <v xml:space="preserve">Newmap, Lda                        </v>
          </cell>
        </row>
        <row r="8024">
          <cell r="B8024" t="str">
            <v xml:space="preserve">Newmaster-Eq.Seg.Saúde Amb.Lda     </v>
          </cell>
        </row>
        <row r="8025">
          <cell r="B8025" t="str">
            <v>Newroute-Serv.Integrais Comunic.Lda</v>
          </cell>
        </row>
        <row r="8026">
          <cell r="B8026" t="str">
            <v xml:space="preserve">Newsdesk Communications            </v>
          </cell>
        </row>
        <row r="8027">
          <cell r="B8027" t="str">
            <v xml:space="preserve">Newsweek International             </v>
          </cell>
        </row>
        <row r="8028">
          <cell r="B8028" t="str">
            <v xml:space="preserve">Newtours, SPA                      </v>
          </cell>
        </row>
        <row r="8029">
          <cell r="B8029" t="str">
            <v xml:space="preserve">NewVision                          </v>
          </cell>
        </row>
        <row r="8030">
          <cell r="B8030" t="str">
            <v xml:space="preserve">Next Color-Soluções Digitais,Lda   </v>
          </cell>
        </row>
        <row r="8031">
          <cell r="B8031" t="str">
            <v xml:space="preserve">NextiraOne Portugal, Lda           </v>
          </cell>
        </row>
        <row r="8032">
          <cell r="B8032" t="str">
            <v xml:space="preserve">NGR-Consult. Desporto,Unip.Lda     </v>
          </cell>
        </row>
        <row r="8033">
          <cell r="B8033" t="str">
            <v xml:space="preserve">NHK-Formação  e Novas Tecnol.Lda   </v>
          </cell>
        </row>
        <row r="8034">
          <cell r="B8034" t="str">
            <v>NiceCall-Electrónica e Telecom.,Lda</v>
          </cell>
        </row>
        <row r="8035">
          <cell r="B8035" t="str">
            <v xml:space="preserve">Niche Events                       </v>
          </cell>
        </row>
        <row r="8036">
          <cell r="B8036" t="str">
            <v xml:space="preserve">Nicolau de Sousa Lima e Fil.,Lda   </v>
          </cell>
        </row>
        <row r="8037">
          <cell r="B8037" t="str">
            <v xml:space="preserve">Nicrodur-Lda                       </v>
          </cell>
        </row>
        <row r="8038">
          <cell r="B8038" t="str">
            <v xml:space="preserve">Nielsen Norman Group               </v>
          </cell>
        </row>
        <row r="8039">
          <cell r="B8039" t="str">
            <v xml:space="preserve">Nieto Guimarães,SA                 </v>
          </cell>
        </row>
        <row r="8040">
          <cell r="B8040" t="str">
            <v xml:space="preserve">Niki Luftfahrt GMBH                </v>
          </cell>
        </row>
        <row r="8041">
          <cell r="B8041" t="str">
            <v xml:space="preserve">Nilfisk - Advance, Lda             </v>
          </cell>
        </row>
        <row r="8042">
          <cell r="B8042" t="str">
            <v xml:space="preserve">Nilfisk  Advance, SA               </v>
          </cell>
        </row>
        <row r="8043">
          <cell r="B8043" t="str">
            <v xml:space="preserve">Ninec-Desporto e Lazer, Lda        </v>
          </cell>
        </row>
        <row r="8044">
          <cell r="B8044" t="str">
            <v xml:space="preserve">Niofral-Máquinas Escritório, Lda   </v>
          </cell>
        </row>
        <row r="8045">
          <cell r="B8045" t="str">
            <v xml:space="preserve">Nipolândia, Lda                    </v>
          </cell>
        </row>
        <row r="8046">
          <cell r="B8046" t="str">
            <v xml:space="preserve">Niporep Representações, Lda        </v>
          </cell>
        </row>
        <row r="8047">
          <cell r="B8047" t="str">
            <v xml:space="preserve">Niposom-J.Nabais Comp.Elect.,Lda   </v>
          </cell>
        </row>
        <row r="8048">
          <cell r="B8048" t="str">
            <v xml:space="preserve">Nippon Express de Espana, S.A.     </v>
          </cell>
        </row>
        <row r="8049">
          <cell r="B8049" t="str">
            <v xml:space="preserve">Niscayah, SA                       </v>
          </cell>
        </row>
        <row r="8050">
          <cell r="B8050" t="str">
            <v xml:space="preserve">Nissauto - Com. Aut., Lda.         </v>
          </cell>
        </row>
        <row r="8051">
          <cell r="B8051" t="str">
            <v xml:space="preserve">Nível - Serviços Topográficos, Lda </v>
          </cell>
        </row>
        <row r="8052">
          <cell r="B8052" t="str">
            <v xml:space="preserve">Níveo Marques Pereira              </v>
          </cell>
        </row>
        <row r="8053">
          <cell r="B8053" t="str">
            <v xml:space="preserve">NIVERA MARIA PONTE C.BETTENCOURT E </v>
          </cell>
        </row>
        <row r="8054">
          <cell r="B8054" t="str">
            <v xml:space="preserve">NKM                                </v>
          </cell>
        </row>
        <row r="8055">
          <cell r="B8055" t="str">
            <v xml:space="preserve">No Limits Consulting, SA           </v>
          </cell>
        </row>
        <row r="8056">
          <cell r="B8056" t="str">
            <v xml:space="preserve">Nobre Alimentação S.A.             </v>
          </cell>
        </row>
        <row r="8057">
          <cell r="B8057" t="str">
            <v xml:space="preserve">Nobre e Justa                      </v>
          </cell>
        </row>
        <row r="8058">
          <cell r="B8058" t="str">
            <v xml:space="preserve">Nóbrega e Raposo, Lda.             </v>
          </cell>
        </row>
        <row r="8059">
          <cell r="B8059" t="str">
            <v xml:space="preserve">Nobrest, Lda                       </v>
          </cell>
        </row>
        <row r="8060">
          <cell r="B8060" t="str">
            <v xml:space="preserve">Nodape-Soc.Comerc.Imp.Export.Lda   </v>
          </cell>
        </row>
        <row r="8061">
          <cell r="B8061" t="str">
            <v xml:space="preserve">Nogueira &amp; Lourenço-Canalizaç.Lda  </v>
          </cell>
        </row>
        <row r="8062">
          <cell r="B8062" t="str">
            <v xml:space="preserve">Nogueira,Lima,Sardinha e Assoc.    </v>
          </cell>
        </row>
        <row r="8063">
          <cell r="B8063" t="str">
            <v xml:space="preserve">Nohr-Con Aps                       </v>
          </cell>
        </row>
        <row r="8064">
          <cell r="B8064" t="str">
            <v xml:space="preserve">Noites-Recicl.Mat.Primas e Sec.Lda </v>
          </cell>
        </row>
        <row r="8065">
          <cell r="B8065" t="str">
            <v xml:space="preserve">Nonacópia - Equip.Escritório,Lda   </v>
          </cell>
        </row>
        <row r="8066">
          <cell r="B8066" t="str">
            <v xml:space="preserve">Nónio-Hiross-Rep.Inst.E.Fsp.Lda    </v>
          </cell>
        </row>
        <row r="8067">
          <cell r="B8067" t="str">
            <v xml:space="preserve">Nopra-Com.Obras Objectos Arte, Lda </v>
          </cell>
        </row>
        <row r="8068">
          <cell r="B8068" t="str">
            <v xml:space="preserve">Nora e Jorge, Lda                  </v>
          </cell>
        </row>
        <row r="8069">
          <cell r="B8069" t="str">
            <v xml:space="preserve">Norbat-Com.Comb.Lubrificantes,Lda  </v>
          </cell>
        </row>
        <row r="8070">
          <cell r="B8070" t="str">
            <v xml:space="preserve">Norberto Oliveira e C.,Lda         </v>
          </cell>
        </row>
        <row r="8071">
          <cell r="B8071" t="str">
            <v xml:space="preserve">NORBERTO TEIXEIRA DA SILVA         </v>
          </cell>
        </row>
        <row r="8072">
          <cell r="B8072" t="str">
            <v xml:space="preserve">Norbeson &amp; Luz, Lda                </v>
          </cell>
        </row>
        <row r="8073">
          <cell r="B8073" t="str">
            <v xml:space="preserve">Norfor - Comerc.Automóveis, S.A.   </v>
          </cell>
        </row>
        <row r="8074">
          <cell r="B8074" t="str">
            <v xml:space="preserve">Norma-Açores, SA                   </v>
          </cell>
        </row>
        <row r="8075">
          <cell r="B8075" t="str">
            <v xml:space="preserve">Normática-Serv.Inf.Organização,Lda </v>
          </cell>
        </row>
        <row r="8076">
          <cell r="B8076" t="str">
            <v xml:space="preserve">Normax-Fab.Vidros Científicos,Lda  </v>
          </cell>
        </row>
        <row r="8077">
          <cell r="B8077" t="str">
            <v xml:space="preserve">Normil-Equip.Ind.E Controlo, Lda   </v>
          </cell>
        </row>
        <row r="8078">
          <cell r="B8078" t="str">
            <v xml:space="preserve">Norprint-Artes Gráficas, SA        </v>
          </cell>
        </row>
        <row r="8079">
          <cell r="B8079" t="str">
            <v xml:space="preserve">Norpsi - Recursos Humanos, Lda     </v>
          </cell>
        </row>
        <row r="8080">
          <cell r="B8080" t="str">
            <v xml:space="preserve">Norsafe - Sociedade Comercial de   </v>
          </cell>
        </row>
        <row r="8081">
          <cell r="B8081" t="str">
            <v xml:space="preserve">Norsantos-Equip.Esc.E Offset, Lda  </v>
          </cell>
        </row>
        <row r="8082">
          <cell r="B8082" t="str">
            <v>Nortécnica-Represent. e Técnica, SA</v>
          </cell>
        </row>
        <row r="8083">
          <cell r="B8083" t="str">
            <v xml:space="preserve">Nortecópia-Equipam.Escritório,Lda  </v>
          </cell>
        </row>
        <row r="8084">
          <cell r="B8084" t="str">
            <v>Nortel Sul-Com.Equip.Hoteleiros,Lda</v>
          </cell>
        </row>
        <row r="8085">
          <cell r="B8085" t="str">
            <v xml:space="preserve">Nortel-Com.Equipam.Hoteleiros, Lda </v>
          </cell>
        </row>
        <row r="8086">
          <cell r="B8086" t="str">
            <v xml:space="preserve">Norveda - Sistemas Vedação, Lda    </v>
          </cell>
        </row>
        <row r="8087">
          <cell r="B8087" t="str">
            <v xml:space="preserve">Norvia-Consultores Engenharia, SA  </v>
          </cell>
        </row>
        <row r="8088">
          <cell r="B8088" t="str">
            <v xml:space="preserve">Norwegian Air Shuttle,ASA          </v>
          </cell>
        </row>
        <row r="8089">
          <cell r="B8089" t="str">
            <v xml:space="preserve">Not a Box                          </v>
          </cell>
        </row>
        <row r="8090">
          <cell r="B8090" t="str">
            <v>Nota Técnica, Electricidade e Mecân</v>
          </cell>
        </row>
        <row r="8091">
          <cell r="B8091" t="str">
            <v xml:space="preserve">Noticias de Almancil, Lda          </v>
          </cell>
        </row>
        <row r="8092">
          <cell r="B8092" t="str">
            <v xml:space="preserve">Notícias Direct, Lda               </v>
          </cell>
        </row>
        <row r="8093">
          <cell r="B8093" t="str">
            <v xml:space="preserve">Nouvelle Librairie Française, Lda  </v>
          </cell>
        </row>
        <row r="8094">
          <cell r="B8094" t="str">
            <v xml:space="preserve">Nova Algébrica, Lda                </v>
          </cell>
        </row>
        <row r="8095">
          <cell r="B8095" t="str">
            <v xml:space="preserve">Nova Base Business Solutions       </v>
          </cell>
        </row>
        <row r="8096">
          <cell r="B8096" t="str">
            <v xml:space="preserve">Nova Caxias-Empr.Turisticos,Lda    </v>
          </cell>
        </row>
        <row r="8097">
          <cell r="B8097" t="str">
            <v xml:space="preserve">Nova Cinefoto                      </v>
          </cell>
        </row>
        <row r="8098">
          <cell r="B8098" t="str">
            <v xml:space="preserve">Nova Etapa-Cons.G.Rec.Humanos,Ld   </v>
          </cell>
        </row>
        <row r="8099">
          <cell r="B8099" t="str">
            <v xml:space="preserve">Nova Forum-Inst.Form.Executivos    </v>
          </cell>
        </row>
        <row r="8100">
          <cell r="B8100" t="str">
            <v xml:space="preserve">Nova Gráfica-Amaral R.Medeiros,Lda </v>
          </cell>
        </row>
        <row r="8101">
          <cell r="B8101" t="str">
            <v xml:space="preserve">Nova Impressora Gráfica, Lda       </v>
          </cell>
        </row>
        <row r="8102">
          <cell r="B8102" t="str">
            <v xml:space="preserve">Nova Lavoura Gaia-S.C.Sem.Pr.Agr   </v>
          </cell>
        </row>
        <row r="8103">
          <cell r="B8103" t="str">
            <v xml:space="preserve">Nova Norma - Mobiliário decor.Ld   </v>
          </cell>
        </row>
        <row r="8104">
          <cell r="B8104" t="str">
            <v xml:space="preserve">Nova Science Publishers,Inc        </v>
          </cell>
        </row>
        <row r="8105">
          <cell r="B8105" t="str">
            <v xml:space="preserve">Nova UCAL - Prod. Alimentares,Ldª  </v>
          </cell>
        </row>
        <row r="8106">
          <cell r="B8106" t="str">
            <v xml:space="preserve">Nova Zeta 3-Automat.Control.,Lda   </v>
          </cell>
        </row>
        <row r="8107">
          <cell r="B8107" t="str">
            <v xml:space="preserve">Novabase Adv.Custom Develop.,SA    </v>
          </cell>
        </row>
        <row r="8108">
          <cell r="B8108" t="str">
            <v>NOVABASE IMS - INFR. &amp; MANAGED SERV</v>
          </cell>
        </row>
        <row r="8109">
          <cell r="B8109" t="str">
            <v xml:space="preserve">Novabase, SA                       </v>
          </cell>
        </row>
        <row r="8110">
          <cell r="B8110" t="str">
            <v xml:space="preserve">Novacercil                         </v>
          </cell>
        </row>
        <row r="8111">
          <cell r="B8111" t="str">
            <v xml:space="preserve">Novageo Solutions, Sa              </v>
          </cell>
        </row>
        <row r="8112">
          <cell r="B8112" t="str">
            <v xml:space="preserve">Novageo-Gab.Análise Desenv.Sist.SA </v>
          </cell>
        </row>
        <row r="8113">
          <cell r="B8113" t="str">
            <v>Noviman-Serviços de Construção Civi</v>
          </cell>
        </row>
        <row r="8114">
          <cell r="B8114" t="str">
            <v xml:space="preserve">Novinco-Novas Ind.Mat.Construção   </v>
          </cell>
        </row>
        <row r="8115">
          <cell r="B8115" t="str">
            <v xml:space="preserve">Novirede-Nova Ind.de Redes,Lda.    </v>
          </cell>
        </row>
        <row r="8116">
          <cell r="B8116" t="str">
            <v xml:space="preserve">Novo Altair                        </v>
          </cell>
        </row>
        <row r="8117">
          <cell r="B8117" t="str">
            <v xml:space="preserve">Novomotor-Com.Peças M.Máquinas,Ld  </v>
          </cell>
        </row>
        <row r="8118">
          <cell r="B8118" t="str">
            <v xml:space="preserve">Novondex - Telec.Electrónica,Lda   </v>
          </cell>
        </row>
        <row r="8119">
          <cell r="B8119" t="str">
            <v xml:space="preserve">Novos Sentidos-Ed. e Marketing,Lda </v>
          </cell>
        </row>
        <row r="8120">
          <cell r="B8120" t="str">
            <v xml:space="preserve">Novotel Hotels-Toulouse Centre     </v>
          </cell>
        </row>
        <row r="8121">
          <cell r="B8121" t="str">
            <v xml:space="preserve">NOWA ITAKA Sp.z.o.o.               </v>
          </cell>
        </row>
        <row r="8122">
          <cell r="B8122" t="str">
            <v xml:space="preserve">NPF - Pesquisa e Formação, Lda     </v>
          </cell>
        </row>
        <row r="8123">
          <cell r="B8123" t="str">
            <v xml:space="preserve">Nsa                                </v>
          </cell>
        </row>
        <row r="8124">
          <cell r="B8124" t="str">
            <v xml:space="preserve">NSL-Agroquimícos, SU,Ldª           </v>
          </cell>
        </row>
        <row r="8125">
          <cell r="B8125" t="str">
            <v xml:space="preserve">NSL-Combustíveis Ag.Navegação,Lda  </v>
          </cell>
        </row>
        <row r="8126">
          <cell r="B8126" t="str">
            <v xml:space="preserve">NSL-Soc.Exploração Turística, SA   </v>
          </cell>
        </row>
        <row r="8127">
          <cell r="B8127" t="str">
            <v xml:space="preserve">Nte - Consultor.Comunitários,Lda   </v>
          </cell>
        </row>
        <row r="8128">
          <cell r="B8128" t="str">
            <v xml:space="preserve">Ntm-Comunicação e Publicidade, Lda </v>
          </cell>
        </row>
        <row r="8129">
          <cell r="B8129" t="str">
            <v xml:space="preserve">Nualux-Automação Inst.Industr.Lda  </v>
          </cell>
        </row>
        <row r="8130">
          <cell r="B8130" t="str">
            <v xml:space="preserve">Núcleo de Xadrez de Faro           </v>
          </cell>
        </row>
        <row r="8131">
          <cell r="B8131" t="str">
            <v xml:space="preserve">Numicom-Com.Repr.Serviços, Lda     </v>
          </cell>
        </row>
        <row r="8132">
          <cell r="B8132" t="str">
            <v xml:space="preserve">Numifilarte, Lda                   </v>
          </cell>
        </row>
        <row r="8133">
          <cell r="B8133" t="str">
            <v xml:space="preserve">Nuno Alberto B. Almeida e Sousa    </v>
          </cell>
        </row>
        <row r="8134">
          <cell r="B8134" t="str">
            <v xml:space="preserve">NUNO ALBERTO CUSTODIO CARVALHO     </v>
          </cell>
        </row>
        <row r="8135">
          <cell r="B8135" t="str">
            <v xml:space="preserve">Nuno Alberto Custódio Carvalho     </v>
          </cell>
        </row>
        <row r="8136">
          <cell r="B8136" t="str">
            <v xml:space="preserve">NUNO ALBERTO MARTINS GONÇALVES     </v>
          </cell>
        </row>
        <row r="8137">
          <cell r="B8137" t="str">
            <v xml:space="preserve">Nuno Alexandre Esteves Manano      </v>
          </cell>
        </row>
        <row r="8138">
          <cell r="B8138" t="str">
            <v xml:space="preserve">Nuno Alexandre Soares Botelho      </v>
          </cell>
        </row>
        <row r="8139">
          <cell r="B8139" t="str">
            <v xml:space="preserve">NUNO CARLOS DE ALMEIDA COSTA       </v>
          </cell>
        </row>
        <row r="8140">
          <cell r="B8140" t="str">
            <v xml:space="preserve">Nuno de Sousa Monteiro             </v>
          </cell>
        </row>
        <row r="8141">
          <cell r="B8141" t="str">
            <v xml:space="preserve">Nuno Duarte M. F. Roboredo Alonso  </v>
          </cell>
        </row>
        <row r="8142">
          <cell r="B8142" t="str">
            <v xml:space="preserve">NUNO FERIN                         </v>
          </cell>
        </row>
        <row r="8143">
          <cell r="B8143" t="str">
            <v xml:space="preserve">Nuno Filipe Batalha Mesquita       </v>
          </cell>
        </row>
        <row r="8144">
          <cell r="B8144" t="str">
            <v xml:space="preserve">NUNO FILIPE GAMEIRO FERREIRA       </v>
          </cell>
        </row>
        <row r="8145">
          <cell r="B8145" t="str">
            <v xml:space="preserve">NUNO FILIPE PEREIRA ARAÚJO         </v>
          </cell>
        </row>
        <row r="8146">
          <cell r="B8146" t="str">
            <v xml:space="preserve">NUNO FILIPE SILVEIRA MELO          </v>
          </cell>
        </row>
        <row r="8147">
          <cell r="B8147" t="str">
            <v>NUNO GONCALO DIAS RIBEIRO DE ALMEID</v>
          </cell>
        </row>
        <row r="8148">
          <cell r="B8148" t="str">
            <v xml:space="preserve">NUNO GONCALO FONTES VAZ            </v>
          </cell>
        </row>
        <row r="8149">
          <cell r="B8149" t="str">
            <v xml:space="preserve">Nuno J. da  Silveira Barreto Braga </v>
          </cell>
        </row>
        <row r="8150">
          <cell r="B8150" t="str">
            <v xml:space="preserve">NUNO JOAO  MARQUES FRANCO CARMO    </v>
          </cell>
        </row>
        <row r="8151">
          <cell r="B8151" t="str">
            <v xml:space="preserve">Nuno João Cardoso Almeida          </v>
          </cell>
        </row>
        <row r="8152">
          <cell r="B8152" t="str">
            <v xml:space="preserve">Nuno Jordão                        </v>
          </cell>
        </row>
        <row r="8153">
          <cell r="B8153" t="str">
            <v xml:space="preserve">Nuno Jorge Pimenta Mendes Ferreira </v>
          </cell>
        </row>
        <row r="8154">
          <cell r="B8154" t="str">
            <v>NUNO JOSE DA SILVEIRA BARRETO BRAGA</v>
          </cell>
        </row>
        <row r="8155">
          <cell r="B8155" t="str">
            <v xml:space="preserve">Nuno Macedo Mimoso                 </v>
          </cell>
        </row>
        <row r="8156">
          <cell r="B8156" t="str">
            <v xml:space="preserve">NUNO MANUEL DOS REIS BELDADE       </v>
          </cell>
        </row>
        <row r="8157">
          <cell r="B8157" t="str">
            <v>NUNO MANUEL M. SERRAS LOURENÇO MORE</v>
          </cell>
        </row>
        <row r="8158">
          <cell r="B8158" t="str">
            <v xml:space="preserve">Nuno Manuel Pilaro Macedo          </v>
          </cell>
        </row>
        <row r="8159">
          <cell r="B8159" t="str">
            <v xml:space="preserve">NUNO MANUEL RIBEIRO NICOLAU        </v>
          </cell>
        </row>
        <row r="8160">
          <cell r="B8160" t="str">
            <v xml:space="preserve">Nuno Maria Pereira Costa           </v>
          </cell>
        </row>
        <row r="8161">
          <cell r="B8161" t="str">
            <v xml:space="preserve">Nuno Maria Quadrado Lourenço       </v>
          </cell>
        </row>
        <row r="8162">
          <cell r="B8162" t="str">
            <v xml:space="preserve">Nuno Miguel A. Ferreira            </v>
          </cell>
        </row>
        <row r="8163">
          <cell r="B8163" t="str">
            <v xml:space="preserve">NUNO MIGUEL CORREIA AFONSO         </v>
          </cell>
        </row>
        <row r="8164">
          <cell r="B8164" t="str">
            <v xml:space="preserve">Nuno Miguel Correia de Melo        </v>
          </cell>
        </row>
        <row r="8165">
          <cell r="B8165" t="str">
            <v xml:space="preserve">NUNO MIGUEL CORREIA DE MELO        </v>
          </cell>
        </row>
        <row r="8166">
          <cell r="B8166" t="str">
            <v xml:space="preserve">NUNO MIGUEL COSTA LIMA             </v>
          </cell>
        </row>
        <row r="8167">
          <cell r="B8167" t="str">
            <v xml:space="preserve">NUNO MIGUEL DANIEL LOPES           </v>
          </cell>
        </row>
        <row r="8168">
          <cell r="B8168" t="str">
            <v xml:space="preserve">NUNO MIGUEL DO VALE BRAGA          </v>
          </cell>
        </row>
        <row r="8169">
          <cell r="B8169" t="str">
            <v xml:space="preserve">NUNO MIGUEL MAGALHAES SILVA        </v>
          </cell>
        </row>
        <row r="8170">
          <cell r="B8170" t="str">
            <v xml:space="preserve">NUNO MIGUEL MAIA DA SILVA          </v>
          </cell>
        </row>
        <row r="8171">
          <cell r="B8171" t="str">
            <v xml:space="preserve">NUNO MIGUEL MOCICA BRILHA          </v>
          </cell>
        </row>
        <row r="8172">
          <cell r="B8172" t="str">
            <v xml:space="preserve">NUNO MIGUEL NEVES FIALHO DUARTE    </v>
          </cell>
        </row>
        <row r="8173">
          <cell r="B8173" t="str">
            <v xml:space="preserve">NUNO MIGUEL RIBEIRO FERREIRA       </v>
          </cell>
        </row>
        <row r="8174">
          <cell r="B8174" t="str">
            <v xml:space="preserve">Nuno Parreira                      </v>
          </cell>
        </row>
        <row r="8175">
          <cell r="B8175" t="str">
            <v xml:space="preserve">NUNO RAFAEL ARADAS SOBRAL          </v>
          </cell>
        </row>
        <row r="8176">
          <cell r="B8176" t="str">
            <v xml:space="preserve">NUNO RICARDO CARREIRO PATRÍCIO     </v>
          </cell>
        </row>
        <row r="8177">
          <cell r="B8177" t="str">
            <v xml:space="preserve">Nuno Rodrigues                     </v>
          </cell>
        </row>
        <row r="8178">
          <cell r="B8178" t="str">
            <v>NUNO ROGÉRIO FERREIRA PARENTE SANTO</v>
          </cell>
        </row>
        <row r="8179">
          <cell r="B8179" t="str">
            <v xml:space="preserve">NUNO SERGIO ALVES SILVA            </v>
          </cell>
        </row>
        <row r="8180">
          <cell r="B8180" t="str">
            <v xml:space="preserve">Nuno Soares Encarnação             </v>
          </cell>
        </row>
        <row r="8181">
          <cell r="B8181" t="str">
            <v xml:space="preserve">Nutri Grãos - Ind.Com.Aliment.Lda  </v>
          </cell>
        </row>
        <row r="8182">
          <cell r="B8182" t="str">
            <v>Nutriaves-Abate e Transformação Ave</v>
          </cell>
        </row>
        <row r="8183">
          <cell r="B8183" t="str">
            <v xml:space="preserve">Nutricafés-Cafés e Restauração, SA </v>
          </cell>
        </row>
        <row r="8184">
          <cell r="B8184" t="str">
            <v xml:space="preserve">O Bombeiro - Licínio Ataíde        </v>
          </cell>
        </row>
        <row r="8185">
          <cell r="B8185" t="str">
            <v xml:space="preserve">O Carmo e A Trindade, Lda          </v>
          </cell>
        </row>
        <row r="8186">
          <cell r="B8186" t="str">
            <v xml:space="preserve">O Cubo Criativo                    </v>
          </cell>
        </row>
        <row r="8187">
          <cell r="B8187" t="str">
            <v xml:space="preserve">O Estafeta-Serv.Transp.Rápidos,Lda </v>
          </cell>
        </row>
        <row r="8188">
          <cell r="B8188" t="str">
            <v xml:space="preserve">O Independente Global, SA          </v>
          </cell>
        </row>
        <row r="8189">
          <cell r="B8189" t="str">
            <v>O informador Fiscal-Ginocar-Produçõ</v>
          </cell>
        </row>
        <row r="8190">
          <cell r="B8190" t="str">
            <v xml:space="preserve">O Jacinto-Grifo &amp; Marques          </v>
          </cell>
        </row>
        <row r="8191">
          <cell r="B8191" t="str">
            <v xml:space="preserve">O Liberal-Empª Artes Gráficas, Lda </v>
          </cell>
        </row>
        <row r="8192">
          <cell r="B8192" t="str">
            <v xml:space="preserve">O Mestre das Tintas, Lda           </v>
          </cell>
        </row>
        <row r="8193">
          <cell r="B8193" t="str">
            <v xml:space="preserve">O Molhe - Explor.Restaurantes,Lda  </v>
          </cell>
        </row>
        <row r="8194">
          <cell r="B8194" t="str">
            <v>O Monchique-Ler Comunicar Publicaçõ</v>
          </cell>
        </row>
        <row r="8195">
          <cell r="B8195" t="str">
            <v xml:space="preserve">O Mundo em Gavetas, Lda            </v>
          </cell>
        </row>
        <row r="8196">
          <cell r="B8196" t="str">
            <v xml:space="preserve">O Parque-Ensino de Crianças, Lda   </v>
          </cell>
        </row>
        <row r="8197">
          <cell r="B8197" t="str">
            <v>O Prado-S.Açoreana Pr.Agrícolas,Lda</v>
          </cell>
        </row>
        <row r="8198">
          <cell r="B8198" t="str">
            <v xml:space="preserve">O S U Oklahoma State University    </v>
          </cell>
        </row>
        <row r="8199">
          <cell r="B8199" t="str">
            <v xml:space="preserve">O Sintra Quorum                    </v>
          </cell>
        </row>
        <row r="8200">
          <cell r="B8200" t="str">
            <v xml:space="preserve">O Sol é Essencial, SA              </v>
          </cell>
        </row>
        <row r="8201">
          <cell r="B8201" t="str">
            <v xml:space="preserve">O Vassoureiro, SA                  </v>
          </cell>
        </row>
        <row r="8202">
          <cell r="B8202" t="str">
            <v xml:space="preserve">O Vitral - Vidros e Espelhos, Lda  </v>
          </cell>
        </row>
        <row r="8203">
          <cell r="B8203" t="str">
            <v xml:space="preserve">O Vizinho Bazar, Lda               </v>
          </cell>
        </row>
        <row r="8204">
          <cell r="B8204" t="str">
            <v xml:space="preserve">OAG Worldwide, Ltd                 </v>
          </cell>
        </row>
        <row r="8205">
          <cell r="B8205" t="str">
            <v xml:space="preserve">OAlgarve                           </v>
          </cell>
        </row>
        <row r="8206">
          <cell r="B8206" t="str">
            <v xml:space="preserve">OASM Consulting-Cons.S.Inf.Lda     </v>
          </cell>
        </row>
        <row r="8207">
          <cell r="B8207" t="str">
            <v xml:space="preserve">Óbidos Patrimonium, E.E.M.         </v>
          </cell>
        </row>
        <row r="8208">
          <cell r="B8208" t="str">
            <v>Objecto-Engenharia e Construção,Lda</v>
          </cell>
        </row>
        <row r="8209">
          <cell r="B8209" t="str">
            <v xml:space="preserve">OBL - Representações, Lda          </v>
          </cell>
        </row>
        <row r="8210">
          <cell r="B8210" t="str">
            <v xml:space="preserve">Obras em Curso-Produção Editorial  </v>
          </cell>
        </row>
        <row r="8211">
          <cell r="B8211" t="str">
            <v xml:space="preserve">Obrecol-Obras e Construções, SA    </v>
          </cell>
        </row>
        <row r="8212">
          <cell r="B8212" t="str">
            <v xml:space="preserve">Observatório da Imprensa           </v>
          </cell>
        </row>
        <row r="8213">
          <cell r="B8213" t="str">
            <v>Observatório Prospectiva Engª e Tec</v>
          </cell>
        </row>
        <row r="8214">
          <cell r="B8214" t="str">
            <v>Observatório Vulcanológico Geotérmi</v>
          </cell>
        </row>
        <row r="8215">
          <cell r="B8215" t="str">
            <v>Observit-Tecnologias de Visão por C</v>
          </cell>
        </row>
        <row r="8216">
          <cell r="B8216" t="str">
            <v xml:space="preserve">Océ Portugal-Equipam.Gráficos, SA  </v>
          </cell>
        </row>
        <row r="8217">
          <cell r="B8217" t="str">
            <v xml:space="preserve">Oceanotrade - Import., Export,Lda  </v>
          </cell>
        </row>
        <row r="8218">
          <cell r="B8218" t="str">
            <v xml:space="preserve">Oceanwings-Exp.Imp.Brinq.Tecn.Lda  </v>
          </cell>
        </row>
        <row r="8219">
          <cell r="B8219" t="str">
            <v xml:space="preserve">Ocidental-Cia.Port.Seguros,S.A.    </v>
          </cell>
        </row>
        <row r="8220">
          <cell r="B8220" t="str">
            <v xml:space="preserve">Octogono-Mobiliário e Decoração    </v>
          </cell>
        </row>
        <row r="8221">
          <cell r="B8221" t="str">
            <v>Odec-C.Cálculo Aplicaç.Informáticas</v>
          </cell>
        </row>
        <row r="8222">
          <cell r="B8222" t="str">
            <v>Odifral-Serralh.Ferro e Alumínio,Ld</v>
          </cell>
        </row>
        <row r="8223">
          <cell r="B8223" t="str">
            <v xml:space="preserve">Odin Workwear, SA                  </v>
          </cell>
        </row>
        <row r="8224">
          <cell r="B8224" t="str">
            <v xml:space="preserve">Oditecnica-Cent.Div.Tec.Ind.Lda.   </v>
          </cell>
        </row>
        <row r="8225">
          <cell r="B8225" t="str">
            <v>Oestagric-Eq.Agric.Industriais, Lda</v>
          </cell>
        </row>
        <row r="8226">
          <cell r="B8226" t="str">
            <v xml:space="preserve">Office 98-Repr.Mat.Decoração, Lda  </v>
          </cell>
        </row>
        <row r="8227">
          <cell r="B8227" t="str">
            <v xml:space="preserve">Oficel - Electrotecnia, Lda        </v>
          </cell>
        </row>
        <row r="8228">
          <cell r="B8228" t="str">
            <v>Oficina Aberta-Mont.Man.Industr.Lda</v>
          </cell>
        </row>
        <row r="8229">
          <cell r="B8229" t="str">
            <v xml:space="preserve">Oficina da Natureza                </v>
          </cell>
        </row>
        <row r="8230">
          <cell r="B8230" t="str">
            <v>Oficina do Livro-Soc.Editorial, Lda</v>
          </cell>
        </row>
        <row r="8231">
          <cell r="B8231" t="str">
            <v>Oficina Urbana-Atel.Arquitectura,Ld</v>
          </cell>
        </row>
        <row r="8232">
          <cell r="B8232" t="str">
            <v xml:space="preserve">Oficinas Gerais, Lda               </v>
          </cell>
        </row>
        <row r="8233">
          <cell r="B8233" t="str">
            <v xml:space="preserve">Ofifaro-Mobil.Eq.Tecn.Algarve,Lda  </v>
          </cell>
        </row>
        <row r="8234">
          <cell r="B8234" t="str">
            <v>OFM-Obras Públ., Ferrov.Marítim. SA</v>
          </cell>
        </row>
        <row r="8235">
          <cell r="B8235" t="str">
            <v xml:space="preserve">Ogilvy e Mather Portugal Serv. SA  </v>
          </cell>
        </row>
        <row r="8236">
          <cell r="B8236" t="str">
            <v xml:space="preserve">Ogimatech                          </v>
          </cell>
        </row>
        <row r="8237">
          <cell r="B8237" t="str">
            <v>OK CLEANER-Limpezas Exteriores-Unip</v>
          </cell>
        </row>
        <row r="8238">
          <cell r="B8238" t="str">
            <v xml:space="preserve">Olegário Manuel Goulart Morais     </v>
          </cell>
        </row>
        <row r="8239">
          <cell r="B8239" t="str">
            <v xml:space="preserve">Óleo Engenho                       </v>
          </cell>
        </row>
        <row r="8240">
          <cell r="B8240" t="str">
            <v xml:space="preserve">Oleotec-Oleos Tecnicos, Lda        </v>
          </cell>
        </row>
        <row r="8241">
          <cell r="B8241" t="str">
            <v xml:space="preserve">OLGA ANTUNES V. FELIX BERNARDINO   </v>
          </cell>
        </row>
        <row r="8242">
          <cell r="B8242" t="str">
            <v xml:space="preserve">Olga Maria Fernandes Nogueira      </v>
          </cell>
        </row>
        <row r="8243">
          <cell r="B8243" t="str">
            <v xml:space="preserve">OLGA MARIA RODRIGUES DE JESUS      </v>
          </cell>
        </row>
        <row r="8244">
          <cell r="B8244" t="str">
            <v xml:space="preserve">Olimpio da Silva Ferreira          </v>
          </cell>
        </row>
        <row r="8245">
          <cell r="B8245" t="str">
            <v xml:space="preserve">Olindo Carvalho Pereira            </v>
          </cell>
        </row>
        <row r="8246">
          <cell r="B8246" t="str">
            <v xml:space="preserve">Olisipo-Formação Consultoria, SA   </v>
          </cell>
        </row>
        <row r="8247">
          <cell r="B8247" t="str">
            <v xml:space="preserve">Oliveira, Fernandes &amp; Ribeiro, Lda </v>
          </cell>
        </row>
        <row r="8248">
          <cell r="B8248" t="str">
            <v xml:space="preserve">Oliver Wyman, S.L.                 </v>
          </cell>
        </row>
        <row r="8249">
          <cell r="B8249" t="str">
            <v xml:space="preserve">Oliver Wyman-Soc.Unipessoal, Lda   </v>
          </cell>
        </row>
        <row r="8250">
          <cell r="B8250" t="str">
            <v xml:space="preserve">Olivetti Escritório, Lda           </v>
          </cell>
        </row>
        <row r="8251">
          <cell r="B8251" t="str">
            <v xml:space="preserve">Olivetti Portuguesa, S.A.          </v>
          </cell>
        </row>
        <row r="8252">
          <cell r="B8252" t="str">
            <v xml:space="preserve">Olivier Mythodrama Associates      </v>
          </cell>
        </row>
        <row r="8253">
          <cell r="B8253" t="str">
            <v xml:space="preserve">Olmar-Artigos de Papelaria         </v>
          </cell>
        </row>
        <row r="8254">
          <cell r="B8254" t="str">
            <v xml:space="preserve">Ology, Lda                         </v>
          </cell>
        </row>
        <row r="8255">
          <cell r="B8255" t="str">
            <v xml:space="preserve">Olympus Portugal, SA               </v>
          </cell>
        </row>
        <row r="8256">
          <cell r="B8256" t="str">
            <v xml:space="preserve">Omeleta Publicidade                </v>
          </cell>
        </row>
        <row r="8257">
          <cell r="B8257" t="str">
            <v>Omep - Obras,Mediç.e Projectos, Lda</v>
          </cell>
        </row>
        <row r="8258">
          <cell r="B8258" t="str">
            <v xml:space="preserve">OMF-Engenharia Proj. Serviços,Lda  </v>
          </cell>
        </row>
        <row r="8259">
          <cell r="B8259" t="str">
            <v xml:space="preserve">Omnicel-Técnic.de Iluminação,S.A.  </v>
          </cell>
        </row>
        <row r="8260">
          <cell r="B8260" t="str">
            <v xml:space="preserve">Omnilabor, Lda                     </v>
          </cell>
        </row>
        <row r="8261">
          <cell r="B8261" t="str">
            <v xml:space="preserve">Omnilectro-Equip.Electrónicos, SA  </v>
          </cell>
        </row>
        <row r="8262">
          <cell r="B8262" t="str">
            <v xml:space="preserve">Omnitécnica-Soc.Com.Ind.Elect.S.A. </v>
          </cell>
        </row>
        <row r="8263">
          <cell r="B8263" t="str">
            <v xml:space="preserve">Omnitrade, Revest.Metálicos,SA     </v>
          </cell>
        </row>
        <row r="8264">
          <cell r="B8264" t="str">
            <v xml:space="preserve">Omron Electronics - Comp.S.Elect   </v>
          </cell>
        </row>
        <row r="8265">
          <cell r="B8265" t="str">
            <v xml:space="preserve">Omron Electronics Iberia, SA       </v>
          </cell>
        </row>
        <row r="8266">
          <cell r="B8266" t="str">
            <v xml:space="preserve">ONC - Produções Culturais, Lda     </v>
          </cell>
        </row>
        <row r="8267">
          <cell r="B8267" t="str">
            <v xml:space="preserve">Ondatlas-Com.Rep.Automóveis, Lda   </v>
          </cell>
        </row>
        <row r="8268">
          <cell r="B8268" t="str">
            <v xml:space="preserve">Ondex-Telecomun.E Electrónica,S.A. </v>
          </cell>
        </row>
        <row r="8269">
          <cell r="B8269" t="str">
            <v xml:space="preserve">One World Publishing, SA           </v>
          </cell>
        </row>
        <row r="8270">
          <cell r="B8270" t="str">
            <v xml:space="preserve">Onedirect Portugal                 </v>
          </cell>
        </row>
        <row r="8271">
          <cell r="B8271" t="str">
            <v xml:space="preserve">Onefloor-Industrial Surfaces       </v>
          </cell>
        </row>
        <row r="8272">
          <cell r="B8272" t="str">
            <v xml:space="preserve">Oneway Group                       </v>
          </cell>
        </row>
        <row r="8273">
          <cell r="B8273" t="str">
            <v xml:space="preserve">Onitelecom Infocomunicações, SA    </v>
          </cell>
        </row>
        <row r="8274">
          <cell r="B8274" t="str">
            <v xml:space="preserve">On-Line Data                       </v>
          </cell>
        </row>
        <row r="8275">
          <cell r="B8275" t="str">
            <v xml:space="preserve">Ontrack Data Recovery  Europe Ltd  </v>
          </cell>
        </row>
        <row r="8276">
          <cell r="B8276" t="str">
            <v xml:space="preserve">Opaco-Equipam. Escritório, Lda     </v>
          </cell>
        </row>
        <row r="8277">
          <cell r="B8277" t="str">
            <v xml:space="preserve">Opal Publicidade, SA               </v>
          </cell>
        </row>
        <row r="8278">
          <cell r="B8278" t="str">
            <v xml:space="preserve">Open Box-Com.Serv.on Line,Unip.Lda </v>
          </cell>
        </row>
        <row r="8279">
          <cell r="B8279" t="str">
            <v xml:space="preserve">Open Gate-Portas e grades, Lda     </v>
          </cell>
        </row>
        <row r="8280">
          <cell r="B8280" t="str">
            <v xml:space="preserve">Openline Portugal-S.Man.Imóv.Lda   </v>
          </cell>
        </row>
        <row r="8281">
          <cell r="B8281" t="str">
            <v xml:space="preserve">OpenLink Software (UK) Ltd.        </v>
          </cell>
        </row>
        <row r="8282">
          <cell r="B8282" t="str">
            <v xml:space="preserve">Operlis-Gestão e Oper. Portuária   </v>
          </cell>
        </row>
        <row r="8283">
          <cell r="B8283" t="str">
            <v xml:space="preserve">Optar-Soluções em vidro            </v>
          </cell>
        </row>
        <row r="8284">
          <cell r="B8284" t="str">
            <v xml:space="preserve">Optimo - Publicidade, Lda          </v>
          </cell>
        </row>
        <row r="8285">
          <cell r="B8285" t="str">
            <v xml:space="preserve">Optimus - Telecomunicaçoes, Sa     </v>
          </cell>
        </row>
        <row r="8286">
          <cell r="B8286" t="str">
            <v xml:space="preserve">Optimyzer-Opt.Rev.Sol.Engenh.,Lda. </v>
          </cell>
        </row>
        <row r="8287">
          <cell r="B8287" t="str">
            <v xml:space="preserve">Optivisus - On Line Services       </v>
          </cell>
        </row>
        <row r="8288">
          <cell r="B8288" t="str">
            <v xml:space="preserve">Opway - Engenharia, S.A.           </v>
          </cell>
        </row>
        <row r="8289">
          <cell r="B8289" t="str">
            <v xml:space="preserve">Oracle Ibérica,S.R.L.              </v>
          </cell>
        </row>
        <row r="8290">
          <cell r="B8290" t="str">
            <v xml:space="preserve">OraclePortugal-Sist.Informação,Lda </v>
          </cell>
        </row>
        <row r="8291">
          <cell r="B8291" t="str">
            <v xml:space="preserve">Oramix-Sistemas de Informação S.A. </v>
          </cell>
        </row>
        <row r="8292">
          <cell r="B8292" t="str">
            <v xml:space="preserve">Orbita-Bicicletas Portuguesas, Lda </v>
          </cell>
        </row>
        <row r="8293">
          <cell r="B8293" t="str">
            <v>Orbivendas-Equip.Manut.Industrial,S</v>
          </cell>
        </row>
        <row r="8294">
          <cell r="B8294" t="str">
            <v xml:space="preserve">Orcopom-SA                         </v>
          </cell>
        </row>
        <row r="8295">
          <cell r="B8295" t="str">
            <v xml:space="preserve">Ordem dos Advogados                </v>
          </cell>
        </row>
        <row r="8296">
          <cell r="B8296" t="str">
            <v xml:space="preserve">Ordem dos Advogados                </v>
          </cell>
        </row>
        <row r="8297">
          <cell r="B8297" t="str">
            <v xml:space="preserve">Ordem dos Arquitectos              </v>
          </cell>
        </row>
        <row r="8298">
          <cell r="B8298" t="str">
            <v xml:space="preserve">Ordem dos Economistas              </v>
          </cell>
        </row>
        <row r="8299">
          <cell r="B8299" t="str">
            <v xml:space="preserve">Ordem dos Engenheiros              </v>
          </cell>
        </row>
        <row r="8300">
          <cell r="B8300" t="str">
            <v xml:space="preserve">Ordem dos Engenheiros              </v>
          </cell>
        </row>
        <row r="8301">
          <cell r="B8301" t="str">
            <v xml:space="preserve">Ordem Revisores Oficiais de Contas </v>
          </cell>
        </row>
        <row r="8302">
          <cell r="B8302" t="str">
            <v xml:space="preserve">Oreco Portugal-Engº e Construção   </v>
          </cell>
        </row>
        <row r="8303">
          <cell r="B8303" t="str">
            <v xml:space="preserve">OREY - Técnica Naval e Industrial, </v>
          </cell>
        </row>
        <row r="8304">
          <cell r="B8304" t="str">
            <v xml:space="preserve">Organiz. Almerinda Bairos,Unip.Lda </v>
          </cell>
        </row>
        <row r="8305">
          <cell r="B8305" t="str">
            <v>Organyespaço-Proj.Eq.Escritório,Lda</v>
          </cell>
        </row>
        <row r="8306">
          <cell r="B8306" t="str">
            <v xml:space="preserve">Orgilux - Est.Proj.Eléctricos,S.A. </v>
          </cell>
        </row>
        <row r="8307">
          <cell r="B8307" t="str">
            <v xml:space="preserve">Origin Portuguesa, Lda             </v>
          </cell>
        </row>
        <row r="8308">
          <cell r="B8308" t="str">
            <v>Orizon Hotel e Select-Invºs Hotelei</v>
          </cell>
        </row>
        <row r="8309">
          <cell r="B8309" t="str">
            <v xml:space="preserve">Orlanda Goulart André              </v>
          </cell>
        </row>
        <row r="8310">
          <cell r="B8310" t="str">
            <v xml:space="preserve">Orlandito Prod.de Espect., Lda.    </v>
          </cell>
        </row>
        <row r="8311">
          <cell r="B8311" t="str">
            <v xml:space="preserve">Orlando Augusto da Silva, Lda      </v>
          </cell>
        </row>
        <row r="8312">
          <cell r="B8312" t="str">
            <v xml:space="preserve">Orlando Henrique Vicente Cavaco    </v>
          </cell>
        </row>
        <row r="8313">
          <cell r="B8313" t="str">
            <v xml:space="preserve">Orlando P. G. da Silva             </v>
          </cell>
        </row>
        <row r="8314">
          <cell r="B8314" t="str">
            <v xml:space="preserve">ORLANDO PEREIRA GONÇALVES DA SILVA </v>
          </cell>
        </row>
        <row r="8315">
          <cell r="B8315" t="str">
            <v xml:space="preserve">Orlando Vitor Carvalho Abreu       </v>
          </cell>
        </row>
        <row r="8316">
          <cell r="B8316" t="str">
            <v xml:space="preserve">Orluco - Org.Lusitana Com.Ind.Lda  </v>
          </cell>
        </row>
        <row r="8317">
          <cell r="B8317" t="str">
            <v>Orona Portugal, Soc. Unipessoal,Lda</v>
          </cell>
        </row>
        <row r="8318">
          <cell r="B8318" t="str">
            <v xml:space="preserve">Orquestra Nacional do Porto        </v>
          </cell>
        </row>
        <row r="8319">
          <cell r="B8319" t="str">
            <v xml:space="preserve">Ortecma-Org.Tec.de Maq.Esc., Lda   </v>
          </cell>
        </row>
        <row r="8320">
          <cell r="B8320" t="str">
            <v xml:space="preserve">Ortopedia Moderna, Lda             </v>
          </cell>
        </row>
        <row r="8321">
          <cell r="B8321" t="str">
            <v xml:space="preserve">Oscar Nuno Nogueira D. Pedroso     </v>
          </cell>
        </row>
        <row r="8322">
          <cell r="B8322" t="str">
            <v xml:space="preserve">Oshkosh Truck Corporation          </v>
          </cell>
        </row>
        <row r="8323">
          <cell r="B8323" t="str">
            <v xml:space="preserve">Oshkosh Truck Corporation          </v>
          </cell>
        </row>
        <row r="8324">
          <cell r="B8324" t="str">
            <v xml:space="preserve">Osmop                              </v>
          </cell>
        </row>
        <row r="8325">
          <cell r="B8325" t="str">
            <v xml:space="preserve">Osório &amp; Sottomayor, Lda           </v>
          </cell>
        </row>
        <row r="8326">
          <cell r="B8326" t="str">
            <v xml:space="preserve">Osram-Empr.Aparelh.Eléctrica, Lda  </v>
          </cell>
        </row>
        <row r="8327">
          <cell r="B8327" t="str">
            <v xml:space="preserve">OSVALDO MARTINS FONTES             </v>
          </cell>
        </row>
        <row r="8328">
          <cell r="B8328" t="str">
            <v xml:space="preserve">Otima-Com.Veíc.Autom.Peças,Lda     </v>
          </cell>
        </row>
        <row r="8329">
          <cell r="B8329" t="str">
            <v xml:space="preserve">Otis Elevadores, Lda               </v>
          </cell>
        </row>
        <row r="8330">
          <cell r="B8330" t="str">
            <v xml:space="preserve">Otto Industrial, SA                </v>
          </cell>
        </row>
        <row r="8331">
          <cell r="B8331" t="str">
            <v xml:space="preserve">Otto-Multiservei                   </v>
          </cell>
        </row>
        <row r="8332">
          <cell r="B8332" t="str">
            <v xml:space="preserve">Ouripa-Comércio Ourivesaria, SA    </v>
          </cell>
        </row>
        <row r="8333">
          <cell r="B8333" t="str">
            <v xml:space="preserve">Ourivesaria Anselmo                </v>
          </cell>
        </row>
        <row r="8334">
          <cell r="B8334" t="str">
            <v xml:space="preserve">Ourivesaria Garcia                 </v>
          </cell>
        </row>
        <row r="8335">
          <cell r="B8335" t="str">
            <v xml:space="preserve">Ourivesaria Rubi                   </v>
          </cell>
        </row>
        <row r="8336">
          <cell r="B8336" t="str">
            <v xml:space="preserve">Out of Limits, Lda                 </v>
          </cell>
        </row>
        <row r="8337">
          <cell r="B8337" t="str">
            <v xml:space="preserve">Outracor - Artes Gráficas, Lda.    </v>
          </cell>
        </row>
        <row r="8338">
          <cell r="B8338" t="str">
            <v xml:space="preserve">Outsystems-Softwarwe em Rede, SA   </v>
          </cell>
        </row>
        <row r="8339">
          <cell r="B8339" t="str">
            <v xml:space="preserve">Ovar Pack - Cartão e Papel, Lda    </v>
          </cell>
        </row>
        <row r="8340">
          <cell r="B8340" t="str">
            <v xml:space="preserve">Overgest/ISCTE-C.Esp.Ges.Finanças  </v>
          </cell>
        </row>
        <row r="8341">
          <cell r="B8341" t="str">
            <v xml:space="preserve">Oxera Consulting Ltd               </v>
          </cell>
        </row>
        <row r="8342">
          <cell r="B8342" t="str">
            <v xml:space="preserve">Oxford School, Inst.Línguas, Lda   </v>
          </cell>
        </row>
        <row r="8343">
          <cell r="B8343" t="str">
            <v xml:space="preserve">Oz-Diagn.L.C.Qual.E.Fundações,Lda  </v>
          </cell>
        </row>
        <row r="8344">
          <cell r="B8344" t="str">
            <v>OZEC - Equipamentos Industriais, Ld</v>
          </cell>
        </row>
        <row r="8345">
          <cell r="B8345" t="str">
            <v xml:space="preserve">P. Fernando Nogueira da Silva      </v>
          </cell>
        </row>
        <row r="8346">
          <cell r="B8346" t="str">
            <v>P. Matos Silva, Garcia Jr,P.C. SROC</v>
          </cell>
        </row>
        <row r="8347">
          <cell r="B8347" t="str">
            <v>P.B.Eventos de Paula Cristina Almei</v>
          </cell>
        </row>
        <row r="8348">
          <cell r="B8348" t="str">
            <v xml:space="preserve">P.C.Podimatas Audiovisual S.A      </v>
          </cell>
        </row>
        <row r="8349">
          <cell r="B8349" t="str">
            <v xml:space="preserve">P.J.A.F.Construções-Soc.Unip.,Lda  </v>
          </cell>
        </row>
        <row r="8350">
          <cell r="B8350" t="str">
            <v>P.Ragusa-Com. de Flores e Plantas,L</v>
          </cell>
        </row>
        <row r="8351">
          <cell r="B8351" t="str">
            <v xml:space="preserve">PA2M-Consultores Unipessoal, Lda   </v>
          </cell>
        </row>
        <row r="8352">
          <cell r="B8352" t="str">
            <v xml:space="preserve">Paberesbares-Actividade Hoteleira  </v>
          </cell>
        </row>
        <row r="8353">
          <cell r="B8353" t="str">
            <v xml:space="preserve">Pacheco &amp; Costa, Lda               </v>
          </cell>
        </row>
        <row r="8354">
          <cell r="B8354" t="str">
            <v xml:space="preserve">Pacheco &amp; Mendonça, Lda            </v>
          </cell>
        </row>
        <row r="8355">
          <cell r="B8355" t="str">
            <v xml:space="preserve">Pacheco de Medeiros, Lda.          </v>
          </cell>
        </row>
        <row r="8356">
          <cell r="B8356" t="str">
            <v xml:space="preserve">Pacific Northwest Planners         </v>
          </cell>
        </row>
        <row r="8357">
          <cell r="B8357" t="str">
            <v xml:space="preserve">Pack 2000-Com.Prod.Embalagem,Lda   </v>
          </cell>
        </row>
        <row r="8358">
          <cell r="B8358" t="str">
            <v xml:space="preserve">Packaging FF,Lda                   </v>
          </cell>
        </row>
        <row r="8359">
          <cell r="B8359" t="str">
            <v xml:space="preserve">Pacto Portuguesa-Telecomunica,Lda  </v>
          </cell>
        </row>
        <row r="8360">
          <cell r="B8360" t="str">
            <v xml:space="preserve">Pactogest                          </v>
          </cell>
        </row>
        <row r="8361">
          <cell r="B8361" t="str">
            <v xml:space="preserve">PAGAMENTO DÉBITO DIRECTO           </v>
          </cell>
        </row>
        <row r="8362">
          <cell r="B8362" t="str">
            <v xml:space="preserve">Page One The Bookshop PTE LDA      </v>
          </cell>
        </row>
        <row r="8363">
          <cell r="B8363" t="str">
            <v xml:space="preserve">Pagelsan-Produtos de Higiene, Lda  </v>
          </cell>
        </row>
        <row r="8364">
          <cell r="B8364" t="str">
            <v>Página Exclusiva-Publicações Periód</v>
          </cell>
        </row>
        <row r="8365">
          <cell r="B8365" t="str">
            <v xml:space="preserve">Páginas Amarelas S.A.              </v>
          </cell>
        </row>
        <row r="8366">
          <cell r="B8366" t="str">
            <v xml:space="preserve">Páginas de Portugal Edições, Lda   </v>
          </cell>
        </row>
        <row r="8367">
          <cell r="B8367" t="str">
            <v xml:space="preserve">Páginas Eléctricas, Lda            </v>
          </cell>
        </row>
        <row r="8368">
          <cell r="B8368" t="str">
            <v xml:space="preserve">PahLdata - Com.Equip.Informát.SA   </v>
          </cell>
        </row>
        <row r="8369">
          <cell r="B8369" t="str">
            <v>Painco-Painéis Indust. Electron.Lda</v>
          </cell>
        </row>
        <row r="8370">
          <cell r="B8370" t="str">
            <v xml:space="preserve">Paiva Alumínios, Lda               </v>
          </cell>
        </row>
        <row r="8371">
          <cell r="B8371" t="str">
            <v xml:space="preserve">Paiva Lima, Lda.                   </v>
          </cell>
        </row>
        <row r="8372">
          <cell r="B8372" t="str">
            <v xml:space="preserve">Palissy Galvani - Electr., Lda.    </v>
          </cell>
        </row>
        <row r="8373">
          <cell r="B8373" t="str">
            <v xml:space="preserve">Palma &amp; Palma-Representações,Lda   </v>
          </cell>
        </row>
        <row r="8374">
          <cell r="B8374" t="str">
            <v xml:space="preserve">Palmigráfica - Ind.Gráfica, Lda    </v>
          </cell>
        </row>
        <row r="8375">
          <cell r="B8375" t="str">
            <v xml:space="preserve">PALMIRA DOS SANTOS PAULO           </v>
          </cell>
        </row>
        <row r="8376">
          <cell r="B8376" t="str">
            <v xml:space="preserve">PALMIRA GUEDES ANDREZO             </v>
          </cell>
        </row>
        <row r="8377">
          <cell r="B8377" t="str">
            <v>Palmtop-Tecnologia Informática, Lda</v>
          </cell>
        </row>
        <row r="8378">
          <cell r="B8378" t="str">
            <v xml:space="preserve">Panadis-Comércio Distribuição,Lda  </v>
          </cell>
        </row>
        <row r="8379">
          <cell r="B8379" t="str">
            <v xml:space="preserve">Panair International, Inc.         </v>
          </cell>
        </row>
        <row r="8380">
          <cell r="B8380" t="str">
            <v xml:space="preserve">Panifor                            </v>
          </cell>
        </row>
        <row r="8381">
          <cell r="B8381" t="str">
            <v xml:space="preserve">Pantapoiein-Criaç.Multimédia,Lda   </v>
          </cell>
        </row>
        <row r="8382">
          <cell r="B8382" t="str">
            <v xml:space="preserve">Pantrans Transitários SA           </v>
          </cell>
        </row>
        <row r="8383">
          <cell r="B8383" t="str">
            <v>Papagaio Loiro-Audiovisuais Publici</v>
          </cell>
        </row>
        <row r="8384">
          <cell r="B8384" t="str">
            <v xml:space="preserve">Paparazzi-Restauração e Hotelaria  </v>
          </cell>
        </row>
        <row r="8385">
          <cell r="B8385" t="str">
            <v xml:space="preserve">Papéis Carreira Açores, Lda        </v>
          </cell>
        </row>
        <row r="8386">
          <cell r="B8386" t="str">
            <v xml:space="preserve">Papelaco - Sistemas Segurança,Lda  </v>
          </cell>
        </row>
        <row r="8387">
          <cell r="B8387" t="str">
            <v xml:space="preserve">Papelaco Técnica, SA               </v>
          </cell>
        </row>
        <row r="8388">
          <cell r="B8388" t="str">
            <v xml:space="preserve">Papelaria Clássica, Lda.           </v>
          </cell>
        </row>
        <row r="8389">
          <cell r="B8389" t="str">
            <v xml:space="preserve">Papelaria Fernandes - Lojas, SA    </v>
          </cell>
        </row>
        <row r="8390">
          <cell r="B8390" t="str">
            <v xml:space="preserve">Papelaria Fernandes-Com.Tec.,S.A.  </v>
          </cell>
        </row>
        <row r="8391">
          <cell r="B8391" t="str">
            <v xml:space="preserve">Papelaria Fernandes-Ind.Com.SA     </v>
          </cell>
        </row>
        <row r="8392">
          <cell r="B8392" t="str">
            <v xml:space="preserve">Papelaria Jolefi, Lda.             </v>
          </cell>
        </row>
        <row r="8393">
          <cell r="B8393" t="str">
            <v xml:space="preserve">Papelaria Resarte, Lda             </v>
          </cell>
        </row>
        <row r="8394">
          <cell r="B8394" t="str">
            <v xml:space="preserve">Papelaria Rilingue, Lda            </v>
          </cell>
        </row>
        <row r="8395">
          <cell r="B8395" t="str">
            <v xml:space="preserve">Papelaria Tejo, Lda.               </v>
          </cell>
        </row>
        <row r="8396">
          <cell r="B8396" t="str">
            <v xml:space="preserve">Papelaria Tropical                 </v>
          </cell>
        </row>
        <row r="8397">
          <cell r="B8397" t="str">
            <v xml:space="preserve">Papelaria Universal, Lda           </v>
          </cell>
        </row>
        <row r="8398">
          <cell r="B8398" t="str">
            <v xml:space="preserve">Papelaria Xavier, Lda.             </v>
          </cell>
        </row>
        <row r="8399">
          <cell r="B8399" t="str">
            <v xml:space="preserve">Papelfeliz Lda                     </v>
          </cell>
        </row>
        <row r="8400">
          <cell r="B8400" t="str">
            <v xml:space="preserve">Papelgrafica-Silva e Ribeiro,Lda   </v>
          </cell>
        </row>
        <row r="8401">
          <cell r="B8401" t="str">
            <v xml:space="preserve">Papelmaq - Mat.Escritório, Lda     </v>
          </cell>
        </row>
        <row r="8402">
          <cell r="B8402" t="str">
            <v xml:space="preserve">Paquete &amp; Coelho, Lda              </v>
          </cell>
        </row>
        <row r="8403">
          <cell r="B8403" t="str">
            <v xml:space="preserve">Parábola, Lda                      </v>
          </cell>
        </row>
        <row r="8404">
          <cell r="B8404" t="str">
            <v xml:space="preserve">Paralux - Soc. Iluminação, Lda     </v>
          </cell>
        </row>
        <row r="8405">
          <cell r="B8405" t="str">
            <v xml:space="preserve">Parceiros de Comunicação, Lda      </v>
          </cell>
        </row>
        <row r="8406">
          <cell r="B8406" t="str">
            <v xml:space="preserve">Parceiros de Gestão, Unip.Lda      </v>
          </cell>
        </row>
        <row r="8407">
          <cell r="B8407" t="str">
            <v xml:space="preserve">Parede Sólida Unipessoal,Lda       </v>
          </cell>
        </row>
        <row r="8408">
          <cell r="B8408" t="str">
            <v>Parfel-Soc.Eq.Acess.Industriais Lda</v>
          </cell>
        </row>
        <row r="8409">
          <cell r="B8409" t="str">
            <v xml:space="preserve">Parisete-Móveis e Decorações, Lda  </v>
          </cell>
        </row>
        <row r="8410">
          <cell r="B8410" t="str">
            <v>Parkalgar-Par.Tecnologicos Desporti</v>
          </cell>
        </row>
        <row r="8411">
          <cell r="B8411" t="str">
            <v xml:space="preserve">PARK-CAR                           </v>
          </cell>
        </row>
        <row r="8412">
          <cell r="B8412" t="str">
            <v xml:space="preserve">Parker Hannifin Portugal, Lda      </v>
          </cell>
        </row>
        <row r="8413">
          <cell r="B8413" t="str">
            <v>Parkinstal-Proj. Manut. Estacion,Ld</v>
          </cell>
        </row>
        <row r="8414">
          <cell r="B8414" t="str">
            <v xml:space="preserve">Parmalat Portugal-Prod.Alim.,SA    </v>
          </cell>
        </row>
        <row r="8415">
          <cell r="B8415" t="str">
            <v xml:space="preserve">Parnasse Square Invest             </v>
          </cell>
        </row>
        <row r="8416">
          <cell r="B8416" t="str">
            <v xml:space="preserve">Parque Expo 98, SA                 </v>
          </cell>
        </row>
        <row r="8417">
          <cell r="B8417" t="str">
            <v xml:space="preserve">Partex - Consult.Engenharia, S.A.  </v>
          </cell>
        </row>
        <row r="8418">
          <cell r="B8418" t="str">
            <v xml:space="preserve">Pascoal, Barros &amp; Ferreira, Ldª    </v>
          </cell>
        </row>
        <row r="8419">
          <cell r="B8419" t="str">
            <v xml:space="preserve">Passavante Portuguesa, Lda         </v>
          </cell>
        </row>
        <row r="8420">
          <cell r="B8420" t="str">
            <v xml:space="preserve">Passavante Portuguesa-T.Amb.Lda    </v>
          </cell>
        </row>
        <row r="8421">
          <cell r="B8421" t="str">
            <v xml:space="preserve">Passenger Terminal Expo 2011       </v>
          </cell>
        </row>
        <row r="8422">
          <cell r="B8422" t="str">
            <v xml:space="preserve">Passio-Consultoria e Engenharia    </v>
          </cell>
        </row>
        <row r="8423">
          <cell r="B8423" t="str">
            <v xml:space="preserve">Pastelaria Correia &amp; Chaves        </v>
          </cell>
        </row>
        <row r="8424">
          <cell r="B8424" t="str">
            <v xml:space="preserve">Pastelaria S.Marcos                </v>
          </cell>
        </row>
        <row r="8425">
          <cell r="B8425" t="str">
            <v>Páteo Alfacinha-Ind.Hoteleiras, Lda</v>
          </cell>
        </row>
        <row r="8426">
          <cell r="B8426" t="str">
            <v xml:space="preserve">PATRICIA ADELAIDE HORTA CAVACO     </v>
          </cell>
        </row>
        <row r="8427">
          <cell r="B8427" t="str">
            <v xml:space="preserve">PATRÍCIA BELLE AVILA SERPA SERPA   </v>
          </cell>
        </row>
        <row r="8428">
          <cell r="B8428" t="str">
            <v xml:space="preserve">Patricia Costa Mendes              </v>
          </cell>
        </row>
        <row r="8429">
          <cell r="B8429" t="str">
            <v xml:space="preserve">PATRÍCIA DE FÁTIMA BAIROS COSTA    </v>
          </cell>
        </row>
        <row r="8430">
          <cell r="B8430" t="str">
            <v xml:space="preserve">PATRICIA JOAO DE ALMEIDA FERNANDES </v>
          </cell>
        </row>
        <row r="8431">
          <cell r="B8431" t="str">
            <v>PATRICIA MARIA DE L.E SOUSA F SILVA</v>
          </cell>
        </row>
        <row r="8432">
          <cell r="B8432" t="str">
            <v xml:space="preserve">PATRÍCIA PINTO RODRIGUES           </v>
          </cell>
        </row>
        <row r="8433">
          <cell r="B8433" t="str">
            <v>Patricio &amp; Mário Paulo-Rep.Auto,Lda</v>
          </cell>
        </row>
        <row r="8434">
          <cell r="B8434" t="str">
            <v xml:space="preserve">Paula A.V.Santos                   </v>
          </cell>
        </row>
        <row r="8435">
          <cell r="B8435" t="str">
            <v>PAULA ALEXANDRA A. MARQUES DOS SANT</v>
          </cell>
        </row>
        <row r="8436">
          <cell r="B8436" t="str">
            <v xml:space="preserve">Paula Cristina Albino Fernandes    </v>
          </cell>
        </row>
        <row r="8437">
          <cell r="B8437" t="str">
            <v xml:space="preserve">PAULA CRISTINA C.G. BARBOSA        </v>
          </cell>
        </row>
        <row r="8438">
          <cell r="B8438" t="str">
            <v xml:space="preserve">PAULA CRISTINA EVARISTO POUPINHA   </v>
          </cell>
        </row>
        <row r="8439">
          <cell r="B8439" t="str">
            <v xml:space="preserve">PAULA CRISTINA LUCAS               </v>
          </cell>
        </row>
        <row r="8440">
          <cell r="B8440" t="str">
            <v xml:space="preserve">Paula Cristina Lúcio Simões        </v>
          </cell>
        </row>
        <row r="8441">
          <cell r="B8441" t="str">
            <v xml:space="preserve">PAULA CRISTINA LÚCIO SIMÕES        </v>
          </cell>
        </row>
        <row r="8442">
          <cell r="B8442" t="str">
            <v>PAULA CRISTINA MELO MONTEIRO CHAVES</v>
          </cell>
        </row>
        <row r="8443">
          <cell r="B8443" t="str">
            <v>Paula Cristina Paleta Allen Revez D</v>
          </cell>
        </row>
        <row r="8444">
          <cell r="B8444" t="str">
            <v>Paula Cristina Pinto Capelas Guedes</v>
          </cell>
        </row>
        <row r="8445">
          <cell r="B8445" t="str">
            <v xml:space="preserve">PAULA CRISTINA SANTOS ALMEIDA      </v>
          </cell>
        </row>
        <row r="8446">
          <cell r="B8446" t="str">
            <v>PAULA CRISTINA V ROSA SOARES ALONSO</v>
          </cell>
        </row>
        <row r="8447">
          <cell r="B8447" t="str">
            <v xml:space="preserve">PAULA CRISTINA VÉSTIA CARRASCO     </v>
          </cell>
        </row>
        <row r="8448">
          <cell r="B8448" t="str">
            <v xml:space="preserve">PAULA DA COSTA LOPES BELEZA        </v>
          </cell>
        </row>
        <row r="8449">
          <cell r="B8449" t="str">
            <v>PAULA DE FATIMA ANTUNES JACINTO LEA</v>
          </cell>
        </row>
        <row r="8450">
          <cell r="B8450" t="str">
            <v>PAULA DE JESUS DE OLIVEIRA TEIXEIRA</v>
          </cell>
        </row>
        <row r="8451">
          <cell r="B8451" t="str">
            <v xml:space="preserve">PAULA LUÍSA ANDRADE CAMPOS         </v>
          </cell>
        </row>
        <row r="8452">
          <cell r="B8452" t="str">
            <v xml:space="preserve">Paula Luisa de Andrade Campos      </v>
          </cell>
        </row>
        <row r="8453">
          <cell r="B8453" t="str">
            <v xml:space="preserve">PAULA M. HENRIQUES C. GUIMARÃES    </v>
          </cell>
        </row>
        <row r="8454">
          <cell r="B8454" t="str">
            <v>PAULA MANUELA CARDOSO DO LIVRAMENTO</v>
          </cell>
        </row>
        <row r="8455">
          <cell r="B8455" t="str">
            <v xml:space="preserve">Paula Manuela Cardoso Livramento   </v>
          </cell>
        </row>
        <row r="8456">
          <cell r="B8456" t="str">
            <v xml:space="preserve">Paula Manuppella                   </v>
          </cell>
        </row>
        <row r="8457">
          <cell r="B8457" t="str">
            <v xml:space="preserve">PAULA MARIA DA LUZ AREZ            </v>
          </cell>
        </row>
        <row r="8458">
          <cell r="B8458" t="str">
            <v xml:space="preserve">PAULA MARIA M.R.DURAO S. MARQUES   </v>
          </cell>
        </row>
        <row r="8459">
          <cell r="B8459" t="str">
            <v xml:space="preserve">Paula Maria Nobre Melo Sobral      </v>
          </cell>
        </row>
        <row r="8460">
          <cell r="B8460" t="str">
            <v xml:space="preserve">Paula Silva Gomes Oliveira         </v>
          </cell>
        </row>
        <row r="8461">
          <cell r="B8461" t="str">
            <v>PAULA TICIANA LEANDRES SOARES ALEXA</v>
          </cell>
        </row>
        <row r="8462">
          <cell r="B8462" t="str">
            <v xml:space="preserve">Paulina da Estrela                 </v>
          </cell>
        </row>
        <row r="8463">
          <cell r="B8463" t="str">
            <v xml:space="preserve">Paulino Anselmo e Filho, Lda       </v>
          </cell>
        </row>
        <row r="8464">
          <cell r="B8464" t="str">
            <v xml:space="preserve">PAULINO ANTÓNIO ARRUDA             </v>
          </cell>
        </row>
        <row r="8465">
          <cell r="B8465" t="str">
            <v xml:space="preserve">Paulino Fernandes, Lda             </v>
          </cell>
        </row>
        <row r="8466">
          <cell r="B8466" t="str">
            <v xml:space="preserve">Paulino Silva Ventura              </v>
          </cell>
        </row>
        <row r="8467">
          <cell r="B8467" t="str">
            <v xml:space="preserve">Paulino, Soares E Cª, Lda          </v>
          </cell>
        </row>
        <row r="8468">
          <cell r="B8468" t="str">
            <v xml:space="preserve">Paulo A S Fonseca                  </v>
          </cell>
        </row>
        <row r="8469">
          <cell r="B8469" t="str">
            <v xml:space="preserve">Paulo Alcobia                      </v>
          </cell>
        </row>
        <row r="8470">
          <cell r="B8470" t="str">
            <v xml:space="preserve">Paulo Alexandre Abreu Cruz         </v>
          </cell>
        </row>
        <row r="8471">
          <cell r="B8471" t="str">
            <v xml:space="preserve">Paulo Alexandre Araújo             </v>
          </cell>
        </row>
        <row r="8472">
          <cell r="B8472" t="str">
            <v xml:space="preserve">PAULO ALEXANDRE BOTELHO FREITAS    </v>
          </cell>
        </row>
        <row r="8473">
          <cell r="B8473" t="str">
            <v xml:space="preserve">Paulo Alexandre Cabral Luz         </v>
          </cell>
        </row>
        <row r="8474">
          <cell r="B8474" t="str">
            <v xml:space="preserve">PAULO ALEXANDRE CARDOSO LOPES      </v>
          </cell>
        </row>
        <row r="8475">
          <cell r="B8475" t="str">
            <v xml:space="preserve">Paulo Alexandre Lopes Madeira      </v>
          </cell>
        </row>
        <row r="8476">
          <cell r="B8476" t="str">
            <v>PAULO ALEXANDRE MENDONÇA SOUSA PACH</v>
          </cell>
        </row>
        <row r="8477">
          <cell r="B8477" t="str">
            <v xml:space="preserve">Paulo Alexandre Pereira de Sousa   </v>
          </cell>
        </row>
        <row r="8478">
          <cell r="B8478" t="str">
            <v xml:space="preserve">Paulo Alexandre S.N.Pereira        </v>
          </cell>
        </row>
        <row r="8479">
          <cell r="B8479" t="str">
            <v xml:space="preserve">Paulo Alexandre Santos Soares      </v>
          </cell>
        </row>
        <row r="8480">
          <cell r="B8480" t="str">
            <v xml:space="preserve">PAULO ANDRÉ AMARAL VIVEIROS        </v>
          </cell>
        </row>
        <row r="8481">
          <cell r="B8481" t="str">
            <v xml:space="preserve">Paulo André Amaral Viveiros        </v>
          </cell>
        </row>
        <row r="8482">
          <cell r="B8482" t="str">
            <v xml:space="preserve">PAULO ANDRE DE MENESES BAZAN       </v>
          </cell>
        </row>
        <row r="8483">
          <cell r="B8483" t="str">
            <v xml:space="preserve">PAULO ANTONIO MURCHO FRADIQUE      </v>
          </cell>
        </row>
        <row r="8484">
          <cell r="B8484" t="str">
            <v>PAULO BERNARDINO INÁCIO G. PALMEIRA</v>
          </cell>
        </row>
        <row r="8485">
          <cell r="B8485" t="str">
            <v xml:space="preserve">PAULO C. BARBOSA, LDA              </v>
          </cell>
        </row>
        <row r="8486">
          <cell r="B8486" t="str">
            <v xml:space="preserve">Paulo Carlos Contente Freitas      </v>
          </cell>
        </row>
        <row r="8487">
          <cell r="B8487" t="str">
            <v xml:space="preserve">PAULO CÉSAR ALVES NUNES            </v>
          </cell>
        </row>
        <row r="8488">
          <cell r="B8488" t="str">
            <v xml:space="preserve">PAULO CÉSAR ARMAS LEAL             </v>
          </cell>
        </row>
        <row r="8489">
          <cell r="B8489" t="str">
            <v xml:space="preserve">PAULO CÉSAR GUERREIRO ATANAZIO     </v>
          </cell>
        </row>
        <row r="8490">
          <cell r="B8490" t="str">
            <v xml:space="preserve">Paulo Correia                      </v>
          </cell>
        </row>
        <row r="8491">
          <cell r="B8491" t="str">
            <v xml:space="preserve">Paulo Correia - Niposom            </v>
          </cell>
        </row>
        <row r="8492">
          <cell r="B8492" t="str">
            <v xml:space="preserve">Paulo da Trindade Ferreira         </v>
          </cell>
        </row>
        <row r="8493">
          <cell r="B8493" t="str">
            <v>Paulo de Melo Figueiredo-Tec.Elect.</v>
          </cell>
        </row>
        <row r="8494">
          <cell r="B8494" t="str">
            <v xml:space="preserve">PAULO FERNANDO V.SILVA PEREIRA     </v>
          </cell>
        </row>
        <row r="8495">
          <cell r="B8495" t="str">
            <v xml:space="preserve">Paulo Horta                        </v>
          </cell>
        </row>
        <row r="8496">
          <cell r="B8496" t="str">
            <v xml:space="preserve">PAULO ISMAEL SALGADO FERREIRA      </v>
          </cell>
        </row>
        <row r="8497">
          <cell r="B8497" t="str">
            <v xml:space="preserve">Paulo J. Ferreira Simões           </v>
          </cell>
        </row>
        <row r="8498">
          <cell r="B8498" t="str">
            <v xml:space="preserve">PAULO JORGE  DA SILVA FIALHO       </v>
          </cell>
        </row>
        <row r="8499">
          <cell r="B8499" t="str">
            <v xml:space="preserve">Paulo Jorge A. Santos / Guiné      </v>
          </cell>
        </row>
        <row r="8500">
          <cell r="B8500" t="str">
            <v xml:space="preserve">Paulo Jorge Almeida Batista        </v>
          </cell>
        </row>
        <row r="8501">
          <cell r="B8501" t="str">
            <v xml:space="preserve">PAULO JORGE ALVES TIMÓTEO          </v>
          </cell>
        </row>
        <row r="8502">
          <cell r="B8502" t="str">
            <v xml:space="preserve">PAULO JORGE ANTUNES FERNANDES      </v>
          </cell>
        </row>
        <row r="8503">
          <cell r="B8503" t="str">
            <v xml:space="preserve">Paulo Jorge Antunes Fernandes      </v>
          </cell>
        </row>
        <row r="8504">
          <cell r="B8504" t="str">
            <v xml:space="preserve">PAULO JORGE BATISTA ROMÃO          </v>
          </cell>
        </row>
        <row r="8505">
          <cell r="B8505" t="str">
            <v>PAULO JORGE BOTELHO DA COSTA MESTRE</v>
          </cell>
        </row>
        <row r="8506">
          <cell r="B8506" t="str">
            <v xml:space="preserve">PAULO JORGE BRITO DIONÍSIO         </v>
          </cell>
        </row>
        <row r="8507">
          <cell r="B8507" t="str">
            <v xml:space="preserve">Paulo Jorge Cunha Lopes Cardoso    </v>
          </cell>
        </row>
        <row r="8508">
          <cell r="B8508" t="str">
            <v xml:space="preserve">Paulo Jorge da Rosa Garcia         </v>
          </cell>
        </row>
        <row r="8509">
          <cell r="B8509" t="str">
            <v xml:space="preserve">Paulo Jorge de Gusmão Teixeira     </v>
          </cell>
        </row>
        <row r="8510">
          <cell r="B8510" t="str">
            <v xml:space="preserve">Paulo Jorge de Morais Salvador     </v>
          </cell>
        </row>
        <row r="8511">
          <cell r="B8511" t="str">
            <v xml:space="preserve">PAULO JORGE FALCÃO SANTOS          </v>
          </cell>
        </row>
        <row r="8512">
          <cell r="B8512" t="str">
            <v xml:space="preserve">PAULO JORGE FERNANDES PEREIRA      </v>
          </cell>
        </row>
        <row r="8513">
          <cell r="B8513" t="str">
            <v xml:space="preserve">PAULO JORGE FERREIRA DA COSTA      </v>
          </cell>
        </row>
        <row r="8514">
          <cell r="B8514" t="str">
            <v xml:space="preserve">PAULO JORGE GONCALVES DE ANDRADE   </v>
          </cell>
        </row>
        <row r="8515">
          <cell r="B8515" t="str">
            <v>PAULO JORGE GONÇALVES FERREIRA MART</v>
          </cell>
        </row>
        <row r="8516">
          <cell r="B8516" t="str">
            <v xml:space="preserve">PAULO JORGE LIMA MENDES            </v>
          </cell>
        </row>
        <row r="8517">
          <cell r="B8517" t="str">
            <v xml:space="preserve">Paulo Jorge Lopes Fidalgo          </v>
          </cell>
        </row>
        <row r="8518">
          <cell r="B8518" t="str">
            <v xml:space="preserve">PAULO JORGE NUNES LOURENÇO         </v>
          </cell>
        </row>
        <row r="8519">
          <cell r="B8519" t="str">
            <v xml:space="preserve">PAULO JORGE PEREIRA GARCIA         </v>
          </cell>
        </row>
        <row r="8520">
          <cell r="B8520" t="str">
            <v xml:space="preserve">Paulo Jorge Pimentel Batista       </v>
          </cell>
        </row>
        <row r="8521">
          <cell r="B8521" t="str">
            <v xml:space="preserve">Paulo Jorge Pimentel Batista       </v>
          </cell>
        </row>
        <row r="8522">
          <cell r="B8522" t="str">
            <v xml:space="preserve">Paulo Jorge Pires Nunes            </v>
          </cell>
        </row>
        <row r="8523">
          <cell r="B8523" t="str">
            <v xml:space="preserve">PAULO JORGE SANTOS SILVA           </v>
          </cell>
        </row>
        <row r="8524">
          <cell r="B8524" t="str">
            <v xml:space="preserve">PAULO JORGE SILVA BENTO            </v>
          </cell>
        </row>
        <row r="8525">
          <cell r="B8525" t="str">
            <v xml:space="preserve">Paulo Jorge Silva Teixeira Machado </v>
          </cell>
        </row>
        <row r="8526">
          <cell r="B8526" t="str">
            <v xml:space="preserve">Paulo José A. Cabral               </v>
          </cell>
        </row>
        <row r="8527">
          <cell r="B8527" t="str">
            <v xml:space="preserve">PAULO JOSÉ MARTINS DE SOUSA        </v>
          </cell>
        </row>
        <row r="8528">
          <cell r="B8528" t="str">
            <v xml:space="preserve">PAULO JOSE MARTINS MARUJO          </v>
          </cell>
        </row>
        <row r="8529">
          <cell r="B8529" t="str">
            <v xml:space="preserve">Paulo José Palma Rodrigues         </v>
          </cell>
        </row>
        <row r="8530">
          <cell r="B8530" t="str">
            <v xml:space="preserve">Paulo José Pereira                 </v>
          </cell>
        </row>
        <row r="8531">
          <cell r="B8531" t="str">
            <v xml:space="preserve">Paulo Lemos, Unipessoal, Lda       </v>
          </cell>
        </row>
        <row r="8532">
          <cell r="B8532" t="str">
            <v xml:space="preserve">Paulo Lucena                       </v>
          </cell>
        </row>
        <row r="8533">
          <cell r="B8533" t="str">
            <v xml:space="preserve">Paulo M. A. Dâmaso                 </v>
          </cell>
        </row>
        <row r="8534">
          <cell r="B8534" t="str">
            <v xml:space="preserve">Paulo Manuel Antunes e Silva       </v>
          </cell>
        </row>
        <row r="8535">
          <cell r="B8535" t="str">
            <v xml:space="preserve">PAULO MANUEL DE SOUSA FERNANDES    </v>
          </cell>
        </row>
        <row r="8536">
          <cell r="B8536" t="str">
            <v>PAULO MANUEL EIRAS DE OLIVEIRA BERN</v>
          </cell>
        </row>
        <row r="8537">
          <cell r="B8537" t="str">
            <v xml:space="preserve">Paulo Manuel Fernandes Monteiro    </v>
          </cell>
        </row>
        <row r="8538">
          <cell r="B8538" t="str">
            <v xml:space="preserve">Paulo Manuel Moniz Resendes        </v>
          </cell>
        </row>
        <row r="8539">
          <cell r="B8539" t="str">
            <v xml:space="preserve">PAULO MARTINS MELO                 </v>
          </cell>
        </row>
        <row r="8540">
          <cell r="B8540" t="str">
            <v xml:space="preserve">Paulo Neto Miranda Jóias, Lda      </v>
          </cell>
        </row>
        <row r="8541">
          <cell r="B8541" t="str">
            <v xml:space="preserve">PAULO NOBRE DA CUNHA               </v>
          </cell>
        </row>
        <row r="8542">
          <cell r="B8542" t="str">
            <v xml:space="preserve">PAULO NUNO MARTINHO DOS SANTOS     </v>
          </cell>
        </row>
        <row r="8543">
          <cell r="B8543" t="str">
            <v xml:space="preserve">Paulo Otero                        </v>
          </cell>
        </row>
        <row r="8544">
          <cell r="B8544" t="str">
            <v xml:space="preserve">Paulo Pereira-Auto Grota           </v>
          </cell>
        </row>
        <row r="8545">
          <cell r="B8545" t="str">
            <v xml:space="preserve">Paulo Pires da Gama-Arq.Assoc.Lda  </v>
          </cell>
        </row>
        <row r="8546">
          <cell r="B8546" t="str">
            <v xml:space="preserve">Paulo Regino Viegas Murta          </v>
          </cell>
        </row>
        <row r="8547">
          <cell r="B8547" t="str">
            <v xml:space="preserve">Paulo Ricardo da Ponte Arruda      </v>
          </cell>
        </row>
        <row r="8548">
          <cell r="B8548" t="str">
            <v xml:space="preserve">Paulo Ricardo Duarte Coelho        </v>
          </cell>
        </row>
        <row r="8549">
          <cell r="B8549" t="str">
            <v xml:space="preserve">PAULO RICARDO GARCÊS LEAL          </v>
          </cell>
        </row>
        <row r="8550">
          <cell r="B8550" t="str">
            <v xml:space="preserve">PAULO RICARDO LIMA VIEIRO          </v>
          </cell>
        </row>
        <row r="8551">
          <cell r="B8551" t="str">
            <v xml:space="preserve">Paulo S. Conde,Lda                 </v>
          </cell>
        </row>
        <row r="8552">
          <cell r="B8552" t="str">
            <v xml:space="preserve">PAULO SALDANHA MEDO                </v>
          </cell>
        </row>
        <row r="8553">
          <cell r="B8553" t="str">
            <v xml:space="preserve">Paulo Sanches Albino               </v>
          </cell>
        </row>
        <row r="8554">
          <cell r="B8554" t="str">
            <v>Paulo Sérgio Castelo Rodrigues Jesu</v>
          </cell>
        </row>
        <row r="8555">
          <cell r="B8555" t="str">
            <v xml:space="preserve">Paulo Sergio Isidro Caixeiro       </v>
          </cell>
        </row>
        <row r="8556">
          <cell r="B8556" t="str">
            <v xml:space="preserve">Paulo Soares-Soc.Unipessoal, Lda   </v>
          </cell>
        </row>
        <row r="8557">
          <cell r="B8557" t="str">
            <v xml:space="preserve">Paulomar-Rep.Venda Veíc.Auto,Lda   </v>
          </cell>
        </row>
        <row r="8558">
          <cell r="B8558" t="str">
            <v xml:space="preserve">Paumage-Móv.Estofos,Decoraç.,Lda   </v>
          </cell>
        </row>
        <row r="8559">
          <cell r="B8559" t="str">
            <v xml:space="preserve">Pau-Marfim-Carpintaria             </v>
          </cell>
        </row>
        <row r="8560">
          <cell r="B8560" t="str">
            <v xml:space="preserve">PAV3D - Pavimentação, Lda          </v>
          </cell>
        </row>
        <row r="8561">
          <cell r="B8561" t="str">
            <v>PaveCare-Manutª Pavimentos Aeroport</v>
          </cell>
        </row>
        <row r="8562">
          <cell r="B8562" t="str">
            <v xml:space="preserve">Pavesil-Serralharia Civil, Lda     </v>
          </cell>
        </row>
        <row r="8563">
          <cell r="B8563" t="str">
            <v xml:space="preserve">Pavia - Pavimentos e Vias, SA      </v>
          </cell>
        </row>
        <row r="8564">
          <cell r="B8564" t="str">
            <v xml:space="preserve">Pavimetal-Produtos Metálicos,Lda   </v>
          </cell>
        </row>
        <row r="8565">
          <cell r="B8565" t="str">
            <v>PAV-Profissionais Áudio e Video Lda</v>
          </cell>
        </row>
        <row r="8566">
          <cell r="B8566" t="str">
            <v xml:space="preserve">Payet Rey Cauvi-Abogados           </v>
          </cell>
        </row>
        <row r="8567">
          <cell r="B8567" t="str">
            <v>PBS - Portugal Bateria Serviço, Lda</v>
          </cell>
        </row>
        <row r="8568">
          <cell r="B8568" t="str">
            <v xml:space="preserve">PCMaq-Fabricação Eq.Industriais,SA </v>
          </cell>
        </row>
        <row r="8569">
          <cell r="B8569" t="str">
            <v xml:space="preserve">PCQuatro-F.Novas Tecnologias,Lda   </v>
          </cell>
        </row>
        <row r="8570">
          <cell r="B8570" t="str">
            <v>PEA-Parque Eólico da Serra-Unipesso</v>
          </cell>
        </row>
        <row r="8571">
          <cell r="B8571" t="str">
            <v xml:space="preserve">PÊBÊ                               </v>
          </cell>
        </row>
        <row r="8572">
          <cell r="B8572" t="str">
            <v xml:space="preserve">Pêbê-Promoções Publicitárias, Lda  </v>
          </cell>
        </row>
        <row r="8573">
          <cell r="B8573" t="str">
            <v xml:space="preserve">Peça de Fruta                      </v>
          </cell>
        </row>
        <row r="8574">
          <cell r="B8574" t="str">
            <v xml:space="preserve">Peçalis-Peças e Acess.P/Aut.,Lda   </v>
          </cell>
        </row>
        <row r="8575">
          <cell r="B8575" t="str">
            <v xml:space="preserve">Pecnon-Gab.Est. e Projectos,Lda    </v>
          </cell>
        </row>
        <row r="8576">
          <cell r="B8576" t="str">
            <v xml:space="preserve">Pecol-Sistemas de Fixação, SA      </v>
          </cell>
        </row>
        <row r="8577">
          <cell r="B8577" t="str">
            <v xml:space="preserve">Pecomark Portugal-Unipessoal       </v>
          </cell>
        </row>
        <row r="8578">
          <cell r="B8578" t="str">
            <v xml:space="preserve">Pedamb-Engenharia Ambiental, Lda   </v>
          </cell>
        </row>
        <row r="8579">
          <cell r="B8579" t="str">
            <v xml:space="preserve">Pedra Base - Formação, Lda         </v>
          </cell>
        </row>
        <row r="8580">
          <cell r="B8580" t="str">
            <v xml:space="preserve">Pedro &amp; Paula - Arquit.Interiores, </v>
          </cell>
        </row>
        <row r="8581">
          <cell r="B8581" t="str">
            <v>PEDRO ALEXANDRE DE JESUS NOBRE RODR</v>
          </cell>
        </row>
        <row r="8582">
          <cell r="B8582" t="str">
            <v xml:space="preserve">PEDRO ALEXANDRE GOMES COELHO       </v>
          </cell>
        </row>
        <row r="8583">
          <cell r="B8583" t="str">
            <v xml:space="preserve">PEDRO ALEXANDRE MOREIRA SILVA      </v>
          </cell>
        </row>
        <row r="8584">
          <cell r="B8584" t="str">
            <v>Pedro Alexandre Ol.Soares Per.Silva</v>
          </cell>
        </row>
        <row r="8585">
          <cell r="B8585" t="str">
            <v>Pedro Alexandre Oliveira Soares P.S</v>
          </cell>
        </row>
        <row r="8586">
          <cell r="B8586" t="str">
            <v xml:space="preserve">Pedro Andrade de Sousa             </v>
          </cell>
        </row>
        <row r="8587">
          <cell r="B8587" t="str">
            <v xml:space="preserve">PEDRO ARTUR SARAIVA ALVES DE ABREU </v>
          </cell>
        </row>
        <row r="8588">
          <cell r="B8588" t="str">
            <v xml:space="preserve">PEDRO ÁVILA PERREIRA DE FREITAS    </v>
          </cell>
        </row>
        <row r="8589">
          <cell r="B8589" t="str">
            <v>PEDRO BAETA NEVES MONTEIRO FERNANDE</v>
          </cell>
        </row>
        <row r="8590">
          <cell r="B8590" t="str">
            <v xml:space="preserve">PEDRO CELESTINO B.ALVES MACHADO    </v>
          </cell>
        </row>
        <row r="8591">
          <cell r="B8591" t="str">
            <v xml:space="preserve">Pedro Coelho - Edições, Lda        </v>
          </cell>
        </row>
        <row r="8592">
          <cell r="B8592" t="str">
            <v xml:space="preserve">Pedro e Mantovani, S.A.            </v>
          </cell>
        </row>
        <row r="8593">
          <cell r="B8593" t="str">
            <v xml:space="preserve">Pedro Eman.Resendes Bettencourt    </v>
          </cell>
        </row>
        <row r="8594">
          <cell r="B8594" t="str">
            <v xml:space="preserve">PEDRO EMANUEL CABRAL REIS          </v>
          </cell>
        </row>
        <row r="8595">
          <cell r="B8595" t="str">
            <v xml:space="preserve">PEDRO EMANUEL RESENDES BETTENCOURT </v>
          </cell>
        </row>
        <row r="8596">
          <cell r="B8596" t="str">
            <v xml:space="preserve">PEDRO FILIPE SOUSA PONTE           </v>
          </cell>
        </row>
        <row r="8597">
          <cell r="B8597" t="str">
            <v xml:space="preserve">PEDRO GIL DE SOUSA AMORIM          </v>
          </cell>
        </row>
        <row r="8598">
          <cell r="B8598" t="str">
            <v>PEDRO HENRIQUE G. DE ALMEIDA SANTOS</v>
          </cell>
        </row>
        <row r="8599">
          <cell r="B8599" t="str">
            <v xml:space="preserve">PEDRO HUGO T. A. LUÍS MOITA BARATA </v>
          </cell>
        </row>
        <row r="8600">
          <cell r="B8600" t="str">
            <v xml:space="preserve">Pedro Humberto A. Damião Dias      </v>
          </cell>
        </row>
        <row r="8601">
          <cell r="B8601" t="str">
            <v xml:space="preserve">Pedro Humberto A.Damião Dias       </v>
          </cell>
        </row>
        <row r="8602">
          <cell r="B8602" t="str">
            <v xml:space="preserve">Pedro Humberto A.Damião Dias       </v>
          </cell>
        </row>
        <row r="8603">
          <cell r="B8603" t="str">
            <v xml:space="preserve">PEDRO ISAAC DIAS SOLIPA            </v>
          </cell>
        </row>
        <row r="8604">
          <cell r="B8604" t="str">
            <v xml:space="preserve">Pedro Ivo Ferin Marques Pereira    </v>
          </cell>
        </row>
        <row r="8605">
          <cell r="B8605" t="str">
            <v>PEDRO JOÃO MAGALHÃES OLIVEIRA PERPÉ</v>
          </cell>
        </row>
        <row r="8606">
          <cell r="B8606" t="str">
            <v xml:space="preserve">PEDRO JORGE CORREIA                </v>
          </cell>
        </row>
        <row r="8607">
          <cell r="B8607" t="str">
            <v xml:space="preserve">Pedro Jorge de Aquino da Silva     </v>
          </cell>
        </row>
        <row r="8608">
          <cell r="B8608" t="str">
            <v xml:space="preserve">PEDRO JORGE F. LOUREIRO ALMEIDA    </v>
          </cell>
        </row>
        <row r="8609">
          <cell r="B8609" t="str">
            <v xml:space="preserve">PEDRO JORGE FERREIRA FERNANDES     </v>
          </cell>
        </row>
        <row r="8610">
          <cell r="B8610" t="str">
            <v xml:space="preserve">PEDRO JORGE VIEGAS SIMÕES          </v>
          </cell>
        </row>
        <row r="8611">
          <cell r="B8611" t="str">
            <v xml:space="preserve">PEDRO JOSÉ DE CARVALHO BEJA NEVES  </v>
          </cell>
        </row>
        <row r="8612">
          <cell r="B8612" t="str">
            <v xml:space="preserve">Pedro José Felix Baptista Neves    </v>
          </cell>
        </row>
        <row r="8613">
          <cell r="B8613" t="str">
            <v xml:space="preserve">PEDRO JOSÉ MAGALHAES AMARO         </v>
          </cell>
        </row>
        <row r="8614">
          <cell r="B8614" t="str">
            <v xml:space="preserve">Pedro Lobo-Soc. Unipessoal, Lda    </v>
          </cell>
        </row>
        <row r="8615">
          <cell r="B8615" t="str">
            <v xml:space="preserve">PEDRO LUÍS AZEVEDO BRAGA           </v>
          </cell>
        </row>
        <row r="8616">
          <cell r="B8616" t="str">
            <v xml:space="preserve">PEDRO LUÍS DA PIEDADE MIGUEL       </v>
          </cell>
        </row>
        <row r="8617">
          <cell r="B8617" t="str">
            <v xml:space="preserve">PEDRO LUIS M. PARDAL MONTEIRO      </v>
          </cell>
        </row>
        <row r="8618">
          <cell r="B8618" t="str">
            <v xml:space="preserve">PEDRO LUIS SOARES JOYCE            </v>
          </cell>
        </row>
        <row r="8619">
          <cell r="B8619" t="str">
            <v xml:space="preserve">Pedro M. Rodrigues Prazeres        </v>
          </cell>
        </row>
        <row r="8620">
          <cell r="B8620" t="str">
            <v>Pedro M.Oliveira-Const.Soc.Unip.Lda</v>
          </cell>
        </row>
        <row r="8621">
          <cell r="B8621" t="str">
            <v>Pedro M.Silva,Garcia Jr.,Caiado Ass</v>
          </cell>
        </row>
        <row r="8622">
          <cell r="B8622" t="str">
            <v xml:space="preserve">PEDRO MANUEL FERNANDES MALCATA     </v>
          </cell>
        </row>
        <row r="8623">
          <cell r="B8623" t="str">
            <v xml:space="preserve">Pedro Manuel Garcia Vieira Neto    </v>
          </cell>
        </row>
        <row r="8624">
          <cell r="B8624" t="str">
            <v xml:space="preserve">Pedro Manuel Lourenço Souto        </v>
          </cell>
        </row>
        <row r="8625">
          <cell r="B8625" t="str">
            <v xml:space="preserve">Pedro Mata                         </v>
          </cell>
        </row>
        <row r="8626">
          <cell r="B8626" t="str">
            <v xml:space="preserve">Pedro MIguel Albergaria C.Lucas    </v>
          </cell>
        </row>
        <row r="8627">
          <cell r="B8627" t="str">
            <v>PEDRO MIGUEL ALBERGARIA CABRAL LUCA</v>
          </cell>
        </row>
        <row r="8628">
          <cell r="B8628" t="str">
            <v xml:space="preserve">PEDRO MIGUEL AZEVEDO DE CASTRO     </v>
          </cell>
        </row>
        <row r="8629">
          <cell r="B8629" t="str">
            <v xml:space="preserve">Pedro Miguel B. Freitas Brazuna    </v>
          </cell>
        </row>
        <row r="8630">
          <cell r="B8630" t="str">
            <v xml:space="preserve">PEDRO MIGUEL BARROS CARREIRA       </v>
          </cell>
        </row>
        <row r="8631">
          <cell r="B8631" t="str">
            <v xml:space="preserve">PEDRO MIGUEL DE MOURA DA COSTA     </v>
          </cell>
        </row>
        <row r="8632">
          <cell r="B8632" t="str">
            <v xml:space="preserve">PEDRO MIGUEL FERREIRA GABRIEL      </v>
          </cell>
        </row>
        <row r="8633">
          <cell r="B8633" t="str">
            <v xml:space="preserve">Pedro Miguel Ferreira Pinto        </v>
          </cell>
        </row>
        <row r="8634">
          <cell r="B8634" t="str">
            <v xml:space="preserve">PEDRO MIGUEL FONSECA LEITÃO        </v>
          </cell>
        </row>
        <row r="8635">
          <cell r="B8635" t="str">
            <v xml:space="preserve">PEDRO MIGUEL MACHADO MOREIRA       </v>
          </cell>
        </row>
        <row r="8636">
          <cell r="B8636" t="str">
            <v xml:space="preserve">PEDRO MIGUEL MESQUITA PADESCA      </v>
          </cell>
        </row>
        <row r="8637">
          <cell r="B8637" t="str">
            <v>PEDRO MIGUEL NOGUEIRA ROSARIO RAMOS</v>
          </cell>
        </row>
        <row r="8638">
          <cell r="B8638" t="str">
            <v>Pedro Miguel P. Vasconcelos Machado</v>
          </cell>
        </row>
        <row r="8639">
          <cell r="B8639" t="str">
            <v>PEDRO MIGUEL P. VASCONCELOS MACHADO</v>
          </cell>
        </row>
        <row r="8640">
          <cell r="B8640" t="str">
            <v xml:space="preserve">PEDRO MIGUEL RAPOSO DE SOUSA       </v>
          </cell>
        </row>
        <row r="8641">
          <cell r="B8641" t="str">
            <v xml:space="preserve">PEDRO MIGUEL SEQUEIRA FERNANDES    </v>
          </cell>
        </row>
        <row r="8642">
          <cell r="B8642" t="str">
            <v xml:space="preserve">PEDRO MIGUEL TRANSMONTANO SEMEDO   </v>
          </cell>
        </row>
        <row r="8643">
          <cell r="B8643" t="str">
            <v xml:space="preserve">PEDRO MIGUEL VICENTE MASCARENHAS   </v>
          </cell>
        </row>
        <row r="8644">
          <cell r="B8644" t="str">
            <v xml:space="preserve">Pedro Monteiro Fernandes           </v>
          </cell>
        </row>
        <row r="8645">
          <cell r="B8645" t="str">
            <v>Pedro Mora Porteiro,Arquitecto Unip</v>
          </cell>
        </row>
        <row r="8646">
          <cell r="B8646" t="str">
            <v xml:space="preserve">PEDRO NUNO DOS SANTOS AGUIAR       </v>
          </cell>
        </row>
        <row r="8647">
          <cell r="B8647" t="str">
            <v xml:space="preserve">PEDRO NUNO GOMES COELHO SOARES     </v>
          </cell>
        </row>
        <row r="8648">
          <cell r="B8648" t="str">
            <v xml:space="preserve">Pedro Nuno Gomes Mendonça          </v>
          </cell>
        </row>
        <row r="8649">
          <cell r="B8649" t="str">
            <v>PEDRO NUNO LEMOS S. DE CARVALHO COE</v>
          </cell>
        </row>
        <row r="8650">
          <cell r="B8650" t="str">
            <v xml:space="preserve">PEDRO NUNO MATEUS PINTO            </v>
          </cell>
        </row>
        <row r="8651">
          <cell r="B8651" t="str">
            <v xml:space="preserve">Pedro Nuno Soares Chaves           </v>
          </cell>
        </row>
        <row r="8652">
          <cell r="B8652" t="str">
            <v xml:space="preserve">Pedro Paulo Cordeiro Medeiros      </v>
          </cell>
        </row>
        <row r="8653">
          <cell r="B8653" t="str">
            <v xml:space="preserve">Pedro Pereira                      </v>
          </cell>
        </row>
        <row r="8654">
          <cell r="B8654" t="str">
            <v>Pedro Roque &amp; Carlos Teotónio SROC,</v>
          </cell>
        </row>
        <row r="8655">
          <cell r="B8655" t="str">
            <v xml:space="preserve">Pedro Santos - Repr.Serviços, Lda  </v>
          </cell>
        </row>
        <row r="8656">
          <cell r="B8656" t="str">
            <v xml:space="preserve">Pedro Serras - Electr. e Telecom., </v>
          </cell>
        </row>
        <row r="8657">
          <cell r="B8657" t="str">
            <v xml:space="preserve">Pedro Silva Dias                   </v>
          </cell>
        </row>
        <row r="8658">
          <cell r="B8658" t="str">
            <v xml:space="preserve">Pedrosa Amado, Unipessoal          </v>
          </cell>
        </row>
        <row r="8659">
          <cell r="B8659" t="str">
            <v>Pefipresa - Protec. C/Incêndios,Lda</v>
          </cell>
        </row>
        <row r="8660">
          <cell r="B8660" t="str">
            <v xml:space="preserve">Peixoto de Sousa                   </v>
          </cell>
        </row>
        <row r="8661">
          <cell r="B8661" t="str">
            <v xml:space="preserve">Peixoto e Carmo,Lda                </v>
          </cell>
        </row>
        <row r="8662">
          <cell r="B8662" t="str">
            <v xml:space="preserve">Peixoto,Soares e Peixoto, Lda      </v>
          </cell>
        </row>
        <row r="8663">
          <cell r="B8663" t="str">
            <v xml:space="preserve">Pena,Machete.B.Moniz,N.Guedes,Ruiz </v>
          </cell>
        </row>
        <row r="8664">
          <cell r="B8664" t="str">
            <v xml:space="preserve">Pengest-Plan.Engenharia Gestão,Lda </v>
          </cell>
        </row>
        <row r="8665">
          <cell r="B8665" t="str">
            <v xml:space="preserve">PENHORADO - FINANÇAS               </v>
          </cell>
        </row>
        <row r="8666">
          <cell r="B8666" t="str">
            <v>Penhorado-Inst.Gestão Fin.Se.Social</v>
          </cell>
        </row>
        <row r="8667">
          <cell r="B8667" t="str">
            <v>Peninsula Investimentos Turisticos,</v>
          </cell>
        </row>
        <row r="8668">
          <cell r="B8668" t="str">
            <v>Penquima-Produtos Quimicos Industri</v>
          </cell>
        </row>
        <row r="8669">
          <cell r="B8669" t="str">
            <v xml:space="preserve">Pentacom Comunicação, SA           </v>
          </cell>
        </row>
        <row r="8670">
          <cell r="B8670" t="str">
            <v>Pentacor-Artes Gráficas e Informáti</v>
          </cell>
        </row>
        <row r="8671">
          <cell r="B8671" t="str">
            <v xml:space="preserve">Pentagonal-Prom.Rep.Marketing,Lda  </v>
          </cell>
        </row>
        <row r="8672">
          <cell r="B8672" t="str">
            <v>Pentaquímica-Prod.Man.Industrial,Ld</v>
          </cell>
        </row>
        <row r="8673">
          <cell r="B8673" t="str">
            <v xml:space="preserve">Penton Media, Inc                  </v>
          </cell>
        </row>
        <row r="8674">
          <cell r="B8674" t="str">
            <v xml:space="preserve">Perbitécnica-Fer.Elec.Algarve,Lda  </v>
          </cell>
        </row>
        <row r="8675">
          <cell r="B8675" t="str">
            <v xml:space="preserve">Perce Global-Objectos Artisticos   </v>
          </cell>
        </row>
        <row r="8676">
          <cell r="B8676" t="str">
            <v xml:space="preserve">Percentil, Lda                     </v>
          </cell>
        </row>
        <row r="8677">
          <cell r="B8677" t="str">
            <v xml:space="preserve">Percurso-Arq.Des.Planeamento,CRL   </v>
          </cell>
        </row>
        <row r="8678">
          <cell r="B8678" t="str">
            <v xml:space="preserve">Pereira &amp; Ezequiel, Telecomun.,Lda </v>
          </cell>
        </row>
        <row r="8679">
          <cell r="B8679" t="str">
            <v xml:space="preserve">Pereira &amp; Goulart, Lda             </v>
          </cell>
        </row>
        <row r="8680">
          <cell r="B8680" t="str">
            <v xml:space="preserve">Pereira e Bessone, Lda.            </v>
          </cell>
        </row>
        <row r="8681">
          <cell r="B8681" t="str">
            <v xml:space="preserve">Pereira e Pereira, Lda             </v>
          </cell>
        </row>
        <row r="8682">
          <cell r="B8682" t="str">
            <v xml:space="preserve">Pereira, Lda. (ITALIANO)           </v>
          </cell>
        </row>
        <row r="8683">
          <cell r="B8683" t="str">
            <v xml:space="preserve">Perfilforma -Com.Equipamentos, Lda </v>
          </cell>
        </row>
        <row r="8684">
          <cell r="B8684" t="str">
            <v>Perfil-Fundações e Hidrogeologia, L</v>
          </cell>
        </row>
        <row r="8685">
          <cell r="B8685" t="str">
            <v xml:space="preserve">Perfomances Humaines Techniques    </v>
          </cell>
        </row>
        <row r="8686">
          <cell r="B8686" t="str">
            <v xml:space="preserve">PERFOMETAL                         </v>
          </cell>
        </row>
        <row r="8687">
          <cell r="B8687" t="str">
            <v>Perfometal-Perf.Metálica-S.Unip.Lda</v>
          </cell>
        </row>
        <row r="8688">
          <cell r="B8688" t="str">
            <v xml:space="preserve">Perform-Proj.Est.Org.Desenvolv.SA  </v>
          </cell>
        </row>
        <row r="8689">
          <cell r="B8689" t="str">
            <v>Pericofragens-Confragens e Andaimes</v>
          </cell>
        </row>
        <row r="8690">
          <cell r="B8690" t="str">
            <v xml:space="preserve">Periesgoto Desentupimentos         </v>
          </cell>
        </row>
        <row r="8691">
          <cell r="B8691" t="str">
            <v xml:space="preserve">Perjardins-Jardins Perafita, Lda   </v>
          </cell>
        </row>
        <row r="8692">
          <cell r="B8692" t="str">
            <v xml:space="preserve">Perlini-Internacional              </v>
          </cell>
        </row>
        <row r="8693">
          <cell r="B8693" t="str">
            <v xml:space="preserve">PERPETUA DA CONCEIÇÃO G. EVARISTO  </v>
          </cell>
        </row>
        <row r="8694">
          <cell r="B8694" t="str">
            <v xml:space="preserve">Perserve-E.Trabalho Temporário,Lda </v>
          </cell>
        </row>
        <row r="8695">
          <cell r="B8695" t="str">
            <v xml:space="preserve">Personalidade Laser, Lda           </v>
          </cell>
        </row>
        <row r="8696">
          <cell r="B8696" t="str">
            <v xml:space="preserve">Personalis - Ent.Personaliz.,Lda   </v>
          </cell>
        </row>
        <row r="8697">
          <cell r="B8697" t="str">
            <v>Perspectivas Coloridas-Unipessoal L</v>
          </cell>
        </row>
        <row r="8698">
          <cell r="B8698" t="str">
            <v xml:space="preserve">Perta-Soc.Equip.Const.Civil        </v>
          </cell>
        </row>
        <row r="8699">
          <cell r="B8699" t="str">
            <v xml:space="preserve">Pertmaster LLC                     </v>
          </cell>
        </row>
        <row r="8700">
          <cell r="B8700" t="str">
            <v xml:space="preserve">Pertmaster Ltd                     </v>
          </cell>
        </row>
        <row r="8701">
          <cell r="B8701" t="str">
            <v>Pestana Cidadela-Inv.Turísticos, S.</v>
          </cell>
        </row>
        <row r="8702">
          <cell r="B8702" t="str">
            <v>PESTKIL-Controlo Integrado de Praga</v>
          </cell>
        </row>
        <row r="8703">
          <cell r="B8703" t="str">
            <v>Pestox-Cont. Def. Meio Ambiente,Lda</v>
          </cell>
        </row>
        <row r="8704">
          <cell r="B8704" t="str">
            <v xml:space="preserve">Petaproj-Engenharia de Sistemas    </v>
          </cell>
        </row>
        <row r="8705">
          <cell r="B8705" t="str">
            <v xml:space="preserve">Peter East Associates Limited      </v>
          </cell>
        </row>
        <row r="8706">
          <cell r="B8706" t="str">
            <v xml:space="preserve">Peter Lang                         </v>
          </cell>
        </row>
        <row r="8707">
          <cell r="B8707" t="str">
            <v xml:space="preserve">Peter Lang AG                      </v>
          </cell>
        </row>
        <row r="8708">
          <cell r="B8708" t="str">
            <v xml:space="preserve">Peter Wetherill                    </v>
          </cell>
        </row>
        <row r="8709">
          <cell r="B8709" t="str">
            <v>PETIL Proj.Eng.,Tecnol.Informát., L</v>
          </cell>
        </row>
        <row r="8710">
          <cell r="B8710" t="str">
            <v xml:space="preserve">Petit Ciel (Açores), Lda           </v>
          </cell>
        </row>
        <row r="8711">
          <cell r="B8711" t="str">
            <v>Petit Ciel-Comércio de Brindes Brin</v>
          </cell>
        </row>
        <row r="8712">
          <cell r="B8712" t="str">
            <v xml:space="preserve">Petrica, Editores, Lda             </v>
          </cell>
        </row>
        <row r="8713">
          <cell r="B8713" t="str">
            <v xml:space="preserve">Petroassist - Assist. Electrónica, </v>
          </cell>
        </row>
        <row r="8714">
          <cell r="B8714" t="str">
            <v xml:space="preserve">Petrochem                          </v>
          </cell>
        </row>
        <row r="8715">
          <cell r="B8715" t="str">
            <v>Petroferr-Comércio Combustíveis,Lda</v>
          </cell>
        </row>
        <row r="8716">
          <cell r="B8716" t="str">
            <v xml:space="preserve">Petrogal-Petróleos de Portugal, SA </v>
          </cell>
        </row>
        <row r="8717">
          <cell r="B8717" t="str">
            <v xml:space="preserve">PETROTEC-Inovação e Indústria, SA  </v>
          </cell>
        </row>
        <row r="8718">
          <cell r="B8718" t="str">
            <v xml:space="preserve">PETROTEC-Sis.de Pagamentos.SA      </v>
          </cell>
        </row>
        <row r="8719">
          <cell r="B8719" t="str">
            <v xml:space="preserve">Petru Mozoi Loulé                  </v>
          </cell>
        </row>
        <row r="8720">
          <cell r="B8720" t="str">
            <v xml:space="preserve">Petrus-Consultor.Comunicação,Lda   </v>
          </cell>
        </row>
        <row r="8721">
          <cell r="B8721" t="str">
            <v xml:space="preserve">Peugeot Portugal Automóveis, S.A.  </v>
          </cell>
        </row>
        <row r="8722">
          <cell r="B8722" t="str">
            <v xml:space="preserve">Pezinho Diversões, Lda             </v>
          </cell>
        </row>
        <row r="8723">
          <cell r="B8723" t="str">
            <v xml:space="preserve">PF-Diver                           </v>
          </cell>
        </row>
        <row r="8724">
          <cell r="B8724" t="str">
            <v xml:space="preserve">Pfe - Sistemas Envelopagem, Lda    </v>
          </cell>
        </row>
        <row r="8725">
          <cell r="B8725" t="str">
            <v xml:space="preserve">PFL                                </v>
          </cell>
        </row>
        <row r="8726">
          <cell r="B8726" t="str">
            <v xml:space="preserve">PH Neutro Unipessoal, Lda          </v>
          </cell>
        </row>
        <row r="8727">
          <cell r="B8727" t="str">
            <v xml:space="preserve">PH+ - Desenv.Potencial Humano,Lda  </v>
          </cell>
        </row>
        <row r="8728">
          <cell r="B8728" t="str">
            <v xml:space="preserve">Phala-Gabinete de Tradução         </v>
          </cell>
        </row>
        <row r="8729">
          <cell r="B8729" t="str">
            <v xml:space="preserve">Phenoma Merchandising Promocional  </v>
          </cell>
        </row>
        <row r="8730">
          <cell r="B8730" t="str">
            <v xml:space="preserve">Philipp Hilge Gmbh                 </v>
          </cell>
        </row>
        <row r="8731">
          <cell r="B8731" t="str">
            <v xml:space="preserve">Phillips Business Information,In   </v>
          </cell>
        </row>
        <row r="8732">
          <cell r="B8732" t="str">
            <v xml:space="preserve">Phillips Portuguesa, S.A.          </v>
          </cell>
        </row>
        <row r="8733">
          <cell r="B8733" t="str">
            <v>Philsystec-Sist.Tecn.Electrónica,Ld</v>
          </cell>
        </row>
        <row r="8734">
          <cell r="B8734" t="str">
            <v>PH-Informática e Micro Sistemas,Lda</v>
          </cell>
        </row>
        <row r="8735">
          <cell r="B8735" t="str">
            <v xml:space="preserve">PhocusWright. Inc                  </v>
          </cell>
        </row>
        <row r="8736">
          <cell r="B8736" t="str">
            <v xml:space="preserve">Phoenix Contact SA                 </v>
          </cell>
        </row>
        <row r="8737">
          <cell r="B8737" t="str">
            <v>Photomaia-Projectos de Imagem Unipe</v>
          </cell>
        </row>
        <row r="8738">
          <cell r="B8738" t="str">
            <v xml:space="preserve">Photo-Station,Lda                  </v>
          </cell>
        </row>
        <row r="8739">
          <cell r="B8739" t="str">
            <v xml:space="preserve">Piano Musical, Lda                 </v>
          </cell>
        </row>
        <row r="8740">
          <cell r="B8740" t="str">
            <v xml:space="preserve">Piatok, Lda                        </v>
          </cell>
        </row>
        <row r="8741">
          <cell r="B8741" t="str">
            <v xml:space="preserve">Pic International Consultants, Ltd </v>
          </cell>
        </row>
        <row r="8742">
          <cell r="B8742" t="str">
            <v>Pican-Com.Indústria Equipamentos,Ld</v>
          </cell>
        </row>
        <row r="8743">
          <cell r="B8743" t="str">
            <v xml:space="preserve">Piçarra-Distribuição de Jornais    </v>
          </cell>
        </row>
        <row r="8744">
          <cell r="B8744" t="str">
            <v xml:space="preserve">Picos de Aventura-Animação e Lazer </v>
          </cell>
        </row>
        <row r="8745">
          <cell r="B8745" t="str">
            <v>Pierre Fabre Dermo - Cosm. Portugal</v>
          </cell>
        </row>
        <row r="8746">
          <cell r="B8746" t="str">
            <v xml:space="preserve">Pilar Portas-Portas Bascul.,Lda    </v>
          </cell>
        </row>
        <row r="8747">
          <cell r="B8747" t="str">
            <v xml:space="preserve">Pina &amp; Associados, Lda             </v>
          </cell>
        </row>
        <row r="8748">
          <cell r="B8748" t="str">
            <v xml:space="preserve">Pingo Doce                         </v>
          </cell>
        </row>
        <row r="8749">
          <cell r="B8749" t="str">
            <v xml:space="preserve">Pinguim Design Publ.Multimédia,Lda </v>
          </cell>
        </row>
        <row r="8750">
          <cell r="B8750" t="str">
            <v xml:space="preserve">Pinheiro e Ferro-decor.Ger.,Lda.   </v>
          </cell>
        </row>
        <row r="8751">
          <cell r="B8751" t="str">
            <v xml:space="preserve">Pinho &amp; Aroso, Lda                 </v>
          </cell>
        </row>
        <row r="8752">
          <cell r="B8752" t="str">
            <v xml:space="preserve">Pinhol, Gomes e Gomes, Lda.        </v>
          </cell>
        </row>
        <row r="8753">
          <cell r="B8753" t="str">
            <v xml:space="preserve">Pinhol-Hidraúlica e Tran.M.,Lda.   </v>
          </cell>
        </row>
        <row r="8754">
          <cell r="B8754" t="str">
            <v xml:space="preserve">Pinto &amp; Cruz, Lda.                 </v>
          </cell>
        </row>
        <row r="8755">
          <cell r="B8755" t="str">
            <v xml:space="preserve">Pinto &amp; Cruz-Tubagens e Sistemas   </v>
          </cell>
        </row>
        <row r="8756">
          <cell r="B8756" t="str">
            <v xml:space="preserve">Pinto Basto-Elec.E Máquinas, Lda   </v>
          </cell>
        </row>
        <row r="8757">
          <cell r="B8757" t="str">
            <v xml:space="preserve">Pinto Sousa-Alojam.Turísticos, Lda </v>
          </cell>
        </row>
        <row r="8758">
          <cell r="B8758" t="str">
            <v xml:space="preserve">Pinturas Magoito Unipessoal, Lda   </v>
          </cell>
        </row>
        <row r="8759">
          <cell r="B8759" t="str">
            <v xml:space="preserve">Pirfercan                          </v>
          </cell>
        </row>
        <row r="8760">
          <cell r="B8760" t="str">
            <v xml:space="preserve">Pirfercan - Soc. Represent.,Lda    </v>
          </cell>
        </row>
        <row r="8761">
          <cell r="B8761" t="str">
            <v xml:space="preserve">Piscinas e Lareiras Soc.Unip.      </v>
          </cell>
        </row>
        <row r="8762">
          <cell r="B8762" t="str">
            <v xml:space="preserve">PIXmania-Pro                       </v>
          </cell>
        </row>
        <row r="8763">
          <cell r="B8763" t="str">
            <v xml:space="preserve">PJM-Gab.Estudos e Projectos, Lda   </v>
          </cell>
        </row>
        <row r="8764">
          <cell r="B8764" t="str">
            <v xml:space="preserve">PJS-Serviços Jacto a Pressão, Lda  </v>
          </cell>
        </row>
        <row r="8765">
          <cell r="B8765" t="str">
            <v xml:space="preserve">Plácido Oliveira &amp; Silva, Lda      </v>
          </cell>
        </row>
        <row r="8766">
          <cell r="B8766" t="str">
            <v xml:space="preserve">Planeamento Civil de Emergência    </v>
          </cell>
        </row>
        <row r="8767">
          <cell r="B8767" t="str">
            <v xml:space="preserve">Planege-C.Engenharia e Gestão,SA   </v>
          </cell>
        </row>
        <row r="8768">
          <cell r="B8768" t="str">
            <v xml:space="preserve">Planimétrica, Lda                  </v>
          </cell>
        </row>
        <row r="8769">
          <cell r="B8769" t="str">
            <v xml:space="preserve">Planisola - Imperm.Isolamento,Lda  </v>
          </cell>
        </row>
        <row r="8770">
          <cell r="B8770" t="str">
            <v xml:space="preserve">Planner  e Proceltha, SL           </v>
          </cell>
        </row>
        <row r="8771">
          <cell r="B8771" t="str">
            <v xml:space="preserve">Planning Congressi Srl             </v>
          </cell>
        </row>
        <row r="8772">
          <cell r="B8772" t="str">
            <v xml:space="preserve">Plano A - Papelaria, Lda.          </v>
          </cell>
        </row>
        <row r="8773">
          <cell r="B8773" t="str">
            <v xml:space="preserve">Plano Concreto-S.Empre.R.Humanos   </v>
          </cell>
        </row>
        <row r="8774">
          <cell r="B8774" t="str">
            <v xml:space="preserve">Plano Produções                    </v>
          </cell>
        </row>
        <row r="8775">
          <cell r="B8775" t="str">
            <v xml:space="preserve">Plantimagem-Venda de Plantas, Lda  </v>
          </cell>
        </row>
        <row r="8776">
          <cell r="B8776" t="str">
            <v>PLANTIVIME de José Luis Raposos Mar</v>
          </cell>
        </row>
        <row r="8777">
          <cell r="B8777" t="str">
            <v xml:space="preserve">Planus 3 - Arquitectos Assoc.,Lda  </v>
          </cell>
        </row>
        <row r="8778">
          <cell r="B8778" t="str">
            <v xml:space="preserve">Planvia-Estudos e Projectos, Lda   </v>
          </cell>
        </row>
        <row r="8779">
          <cell r="B8779" t="str">
            <v>Planway Engenharia e Consultoria,Lt</v>
          </cell>
        </row>
        <row r="8780">
          <cell r="B8780" t="str">
            <v xml:space="preserve">Plas Brinde-Doc.de Plásticos,Lda   </v>
          </cell>
        </row>
        <row r="8781">
          <cell r="B8781" t="str">
            <v xml:space="preserve">Plasgal-Plásticos da Gândara,Lda   </v>
          </cell>
        </row>
        <row r="8782">
          <cell r="B8782" t="str">
            <v xml:space="preserve">Plasluz-Plásticos e Ilum., Lda.    </v>
          </cell>
        </row>
        <row r="8783">
          <cell r="B8783" t="str">
            <v xml:space="preserve">Plasnaval - Constr.Plásticas,Lda   </v>
          </cell>
        </row>
        <row r="8784">
          <cell r="B8784" t="str">
            <v xml:space="preserve">Plasoeiras - Com.Embalagens, Lda   </v>
          </cell>
        </row>
        <row r="8785">
          <cell r="B8785" t="str">
            <v xml:space="preserve">Plastécnica-Com.Ind.Plásticos,Lda  </v>
          </cell>
        </row>
        <row r="8786">
          <cell r="B8786" t="str">
            <v xml:space="preserve">Plastic Omnium, SA                 </v>
          </cell>
        </row>
        <row r="8787">
          <cell r="B8787" t="str">
            <v xml:space="preserve">Plásticos Campo Grande, Lda        </v>
          </cell>
        </row>
        <row r="8788">
          <cell r="B8788" t="str">
            <v xml:space="preserve">Plásticos de Santo António, Lda.   </v>
          </cell>
        </row>
        <row r="8789">
          <cell r="B8789" t="str">
            <v xml:space="preserve">Plásticos do Sado, Lda.            </v>
          </cell>
        </row>
        <row r="8790">
          <cell r="B8790" t="str">
            <v xml:space="preserve">Plásticos Santo António, Ldª       </v>
          </cell>
        </row>
        <row r="8791">
          <cell r="B8791" t="str">
            <v xml:space="preserve">Plastidom-Plást.Ind.e Domést. S.A. </v>
          </cell>
        </row>
        <row r="8792">
          <cell r="B8792" t="str">
            <v xml:space="preserve">Plastimix - Produtos Vedantes,Lda  </v>
          </cell>
        </row>
        <row r="8793">
          <cell r="B8793" t="str">
            <v>Platinum Media Publications Limited</v>
          </cell>
        </row>
        <row r="8794">
          <cell r="B8794" t="str">
            <v xml:space="preserve">Playlight-Com.Art.I.Decoração,Lda  </v>
          </cell>
        </row>
        <row r="8795">
          <cell r="B8795" t="str">
            <v xml:space="preserve">Plb - Informática, Lda             </v>
          </cell>
        </row>
        <row r="8796">
          <cell r="B8796" t="str">
            <v xml:space="preserve">Pleno Ar - Designer Gráfico Moda   </v>
          </cell>
        </row>
        <row r="8797">
          <cell r="B8797" t="str">
            <v xml:space="preserve">Plexo, SA                          </v>
          </cell>
        </row>
        <row r="8798">
          <cell r="B8798" t="str">
            <v xml:space="preserve">Plimsoll Publishing Limited        </v>
          </cell>
        </row>
        <row r="8799">
          <cell r="B8799" t="str">
            <v xml:space="preserve">Plinfo Informação, Lda.            </v>
          </cell>
        </row>
        <row r="8800">
          <cell r="B8800" t="str">
            <v xml:space="preserve">PL-Planeam.Gestão Projectos, Lda   </v>
          </cell>
        </row>
        <row r="8801">
          <cell r="B8801" t="str">
            <v xml:space="preserve">PLP-Professional Lamps Portugal    </v>
          </cell>
        </row>
        <row r="8802">
          <cell r="B8802" t="str">
            <v>Plural-Prod.Imp. Exp. Objectos Publ</v>
          </cell>
        </row>
        <row r="8803">
          <cell r="B8803" t="str">
            <v xml:space="preserve">Pluri-Diverte-Expl.Eq.Diversão,Lda </v>
          </cell>
        </row>
        <row r="8804">
          <cell r="B8804" t="str">
            <v xml:space="preserve">Plurirad, Lda                      </v>
          </cell>
        </row>
        <row r="8805">
          <cell r="B8805" t="str">
            <v xml:space="preserve">Pluritema-C.Gest.Rec.Humanos,Lda   </v>
          </cell>
        </row>
        <row r="8806">
          <cell r="B8806" t="str">
            <v xml:space="preserve">Pluritrónica, Lda                  </v>
          </cell>
        </row>
        <row r="8807">
          <cell r="B8807" t="str">
            <v xml:space="preserve">Pluskey-Unipessoal                 </v>
          </cell>
        </row>
        <row r="8808">
          <cell r="B8808" t="str">
            <v>Plutonixe-Of.R.Travões Embr.Unip.Ld</v>
          </cell>
        </row>
        <row r="8809">
          <cell r="B8809" t="str">
            <v xml:space="preserve">PM Media Comunicação, SA           </v>
          </cell>
        </row>
        <row r="8810">
          <cell r="B8810" t="str">
            <v xml:space="preserve">PMELink.pt                         </v>
          </cell>
        </row>
        <row r="8811">
          <cell r="B8811" t="str">
            <v xml:space="preserve">PMG-Brindes Publicitários, Lda     </v>
          </cell>
        </row>
        <row r="8812">
          <cell r="B8812" t="str">
            <v xml:space="preserve">Pmh-Prod.Médico-Hospitalares,Lda   </v>
          </cell>
        </row>
        <row r="8813">
          <cell r="B8813" t="str">
            <v xml:space="preserve">PMI-Project Management Institute   </v>
          </cell>
        </row>
        <row r="8814">
          <cell r="B8814" t="str">
            <v xml:space="preserve">PMS Coffee Solutions,SA            </v>
          </cell>
        </row>
        <row r="8815">
          <cell r="B8815" t="str">
            <v xml:space="preserve">Pneuarte-Pneus Aces. Veículos,Lda  </v>
          </cell>
        </row>
        <row r="8816">
          <cell r="B8816" t="str">
            <v xml:space="preserve">Pneuhorta                          </v>
          </cell>
        </row>
        <row r="8817">
          <cell r="B8817" t="str">
            <v xml:space="preserve">Pneulis-Pneumor Lda                </v>
          </cell>
        </row>
        <row r="8818">
          <cell r="B8818" t="str">
            <v xml:space="preserve">Pneumelo, Lda.                     </v>
          </cell>
        </row>
        <row r="8819">
          <cell r="B8819" t="str">
            <v xml:space="preserve">Pneurio-Centro Técnico Pneus, Lda  </v>
          </cell>
        </row>
        <row r="8820">
          <cell r="B8820" t="str">
            <v xml:space="preserve">Pneurubras - Com.Pneus Unip., Lda  </v>
          </cell>
        </row>
        <row r="8821">
          <cell r="B8821" t="str">
            <v xml:space="preserve">Pneus Expresso-Com.de Pneus, SA    </v>
          </cell>
        </row>
        <row r="8822">
          <cell r="B8822" t="str">
            <v xml:space="preserve">Pneus Ilhéu, Lda                   </v>
          </cell>
        </row>
        <row r="8823">
          <cell r="B8823" t="str">
            <v xml:space="preserve">Pneus Prazeres-G.Condestável,Lda   </v>
          </cell>
        </row>
        <row r="8824">
          <cell r="B8824" t="str">
            <v xml:space="preserve">Pneus S. Miguel, Lda               </v>
          </cell>
        </row>
        <row r="8825">
          <cell r="B8825" t="str">
            <v xml:space="preserve">PNEUSOL                            </v>
          </cell>
        </row>
        <row r="8826">
          <cell r="B8826" t="str">
            <v xml:space="preserve">Pneuvita-Com.-Serv.Automóveis,Lda  </v>
          </cell>
        </row>
        <row r="8827">
          <cell r="B8827" t="str">
            <v xml:space="preserve">Polaroid (España), S.A.            </v>
          </cell>
        </row>
        <row r="8828">
          <cell r="B8828" t="str">
            <v>Polelectric-Elect.Nav.Ind.Imp.Exp.L</v>
          </cell>
        </row>
        <row r="8829">
          <cell r="B8829" t="str">
            <v xml:space="preserve">Policabos-Soluç.Tecn.Cond.,SA      </v>
          </cell>
        </row>
        <row r="8830">
          <cell r="B8830" t="str">
            <v xml:space="preserve">Policópia-Com.Eq.Escritório, Lda   </v>
          </cell>
        </row>
        <row r="8831">
          <cell r="B8831" t="str">
            <v>Polifer-Equipº Técnicos e Ferragens</v>
          </cell>
        </row>
        <row r="8832">
          <cell r="B8832" t="str">
            <v xml:space="preserve">Polígono-Inf.Telecomunicações,Lda  </v>
          </cell>
        </row>
        <row r="8833">
          <cell r="B8833" t="str">
            <v xml:space="preserve">Poligreen Engenharia               </v>
          </cell>
        </row>
        <row r="8834">
          <cell r="B8834" t="str">
            <v xml:space="preserve">Poliletra - Sist.P/Comput.,Lda     </v>
          </cell>
        </row>
        <row r="8835">
          <cell r="B8835" t="str">
            <v xml:space="preserve">Polimeios-Produção de Meios, Lda   </v>
          </cell>
        </row>
        <row r="8836">
          <cell r="B8836" t="str">
            <v>Polinfor-Inst.Espec.Electrónicas,Ld</v>
          </cell>
        </row>
        <row r="8837">
          <cell r="B8837" t="str">
            <v xml:space="preserve">Polinox-Rep.Cent.Met.Finos, Lda.   </v>
          </cell>
        </row>
        <row r="8838">
          <cell r="B8838" t="str">
            <v xml:space="preserve">Poliparque-Transp.Eq.Marítimos,Lda </v>
          </cell>
        </row>
        <row r="8839">
          <cell r="B8839" t="str">
            <v xml:space="preserve">Politérmica-Ind.Térmicas,Lda       </v>
          </cell>
        </row>
        <row r="8840">
          <cell r="B8840" t="str">
            <v xml:space="preserve">Polo Sul - Informática, Lda        </v>
          </cell>
        </row>
        <row r="8841">
          <cell r="B8841" t="str">
            <v>Polo Zero - Comp. Refrigeração, Lda</v>
          </cell>
        </row>
        <row r="8842">
          <cell r="B8842" t="str">
            <v xml:space="preserve">Pombo &amp; Ferreira, Lda              </v>
          </cell>
        </row>
        <row r="8843">
          <cell r="B8843" t="str">
            <v xml:space="preserve">Ponte e Silva-Soc.Inv.Turis.,Lda   </v>
          </cell>
        </row>
        <row r="8844">
          <cell r="B8844" t="str">
            <v>Pontelectro-Electro Mec.Pontinha,Ld</v>
          </cell>
        </row>
        <row r="8845">
          <cell r="B8845" t="str">
            <v xml:space="preserve">Ponto &amp; Costura, Lda               </v>
          </cell>
        </row>
        <row r="8846">
          <cell r="B8846" t="str">
            <v xml:space="preserve">Ponto Azul - Artes Gráficas, Lda   </v>
          </cell>
        </row>
        <row r="8847">
          <cell r="B8847" t="str">
            <v>Ponto Venda Merchandising e Promoçõ</v>
          </cell>
        </row>
        <row r="8848">
          <cell r="B8848" t="str">
            <v xml:space="preserve">Popular Factoring, SA              </v>
          </cell>
        </row>
        <row r="8849">
          <cell r="B8849" t="str">
            <v xml:space="preserve">Porcelax-Material Didático, Lda    </v>
          </cell>
        </row>
        <row r="8850">
          <cell r="B8850" t="str">
            <v xml:space="preserve">Porcel-Ind.Portug.Porcelanas, SA   </v>
          </cell>
        </row>
        <row r="8851">
          <cell r="B8851" t="str">
            <v xml:space="preserve">Porfi-Proj.Obras,Fiscalização, Lda </v>
          </cell>
        </row>
        <row r="8852">
          <cell r="B8852" t="str">
            <v xml:space="preserve">Porfírio Marques Monteiro          </v>
          </cell>
        </row>
        <row r="8853">
          <cell r="B8853" t="str">
            <v xml:space="preserve">Porfol, Lda                        </v>
          </cell>
        </row>
        <row r="8854">
          <cell r="B8854" t="str">
            <v xml:space="preserve">Porseg-Sistemas de Segurança, S.A. </v>
          </cell>
        </row>
        <row r="8855">
          <cell r="B8855" t="str">
            <v xml:space="preserve">Portal do Ser-C.Desenv. Pessoal    </v>
          </cell>
        </row>
        <row r="8856">
          <cell r="B8856" t="str">
            <v>Portas de Alcântara-Promotora Imobi</v>
          </cell>
        </row>
        <row r="8857">
          <cell r="B8857" t="str">
            <v xml:space="preserve">Portedina-Com.Imp.Exp.Repres.Lda   </v>
          </cell>
        </row>
        <row r="8858">
          <cell r="B8858" t="str">
            <v xml:space="preserve">Portela &amp; Cª, Lda                  </v>
          </cell>
        </row>
        <row r="8859">
          <cell r="B8859" t="str">
            <v>Portela-Eq.Hospit. e Geriátrico,Lda</v>
          </cell>
        </row>
        <row r="8860">
          <cell r="B8860" t="str">
            <v xml:space="preserve">PORTEXICTOS-Consultoria de Gestão  </v>
          </cell>
        </row>
        <row r="8861">
          <cell r="B8861" t="str">
            <v>Portgás-Soc.Produção Distrib.Gás,SA</v>
          </cell>
        </row>
        <row r="8862">
          <cell r="B8862" t="str">
            <v>Pórtico Gabinete de Engenharia, Lda</v>
          </cell>
        </row>
        <row r="8863">
          <cell r="B8863" t="str">
            <v xml:space="preserve">Portigrade - Portas e Grades,Lda   </v>
          </cell>
        </row>
        <row r="8864">
          <cell r="B8864" t="str">
            <v xml:space="preserve">Portilavauto, Lda                  </v>
          </cell>
        </row>
        <row r="8865">
          <cell r="B8865" t="str">
            <v xml:space="preserve">Portimar                           </v>
          </cell>
        </row>
        <row r="8866">
          <cell r="B8866" t="str">
            <v xml:space="preserve">Portimédica-Com.Mat.Hospital,Lda   </v>
          </cell>
        </row>
        <row r="8867">
          <cell r="B8867" t="str">
            <v xml:space="preserve">Portis-Hotéis Portugueses, SA      </v>
          </cell>
        </row>
        <row r="8868">
          <cell r="B8868" t="str">
            <v xml:space="preserve">Portlaser                          </v>
          </cell>
        </row>
        <row r="8869">
          <cell r="B8869" t="str">
            <v xml:space="preserve">Portmanu - Portas Automaticas, Lda </v>
          </cell>
        </row>
        <row r="8870">
          <cell r="B8870" t="str">
            <v xml:space="preserve">Porto Catering                     </v>
          </cell>
        </row>
        <row r="8871">
          <cell r="B8871" t="str">
            <v xml:space="preserve">Porto Convention &amp; Visitors Bureau </v>
          </cell>
        </row>
        <row r="8872">
          <cell r="B8872" t="str">
            <v xml:space="preserve">Porto de Ideias-Comunicação Imagem </v>
          </cell>
        </row>
        <row r="8873">
          <cell r="B8873" t="str">
            <v xml:space="preserve">Porto Editora, Lda                 </v>
          </cell>
        </row>
        <row r="8874">
          <cell r="B8874" t="str">
            <v>Portopsis-Com.Serv.Eq.Escritório,Ld</v>
          </cell>
        </row>
        <row r="8875">
          <cell r="B8875" t="str">
            <v xml:space="preserve">Portugal 600                       </v>
          </cell>
        </row>
        <row r="8876">
          <cell r="B8876" t="str">
            <v xml:space="preserve">Portugal Verde, Lda                </v>
          </cell>
        </row>
        <row r="8877">
          <cell r="B8877" t="str">
            <v xml:space="preserve">Portugal, 2004 S.A.                </v>
          </cell>
        </row>
        <row r="8878">
          <cell r="B8878" t="str">
            <v xml:space="preserve">Portugalfarm-Creat. New Business   </v>
          </cell>
        </row>
        <row r="8879">
          <cell r="B8879" t="str">
            <v xml:space="preserve">Portugália Restauração S.A.        </v>
          </cell>
        </row>
        <row r="8880">
          <cell r="B8880" t="str">
            <v xml:space="preserve">Portugália-Comp.Port.T.Aér.S.A.    </v>
          </cell>
        </row>
        <row r="8881">
          <cell r="B8881" t="str">
            <v xml:space="preserve">Português Claro, Lda               </v>
          </cell>
        </row>
        <row r="8882">
          <cell r="B8882" t="str">
            <v xml:space="preserve">Porturusso, Lda                    </v>
          </cell>
        </row>
        <row r="8883">
          <cell r="B8883" t="str">
            <v xml:space="preserve">Portway - Handling de Portugal, SA </v>
          </cell>
        </row>
        <row r="8884">
          <cell r="B8884" t="str">
            <v>Post Express-Correio de Cidade, Lda</v>
          </cell>
        </row>
        <row r="8885">
          <cell r="B8885" t="str">
            <v>Postalfree-Post.Publicitários,Unip,</v>
          </cell>
        </row>
        <row r="8886">
          <cell r="B8886" t="str">
            <v>Potássio Quatro-Pr.Artistica Cultur</v>
          </cell>
        </row>
        <row r="8887">
          <cell r="B8887" t="str">
            <v xml:space="preserve">Potencialcabos, Lda                </v>
          </cell>
        </row>
        <row r="8888">
          <cell r="B8888" t="str">
            <v xml:space="preserve">Póvoa Hidráulica, Lda              </v>
          </cell>
        </row>
        <row r="8889">
          <cell r="B8889" t="str">
            <v>Power House Ativism-Produção de Eve</v>
          </cell>
        </row>
        <row r="8890">
          <cell r="B8890" t="str">
            <v xml:space="preserve">Power RH-Gest.E.Des.Hum.Unip.Lda   </v>
          </cell>
        </row>
        <row r="8891">
          <cell r="B8891" t="str">
            <v xml:space="preserve">Power Scooter-Ass.Manut.Motos,Ld   </v>
          </cell>
        </row>
        <row r="8892">
          <cell r="B8892" t="str">
            <v xml:space="preserve">Powerfocus-Com.Sist.Com.Visual,Lda </v>
          </cell>
        </row>
        <row r="8893">
          <cell r="B8893" t="str">
            <v xml:space="preserve">POWERON                            </v>
          </cell>
        </row>
        <row r="8894">
          <cell r="B8894" t="str">
            <v xml:space="preserve">Powersafe-Acum.Industriais,Unip.Ld </v>
          </cell>
        </row>
        <row r="8895">
          <cell r="B8895" t="str">
            <v xml:space="preserve">PPS Publications, Ltd              </v>
          </cell>
        </row>
        <row r="8896">
          <cell r="B8896" t="str">
            <v>Praça das Flores-Produção de Espect</v>
          </cell>
        </row>
        <row r="8897">
          <cell r="B8897" t="str">
            <v xml:space="preserve">Practical Law Company, Ltd         </v>
          </cell>
        </row>
        <row r="8898">
          <cell r="B8898" t="str">
            <v xml:space="preserve">Praia de Lobos-Empr.Turist., SA    </v>
          </cell>
        </row>
        <row r="8899">
          <cell r="B8899" t="str">
            <v xml:space="preserve">Praiauto-Com.Ind.Automóvel, Lda    </v>
          </cell>
        </row>
        <row r="8900">
          <cell r="B8900" t="str">
            <v xml:space="preserve">Prata Nunes &amp; Duro, Lda            </v>
          </cell>
        </row>
        <row r="8901">
          <cell r="B8901" t="str">
            <v>Praticus-Formª e Serviços Apoio Emp</v>
          </cell>
        </row>
        <row r="8902">
          <cell r="B8902" t="str">
            <v xml:space="preserve">Prazeres &amp; Santos, Lda             </v>
          </cell>
        </row>
        <row r="8903">
          <cell r="B8903" t="str">
            <v xml:space="preserve">Prazolar, Lda                      </v>
          </cell>
        </row>
        <row r="8904">
          <cell r="B8904" t="str">
            <v xml:space="preserve">Prea-Adm.Investim.Imobiliário, Lda </v>
          </cell>
        </row>
        <row r="8905">
          <cell r="B8905" t="str">
            <v xml:space="preserve">Precintia Portugal Selos Segur.,SA </v>
          </cell>
        </row>
        <row r="8906">
          <cell r="B8906" t="str">
            <v xml:space="preserve">Preciousmind Unipessoal            </v>
          </cell>
        </row>
        <row r="8907">
          <cell r="B8907" t="str">
            <v>Predial das Termas-Ag.Imobilária,Ld</v>
          </cell>
        </row>
        <row r="8908">
          <cell r="B8908" t="str">
            <v xml:space="preserve">Prefico-Pelic.Refl.Fitas,Comp.Lda  </v>
          </cell>
        </row>
        <row r="8909">
          <cell r="B8909" t="str">
            <v xml:space="preserve">Pregaia - Soc.de Prefabricação, SA </v>
          </cell>
        </row>
        <row r="8910">
          <cell r="B8910" t="str">
            <v xml:space="preserve">Premel - Estofadores               </v>
          </cell>
        </row>
        <row r="8911">
          <cell r="B8911" t="str">
            <v xml:space="preserve">Premium Minds Lda                  </v>
          </cell>
        </row>
        <row r="8912">
          <cell r="B8912" t="str">
            <v>Premivalor-Estudos,Investº-Particip</v>
          </cell>
        </row>
        <row r="8913">
          <cell r="B8913" t="str">
            <v xml:space="preserve">Presidência Gov.Regional Açores    </v>
          </cell>
        </row>
        <row r="8914">
          <cell r="B8914" t="str">
            <v xml:space="preserve">Presmalt-Soc.Port.Prens.Esmalt.    </v>
          </cell>
        </row>
        <row r="8915">
          <cell r="B8915" t="str">
            <v xml:space="preserve">Press Forum-Comunicação Social     </v>
          </cell>
        </row>
        <row r="8916">
          <cell r="B8916" t="str">
            <v xml:space="preserve">Press Net International, SA        </v>
          </cell>
        </row>
        <row r="8917">
          <cell r="B8917" t="str">
            <v xml:space="preserve">Press Release-Ass.Cons.Comun.Lda   </v>
          </cell>
        </row>
        <row r="8918">
          <cell r="B8918" t="str">
            <v xml:space="preserve">Presselivre - Imprensa Livre, S.A. </v>
          </cell>
        </row>
        <row r="8919">
          <cell r="B8919" t="str">
            <v xml:space="preserve">Pressmundo-Editora de Publicaç.SA  </v>
          </cell>
        </row>
        <row r="8920">
          <cell r="B8920" t="str">
            <v xml:space="preserve">Prestigio-Eventos                  </v>
          </cell>
        </row>
        <row r="8921">
          <cell r="B8921" t="str">
            <v xml:space="preserve">Preventur, Lda                     </v>
          </cell>
        </row>
        <row r="8922">
          <cell r="B8922" t="str">
            <v xml:space="preserve">PREVENTUR,Ldª                      </v>
          </cell>
        </row>
        <row r="8923">
          <cell r="B8923" t="str">
            <v xml:space="preserve">Previgarb-Engenharia Segurança,Lda </v>
          </cell>
        </row>
        <row r="8924">
          <cell r="B8924" t="str">
            <v xml:space="preserve">Previtop-Comércio e Serviços,Lda   </v>
          </cell>
        </row>
        <row r="8925">
          <cell r="B8925" t="str">
            <v xml:space="preserve">Priberam Informática, Lda          </v>
          </cell>
        </row>
        <row r="8926">
          <cell r="B8926" t="str">
            <v xml:space="preserve">Prica-Proj.Ind.Consultadoria,Lda   </v>
          </cell>
        </row>
        <row r="8927">
          <cell r="B8927" t="str">
            <v xml:space="preserve">Price waterhouse Coopers, Lda      </v>
          </cell>
        </row>
        <row r="8928">
          <cell r="B8928" t="str">
            <v xml:space="preserve">Price Waterhouse-Audit.Consul.S.A. </v>
          </cell>
        </row>
        <row r="8929">
          <cell r="B8929" t="str">
            <v xml:space="preserve">PricewaterhouseCoopers &amp; Assoc.Lda </v>
          </cell>
        </row>
        <row r="8930">
          <cell r="B8930" t="str">
            <v xml:space="preserve">Prifalésia, SA                     </v>
          </cell>
        </row>
        <row r="8931">
          <cell r="B8931" t="str">
            <v xml:space="preserve">Prime Fitness, Lda                 </v>
          </cell>
        </row>
        <row r="8932">
          <cell r="B8932" t="str">
            <v xml:space="preserve">Primeira Casa das Bandeiras        </v>
          </cell>
        </row>
        <row r="8933">
          <cell r="B8933" t="str">
            <v xml:space="preserve">Primetec-Engenharia Sistemas,Lda   </v>
          </cell>
        </row>
        <row r="8934">
          <cell r="B8934" t="str">
            <v xml:space="preserve">Primevents-Prod.Realiz.Eventos,SA  </v>
          </cell>
        </row>
        <row r="8935">
          <cell r="B8935" t="str">
            <v>Principia-Publ.Universit.Científica</v>
          </cell>
        </row>
        <row r="8936">
          <cell r="B8936" t="str">
            <v xml:space="preserve">Print Fácil, Lda                   </v>
          </cell>
        </row>
        <row r="8937">
          <cell r="B8937" t="str">
            <v xml:space="preserve">Printcad Informática, Lda          </v>
          </cell>
        </row>
        <row r="8938">
          <cell r="B8938" t="str">
            <v xml:space="preserve">Printel-Soluções Informáticas, Lda </v>
          </cell>
        </row>
        <row r="8939">
          <cell r="B8939" t="str">
            <v xml:space="preserve">Prisma - Soluções Informáticas, SA </v>
          </cell>
        </row>
        <row r="8940">
          <cell r="B8940" t="str">
            <v xml:space="preserve">Prismalux Iluminação,  Lda.        </v>
          </cell>
        </row>
        <row r="8941">
          <cell r="B8941" t="str">
            <v>Pro Audio - S. Profissionais Audio,</v>
          </cell>
        </row>
        <row r="8942">
          <cell r="B8942" t="str">
            <v xml:space="preserve">Proacústica-Son.Ilumin.&amp;Audiov.Lda </v>
          </cell>
        </row>
        <row r="8943">
          <cell r="B8943" t="str">
            <v xml:space="preserve">Proap-Est.Proj.Arquit.Paisag.Lda   </v>
          </cell>
        </row>
        <row r="8944">
          <cell r="B8944" t="str">
            <v>Probalplas-Técnicas de Embalagem,Ld</v>
          </cell>
        </row>
        <row r="8945">
          <cell r="B8945" t="str">
            <v xml:space="preserve">Procesl-Eng. Hid.E Ambiental,Lda   </v>
          </cell>
        </row>
        <row r="8946">
          <cell r="B8946" t="str">
            <v xml:space="preserve">Proconfar-Prod.C.Farmacêuticos,Lda </v>
          </cell>
        </row>
        <row r="8947">
          <cell r="B8947" t="str">
            <v xml:space="preserve">Prodez-Serv.Com.eInd.Hoteleira,Ldª </v>
          </cell>
        </row>
        <row r="8948">
          <cell r="B8948" t="str">
            <v xml:space="preserve">Produce-Produções e Edições, Lda   </v>
          </cell>
        </row>
        <row r="8949">
          <cell r="B8949" t="str">
            <v>Produções Gráficas J.A.Madeira Gonç</v>
          </cell>
        </row>
        <row r="8950">
          <cell r="B8950" t="str">
            <v xml:space="preserve">Produções Panavideo, Lda           </v>
          </cell>
        </row>
        <row r="8951">
          <cell r="B8951" t="str">
            <v xml:space="preserve">Produçoes Reais, Lda               </v>
          </cell>
        </row>
        <row r="8952">
          <cell r="B8952" t="str">
            <v xml:space="preserve">Produfer-Prod.E Ferramentas,Lda.   </v>
          </cell>
        </row>
        <row r="8953">
          <cell r="B8953" t="str">
            <v xml:space="preserve">Proelectrónica-Com.Eq.Electr.Lda   </v>
          </cell>
        </row>
        <row r="8954">
          <cell r="B8954" t="str">
            <v xml:space="preserve">Prof.Caldeira Cabral,Assoc.,Lda    </v>
          </cell>
        </row>
        <row r="8955">
          <cell r="B8955" t="str">
            <v>Profabril II-Gest. Proj.Empreend.SA</v>
          </cell>
        </row>
        <row r="8956">
          <cell r="B8956" t="str">
            <v>Profabril XXI-Engª Constr.Manut.,SA</v>
          </cell>
        </row>
        <row r="8957">
          <cell r="B8957" t="str">
            <v xml:space="preserve">Profabril-Centro de Projectos,S.A. </v>
          </cell>
        </row>
        <row r="8958">
          <cell r="B8958" t="str">
            <v>Profeiras-Feiras e Exposições Soc.U</v>
          </cell>
        </row>
        <row r="8959">
          <cell r="B8959" t="str">
            <v>Professional Engineering Publishing</v>
          </cell>
        </row>
        <row r="8960">
          <cell r="B8960" t="str">
            <v xml:space="preserve">Professor Luiz Moutinho            </v>
          </cell>
        </row>
        <row r="8961">
          <cell r="B8961" t="str">
            <v xml:space="preserve">Profico-Ambiente e Ordenamento,Lda </v>
          </cell>
        </row>
        <row r="8962">
          <cell r="B8962" t="str">
            <v>Profico-Proj.Fiscal.Consultadoria,L</v>
          </cell>
        </row>
        <row r="8963">
          <cell r="B8963" t="str">
            <v xml:space="preserve">Profilan - Construções, Lda        </v>
          </cell>
        </row>
        <row r="8964">
          <cell r="B8964" t="str">
            <v xml:space="preserve">Profit - Gestão Informática, Lda   </v>
          </cell>
        </row>
        <row r="8965">
          <cell r="B8965" t="str">
            <v>Profluidos-G.Proj.Instalações Esp,L</v>
          </cell>
        </row>
        <row r="8966">
          <cell r="B8966" t="str">
            <v xml:space="preserve">Profocus-Serv.Audiovisuais, Lda    </v>
          </cell>
        </row>
        <row r="8967">
          <cell r="B8967" t="str">
            <v>Profornadia-Sinaliz.Seg.Rodoviária,</v>
          </cell>
        </row>
        <row r="8968">
          <cell r="B8968" t="str">
            <v>Profor-Seg.Sinal.Ac.Eléctricos, Lda</v>
          </cell>
        </row>
        <row r="8969">
          <cell r="B8969" t="str">
            <v xml:space="preserve">Proforum-Assoc.des.Engenharia      </v>
          </cell>
        </row>
        <row r="8970">
          <cell r="B8970" t="str">
            <v xml:space="preserve">Proforum-Assoc.Desenv.Engenharia   </v>
          </cell>
        </row>
        <row r="8971">
          <cell r="B8971" t="str">
            <v xml:space="preserve">Progemo-Instalações Técnicas, SA   </v>
          </cell>
        </row>
        <row r="8972">
          <cell r="B8972" t="str">
            <v xml:space="preserve">Programa Rigido Unipessoal         </v>
          </cell>
        </row>
        <row r="8973">
          <cell r="B8973" t="str">
            <v xml:space="preserve">Proin - Proj.Instal.Industr.,Lda   </v>
          </cell>
        </row>
        <row r="8974">
          <cell r="B8974" t="str">
            <v xml:space="preserve">Proint Simetria-Mob.Design Arq.,SA </v>
          </cell>
        </row>
        <row r="8975">
          <cell r="B8975" t="str">
            <v xml:space="preserve">Projazz- Produções Musicais, Lda   </v>
          </cell>
        </row>
        <row r="8976">
          <cell r="B8976" t="str">
            <v xml:space="preserve">Projecção - Arte Gráfica, Sa       </v>
          </cell>
        </row>
        <row r="8977">
          <cell r="B8977" t="str">
            <v xml:space="preserve">Projecontrol-Sist.Electron.,SA     </v>
          </cell>
        </row>
        <row r="8978">
          <cell r="B8978" t="str">
            <v xml:space="preserve">Project Management Institute       </v>
          </cell>
        </row>
        <row r="8979">
          <cell r="B8979" t="str">
            <v xml:space="preserve">Projecto A2  Lda                   </v>
          </cell>
        </row>
        <row r="8980">
          <cell r="B8980" t="str">
            <v xml:space="preserve">Projecto E, Lda                    </v>
          </cell>
        </row>
        <row r="8981">
          <cell r="B8981" t="str">
            <v xml:space="preserve">Projectos,Urban.Arquitectura,Lda   </v>
          </cell>
        </row>
        <row r="8982">
          <cell r="B8982" t="str">
            <v xml:space="preserve">Projectual-Serv.Engenharia, Lda    </v>
          </cell>
        </row>
        <row r="8983">
          <cell r="B8983" t="str">
            <v xml:space="preserve">Projel Engenharia, S.A.            </v>
          </cell>
        </row>
        <row r="8984">
          <cell r="B8984" t="str">
            <v>Prolistas-Publicações Profissionais</v>
          </cell>
        </row>
        <row r="8985">
          <cell r="B8985" t="str">
            <v xml:space="preserve">Prolixo, Lda                       </v>
          </cell>
        </row>
        <row r="8986">
          <cell r="B8986" t="str">
            <v xml:space="preserve">Prolog Development Center          </v>
          </cell>
        </row>
        <row r="8987">
          <cell r="B8987" t="str">
            <v xml:space="preserve">Prológica-Sistemas Informáticos,SA </v>
          </cell>
        </row>
        <row r="8988">
          <cell r="B8988" t="str">
            <v xml:space="preserve">Proluga                            </v>
          </cell>
        </row>
        <row r="8989">
          <cell r="B8989" t="str">
            <v xml:space="preserve">Promapa-Levantamentos Topográficos </v>
          </cell>
        </row>
        <row r="8990">
          <cell r="B8990" t="str">
            <v xml:space="preserve">Promecânica do Amial, Lda          </v>
          </cell>
        </row>
        <row r="8991">
          <cell r="B8991" t="str">
            <v xml:space="preserve">Promec-S.Com.Máq.Equipamentos,SA   </v>
          </cell>
        </row>
        <row r="8992">
          <cell r="B8992" t="str">
            <v xml:space="preserve">Prominent Portugal-Contr.Fluidos   </v>
          </cell>
        </row>
        <row r="8993">
          <cell r="B8993" t="str">
            <v xml:space="preserve">Promoluz                           </v>
          </cell>
        </row>
        <row r="8994">
          <cell r="B8994" t="str">
            <v xml:space="preserve">Promonor-Merchand.Serviços,Lda     </v>
          </cell>
        </row>
        <row r="8995">
          <cell r="B8995" t="str">
            <v xml:space="preserve">Promontório-Arquitectos Assoc.Lda  </v>
          </cell>
        </row>
        <row r="8996">
          <cell r="B8996" t="str">
            <v xml:space="preserve">Promo-S.Integrados Marketing,Lda   </v>
          </cell>
        </row>
        <row r="8997">
          <cell r="B8997" t="str">
            <v xml:space="preserve">PromoSistema-Prom.Imagem, Lda      </v>
          </cell>
        </row>
        <row r="8998">
          <cell r="B8998" t="str">
            <v xml:space="preserve">Promotus-Prom.Marketing            </v>
          </cell>
        </row>
        <row r="8999">
          <cell r="B8999" t="str">
            <v>Pronuclear - Eq. Méd.Científicos,SA</v>
          </cell>
        </row>
        <row r="9000">
          <cell r="B9000" t="str">
            <v xml:space="preserve">Propel-Produtos de Petróleo        </v>
          </cell>
        </row>
        <row r="9001">
          <cell r="B9001" t="str">
            <v xml:space="preserve">Proplano-Gab.Estudos Projectos,Lda </v>
          </cell>
        </row>
        <row r="9002">
          <cell r="B9002" t="str">
            <v xml:space="preserve">Proposta e Solução-Unipessoal,Lda  </v>
          </cell>
        </row>
        <row r="9003">
          <cell r="B9003" t="str">
            <v>Prop-Premier Marketing and Distribu</v>
          </cell>
        </row>
        <row r="9004">
          <cell r="B9004" t="str">
            <v xml:space="preserve">Proprado, Lda                      </v>
          </cell>
        </row>
        <row r="9005">
          <cell r="B9005" t="str">
            <v xml:space="preserve">Proqueme-Prod.Quím.Manutenção,Lda  </v>
          </cell>
        </row>
        <row r="9006">
          <cell r="B9006" t="str">
            <v xml:space="preserve">Proquicheme-Prod.Quimic.Ind.,Lda   </v>
          </cell>
        </row>
        <row r="9007">
          <cell r="B9007" t="str">
            <v xml:space="preserve">Proradiadores, Lda.                </v>
          </cell>
        </row>
        <row r="9008">
          <cell r="B9008" t="str">
            <v xml:space="preserve">Prosecom-Prot.Seg.Comunicações,Lda </v>
          </cell>
        </row>
        <row r="9009">
          <cell r="B9009" t="str">
            <v xml:space="preserve">Prosegur - Compª Segurança, SA     </v>
          </cell>
        </row>
        <row r="9010">
          <cell r="B9010" t="str">
            <v>Prosegur-Comp. Segurança, Unip.,Lda</v>
          </cell>
        </row>
        <row r="9011">
          <cell r="B9011" t="str">
            <v>Prosegur-Distribuição e Serviços,Ld</v>
          </cell>
        </row>
        <row r="9012">
          <cell r="B9012" t="str">
            <v xml:space="preserve">Prosegur-Prev.Proteç.Custódia,S.A. </v>
          </cell>
        </row>
        <row r="9013">
          <cell r="B9013" t="str">
            <v xml:space="preserve">Prosegur-Sistemas  Segurança, Lda  </v>
          </cell>
        </row>
        <row r="9014">
          <cell r="B9014" t="str">
            <v xml:space="preserve">Proselit - Imp. Exp., Lda          </v>
          </cell>
        </row>
        <row r="9015">
          <cell r="B9015" t="str">
            <v xml:space="preserve">PROSIN EQUIPAMENTOS                </v>
          </cell>
        </row>
        <row r="9016">
          <cell r="B9016" t="str">
            <v xml:space="preserve">Prosistemas-Cons.de Engenharia     </v>
          </cell>
        </row>
        <row r="9017">
          <cell r="B9017" t="str">
            <v xml:space="preserve">Prosma-Soluções Construtivas       </v>
          </cell>
        </row>
        <row r="9018">
          <cell r="B9018" t="str">
            <v xml:space="preserve">Prosol - Criação &amp; Imagem, Lda     </v>
          </cell>
        </row>
        <row r="9019">
          <cell r="B9019" t="str">
            <v xml:space="preserve">Prosonic-Prod.Imag.Comunicação,SA  </v>
          </cell>
        </row>
        <row r="9020">
          <cell r="B9020" t="str">
            <v xml:space="preserve">Prosound-Profiss. Som e Vídeo, Ldª </v>
          </cell>
        </row>
        <row r="9021">
          <cell r="B9021" t="str">
            <v>Prospectiva-Projectos Seviços Estud</v>
          </cell>
        </row>
        <row r="9022">
          <cell r="B9022" t="str">
            <v>Protedio-Mat.Protecção Industrial,L</v>
          </cell>
        </row>
        <row r="9023">
          <cell r="B9023" t="str">
            <v xml:space="preserve">Protur, Lda                        </v>
          </cell>
        </row>
        <row r="9024">
          <cell r="B9024" t="str">
            <v xml:space="preserve">Proturotel-Pr.Turist.Hotel., S.A   </v>
          </cell>
        </row>
        <row r="9025">
          <cell r="B9025" t="str">
            <v>Proval-Companhia Produtora Veiculos</v>
          </cell>
        </row>
        <row r="9026">
          <cell r="B9026" t="str">
            <v xml:space="preserve">Provia-Consultores Engenharia, SA  </v>
          </cell>
        </row>
        <row r="9027">
          <cell r="B9027" t="str">
            <v xml:space="preserve">Provise-S.Prot.Vigil.Segurança,Lda </v>
          </cell>
        </row>
        <row r="9028">
          <cell r="B9028" t="str">
            <v xml:space="preserve">Proxectos Consultoria e Formacion  </v>
          </cell>
        </row>
        <row r="9029">
          <cell r="B9029" t="str">
            <v>Proximity Data-Sist.Informação, Lda</v>
          </cell>
        </row>
        <row r="9030">
          <cell r="B9030" t="str">
            <v>Proximity-S.Marketing Relacional,SA</v>
          </cell>
        </row>
        <row r="9031">
          <cell r="B9031" t="str">
            <v xml:space="preserve">Prozinco-Construç.Manutenção, Lda  </v>
          </cell>
        </row>
        <row r="9032">
          <cell r="B9032" t="str">
            <v xml:space="preserve">Pse - Prod.Serviç.Estatist.Lda     </v>
          </cell>
        </row>
        <row r="9033">
          <cell r="B9033" t="str">
            <v xml:space="preserve">PSG-Segurança Privada, SA          </v>
          </cell>
        </row>
        <row r="9034">
          <cell r="B9034" t="str">
            <v>PsicoFaro-Orient.Voc.Sel.Profiss.Ld</v>
          </cell>
        </row>
        <row r="9035">
          <cell r="B9035" t="str">
            <v xml:space="preserve">PSP-Dir. Nac. Polícia Seg. Pública </v>
          </cell>
        </row>
        <row r="9036">
          <cell r="B9036" t="str">
            <v xml:space="preserve">PSQ-Prest.Serviços Qualidade, Lda  </v>
          </cell>
        </row>
        <row r="9037">
          <cell r="B9037" t="str">
            <v xml:space="preserve">Pss-Empr.Prest.Serv.da Sonasa, lda </v>
          </cell>
        </row>
        <row r="9038">
          <cell r="B9038" t="str">
            <v xml:space="preserve">PT - Sistemas de Informação, SA    </v>
          </cell>
        </row>
        <row r="9039">
          <cell r="B9039" t="str">
            <v xml:space="preserve">PT COM-Comunic. Interactivas, SA   </v>
          </cell>
        </row>
        <row r="9040">
          <cell r="B9040" t="str">
            <v xml:space="preserve">PT Comunicações, SA                </v>
          </cell>
        </row>
        <row r="9041">
          <cell r="B9041" t="str">
            <v xml:space="preserve">PT Contact-Telem.S.Informação,SA   </v>
          </cell>
        </row>
        <row r="9042">
          <cell r="B9042" t="str">
            <v xml:space="preserve">PT Inovação, SA                    </v>
          </cell>
        </row>
        <row r="9043">
          <cell r="B9043" t="str">
            <v xml:space="preserve">PT Prime Tradecom, SA              </v>
          </cell>
        </row>
        <row r="9044">
          <cell r="B9044" t="str">
            <v xml:space="preserve">PT SGPS, SA                        </v>
          </cell>
        </row>
        <row r="9045">
          <cell r="B9045" t="str">
            <v xml:space="preserve">PT-Prime Soluções Empresariais,SA  </v>
          </cell>
        </row>
        <row r="9046">
          <cell r="B9046" t="str">
            <v>Ptrc Education Research Services Li</v>
          </cell>
        </row>
        <row r="9047">
          <cell r="B9047" t="str">
            <v xml:space="preserve">PTS-Portugal Tourist Services      </v>
          </cell>
        </row>
        <row r="9048">
          <cell r="B9048" t="str">
            <v>Publi Revista-Publicidade Marketing</v>
          </cell>
        </row>
        <row r="9049">
          <cell r="B9049" t="str">
            <v xml:space="preserve">Publibrinde - Com.Ind.Br.Publ,Lda  </v>
          </cell>
        </row>
        <row r="9050">
          <cell r="B9050" t="str">
            <v xml:space="preserve">Publicações Directas               </v>
          </cell>
        </row>
        <row r="9051">
          <cell r="B9051" t="str">
            <v xml:space="preserve">Publicidade AZ-Espaço Publicit.Lda </v>
          </cell>
        </row>
        <row r="9052">
          <cell r="B9052" t="str">
            <v xml:space="preserve">Público-Comunicação Social, SA     </v>
          </cell>
        </row>
        <row r="9053">
          <cell r="B9053" t="str">
            <v xml:space="preserve">Publiçor-Marketing e Publicidade   </v>
          </cell>
        </row>
        <row r="9054">
          <cell r="B9054" t="str">
            <v xml:space="preserve">Publideco - dec.Publicitária,Lda   </v>
          </cell>
        </row>
        <row r="9055">
          <cell r="B9055" t="str">
            <v xml:space="preserve">Publifaro-Publicidade, lda         </v>
          </cell>
        </row>
        <row r="9056">
          <cell r="B9056" t="str">
            <v>Publifast - Meios Publicitários, Ld</v>
          </cell>
        </row>
        <row r="9057">
          <cell r="B9057" t="str">
            <v>Publifeito-Public.Artes Gráficas,Ld</v>
          </cell>
        </row>
        <row r="9058">
          <cell r="B9058" t="str">
            <v xml:space="preserve">Publiflex-Soluções Publicitárias   </v>
          </cell>
        </row>
        <row r="9059">
          <cell r="B9059" t="str">
            <v xml:space="preserve">Publihappening, Lda                </v>
          </cell>
        </row>
        <row r="9060">
          <cell r="B9060" t="str">
            <v xml:space="preserve">Publijuris-E.Public.Jurídicas,Lda  </v>
          </cell>
        </row>
        <row r="9061">
          <cell r="B9061" t="str">
            <v>Publilogica-Publ.Representações,Lda</v>
          </cell>
        </row>
        <row r="9062">
          <cell r="B9062" t="str">
            <v xml:space="preserve">Publimédia,Com.Esp.Publicit.,Lda   </v>
          </cell>
        </row>
        <row r="9063">
          <cell r="B9063" t="str">
            <v>Publindústria-Prod.Comunicação, Lda</v>
          </cell>
        </row>
        <row r="9064">
          <cell r="B9064" t="str">
            <v>Publiotel-E.Publ.Turist.Hoteleiras,</v>
          </cell>
        </row>
        <row r="9065">
          <cell r="B9065" t="str">
            <v>Publirádio-Publicidade de Exterior.</v>
          </cell>
        </row>
        <row r="9066">
          <cell r="B9066" t="str">
            <v>Publirisco-Public. Artes Gráficas,L</v>
          </cell>
        </row>
        <row r="9067">
          <cell r="B9067" t="str">
            <v>Publisoft,Informática e Formação,Ld</v>
          </cell>
        </row>
        <row r="9068">
          <cell r="B9068" t="str">
            <v xml:space="preserve">Publisoma-Soluções Gráficas Lda    </v>
          </cell>
        </row>
        <row r="9069">
          <cell r="B9069" t="str">
            <v xml:space="preserve">Publistudos-Publ.Est.Técnicos,Ld   </v>
          </cell>
        </row>
        <row r="9070">
          <cell r="B9070" t="str">
            <v xml:space="preserve">Publitia SL                        </v>
          </cell>
        </row>
        <row r="9071">
          <cell r="B9071" t="str">
            <v xml:space="preserve">Publito-Estúdio de Artes Gráficas  </v>
          </cell>
        </row>
        <row r="9072">
          <cell r="B9072" t="str">
            <v xml:space="preserve">Publi-Topex, S.A.                  </v>
          </cell>
        </row>
        <row r="9073">
          <cell r="B9073" t="str">
            <v xml:space="preserve">Pubmagazine-M.Publ.Promoção,Lda    </v>
          </cell>
        </row>
        <row r="9074">
          <cell r="B9074" t="str">
            <v xml:space="preserve">Pulmocor, SA                       </v>
          </cell>
        </row>
        <row r="9075">
          <cell r="B9075" t="str">
            <v>Pulnorte-Pulverizad.Norte,S.Unip.Ld</v>
          </cell>
        </row>
        <row r="9076">
          <cell r="B9076" t="str">
            <v xml:space="preserve">Pulverizadores Rocha, Lda          </v>
          </cell>
        </row>
        <row r="9077">
          <cell r="B9077" t="str">
            <v>Pura Imagem-Public.Desig.Arquit.Lda</v>
          </cell>
        </row>
        <row r="9078">
          <cell r="B9078" t="str">
            <v xml:space="preserve">PuroCuba-Restauração, Lda          </v>
          </cell>
        </row>
        <row r="9079">
          <cell r="B9079" t="str">
            <v xml:space="preserve">Purometal-Produtos para Indústria  </v>
          </cell>
        </row>
        <row r="9080">
          <cell r="B9080" t="str">
            <v xml:space="preserve">PVA-Prod.Val.Acr.Tecn.Inform.Lda   </v>
          </cell>
        </row>
        <row r="9081">
          <cell r="B9081" t="str">
            <v xml:space="preserve">Pyser - Sgi Limited                </v>
          </cell>
        </row>
        <row r="9082">
          <cell r="B9082" t="str">
            <v xml:space="preserve">Q &amp; S - Qualidade e Serviços       </v>
          </cell>
        </row>
        <row r="9083">
          <cell r="B9083" t="str">
            <v xml:space="preserve">Q´Impressão Artes Gráficas, Lda    </v>
          </cell>
        </row>
        <row r="9084">
          <cell r="B9084" t="str">
            <v xml:space="preserve">QAS-Consultoria e Formação.Lda     </v>
          </cell>
        </row>
        <row r="9085">
          <cell r="B9085" t="str">
            <v>QEnergia - Sist.Qual.Gestão Energia</v>
          </cell>
        </row>
        <row r="9086">
          <cell r="B9086" t="str">
            <v xml:space="preserve">QI - Sistemas Informação, Lda      </v>
          </cell>
        </row>
        <row r="9087">
          <cell r="B9087" t="str">
            <v>Qlabo-Equip.Laborat. e Serviços,Lda</v>
          </cell>
        </row>
        <row r="9088">
          <cell r="B9088" t="str">
            <v xml:space="preserve">QM Design Ltd                      </v>
          </cell>
        </row>
        <row r="9089">
          <cell r="B9089" t="str">
            <v xml:space="preserve">QM Group, Ltd                      </v>
          </cell>
        </row>
        <row r="9090">
          <cell r="B9090" t="str">
            <v xml:space="preserve">Qmetrics-Serv.Cons.G.Av.Q.SA       </v>
          </cell>
        </row>
        <row r="9091">
          <cell r="B9091" t="str">
            <v xml:space="preserve">QSP-Consultoria de Marketing       </v>
          </cell>
        </row>
        <row r="9092">
          <cell r="B9092" t="str">
            <v>Qta.N.S.Carmo Soc. Ag. Com.eTur,Lda</v>
          </cell>
        </row>
        <row r="9093">
          <cell r="B9093" t="str">
            <v xml:space="preserve">QT-Consultores                     </v>
          </cell>
        </row>
        <row r="9094">
          <cell r="B9094" t="str">
            <v xml:space="preserve">Quadra - Equip Escritório, Lda     </v>
          </cell>
        </row>
        <row r="9095">
          <cell r="B9095" t="str">
            <v xml:space="preserve">Quadrante                          </v>
          </cell>
        </row>
        <row r="9096">
          <cell r="B9096" t="str">
            <v xml:space="preserve">Quadratim - Ag.Public.Ed.Graf.Lda  </v>
          </cell>
        </row>
        <row r="9097">
          <cell r="B9097" t="str">
            <v>Quadriquímica-Com.Prod.Químicos,Lda</v>
          </cell>
        </row>
        <row r="9098">
          <cell r="B9098" t="str">
            <v xml:space="preserve">Quadros e Metas-C.Gestão Form.Lda  </v>
          </cell>
        </row>
        <row r="9099">
          <cell r="B9099" t="str">
            <v xml:space="preserve">Qual-Form.Serv.Gest.Qualidade,Lda  </v>
          </cell>
        </row>
        <row r="9100">
          <cell r="B9100" t="str">
            <v xml:space="preserve">Qualipex-Engª. Manutenção,Unip.Lda </v>
          </cell>
        </row>
        <row r="9101">
          <cell r="B9101" t="str">
            <v xml:space="preserve">Qualivita-Segur.Saúde Trabalho,Lda </v>
          </cell>
        </row>
        <row r="9102">
          <cell r="B9102" t="str">
            <v xml:space="preserve">Qualiyachts                        </v>
          </cell>
        </row>
        <row r="9103">
          <cell r="B9103" t="str">
            <v xml:space="preserve">Quanta Glória-Construção Civil,Lda </v>
          </cell>
        </row>
        <row r="9104">
          <cell r="B9104" t="str">
            <v xml:space="preserve">Quatro Estações-Viag.Turísmo,Lda   </v>
          </cell>
        </row>
        <row r="9105">
          <cell r="B9105" t="str">
            <v xml:space="preserve">Quernite-Com.Prod.Químicos, Lda    </v>
          </cell>
        </row>
        <row r="9106">
          <cell r="B9106" t="str">
            <v xml:space="preserve">Quimar - Mat. de Construção, Lda   </v>
          </cell>
        </row>
        <row r="9107">
          <cell r="B9107" t="str">
            <v xml:space="preserve">Quimar-Comércio Madeiras, SA       </v>
          </cell>
        </row>
        <row r="9108">
          <cell r="B9108" t="str">
            <v xml:space="preserve">Quimicaçor                         </v>
          </cell>
        </row>
        <row r="9109">
          <cell r="B9109" t="str">
            <v xml:space="preserve">Quimiloureiro - Prod.Químicos,Lda  </v>
          </cell>
        </row>
        <row r="9110">
          <cell r="B9110" t="str">
            <v xml:space="preserve">Quiminova - Quím.Ind.Agrícola,Lda  </v>
          </cell>
        </row>
        <row r="9111">
          <cell r="B9111" t="str">
            <v xml:space="preserve">QuimiSantos-Com.Pro.Hig.M.Ind.Lda  </v>
          </cell>
        </row>
        <row r="9112">
          <cell r="B9112" t="str">
            <v xml:space="preserve">Quimisantos-Ricardo M.F.S.Santos   </v>
          </cell>
        </row>
        <row r="9113">
          <cell r="B9113" t="str">
            <v xml:space="preserve">Quimitécnica Ambiente, SA          </v>
          </cell>
        </row>
        <row r="9114">
          <cell r="B9114" t="str">
            <v xml:space="preserve">Quimitécnica-Ambiente 3            </v>
          </cell>
        </row>
        <row r="9115">
          <cell r="B9115" t="str">
            <v xml:space="preserve">Quimitécnica-S.C.Ind.P.Químicos,Sa </v>
          </cell>
        </row>
        <row r="9116">
          <cell r="B9116" t="str">
            <v xml:space="preserve">Quimiteste-Engª. e Tecnologia,Lda  </v>
          </cell>
        </row>
        <row r="9117">
          <cell r="B9117" t="str">
            <v xml:space="preserve">Quinaço - Cort.E Perf.Met., Lda.   </v>
          </cell>
        </row>
        <row r="9118">
          <cell r="B9118" t="str">
            <v>Quinimar-Quimicos Plásticos Derivad</v>
          </cell>
        </row>
        <row r="9119">
          <cell r="B9119" t="str">
            <v xml:space="preserve">Quinta Bela Vista Expl.Hoteleiras, </v>
          </cell>
        </row>
        <row r="9120">
          <cell r="B9120" t="str">
            <v>Quinta das Estrelicias-Floricultura</v>
          </cell>
        </row>
        <row r="9121">
          <cell r="B9121" t="str">
            <v>QUINTA DAS ESTRELÍCIAS-FLORICULTURA</v>
          </cell>
        </row>
        <row r="9122">
          <cell r="B9122" t="str">
            <v>Quinta das Lágrimas-Actividades Hot</v>
          </cell>
        </row>
        <row r="9123">
          <cell r="B9123" t="str">
            <v xml:space="preserve">Quinta das Lágrimas-Soc.Imob.SA    </v>
          </cell>
        </row>
        <row r="9124">
          <cell r="B9124" t="str">
            <v>Quinta de Santana-Anim.Turística, L</v>
          </cell>
        </row>
        <row r="9125">
          <cell r="B9125" t="str">
            <v>Quinta do Vallado Soc. Agrícola, Ld</v>
          </cell>
        </row>
        <row r="9126">
          <cell r="B9126" t="str">
            <v>Quinta Grande-A.Tecn.Informática,Ld</v>
          </cell>
        </row>
        <row r="9127">
          <cell r="B9127" t="str">
            <v xml:space="preserve">Quinta Nova Lda                    </v>
          </cell>
        </row>
        <row r="9128">
          <cell r="B9128" t="str">
            <v xml:space="preserve">Quintas &amp; Quintas-Cord.e Redes, SA </v>
          </cell>
        </row>
        <row r="9129">
          <cell r="B9129" t="str">
            <v xml:space="preserve">Quotidian, Lda                     </v>
          </cell>
        </row>
        <row r="9130">
          <cell r="B9130" t="str">
            <v xml:space="preserve">R 400-Electrodom. Mobiliário, Lda  </v>
          </cell>
        </row>
        <row r="9131">
          <cell r="B9131" t="str">
            <v xml:space="preserve">R C E - Repr.Com.Electónica, Lda   </v>
          </cell>
        </row>
        <row r="9132">
          <cell r="B9132" t="str">
            <v xml:space="preserve">R H Norte-Recursos Humanos, Lda    </v>
          </cell>
        </row>
        <row r="9133">
          <cell r="B9133" t="str">
            <v xml:space="preserve">R S Amidata, Sa                    </v>
          </cell>
        </row>
        <row r="9134">
          <cell r="B9134" t="str">
            <v xml:space="preserve">R. de Sousa                        </v>
          </cell>
        </row>
        <row r="9135">
          <cell r="B9135" t="str">
            <v xml:space="preserve">R.B.Comunicação, Lda               </v>
          </cell>
        </row>
        <row r="9136">
          <cell r="B9136" t="str">
            <v xml:space="preserve">R.C.Filtros-Com.Peças A.Auto.Lda   </v>
          </cell>
        </row>
        <row r="9137">
          <cell r="B9137" t="str">
            <v xml:space="preserve">R.C.L.- Reunião Com.Comp.Electro   </v>
          </cell>
        </row>
        <row r="9138">
          <cell r="B9138" t="str">
            <v xml:space="preserve">R.N.Tours-Viagens e Turísmo, S.A   </v>
          </cell>
        </row>
        <row r="9139">
          <cell r="B9139" t="str">
            <v xml:space="preserve">R.Secure-Tec.de Segurança          </v>
          </cell>
        </row>
        <row r="9140">
          <cell r="B9140" t="str">
            <v xml:space="preserve">Racal Clube                        </v>
          </cell>
        </row>
        <row r="9141">
          <cell r="B9141" t="str">
            <v xml:space="preserve">Racal Defence Electronics Ltd      </v>
          </cell>
        </row>
        <row r="9142">
          <cell r="B9142" t="str">
            <v xml:space="preserve">Radiadores Rally                   </v>
          </cell>
        </row>
        <row r="9143">
          <cell r="B9143" t="str">
            <v xml:space="preserve">Radiadores Tejo, Lda.              </v>
          </cell>
        </row>
        <row r="9144">
          <cell r="B9144" t="str">
            <v xml:space="preserve">Rádio Cidade-Pr.Audiovisuais, S.A. </v>
          </cell>
        </row>
        <row r="9145">
          <cell r="B9145" t="str">
            <v xml:space="preserve">Rádio Móvel Telecomunicações, SA   </v>
          </cell>
        </row>
        <row r="9146">
          <cell r="B9146" t="str">
            <v xml:space="preserve">Rádio Notícias-Prod.Publicidade,SA </v>
          </cell>
        </row>
        <row r="9147">
          <cell r="B9147" t="str">
            <v xml:space="preserve">Rádio Popular, SA                  </v>
          </cell>
        </row>
        <row r="9148">
          <cell r="B9148" t="str">
            <v xml:space="preserve">Rádio Renascença-Emis.Cat.Port.    </v>
          </cell>
        </row>
        <row r="9149">
          <cell r="B9149" t="str">
            <v xml:space="preserve">Radiodata-Com.Eq.Telecomunic, Lda  </v>
          </cell>
        </row>
        <row r="9150">
          <cell r="B9150" t="str">
            <v xml:space="preserve">RADSA-Recambios Auto Diesel, SA    </v>
          </cell>
        </row>
        <row r="9151">
          <cell r="B9151" t="str">
            <v xml:space="preserve">Rafael Joaquim Pinto Rosa          </v>
          </cell>
        </row>
        <row r="9152">
          <cell r="B9152" t="str">
            <v xml:space="preserve">Rafael Moreira da Mota Veiga       </v>
          </cell>
        </row>
        <row r="9153">
          <cell r="B9153" t="str">
            <v xml:space="preserve">Rafaela Rodrigues M.Nunes          </v>
          </cell>
        </row>
        <row r="9154">
          <cell r="B9154" t="str">
            <v xml:space="preserve">Raimundo Ferreira                  </v>
          </cell>
        </row>
        <row r="9155">
          <cell r="B9155" t="str">
            <v>Raiz Definida-Ser.Apoio Proj. Obras</v>
          </cell>
        </row>
        <row r="9156">
          <cell r="B9156" t="str">
            <v xml:space="preserve">Raíz Quadrada - Multi              </v>
          </cell>
        </row>
        <row r="9157">
          <cell r="B9157" t="str">
            <v xml:space="preserve">Rall-Mobil.Soluções P/Escrit.SA    </v>
          </cell>
        </row>
        <row r="9158">
          <cell r="B9158" t="str">
            <v xml:space="preserve">Ralubel-Construções, Lda           </v>
          </cell>
        </row>
        <row r="9159">
          <cell r="B9159" t="str">
            <v xml:space="preserve">Ramalho Rosa Cobetar-S.Constr.SA   </v>
          </cell>
        </row>
        <row r="9160">
          <cell r="B9160" t="str">
            <v xml:space="preserve">Ramazotti, SA                      </v>
          </cell>
        </row>
        <row r="9161">
          <cell r="B9161" t="str">
            <v xml:space="preserve">Ramboll                            </v>
          </cell>
        </row>
        <row r="9162">
          <cell r="B9162" t="str">
            <v xml:space="preserve">Ramires Leite e Santos, Lda        </v>
          </cell>
        </row>
        <row r="9163">
          <cell r="B9163" t="str">
            <v xml:space="preserve">Ramiro da Fonseca, Lda             </v>
          </cell>
        </row>
        <row r="9164">
          <cell r="B9164" t="str">
            <v>Ramofabril-Metalurgica e Metalomecâ</v>
          </cell>
        </row>
        <row r="9165">
          <cell r="B9165" t="str">
            <v xml:space="preserve">Ramos &amp; Costa e Silva, Lda         </v>
          </cell>
        </row>
        <row r="9166">
          <cell r="B9166" t="str">
            <v xml:space="preserve">Ramos &amp; Gonçalves, Lda.            </v>
          </cell>
        </row>
        <row r="9167">
          <cell r="B9167" t="str">
            <v xml:space="preserve">Ramos Catarino, S.A.               </v>
          </cell>
        </row>
        <row r="9168">
          <cell r="B9168" t="str">
            <v xml:space="preserve">Ramos e Silva, Lda.                </v>
          </cell>
        </row>
        <row r="9169">
          <cell r="B9169" t="str">
            <v xml:space="preserve">Randstad                           </v>
          </cell>
        </row>
        <row r="9170">
          <cell r="B9170" t="str">
            <v>Randstad II-Prestação de Serviços,L</v>
          </cell>
        </row>
        <row r="9171">
          <cell r="B9171" t="str">
            <v xml:space="preserve">Rangel - Distrib. Logística, Lda   </v>
          </cell>
        </row>
        <row r="9172">
          <cell r="B9172" t="str">
            <v xml:space="preserve">Rangel Expresso, SA                </v>
          </cell>
        </row>
        <row r="9173">
          <cell r="B9173" t="str">
            <v>Rangel Internac.Aérea e Marítima,SA</v>
          </cell>
        </row>
        <row r="9174">
          <cell r="B9174" t="str">
            <v xml:space="preserve">Rangel Transitários, S.A.          </v>
          </cell>
        </row>
        <row r="9175">
          <cell r="B9175" t="str">
            <v xml:space="preserve">Ranp, Lda                          </v>
          </cell>
        </row>
        <row r="9176">
          <cell r="B9176" t="str">
            <v xml:space="preserve">Rapiscan Security Products Ltd     </v>
          </cell>
        </row>
        <row r="9177">
          <cell r="B9177" t="str">
            <v xml:space="preserve">Raposo Bernardo &amp; Associados       </v>
          </cell>
        </row>
        <row r="9178">
          <cell r="B9178" t="str">
            <v xml:space="preserve">Raquel Dortêa                      </v>
          </cell>
        </row>
        <row r="9179">
          <cell r="B9179" t="str">
            <v xml:space="preserve">Raquel Erina G.P.Santos Alão       </v>
          </cell>
        </row>
        <row r="9180">
          <cell r="B9180" t="str">
            <v xml:space="preserve">RAQUEL MARIA GOMES DOS REIS E SÁ   </v>
          </cell>
        </row>
        <row r="9181">
          <cell r="B9181" t="str">
            <v xml:space="preserve">RAQUEL MARIA S. MOREIRA SEQUEIRA   </v>
          </cell>
        </row>
        <row r="9182">
          <cell r="B9182" t="str">
            <v xml:space="preserve">Rarissímas                         </v>
          </cell>
        </row>
        <row r="9183">
          <cell r="B9183" t="str">
            <v xml:space="preserve">Rasf, Lda                          </v>
          </cell>
        </row>
        <row r="9184">
          <cell r="B9184" t="str">
            <v xml:space="preserve">Rasgo-Publicidade Lda.             </v>
          </cell>
        </row>
        <row r="9185">
          <cell r="B9185" t="str">
            <v xml:space="preserve">Rasia, Lda                         </v>
          </cell>
        </row>
        <row r="9186">
          <cell r="B9186" t="str">
            <v xml:space="preserve">Raso-Viagens e Turismo,S.A.        </v>
          </cell>
        </row>
        <row r="9187">
          <cell r="B9187" t="str">
            <v xml:space="preserve">Raúl Arménio Plácido Aparício      </v>
          </cell>
        </row>
        <row r="9188">
          <cell r="B9188" t="str">
            <v xml:space="preserve">Raul Bairos Sousa                  </v>
          </cell>
        </row>
        <row r="9189">
          <cell r="B9189" t="str">
            <v xml:space="preserve">RAUL BARBOSA MAGALHAES BRANDAO     </v>
          </cell>
        </row>
        <row r="9190">
          <cell r="B9190" t="str">
            <v xml:space="preserve">Raúl Dourado Oliveira              </v>
          </cell>
        </row>
        <row r="9191">
          <cell r="B9191" t="str">
            <v xml:space="preserve">Raul Dourado Oliveira Unipes.Lda   </v>
          </cell>
        </row>
        <row r="9192">
          <cell r="B9192" t="str">
            <v xml:space="preserve">Raúl Duarte Almeida                </v>
          </cell>
        </row>
        <row r="9193">
          <cell r="B9193" t="str">
            <v xml:space="preserve">RAÚL EDUARDO MORENO DA SILVA       </v>
          </cell>
        </row>
        <row r="9194">
          <cell r="B9194" t="str">
            <v xml:space="preserve">Raúl Faria Simões                  </v>
          </cell>
        </row>
        <row r="9195">
          <cell r="B9195" t="str">
            <v xml:space="preserve">Raúl Luis                          </v>
          </cell>
        </row>
        <row r="9196">
          <cell r="B9196" t="str">
            <v xml:space="preserve">Raul Manuel de Sousa, Lda          </v>
          </cell>
        </row>
        <row r="9197">
          <cell r="B9197" t="str">
            <v xml:space="preserve">Raul Melo Castanho                 </v>
          </cell>
        </row>
        <row r="9198">
          <cell r="B9198" t="str">
            <v xml:space="preserve">Ray Human Capital                  </v>
          </cell>
        </row>
        <row r="9199">
          <cell r="B9199" t="str">
            <v xml:space="preserve">RC Mid,Lda                         </v>
          </cell>
        </row>
        <row r="9200">
          <cell r="B9200" t="str">
            <v xml:space="preserve">RCA-Colmonero Associados           </v>
          </cell>
        </row>
        <row r="9201">
          <cell r="B9201" t="str">
            <v xml:space="preserve">RCAT-Refrig.Cong.Acum.Técnica,SA   </v>
          </cell>
        </row>
        <row r="9202">
          <cell r="B9202" t="str">
            <v xml:space="preserve">RCP Emergência-Form.S.Saúde, Lda   </v>
          </cell>
        </row>
        <row r="9203">
          <cell r="B9203" t="str">
            <v xml:space="preserve">RDC Aviation, Ltd                  </v>
          </cell>
        </row>
        <row r="9204">
          <cell r="B9204" t="str">
            <v xml:space="preserve">RDC-The Route Develop. Cº-BLOQ.    </v>
          </cell>
        </row>
        <row r="9205">
          <cell r="B9205" t="str">
            <v xml:space="preserve">RDC-The Route Development Cº Ltd   </v>
          </cell>
        </row>
        <row r="9206">
          <cell r="B9206" t="str">
            <v>RDPM-Ind.Reclam.Lum.Publicidade,Lda</v>
          </cell>
        </row>
        <row r="9207">
          <cell r="B9207" t="str">
            <v xml:space="preserve">REAÇOR -ENGª iNFRAEST.E OBRAS PU   </v>
          </cell>
        </row>
        <row r="9208">
          <cell r="B9208" t="str">
            <v xml:space="preserve">Real Clube de Campo Dom Carlos I   </v>
          </cell>
        </row>
        <row r="9209">
          <cell r="B9209" t="str">
            <v>Real Fábrica-S.Expl.Inv.Turísticos,</v>
          </cell>
        </row>
        <row r="9210">
          <cell r="B9210" t="str">
            <v>Real Security-Segur.Electrónica, Ld</v>
          </cell>
        </row>
        <row r="9211">
          <cell r="B9211" t="str">
            <v xml:space="preserve">Real Seguros, Sa                   </v>
          </cell>
        </row>
        <row r="9212">
          <cell r="B9212" t="str">
            <v>Real Time-Animação Computaç.Gráf.Ld</v>
          </cell>
        </row>
        <row r="9213">
          <cell r="B9213" t="str">
            <v>RealPluris-Actividades Hoteleiras,L</v>
          </cell>
        </row>
        <row r="9214">
          <cell r="B9214" t="str">
            <v xml:space="preserve">Real-Time, A Sword Group Company   </v>
          </cell>
        </row>
        <row r="9215">
          <cell r="B9215" t="str">
            <v xml:space="preserve">Rea-Mat.Reabil.Eq.Hospitalar,Lda   </v>
          </cell>
        </row>
        <row r="9216">
          <cell r="B9216" t="str">
            <v xml:space="preserve">Rebeca Aflalo Assor                </v>
          </cell>
        </row>
        <row r="9217">
          <cell r="B9217" t="str">
            <v xml:space="preserve">Rebelo &amp; Filhos, Lda               </v>
          </cell>
        </row>
        <row r="9218">
          <cell r="B9218" t="str">
            <v xml:space="preserve">Rebelo Pinto-EngºsConsultores,Lda  </v>
          </cell>
        </row>
        <row r="9219">
          <cell r="B9219" t="str">
            <v xml:space="preserve">Rebobinagens Ribeiro, Lda          </v>
          </cell>
        </row>
        <row r="9220">
          <cell r="B9220" t="str">
            <v xml:space="preserve">Rebocalgarve-Reboques Algarve, Lda </v>
          </cell>
        </row>
        <row r="9221">
          <cell r="B9221" t="str">
            <v xml:space="preserve">Recanto de Alfama-Rest.Hotel.Lda   </v>
          </cell>
        </row>
        <row r="9222">
          <cell r="B9222" t="str">
            <v xml:space="preserve">Recauchutagem Monteiro, Lda        </v>
          </cell>
        </row>
        <row r="9223">
          <cell r="B9223" t="str">
            <v xml:space="preserve">Recheio-Cash &amp; Carry, SA           </v>
          </cell>
        </row>
        <row r="9224">
          <cell r="B9224" t="str">
            <v>Reciclaçor-Recicl.Consum.Inform.Lda</v>
          </cell>
        </row>
        <row r="9225">
          <cell r="B9225" t="str">
            <v xml:space="preserve">Recidan-Consum. Informáticos,Lda   </v>
          </cell>
        </row>
        <row r="9226">
          <cell r="B9226" t="str">
            <v>Recifemetal-Recicl.Ferros Metais,SA</v>
          </cell>
        </row>
        <row r="9227">
          <cell r="B9227" t="str">
            <v>Reclalgarve-Recl.Lum.do Algarve,Ldª</v>
          </cell>
        </row>
        <row r="9228">
          <cell r="B9228" t="str">
            <v xml:space="preserve">Reclamos Luminosos Neolux, Lda     </v>
          </cell>
        </row>
        <row r="9229">
          <cell r="B9229" t="str">
            <v>Recolte-Recolha, Tratª Eliminaçª Re</v>
          </cell>
        </row>
        <row r="9230">
          <cell r="B9230" t="str">
            <v>Red Portuguesa -Publicidade Exterio</v>
          </cell>
        </row>
        <row r="9231">
          <cell r="B9231" t="str">
            <v xml:space="preserve">Red Team-Consulting                </v>
          </cell>
        </row>
        <row r="9232">
          <cell r="B9232" t="str">
            <v xml:space="preserve">Redactive Publishing, Ltd          </v>
          </cell>
        </row>
        <row r="9233">
          <cell r="B9233" t="str">
            <v xml:space="preserve">Redecor Algarve-Rev.Impermeab.Lda  </v>
          </cell>
        </row>
        <row r="9234">
          <cell r="B9234" t="str">
            <v xml:space="preserve">Redel - Revestim.decorações, Lda   </v>
          </cell>
        </row>
        <row r="9235">
          <cell r="B9235" t="str">
            <v xml:space="preserve">Rederia Innovation, S.A.           </v>
          </cell>
        </row>
        <row r="9236">
          <cell r="B9236" t="str">
            <v xml:space="preserve">Redidáctica-Rep.Mt.Com.Eq.Did.Lda  </v>
          </cell>
        </row>
        <row r="9237">
          <cell r="B9237" t="str">
            <v xml:space="preserve">Redislogar Portugal, SA            </v>
          </cell>
        </row>
        <row r="9238">
          <cell r="B9238" t="str">
            <v xml:space="preserve">Reditus Consulting, SA             </v>
          </cell>
        </row>
        <row r="9239">
          <cell r="B9239" t="str">
            <v xml:space="preserve">Reed Business Information, Ltd     </v>
          </cell>
        </row>
        <row r="9240">
          <cell r="B9240" t="str">
            <v xml:space="preserve">Reed Business Publishing           </v>
          </cell>
        </row>
        <row r="9241">
          <cell r="B9241" t="str">
            <v xml:space="preserve">Reengenharia Proc.E Software,Lda   </v>
          </cell>
        </row>
        <row r="9242">
          <cell r="B9242" t="str">
            <v xml:space="preserve">Reequipa-Emp.C.Ind.Máq.Eq.Lda      </v>
          </cell>
        </row>
        <row r="9243">
          <cell r="B9243" t="str">
            <v>Reference-Consultoria e Comércio, L</v>
          </cell>
        </row>
        <row r="9244">
          <cell r="B9244" t="str">
            <v xml:space="preserve">REFIALVES-Reciclagem de Metais,Lda </v>
          </cell>
        </row>
        <row r="9245">
          <cell r="B9245" t="str">
            <v>Reflectil Portugal-Com.Pr.Segur. Ld</v>
          </cell>
        </row>
        <row r="9246">
          <cell r="B9246" t="str">
            <v xml:space="preserve">Reflectone Uk, Ltd                 </v>
          </cell>
        </row>
        <row r="9247">
          <cell r="B9247" t="str">
            <v xml:space="preserve">Refral - Jaime Rebelo, Lda.        </v>
          </cell>
        </row>
        <row r="9248">
          <cell r="B9248" t="str">
            <v xml:space="preserve">Refrige-Soc.Ind.Refrigerantes, SA  </v>
          </cell>
        </row>
        <row r="9249">
          <cell r="B9249" t="str">
            <v xml:space="preserve">Refrigue - Confec.Para Frio, Lda   </v>
          </cell>
        </row>
        <row r="9250">
          <cell r="B9250" t="str">
            <v>Refri-S.Reparaç.Electrod.A.Cond.Lda</v>
          </cell>
        </row>
        <row r="9251">
          <cell r="B9251" t="str">
            <v xml:space="preserve">Refrisintra-Comércio Bebidas, Lda  </v>
          </cell>
        </row>
        <row r="9252">
          <cell r="B9252" t="str">
            <v xml:space="preserve">Refúgio Aboím Ascensão             </v>
          </cell>
        </row>
        <row r="9253">
          <cell r="B9253" t="str">
            <v xml:space="preserve">Rega Tor - Cons.Forn.Eq.Rega,Lda   </v>
          </cell>
        </row>
        <row r="9254">
          <cell r="B9254" t="str">
            <v xml:space="preserve">Regaparque, Lda                    </v>
          </cell>
        </row>
        <row r="9255">
          <cell r="B9255" t="str">
            <v xml:space="preserve">Região Autonoma da Madeira         </v>
          </cell>
        </row>
        <row r="9256">
          <cell r="B9256" t="str">
            <v xml:space="preserve">Região de Turismo do Algarve       </v>
          </cell>
        </row>
        <row r="9257">
          <cell r="B9257" t="str">
            <v xml:space="preserve">Regindústria-Soc.Eq.Com.Ind.,Lda   </v>
          </cell>
        </row>
        <row r="9258">
          <cell r="B9258" t="str">
            <v>Regino Cruz - Arquit.Consultores,SA</v>
          </cell>
        </row>
        <row r="9259">
          <cell r="B9259" t="str">
            <v xml:space="preserve">Regional Geodata Air, SA           </v>
          </cell>
        </row>
        <row r="9260">
          <cell r="B9260" t="str">
            <v xml:space="preserve">Regional Press-Ediç. Serviços,SA   </v>
          </cell>
        </row>
        <row r="9261">
          <cell r="B9261" t="str">
            <v xml:space="preserve">Regisconta, Lda.                   </v>
          </cell>
        </row>
        <row r="9262">
          <cell r="B9262" t="str">
            <v xml:space="preserve">Regisliton-Soc.Com.Imp.Exp.Lda     </v>
          </cell>
        </row>
        <row r="9263">
          <cell r="B9263" t="str">
            <v xml:space="preserve">Registeam - Ind.Comput.Telec.Lda   </v>
          </cell>
        </row>
        <row r="9264">
          <cell r="B9264" t="str">
            <v xml:space="preserve">Registempo-Soc.Representações,Lda  </v>
          </cell>
        </row>
        <row r="9265">
          <cell r="B9265" t="str">
            <v>Registotal-I.Exp.Máq.Comerciais,Lda</v>
          </cell>
        </row>
        <row r="9266">
          <cell r="B9266" t="str">
            <v xml:space="preserve">Rego, Costa e Tavares, Lda.        </v>
          </cell>
        </row>
        <row r="9267">
          <cell r="B9267" t="str">
            <v xml:space="preserve">Regra Inicial, Unipessoal, Lda     </v>
          </cell>
        </row>
        <row r="9268">
          <cell r="B9268" t="str">
            <v xml:space="preserve">Rei das Parabólicas, Lda           </v>
          </cell>
        </row>
        <row r="9269">
          <cell r="B9269" t="str">
            <v xml:space="preserve">Rei dos Livros, Lda                </v>
          </cell>
        </row>
        <row r="9270">
          <cell r="B9270" t="str">
            <v xml:space="preserve">Reilis-Sist.Prod.Higiene, Lda      </v>
          </cell>
        </row>
        <row r="9271">
          <cell r="B9271" t="str">
            <v xml:space="preserve">Reimidas-Realiz.Imobiliárias Lda   </v>
          </cell>
        </row>
        <row r="9272">
          <cell r="B9272" t="str">
            <v xml:space="preserve">Reinaldo Ferreira Cardoso, Lda     </v>
          </cell>
        </row>
        <row r="9273">
          <cell r="B9273" t="str">
            <v xml:space="preserve">Reis e Filhos, Lda.                </v>
          </cell>
        </row>
        <row r="9274">
          <cell r="B9274" t="str">
            <v xml:space="preserve">Reis, Pacheco e Moura, Ldª         </v>
          </cell>
        </row>
        <row r="9275">
          <cell r="B9275" t="str">
            <v xml:space="preserve">Reis, Pacheco e Moura, Ldª         </v>
          </cell>
        </row>
        <row r="9276">
          <cell r="B9276" t="str">
            <v xml:space="preserve">Reis,Pacheco &amp; Moura Lda           </v>
          </cell>
        </row>
        <row r="9277">
          <cell r="B9277" t="str">
            <v xml:space="preserve">Reisswolf, SA                      </v>
          </cell>
        </row>
        <row r="9278">
          <cell r="B9278" t="str">
            <v xml:space="preserve">Reit-Informática &amp; Telecomunic.Lda </v>
          </cell>
        </row>
        <row r="9279">
          <cell r="B9279" t="str">
            <v>Rek-Rep.Explor.Construções,Unip.Lda</v>
          </cell>
        </row>
        <row r="9280">
          <cell r="B9280" t="str">
            <v>RELACRE-Assoc.Lab.Acreditados portu</v>
          </cell>
        </row>
        <row r="9281">
          <cell r="B9281" t="str">
            <v xml:space="preserve">Relógio D'Água Editores,Lda        </v>
          </cell>
        </row>
        <row r="9282">
          <cell r="B9282" t="str">
            <v>Relopa-Elect.Termica e Ventilação,S</v>
          </cell>
        </row>
        <row r="9283">
          <cell r="B9283" t="str">
            <v xml:space="preserve">Remaçor-Soc.Representações, Lda    </v>
          </cell>
        </row>
        <row r="9284">
          <cell r="B9284" t="str">
            <v xml:space="preserve">Remarca-Com.Ind.Eq.Escritório, Lda </v>
          </cell>
        </row>
        <row r="9285">
          <cell r="B9285" t="str">
            <v xml:space="preserve">Remeditec-Imp.Com.Eq.Saúde,SA      </v>
          </cell>
        </row>
        <row r="9286">
          <cell r="B9286" t="str">
            <v xml:space="preserve">Remígio José Marques               </v>
          </cell>
        </row>
        <row r="9287">
          <cell r="B9287" t="str">
            <v xml:space="preserve">Remsa-Aluguer Venda Máquinas,Ldª   </v>
          </cell>
        </row>
        <row r="9288">
          <cell r="B9288" t="str">
            <v xml:space="preserve">Renascimento-S.Rec.Val.Resid.Lda   </v>
          </cell>
        </row>
        <row r="9289">
          <cell r="B9289" t="str">
            <v>RENATA MANUELA VELOSO SILOS L. TAVA</v>
          </cell>
        </row>
        <row r="9290">
          <cell r="B9290" t="str">
            <v xml:space="preserve">Renato Manuel Garcia da Silva      </v>
          </cell>
        </row>
        <row r="9291">
          <cell r="B9291" t="str">
            <v>Renato Paulo Brasil e Melo Oliveira</v>
          </cell>
        </row>
        <row r="9292">
          <cell r="B9292" t="str">
            <v xml:space="preserve">Renato Paulo Martins Bettencourt   </v>
          </cell>
        </row>
        <row r="9293">
          <cell r="B9293" t="str">
            <v xml:space="preserve">Renato Resendes, Lda               </v>
          </cell>
        </row>
        <row r="9294">
          <cell r="B9294" t="str">
            <v xml:space="preserve">Renault Chelas-C.Rep.Veículos,Lda  </v>
          </cell>
        </row>
        <row r="9295">
          <cell r="B9295" t="str">
            <v xml:space="preserve">Renault Multiauto, S.A.            </v>
          </cell>
        </row>
        <row r="9296">
          <cell r="B9296" t="str">
            <v xml:space="preserve">Renault Nissan Portugal, SA        </v>
          </cell>
        </row>
        <row r="9297">
          <cell r="B9297" t="str">
            <v xml:space="preserve">Renault Trucks Lisboa Unip. Lda.   </v>
          </cell>
        </row>
        <row r="9298">
          <cell r="B9298" t="str">
            <v xml:space="preserve">Renault Trucks Portugal, Lda       </v>
          </cell>
        </row>
        <row r="9299">
          <cell r="B9299" t="str">
            <v xml:space="preserve">Renault-Com.Repar.Veículos, Lda    </v>
          </cell>
        </row>
        <row r="9300">
          <cell r="B9300" t="str">
            <v xml:space="preserve">René Pedro Araújo Barbosa          </v>
          </cell>
        </row>
        <row r="9301">
          <cell r="B9301" t="str">
            <v xml:space="preserve">Rengpro, Lda                       </v>
          </cell>
        </row>
        <row r="9302">
          <cell r="B9302" t="str">
            <v xml:space="preserve">Rent-a-Car Mariense, Lda           </v>
          </cell>
        </row>
        <row r="9303">
          <cell r="B9303" t="str">
            <v>Rentaco-Alug.Eq.Transportes,Unip.Ld</v>
          </cell>
        </row>
        <row r="9304">
          <cell r="B9304" t="str">
            <v>Rentokil Portugal,S.Prot.Ambiental,</v>
          </cell>
        </row>
        <row r="9305">
          <cell r="B9305" t="str">
            <v xml:space="preserve">Repalir - Repres. Alumínios, Lda   </v>
          </cell>
        </row>
        <row r="9306">
          <cell r="B9306" t="str">
            <v xml:space="preserve">Repart-S.Comun.Rec.Partilhados,SA  </v>
          </cell>
        </row>
        <row r="9307">
          <cell r="B9307" t="str">
            <v xml:space="preserve">Repasfalt-Reparação Asfaltos,Lda   </v>
          </cell>
        </row>
        <row r="9308">
          <cell r="B9308" t="str">
            <v xml:space="preserve">Repmóvel - Emília M.Esteves Neto   </v>
          </cell>
        </row>
        <row r="9309">
          <cell r="B9309" t="str">
            <v xml:space="preserve">Representações Protectal., Lda.    </v>
          </cell>
        </row>
        <row r="9310">
          <cell r="B9310" t="str">
            <v>Represse-Edições Especializadas,Lda</v>
          </cell>
        </row>
        <row r="9311">
          <cell r="B9311" t="str">
            <v xml:space="preserve">Reproeme-Comerc.Geral Equip.,Lda   </v>
          </cell>
        </row>
        <row r="9312">
          <cell r="B9312" t="str">
            <v xml:space="preserve">Reprojopa - Eq.Escrit.A.Gráf.Lda   </v>
          </cell>
        </row>
        <row r="9313">
          <cell r="B9313" t="str">
            <v xml:space="preserve">Repsol Portuguesa, SA              </v>
          </cell>
        </row>
        <row r="9314">
          <cell r="B9314" t="str">
            <v xml:space="preserve">Res 9 - Gestão Alimentar, Lda      </v>
          </cell>
        </row>
        <row r="9315">
          <cell r="B9315" t="str">
            <v xml:space="preserve">Research and Markets               </v>
          </cell>
        </row>
        <row r="9316">
          <cell r="B9316" t="str">
            <v xml:space="preserve">Resid.Vila Flores-A.T.Flores,Lda   </v>
          </cell>
        </row>
        <row r="9317">
          <cell r="B9317" t="str">
            <v xml:space="preserve">Residencial Aeroporto, Lda         </v>
          </cell>
        </row>
        <row r="9318">
          <cell r="B9318" t="str">
            <v xml:space="preserve">Residencial Infante                </v>
          </cell>
        </row>
        <row r="9319">
          <cell r="B9319" t="str">
            <v xml:space="preserve">Residencial Marisol                </v>
          </cell>
        </row>
        <row r="9320">
          <cell r="B9320" t="str">
            <v xml:space="preserve">Residencial Puma, Lda              </v>
          </cell>
        </row>
        <row r="9321">
          <cell r="B9321" t="str">
            <v xml:space="preserve">Residencial Santa Cruz             </v>
          </cell>
        </row>
        <row r="9322">
          <cell r="B9322" t="str">
            <v>Residências Boavista do Algarve,Lda</v>
          </cell>
        </row>
        <row r="9323">
          <cell r="B9323" t="str">
            <v xml:space="preserve">Resiglas-S.Const.Revestimentos,Lda </v>
          </cell>
        </row>
        <row r="9324">
          <cell r="B9324" t="str">
            <v xml:space="preserve">Resin - Resíduos Industriais,S.A.  </v>
          </cell>
        </row>
        <row r="9325">
          <cell r="B9325" t="str">
            <v>Resiprel-Resistências de Precisão,L</v>
          </cell>
        </row>
        <row r="9326">
          <cell r="B9326" t="str">
            <v xml:space="preserve">Reso - Transp.Internacionais,Lda   </v>
          </cell>
        </row>
        <row r="9327">
          <cell r="B9327" t="str">
            <v>Resoflex-Mobiliário Equip.Gestão,SA</v>
          </cell>
        </row>
        <row r="9328">
          <cell r="B9328" t="str">
            <v xml:space="preserve">Resopre-Soc.Rev.Aparelh.Prec.S.A.  </v>
          </cell>
        </row>
        <row r="9329">
          <cell r="B9329" t="str">
            <v xml:space="preserve">Restaurante Alfandega              </v>
          </cell>
        </row>
        <row r="9330">
          <cell r="B9330" t="str">
            <v xml:space="preserve">Restaurante Baleia Ocidental, Lda  </v>
          </cell>
        </row>
        <row r="9331">
          <cell r="B9331" t="str">
            <v xml:space="preserve">Restaurante Brioso, Lda            </v>
          </cell>
        </row>
        <row r="9332">
          <cell r="B9332" t="str">
            <v xml:space="preserve">Restaurante Dom Joaquim            </v>
          </cell>
        </row>
        <row r="9333">
          <cell r="B9333" t="str">
            <v>Restaurante O Carlos dos Leitões,Ld</v>
          </cell>
        </row>
        <row r="9334">
          <cell r="B9334" t="str">
            <v xml:space="preserve">Restaurante Pontual                </v>
          </cell>
        </row>
        <row r="9335">
          <cell r="B9335" t="str">
            <v xml:space="preserve">Restaurante Regional de Sintra,Lda </v>
          </cell>
        </row>
        <row r="9336">
          <cell r="B9336" t="str">
            <v xml:space="preserve">Restaurante-A Gondola, Lda         </v>
          </cell>
        </row>
        <row r="9337">
          <cell r="B9337" t="str">
            <v xml:space="preserve">Restaurotel-Equip.Hoteleiro,S.A.   </v>
          </cell>
        </row>
        <row r="9338">
          <cell r="B9338" t="str">
            <v>Restigourmet-Actividades Hoteleiras</v>
          </cell>
        </row>
        <row r="9339">
          <cell r="B9339" t="str">
            <v>Restlight - Serviços de Catering, L</v>
          </cell>
        </row>
        <row r="9340">
          <cell r="B9340" t="str">
            <v xml:space="preserve">Restsof-Actividades de Restauração </v>
          </cell>
        </row>
        <row r="9341">
          <cell r="B9341" t="str">
            <v xml:space="preserve">Resul-Soc.Com.Import.Export.,Lda   </v>
          </cell>
        </row>
        <row r="9342">
          <cell r="B9342" t="str">
            <v>Retafi-Representações Técnicas, Lda</v>
          </cell>
        </row>
        <row r="9343">
          <cell r="B9343" t="str">
            <v xml:space="preserve">ReturnOnideas                      </v>
          </cell>
        </row>
        <row r="9344">
          <cell r="B9344" t="str">
            <v xml:space="preserve">Reval-Rep.Com.Veículos Peças,Lda   </v>
          </cell>
        </row>
        <row r="9345">
          <cell r="B9345" t="str">
            <v xml:space="preserve">REVESSETE - Soc. Rev. Extra Duros, </v>
          </cell>
        </row>
        <row r="9346">
          <cell r="B9346" t="str">
            <v xml:space="preserve">Revinobre-Tecn.Revestimentos,Lda   </v>
          </cell>
        </row>
        <row r="9347">
          <cell r="B9347" t="str">
            <v>Revista Propriedades Portuguesas,Ld</v>
          </cell>
        </row>
        <row r="9348">
          <cell r="B9348" t="str">
            <v xml:space="preserve">Revista Segurança Comportamental   </v>
          </cell>
        </row>
        <row r="9349">
          <cell r="B9349" t="str">
            <v xml:space="preserve">Revista turismo de Portugal        </v>
          </cell>
        </row>
        <row r="9350">
          <cell r="B9350" t="str">
            <v xml:space="preserve">Revue Generale Routes e Aerodro.   </v>
          </cell>
        </row>
        <row r="9351">
          <cell r="B9351" t="str">
            <v>Rexel-Distrib.Material Eléctrico,SA</v>
          </cell>
        </row>
        <row r="9352">
          <cell r="B9352" t="str">
            <v xml:space="preserve">RF - Caixas de Transportes, Lda    </v>
          </cell>
        </row>
        <row r="9353">
          <cell r="B9353" t="str">
            <v xml:space="preserve">Rfm-Projectos de Engenharia,Lda    </v>
          </cell>
        </row>
        <row r="9354">
          <cell r="B9354" t="str">
            <v xml:space="preserve">RFPortugal-Rolam. e Componentes    </v>
          </cell>
        </row>
        <row r="9355">
          <cell r="B9355" t="str">
            <v xml:space="preserve">Rfs - Telecomunicaçoes, Lda        </v>
          </cell>
        </row>
        <row r="9356">
          <cell r="B9356" t="str">
            <v>RH Portugal-Consultores Investiment</v>
          </cell>
        </row>
        <row r="9357">
          <cell r="B9357" t="str">
            <v xml:space="preserve">RHI-Consult.Rec.Humanos Inform.Lda </v>
          </cell>
        </row>
        <row r="9358">
          <cell r="B9358" t="str">
            <v xml:space="preserve">Rhombus, S.A.                      </v>
          </cell>
        </row>
        <row r="9359">
          <cell r="B9359" t="str">
            <v xml:space="preserve">Rialgás,Lda                        </v>
          </cell>
        </row>
        <row r="9360">
          <cell r="B9360" t="str">
            <v>Riaotel-S.Expl.Gestão Hoteleira,Lda</v>
          </cell>
        </row>
        <row r="9361">
          <cell r="B9361" t="str">
            <v xml:space="preserve">Ribeiro &amp; Caravana, Lda            </v>
          </cell>
        </row>
        <row r="9362">
          <cell r="B9362" t="str">
            <v xml:space="preserve">Ribeiro &amp; Vilarinho, Lda           </v>
          </cell>
        </row>
        <row r="9363">
          <cell r="B9363" t="str">
            <v xml:space="preserve">Ribeiro, Oliveira e Martins, Lda   </v>
          </cell>
        </row>
        <row r="9364">
          <cell r="B9364" t="str">
            <v xml:space="preserve">Riberforma                         </v>
          </cell>
        </row>
        <row r="9365">
          <cell r="B9365" t="str">
            <v>Ribervila-Isolam.Serralh.C.Civil,Ld</v>
          </cell>
        </row>
        <row r="9366">
          <cell r="B9366" t="str">
            <v xml:space="preserve">Rica Sport-Jorge Manuel Cordeiro   </v>
          </cell>
        </row>
        <row r="9367">
          <cell r="B9367" t="str">
            <v xml:space="preserve">Ricafre-Rep.Electrodomésticos,Lda  </v>
          </cell>
        </row>
        <row r="9368">
          <cell r="B9368" t="str">
            <v>RICARDO ALEXANDRE N. QUEIRÓS GONÇAL</v>
          </cell>
        </row>
        <row r="9369">
          <cell r="B9369" t="str">
            <v xml:space="preserve">Ricardo B. Oliveira                </v>
          </cell>
        </row>
        <row r="9370">
          <cell r="B9370" t="str">
            <v xml:space="preserve">Ricardo Cascalheira                </v>
          </cell>
        </row>
        <row r="9371">
          <cell r="B9371" t="str">
            <v xml:space="preserve">Ricardo Covões, SA                 </v>
          </cell>
        </row>
        <row r="9372">
          <cell r="B9372" t="str">
            <v xml:space="preserve">RICARDO DE SOUSA TEIXEIRA          </v>
          </cell>
        </row>
        <row r="9373">
          <cell r="B9373" t="str">
            <v xml:space="preserve">Ricardo Henrique Bairos Cabral     </v>
          </cell>
        </row>
        <row r="9374">
          <cell r="B9374" t="str">
            <v>Ricardo Ivan Espirito Santo Oliveir</v>
          </cell>
        </row>
        <row r="9375">
          <cell r="B9375" t="str">
            <v xml:space="preserve">RICARDO JORGE ALMEIDA SILVA FREIRE </v>
          </cell>
        </row>
        <row r="9376">
          <cell r="B9376" t="str">
            <v xml:space="preserve">Ricardo Jorge Carvalho             </v>
          </cell>
        </row>
        <row r="9377">
          <cell r="B9377" t="str">
            <v xml:space="preserve">Ricardo Jorge Matias Nunes         </v>
          </cell>
        </row>
        <row r="9378">
          <cell r="B9378" t="str">
            <v xml:space="preserve">RICARDO JORGE MORGADO BATISTA      </v>
          </cell>
        </row>
        <row r="9379">
          <cell r="B9379" t="str">
            <v xml:space="preserve">RICARDO JORGE RAMOS PINTO          </v>
          </cell>
        </row>
        <row r="9380">
          <cell r="B9380" t="str">
            <v xml:space="preserve">RICARDO JORGE SILVA PATELA         </v>
          </cell>
        </row>
        <row r="9381">
          <cell r="B9381" t="str">
            <v xml:space="preserve">Ricardo Jorge Sousa Silva          </v>
          </cell>
        </row>
        <row r="9382">
          <cell r="B9382" t="str">
            <v xml:space="preserve">RICARDO JOSÉ MATOS DA SILVA        </v>
          </cell>
        </row>
        <row r="9383">
          <cell r="B9383" t="str">
            <v xml:space="preserve">Ricardo Luís Trindade Ramos        </v>
          </cell>
        </row>
        <row r="9384">
          <cell r="B9384" t="str">
            <v xml:space="preserve">RICARDO LUÍS TRINDADE RAMOS        </v>
          </cell>
        </row>
        <row r="9385">
          <cell r="B9385" t="str">
            <v xml:space="preserve">RICARDO MACHADO PACHECO ALVES      </v>
          </cell>
        </row>
        <row r="9386">
          <cell r="B9386" t="str">
            <v xml:space="preserve">Ricardo Manuel Abreu Ferreira      </v>
          </cell>
        </row>
        <row r="9387">
          <cell r="B9387" t="str">
            <v xml:space="preserve">Ricardo Manuel da Costa Rosa       </v>
          </cell>
        </row>
        <row r="9388">
          <cell r="B9388" t="str">
            <v>RICARDO MARCELO SANTOS MARTINS PEDR</v>
          </cell>
        </row>
        <row r="9389">
          <cell r="B9389" t="str">
            <v xml:space="preserve">Ricardo Miguel Dourado Fernandes   </v>
          </cell>
        </row>
        <row r="9390">
          <cell r="B9390" t="str">
            <v xml:space="preserve">RICARDO NUNO AMORIM DIAS LAGOA     </v>
          </cell>
        </row>
        <row r="9391">
          <cell r="B9391" t="str">
            <v xml:space="preserve">Ricardo Nuno C. Leão de Melo       </v>
          </cell>
        </row>
        <row r="9392">
          <cell r="B9392" t="str">
            <v xml:space="preserve">RICARDO NUNO CARVALHO CORREIA      </v>
          </cell>
        </row>
        <row r="9393">
          <cell r="B9393" t="str">
            <v xml:space="preserve">Ricardo Nuno Félix Pereira         </v>
          </cell>
        </row>
        <row r="9394">
          <cell r="B9394" t="str">
            <v xml:space="preserve">Ricardo Seabra-Representações Lda  </v>
          </cell>
        </row>
        <row r="9395">
          <cell r="B9395" t="str">
            <v xml:space="preserve">Richardson Electronics Iberica     </v>
          </cell>
        </row>
        <row r="9396">
          <cell r="B9396" t="str">
            <v xml:space="preserve">Ricoh Europe BV                    </v>
          </cell>
        </row>
        <row r="9397">
          <cell r="B9397" t="str">
            <v xml:space="preserve">Ricoh Portugal, Unipessoal, Lda    </v>
          </cell>
        </row>
        <row r="9398">
          <cell r="B9398" t="str">
            <v xml:space="preserve">Ricont-Empª Rep.Inst.Cont.Água,Lda </v>
          </cell>
        </row>
        <row r="9399">
          <cell r="B9399" t="str">
            <v xml:space="preserve">Rigom                              </v>
          </cell>
        </row>
        <row r="9400">
          <cell r="B9400" t="str">
            <v xml:space="preserve">Rigorgenial, Lda                   </v>
          </cell>
        </row>
        <row r="9401">
          <cell r="B9401" t="str">
            <v xml:space="preserve">Rigorprazo Lda                     </v>
          </cell>
        </row>
        <row r="9402">
          <cell r="B9402" t="str">
            <v xml:space="preserve">Rimporex                           </v>
          </cell>
        </row>
        <row r="9403">
          <cell r="B9403" t="str">
            <v xml:space="preserve">Rinave-Qualidade e Segurança ACE   </v>
          </cell>
        </row>
        <row r="9404">
          <cell r="B9404" t="str">
            <v xml:space="preserve">Rioquimica-Prod.Quimicos Manut.    </v>
          </cell>
        </row>
        <row r="9405">
          <cell r="B9405" t="str">
            <v xml:space="preserve">Riscado de Fresco-Arquit.Unip.Lda  </v>
          </cell>
        </row>
        <row r="9406">
          <cell r="B9406" t="str">
            <v xml:space="preserve">Riscos - Sociedade Editora, Lda    </v>
          </cell>
        </row>
        <row r="9407">
          <cell r="B9407" t="str">
            <v xml:space="preserve">Riscos &amp; Sons-C.Arq.F.Musical,Lda  </v>
          </cell>
        </row>
        <row r="9408">
          <cell r="B9408" t="str">
            <v xml:space="preserve">Riscos e Traços À Sua Medida,Lda   </v>
          </cell>
        </row>
        <row r="9409">
          <cell r="B9409" t="str">
            <v xml:space="preserve">Rita Bairrão de Carvalho           </v>
          </cell>
        </row>
        <row r="9410">
          <cell r="B9410" t="str">
            <v xml:space="preserve">RITA JOANA TORRES DUARTE FONSECA   </v>
          </cell>
        </row>
        <row r="9411">
          <cell r="B9411" t="str">
            <v xml:space="preserve">RITA MARGARIDA N. DE CASTRO S. UVA </v>
          </cell>
        </row>
        <row r="9412">
          <cell r="B9412" t="str">
            <v xml:space="preserve">RITA MARIA DE CASTRO BARROS REIS   </v>
          </cell>
        </row>
        <row r="9413">
          <cell r="B9413" t="str">
            <v>Ritmos Urbanos-Produções Espectácul</v>
          </cell>
        </row>
        <row r="9414">
          <cell r="B9414" t="str">
            <v>Rittall Portugal-S.E.Electron.Unip.</v>
          </cell>
        </row>
        <row r="9415">
          <cell r="B9415" t="str">
            <v xml:space="preserve">Rivieratur-Viagens e Turismo       </v>
          </cell>
        </row>
        <row r="9416">
          <cell r="B9416" t="str">
            <v xml:space="preserve">Rivitex - Soc.Com.Importadora,Ld   </v>
          </cell>
        </row>
        <row r="9417">
          <cell r="B9417" t="str">
            <v xml:space="preserve">Rivitex Ii-Soc.Com.Importação,Lda  </v>
          </cell>
        </row>
        <row r="9418">
          <cell r="B9418" t="str">
            <v xml:space="preserve">RMCC-Materiais de Construção, Lda  </v>
          </cell>
        </row>
        <row r="9419">
          <cell r="B9419" t="str">
            <v xml:space="preserve">RNTRANS-Activid.Transitárias,S.A.  </v>
          </cell>
        </row>
        <row r="9420">
          <cell r="B9420" t="str">
            <v xml:space="preserve">Roancisal-Comércio de Carnes       </v>
          </cell>
        </row>
        <row r="9421">
          <cell r="B9421" t="str">
            <v xml:space="preserve">Robert Bosch, Lda                  </v>
          </cell>
        </row>
        <row r="9422">
          <cell r="B9422" t="str">
            <v xml:space="preserve">Robert Mauser-C.Comp.Electrón.Lda  </v>
          </cell>
        </row>
        <row r="9423">
          <cell r="B9423" t="str">
            <v xml:space="preserve">ROBERTO CARLOS FIGUEIREDO LEONARDO </v>
          </cell>
        </row>
        <row r="9424">
          <cell r="B9424" t="str">
            <v xml:space="preserve">Roberto Carlos Medeiros Botelho    </v>
          </cell>
        </row>
        <row r="9425">
          <cell r="B9425" t="str">
            <v xml:space="preserve">Roberto Jorge Carmo Abreu          </v>
          </cell>
        </row>
        <row r="9426">
          <cell r="B9426" t="str">
            <v xml:space="preserve">Roberto Manuel Cabral Amorim       </v>
          </cell>
        </row>
        <row r="9427">
          <cell r="B9427" t="str">
            <v xml:space="preserve">ROBERTO MANUEL CABRAL AMORIM       </v>
          </cell>
        </row>
        <row r="9428">
          <cell r="B9428" t="str">
            <v xml:space="preserve">Roberto Paulo Ferreira Cabral      </v>
          </cell>
        </row>
        <row r="9429">
          <cell r="B9429" t="str">
            <v xml:space="preserve">Roberto Paulo Medeiros             </v>
          </cell>
        </row>
        <row r="9430">
          <cell r="B9430" t="str">
            <v xml:space="preserve">Roca York-Ar Condic.Refriger.,Lda  </v>
          </cell>
        </row>
        <row r="9431">
          <cell r="B9431" t="str">
            <v xml:space="preserve">Rocha e Leitão, Lda.               </v>
          </cell>
        </row>
        <row r="9432">
          <cell r="B9432" t="str">
            <v xml:space="preserve">Rocha e Sousa - Construções, Lda   </v>
          </cell>
        </row>
        <row r="9433">
          <cell r="B9433" t="str">
            <v>Rocha, Moreira, Pinto &amp; Soares, Lda</v>
          </cell>
        </row>
        <row r="9434">
          <cell r="B9434" t="str">
            <v xml:space="preserve">Roche Farmacêutica Química, Lda    </v>
          </cell>
        </row>
        <row r="9435">
          <cell r="B9435" t="str">
            <v xml:space="preserve">Rockbuilding-Soluç.Imobiliárias,SA </v>
          </cell>
        </row>
        <row r="9436">
          <cell r="B9436" t="str">
            <v xml:space="preserve">Rockwell Automação, Lda            </v>
          </cell>
        </row>
        <row r="9437">
          <cell r="B9437" t="str">
            <v xml:space="preserve">Rodalgés                           </v>
          </cell>
        </row>
        <row r="9438">
          <cell r="B9438" t="str">
            <v xml:space="preserve">Rodam, SA                          </v>
          </cell>
        </row>
        <row r="9439">
          <cell r="B9439" t="str">
            <v xml:space="preserve">Rodio-Sondagens Rodio, Lda         </v>
          </cell>
        </row>
        <row r="9440">
          <cell r="B9440" t="str">
            <v xml:space="preserve">RODOLFO RODRIGUES ANICETO          </v>
          </cell>
        </row>
        <row r="9441">
          <cell r="B9441" t="str">
            <v xml:space="preserve">Rodomaia-Com.Distr.Acess.Auto,Ld   </v>
          </cell>
        </row>
        <row r="9442">
          <cell r="B9442" t="str">
            <v xml:space="preserve">Rodoviária de Lisboa, SA           </v>
          </cell>
        </row>
        <row r="9443">
          <cell r="B9443" t="str">
            <v xml:space="preserve">Rodoviária do Alentejo, S.A.       </v>
          </cell>
        </row>
        <row r="9444">
          <cell r="B9444" t="str">
            <v xml:space="preserve">Rodrigues &amp; Gomes Associados       </v>
          </cell>
        </row>
        <row r="9445">
          <cell r="B9445" t="str">
            <v xml:space="preserve">Rodrigues &amp; Mestre, Lda            </v>
          </cell>
        </row>
        <row r="9446">
          <cell r="B9446" t="str">
            <v xml:space="preserve">Rodrigues de Almeida, Lda          </v>
          </cell>
        </row>
        <row r="9447">
          <cell r="B9447" t="str">
            <v xml:space="preserve">Rodrigues e Almeida, Lda.          </v>
          </cell>
        </row>
        <row r="9448">
          <cell r="B9448" t="str">
            <v xml:space="preserve">Rodrigues e Boaventura, Lda.       </v>
          </cell>
        </row>
        <row r="9449">
          <cell r="B9449" t="str">
            <v xml:space="preserve">Rodrigues e Real,Lda-Ortop.Alval   </v>
          </cell>
        </row>
        <row r="9450">
          <cell r="B9450" t="str">
            <v>Rodrigues Sousa &amp; Gomes-Portas Aut.</v>
          </cell>
        </row>
        <row r="9451">
          <cell r="B9451" t="str">
            <v xml:space="preserve">Rodrigues, Santos &amp; Costa, Lda     </v>
          </cell>
        </row>
        <row r="9452">
          <cell r="B9452" t="str">
            <v xml:space="preserve">Rodripal-Com.Indúst.Madeiras, Lda  </v>
          </cell>
        </row>
        <row r="9453">
          <cell r="B9453" t="str">
            <v xml:space="preserve">ROFF-Consultores Independentes,SA  </v>
          </cell>
        </row>
        <row r="9454">
          <cell r="B9454" t="str">
            <v>ROGÉLIA LUÍS PATROCÍNIO RODRIGUES C</v>
          </cell>
        </row>
        <row r="9455">
          <cell r="B9455" t="str">
            <v xml:space="preserve">Rogério Alves                      </v>
          </cell>
        </row>
        <row r="9456">
          <cell r="B9456" t="str">
            <v xml:space="preserve">Rogério Francisco Andrade Couto    </v>
          </cell>
        </row>
        <row r="9457">
          <cell r="B9457" t="str">
            <v xml:space="preserve">Rogério Gomes                      </v>
          </cell>
        </row>
        <row r="9458">
          <cell r="B9458" t="str">
            <v xml:space="preserve">ROGÉRIO PAULO BARBOSA DEL PINO     </v>
          </cell>
        </row>
        <row r="9459">
          <cell r="B9459" t="str">
            <v xml:space="preserve">Rogue Wave Software B.V.           </v>
          </cell>
        </row>
        <row r="9460">
          <cell r="B9460" t="str">
            <v xml:space="preserve">Rola e Cª, Lda                     </v>
          </cell>
        </row>
        <row r="9461">
          <cell r="B9461" t="str">
            <v xml:space="preserve">Rolacor - Com.Tintas P.Simil.Lda   </v>
          </cell>
        </row>
        <row r="9462">
          <cell r="B9462" t="str">
            <v xml:space="preserve">Rolados-Rolam.Acessór.Import.,Lda  </v>
          </cell>
        </row>
        <row r="9463">
          <cell r="B9463" t="str">
            <v xml:space="preserve">Rolalgarve-Soc.Com.Equip.Acess.Lda </v>
          </cell>
        </row>
        <row r="9464">
          <cell r="B9464" t="str">
            <v xml:space="preserve">Rolamentos Ponte da Pedra, Lda     </v>
          </cell>
        </row>
        <row r="9465">
          <cell r="B9465" t="str">
            <v xml:space="preserve">Roland Berger-Cons.Estratégia, Lda </v>
          </cell>
        </row>
        <row r="9466">
          <cell r="B9466" t="str">
            <v xml:space="preserve">Rolando Kendall Castelo Branco     </v>
          </cell>
        </row>
        <row r="9467">
          <cell r="B9467" t="str">
            <v xml:space="preserve">Rolar - Import.Exportação, Lda     </v>
          </cell>
        </row>
        <row r="9468">
          <cell r="B9468" t="str">
            <v xml:space="preserve">Rolear Mais-Soluções Comº e Equipº </v>
          </cell>
        </row>
        <row r="9469">
          <cell r="B9469" t="str">
            <v xml:space="preserve">Rolear-Autom.Estudos Repres.SA     </v>
          </cell>
        </row>
        <row r="9470">
          <cell r="B9470" t="str">
            <v xml:space="preserve">Rolfer - Comércio Máquinas, Lda    </v>
          </cell>
        </row>
        <row r="9471">
          <cell r="B9471" t="str">
            <v xml:space="preserve">Rolis-Sos Ret.Acs P/Aut., Lda.     </v>
          </cell>
        </row>
        <row r="9472">
          <cell r="B9472" t="str">
            <v xml:space="preserve">Rolo &amp; Pereira, Ldª.               </v>
          </cell>
        </row>
        <row r="9473">
          <cell r="B9473" t="str">
            <v xml:space="preserve">Roma  Editora, Lda                 </v>
          </cell>
        </row>
        <row r="9474">
          <cell r="B9474" t="str">
            <v xml:space="preserve">Romainveste-Invest.Turísticos, SA  </v>
          </cell>
        </row>
        <row r="9475">
          <cell r="B9475" t="str">
            <v>Romão Ibérica - Sistemas de Pesagem</v>
          </cell>
        </row>
        <row r="9476">
          <cell r="B9476" t="str">
            <v xml:space="preserve">Romatécnica, Lda                   </v>
          </cell>
        </row>
        <row r="9477">
          <cell r="B9477" t="str">
            <v xml:space="preserve">Romavogue-Revest.Fachadas,Lda      </v>
          </cell>
        </row>
        <row r="9478">
          <cell r="B9478" t="str">
            <v xml:space="preserve">ROMULO LUIS CORREA SELLANI         </v>
          </cell>
        </row>
        <row r="9479">
          <cell r="B9479" t="str">
            <v xml:space="preserve">Ronox-Com.Equip.Hoteleiros, Lda    </v>
          </cell>
        </row>
        <row r="9480">
          <cell r="B9480" t="str">
            <v xml:space="preserve">Roomdimensions-Sol. Tecnológicas   </v>
          </cell>
        </row>
        <row r="9481">
          <cell r="B9481" t="str">
            <v xml:space="preserve">Roque Freitas Soares               </v>
          </cell>
        </row>
        <row r="9482">
          <cell r="B9482" t="str">
            <v xml:space="preserve">Rosa &amp; Gonçalves, Lda              </v>
          </cell>
        </row>
        <row r="9483">
          <cell r="B9483" t="str">
            <v xml:space="preserve">Rosa Fardas-Com. Vestuário, Lda    </v>
          </cell>
        </row>
        <row r="9484">
          <cell r="B9484" t="str">
            <v xml:space="preserve">Rosa Lee de Castro                 </v>
          </cell>
        </row>
        <row r="9485">
          <cell r="B9485" t="str">
            <v>ROSA MARIA LEANDRES FIGUEIREDO CARR</v>
          </cell>
        </row>
        <row r="9486">
          <cell r="B9486" t="str">
            <v xml:space="preserve">ROSALIA FERNANDA SIMÕES            </v>
          </cell>
        </row>
        <row r="9487">
          <cell r="B9487" t="str">
            <v xml:space="preserve">Rosalina da Silva Coutinho         </v>
          </cell>
        </row>
        <row r="9488">
          <cell r="B9488" t="str">
            <v xml:space="preserve">Rosalvo H. S. Costa                </v>
          </cell>
        </row>
        <row r="9489">
          <cell r="B9489" t="str">
            <v xml:space="preserve">Rosélio Reis, Lda                  </v>
          </cell>
        </row>
        <row r="9490">
          <cell r="B9490" t="str">
            <v>Rosicarmo Florista-Mª Carmo Ferreir</v>
          </cell>
        </row>
        <row r="9491">
          <cell r="B9491" t="str">
            <v xml:space="preserve">Rosicarmo, Lda                     </v>
          </cell>
        </row>
        <row r="9492">
          <cell r="B9492" t="str">
            <v>Rosil-Agência de doc.automóvel,Lda.</v>
          </cell>
        </row>
        <row r="9493">
          <cell r="B9493" t="str">
            <v xml:space="preserve">Rossana Cabrita                    </v>
          </cell>
        </row>
        <row r="9494">
          <cell r="B9494" t="str">
            <v xml:space="preserve">Rossel &amp; CIE S.A.                  </v>
          </cell>
        </row>
        <row r="9495">
          <cell r="B9495" t="str">
            <v xml:space="preserve">Rotarco-Soc.Tec.Ar Comprim.,Lda.   </v>
          </cell>
        </row>
        <row r="9496">
          <cell r="B9496" t="str">
            <v xml:space="preserve">Rotary Clube de Tavira             </v>
          </cell>
        </row>
        <row r="9497">
          <cell r="B9497" t="str">
            <v xml:space="preserve">Rota-Soc.Consult.Aeronáuticos,Lda  </v>
          </cell>
        </row>
        <row r="9498">
          <cell r="B9498" t="str">
            <v xml:space="preserve">Rotatlântico-Distrib. Bebidas, Lda </v>
          </cell>
        </row>
        <row r="9499">
          <cell r="B9499" t="str">
            <v xml:space="preserve">Rotatur-Operadores Turísticos,Lda. </v>
          </cell>
        </row>
        <row r="9500">
          <cell r="B9500" t="str">
            <v xml:space="preserve">Roteiro-Prest.Serviços Turismo, SA </v>
          </cell>
        </row>
        <row r="9501">
          <cell r="B9501" t="str">
            <v xml:space="preserve">Rotina Perfeita, Lda               </v>
          </cell>
        </row>
        <row r="9502">
          <cell r="B9502" t="str">
            <v>Rotoquimica-Equip.Cientifico Labora</v>
          </cell>
        </row>
        <row r="9503">
          <cell r="B9503" t="str">
            <v xml:space="preserve">Routes                             </v>
          </cell>
        </row>
        <row r="9504">
          <cell r="B9504" t="str">
            <v>Routes Europe-The Route Development</v>
          </cell>
        </row>
        <row r="9505">
          <cell r="B9505" t="str">
            <v xml:space="preserve">Routes, Ltd                        </v>
          </cell>
        </row>
        <row r="9506">
          <cell r="B9506" t="str">
            <v xml:space="preserve">Routes-Route Develop.Events&amp;Media  </v>
          </cell>
        </row>
        <row r="9507">
          <cell r="B9507" t="str">
            <v xml:space="preserve">Routes-UBM Aviation Routes Limited </v>
          </cell>
        </row>
        <row r="9508">
          <cell r="B9508" t="str">
            <v>Rover Portugal-Veículos e Peças,Lda</v>
          </cell>
        </row>
        <row r="9509">
          <cell r="B9509" t="str">
            <v xml:space="preserve">Royal Aeronautical Society         </v>
          </cell>
        </row>
        <row r="9510">
          <cell r="B9510" t="str">
            <v xml:space="preserve">Royal School Of Languages          </v>
          </cell>
        </row>
        <row r="9511">
          <cell r="B9511" t="str">
            <v xml:space="preserve">RPO-Produção Gráfica, Lda.         </v>
          </cell>
        </row>
        <row r="9512">
          <cell r="B9512" t="str">
            <v xml:space="preserve">RR Tour-Viagens e Turismo, Lda     </v>
          </cell>
        </row>
        <row r="9513">
          <cell r="B9513" t="str">
            <v xml:space="preserve">Rs Amidata, S.A. - Soc.Unipersonal </v>
          </cell>
        </row>
        <row r="9514">
          <cell r="B9514" t="str">
            <v xml:space="preserve">RSA Conference                     </v>
          </cell>
        </row>
        <row r="9515">
          <cell r="B9515" t="str">
            <v xml:space="preserve">RTA-S.Radiodif.Telec.Albufeira,Lda </v>
          </cell>
        </row>
        <row r="9516">
          <cell r="B9516" t="str">
            <v xml:space="preserve">Rtp-Rádiotelevisão Portuguesa,Ep   </v>
          </cell>
        </row>
        <row r="9517">
          <cell r="B9517" t="str">
            <v>RTS Mais-Com.Prod.Serv.Indústria,SA</v>
          </cell>
        </row>
        <row r="9518">
          <cell r="B9518" t="str">
            <v xml:space="preserve">RTSN-Redes Sist.Telecomunic.Lda    </v>
          </cell>
        </row>
        <row r="9519">
          <cell r="B9519" t="str">
            <v xml:space="preserve">Rúben António Mota Salvador        </v>
          </cell>
        </row>
        <row r="9520">
          <cell r="B9520" t="str">
            <v>RÚBEN FERNANDO MONIZ DE OLIVEIRA SI</v>
          </cell>
        </row>
        <row r="9521">
          <cell r="B9521" t="str">
            <v xml:space="preserve">RÚBEN MACHADO FARIA                </v>
          </cell>
        </row>
        <row r="9522">
          <cell r="B9522" t="str">
            <v xml:space="preserve">Rubete-Equip.Industriais, SA       </v>
          </cell>
        </row>
        <row r="9523">
          <cell r="B9523" t="str">
            <v>Rubifil-Filtros Ar Cond.e Ventilaçã</v>
          </cell>
        </row>
        <row r="9524">
          <cell r="B9524" t="str">
            <v xml:space="preserve">Rui  Manuel da Cruz Esteves        </v>
          </cell>
        </row>
        <row r="9525">
          <cell r="B9525" t="str">
            <v xml:space="preserve">Rui &amp; Eduardo, Lda                 </v>
          </cell>
        </row>
        <row r="9526">
          <cell r="B9526" t="str">
            <v xml:space="preserve">Rui &amp; Gastão, Lda                  </v>
          </cell>
        </row>
        <row r="9527">
          <cell r="B9527" t="str">
            <v xml:space="preserve">Rui Afonso                         </v>
          </cell>
        </row>
        <row r="9528">
          <cell r="B9528" t="str">
            <v xml:space="preserve">Rui Afonso                         </v>
          </cell>
        </row>
        <row r="9529">
          <cell r="B9529" t="str">
            <v>RUI ALEXANDRE ABREU DA FONSECA CARN</v>
          </cell>
        </row>
        <row r="9530">
          <cell r="B9530" t="str">
            <v xml:space="preserve">Rui América                        </v>
          </cell>
        </row>
        <row r="9531">
          <cell r="B9531" t="str">
            <v xml:space="preserve">Rui Andrade Lopes                  </v>
          </cell>
        </row>
        <row r="9532">
          <cell r="B9532" t="str">
            <v>RUI ANTÓNIO DÁ MESQUITA LAVAJO LIBE</v>
          </cell>
        </row>
        <row r="9533">
          <cell r="B9533" t="str">
            <v xml:space="preserve">Rui Assunção-Jardin.Afins,Unip.Lda </v>
          </cell>
        </row>
        <row r="9534">
          <cell r="B9534" t="str">
            <v xml:space="preserve">Rui Bastos e Luís Santos, Lda      </v>
          </cell>
        </row>
        <row r="9535">
          <cell r="B9535" t="str">
            <v xml:space="preserve">Rui Caetano                        </v>
          </cell>
        </row>
        <row r="9536">
          <cell r="B9536" t="str">
            <v>RUI CARL SCHONENBERGER ROBLES OLIVE</v>
          </cell>
        </row>
        <row r="9537">
          <cell r="B9537" t="str">
            <v xml:space="preserve">RUI CARLOS DOS SANTOS JESUS        </v>
          </cell>
        </row>
        <row r="9538">
          <cell r="B9538" t="str">
            <v xml:space="preserve">Rui Carlos Filipe Moreira          </v>
          </cell>
        </row>
        <row r="9539">
          <cell r="B9539" t="str">
            <v xml:space="preserve">RUI CARLOS GOMES MAIA              </v>
          </cell>
        </row>
        <row r="9540">
          <cell r="B9540" t="str">
            <v>RUI DUARTE MORENO NOBRE DA CONCEIÇÃ</v>
          </cell>
        </row>
        <row r="9541">
          <cell r="B9541" t="str">
            <v xml:space="preserve">Rui Emanuel Lourenço Viegas        </v>
          </cell>
        </row>
        <row r="9542">
          <cell r="B9542" t="str">
            <v xml:space="preserve">Rui Emanuel Lourenço Viegas        </v>
          </cell>
        </row>
        <row r="9543">
          <cell r="B9543" t="str">
            <v xml:space="preserve">RUI FERNANDO SIMAS SILVEIRA        </v>
          </cell>
        </row>
        <row r="9544">
          <cell r="B9544" t="str">
            <v xml:space="preserve">Rui Gonçalves                      </v>
          </cell>
        </row>
        <row r="9545">
          <cell r="B9545" t="str">
            <v xml:space="preserve">RUI JORGE DOS SANTOS RAMOS         </v>
          </cell>
        </row>
        <row r="9546">
          <cell r="B9546" t="str">
            <v xml:space="preserve">Rui Jorge Santos Pinto             </v>
          </cell>
        </row>
        <row r="9547">
          <cell r="B9547" t="str">
            <v xml:space="preserve">RUI LOURENCO GOMES ALVES           </v>
          </cell>
        </row>
        <row r="9548">
          <cell r="B9548" t="str">
            <v xml:space="preserve">Rui M. S. Assunção                 </v>
          </cell>
        </row>
        <row r="9549">
          <cell r="B9549" t="str">
            <v xml:space="preserve">RUI MANUEL AVILA RODRIGUES         </v>
          </cell>
        </row>
        <row r="9550">
          <cell r="B9550" t="str">
            <v xml:space="preserve">RUI MANUEL BETTENCOURT FREITAS     </v>
          </cell>
        </row>
        <row r="9551">
          <cell r="B9551" t="str">
            <v xml:space="preserve">Rui Manuel Botelho Amaral Melo     </v>
          </cell>
        </row>
        <row r="9552">
          <cell r="B9552" t="str">
            <v xml:space="preserve">RUI MANUEL DA SILVA                </v>
          </cell>
        </row>
        <row r="9553">
          <cell r="B9553" t="str">
            <v xml:space="preserve">Rui Manuel F  Morna Gonçalves      </v>
          </cell>
        </row>
        <row r="9554">
          <cell r="B9554" t="str">
            <v xml:space="preserve">Rui Manuel Jesus dos Santos        </v>
          </cell>
        </row>
        <row r="9555">
          <cell r="B9555" t="str">
            <v xml:space="preserve">RUI MANUEL MENDES PEDREIRA         </v>
          </cell>
        </row>
        <row r="9556">
          <cell r="B9556" t="str">
            <v xml:space="preserve">RUI MANUEL MORAO GOMES DUARTE      </v>
          </cell>
        </row>
        <row r="9557">
          <cell r="B9557" t="str">
            <v xml:space="preserve">RUI MANUEL MOREIRA AMARAL          </v>
          </cell>
        </row>
        <row r="9558">
          <cell r="B9558" t="str">
            <v xml:space="preserve">Rui Manuel Nunes Cruz              </v>
          </cell>
        </row>
        <row r="9559">
          <cell r="B9559" t="str">
            <v xml:space="preserve">RUI MANUEL OLIVEIRA COSTA          </v>
          </cell>
        </row>
        <row r="9560">
          <cell r="B9560" t="str">
            <v xml:space="preserve">RUI MANUEL OLIVEIRA SILVA          </v>
          </cell>
        </row>
        <row r="9561">
          <cell r="B9561" t="str">
            <v xml:space="preserve">Rui Manuel Patrício Mendes         </v>
          </cell>
        </row>
        <row r="9562">
          <cell r="B9562" t="str">
            <v xml:space="preserve">RUI MANUEL PEREIRA GORDINHO        </v>
          </cell>
        </row>
        <row r="9563">
          <cell r="B9563" t="str">
            <v xml:space="preserve">RUI MANUEL SARMENTO VERES          </v>
          </cell>
        </row>
        <row r="9564">
          <cell r="B9564" t="str">
            <v xml:space="preserve">Rui Miguel Barata Teixeira         </v>
          </cell>
        </row>
        <row r="9565">
          <cell r="B9565" t="str">
            <v xml:space="preserve">RUI MIGUEL FURTADO COUTINHO        </v>
          </cell>
        </row>
        <row r="9566">
          <cell r="B9566" t="str">
            <v xml:space="preserve">RUI MIGUEL GUERREIRO SENA          </v>
          </cell>
        </row>
        <row r="9567">
          <cell r="B9567" t="str">
            <v xml:space="preserve">RUI MIGUEL LOPES GASPAR            </v>
          </cell>
        </row>
        <row r="9568">
          <cell r="B9568" t="str">
            <v xml:space="preserve">RUI MIGUEL PAULO VIEGAS            </v>
          </cell>
        </row>
        <row r="9569">
          <cell r="B9569" t="str">
            <v xml:space="preserve">Rui Miguel Pinto Guerreiro         </v>
          </cell>
        </row>
        <row r="9570">
          <cell r="B9570" t="str">
            <v xml:space="preserve">Rui Miguel Silva Santos Costa      </v>
          </cell>
        </row>
        <row r="9571">
          <cell r="B9571" t="str">
            <v xml:space="preserve">Rui Mota                           </v>
          </cell>
        </row>
        <row r="9572">
          <cell r="B9572" t="str">
            <v xml:space="preserve">Rui Mota &amp; Laura Sampaio, Lda      </v>
          </cell>
        </row>
        <row r="9573">
          <cell r="B9573" t="str">
            <v xml:space="preserve">Rui Natal Teixeira Brazil          </v>
          </cell>
        </row>
        <row r="9574">
          <cell r="B9574" t="str">
            <v xml:space="preserve">Rui P. A. Viveiros                 </v>
          </cell>
        </row>
        <row r="9575">
          <cell r="B9575" t="str">
            <v xml:space="preserve">RUI PAULO FERNANDES CABRITA        </v>
          </cell>
        </row>
        <row r="9576">
          <cell r="B9576" t="str">
            <v xml:space="preserve">RUI PAULO FERREIRA MANGUINHAS      </v>
          </cell>
        </row>
        <row r="9577">
          <cell r="B9577" t="str">
            <v xml:space="preserve">RUI PEDRO DE OLIVEIRA MORGADO      </v>
          </cell>
        </row>
        <row r="9578">
          <cell r="B9578" t="str">
            <v xml:space="preserve">Rui Pena, Arnaut &amp; Associados      </v>
          </cell>
        </row>
        <row r="9579">
          <cell r="B9579" t="str">
            <v>Rui Pereira Pato, Lda (Despachante)</v>
          </cell>
        </row>
        <row r="9580">
          <cell r="B9580" t="str">
            <v xml:space="preserve">Rui Pignatelli Mendes Coelho       </v>
          </cell>
        </row>
        <row r="9581">
          <cell r="B9581" t="str">
            <v xml:space="preserve">RUI SÉRGIO GUERRA DE BARROS        </v>
          </cell>
        </row>
        <row r="9582">
          <cell r="B9582" t="str">
            <v xml:space="preserve">Rui Silva                          </v>
          </cell>
        </row>
        <row r="9583">
          <cell r="B9583" t="str">
            <v xml:space="preserve">Rui Soares                         </v>
          </cell>
        </row>
        <row r="9584">
          <cell r="B9584" t="str">
            <v xml:space="preserve">Rui Valente Rodrigues, Unip.Lda    </v>
          </cell>
        </row>
        <row r="9585">
          <cell r="B9585" t="str">
            <v xml:space="preserve">RuiCarsil-Equipamentos Electricos  </v>
          </cell>
        </row>
        <row r="9586">
          <cell r="B9586" t="str">
            <v xml:space="preserve">Ruido Audiovisuais,Lda             </v>
          </cell>
        </row>
        <row r="9587">
          <cell r="B9587" t="str">
            <v xml:space="preserve">Rulmeca de Portugal, Lda           </v>
          </cell>
        </row>
        <row r="9588">
          <cell r="B9588" t="str">
            <v xml:space="preserve">Rumos-Formação Comunicação,SA      </v>
          </cell>
        </row>
        <row r="9589">
          <cell r="B9589" t="str">
            <v xml:space="preserve">Rupesa - Distribuiç.Texteis, Lda   </v>
          </cell>
        </row>
        <row r="9590">
          <cell r="B9590" t="str">
            <v xml:space="preserve">Russell Publishing Ltd             </v>
          </cell>
        </row>
        <row r="9591">
          <cell r="B9591" t="str">
            <v xml:space="preserve">Russell Publishing, Ltd            </v>
          </cell>
        </row>
        <row r="9592">
          <cell r="B9592" t="str">
            <v xml:space="preserve">Rute E.Santo Teixeira Azevedo      </v>
          </cell>
        </row>
        <row r="9593">
          <cell r="B9593" t="str">
            <v>Rute Maria Conceição Santos A.Ferna</v>
          </cell>
        </row>
        <row r="9594">
          <cell r="B9594" t="str">
            <v xml:space="preserve">RUTE MARIA DA CONCEIÇÃO FERNANDES  </v>
          </cell>
        </row>
        <row r="9595">
          <cell r="B9595" t="str">
            <v xml:space="preserve">Rute Vasconcellos Percheiro        </v>
          </cell>
        </row>
        <row r="9596">
          <cell r="B9596" t="str">
            <v xml:space="preserve">Rx Solar-Engenharia Projectos,Lda  </v>
          </cell>
        </row>
        <row r="9597">
          <cell r="B9597" t="str">
            <v xml:space="preserve">Ryanair                            </v>
          </cell>
        </row>
        <row r="9598">
          <cell r="B9598" t="str">
            <v xml:space="preserve">Ryanair Limited                    </v>
          </cell>
        </row>
        <row r="9599">
          <cell r="B9599" t="str">
            <v xml:space="preserve">RZMapa-Serviços de Engenharia, SA  </v>
          </cell>
        </row>
        <row r="9600">
          <cell r="B9600" t="str">
            <v xml:space="preserve">S 9 - Comércio de Automóveis, Lda  </v>
          </cell>
        </row>
        <row r="9601">
          <cell r="B9601" t="str">
            <v xml:space="preserve">S Design Lda - Ag Design Global    </v>
          </cell>
        </row>
        <row r="9602">
          <cell r="B9602" t="str">
            <v xml:space="preserve">S. Pedro Triplex                   </v>
          </cell>
        </row>
        <row r="9603">
          <cell r="B9603" t="str">
            <v xml:space="preserve">S.A.Ideias-Pub.Dec.,Soc.Unipes.Lda </v>
          </cell>
        </row>
        <row r="9604">
          <cell r="B9604" t="str">
            <v>S.Casa do Ribeirinho-Rest.P.Serv.Ld</v>
          </cell>
        </row>
        <row r="9605">
          <cell r="B9605" t="str">
            <v>S.Casa Misericórdia Sta.Cruz Flores</v>
          </cell>
        </row>
        <row r="9606">
          <cell r="B9606" t="str">
            <v xml:space="preserve">S.Const.Fernandes &amp; Fernandes, Lda </v>
          </cell>
        </row>
        <row r="9607">
          <cell r="B9607" t="str">
            <v xml:space="preserve">S.Filarmón.União Capr.Olivalense   </v>
          </cell>
        </row>
        <row r="9608">
          <cell r="B9608" t="str">
            <v>S.Gest.Iniciat.Financeiras-Sogin,SA</v>
          </cell>
        </row>
        <row r="9609">
          <cell r="B9609" t="str">
            <v xml:space="preserve">S.H.TransNatur.SA                  </v>
          </cell>
        </row>
        <row r="9610">
          <cell r="B9610" t="str">
            <v xml:space="preserve">S.I.E.T. - Savoy, S.A.             </v>
          </cell>
        </row>
        <row r="9611">
          <cell r="B9611" t="str">
            <v xml:space="preserve">S.Imob.C.Civis R.Irmãos Casais,Lda </v>
          </cell>
        </row>
        <row r="9612">
          <cell r="B9612" t="str">
            <v xml:space="preserve">S.Luis Rádio-Comp.Electrónicos,Ld  </v>
          </cell>
        </row>
        <row r="9613">
          <cell r="B9613" t="str">
            <v xml:space="preserve">S.O.B.-Ind.de Madeiras e Emb.Lda   </v>
          </cell>
        </row>
        <row r="9614">
          <cell r="B9614" t="str">
            <v>S.P.D.A.D-Socª Port.Dist.Artigos De</v>
          </cell>
        </row>
        <row r="9615">
          <cell r="B9615" t="str">
            <v xml:space="preserve">S.Ramos .Lda                       </v>
          </cell>
        </row>
        <row r="9616">
          <cell r="B9616" t="str">
            <v xml:space="preserve">S.S.-Artes Decorações Repr. Lda    </v>
          </cell>
        </row>
        <row r="9617">
          <cell r="B9617" t="str">
            <v xml:space="preserve">S.T.&amp;S.F-Sociedade Publicações,Lda </v>
          </cell>
        </row>
        <row r="9618">
          <cell r="B9618" t="str">
            <v xml:space="preserve">S.T.E.-Soc.Turismo de Espinho, SA  </v>
          </cell>
        </row>
        <row r="9619">
          <cell r="B9619" t="str">
            <v xml:space="preserve">S.T.Lonia Textil, Lda              </v>
          </cell>
        </row>
        <row r="9620">
          <cell r="B9620" t="str">
            <v xml:space="preserve">Sá Matos-Cons.Segurança,Unip,Lda   </v>
          </cell>
        </row>
        <row r="9621">
          <cell r="B9621" t="str">
            <v xml:space="preserve">Sabandeira-S.Com.Imp.Sabandeira    </v>
          </cell>
        </row>
        <row r="9622">
          <cell r="B9622" t="str">
            <v xml:space="preserve">Sabel - Santos e Bento, S.A.       </v>
          </cell>
        </row>
        <row r="9623">
          <cell r="B9623" t="str">
            <v>Sabonarte-Prodªs Higiene Pessoal Si</v>
          </cell>
        </row>
        <row r="9624">
          <cell r="B9624" t="str">
            <v>Sabores da Beira-Com.D.Prod.Alim.Ld</v>
          </cell>
        </row>
        <row r="9625">
          <cell r="B9625" t="str">
            <v xml:space="preserve">Sabre Safety Limited               </v>
          </cell>
        </row>
        <row r="9626">
          <cell r="B9626" t="str">
            <v xml:space="preserve">Sabre, Inc.                        </v>
          </cell>
        </row>
        <row r="9627">
          <cell r="B9627" t="str">
            <v xml:space="preserve">SACAT - Soc. Açoreana Carga Trans. </v>
          </cell>
        </row>
        <row r="9628">
          <cell r="B9628" t="str">
            <v xml:space="preserve">Sacavol-Auto Garagem Sacavém,Lda   </v>
          </cell>
        </row>
        <row r="9629">
          <cell r="B9629" t="str">
            <v xml:space="preserve">Sadel - Soc.Artig.Dom.Electr.Lda   </v>
          </cell>
        </row>
        <row r="9630">
          <cell r="B9630" t="str">
            <v>SADM-Soc.Artistas Defic.Manuais,Lda</v>
          </cell>
        </row>
        <row r="9631">
          <cell r="B9631" t="str">
            <v xml:space="preserve">Sadotrónica - Equip. Electr.,Lda   </v>
          </cell>
        </row>
        <row r="9632">
          <cell r="B9632" t="str">
            <v>Saemi-Serv.Apoio E.Market.Imagem,Ld</v>
          </cell>
        </row>
        <row r="9633">
          <cell r="B9633" t="str">
            <v xml:space="preserve">Saer-Soc.de Aval Emp.e Risco,Lda   </v>
          </cell>
        </row>
        <row r="9634">
          <cell r="B9634" t="str">
            <v>SAE-Sist.Accion.Electromecânico,Lda</v>
          </cell>
        </row>
        <row r="9635">
          <cell r="B9635" t="str">
            <v>Safe Target-Eq.Seg.Prot.Trabalho,Ld</v>
          </cell>
        </row>
        <row r="9636">
          <cell r="B9636" t="str">
            <v>Safebox-Gestão Custódia Arquivos,SA</v>
          </cell>
        </row>
        <row r="9637">
          <cell r="B9637" t="str">
            <v xml:space="preserve">Safegate International AB          </v>
          </cell>
        </row>
        <row r="9638">
          <cell r="B9638" t="str">
            <v xml:space="preserve">Safegate Spain, S.L.               </v>
          </cell>
        </row>
        <row r="9639">
          <cell r="B9639" t="str">
            <v xml:space="preserve">Safetech. S.A.                     </v>
          </cell>
        </row>
        <row r="9640">
          <cell r="B9640" t="str">
            <v>Safety Gest-Coordº Segª Saúde Unipe</v>
          </cell>
        </row>
        <row r="9641">
          <cell r="B9641" t="str">
            <v xml:space="preserve">Safetyauto                         </v>
          </cell>
        </row>
        <row r="9642">
          <cell r="B9642" t="str">
            <v xml:space="preserve">SafetyKleen Portugal, SA           </v>
          </cell>
        </row>
        <row r="9643">
          <cell r="B9643" t="str">
            <v xml:space="preserve">Safetyporto-Mat.Contra Incêndios   </v>
          </cell>
        </row>
        <row r="9644">
          <cell r="B9644" t="str">
            <v xml:space="preserve">Safira-Limpeza Espaços Verdes, SA  </v>
          </cell>
        </row>
        <row r="9645">
          <cell r="B9645" t="str">
            <v>Safre-Estudos e Projectos de Engenh</v>
          </cell>
        </row>
        <row r="9646">
          <cell r="B9646" t="str">
            <v xml:space="preserve">Safteng,Unipessoal,Lda             </v>
          </cell>
        </row>
        <row r="9647">
          <cell r="B9647" t="str">
            <v xml:space="preserve">Sagat S.p.A-Aeroporto Di Torino    </v>
          </cell>
        </row>
        <row r="9648">
          <cell r="B9648" t="str">
            <v xml:space="preserve">Saget-Soc.Ampl.Em Geral Elect.Te   </v>
          </cell>
        </row>
        <row r="9649">
          <cell r="B9649" t="str">
            <v xml:space="preserve">Sagial - Soc.Aliment.Bebidas,Lda   </v>
          </cell>
        </row>
        <row r="9650">
          <cell r="B9650" t="str">
            <v xml:space="preserve">Sago-Com.Brindes Publicitários,Lda </v>
          </cell>
        </row>
        <row r="9651">
          <cell r="B9651" t="str">
            <v xml:space="preserve">Sahara Audiovisuais, Lda           </v>
          </cell>
        </row>
        <row r="9652">
          <cell r="B9652" t="str">
            <v xml:space="preserve">Sai Global                         </v>
          </cell>
        </row>
        <row r="9653">
          <cell r="B9653" t="str">
            <v xml:space="preserve">Sair da Casca II, SA               </v>
          </cell>
        </row>
        <row r="9654">
          <cell r="B9654" t="str">
            <v xml:space="preserve">SAIrei-Serviço Apoio Insular, Lda  </v>
          </cell>
        </row>
        <row r="9655">
          <cell r="B9655" t="str">
            <v xml:space="preserve">Salemo &amp; Merca Lda                 </v>
          </cell>
        </row>
        <row r="9656">
          <cell r="B9656" t="str">
            <v xml:space="preserve">Salexpor-C.Portug.Sal Higien.,S.A. </v>
          </cell>
        </row>
        <row r="9657">
          <cell r="B9657" t="str">
            <v xml:space="preserve">Salgado e Pereira                  </v>
          </cell>
        </row>
        <row r="9658">
          <cell r="B9658" t="str">
            <v xml:space="preserve">Salguimed-Com.Eq.Hospit.Unip, Lda  </v>
          </cell>
        </row>
        <row r="9659">
          <cell r="B9659" t="str">
            <v xml:space="preserve">SALICRU - Electronics Portugal     </v>
          </cell>
        </row>
        <row r="9660">
          <cell r="B9660" t="str">
            <v xml:space="preserve">Salicru Electonics, SA             </v>
          </cell>
        </row>
        <row r="9661">
          <cell r="B9661" t="str">
            <v xml:space="preserve">SALLES TORRES, Lda                 </v>
          </cell>
        </row>
        <row r="9662">
          <cell r="B9662" t="str">
            <v>SALOME ALVES RODRIGUES SILVA C. CAB</v>
          </cell>
        </row>
        <row r="9663">
          <cell r="B9663" t="str">
            <v xml:space="preserve">Salvaçor-Alumínios e Pvc, Lda      </v>
          </cell>
        </row>
        <row r="9664">
          <cell r="B9664" t="str">
            <v xml:space="preserve">Salvador Caetano - Toyota          </v>
          </cell>
        </row>
        <row r="9665">
          <cell r="B9665" t="str">
            <v xml:space="preserve">Salvador Caetano Com.Aut.,S.A.     </v>
          </cell>
        </row>
        <row r="9666">
          <cell r="B9666" t="str">
            <v>Salvador Caetano-C.Autom.(Porto),Sa</v>
          </cell>
        </row>
        <row r="9667">
          <cell r="B9667" t="str">
            <v xml:space="preserve">Salvador Vicente e Gabriel, Lda    </v>
          </cell>
        </row>
        <row r="9668">
          <cell r="B9668" t="str">
            <v>Salvaria-Remodelação Reabª Constº E</v>
          </cell>
        </row>
        <row r="9669">
          <cell r="B9669" t="str">
            <v>Samacor-Britas Inertes de Sta. Mari</v>
          </cell>
        </row>
        <row r="9670">
          <cell r="B9670" t="str">
            <v xml:space="preserve">Saman Vieira &amp; Ribeiro, Lda        </v>
          </cell>
        </row>
        <row r="9671">
          <cell r="B9671" t="str">
            <v xml:space="preserve">Sameca-Tranf.Mat.Embalagem, Lda    </v>
          </cell>
        </row>
        <row r="9672">
          <cell r="B9672" t="str">
            <v xml:space="preserve">Sampaio &amp; Castro, Lda              </v>
          </cell>
        </row>
        <row r="9673">
          <cell r="B9673" t="str">
            <v xml:space="preserve">Sampaio e Dantas, Lda              </v>
          </cell>
        </row>
        <row r="9674">
          <cell r="B9674" t="str">
            <v xml:space="preserve">Sampaio, Mota &amp; Paz, Lda.          </v>
          </cell>
        </row>
        <row r="9675">
          <cell r="B9675" t="str">
            <v xml:space="preserve">Samson-S.A                         </v>
          </cell>
        </row>
        <row r="9676">
          <cell r="B9676" t="str">
            <v xml:space="preserve">Samsung Electrónica Portuguesa,SA  </v>
          </cell>
        </row>
        <row r="9677">
          <cell r="B9677" t="str">
            <v xml:space="preserve">Samyluz                            </v>
          </cell>
        </row>
        <row r="9678">
          <cell r="B9678" t="str">
            <v xml:space="preserve">Sanap Ambiente                     </v>
          </cell>
        </row>
        <row r="9679">
          <cell r="B9679" t="str">
            <v xml:space="preserve">Sana-Soc.de Analis.Org.Emp.,Lda.   </v>
          </cell>
        </row>
        <row r="9680">
          <cell r="B9680" t="str">
            <v>Sandilor-Socª de Construções Sandil</v>
          </cell>
        </row>
        <row r="9681">
          <cell r="B9681" t="str">
            <v xml:space="preserve">Sandim &amp; Sandim, Lda               </v>
          </cell>
        </row>
        <row r="9682">
          <cell r="B9682" t="str">
            <v xml:space="preserve">Sandometal-Metalomec. Ar Cond. SA  </v>
          </cell>
        </row>
        <row r="9683">
          <cell r="B9683" t="str">
            <v xml:space="preserve">SANDRA CRISTINA DOS SANTOS PINA    </v>
          </cell>
        </row>
        <row r="9684">
          <cell r="B9684" t="str">
            <v xml:space="preserve">Sandra Cristina Teixeira Peres     </v>
          </cell>
        </row>
        <row r="9685">
          <cell r="B9685" t="str">
            <v>SANDRA DO NASCIMENTO VIEGAS CAVA CA</v>
          </cell>
        </row>
        <row r="9686">
          <cell r="B9686" t="str">
            <v xml:space="preserve">Sandra F.Rodrigues Rego Cabral     </v>
          </cell>
        </row>
        <row r="9687">
          <cell r="B9687" t="str">
            <v xml:space="preserve">Sandra Ferro Simões Bento          </v>
          </cell>
        </row>
        <row r="9688">
          <cell r="B9688" t="str">
            <v xml:space="preserve">Sandra Isabel de Sousa Santos      </v>
          </cell>
        </row>
        <row r="9689">
          <cell r="B9689" t="str">
            <v xml:space="preserve">Sandra M. Melo da Costa            </v>
          </cell>
        </row>
        <row r="9690">
          <cell r="B9690" t="str">
            <v xml:space="preserve">SANDRA MARIA AUGUSTO ALONSO DIOGO  </v>
          </cell>
        </row>
        <row r="9691">
          <cell r="B9691" t="str">
            <v>SANDRA MARIA CORREIA HORTA FERREIRA</v>
          </cell>
        </row>
        <row r="9692">
          <cell r="B9692" t="str">
            <v xml:space="preserve">Sandra Marina Melo da Costa        </v>
          </cell>
        </row>
        <row r="9693">
          <cell r="B9693" t="str">
            <v xml:space="preserve">SANDRA TERESA DA SILVA BASÍLIO     </v>
          </cell>
        </row>
        <row r="9694">
          <cell r="B9694" t="str">
            <v xml:space="preserve">Sandra Vale de Armeiro             </v>
          </cell>
        </row>
        <row r="9695">
          <cell r="B9695" t="str">
            <v xml:space="preserve">SANDRO EMANUEL DE FARIA VIEIRA     </v>
          </cell>
        </row>
        <row r="9696">
          <cell r="B9696" t="str">
            <v>SANDRO RAFAEL ANSELMO CARNEIRO MEDE</v>
          </cell>
        </row>
        <row r="9697">
          <cell r="B9697" t="str">
            <v xml:space="preserve">SANDRO TEIXEIRA ROCHA              </v>
          </cell>
        </row>
        <row r="9698">
          <cell r="B9698" t="str">
            <v>Sanidesentope-Limpeza e Gestão Resí</v>
          </cell>
        </row>
        <row r="9699">
          <cell r="B9699" t="str">
            <v xml:space="preserve">Saniocópia-Soc.Eq.Multimédia,Lda   </v>
          </cell>
        </row>
        <row r="9700">
          <cell r="B9700" t="str">
            <v xml:space="preserve">Sanitop-Material Sanitário.Lda     </v>
          </cell>
        </row>
        <row r="9701">
          <cell r="B9701" t="str">
            <v xml:space="preserve">Sano-Técnica, Lda                  </v>
          </cell>
        </row>
        <row r="9702">
          <cell r="B9702" t="str">
            <v xml:space="preserve">Santa Fé Associates, SA            </v>
          </cell>
        </row>
        <row r="9703">
          <cell r="B9703" t="str">
            <v xml:space="preserve">Santa Maria - Artig.Náuticos,Lda   </v>
          </cell>
        </row>
        <row r="9704">
          <cell r="B9704" t="str">
            <v>Santander Central Hispano-Factor, S</v>
          </cell>
        </row>
        <row r="9705">
          <cell r="B9705" t="str">
            <v xml:space="preserve">Santander Totta Seguros-C.Seg.Vida </v>
          </cell>
        </row>
        <row r="9706">
          <cell r="B9706" t="str">
            <v xml:space="preserve">Santeaço-C.Rep.Motores Electr.Lda  </v>
          </cell>
        </row>
        <row r="9707">
          <cell r="B9707" t="str">
            <v xml:space="preserve">Santimel-Ind.Mecânica Fina, Lda    </v>
          </cell>
        </row>
        <row r="9708">
          <cell r="B9708" t="str">
            <v xml:space="preserve">Santo António Alfama-Act.Hotel.Lda </v>
          </cell>
        </row>
        <row r="9709">
          <cell r="B9709" t="str">
            <v>Santogal F Comercio Reparação Autom</v>
          </cell>
        </row>
        <row r="9710">
          <cell r="B9710" t="str">
            <v xml:space="preserve">Santogal V                         </v>
          </cell>
        </row>
        <row r="9711">
          <cell r="B9711" t="str">
            <v>Santogal V - Com. Rep.Automóveis,SA</v>
          </cell>
        </row>
        <row r="9712">
          <cell r="B9712" t="str">
            <v xml:space="preserve">Santomar-Soc.Adm.E Represen.,Lda   </v>
          </cell>
        </row>
        <row r="9713">
          <cell r="B9713" t="str">
            <v>Santorestauro-Pintura Escultura,Lda</v>
          </cell>
        </row>
        <row r="9714">
          <cell r="B9714" t="str">
            <v xml:space="preserve">Santos &amp; Alves, Lda                </v>
          </cell>
        </row>
        <row r="9715">
          <cell r="B9715" t="str">
            <v xml:space="preserve">Santos &amp; Catarino-Foto.Modelos,Lda </v>
          </cell>
        </row>
        <row r="9716">
          <cell r="B9716" t="str">
            <v xml:space="preserve">Santos &amp; Gouveia,Lda               </v>
          </cell>
        </row>
        <row r="9717">
          <cell r="B9717" t="str">
            <v xml:space="preserve">Santos e Rijo, Lda                 </v>
          </cell>
        </row>
        <row r="9718">
          <cell r="B9718" t="str">
            <v xml:space="preserve">Santos e Santinhos, Lda            </v>
          </cell>
        </row>
        <row r="9719">
          <cell r="B9719" t="str">
            <v xml:space="preserve">Santos F. A. Sampaio, Miguel Eiró  </v>
          </cell>
        </row>
        <row r="9720">
          <cell r="B9720" t="str">
            <v xml:space="preserve">Sanyo Portugal Electrónica, SA     </v>
          </cell>
        </row>
        <row r="9721">
          <cell r="B9721" t="str">
            <v xml:space="preserve">SAP - Espanha e Portugal, S.A.     </v>
          </cell>
        </row>
        <row r="9722">
          <cell r="B9722" t="str">
            <v xml:space="preserve">SAP AG                             </v>
          </cell>
        </row>
        <row r="9723">
          <cell r="B9723" t="str">
            <v xml:space="preserve">Sap Insider                        </v>
          </cell>
        </row>
        <row r="9724">
          <cell r="B9724" t="str">
            <v xml:space="preserve">Sap Portugal-S.Aplic.Prod.Inform.  </v>
          </cell>
        </row>
        <row r="9725">
          <cell r="B9725" t="str">
            <v xml:space="preserve">SAP PRESS                          </v>
          </cell>
        </row>
        <row r="9726">
          <cell r="B9726" t="str">
            <v xml:space="preserve">Sapec Agro, S.A.                   </v>
          </cell>
        </row>
        <row r="9727">
          <cell r="B9727" t="str">
            <v xml:space="preserve">Sapec Quimica, SA                  </v>
          </cell>
        </row>
        <row r="9728">
          <cell r="B9728" t="str">
            <v>Sapel-Soc.Acessórios Escritório, Ld</v>
          </cell>
        </row>
        <row r="9729">
          <cell r="B9729" t="str">
            <v xml:space="preserve">Saphety Level-Trusted Services,SA  </v>
          </cell>
        </row>
        <row r="9730">
          <cell r="B9730" t="str">
            <v xml:space="preserve">Sara Côrte-Real                    </v>
          </cell>
        </row>
        <row r="9731">
          <cell r="B9731" t="str">
            <v xml:space="preserve">Sara Isabel Carvalho Martins       </v>
          </cell>
        </row>
        <row r="9732">
          <cell r="B9732" t="str">
            <v xml:space="preserve">Sara Isabel Rodrigues Cavaco       </v>
          </cell>
        </row>
        <row r="9733">
          <cell r="B9733" t="str">
            <v xml:space="preserve">Sara Margarida Marques Garcia      </v>
          </cell>
        </row>
        <row r="9734">
          <cell r="B9734" t="str">
            <v xml:space="preserve">Sara Sofia Fernandes de Oliveira   </v>
          </cell>
        </row>
        <row r="9735">
          <cell r="B9735" t="str">
            <v>Saralee House Hold &amp; Body Care Port</v>
          </cell>
        </row>
        <row r="9736">
          <cell r="B9736" t="str">
            <v xml:space="preserve">Sarcol-Produtos Sarcol, Lda        </v>
          </cell>
        </row>
        <row r="9737">
          <cell r="B9737" t="str">
            <v xml:space="preserve">SÁRIO ANTÓNIO BETTENCOURT COUTINHO </v>
          </cell>
        </row>
        <row r="9738">
          <cell r="B9738" t="str">
            <v xml:space="preserve">Sario Arnaldo Oliveira Pinto       </v>
          </cell>
        </row>
        <row r="9739">
          <cell r="B9739" t="str">
            <v xml:space="preserve">Sarmento e Fernando,Lda            </v>
          </cell>
        </row>
        <row r="9740">
          <cell r="B9740" t="str">
            <v xml:space="preserve">SARPONYX-S.Saneam.B.Serviços,Lda   </v>
          </cell>
        </row>
        <row r="9741">
          <cell r="B9741" t="str">
            <v xml:space="preserve">SAS Hotel Berlin, GMBH             </v>
          </cell>
        </row>
        <row r="9742">
          <cell r="B9742" t="str">
            <v xml:space="preserve">SA-Soluções em Automação, SA       </v>
          </cell>
        </row>
        <row r="9743">
          <cell r="B9743" t="str">
            <v xml:space="preserve">Sata Internacional-S.Tr.Aéreos,SA  </v>
          </cell>
        </row>
        <row r="9744">
          <cell r="B9744" t="str">
            <v xml:space="preserve">Sata-Air Açores-Soc.Ac.T.Aéreos    </v>
          </cell>
        </row>
        <row r="9745">
          <cell r="B9745" t="str">
            <v xml:space="preserve">Satcab-Satélite e Cabo TV, Lda     </v>
          </cell>
        </row>
        <row r="9746">
          <cell r="B9746" t="str">
            <v xml:space="preserve">Satsignal-Eq.Comun.Navegação,Lda   </v>
          </cell>
        </row>
        <row r="9747">
          <cell r="B9747" t="str">
            <v xml:space="preserve">Saura-Repr.Export.Importação,Lda   </v>
          </cell>
        </row>
        <row r="9748">
          <cell r="B9748" t="str">
            <v xml:space="preserve">Scabe-Fábrica Prod.Metálicos, S.A. </v>
          </cell>
        </row>
        <row r="9749">
          <cell r="B9749" t="str">
            <v xml:space="preserve">Scala Caffe                        </v>
          </cell>
        </row>
        <row r="9750">
          <cell r="B9750" t="str">
            <v>Scale Partners-Asses.Proj.Intern.Ld</v>
          </cell>
        </row>
        <row r="9751">
          <cell r="B9751" t="str">
            <v xml:space="preserve">Scandic Hotel Copenhagen           </v>
          </cell>
        </row>
        <row r="9752">
          <cell r="B9752" t="str">
            <v xml:space="preserve">Scarecrow Bio-Acoustic Systems,Ltd </v>
          </cell>
        </row>
        <row r="9753">
          <cell r="B9753" t="str">
            <v xml:space="preserve">SCHAUBTEC-Tec.C.Máq.Opt.Unip.Lda   </v>
          </cell>
        </row>
        <row r="9754">
          <cell r="B9754" t="str">
            <v xml:space="preserve">Schenker Transitários, Lda         </v>
          </cell>
        </row>
        <row r="9755">
          <cell r="B9755" t="str">
            <v>Schindler - Ascen. Escad. Rolantes,</v>
          </cell>
        </row>
        <row r="9756">
          <cell r="B9756" t="str">
            <v xml:space="preserve">Schmit Industrie                   </v>
          </cell>
        </row>
        <row r="9757">
          <cell r="B9757" t="str">
            <v xml:space="preserve">Schmitt - Elevadores, Lda          </v>
          </cell>
        </row>
        <row r="9758">
          <cell r="B9758" t="str">
            <v>Schneider Electric II-It Portugal,L</v>
          </cell>
        </row>
        <row r="9759">
          <cell r="B9759" t="str">
            <v xml:space="preserve">Schneider Electric Portugal, Lda   </v>
          </cell>
        </row>
        <row r="9760">
          <cell r="B9760" t="str">
            <v xml:space="preserve">Schorling Gmbm                     </v>
          </cell>
        </row>
        <row r="9761">
          <cell r="B9761" t="str">
            <v xml:space="preserve">Schreder-Construç.Eléctricas, S.A. </v>
          </cell>
        </row>
        <row r="9762">
          <cell r="B9762" t="str">
            <v xml:space="preserve">Sciaena-Assoc.Ciências Marinhas    </v>
          </cell>
        </row>
        <row r="9763">
          <cell r="B9763" t="str">
            <v xml:space="preserve">Scientific American                </v>
          </cell>
        </row>
        <row r="9764">
          <cell r="B9764" t="str">
            <v xml:space="preserve">Scn Portugal-Sist.Informátic.Lda   </v>
          </cell>
        </row>
        <row r="9765">
          <cell r="B9765" t="str">
            <v xml:space="preserve">Scooter House - Com. Ciclomotores  </v>
          </cell>
        </row>
        <row r="9766">
          <cell r="B9766" t="str">
            <v xml:space="preserve">Scope-S.Com.Prom.Equipamento, Lda  </v>
          </cell>
        </row>
        <row r="9767">
          <cell r="B9767" t="str">
            <v xml:space="preserve">Score-Consultoria de Gestão, Lda   </v>
          </cell>
        </row>
        <row r="9768">
          <cell r="B9768" t="str">
            <v xml:space="preserve">Scottish Daily-Record              </v>
          </cell>
        </row>
        <row r="9769">
          <cell r="B9769" t="str">
            <v xml:space="preserve">Screenflex UK                      </v>
          </cell>
        </row>
        <row r="9770">
          <cell r="B9770" t="str">
            <v xml:space="preserve">Sdd Retail                         </v>
          </cell>
        </row>
        <row r="9771">
          <cell r="B9771" t="str">
            <v>SDG-Simuladores e Modelos Gestão,Ld</v>
          </cell>
        </row>
        <row r="9772">
          <cell r="B9772" t="str">
            <v xml:space="preserve">SDLDM - FNAC Norteshopping         </v>
          </cell>
        </row>
        <row r="9773">
          <cell r="B9773" t="str">
            <v>SDP-Sociedade Distribuição Papel,Sa</v>
          </cell>
        </row>
        <row r="9774">
          <cell r="B9774" t="str">
            <v xml:space="preserve">SDT - Electrónica, Lda.            </v>
          </cell>
        </row>
        <row r="9775">
          <cell r="B9775" t="str">
            <v xml:space="preserve">Sea Containers Services. Ltd.      </v>
          </cell>
        </row>
        <row r="9776">
          <cell r="B9776" t="str">
            <v xml:space="preserve">Seabra Service, Unipessoal         </v>
          </cell>
        </row>
        <row r="9777">
          <cell r="B9777" t="str">
            <v xml:space="preserve">Searasoft-Desenv.Software, Lda     </v>
          </cell>
        </row>
        <row r="9778">
          <cell r="B9778" t="str">
            <v xml:space="preserve">Sebastião Garcia                   </v>
          </cell>
        </row>
        <row r="9779">
          <cell r="B9779" t="str">
            <v xml:space="preserve">Sebastião Monteiro Gomes           </v>
          </cell>
        </row>
        <row r="9780">
          <cell r="B9780" t="str">
            <v xml:space="preserve">Secretaria Reg.Econ.Coop.Externa   </v>
          </cell>
        </row>
        <row r="9781">
          <cell r="B9781" t="str">
            <v xml:space="preserve">Secretaria Regional da Economia    </v>
          </cell>
        </row>
        <row r="9782">
          <cell r="B9782" t="str">
            <v xml:space="preserve">Sector Zero-Prod.Informáticos,Lda  </v>
          </cell>
        </row>
        <row r="9783">
          <cell r="B9783" t="str">
            <v xml:space="preserve">Secur-Comércio Representações, Lda </v>
          </cell>
        </row>
        <row r="9784">
          <cell r="B9784" t="str">
            <v>Securitas Transp. Aviation Security</v>
          </cell>
        </row>
        <row r="9785">
          <cell r="B9785" t="str">
            <v xml:space="preserve">Securitas-Serv.e Tec.de Seg.,S.A.  </v>
          </cell>
        </row>
        <row r="9786">
          <cell r="B9786" t="str">
            <v xml:space="preserve">Securvia, Lda                      </v>
          </cell>
        </row>
        <row r="9787">
          <cell r="B9787" t="str">
            <v xml:space="preserve">Seducab, lda                       </v>
          </cell>
        </row>
        <row r="9788">
          <cell r="B9788" t="str">
            <v>Seghit-Eq.Seg.Higiene Trabalho, Lda</v>
          </cell>
        </row>
        <row r="9789">
          <cell r="B9789" t="str">
            <v xml:space="preserve">Segma-Serv.Engª Gestão Manut., Lda </v>
          </cell>
        </row>
        <row r="9790">
          <cell r="B9790" t="str">
            <v xml:space="preserve">Segur Audio-Electronica Auto, Lda  </v>
          </cell>
        </row>
        <row r="9791">
          <cell r="B9791" t="str">
            <v xml:space="preserve">Segur Fogo, Lda                    </v>
          </cell>
        </row>
        <row r="9792">
          <cell r="B9792" t="str">
            <v xml:space="preserve">Seguraxira - Serv.Segur.Ind.,Lda   </v>
          </cell>
        </row>
        <row r="9793">
          <cell r="B9793" t="str">
            <v xml:space="preserve">Segurvouga-Com.A.Eq.Segurança,Ld   </v>
          </cell>
        </row>
        <row r="9794">
          <cell r="B9794" t="str">
            <v xml:space="preserve">Seivil-Soc.Elect.I.Vialonga,Lda.   </v>
          </cell>
        </row>
        <row r="9795">
          <cell r="B9795" t="str">
            <v xml:space="preserve">Selecções do Reader's Didest S.A.  </v>
          </cell>
        </row>
        <row r="9796">
          <cell r="B9796" t="str">
            <v>Selectiva Hotéis-Exp.Gestão Hotel,S</v>
          </cell>
        </row>
        <row r="9797">
          <cell r="B9797" t="str">
            <v xml:space="preserve">Selegrafe                          </v>
          </cell>
        </row>
        <row r="9798">
          <cell r="B9798" t="str">
            <v xml:space="preserve">Self Energy-Serviços Energia, SA   </v>
          </cell>
        </row>
        <row r="9799">
          <cell r="B9799" t="str">
            <v xml:space="preserve">Selinox, Sa                        </v>
          </cell>
        </row>
        <row r="9800">
          <cell r="B9800" t="str">
            <v xml:space="preserve">Selmaia-Com.Electodomésticos,Lda   </v>
          </cell>
        </row>
        <row r="9801">
          <cell r="B9801" t="str">
            <v xml:space="preserve">Semanário Informativo, Lda.        </v>
          </cell>
        </row>
        <row r="9802">
          <cell r="B9802" t="str">
            <v xml:space="preserve">Semanário Revistas, Lda            </v>
          </cell>
        </row>
        <row r="9803">
          <cell r="B9803" t="str">
            <v xml:space="preserve">Semiol-Soc.Eq.Met.Ind.Odivelas,Lda </v>
          </cell>
        </row>
        <row r="9804">
          <cell r="B9804" t="str">
            <v xml:space="preserve">Semorttrade - Import. Export., Lda </v>
          </cell>
        </row>
        <row r="9805">
          <cell r="B9805" t="str">
            <v xml:space="preserve">Sempre Limpo-Unipessoal Lda        </v>
          </cell>
        </row>
        <row r="9806">
          <cell r="B9806" t="str">
            <v xml:space="preserve">Send It-Software Serv.Telecomun.SA </v>
          </cell>
        </row>
        <row r="9807">
          <cell r="B9807" t="str">
            <v xml:space="preserve">Senda-Equip.em Aço Inoxidável, Lda </v>
          </cell>
        </row>
        <row r="9808">
          <cell r="B9808" t="str">
            <v>Sener-Engivia-Consultores Engenhari</v>
          </cell>
        </row>
        <row r="9809">
          <cell r="B9809" t="str">
            <v>Senhora do Pilar-Socª Imobiliária,S</v>
          </cell>
        </row>
        <row r="9810">
          <cell r="B9810" t="str">
            <v xml:space="preserve">Senqual-Soc.Engenharia e Qualidade </v>
          </cell>
        </row>
        <row r="9811">
          <cell r="B9811" t="str">
            <v>Senso-Soluções de Energia Solar,Lda</v>
          </cell>
        </row>
        <row r="9812">
          <cell r="B9812" t="str">
            <v xml:space="preserve">Sensovision, Lda                   </v>
          </cell>
        </row>
        <row r="9813">
          <cell r="B9813" t="str">
            <v xml:space="preserve">Sentidorecente-Prod.Manutenção     </v>
          </cell>
        </row>
        <row r="9814">
          <cell r="B9814" t="str">
            <v xml:space="preserve">Sepp, Sa                           </v>
          </cell>
        </row>
        <row r="9815">
          <cell r="B9815" t="str">
            <v>Sepreve-Eq.Prevenção e Segurança,Ld</v>
          </cell>
        </row>
        <row r="9816">
          <cell r="B9816" t="str">
            <v xml:space="preserve">Seps-Soc.Eng.Projectos e Serv.Lda  </v>
          </cell>
        </row>
        <row r="9817">
          <cell r="B9817" t="str">
            <v xml:space="preserve">Septentrio NV                      </v>
          </cell>
        </row>
        <row r="9818">
          <cell r="B9818" t="str">
            <v xml:space="preserve">Seque - Soc.Nac.Equipamentos,Lda   </v>
          </cell>
        </row>
        <row r="9819">
          <cell r="B9819" t="str">
            <v xml:space="preserve">Sequeira, Vieira &amp; Pires, Lda      </v>
          </cell>
        </row>
        <row r="9820">
          <cell r="B9820" t="str">
            <v xml:space="preserve">Serafim Moniz T. e Filhos, Lda.    </v>
          </cell>
        </row>
        <row r="9821">
          <cell r="B9821" t="str">
            <v>Serafim V.Medeiros-S.Unipessoal,Lda</v>
          </cell>
        </row>
        <row r="9822">
          <cell r="B9822" t="str">
            <v xml:space="preserve">Seravate-Importaç.Exportação,Lda   </v>
          </cell>
        </row>
        <row r="9823">
          <cell r="B9823" t="str">
            <v xml:space="preserve">Serbiz-Serviços Informática, Lda   </v>
          </cell>
        </row>
        <row r="9824">
          <cell r="B9824" t="str">
            <v xml:space="preserve">Serco Limited                      </v>
          </cell>
        </row>
        <row r="9825">
          <cell r="B9825" t="str">
            <v xml:space="preserve">Serda                              </v>
          </cell>
        </row>
        <row r="9826">
          <cell r="B9826" t="str">
            <v xml:space="preserve">SERFIBRAS                          </v>
          </cell>
        </row>
        <row r="9827">
          <cell r="B9827" t="str">
            <v xml:space="preserve">Serfibras-Fábrica de Vidro, Lda    </v>
          </cell>
        </row>
        <row r="9828">
          <cell r="B9828" t="str">
            <v xml:space="preserve">SERGIO ALEGRIA RAMOS MARTINS       </v>
          </cell>
        </row>
        <row r="9829">
          <cell r="B9829" t="str">
            <v>SÉRGIO ALEXANDRE DA CLAUDINA PINTAD</v>
          </cell>
        </row>
        <row r="9830">
          <cell r="B9830" t="str">
            <v>SERGIO ALEXANDRE R. DE MORAIS RIBEI</v>
          </cell>
        </row>
        <row r="9831">
          <cell r="B9831" t="str">
            <v xml:space="preserve">Sérgio Durval Melo Mendonça        </v>
          </cell>
        </row>
        <row r="9832">
          <cell r="B9832" t="str">
            <v xml:space="preserve">SÉRGIO FERNANDO DIAS MARTINS       </v>
          </cell>
        </row>
        <row r="9833">
          <cell r="B9833" t="str">
            <v xml:space="preserve">Sérgio Ferreira da Silva           </v>
          </cell>
        </row>
        <row r="9834">
          <cell r="B9834" t="str">
            <v xml:space="preserve">Sérgio Fontão                      </v>
          </cell>
        </row>
        <row r="9835">
          <cell r="B9835" t="str">
            <v xml:space="preserve">Sérgio Gomes Guerra                </v>
          </cell>
        </row>
        <row r="9836">
          <cell r="B9836" t="str">
            <v xml:space="preserve">SÉRGIO MANUEL DUARTE PIRES         </v>
          </cell>
        </row>
        <row r="9837">
          <cell r="B9837" t="str">
            <v xml:space="preserve">SÉRGIO MANUEL MARQUES MIRANDA      </v>
          </cell>
        </row>
        <row r="9838">
          <cell r="B9838" t="str">
            <v xml:space="preserve">SERGIO MIGUEL BESSA FRANCISCO      </v>
          </cell>
        </row>
        <row r="9839">
          <cell r="B9839" t="str">
            <v xml:space="preserve">SÉRGIO MIGUEL RODRIGUES PINHEIRO   </v>
          </cell>
        </row>
        <row r="9840">
          <cell r="B9840" t="str">
            <v xml:space="preserve">SÉRGIO PAULO MORGADO GOULART       </v>
          </cell>
        </row>
        <row r="9841">
          <cell r="B9841" t="str">
            <v xml:space="preserve">SERGIO RUI LOPES SOUSA             </v>
          </cell>
        </row>
        <row r="9842">
          <cell r="B9842" t="str">
            <v xml:space="preserve">Sérgio V. L. Roque                 </v>
          </cell>
        </row>
        <row r="9843">
          <cell r="B9843" t="str">
            <v xml:space="preserve">Serigrafia Rujoca, Lda.            </v>
          </cell>
        </row>
        <row r="9844">
          <cell r="B9844" t="str">
            <v>Serinfor-Serviç. de Informática,Lda</v>
          </cell>
        </row>
        <row r="9845">
          <cell r="B9845" t="str">
            <v>Serinima-Serigrafia Publicidade,Lda</v>
          </cell>
        </row>
        <row r="9846">
          <cell r="B9846" t="str">
            <v>Serlux-Ilum.Sinal.Obras Públicas,Ld</v>
          </cell>
        </row>
        <row r="9847">
          <cell r="B9847" t="str">
            <v xml:space="preserve">Serr.Outeiro-Álvaro A.Rodrigues    </v>
          </cell>
        </row>
        <row r="9848">
          <cell r="B9848" t="str">
            <v xml:space="preserve">Serração dos Helenos, Lda          </v>
          </cell>
        </row>
        <row r="9849">
          <cell r="B9849" t="str">
            <v xml:space="preserve">Serrafer - Maq.Ferramentas, Lda    </v>
          </cell>
        </row>
        <row r="9850">
          <cell r="B9850" t="str">
            <v xml:space="preserve">Serralharia Bessa, Lda             </v>
          </cell>
        </row>
        <row r="9851">
          <cell r="B9851" t="str">
            <v xml:space="preserve">Serralharia Carvalho, Lda          </v>
          </cell>
        </row>
        <row r="9852">
          <cell r="B9852" t="str">
            <v xml:space="preserve">Serralharia Civil Pinhal Metal     </v>
          </cell>
        </row>
        <row r="9853">
          <cell r="B9853" t="str">
            <v xml:space="preserve">Serralharia da Vila, Ldª.          </v>
          </cell>
        </row>
        <row r="9854">
          <cell r="B9854" t="str">
            <v xml:space="preserve">Serralharia Lagoense, Lda          </v>
          </cell>
        </row>
        <row r="9855">
          <cell r="B9855" t="str">
            <v xml:space="preserve">Serralharia Mecânica Algés,Lda     </v>
          </cell>
        </row>
        <row r="9856">
          <cell r="B9856" t="str">
            <v xml:space="preserve">Serralharia Outeiro, Lda           </v>
          </cell>
        </row>
        <row r="9857">
          <cell r="B9857" t="str">
            <v xml:space="preserve">Serralharia Victor Bessa           </v>
          </cell>
        </row>
        <row r="9858">
          <cell r="B9858" t="str">
            <v xml:space="preserve">Sertecon                           </v>
          </cell>
        </row>
        <row r="9859">
          <cell r="B9859" t="str">
            <v xml:space="preserve">SerTectos-Montagem de Tectos,Lda   </v>
          </cell>
        </row>
        <row r="9860">
          <cell r="B9860" t="str">
            <v xml:space="preserve">Serv. Municipalizados C.M.Faro     </v>
          </cell>
        </row>
        <row r="9861">
          <cell r="B9861" t="str">
            <v xml:space="preserve">Serv.Edit.Ciência Técnica Fiscal   </v>
          </cell>
        </row>
        <row r="9862">
          <cell r="B9862" t="str">
            <v xml:space="preserve">Serv.Municip.C.M.Ponta Delgada     </v>
          </cell>
        </row>
        <row r="9863">
          <cell r="B9863" t="str">
            <v xml:space="preserve">Serv.Municipalizados Loures        </v>
          </cell>
        </row>
        <row r="9864">
          <cell r="B9864" t="str">
            <v>Serv.Reg.Prot.Civ. Bombeiros Açores</v>
          </cell>
        </row>
        <row r="9865">
          <cell r="B9865" t="str">
            <v xml:space="preserve">Serv.Techniq.des Bases Aerienne    </v>
          </cell>
        </row>
        <row r="9866">
          <cell r="B9866" t="str">
            <v>Serve Bem - Soc. Prestação Serviços</v>
          </cell>
        </row>
        <row r="9867">
          <cell r="B9867" t="str">
            <v xml:space="preserve">Servelec - Serv.Electrónica, Lda   </v>
          </cell>
        </row>
        <row r="9868">
          <cell r="B9868" t="str">
            <v xml:space="preserve">Serventil-Soc.Mont.V.Ar Cond.Lda   </v>
          </cell>
        </row>
        <row r="9869">
          <cell r="B9869" t="str">
            <v>Serviaduana-Soc.Serv.Aduaneiros,Lda</v>
          </cell>
        </row>
        <row r="9870">
          <cell r="B9870" t="str">
            <v>Servicater-S.Cater.Rest.Colectiva,L</v>
          </cell>
        </row>
        <row r="9871">
          <cell r="B9871" t="str">
            <v xml:space="preserve">ServiceMaster-Serv.Mark.Franch.Lda </v>
          </cell>
        </row>
        <row r="9872">
          <cell r="B9872" t="str">
            <v xml:space="preserve">Serviço Estrangeiros e Fronteiras  </v>
          </cell>
        </row>
        <row r="9873">
          <cell r="B9873" t="str">
            <v xml:space="preserve">Serviço Médico Permanente SA       </v>
          </cell>
        </row>
        <row r="9874">
          <cell r="B9874" t="str">
            <v xml:space="preserve">Serviço Nacional Protecção Civil   </v>
          </cell>
        </row>
        <row r="9875">
          <cell r="B9875" t="str">
            <v xml:space="preserve">Serviço Português Contentores      </v>
          </cell>
        </row>
        <row r="9876">
          <cell r="B9876" t="str">
            <v>Serviço Regional de Protecção Civil</v>
          </cell>
        </row>
        <row r="9877">
          <cell r="B9877" t="str">
            <v>Serviços e Sistemas Informáticos,Ld</v>
          </cell>
        </row>
        <row r="9878">
          <cell r="B9878" t="str">
            <v xml:space="preserve">Serviços Municipalizados da Maia   </v>
          </cell>
        </row>
        <row r="9879">
          <cell r="B9879" t="str">
            <v xml:space="preserve">Serviços Sociais Administr.Pública </v>
          </cell>
        </row>
        <row r="9880">
          <cell r="B9880" t="str">
            <v xml:space="preserve">Servidesign - Serv.design, Lda     </v>
          </cell>
        </row>
        <row r="9881">
          <cell r="B9881" t="str">
            <v xml:space="preserve">Servi-Flor, Lda                    </v>
          </cell>
        </row>
        <row r="9882">
          <cell r="B9882" t="str">
            <v xml:space="preserve">Servimetro-Serviço de Metrologia   </v>
          </cell>
        </row>
        <row r="9883">
          <cell r="B9883" t="str">
            <v xml:space="preserve">Servint-Lda                        </v>
          </cell>
        </row>
        <row r="9884">
          <cell r="B9884" t="str">
            <v xml:space="preserve">Servipartes-Serv.Peças Máq.Ind.Lda </v>
          </cell>
        </row>
        <row r="9885">
          <cell r="B9885" t="str">
            <v xml:space="preserve">Servirádio-S.Radiodifusão,Unip.Lda </v>
          </cell>
        </row>
        <row r="9886">
          <cell r="B9886" t="str">
            <v xml:space="preserve">Servirodrigues Unipessoal,Lda      </v>
          </cell>
        </row>
        <row r="9887">
          <cell r="B9887" t="str">
            <v xml:space="preserve">Servisair Portugal Unipessoal, Lda </v>
          </cell>
        </row>
        <row r="9888">
          <cell r="B9888" t="str">
            <v xml:space="preserve">Servisegura-Serviços Segurança,Lda </v>
          </cell>
        </row>
        <row r="9889">
          <cell r="B9889" t="str">
            <v>Sérvulo &amp; Associados-Socº de Advoga</v>
          </cell>
        </row>
        <row r="9890">
          <cell r="B9890" t="str">
            <v>Sesimbrotel-Soc.Iniciativas Turísti</v>
          </cell>
        </row>
        <row r="9891">
          <cell r="B9891" t="str">
            <v xml:space="preserve">Sesi-Soc.Ensino Super.Investig.SA  </v>
          </cell>
        </row>
        <row r="9892">
          <cell r="B9892" t="str">
            <v xml:space="preserve">Setac Europ 17th Annual Meeting    </v>
          </cell>
        </row>
        <row r="9893">
          <cell r="B9893" t="str">
            <v xml:space="preserve">Set-Back - Representações, Lda     </v>
          </cell>
        </row>
        <row r="9894">
          <cell r="B9894" t="str">
            <v xml:space="preserve">SETCONTROL-Projecto                </v>
          </cell>
        </row>
        <row r="9895">
          <cell r="B9895" t="str">
            <v>Setdi-Serv.Tec.Desenv.Industrial,Ld</v>
          </cell>
        </row>
        <row r="9896">
          <cell r="B9896" t="str">
            <v>Sete-Artigos Papelaria Escritório,L</v>
          </cell>
        </row>
        <row r="9897">
          <cell r="B9897" t="str">
            <v xml:space="preserve">Seteidioma-Traduções, Ldª          </v>
          </cell>
        </row>
        <row r="9898">
          <cell r="B9898" t="str">
            <v xml:space="preserve">Seton-Brady IdentifIcacion SL      </v>
          </cell>
        </row>
        <row r="9899">
          <cell r="B9899" t="str">
            <v xml:space="preserve">Setronix-Soc.Est.E Emp.Telec.Lda   </v>
          </cell>
        </row>
        <row r="9900">
          <cell r="B9900" t="str">
            <v xml:space="preserve">Setron-Soc.de Equip.Electron.Lda   </v>
          </cell>
        </row>
        <row r="9901">
          <cell r="B9901" t="str">
            <v xml:space="preserve">Seven Coffee PT, Lda               </v>
          </cell>
        </row>
        <row r="9902">
          <cell r="B9902" t="str">
            <v xml:space="preserve">Severo e Monteiro, Lda             </v>
          </cell>
        </row>
        <row r="9903">
          <cell r="B9903" t="str">
            <v xml:space="preserve">Sevu                               </v>
          </cell>
        </row>
        <row r="9904">
          <cell r="B9904" t="str">
            <v xml:space="preserve">Sew Eurodrive Portugal, Lda        </v>
          </cell>
        </row>
        <row r="9905">
          <cell r="B9905" t="str">
            <v xml:space="preserve">SFN-Soc.Formação Consultadoria,Lda </v>
          </cell>
        </row>
        <row r="9906">
          <cell r="B9906" t="str">
            <v xml:space="preserve">SFPA-SARL                          </v>
          </cell>
        </row>
        <row r="9907">
          <cell r="B9907" t="str">
            <v xml:space="preserve">SFS Intec EYF, Sa-Sucurs.Portugal  </v>
          </cell>
        </row>
        <row r="9908">
          <cell r="B9908" t="str">
            <v xml:space="preserve">Sga-Soc.G.Com.Rep.Automóveis, Sa   </v>
          </cell>
        </row>
        <row r="9909">
          <cell r="B9909" t="str">
            <v>Sgc-S.G.Consultoria Empresarial,Lda</v>
          </cell>
        </row>
        <row r="9910">
          <cell r="B9910" t="str">
            <v xml:space="preserve">SGEL-Soc.Gen.Espanola Libreria,SA  </v>
          </cell>
        </row>
        <row r="9911">
          <cell r="B9911" t="str">
            <v xml:space="preserve">SGS Portugal-S.Ger.Superintend.SA  </v>
          </cell>
        </row>
        <row r="9912">
          <cell r="B9912" t="str">
            <v xml:space="preserve">Sgs-Serv.Inspecções Técnicas,Lda   </v>
          </cell>
        </row>
        <row r="9913">
          <cell r="B9913" t="str">
            <v xml:space="preserve">Sgs-Serv.Intern.Certificação,Lda   </v>
          </cell>
        </row>
        <row r="9914">
          <cell r="B9914" t="str">
            <v xml:space="preserve">Sgs-Tecnos Garantia Calidade, S.A. </v>
          </cell>
        </row>
        <row r="9915">
          <cell r="B9915" t="str">
            <v xml:space="preserve">Shakill-Prest.S.Limpeza Eq.Hot.Lda </v>
          </cell>
        </row>
        <row r="9916">
          <cell r="B9916" t="str">
            <v xml:space="preserve">Shephard Press Limited             </v>
          </cell>
        </row>
        <row r="9917">
          <cell r="B9917" t="str">
            <v xml:space="preserve">Sheraton Centre Toronto            </v>
          </cell>
        </row>
        <row r="9918">
          <cell r="B9918" t="str">
            <v xml:space="preserve">Sheraton Dusseldorf Airport Hotel  </v>
          </cell>
        </row>
        <row r="9919">
          <cell r="B9919" t="str">
            <v xml:space="preserve">Sheraton Milan Malpensa            </v>
          </cell>
        </row>
        <row r="9920">
          <cell r="B9920" t="str">
            <v xml:space="preserve">SHL-People Solutions, Lda          </v>
          </cell>
        </row>
        <row r="9921">
          <cell r="B9921" t="str">
            <v xml:space="preserve">SHM-Software,Hardware,Manut.,Lda   </v>
          </cell>
        </row>
        <row r="9922">
          <cell r="B9922" t="str">
            <v xml:space="preserve">Showline-Comunicação Imagem,Lda    </v>
          </cell>
        </row>
        <row r="9923">
          <cell r="B9923" t="str">
            <v xml:space="preserve">SHP-Consultoria Informática, Lda   </v>
          </cell>
        </row>
        <row r="9924">
          <cell r="B9924" t="str">
            <v xml:space="preserve">Siapa-Soc.Invest.Admn.Pred.Agric   </v>
          </cell>
        </row>
        <row r="9925">
          <cell r="B9925" t="str">
            <v xml:space="preserve">SIA-Soc. Inovação Ambiental, Lda   </v>
          </cell>
        </row>
        <row r="9926">
          <cell r="B9926" t="str">
            <v xml:space="preserve">Sice,SA-Soc.Ibérica Const.Elect.   </v>
          </cell>
        </row>
        <row r="9927">
          <cell r="B9927" t="str">
            <v xml:space="preserve">Sicnet-S.Int.Com.Eq.N.Eq.Tecnol.SA </v>
          </cell>
        </row>
        <row r="9928">
          <cell r="B9928" t="str">
            <v xml:space="preserve">Sicom - Sist.Comunicações, Lda     </v>
          </cell>
        </row>
        <row r="9929">
          <cell r="B9929" t="str">
            <v xml:space="preserve">Sicotex - Soc.Tecn.Electricid.Lda  </v>
          </cell>
        </row>
        <row r="9930">
          <cell r="B9930" t="str">
            <v xml:space="preserve">Sicsa-Seg.Engenharia,Controlo,Ld   </v>
          </cell>
        </row>
        <row r="9931">
          <cell r="B9931" t="str">
            <v xml:space="preserve">Siemens Building Technologies,Lda  </v>
          </cell>
        </row>
        <row r="9932">
          <cell r="B9932" t="str">
            <v xml:space="preserve">Siemens, SA                        </v>
          </cell>
        </row>
        <row r="9933">
          <cell r="B9933" t="str">
            <v xml:space="preserve">Siencsa-Sist.Engenharia Cénica     </v>
          </cell>
        </row>
        <row r="9934">
          <cell r="B9934" t="str">
            <v>Sient-Sistemas de Engenharia de Trâ</v>
          </cell>
        </row>
        <row r="9935">
          <cell r="B9935" t="str">
            <v xml:space="preserve">Siepi-Soc.Ind.de Equip.P/Ind,Lda   </v>
          </cell>
        </row>
        <row r="9936">
          <cell r="B9936" t="str">
            <v>Sifec-Soc.Industr.Frio e Calor, Lda</v>
          </cell>
        </row>
        <row r="9937">
          <cell r="B9937" t="str">
            <v xml:space="preserve">Signa Design - Unipessoal, Lda     </v>
          </cell>
        </row>
        <row r="9938">
          <cell r="B9938" t="str">
            <v xml:space="preserve">Sign-Public.Impress.Gr.Formato,Lda </v>
          </cell>
        </row>
        <row r="9939">
          <cell r="B9939" t="str">
            <v xml:space="preserve">Signtours                          </v>
          </cell>
        </row>
        <row r="9940">
          <cell r="B9940" t="str">
            <v xml:space="preserve">Sigrotal-Comércio Automóveis       </v>
          </cell>
        </row>
        <row r="9941">
          <cell r="B9941" t="str">
            <v xml:space="preserve">Sika Portugal, SA                  </v>
          </cell>
        </row>
        <row r="9942">
          <cell r="B9942" t="str">
            <v xml:space="preserve">Silana, Lda.                       </v>
          </cell>
        </row>
        <row r="9943">
          <cell r="B9943" t="str">
            <v xml:space="preserve">Silanto, SA                        </v>
          </cell>
        </row>
        <row r="9944">
          <cell r="B9944" t="str">
            <v>Silase-Emp.Constr. Metalomecânicas,</v>
          </cell>
        </row>
        <row r="9945">
          <cell r="B9945" t="str">
            <v xml:space="preserve">Silcon Power Electronis A/S        </v>
          </cell>
        </row>
        <row r="9946">
          <cell r="B9946" t="str">
            <v>Silêncio-Insonoriz.Profissionais,Ld</v>
          </cell>
        </row>
        <row r="9947">
          <cell r="B9947" t="str">
            <v xml:space="preserve">Silimpa,Limpezas Industriais,SA    </v>
          </cell>
        </row>
        <row r="9948">
          <cell r="B9948" t="str">
            <v>Silisfer-S.Distribuidora Bebidas,Ld</v>
          </cell>
        </row>
        <row r="9949">
          <cell r="B9949" t="str">
            <v xml:space="preserve">Siltos Funchal, Lda                </v>
          </cell>
        </row>
        <row r="9950">
          <cell r="B9950" t="str">
            <v xml:space="preserve">Silupa, Lda                        </v>
          </cell>
        </row>
        <row r="9951">
          <cell r="B9951" t="str">
            <v xml:space="preserve">Silva &amp; Maia, Lda                  </v>
          </cell>
        </row>
        <row r="9952">
          <cell r="B9952" t="str">
            <v xml:space="preserve">Silva &amp; Rolo, Lda                  </v>
          </cell>
        </row>
        <row r="9953">
          <cell r="B9953" t="str">
            <v xml:space="preserve">Silva e Amaral, Lda                </v>
          </cell>
        </row>
        <row r="9954">
          <cell r="B9954" t="str">
            <v xml:space="preserve">Silva e Pinheiro, Lda              </v>
          </cell>
        </row>
        <row r="9955">
          <cell r="B9955" t="str">
            <v xml:space="preserve">Silva Vargas, Lda                  </v>
          </cell>
        </row>
        <row r="9956">
          <cell r="B9956" t="str">
            <v xml:space="preserve">Silva, Correia &amp; Morgado, Lda      </v>
          </cell>
        </row>
        <row r="9957">
          <cell r="B9957" t="str">
            <v xml:space="preserve">Silva, Machado e Filhos, Lda       </v>
          </cell>
        </row>
        <row r="9958">
          <cell r="B9958" t="str">
            <v xml:space="preserve">Silva, Sousa &amp; Silva, Lda          </v>
          </cell>
        </row>
        <row r="9959">
          <cell r="B9959" t="str">
            <v xml:space="preserve">Silveira &amp; Furtado, Lda            </v>
          </cell>
        </row>
        <row r="9960">
          <cell r="B9960" t="str">
            <v xml:space="preserve">SILVÉRIO DE BRAGA SOUSA            </v>
          </cell>
        </row>
        <row r="9961">
          <cell r="B9961" t="str">
            <v xml:space="preserve">Silvério G.Santos Valente, Lda     </v>
          </cell>
        </row>
        <row r="9962">
          <cell r="B9962" t="str">
            <v xml:space="preserve">Silvex-Ind.de Plást.e Papéis S.A   </v>
          </cell>
        </row>
        <row r="9963">
          <cell r="B9963" t="str">
            <v xml:space="preserve">SILVIA CESAR FREIRE                </v>
          </cell>
        </row>
        <row r="9964">
          <cell r="B9964" t="str">
            <v xml:space="preserve">SILVIA CRISTINA MARTINS PEREIRA    </v>
          </cell>
        </row>
        <row r="9965">
          <cell r="B9965" t="str">
            <v xml:space="preserve">SÍLVIA MARIA VEIGA GOMES RODRIGUES </v>
          </cell>
        </row>
        <row r="9966">
          <cell r="B9966" t="str">
            <v xml:space="preserve">Sílvia Rute de Freitas Félix       </v>
          </cell>
        </row>
        <row r="9967">
          <cell r="B9967" t="str">
            <v xml:space="preserve">Silvia Sofia Moreira F.Magalhães   </v>
          </cell>
        </row>
        <row r="9968">
          <cell r="B9968" t="str">
            <v xml:space="preserve">Silvia Touza                       </v>
          </cell>
        </row>
        <row r="9969">
          <cell r="B9969" t="str">
            <v xml:space="preserve">Silvino Maio e Lacerda Moreira     </v>
          </cell>
        </row>
        <row r="9970">
          <cell r="B9970" t="str">
            <v xml:space="preserve">Silvino Rego Moura                 </v>
          </cell>
        </row>
        <row r="9971">
          <cell r="B9971" t="str">
            <v xml:space="preserve">Sim II - Siemens Manindústria, Ace </v>
          </cell>
        </row>
        <row r="9972">
          <cell r="B9972" t="str">
            <v>Sima - Maq. Agricolas e Industriais</v>
          </cell>
        </row>
        <row r="9973">
          <cell r="B9973" t="str">
            <v xml:space="preserve">Simancas Ediciones, SA             </v>
          </cell>
        </row>
        <row r="9974">
          <cell r="B9974" t="str">
            <v xml:space="preserve">Simasor - Com.Representaçoes,Lda   </v>
          </cell>
        </row>
        <row r="9975">
          <cell r="B9975" t="str">
            <v xml:space="preserve">Simbolo II                         </v>
          </cell>
        </row>
        <row r="9976">
          <cell r="B9976" t="str">
            <v>SIME - Soc. Imp. Material Eléctrico</v>
          </cell>
        </row>
        <row r="9977">
          <cell r="B9977" t="str">
            <v xml:space="preserve">Simil - Soc.Máq. Industriais, Lda  </v>
          </cell>
        </row>
        <row r="9978">
          <cell r="B9978" t="str">
            <v>SIMI-S.Int.Montagens Industriais,SA</v>
          </cell>
        </row>
        <row r="9979">
          <cell r="B9979" t="str">
            <v xml:space="preserve">Simões Correia - Editores, Lda     </v>
          </cell>
        </row>
        <row r="9980">
          <cell r="B9980" t="str">
            <v>Simões Correia Associados-Socª Advo</v>
          </cell>
        </row>
        <row r="9981">
          <cell r="B9981" t="str">
            <v>Simões e Câmara-Explorª de Rest.Lda</v>
          </cell>
        </row>
        <row r="9982">
          <cell r="B9982" t="str">
            <v xml:space="preserve">Simões e Simões, Lda.              </v>
          </cell>
        </row>
        <row r="9983">
          <cell r="B9983" t="str">
            <v xml:space="preserve">Simogás-Com.Distribuição Gás,Lda   </v>
          </cell>
        </row>
        <row r="9984">
          <cell r="B9984" t="str">
            <v xml:space="preserve">Simon Group Pic                    </v>
          </cell>
        </row>
        <row r="9985">
          <cell r="B9985" t="str">
            <v xml:space="preserve">Simosil C. I.E.C.C., Lda           </v>
          </cell>
        </row>
        <row r="9986">
          <cell r="B9986" t="str">
            <v xml:space="preserve">Simplesmente Comunicando, Lda      </v>
          </cell>
        </row>
        <row r="9987">
          <cell r="B9987" t="str">
            <v xml:space="preserve">Simtra Aerotech Ab                 </v>
          </cell>
        </row>
        <row r="9988">
          <cell r="B9988" t="str">
            <v xml:space="preserve">Sinais Criativos,Lda               </v>
          </cell>
        </row>
        <row r="9989">
          <cell r="B9989" t="str">
            <v xml:space="preserve">Sinal Impar-Sin.Dec.Int.Exter.,Lda </v>
          </cell>
        </row>
        <row r="9990">
          <cell r="B9990" t="str">
            <v>Sinal Solutions-Tec.Educ. Comunicaç</v>
          </cell>
        </row>
        <row r="9991">
          <cell r="B9991" t="str">
            <v>SinalArte-Industria de Sinalização,</v>
          </cell>
        </row>
        <row r="9992">
          <cell r="B9992" t="str">
            <v xml:space="preserve">Sinalizar - Publicidade, Lda       </v>
          </cell>
        </row>
        <row r="9993">
          <cell r="B9993" t="str">
            <v>Sinalnorte-Sinal.Marc.Estradas, Lda</v>
          </cell>
        </row>
        <row r="9994">
          <cell r="B9994" t="str">
            <v xml:space="preserve">Sinalplano, Lda                    </v>
          </cell>
        </row>
        <row r="9995">
          <cell r="B9995" t="str">
            <v xml:space="preserve">Sinaltrânsito-Soc.Transf.S.Tr.Lda  </v>
          </cell>
        </row>
        <row r="9996">
          <cell r="B9996" t="str">
            <v xml:space="preserve">SinanRent-Com.Aluguer Eq.Unip.Lda  </v>
          </cell>
        </row>
        <row r="9997">
          <cell r="B9997" t="str">
            <v xml:space="preserve">Sincronia do Tempo-Reloj.Cons.SA   </v>
          </cell>
        </row>
        <row r="9998">
          <cell r="B9998" t="str">
            <v xml:space="preserve">Sind. dos Enfermeiros Zona Norte   </v>
          </cell>
        </row>
        <row r="9999">
          <cell r="B9999" t="str">
            <v xml:space="preserve">Sind. dos Eng. Tecnicos do Sul     </v>
          </cell>
        </row>
        <row r="10000">
          <cell r="B10000" t="str">
            <v xml:space="preserve">Sind. dos Trab. da Adm. Pública    </v>
          </cell>
        </row>
        <row r="10001">
          <cell r="B10001" t="str">
            <v xml:space="preserve">Sind. Quadros da Aviação Comercial </v>
          </cell>
        </row>
        <row r="10002">
          <cell r="B10002" t="str">
            <v>Sind. Tec. Infor. Com. Aeronáuticas</v>
          </cell>
        </row>
        <row r="10003">
          <cell r="B10003" t="str">
            <v>Sind. Trab. Função Pública Zona Sul</v>
          </cell>
        </row>
        <row r="10004">
          <cell r="B10004" t="str">
            <v xml:space="preserve">Sind.Dem.Trab.Aeroportos e Aviação </v>
          </cell>
        </row>
        <row r="10005">
          <cell r="B10005" t="str">
            <v xml:space="preserve">Sind.dos Contr.de Tráfego Aéreo    </v>
          </cell>
        </row>
        <row r="10006">
          <cell r="B10006" t="str">
            <v xml:space="preserve">Sind.Magistrados do Minist.Público </v>
          </cell>
        </row>
        <row r="10007">
          <cell r="B10007" t="str">
            <v>Sindalta-Soc.Industrial Alverca, Ld</v>
          </cell>
        </row>
        <row r="10008">
          <cell r="B10008" t="str">
            <v xml:space="preserve">Sindicato dos Meios Audiovisuais   </v>
          </cell>
        </row>
        <row r="10009">
          <cell r="B10009" t="str">
            <v xml:space="preserve">Sindicato dos Técnicos de Desenho  </v>
          </cell>
        </row>
        <row r="10010">
          <cell r="B10010" t="str">
            <v>Sindicato Engenheiros da Região Sul</v>
          </cell>
        </row>
        <row r="10011">
          <cell r="B10011" t="str">
            <v xml:space="preserve">Sindicato Quadros Técnicos Desenho </v>
          </cell>
        </row>
        <row r="10012">
          <cell r="B10012" t="str">
            <v xml:space="preserve">Sindicato Tecnicos Seg. Aérea      </v>
          </cell>
        </row>
        <row r="10013">
          <cell r="B10013" t="str">
            <v xml:space="preserve">Sindicato Trabalhadores Escritório </v>
          </cell>
        </row>
        <row r="10014">
          <cell r="B10014" t="str">
            <v>Sinduflex-Sistemas Ind.Flexíveis,Ld</v>
          </cell>
        </row>
        <row r="10015">
          <cell r="B10015" t="str">
            <v xml:space="preserve">Sinerama-Organiz.Turist.Hotel.SA   </v>
          </cell>
        </row>
        <row r="10016">
          <cell r="B10016" t="str">
            <v>Sinfic-S.Inform.Industr.Consultador</v>
          </cell>
        </row>
        <row r="10017">
          <cell r="B10017" t="str">
            <v xml:space="preserve">Sinirec-Constr.Rep.Restaurações,Ld </v>
          </cell>
        </row>
        <row r="10018">
          <cell r="B10018" t="str">
            <v>Sinóptica - Comunicação empresarial</v>
          </cell>
        </row>
        <row r="10019">
          <cell r="B10019" t="str">
            <v xml:space="preserve">Sintarmel-Soc.Intern.Arm.Máq.Lda   </v>
          </cell>
        </row>
        <row r="10020">
          <cell r="B10020" t="str">
            <v xml:space="preserve">Sintec - Soc.Inv.Consultoria,Lda   </v>
          </cell>
        </row>
        <row r="10021">
          <cell r="B10021" t="str">
            <v>Síntese Azul-Prest.Serv.Consultoria</v>
          </cell>
        </row>
        <row r="10022">
          <cell r="B10022" t="str">
            <v>Sintimex-Soc.Int.Import.Export.,Lda</v>
          </cell>
        </row>
        <row r="10023">
          <cell r="B10023" t="str">
            <v xml:space="preserve">Siorto - Soc. Ind. Ortopedia, Lda  </v>
          </cell>
        </row>
        <row r="10024">
          <cell r="B10024" t="str">
            <v xml:space="preserve">Sipamar-Socª Importª  Peças Acessª </v>
          </cell>
        </row>
        <row r="10025">
          <cell r="B10025" t="str">
            <v xml:space="preserve">Sipca-Proj.Intern.E Consult.,Lda   </v>
          </cell>
        </row>
        <row r="10026">
          <cell r="B10026" t="str">
            <v xml:space="preserve">Siper-Soc. de Isolamentos,Lda      </v>
          </cell>
        </row>
        <row r="10027">
          <cell r="B10027" t="str">
            <v xml:space="preserve">Siplaçor-Soc.Ind.P.E Açores, Lda   </v>
          </cell>
        </row>
        <row r="10028">
          <cell r="B10028" t="str">
            <v xml:space="preserve">Siq - Soc.Indústrias Químicas,Lda  </v>
          </cell>
        </row>
        <row r="10029">
          <cell r="B10029" t="str">
            <v>SIRAM  GEST-CONT. GESTÃO E CONTROLO</v>
          </cell>
        </row>
        <row r="10030">
          <cell r="B10030" t="str">
            <v xml:space="preserve">Sirapol.Lda                        </v>
          </cell>
        </row>
        <row r="10031">
          <cell r="B10031" t="str">
            <v xml:space="preserve">Sirius-Est.E Empreit.Elect.,Lda.   </v>
          </cell>
        </row>
        <row r="10032">
          <cell r="B10032" t="str">
            <v>Sirolis - Prefabricados Betão, S.A.</v>
          </cell>
        </row>
        <row r="10033">
          <cell r="B10033" t="str">
            <v xml:space="preserve">Sis - S.Integrados Serviços, Lda   </v>
          </cell>
        </row>
        <row r="10034">
          <cell r="B10034" t="str">
            <v>Sisacol-Sist. Autom. e Controle,Lda</v>
          </cell>
        </row>
        <row r="10035">
          <cell r="B10035" t="str">
            <v xml:space="preserve">Sisfaro, Lda.                      </v>
          </cell>
        </row>
        <row r="10036">
          <cell r="B10036" t="str">
            <v xml:space="preserve">Sisgarbe-Soluções Informáticas,Lda </v>
          </cell>
        </row>
        <row r="10037">
          <cell r="B10037" t="str">
            <v xml:space="preserve">Sisidro--Gab.Est.Sist.Ambientais   </v>
          </cell>
        </row>
        <row r="10038">
          <cell r="B10038" t="str">
            <v>Sisil-Soc.Ibero Suiça I.Emp.Exp.Lda</v>
          </cell>
        </row>
        <row r="10039">
          <cell r="B10039" t="str">
            <v>SISip-Sist.Informação e Serviços,Ld</v>
          </cell>
        </row>
        <row r="10040">
          <cell r="B10040" t="str">
            <v xml:space="preserve">Sismodular-Engenharia Lda          </v>
          </cell>
        </row>
        <row r="10041">
          <cell r="B10041" t="str">
            <v xml:space="preserve">Sisporsol - Sist.Prot.Solar, Lda   </v>
          </cell>
        </row>
        <row r="10042">
          <cell r="B10042" t="str">
            <v xml:space="preserve">Sissel B. Cardona                  </v>
          </cell>
        </row>
        <row r="10043">
          <cell r="B10043" t="str">
            <v>Sistar-Arquit.Mobiliário Escritório</v>
          </cell>
        </row>
        <row r="10044">
          <cell r="B10044" t="str">
            <v xml:space="preserve">Sistavac-S.Aquec.Vent.Ar Cond.S.A. </v>
          </cell>
        </row>
        <row r="10045">
          <cell r="B10045" t="str">
            <v xml:space="preserve">Sistecopia - Sist. e Máq. Escrit., </v>
          </cell>
        </row>
        <row r="10046">
          <cell r="B10046" t="str">
            <v xml:space="preserve">Sistelmar-Soc.Construções, Lda     </v>
          </cell>
        </row>
        <row r="10047">
          <cell r="B10047" t="str">
            <v xml:space="preserve">Sistemas Mcdonald´s Portugal, Lda  </v>
          </cell>
        </row>
        <row r="10048">
          <cell r="B10048" t="str">
            <v xml:space="preserve">Sistemas XXI-Equip.Sist.Sul, Lda   </v>
          </cell>
        </row>
        <row r="10049">
          <cell r="B10049" t="str">
            <v xml:space="preserve">Sistemplaco-Mat.Prefabricados,Lda  </v>
          </cell>
        </row>
        <row r="10050">
          <cell r="B10050" t="str">
            <v xml:space="preserve">Sistimetra-Sist.E Med.Ind., Lda.   </v>
          </cell>
        </row>
        <row r="10051">
          <cell r="B10051" t="str">
            <v xml:space="preserve">Sistopo-Sistemas Topográficos      </v>
          </cell>
        </row>
        <row r="10052">
          <cell r="B10052" t="str">
            <v xml:space="preserve">Sistrónica Sul-Alarmes Segur.Lda   </v>
          </cell>
        </row>
        <row r="10053">
          <cell r="B10053" t="str">
            <v xml:space="preserve">Sisvend-Sistemas Equipamentos,Lda  </v>
          </cell>
        </row>
        <row r="10054">
          <cell r="B10054" t="str">
            <v xml:space="preserve">Sita Inf.Networking Comput.USA,Inc </v>
          </cell>
        </row>
        <row r="10055">
          <cell r="B10055" t="str">
            <v>Sita-Information Networking Computi</v>
          </cell>
        </row>
        <row r="10056">
          <cell r="B10056" t="str">
            <v xml:space="preserve">Sita-S.Int.Telecom.Aeronautiques   </v>
          </cell>
        </row>
        <row r="10057">
          <cell r="B10057" t="str">
            <v xml:space="preserve">SITA-Soc.Intern.Com.Aeronaves      </v>
          </cell>
        </row>
        <row r="10058">
          <cell r="B10058" t="str">
            <v>SITAVA-Sind.Trab.Aviação Aeroportos</v>
          </cell>
        </row>
        <row r="10059">
          <cell r="B10059" t="str">
            <v xml:space="preserve">Site Specific-Arquitectura         </v>
          </cell>
        </row>
        <row r="10060">
          <cell r="B10060" t="str">
            <v xml:space="preserve">Sitema                             </v>
          </cell>
        </row>
        <row r="10061">
          <cell r="B10061" t="str">
            <v>Sitis-S.Informáticos Imp.Export.Lda</v>
          </cell>
        </row>
        <row r="10062">
          <cell r="B10062" t="str">
            <v xml:space="preserve">Siturjorgense-Soc.Empr.T.S.Jorge   </v>
          </cell>
        </row>
        <row r="10063">
          <cell r="B10063" t="str">
            <v xml:space="preserve">Siturpico, SA                      </v>
          </cell>
        </row>
        <row r="10064">
          <cell r="B10064" t="str">
            <v>SIVA-Soc.Imp.Veículos Automóveis,SA</v>
          </cell>
        </row>
        <row r="10065">
          <cell r="B10065" t="str">
            <v xml:space="preserve">Six-Investimentos Turísticos, SA   </v>
          </cell>
        </row>
        <row r="10066">
          <cell r="B10066" t="str">
            <v>SJC-Comércio Componentes Eleº Elect</v>
          </cell>
        </row>
        <row r="10067">
          <cell r="B10067" t="str">
            <v xml:space="preserve">SKS Ingenieure AG                  </v>
          </cell>
        </row>
        <row r="10068">
          <cell r="B10068" t="str">
            <v>Sky Management &amp; Capital Partners L</v>
          </cell>
        </row>
        <row r="10069">
          <cell r="B10069" t="str">
            <v xml:space="preserve">Skynet-J.B.G-S.Corresp.Intern.Lda  </v>
          </cell>
        </row>
        <row r="10070">
          <cell r="B10070" t="str">
            <v xml:space="preserve">Skyros-Congressos, Lda             </v>
          </cell>
        </row>
        <row r="10071">
          <cell r="B10071" t="str">
            <v xml:space="preserve">Skytrax Research                   </v>
          </cell>
        </row>
        <row r="10072">
          <cell r="B10072" t="str">
            <v xml:space="preserve">Slack Incorporated                 </v>
          </cell>
        </row>
        <row r="10073">
          <cell r="B10073" t="str">
            <v xml:space="preserve">SLE - Electricidade do Sul, S.A.   </v>
          </cell>
        </row>
        <row r="10074">
          <cell r="B10074" t="str">
            <v>SLIMCEI-S.Limp.Manut.Com.Eq.Ind.Lda</v>
          </cell>
        </row>
        <row r="10075">
          <cell r="B10075" t="str">
            <v>Slime-Project.de Educ. Divertida Ld</v>
          </cell>
        </row>
        <row r="10076">
          <cell r="B10076" t="str">
            <v xml:space="preserve">SMART - Cartões Plásticos, SA      </v>
          </cell>
        </row>
        <row r="10077">
          <cell r="B10077" t="str">
            <v>Smartlight-Soluções Audiovisuais Pr</v>
          </cell>
        </row>
        <row r="10078">
          <cell r="B10078" t="str">
            <v xml:space="preserve">SmartsChips,Lda                    </v>
          </cell>
        </row>
        <row r="10079">
          <cell r="B10079" t="str">
            <v xml:space="preserve">SMD-Regulação Sinistros,Unip.Lda   </v>
          </cell>
        </row>
        <row r="10080">
          <cell r="B10080" t="str">
            <v xml:space="preserve">SMI Conferences LTD                </v>
          </cell>
        </row>
        <row r="10081">
          <cell r="B10081" t="str">
            <v xml:space="preserve">Smith e Nephew, Lda                </v>
          </cell>
        </row>
        <row r="10082">
          <cell r="B10082" t="str">
            <v>Smith-Soc.Mariense I.Hoteleiros,Lda</v>
          </cell>
        </row>
        <row r="10083">
          <cell r="B10083" t="str">
            <v xml:space="preserve">Sna Europe (Industries), SA        </v>
          </cell>
        </row>
        <row r="10084">
          <cell r="B10084" t="str">
            <v xml:space="preserve">Snec - Soc.Nac.Electr.Constr.,Lda  </v>
          </cell>
        </row>
        <row r="10085">
          <cell r="B10085" t="str">
            <v xml:space="preserve">SNMP Research International, Inc.  </v>
          </cell>
        </row>
        <row r="10086">
          <cell r="B10086" t="str">
            <v xml:space="preserve">SNORD-SuperNormalDesing            </v>
          </cell>
        </row>
        <row r="10087">
          <cell r="B10087" t="str">
            <v>Snow Publicidade-ComercªConsultª Gr</v>
          </cell>
        </row>
        <row r="10088">
          <cell r="B10088" t="str">
            <v xml:space="preserve">Snsi-Soc.Nac.Sist,Informação, S.A. </v>
          </cell>
        </row>
        <row r="10089">
          <cell r="B10089" t="str">
            <v xml:space="preserve">Só Apresentações Lda               </v>
          </cell>
        </row>
        <row r="10090">
          <cell r="B10090" t="str">
            <v xml:space="preserve">Só Carimbos, Lda                   </v>
          </cell>
        </row>
        <row r="10091">
          <cell r="B10091" t="str">
            <v>Soares &amp; Andrade-Inst. Eléctricas,L</v>
          </cell>
        </row>
        <row r="10092">
          <cell r="B10092" t="str">
            <v xml:space="preserve">Soares &amp; Neto, Lda                 </v>
          </cell>
        </row>
        <row r="10093">
          <cell r="B10093" t="str">
            <v xml:space="preserve">Soares &amp; Pacheco, Lda              </v>
          </cell>
        </row>
        <row r="10094">
          <cell r="B10094" t="str">
            <v xml:space="preserve">SOARES &amp; SOUSA, Lda.               </v>
          </cell>
        </row>
        <row r="10095">
          <cell r="B10095" t="str">
            <v xml:space="preserve">Soares e João Hipólito, Lda        </v>
          </cell>
        </row>
        <row r="10096">
          <cell r="B10096" t="str">
            <v xml:space="preserve">Soares Oliveira, SA                </v>
          </cell>
        </row>
        <row r="10097">
          <cell r="B10097" t="str">
            <v xml:space="preserve">Soares Rama Construções, Lda.      </v>
          </cell>
        </row>
        <row r="10098">
          <cell r="B10098" t="str">
            <v xml:space="preserve">Soauto-Com.Automóveis,S.A.         </v>
          </cell>
        </row>
        <row r="10099">
          <cell r="B10099" t="str">
            <v xml:space="preserve">Soc. Abastecedora da Maia, Lda.    </v>
          </cell>
        </row>
        <row r="10100">
          <cell r="B10100" t="str">
            <v xml:space="preserve">Soc. Adv. Santos F. Al.S. Mi.E.    </v>
          </cell>
        </row>
        <row r="10101">
          <cell r="B10101" t="str">
            <v xml:space="preserve">Soc. Atlas Copco de Portugal, Lda  </v>
          </cell>
        </row>
        <row r="10102">
          <cell r="B10102" t="str">
            <v xml:space="preserve">Soc. Com. Braz &amp; Braz, SA          </v>
          </cell>
        </row>
        <row r="10103">
          <cell r="B10103" t="str">
            <v xml:space="preserve">Soc. Comercial C. Santos, Lda.     </v>
          </cell>
        </row>
        <row r="10104">
          <cell r="B10104" t="str">
            <v xml:space="preserve">Soc. Comercial Teófilo Garcia      </v>
          </cell>
        </row>
        <row r="10105">
          <cell r="B10105" t="str">
            <v xml:space="preserve">Soc. Comidas e Bebidas, Lda        </v>
          </cell>
        </row>
        <row r="10106">
          <cell r="B10106" t="str">
            <v xml:space="preserve">Soc. Const. Explor. Hoteleira,S.A. </v>
          </cell>
        </row>
        <row r="10107">
          <cell r="B10107" t="str">
            <v xml:space="preserve">Soc. Const.Miranda e Filhos, Lda   </v>
          </cell>
        </row>
        <row r="10108">
          <cell r="B10108" t="str">
            <v xml:space="preserve">Soc. Hist. Independ.  Portugal     </v>
          </cell>
        </row>
        <row r="10109">
          <cell r="B10109" t="str">
            <v xml:space="preserve">Soc. Importadora Romafe, Lda.      </v>
          </cell>
        </row>
        <row r="10110">
          <cell r="B10110" t="str">
            <v xml:space="preserve">Soc. Industrial Faialense, Lda     </v>
          </cell>
        </row>
        <row r="10111">
          <cell r="B10111" t="str">
            <v xml:space="preserve">Soc. Óptica-Técnica OPTEC, Lda.    </v>
          </cell>
        </row>
        <row r="10112">
          <cell r="B10112" t="str">
            <v xml:space="preserve">Soc. Papelarias Artex, Lda.        </v>
          </cell>
        </row>
        <row r="10113">
          <cell r="B10113" t="str">
            <v xml:space="preserve">Soc. Recreativa Banda 15 de Agosto </v>
          </cell>
        </row>
        <row r="10114">
          <cell r="B10114" t="str">
            <v xml:space="preserve">Soc. Serigrafia Açoreana, Lda      </v>
          </cell>
        </row>
        <row r="10115">
          <cell r="B10115" t="str">
            <v xml:space="preserve">Soc. Turística da Penina, SA       </v>
          </cell>
        </row>
        <row r="10116">
          <cell r="B10116" t="str">
            <v>Soc. Turistica Nossa Senhora da Est</v>
          </cell>
        </row>
        <row r="10117">
          <cell r="B10117" t="str">
            <v xml:space="preserve">Soc.Advogados-José Drago e Assoc   </v>
          </cell>
        </row>
        <row r="10118">
          <cell r="B10118" t="str">
            <v xml:space="preserve">Soc.Agric.Com.Quinta Aveleda, SA   </v>
          </cell>
        </row>
        <row r="10119">
          <cell r="B10119" t="str">
            <v xml:space="preserve">Soc.Agrícola e Com.do Varosa, SA   </v>
          </cell>
        </row>
        <row r="10120">
          <cell r="B10120" t="str">
            <v>Soc.Altitude Software-Serv.Sist..SA</v>
          </cell>
        </row>
        <row r="10121">
          <cell r="B10121" t="str">
            <v xml:space="preserve">Soc.Autom.Normotores-Pinheiro,Lda  </v>
          </cell>
        </row>
        <row r="10122">
          <cell r="B10122" t="str">
            <v xml:space="preserve">Soc.C.Op.Fundiç.Bronzes Casq.Crl   </v>
          </cell>
        </row>
        <row r="10123">
          <cell r="B10123" t="str">
            <v xml:space="preserve">Soc.Com.Crocker Delaforce e C.Lda  </v>
          </cell>
        </row>
        <row r="10124">
          <cell r="B10124" t="str">
            <v xml:space="preserve">Soc.Comerc.Ferragens Boqueirão,L   </v>
          </cell>
        </row>
        <row r="10125">
          <cell r="B10125" t="str">
            <v xml:space="preserve">Soc.Const. Maia &amp; Maia, sa         </v>
          </cell>
        </row>
        <row r="10126">
          <cell r="B10126" t="str">
            <v xml:space="preserve">Soc.Constr.Soares da Costa, SA     </v>
          </cell>
        </row>
        <row r="10127">
          <cell r="B10127" t="str">
            <v xml:space="preserve">Soc.Construções Lucino Lima, Lda   </v>
          </cell>
        </row>
        <row r="10128">
          <cell r="B10128" t="str">
            <v xml:space="preserve">Soc.de Acess.Ind.Netto e Ca,Lda.   </v>
          </cell>
        </row>
        <row r="10129">
          <cell r="B10129" t="str">
            <v xml:space="preserve">Soc.de Vedantes e Máquinas, SA     </v>
          </cell>
        </row>
        <row r="10130">
          <cell r="B10130" t="str">
            <v xml:space="preserve">Soc.Empr.Turist.C.Matosinhos, Lda  </v>
          </cell>
        </row>
        <row r="10131">
          <cell r="B10131" t="str">
            <v>Soc.Empr.Turist.Jardins do Lago,Lda</v>
          </cell>
        </row>
        <row r="10132">
          <cell r="B10132" t="str">
            <v xml:space="preserve">Soc.Empreitadas Ferroviárias, Sa   </v>
          </cell>
        </row>
        <row r="10133">
          <cell r="B10133" t="str">
            <v>Soc.Eq.Comércio Indústria,Lda (Alpi</v>
          </cell>
        </row>
        <row r="10134">
          <cell r="B10134" t="str">
            <v xml:space="preserve">Soc.Hoteleira Oliatlântico, SA     </v>
          </cell>
        </row>
        <row r="10135">
          <cell r="B10135" t="str">
            <v xml:space="preserve">Soc.Hoteleira Seoane, S.A.         </v>
          </cell>
        </row>
        <row r="10136">
          <cell r="B10136" t="str">
            <v>Soc.Imobiliária Gestão de Hóteis,SA</v>
          </cell>
        </row>
        <row r="10137">
          <cell r="B10137" t="str">
            <v xml:space="preserve">Soc.Industrial A Parqueadora,Lda   </v>
          </cell>
        </row>
        <row r="10138">
          <cell r="B10138" t="str">
            <v xml:space="preserve">Soc.Lusa de Espectáculos, Lda      </v>
          </cell>
        </row>
        <row r="10139">
          <cell r="B10139" t="str">
            <v xml:space="preserve">Soc.Metais Pinto da Silva, Lda     </v>
          </cell>
        </row>
        <row r="10140">
          <cell r="B10140" t="str">
            <v xml:space="preserve">Soc.Nac.Sinalização Vertical, Lda  </v>
          </cell>
        </row>
        <row r="10141">
          <cell r="B10141" t="str">
            <v xml:space="preserve">Soc.Port.do Acumulador Tudor, SA   </v>
          </cell>
        </row>
        <row r="10142">
          <cell r="B10142" t="str">
            <v xml:space="preserve">Soc.Port.Separ.Sólid.Líquidos,Lda  </v>
          </cell>
        </row>
        <row r="10143">
          <cell r="B10143" t="str">
            <v xml:space="preserve">Soc.Portuguesa Automóveis, S.A.    </v>
          </cell>
        </row>
        <row r="10144">
          <cell r="B10144" t="str">
            <v xml:space="preserve">Soc.Portuguesa do Arlíquido, Lda   </v>
          </cell>
        </row>
        <row r="10145">
          <cell r="B10145" t="str">
            <v xml:space="preserve">Soc.Portuguesa Medicina Trabalho   </v>
          </cell>
        </row>
        <row r="10146">
          <cell r="B10146" t="str">
            <v xml:space="preserve">Soc.Representac.e Construções,Lda  </v>
          </cell>
        </row>
        <row r="10147">
          <cell r="B10147" t="str">
            <v xml:space="preserve">Soc.Representações Avlis, Lda.     </v>
          </cell>
        </row>
        <row r="10148">
          <cell r="B10148" t="str">
            <v xml:space="preserve">Soc.Residenc.Ilha das Flores,Lda   </v>
          </cell>
        </row>
        <row r="10149">
          <cell r="B10149" t="str">
            <v xml:space="preserve">Soc.Tapeçarias do Oriente, SA      </v>
          </cell>
        </row>
        <row r="10150">
          <cell r="B10150" t="str">
            <v xml:space="preserve">Soc.Técnica de Canalizações, Lda   </v>
          </cell>
        </row>
        <row r="10151">
          <cell r="B10151" t="str">
            <v xml:space="preserve">Soc.Técnica Eq.Colectividades, Lda </v>
          </cell>
        </row>
        <row r="10152">
          <cell r="B10152" t="str">
            <v xml:space="preserve">Soc.Terceirense de Publicidade,Lda </v>
          </cell>
        </row>
        <row r="10153">
          <cell r="B10153" t="str">
            <v xml:space="preserve">Soc.Turismo Convento Trindade,Lda  </v>
          </cell>
        </row>
        <row r="10154">
          <cell r="B10154" t="str">
            <v xml:space="preserve">Soc.Turística Monte de Santana, SA </v>
          </cell>
        </row>
        <row r="10155">
          <cell r="B10155" t="str">
            <v xml:space="preserve">Soc.Vicra Desportiva, SA           </v>
          </cell>
        </row>
        <row r="10156">
          <cell r="B10156" t="str">
            <v xml:space="preserve">Socaial - Soc.Com.Acess.Ind.,Lda   </v>
          </cell>
        </row>
        <row r="10157">
          <cell r="B10157" t="str">
            <v xml:space="preserve">Socarto                            </v>
          </cell>
        </row>
        <row r="10158">
          <cell r="B10158" t="str">
            <v>Socequi-Socº de Equipºs Industriais</v>
          </cell>
        </row>
        <row r="10159">
          <cell r="B10159" t="str">
            <v xml:space="preserve">Socied.Aprestos Para Navios,Lda.   </v>
          </cell>
        </row>
        <row r="10160">
          <cell r="B10160" t="str">
            <v xml:space="preserve">Sociedade A. Providencial, Lda     </v>
          </cell>
        </row>
        <row r="10161">
          <cell r="B10161" t="str">
            <v>Sociedade Advogados de Resp.Limitad</v>
          </cell>
        </row>
        <row r="10162">
          <cell r="B10162" t="str">
            <v xml:space="preserve">Sociedade Com. Luso-Italiana,Lda   </v>
          </cell>
        </row>
        <row r="10163">
          <cell r="B10163" t="str">
            <v xml:space="preserve">Sociedade Construções do Bico      </v>
          </cell>
        </row>
        <row r="10164">
          <cell r="B10164" t="str">
            <v xml:space="preserve">Sociedade Corretora, Lda.          </v>
          </cell>
        </row>
        <row r="10165">
          <cell r="B10165" t="str">
            <v xml:space="preserve">Sociedade da Ilha Verde, Lda       </v>
          </cell>
        </row>
        <row r="10166">
          <cell r="B10166" t="str">
            <v>Sociedade de Construções José Couti</v>
          </cell>
        </row>
        <row r="10167">
          <cell r="B10167" t="str">
            <v xml:space="preserve">Sociedade de Geografia de Lisboa   </v>
          </cell>
        </row>
        <row r="10168">
          <cell r="B10168" t="str">
            <v xml:space="preserve">Sociedade de Rolamentos SDR, SA    </v>
          </cell>
        </row>
        <row r="10169">
          <cell r="B10169" t="str">
            <v xml:space="preserve">Sociedade Empreitadas Adriano,SA   </v>
          </cell>
        </row>
        <row r="10170">
          <cell r="B10170" t="str">
            <v xml:space="preserve">Sociedade Hoteleira de Sete Rios   </v>
          </cell>
        </row>
        <row r="10171">
          <cell r="B10171" t="str">
            <v xml:space="preserve">Sociedade Hoteleira do Arez        </v>
          </cell>
        </row>
        <row r="10172">
          <cell r="B10172" t="str">
            <v>Sociedade Lusitana de Hoteis Limita</v>
          </cell>
        </row>
        <row r="10173">
          <cell r="B10173" t="str">
            <v xml:space="preserve">Sociedade Lusolanda, Lda.          </v>
          </cell>
        </row>
        <row r="10174">
          <cell r="B10174" t="str">
            <v xml:space="preserve">Sociedade Pollux, SA               </v>
          </cell>
        </row>
        <row r="10175">
          <cell r="B10175" t="str">
            <v xml:space="preserve">Sociedade Portuguesa CAVAN, SA     </v>
          </cell>
        </row>
        <row r="10176">
          <cell r="B10176" t="str">
            <v xml:space="preserve">Sociedade Portuguesa de Autores    </v>
          </cell>
        </row>
        <row r="10177">
          <cell r="B10177" t="str">
            <v xml:space="preserve">Sociedade Portuguesa Geotecnia     </v>
          </cell>
        </row>
        <row r="10178">
          <cell r="B10178" t="str">
            <v xml:space="preserve">Sociedade Rolamentos-SDR, SA       </v>
          </cell>
        </row>
        <row r="10179">
          <cell r="B10179" t="str">
            <v xml:space="preserve">Sociedade Técnica Açoreana, Lda.   </v>
          </cell>
        </row>
        <row r="10180">
          <cell r="B10180" t="str">
            <v xml:space="preserve">Sociedade Victor, Lda              </v>
          </cell>
        </row>
        <row r="10181">
          <cell r="B10181" t="str">
            <v xml:space="preserve">Sociedade Zickerman, Lda           </v>
          </cell>
        </row>
        <row r="10182">
          <cell r="B10182" t="str">
            <v xml:space="preserve">Socieventos-Org.Realiz.Eventos,Lda </v>
          </cell>
        </row>
        <row r="10183">
          <cell r="B10183" t="str">
            <v xml:space="preserve">Socimarpe, Lda                     </v>
          </cell>
        </row>
        <row r="10184">
          <cell r="B10184" t="str">
            <v xml:space="preserve">Soci-Soc.Comunic.Independente,SA   </v>
          </cell>
        </row>
        <row r="10185">
          <cell r="B10185" t="str">
            <v xml:space="preserve">Sociveda-Com.Produtos Arame, SA    </v>
          </cell>
        </row>
        <row r="10186">
          <cell r="B10186" t="str">
            <v xml:space="preserve">Socomec Ibérica S.A                </v>
          </cell>
        </row>
        <row r="10187">
          <cell r="B10187" t="str">
            <v xml:space="preserve">Soconcil-Const.E Obras Publ.,Lda   </v>
          </cell>
        </row>
        <row r="10188">
          <cell r="B10188" t="str">
            <v xml:space="preserve">Soconstrói - Soc.Construções, SA   </v>
          </cell>
        </row>
        <row r="10189">
          <cell r="B10189" t="str">
            <v>Socremol-S.Const. Rep. de Molas,Lda</v>
          </cell>
        </row>
        <row r="10190">
          <cell r="B10190" t="str">
            <v xml:space="preserve">Socrisbal-Engenharia .Lda          </v>
          </cell>
        </row>
        <row r="10191">
          <cell r="B10191" t="str">
            <v xml:space="preserve">Socunha-Tecidos e Enxovais, Lda    </v>
          </cell>
        </row>
        <row r="10192">
          <cell r="B10192" t="str">
            <v xml:space="preserve">Sodarca-Soc.Distr.Armas Caça, Lda  </v>
          </cell>
        </row>
        <row r="10193">
          <cell r="B10193" t="str">
            <v>Sodiol-Soc.Dist de Óleos Lubrifican</v>
          </cell>
        </row>
        <row r="10194">
          <cell r="B10194" t="str">
            <v xml:space="preserve">Sodisnasa-S.Transp.Distribuição,SA </v>
          </cell>
        </row>
        <row r="10195">
          <cell r="B10195" t="str">
            <v>SODRIL-Representações Insulares, Ld</v>
          </cell>
        </row>
        <row r="10196">
          <cell r="B10196" t="str">
            <v xml:space="preserve">Sofai-Soc.Forn.Acess.Industr.Lda   </v>
          </cell>
        </row>
        <row r="10197">
          <cell r="B10197" t="str">
            <v xml:space="preserve">Sofepral - S.Progresso Antas,Lda   </v>
          </cell>
        </row>
        <row r="10198">
          <cell r="B10198" t="str">
            <v xml:space="preserve">Sofestas                           </v>
          </cell>
        </row>
        <row r="10199">
          <cell r="B10199" t="str">
            <v xml:space="preserve">Sofia Alexandra Casanova Martins   </v>
          </cell>
        </row>
        <row r="10200">
          <cell r="B10200" t="str">
            <v>SOFIA ALEXANDRA PINHEIRO CACHUCHO C</v>
          </cell>
        </row>
        <row r="10201">
          <cell r="B10201" t="str">
            <v xml:space="preserve">Sofia de Orey Arriaga e Cunha      </v>
          </cell>
        </row>
        <row r="10202">
          <cell r="B10202" t="str">
            <v xml:space="preserve">Sofia dos Santos Fonseca Bento     </v>
          </cell>
        </row>
        <row r="10203">
          <cell r="B10203" t="str">
            <v xml:space="preserve">SOFIA EUGENIA M.S.M. DA ROCHA      </v>
          </cell>
        </row>
        <row r="10204">
          <cell r="B10204" t="str">
            <v xml:space="preserve">SOFIA INACIO FERREIRA DELGADO      </v>
          </cell>
        </row>
        <row r="10205">
          <cell r="B10205" t="str">
            <v xml:space="preserve">Sofia Laura Costa Fonseca Reis     </v>
          </cell>
        </row>
        <row r="10206">
          <cell r="B10206" t="str">
            <v xml:space="preserve">Sofia Maria Estevinha S.Gonçalves  </v>
          </cell>
        </row>
        <row r="10207">
          <cell r="B10207" t="str">
            <v xml:space="preserve">SOFIA PAULA BOM ROSA SIMÕES        </v>
          </cell>
        </row>
        <row r="10208">
          <cell r="B10208" t="str">
            <v xml:space="preserve">Sofia Pereira de Sena Sales Lopes  </v>
          </cell>
        </row>
        <row r="10209">
          <cell r="B10209" t="str">
            <v xml:space="preserve">Sofia Sottomayor-Unipessoal, Lda   </v>
          </cell>
        </row>
        <row r="10210">
          <cell r="B10210" t="str">
            <v>Sofipack-Materiais de Embalagem,Lda</v>
          </cell>
        </row>
        <row r="10211">
          <cell r="B10211" t="str">
            <v xml:space="preserve">Sofréavia Service                  </v>
          </cell>
        </row>
        <row r="10212">
          <cell r="B10212" t="str">
            <v>Soft Finança-Software Sitemas Finan</v>
          </cell>
        </row>
        <row r="10213">
          <cell r="B10213" t="str">
            <v xml:space="preserve">Softduarte-Serv.Téc. Infor.,Lda    </v>
          </cell>
        </row>
        <row r="10214">
          <cell r="B10214" t="str">
            <v xml:space="preserve">Softinsa                           </v>
          </cell>
        </row>
        <row r="10215">
          <cell r="B10215" t="str">
            <v xml:space="preserve">Softires-Informática Serv., Lda    </v>
          </cell>
        </row>
        <row r="10216">
          <cell r="B10216" t="str">
            <v xml:space="preserve">Softmore-Software,Mob.Regist,Lda   </v>
          </cell>
        </row>
        <row r="10217">
          <cell r="B10217" t="str">
            <v>Software AG Portugal-Alta Tecn.Inf,</v>
          </cell>
        </row>
        <row r="10218">
          <cell r="B10218" t="str">
            <v xml:space="preserve">Sogae Editora, Lda                 </v>
          </cell>
        </row>
        <row r="10219">
          <cell r="B10219" t="str">
            <v>Sogal-Soc.Gest.Exploração Hoteis,SA</v>
          </cell>
        </row>
        <row r="10220">
          <cell r="B10220" t="str">
            <v xml:space="preserve">Sogapal-Soc.Gráfica da Paiã, Lda   </v>
          </cell>
        </row>
        <row r="10221">
          <cell r="B10221" t="str">
            <v>Sogecinco-S.Gestão Consultadoria,Ld</v>
          </cell>
        </row>
        <row r="10222">
          <cell r="B10222" t="str">
            <v xml:space="preserve">Sogeti-S.Gest.Telec.Informática,SA </v>
          </cell>
        </row>
        <row r="10223">
          <cell r="B10223" t="str">
            <v xml:space="preserve">Sogrape - Distribuição, sa         </v>
          </cell>
        </row>
        <row r="10224">
          <cell r="B10224" t="str">
            <v xml:space="preserve">Sogrape - Vinhos de Portugal, S.A. </v>
          </cell>
        </row>
        <row r="10225">
          <cell r="B10225" t="str">
            <v xml:space="preserve">Sogrape - Vinícola Vale Dão, Lda   </v>
          </cell>
        </row>
        <row r="10226">
          <cell r="B10226" t="str">
            <v xml:space="preserve">Sojormédia Capital S.A             </v>
          </cell>
        </row>
        <row r="10227">
          <cell r="B10227" t="str">
            <v xml:space="preserve">Sojormédia Norte, S.A              </v>
          </cell>
        </row>
        <row r="10228">
          <cell r="B10228" t="str">
            <v>Sojornal-Soc.Jornalíst.Editorial,SA</v>
          </cell>
        </row>
        <row r="10229">
          <cell r="B10229" t="str">
            <v xml:space="preserve">Solange e Fernando, Lda            </v>
          </cell>
        </row>
        <row r="10230">
          <cell r="B10230" t="str">
            <v xml:space="preserve">Solape Comercial-Eq.Mat.Escrit.S.A </v>
          </cell>
        </row>
        <row r="10231">
          <cell r="B10231" t="str">
            <v>Solape Norte-I.Com.Encad.Escrit.Lda</v>
          </cell>
        </row>
        <row r="10232">
          <cell r="B10232" t="str">
            <v xml:space="preserve">Solar da Graça-Soc.Unipessoal,Lda  </v>
          </cell>
        </row>
        <row r="10233">
          <cell r="B10233" t="str">
            <v>Solbel-S.Bebidas Pr.Alimentares,Lda</v>
          </cell>
        </row>
        <row r="10234">
          <cell r="B10234" t="str">
            <v>Solbrinder-Brindes Publicitários,Ld</v>
          </cell>
        </row>
        <row r="10235">
          <cell r="B10235" t="str">
            <v xml:space="preserve">Soldalis - Eq.Soldad.Ar Compr.Lda  </v>
          </cell>
        </row>
        <row r="10236">
          <cell r="B10236" t="str">
            <v>Soldaxis-C.Prod.Manut.Industrial,Ld</v>
          </cell>
        </row>
        <row r="10237">
          <cell r="B10237" t="str">
            <v xml:space="preserve">Soledade &amp; Filhos-Com.Lubrific.Lda </v>
          </cell>
        </row>
        <row r="10238">
          <cell r="B10238" t="str">
            <v xml:space="preserve">Soler &amp; Palau, Lda                 </v>
          </cell>
        </row>
        <row r="10239">
          <cell r="B10239" t="str">
            <v>Solercine,Proj.Equip.Cinemat.Aud.,L</v>
          </cell>
        </row>
        <row r="10240">
          <cell r="B10240" t="str">
            <v>Soletop-Soc.Levant.Topográficos Lda</v>
          </cell>
        </row>
        <row r="10241">
          <cell r="B10241" t="str">
            <v>Solgest-Informática  e Gestão, Lda.</v>
          </cell>
        </row>
        <row r="10242">
          <cell r="B10242" t="str">
            <v xml:space="preserve">Solgráfica-Sociedade Gráfica,Lda   </v>
          </cell>
        </row>
        <row r="10243">
          <cell r="B10243" t="str">
            <v xml:space="preserve">SolidPower, Lda                    </v>
          </cell>
        </row>
        <row r="10244">
          <cell r="B10244" t="str">
            <v xml:space="preserve">Solinca - Eventos e Catering, SA   </v>
          </cell>
        </row>
        <row r="10245">
          <cell r="B10245" t="str">
            <v xml:space="preserve">Solinca Investimentos Turísticos   </v>
          </cell>
        </row>
        <row r="10246">
          <cell r="B10246" t="str">
            <v xml:space="preserve">Solisform-Formação e Serv.Lda.     </v>
          </cell>
        </row>
        <row r="10247">
          <cell r="B10247" t="str">
            <v xml:space="preserve">Sol-S e Solsuni-Tecn.Informação,SA </v>
          </cell>
        </row>
        <row r="10248">
          <cell r="B10248" t="str">
            <v xml:space="preserve">Solsuni-Soluç.Sist.Informática, SA </v>
          </cell>
        </row>
        <row r="10249">
          <cell r="B10249" t="str">
            <v xml:space="preserve">Solubs-Com.de Lubrificantes, Lda   </v>
          </cell>
        </row>
        <row r="10250">
          <cell r="B10250" t="str">
            <v>Solução Ambiente III-Ind.Eq.Ecológ.</v>
          </cell>
        </row>
        <row r="10251">
          <cell r="B10251" t="str">
            <v xml:space="preserve">Soluções M - Mat.Serv.C.Civil,Lda  </v>
          </cell>
        </row>
        <row r="10252">
          <cell r="B10252" t="str">
            <v>Solverde-S.Invest.Tur.Costa Verde,S</v>
          </cell>
        </row>
        <row r="10253">
          <cell r="B10253" t="str">
            <v xml:space="preserve">Solvidros                          </v>
          </cell>
        </row>
        <row r="10254">
          <cell r="B10254" t="str">
            <v xml:space="preserve">Solyplantas                        </v>
          </cell>
        </row>
        <row r="10255">
          <cell r="B10255" t="str">
            <v xml:space="preserve">Somafre Construções, Lda.          </v>
          </cell>
        </row>
        <row r="10256">
          <cell r="B10256" t="str">
            <v xml:space="preserve">Somague - Engenharia, S.A.         </v>
          </cell>
        </row>
        <row r="10257">
          <cell r="B10257" t="str">
            <v xml:space="preserve">Somague Internacional / Guiné      </v>
          </cell>
        </row>
        <row r="10258">
          <cell r="B10258" t="str">
            <v xml:space="preserve">Somague-Ediçor Engenharia , S.A    </v>
          </cell>
        </row>
        <row r="10259">
          <cell r="B10259" t="str">
            <v xml:space="preserve">Soma-Soc.Montag.Automóveis,SA      </v>
          </cell>
        </row>
        <row r="10260">
          <cell r="B10260" t="str">
            <v xml:space="preserve">Somec - Soc.Metropol.Construç.SA   </v>
          </cell>
        </row>
        <row r="10261">
          <cell r="B10261" t="str">
            <v xml:space="preserve">Somefe-Soc.de Metais e Fundição    </v>
          </cell>
        </row>
        <row r="10262">
          <cell r="B10262" t="str">
            <v xml:space="preserve">Someios-Edições e Publicidade,Lda  </v>
          </cell>
        </row>
        <row r="10263">
          <cell r="B10263" t="str">
            <v xml:space="preserve">Somil - Segurança, Lda             </v>
          </cell>
        </row>
        <row r="10264">
          <cell r="B10264" t="str">
            <v xml:space="preserve">Somnorte-Estúdios de Som, SA       </v>
          </cell>
        </row>
        <row r="10265">
          <cell r="B10265" t="str">
            <v xml:space="preserve">Somoluz-Soc.Montag.Eléctricas,Lda  </v>
          </cell>
        </row>
        <row r="10266">
          <cell r="B10266" t="str">
            <v xml:space="preserve">Sonaecom-Serv.Comunicação,SA       </v>
          </cell>
        </row>
        <row r="10267">
          <cell r="B10267" t="str">
            <v xml:space="preserve">Sonasa,M.A-Soc.Segur.Mad.Açores    </v>
          </cell>
        </row>
        <row r="10268">
          <cell r="B10268" t="str">
            <v xml:space="preserve">Sonata Electrodomésticos, Lda.     </v>
          </cell>
        </row>
        <row r="10269">
          <cell r="B10269" t="str">
            <v xml:space="preserve">Sondalis-Capatações de Água, Lda   </v>
          </cell>
        </row>
        <row r="10270">
          <cell r="B10270" t="str">
            <v xml:space="preserve">Sondar-Amostr.Tecnologias Ar,Lda   </v>
          </cell>
        </row>
        <row r="10271">
          <cell r="B10271" t="str">
            <v xml:space="preserve">SÓNIA ALMEIDA DA SILVA             </v>
          </cell>
        </row>
        <row r="10272">
          <cell r="B10272" t="str">
            <v xml:space="preserve">Sónia de Fátima Medeiros Braga     </v>
          </cell>
        </row>
        <row r="10273">
          <cell r="B10273" t="str">
            <v>SÓNIA ISABEL G.DONATO BATISTA GUERR</v>
          </cell>
        </row>
        <row r="10274">
          <cell r="B10274" t="str">
            <v>SÓNIA MANUELA DE CASTRO FONSECA SIL</v>
          </cell>
        </row>
        <row r="10275">
          <cell r="B10275" t="str">
            <v>SÓNIA MARIA BOTELHO G. ALMEIDA GARC</v>
          </cell>
        </row>
        <row r="10276">
          <cell r="B10276" t="str">
            <v xml:space="preserve">Sónia Maria da Silva Santos        </v>
          </cell>
        </row>
        <row r="10277">
          <cell r="B10277" t="str">
            <v xml:space="preserve">SONIA MARIA MELO RIBEIRO           </v>
          </cell>
        </row>
        <row r="10278">
          <cell r="B10278" t="str">
            <v xml:space="preserve">SÓNIA MARIA PAULO GUEDES           </v>
          </cell>
        </row>
        <row r="10279">
          <cell r="B10279" t="str">
            <v xml:space="preserve">SÓNIA MARIA RODRIGUES MENESES      </v>
          </cell>
        </row>
        <row r="10280">
          <cell r="B10280" t="str">
            <v xml:space="preserve">Sónia Massa                        </v>
          </cell>
        </row>
        <row r="10281">
          <cell r="B10281" t="str">
            <v xml:space="preserve">Sónia Nunes Duque                  </v>
          </cell>
        </row>
        <row r="10282">
          <cell r="B10282" t="str">
            <v xml:space="preserve">Sónia Reis                         </v>
          </cell>
        </row>
        <row r="10283">
          <cell r="B10283" t="str">
            <v xml:space="preserve">SONIA ROCHA DA VELHA DOMINGUES     </v>
          </cell>
        </row>
        <row r="10284">
          <cell r="B10284" t="str">
            <v xml:space="preserve">Sónia Santos Neto Apolónia         </v>
          </cell>
        </row>
        <row r="10285">
          <cell r="B10285" t="str">
            <v xml:space="preserve">Sonicel-Acess. e Sobressalentes    </v>
          </cell>
        </row>
        <row r="10286">
          <cell r="B10286" t="str">
            <v xml:space="preserve">Sonigate Leiritrónica, Lda         </v>
          </cell>
        </row>
        <row r="10287">
          <cell r="B10287" t="str">
            <v xml:space="preserve">Sonja Keel Coelho Pereira          </v>
          </cell>
        </row>
        <row r="10288">
          <cell r="B10288" t="str">
            <v xml:space="preserve">Sonotícias ,Edição de Noticias,Lda </v>
          </cell>
        </row>
        <row r="10289">
          <cell r="B10289" t="str">
            <v xml:space="preserve">Sonur-Soc. Import.e Export., Lda   </v>
          </cell>
        </row>
        <row r="10290">
          <cell r="B10290" t="str">
            <v xml:space="preserve">Sony Europe Limited                </v>
          </cell>
        </row>
        <row r="10291">
          <cell r="B10291" t="str">
            <v xml:space="preserve">Sony Portugal, Lda                 </v>
          </cell>
        </row>
        <row r="10292">
          <cell r="B10292" t="str">
            <v xml:space="preserve">SOPCOM-Ass.Port.Ciências Comun.    </v>
          </cell>
        </row>
        <row r="10293">
          <cell r="B10293" t="str">
            <v xml:space="preserve">Sopete Hotéis, Lda                 </v>
          </cell>
        </row>
        <row r="10294">
          <cell r="B10294" t="str">
            <v xml:space="preserve">Sopinal-Fáb.Eq.Urb.Metalur.,Lda    </v>
          </cell>
        </row>
        <row r="10295">
          <cell r="B10295" t="str">
            <v xml:space="preserve">Sopinote-Soc.Prod.Ind.Domest,Lda   </v>
          </cell>
        </row>
        <row r="10296">
          <cell r="B10296" t="str">
            <v xml:space="preserve">Soplacas - Soc.Placas Betão, Lda   </v>
          </cell>
        </row>
        <row r="10297">
          <cell r="B10297" t="str">
            <v xml:space="preserve">Soporgas                           </v>
          </cell>
        </row>
        <row r="10298">
          <cell r="B10298" t="str">
            <v xml:space="preserve">Soporte-Medios Comunicación Huelva </v>
          </cell>
        </row>
        <row r="10299">
          <cell r="B10299" t="str">
            <v xml:space="preserve">Soprac                             </v>
          </cell>
        </row>
        <row r="10300">
          <cell r="B10300" t="str">
            <v xml:space="preserve">SOPREM-NORTE                       </v>
          </cell>
        </row>
        <row r="10301">
          <cell r="B10301" t="str">
            <v xml:space="preserve">Soquímica - Soc.Rep.Química,Lda    </v>
          </cell>
        </row>
        <row r="10302">
          <cell r="B10302" t="str">
            <v xml:space="preserve">SORAYA FERRÃO OUAZAD               </v>
          </cell>
        </row>
        <row r="10303">
          <cell r="B10303" t="str">
            <v xml:space="preserve">So-Redes-Prod.Telas Metálicas, Lda </v>
          </cell>
        </row>
        <row r="10304">
          <cell r="B10304" t="str">
            <v xml:space="preserve">Sorel, Sa                          </v>
          </cell>
        </row>
        <row r="10305">
          <cell r="B10305" t="str">
            <v>Sorema-Tapetes e Cortinas Banho,Lda</v>
          </cell>
        </row>
        <row r="10306">
          <cell r="B10306" t="str">
            <v xml:space="preserve">Sorepal - Soc.Reprogr.Papéis,Lda   </v>
          </cell>
        </row>
        <row r="10307">
          <cell r="B10307" t="str">
            <v xml:space="preserve">Sorisa, Sa                         </v>
          </cell>
        </row>
        <row r="10308">
          <cell r="B10308" t="str">
            <v xml:space="preserve">Soroda-S.Europ.Representações,Lda  </v>
          </cell>
        </row>
        <row r="10309">
          <cell r="B10309" t="str">
            <v xml:space="preserve">Sortemi-Comercio Industrial Lda    </v>
          </cell>
        </row>
        <row r="10310">
          <cell r="B10310" t="str">
            <v xml:space="preserve">Sosatec - Assist. Técnica, Lda.    </v>
          </cell>
        </row>
        <row r="10311">
          <cell r="B10311" t="str">
            <v xml:space="preserve">Sotarco-Soc.Tecn.Ar Condicio.Lda   </v>
          </cell>
        </row>
        <row r="10312">
          <cell r="B10312" t="str">
            <v>Sotécnica Açores-Instalações Tecnic</v>
          </cell>
        </row>
        <row r="10313">
          <cell r="B10313" t="str">
            <v>Sotécnica Sociedade Electrotécnica,</v>
          </cell>
        </row>
        <row r="10314">
          <cell r="B10314" t="str">
            <v xml:space="preserve">Sotecnisol - Soc.Tec.de Isolam.,SA </v>
          </cell>
        </row>
        <row r="10315">
          <cell r="B10315" t="str">
            <v xml:space="preserve">Soteis-Soc.Int.Tur.,S.A.-H.Penta   </v>
          </cell>
        </row>
        <row r="10316">
          <cell r="B10316" t="str">
            <v>Sotelpor II-C.Rádioc.Electrónica,Ld</v>
          </cell>
        </row>
        <row r="10317">
          <cell r="B10317" t="str">
            <v xml:space="preserve">Sotelpor III-Radiocom.Serviços,Lda </v>
          </cell>
        </row>
        <row r="10318">
          <cell r="B10318" t="str">
            <v>Sotelpor-Sist.de Telec.Electronica,</v>
          </cell>
        </row>
        <row r="10319">
          <cell r="B10319" t="str">
            <v xml:space="preserve">Sotenal-Soc.Electr.Com.Abreu,Lda   </v>
          </cell>
        </row>
        <row r="10320">
          <cell r="B10320" t="str">
            <v xml:space="preserve">Soteporta                          </v>
          </cell>
        </row>
        <row r="10321">
          <cell r="B10321" t="str">
            <v>Soterlac-Socº Terceirense Lacticini</v>
          </cell>
        </row>
        <row r="10322">
          <cell r="B10322" t="str">
            <v xml:space="preserve">SOTÉRMICA  - Pelíc.Termorefl.,Lda  </v>
          </cell>
        </row>
        <row r="10323">
          <cell r="B10323" t="str">
            <v xml:space="preserve">Sotkon Portugal ,SA                </v>
          </cell>
        </row>
        <row r="10324">
          <cell r="B10324" t="str">
            <v xml:space="preserve">Sotubar - Climatização,Lda         </v>
          </cell>
        </row>
        <row r="10325">
          <cell r="B10325" t="str">
            <v xml:space="preserve">SOUSA &amp; TAVARES, S.A.              </v>
          </cell>
        </row>
        <row r="10326">
          <cell r="B10326" t="str">
            <v xml:space="preserve">Sousa Coutinho-Soc.Hoteleira, Lda  </v>
          </cell>
        </row>
        <row r="10327">
          <cell r="B10327" t="str">
            <v xml:space="preserve">Sousa e Garcês, Lda                </v>
          </cell>
        </row>
        <row r="10328">
          <cell r="B10328" t="str">
            <v xml:space="preserve">Sousa e Martins, Lda               </v>
          </cell>
        </row>
        <row r="10329">
          <cell r="B10329" t="str">
            <v xml:space="preserve">Sousa e Silva, Lda                 </v>
          </cell>
        </row>
        <row r="10330">
          <cell r="B10330" t="str">
            <v xml:space="preserve">Sousa Pedro, SA                    </v>
          </cell>
        </row>
        <row r="10331">
          <cell r="B10331" t="str">
            <v>Sousa Silva &amp; Lavos-Viagens e Turis</v>
          </cell>
        </row>
        <row r="10332">
          <cell r="B10332" t="str">
            <v xml:space="preserve">Souto &amp; Osório, Lda                </v>
          </cell>
        </row>
        <row r="10333">
          <cell r="B10333" t="str">
            <v xml:space="preserve">Sov Expresso-Transp.Distr.Serv,Lda </v>
          </cell>
        </row>
        <row r="10334">
          <cell r="B10334" t="str">
            <v xml:space="preserve">Sovam International                </v>
          </cell>
        </row>
        <row r="10335">
          <cell r="B10335" t="str">
            <v xml:space="preserve">Soveco - Soc.Veículos Comerc.Lda   </v>
          </cell>
        </row>
        <row r="10336">
          <cell r="B10336" t="str">
            <v xml:space="preserve">Sovereign Publications Limited     </v>
          </cell>
        </row>
        <row r="10337">
          <cell r="B10337" t="str">
            <v xml:space="preserve">Sovial- Soc.Viaturas Aluguer, Lda  </v>
          </cell>
        </row>
        <row r="10338">
          <cell r="B10338" t="str">
            <v xml:space="preserve">Sovion-Com.Máq.Equipamentos,Lda    </v>
          </cell>
        </row>
        <row r="10339">
          <cell r="B10339" t="str">
            <v xml:space="preserve">Space Media                        </v>
          </cell>
        </row>
        <row r="10340">
          <cell r="B10340" t="str">
            <v xml:space="preserve">Spal-Distribuidora Porcelanas,SA   </v>
          </cell>
        </row>
        <row r="10341">
          <cell r="B10341" t="str">
            <v xml:space="preserve">Spamel-Soc.Pap.Mat.Escritório,Lda  </v>
          </cell>
        </row>
        <row r="10342">
          <cell r="B10342" t="str">
            <v>Spark Off-Sistemas de Prevª Combate</v>
          </cell>
        </row>
        <row r="10343">
          <cell r="B10343" t="str">
            <v>SPAST-Soc.Port.Alug.Serv.Texteis,SA</v>
          </cell>
        </row>
        <row r="10344">
          <cell r="B10344" t="str">
            <v xml:space="preserve">SPAT                               </v>
          </cell>
        </row>
        <row r="10345">
          <cell r="B10345" t="str">
            <v xml:space="preserve">SPB-Editores e Livreiros, Lda      </v>
          </cell>
        </row>
        <row r="10346">
          <cell r="B10346" t="str">
            <v xml:space="preserve">Spc - Soc.Pinturas C.Civil, Lda    </v>
          </cell>
        </row>
        <row r="10347">
          <cell r="B10347" t="str">
            <v xml:space="preserve">SPdH-Serviços Portug.Handling, SA  </v>
          </cell>
        </row>
        <row r="10348">
          <cell r="B10348" t="str">
            <v xml:space="preserve">SPEA-Soc.Portug.Estudo das Aves    </v>
          </cell>
        </row>
        <row r="10349">
          <cell r="B10349" t="str">
            <v xml:space="preserve">SpecialMedia-Projectos de Media,SA </v>
          </cell>
        </row>
        <row r="10350">
          <cell r="B10350" t="str">
            <v xml:space="preserve">Specman-Engenharia DiagªManutº     </v>
          </cell>
        </row>
        <row r="10351">
          <cell r="B10351" t="str">
            <v xml:space="preserve">Spec-S.Port.Exposições Congr.SA    </v>
          </cell>
        </row>
        <row r="10352">
          <cell r="B10352" t="str">
            <v xml:space="preserve">SPEM-Soc.Port.Esclerosa Múltipla   </v>
          </cell>
        </row>
        <row r="10353">
          <cell r="B10353" t="str">
            <v xml:space="preserve">SPEQ DIDACTIC-Lda                  </v>
          </cell>
        </row>
        <row r="10354">
          <cell r="B10354" t="str">
            <v xml:space="preserve">Sperantia-Unipessoal, Lda          </v>
          </cell>
        </row>
        <row r="10355">
          <cell r="B10355" t="str">
            <v>SPESI-S.Pr.Ensino Sup.Imobiliário,S</v>
          </cell>
        </row>
        <row r="10356">
          <cell r="B10356" t="str">
            <v xml:space="preserve">SPG Media Limited                  </v>
          </cell>
        </row>
        <row r="10357">
          <cell r="B10357" t="str">
            <v xml:space="preserve">SPG MEDIA LIMITED                  </v>
          </cell>
        </row>
        <row r="10358">
          <cell r="B10358" t="str">
            <v xml:space="preserve">Spínola, Santos e Freitas, Lda.    </v>
          </cell>
        </row>
        <row r="10359">
          <cell r="B10359" t="str">
            <v xml:space="preserve">SPIRITUC Lisboa                    </v>
          </cell>
        </row>
        <row r="10360">
          <cell r="B10360" t="str">
            <v>SPLB-Com.Instalações Eléctricas, Ld</v>
          </cell>
        </row>
        <row r="10361">
          <cell r="B10361" t="str">
            <v>SPNC-Soc.Port.Notícias e Cultura,Ld</v>
          </cell>
        </row>
        <row r="10362">
          <cell r="B10362" t="str">
            <v xml:space="preserve">SPORT  ZONE (AÇORES)               </v>
          </cell>
        </row>
        <row r="10363">
          <cell r="B10363" t="str">
            <v>Sport Zone-Comercio Artº Desporto S</v>
          </cell>
        </row>
        <row r="10364">
          <cell r="B10364" t="str">
            <v xml:space="preserve">Sporting Clube Farense             </v>
          </cell>
        </row>
        <row r="10365">
          <cell r="B10365" t="str">
            <v xml:space="preserve">Sportorion-Equip.Desportivos Lda   </v>
          </cell>
        </row>
        <row r="10366">
          <cell r="B10366" t="str">
            <v xml:space="preserve">SPORTS CONFORTO                    </v>
          </cell>
        </row>
        <row r="10367">
          <cell r="B10367" t="str">
            <v>SPPTH-Soc.Pr.Proj.Tur.Hoteleiros,SA</v>
          </cell>
        </row>
        <row r="10368">
          <cell r="B10368" t="str">
            <v>Springcar-Agência de Viagens e Turi</v>
          </cell>
        </row>
        <row r="10369">
          <cell r="B10369" t="str">
            <v>Springevents-Organização de Eventos</v>
          </cell>
        </row>
        <row r="10370">
          <cell r="B10370" t="str">
            <v xml:space="preserve">SQS Portugal-Sist.Q.Software,Lda   </v>
          </cell>
        </row>
        <row r="10371">
          <cell r="B10371" t="str">
            <v xml:space="preserve">SRUCP-Soc.Renov.Urb.Camp.Peq.,SA   </v>
          </cell>
        </row>
        <row r="10372">
          <cell r="B10372" t="str">
            <v xml:space="preserve">SSI Schafer Shop-Import.Export,Lda </v>
          </cell>
        </row>
        <row r="10373">
          <cell r="B10373" t="str">
            <v xml:space="preserve">Stab Ambiente, Lda                 </v>
          </cell>
        </row>
        <row r="10374">
          <cell r="B10374" t="str">
            <v xml:space="preserve">Staedtler,Port.Fab.Art.des.Escre   </v>
          </cell>
        </row>
        <row r="10375">
          <cell r="B10375" t="str">
            <v>Stagecom-Comércio Serviços Audiovis</v>
          </cell>
        </row>
        <row r="10376">
          <cell r="B10376" t="str">
            <v xml:space="preserve">Stalker Europe-Orla Bennett        </v>
          </cell>
        </row>
        <row r="10377">
          <cell r="B10377" t="str">
            <v xml:space="preserve">Stand Moderno, SA                  </v>
          </cell>
        </row>
        <row r="10378">
          <cell r="B10378" t="str">
            <v xml:space="preserve">Stand Publicitário E.S.S., Lda     </v>
          </cell>
        </row>
        <row r="10379">
          <cell r="B10379" t="str">
            <v xml:space="preserve">Stanhope Hotel                     </v>
          </cell>
        </row>
        <row r="10380">
          <cell r="B10380" t="str">
            <v>Staples Portugal-Equip.de Escritóri</v>
          </cell>
        </row>
        <row r="10381">
          <cell r="B10381" t="str">
            <v xml:space="preserve">STAP-Rep.Cons.Mod.Estruturas,SA    </v>
          </cell>
        </row>
        <row r="10382">
          <cell r="B10382" t="str">
            <v>Starsul-Comércio de Automóveis, S.A</v>
          </cell>
        </row>
        <row r="10383">
          <cell r="B10383" t="str">
            <v>Statsoft Ibérica-Rep.C.Software,Lda</v>
          </cell>
        </row>
        <row r="10384">
          <cell r="B10384" t="str">
            <v>STB-Soc.Tecn.Trat.Aços e Betões,Lda</v>
          </cell>
        </row>
        <row r="10385">
          <cell r="B10385" t="str">
            <v xml:space="preserve">Steeetfurniture BV                 </v>
          </cell>
        </row>
        <row r="10386">
          <cell r="B10386" t="str">
            <v xml:space="preserve">Steelmétrica                       </v>
          </cell>
        </row>
        <row r="10387">
          <cell r="B10387" t="str">
            <v xml:space="preserve">Steelroot Portugal, Lda            </v>
          </cell>
        </row>
        <row r="10388">
          <cell r="B10388" t="str">
            <v xml:space="preserve">Stelaçor - Soc.Tec.Electr.Açores   </v>
          </cell>
        </row>
        <row r="10389">
          <cell r="B10389" t="str">
            <v>StepStone Portugal-Recr.OnLine,S.Un</v>
          </cell>
        </row>
        <row r="10390">
          <cell r="B10390" t="str">
            <v xml:space="preserve">Stera Technologies Oy              </v>
          </cell>
        </row>
        <row r="10391">
          <cell r="B10391" t="str">
            <v xml:space="preserve">Sterling Airlines A/S              </v>
          </cell>
        </row>
        <row r="10392">
          <cell r="B10392" t="str">
            <v>Sternberg,Galamba,Portugal &amp; Associ</v>
          </cell>
        </row>
        <row r="10393">
          <cell r="B10393" t="str">
            <v xml:space="preserve">Sternblu, SA                       </v>
          </cell>
        </row>
        <row r="10394">
          <cell r="B10394" t="str">
            <v xml:space="preserve">STEstrela-Rep.Com.Eq.Electron.Lda  </v>
          </cell>
        </row>
        <row r="10395">
          <cell r="B10395" t="str">
            <v>Stet-Soc.Técnica  Eq.e Tractores,SA</v>
          </cell>
        </row>
        <row r="10396">
          <cell r="B10396" t="str">
            <v>STK-Consultores em Sustentibilidade</v>
          </cell>
        </row>
        <row r="10397">
          <cell r="B10397" t="str">
            <v xml:space="preserve">Stockholmsmassan AB                </v>
          </cell>
        </row>
        <row r="10398">
          <cell r="B10398" t="str">
            <v>Stockinox - Inoxidáveis do Norte,Ld</v>
          </cell>
        </row>
        <row r="10399">
          <cell r="B10399" t="str">
            <v xml:space="preserve">STOCKTÊXTIL                        </v>
          </cell>
        </row>
        <row r="10400">
          <cell r="B10400" t="str">
            <v xml:space="preserve">Stonhard Portugal                  </v>
          </cell>
        </row>
        <row r="10401">
          <cell r="B10401" t="str">
            <v xml:space="preserve">Stop Rápido-Chaves e Fechad.,Lda   </v>
          </cell>
        </row>
        <row r="10402">
          <cell r="B10402" t="str">
            <v xml:space="preserve">Stormseason                        </v>
          </cell>
        </row>
        <row r="10403">
          <cell r="B10403" t="str">
            <v xml:space="preserve">Story Worldwide                    </v>
          </cell>
        </row>
        <row r="10404">
          <cell r="B10404" t="str">
            <v>Strat.Web-Soluç.Interact.C.Digital,</v>
          </cell>
        </row>
        <row r="10405">
          <cell r="B10405" t="str">
            <v>Strateg-Consultoria Alta Direcção,L</v>
          </cell>
        </row>
        <row r="10406">
          <cell r="B10406" t="str">
            <v xml:space="preserve">Strategy For Improvement           </v>
          </cell>
        </row>
        <row r="10407">
          <cell r="B10407" t="str">
            <v xml:space="preserve">Stratus Computer S.A.              </v>
          </cell>
        </row>
        <row r="10408">
          <cell r="B10408" t="str">
            <v xml:space="preserve">Strong - Segurança, SA             </v>
          </cell>
        </row>
        <row r="10409">
          <cell r="B10409" t="str">
            <v>Structure Value-Avaliações Imobiliá</v>
          </cell>
        </row>
        <row r="10410">
          <cell r="B10410" t="str">
            <v>Sttei-Soc.Técn.Telec.Eq.Informát.Ld</v>
          </cell>
        </row>
        <row r="10411">
          <cell r="B10411" t="str">
            <v xml:space="preserve">Studio - Gestão de Imagem          </v>
          </cell>
        </row>
        <row r="10412">
          <cell r="B10412" t="str">
            <v xml:space="preserve">Stuttcar Com. de Veículos, SA      </v>
          </cell>
        </row>
        <row r="10413">
          <cell r="B10413" t="str">
            <v xml:space="preserve">Subcontrat - Trabalho Tempor.Lda   </v>
          </cell>
        </row>
        <row r="10414">
          <cell r="B10414" t="str">
            <v xml:space="preserve">Submate-Com.Artig.Desportivos,Lda  </v>
          </cell>
        </row>
        <row r="10415">
          <cell r="B10415" t="str">
            <v xml:space="preserve">Submit-Socº Unipessoal, Lda        </v>
          </cell>
        </row>
        <row r="10416">
          <cell r="B10416" t="str">
            <v xml:space="preserve">Sub-Total - Máq. Equip. Inf.,Lda   </v>
          </cell>
        </row>
        <row r="10417">
          <cell r="B10417" t="str">
            <v>Sufel-Vidros,Espelhos e Molduras,Ld</v>
          </cell>
        </row>
        <row r="10418">
          <cell r="B10418" t="str">
            <v xml:space="preserve">Sugestões &amp; Opções-A.Turísticas,SA </v>
          </cell>
        </row>
        <row r="10419">
          <cell r="B10419" t="str">
            <v xml:space="preserve">Suisseplan Ingenieure AG Zurich    </v>
          </cell>
        </row>
        <row r="10420">
          <cell r="B10420" t="str">
            <v xml:space="preserve">Sulparque, Lda                     </v>
          </cell>
        </row>
        <row r="10421">
          <cell r="B10421" t="str">
            <v xml:space="preserve">Sulradiadores, Lda                 </v>
          </cell>
        </row>
        <row r="10422">
          <cell r="B10422" t="str">
            <v>Sultramina-Produções Artísticas,Lda</v>
          </cell>
        </row>
        <row r="10423">
          <cell r="B10423" t="str">
            <v>Sultubos - Materiais para Canalizaç</v>
          </cell>
        </row>
        <row r="10424">
          <cell r="B10424" t="str">
            <v>Suma-Servº. Urbanos e Meio Ambiente</v>
          </cell>
        </row>
        <row r="10425">
          <cell r="B10425" t="str">
            <v xml:space="preserve">Sumocerve-Com.Geral Bebidas, Lda   </v>
          </cell>
        </row>
        <row r="10426">
          <cell r="B10426" t="str">
            <v xml:space="preserve">Sumol+Compal                       </v>
          </cell>
        </row>
        <row r="10427">
          <cell r="B10427" t="str">
            <v xml:space="preserve">Sumol+Compal Distribuição S.A.     </v>
          </cell>
        </row>
        <row r="10428">
          <cell r="B10428" t="str">
            <v xml:space="preserve">Sun Microsystems                   </v>
          </cell>
        </row>
        <row r="10429">
          <cell r="B10429" t="str">
            <v xml:space="preserve">Sun Microsystems (Portugal), Lda   </v>
          </cell>
        </row>
        <row r="10430">
          <cell r="B10430" t="str">
            <v>Sunglass Hut Portugal-C.Óculos,Lda.</v>
          </cell>
        </row>
        <row r="10431">
          <cell r="B10431" t="str">
            <v xml:space="preserve">Sunvil                             </v>
          </cell>
        </row>
        <row r="10432">
          <cell r="B10432" t="str">
            <v xml:space="preserve">Superasfalto-Prod. Asfálticos, Lda </v>
          </cell>
        </row>
        <row r="10433">
          <cell r="B10433" t="str">
            <v xml:space="preserve">Superfície Informática, Lda        </v>
          </cell>
        </row>
        <row r="10434">
          <cell r="B10434" t="str">
            <v xml:space="preserve">Supermanos - Import .&amp; Export.,Lda </v>
          </cell>
        </row>
        <row r="10435">
          <cell r="B10435" t="str">
            <v xml:space="preserve">Supermercados Manteiga, Lda        </v>
          </cell>
        </row>
        <row r="10436">
          <cell r="B10436" t="str">
            <v xml:space="preserve">Supertécnica-C.Com.Electrónica,Lda </v>
          </cell>
        </row>
        <row r="10437">
          <cell r="B10437" t="str">
            <v xml:space="preserve">Surf 'n' mail                      </v>
          </cell>
        </row>
        <row r="10438">
          <cell r="B10438" t="str">
            <v xml:space="preserve">Sursystems-Segurança Electronica   </v>
          </cell>
        </row>
        <row r="10439">
          <cell r="B10439" t="str">
            <v xml:space="preserve">SUSANA ALEXANDRA CLARA             </v>
          </cell>
        </row>
        <row r="10440">
          <cell r="B10440" t="str">
            <v>SUSANA ALEXANDRA FERNANDES ROQUE MI</v>
          </cell>
        </row>
        <row r="10441">
          <cell r="B10441" t="str">
            <v xml:space="preserve">Susana Boavida Castro Couto        </v>
          </cell>
        </row>
        <row r="10442">
          <cell r="B10442" t="str">
            <v xml:space="preserve">SUSANA BRÁS SANTOS                 </v>
          </cell>
        </row>
        <row r="10443">
          <cell r="B10443" t="str">
            <v xml:space="preserve">SUSANA CATARINA BRAGA FERREIRA     </v>
          </cell>
        </row>
        <row r="10444">
          <cell r="B10444" t="str">
            <v>SUSANA DA CONCEIÇÃO R. C. DE FAIA C</v>
          </cell>
        </row>
        <row r="10445">
          <cell r="B10445" t="str">
            <v xml:space="preserve">SUSANA ISABEL GRAZINA G. F. FILIPE </v>
          </cell>
        </row>
        <row r="10446">
          <cell r="B10446" t="str">
            <v xml:space="preserve">SUSANA MARGARIDA CHAVES LEANDRES   </v>
          </cell>
        </row>
        <row r="10447">
          <cell r="B10447" t="str">
            <v xml:space="preserve">Susana Margarida Machado Silva     </v>
          </cell>
        </row>
        <row r="10448">
          <cell r="B10448" t="str">
            <v>Susana Margarida P.Pontes Figueiras</v>
          </cell>
        </row>
        <row r="10449">
          <cell r="B10449" t="str">
            <v xml:space="preserve">Susana Maria Cavalheiro Filipe     </v>
          </cell>
        </row>
        <row r="10450">
          <cell r="B10450" t="str">
            <v>SUSANA MARIA CAVALHEIRO FILIPE SILV</v>
          </cell>
        </row>
        <row r="10451">
          <cell r="B10451" t="str">
            <v xml:space="preserve">SUSANA MARIA FIGUEIREDO SIMÕES     </v>
          </cell>
        </row>
        <row r="10452">
          <cell r="B10452" t="str">
            <v xml:space="preserve">SUSANA MARIA M.M.FÉLIX FELICÍSSIMO </v>
          </cell>
        </row>
        <row r="10453">
          <cell r="B10453" t="str">
            <v>SUSANA MARIA RIBEIRO DA SILVA BRITO</v>
          </cell>
        </row>
        <row r="10454">
          <cell r="B10454" t="str">
            <v xml:space="preserve">Susana Maria S. Machado da Silva   </v>
          </cell>
        </row>
        <row r="10455">
          <cell r="B10455" t="str">
            <v xml:space="preserve">Susana Maria Santos Machado        </v>
          </cell>
        </row>
        <row r="10456">
          <cell r="B10456" t="str">
            <v>SUSANA PAULA VEIGA DA ROCHA DE OLIV</v>
          </cell>
        </row>
        <row r="10457">
          <cell r="B10457" t="str">
            <v>SUSETE MARIA RODRIGUES DA CRUZ VARE</v>
          </cell>
        </row>
        <row r="10458">
          <cell r="B10458" t="str">
            <v>SUSETE PAULA DE OLIVEIRA PEIXOTO AM</v>
          </cell>
        </row>
        <row r="10459">
          <cell r="B10459" t="str">
            <v>Susiarte-José Tomás da Cunha &amp; Filh</v>
          </cell>
        </row>
        <row r="10460">
          <cell r="B10460" t="str">
            <v xml:space="preserve">Suspain Tecnica, SL                </v>
          </cell>
        </row>
        <row r="10461">
          <cell r="B10461" t="str">
            <v>Sustentare- Consultoria  Sustentabi</v>
          </cell>
        </row>
        <row r="10462">
          <cell r="B10462" t="str">
            <v xml:space="preserve">SVC-Soc. Repr. Vasconcelos&amp;Costa   </v>
          </cell>
        </row>
        <row r="10463">
          <cell r="B10463" t="str">
            <v xml:space="preserve">Svedam-S.V.Dep.Ass.Máquinas,Lda    </v>
          </cell>
        </row>
        <row r="10464">
          <cell r="B10464" t="str">
            <v xml:space="preserve">Svelux Iluminação Lda              </v>
          </cell>
        </row>
        <row r="10465">
          <cell r="B10465" t="str">
            <v xml:space="preserve">Svenska Massan                     </v>
          </cell>
        </row>
        <row r="10466">
          <cell r="B10466" t="str">
            <v xml:space="preserve">SVP-Serviços de Vigilância Privada </v>
          </cell>
        </row>
        <row r="10467">
          <cell r="B10467" t="str">
            <v xml:space="preserve">SWA-Com.Artigos Decoração,Lda      </v>
          </cell>
        </row>
        <row r="10468">
          <cell r="B10468" t="str">
            <v>Swatch Vasco da Gama-C.Relógios,Lda</v>
          </cell>
        </row>
        <row r="10469">
          <cell r="B10469" t="str">
            <v xml:space="preserve">Swedavia Ab                        </v>
          </cell>
        </row>
        <row r="10470">
          <cell r="B10470" t="str">
            <v xml:space="preserve">Swedavia AB                        </v>
          </cell>
        </row>
        <row r="10471">
          <cell r="B10471" t="str">
            <v xml:space="preserve">Sweets 4U-Com.Repr.Prod.Alim.Lda   </v>
          </cell>
        </row>
        <row r="10472">
          <cell r="B10472" t="str">
            <v xml:space="preserve">SWR.Lda.                           </v>
          </cell>
        </row>
        <row r="10473">
          <cell r="B10473" t="str">
            <v xml:space="preserve">SWREG                              </v>
          </cell>
        </row>
        <row r="10474">
          <cell r="B10474" t="str">
            <v xml:space="preserve">Symbios AG                         </v>
          </cell>
        </row>
        <row r="10475">
          <cell r="B10475" t="str">
            <v xml:space="preserve">Symonds Travers Morgan             </v>
          </cell>
        </row>
        <row r="10476">
          <cell r="B10476" t="str">
            <v xml:space="preserve">Syncrea- Enterprise Communic.SA    </v>
          </cell>
        </row>
        <row r="10477">
          <cell r="B10477" t="str">
            <v xml:space="preserve">Syscrum Unipessoal                 </v>
          </cell>
        </row>
        <row r="10478">
          <cell r="B10478" t="str">
            <v xml:space="preserve">Systemair, SA                      </v>
          </cell>
        </row>
        <row r="10479">
          <cell r="B10479" t="str">
            <v>Szállitó/Suppller-Congress Line K f</v>
          </cell>
        </row>
        <row r="10480">
          <cell r="B10480" t="str">
            <v xml:space="preserve">T e Q-Comércio Internacional,Lda   </v>
          </cell>
        </row>
        <row r="10481">
          <cell r="B10481" t="str">
            <v xml:space="preserve">T. Ramos e Cia, Lda                </v>
          </cell>
        </row>
        <row r="10482">
          <cell r="B10482" t="str">
            <v xml:space="preserve">T.A.Cook Consultants Limited       </v>
          </cell>
        </row>
        <row r="10483">
          <cell r="B10483" t="str">
            <v xml:space="preserve">T.A.T-Tecnol.Avanç.Telecomun.Lda   </v>
          </cell>
        </row>
        <row r="10484">
          <cell r="B10484" t="str">
            <v>T.Cruz-Gab.Tecn.Ap.C.Civil,Unip.Lda</v>
          </cell>
        </row>
        <row r="10485">
          <cell r="B10485" t="str">
            <v xml:space="preserve">T.Santos Dobreira, Lda             </v>
          </cell>
        </row>
        <row r="10486">
          <cell r="B10486" t="str">
            <v xml:space="preserve">Taborda &amp; Gomes, Lda               </v>
          </cell>
        </row>
        <row r="10487">
          <cell r="B10487" t="str">
            <v xml:space="preserve">Taborda &amp; Quaresma, Lda            </v>
          </cell>
        </row>
        <row r="10488">
          <cell r="B10488" t="str">
            <v xml:space="preserve">Taborda, Martins e Silva, Lda      </v>
          </cell>
        </row>
        <row r="10489">
          <cell r="B10489" t="str">
            <v xml:space="preserve">Tachinha &amp; Filhos, Lda             </v>
          </cell>
        </row>
        <row r="10490">
          <cell r="B10490" t="str">
            <v xml:space="preserve">Tad - Equipam.de Informática,Lda   </v>
          </cell>
        </row>
        <row r="10491">
          <cell r="B10491" t="str">
            <v xml:space="preserve">Tadeu e Francelina, Lda            </v>
          </cell>
        </row>
        <row r="10492">
          <cell r="B10492" t="str">
            <v xml:space="preserve">Taguspor-Ind.Comércio Portas, Lda  </v>
          </cell>
        </row>
        <row r="10493">
          <cell r="B10493" t="str">
            <v xml:space="preserve">Take 5 - Produções Audiovisuais    </v>
          </cell>
        </row>
        <row r="10494">
          <cell r="B10494" t="str">
            <v xml:space="preserve">Take the Wind.Lda                  </v>
          </cell>
        </row>
        <row r="10495">
          <cell r="B10495" t="str">
            <v xml:space="preserve">Tal - Técnico Associados, Lda.     </v>
          </cell>
        </row>
        <row r="10496">
          <cell r="B10496" t="str">
            <v xml:space="preserve">Talassa C.Barbosa                  </v>
          </cell>
        </row>
        <row r="10497">
          <cell r="B10497" t="str">
            <v xml:space="preserve">Talassa C.Barbosa                  </v>
          </cell>
        </row>
        <row r="10498">
          <cell r="B10498" t="str">
            <v>Talentos &amp; Iguarias-Serviço Caterin</v>
          </cell>
        </row>
        <row r="10499">
          <cell r="B10499" t="str">
            <v>Talkmedia-Edição de Publicações,Lda</v>
          </cell>
        </row>
        <row r="10500">
          <cell r="B10500" t="str">
            <v>Talprojecto - Proj. Est. Serv. Eng.</v>
          </cell>
        </row>
        <row r="10501">
          <cell r="B10501" t="str">
            <v xml:space="preserve">Tamanhos &amp; Cores, Lda              </v>
          </cell>
        </row>
        <row r="10502">
          <cell r="B10502" t="str">
            <v xml:space="preserve">Tanagra-Instalações Elect.e Canal. </v>
          </cell>
        </row>
        <row r="10503">
          <cell r="B10503" t="str">
            <v xml:space="preserve">Tânia Alexandra Santos Ferreira    </v>
          </cell>
        </row>
        <row r="10504">
          <cell r="B10504" t="str">
            <v xml:space="preserve">Tânia Sofia Almeida Costa Neves    </v>
          </cell>
        </row>
        <row r="10505">
          <cell r="B10505" t="str">
            <v xml:space="preserve">Tanisate - Telecomunicações, Lda   </v>
          </cell>
        </row>
        <row r="10506">
          <cell r="B10506" t="str">
            <v xml:space="preserve">Tap - Air Portugal, SA             </v>
          </cell>
        </row>
        <row r="10507">
          <cell r="B10507" t="str">
            <v>Tapa Larga-Bares e Restaurantes,Lda</v>
          </cell>
        </row>
        <row r="10508">
          <cell r="B10508" t="str">
            <v xml:space="preserve">Tapafina - Bar e Restaurante, Lda  </v>
          </cell>
        </row>
        <row r="10509">
          <cell r="B10509" t="str">
            <v xml:space="preserve">Tapetes de Arraiolos Trevo, Lda    </v>
          </cell>
        </row>
        <row r="10510">
          <cell r="B10510" t="str">
            <v xml:space="preserve">Tapinhas-Bares Restaurantes, Lda   </v>
          </cell>
        </row>
        <row r="10511">
          <cell r="B10511" t="str">
            <v xml:space="preserve">TAS - Portugal, SA                 </v>
          </cell>
        </row>
        <row r="10512">
          <cell r="B10512" t="str">
            <v xml:space="preserve">Tas-Tecnolog.Avançadas Saúde,Lda   </v>
          </cell>
        </row>
        <row r="10513">
          <cell r="B10513" t="str">
            <v xml:space="preserve">Tavares &amp; Ricardo, Lda             </v>
          </cell>
        </row>
        <row r="10514">
          <cell r="B10514" t="str">
            <v xml:space="preserve">Tavares e Couceiro, Lda            </v>
          </cell>
        </row>
        <row r="10515">
          <cell r="B10515" t="str">
            <v xml:space="preserve">Tavares Ribeiro &amp; Martins,Lda      </v>
          </cell>
        </row>
        <row r="10516">
          <cell r="B10516" t="str">
            <v xml:space="preserve">Tav-Consult.Tecn.Avançadas, Lda    </v>
          </cell>
        </row>
        <row r="10517">
          <cell r="B10517" t="str">
            <v>Táxis João Branco - Unipessoal, Lda</v>
          </cell>
        </row>
        <row r="10518">
          <cell r="B10518" t="str">
            <v xml:space="preserve">Taxis José Pacheco &amp; Filhos, Lda   </v>
          </cell>
        </row>
        <row r="10519">
          <cell r="B10519" t="str">
            <v xml:space="preserve">Táxis Mariense, Lda                </v>
          </cell>
        </row>
        <row r="10520">
          <cell r="B10520" t="str">
            <v xml:space="preserve">Táxis Unidos de Santa Maria, Lda   </v>
          </cell>
        </row>
        <row r="10521">
          <cell r="B10521" t="str">
            <v xml:space="preserve">Taxitour-Transp.Tur.Fluviais,Lda   </v>
          </cell>
        </row>
        <row r="10522">
          <cell r="B10522" t="str">
            <v xml:space="preserve">Taylor &amp; Francis Books, Ltd        </v>
          </cell>
        </row>
        <row r="10523">
          <cell r="B10523" t="str">
            <v>TBP-Consultoria e Gestão de Arquivo</v>
          </cell>
        </row>
        <row r="10524">
          <cell r="B10524" t="str">
            <v xml:space="preserve">TBS The Book Service               </v>
          </cell>
        </row>
        <row r="10525">
          <cell r="B10525" t="str">
            <v xml:space="preserve">TCC-Tito Celestino da  Costa, Lda  </v>
          </cell>
        </row>
        <row r="10526">
          <cell r="B10526" t="str">
            <v xml:space="preserve">TCR - Correio Expresso, Lda.       </v>
          </cell>
        </row>
        <row r="10527">
          <cell r="B10527" t="str">
            <v xml:space="preserve">TDM-Comércio de Móveis, Lda        </v>
          </cell>
        </row>
        <row r="10528">
          <cell r="B10528" t="str">
            <v xml:space="preserve">TDV-Tecnologias de Vanguarda, Lda  </v>
          </cell>
        </row>
        <row r="10529">
          <cell r="B10529" t="str">
            <v xml:space="preserve">Team Power-Merchandising, Lda.     </v>
          </cell>
        </row>
        <row r="10530">
          <cell r="B10530" t="str">
            <v xml:space="preserve">Team Work Consultores              </v>
          </cell>
        </row>
        <row r="10531">
          <cell r="B10531" t="str">
            <v>TEAM-Tec.Europea A.Al Movimiento SA</v>
          </cell>
        </row>
        <row r="10532">
          <cell r="B10532" t="str">
            <v xml:space="preserve">Te-Atrito, Unipessoal              </v>
          </cell>
        </row>
        <row r="10533">
          <cell r="B10533" t="str">
            <v>Teatro Micaelense C.Cultural Congr.</v>
          </cell>
        </row>
        <row r="10534">
          <cell r="B10534" t="str">
            <v xml:space="preserve">Teatro Municipal de Faro,EM        </v>
          </cell>
        </row>
        <row r="10535">
          <cell r="B10535" t="str">
            <v xml:space="preserve">Teatro Nacional São João           </v>
          </cell>
        </row>
        <row r="10536">
          <cell r="B10536" t="str">
            <v xml:space="preserve">Tec Inde - Eq.Prod.Serv.Ind.,Lda   </v>
          </cell>
        </row>
        <row r="10537">
          <cell r="B10537" t="str">
            <v xml:space="preserve">Tecad-Sistemas Informáticos, Lda   </v>
          </cell>
        </row>
        <row r="10538">
          <cell r="B10538" t="str">
            <v xml:space="preserve">Technoedif Engenharia, SA          </v>
          </cell>
        </row>
        <row r="10539">
          <cell r="B10539" t="str">
            <v xml:space="preserve">Technogym Trading, SA              </v>
          </cell>
        </row>
        <row r="10540">
          <cell r="B10540" t="str">
            <v xml:space="preserve">TechPlaza-Comercio -Serviços Tec.. </v>
          </cell>
        </row>
        <row r="10541">
          <cell r="B10541" t="str">
            <v xml:space="preserve">Tecla - Formação Profissional,Lda  </v>
          </cell>
        </row>
        <row r="10542">
          <cell r="B10542" t="str">
            <v xml:space="preserve">Tecmadil                           </v>
          </cell>
        </row>
        <row r="10543">
          <cell r="B10543" t="str">
            <v>Tecnarcom-Assª Tecª Mecª Ar Comprim</v>
          </cell>
        </row>
        <row r="10544">
          <cell r="B10544" t="str">
            <v>Tecnárea-Soc.Técnica Decoração, Lda</v>
          </cell>
        </row>
        <row r="10545">
          <cell r="B10545" t="str">
            <v xml:space="preserve">Tecnasol Fge-Fundaç.Geotecnia,SA   </v>
          </cell>
        </row>
        <row r="10546">
          <cell r="B10546" t="str">
            <v xml:space="preserve">Tecnel-Electr.Telecomunicações,Lda </v>
          </cell>
        </row>
        <row r="10547">
          <cell r="B10547" t="str">
            <v xml:space="preserve">Tecnep-Est. Projectos Desenv.,Lda  </v>
          </cell>
        </row>
        <row r="10548">
          <cell r="B10548" t="str">
            <v xml:space="preserve">Tecnerga Técnica de Elect., Lda.   </v>
          </cell>
        </row>
        <row r="10549">
          <cell r="B10549" t="str">
            <v xml:space="preserve">Tecniarte-Proj. Construções, Lda   </v>
          </cell>
        </row>
        <row r="10550">
          <cell r="B10550" t="str">
            <v xml:space="preserve">Tecniaudio - Audiovisuais, SA      </v>
          </cell>
        </row>
        <row r="10551">
          <cell r="B10551" t="str">
            <v xml:space="preserve">Tecniauto-Com.Automóveis, SA       </v>
          </cell>
        </row>
        <row r="10552">
          <cell r="B10552" t="str">
            <v xml:space="preserve">Tecnibus - Veículos, Lda.          </v>
          </cell>
        </row>
        <row r="10553">
          <cell r="B10553" t="str">
            <v xml:space="preserve">Tecnicontrol-Elect.Inf.Telec.Lda   </v>
          </cell>
        </row>
        <row r="10554">
          <cell r="B10554" t="str">
            <v xml:space="preserve">Tecnidata Business Consulting      </v>
          </cell>
        </row>
        <row r="10555">
          <cell r="B10555" t="str">
            <v xml:space="preserve">Tecnidata-Serv.Equip.Informat,S.A. </v>
          </cell>
        </row>
        <row r="10556">
          <cell r="B10556" t="str">
            <v xml:space="preserve">Tecnidelta-Equip.Hoteleiros,Lda    </v>
          </cell>
        </row>
        <row r="10557">
          <cell r="B10557" t="str">
            <v xml:space="preserve">Tecniespaço-Mobil.Org.Escrit.Lda   </v>
          </cell>
        </row>
        <row r="10558">
          <cell r="B10558" t="str">
            <v xml:space="preserve">Tecnifeira-Inst.Elec.Gás Tel.Águas </v>
          </cell>
        </row>
        <row r="10559">
          <cell r="B10559" t="str">
            <v>Tecnifiltro-S.Tec.Filtr.Depur.Águas</v>
          </cell>
        </row>
        <row r="10560">
          <cell r="B10560" t="str">
            <v xml:space="preserve">Tecnilab Portugal, SA              </v>
          </cell>
        </row>
        <row r="10561">
          <cell r="B10561" t="str">
            <v xml:space="preserve">Tecnimaq-João Manuel C.Botelho     </v>
          </cell>
        </row>
        <row r="10562">
          <cell r="B10562" t="str">
            <v xml:space="preserve">Tecniquitel-Soc.Equip.Tecnic.Lda   </v>
          </cell>
        </row>
        <row r="10563">
          <cell r="B10563" t="str">
            <v xml:space="preserve">Tecnirede-Comunicação Dados, Lda   </v>
          </cell>
        </row>
        <row r="10564">
          <cell r="B10564" t="str">
            <v>Tecnisis - Técnica Sistemas Industr</v>
          </cell>
        </row>
        <row r="10565">
          <cell r="B10565" t="str">
            <v xml:space="preserve">Tecnitagus - Comerc. Viaturas, SA  </v>
          </cell>
        </row>
        <row r="10566">
          <cell r="B10566" t="str">
            <v xml:space="preserve">Tecnitectos-Div.Tectos Falsos,Lda  </v>
          </cell>
        </row>
        <row r="10567">
          <cell r="B10567" t="str">
            <v xml:space="preserve">Tecnitel-Ap.Elect.Auto Ind.Lda     </v>
          </cell>
        </row>
        <row r="10568">
          <cell r="B10568" t="str">
            <v xml:space="preserve">Tecnitelnorte-Ap.Automat.Ind.Lda   </v>
          </cell>
        </row>
        <row r="10569">
          <cell r="B10569" t="str">
            <v>Tecnitempo-Relojoaria Industrial,Ld</v>
          </cell>
        </row>
        <row r="10570">
          <cell r="B10570" t="str">
            <v xml:space="preserve">Tecnitron - Energia Telecom.,Lda   </v>
          </cell>
        </row>
        <row r="10571">
          <cell r="B10571" t="str">
            <v xml:space="preserve">Tecno 3000-Proj.Novas Tecnologias  </v>
          </cell>
        </row>
        <row r="10572">
          <cell r="B10572" t="str">
            <v>Tecnocrete-Mat.Tecn.Reab.Estrut.Lda</v>
          </cell>
        </row>
        <row r="10573">
          <cell r="B10573" t="str">
            <v xml:space="preserve">Tecnoeleva-Tecn.Elevação, Lda      </v>
          </cell>
        </row>
        <row r="10574">
          <cell r="B10574" t="str">
            <v>Tecnolight-Disp.Protecção Solar,Lda</v>
          </cell>
        </row>
        <row r="10575">
          <cell r="B10575" t="str">
            <v xml:space="preserve">Tecnoplano-Tecn.Planeamento, SA    </v>
          </cell>
        </row>
        <row r="10576">
          <cell r="B10576" t="str">
            <v xml:space="preserve">Tecnoredes - Redes e Vedações,Lda  </v>
          </cell>
        </row>
        <row r="10577">
          <cell r="B10577" t="str">
            <v>Tecnosil-Soc.Tec.Mecân.Precisão,Lda</v>
          </cell>
        </row>
        <row r="10578">
          <cell r="B10578" t="str">
            <v xml:space="preserve">Tecnospie, SA                      </v>
          </cell>
        </row>
        <row r="10579">
          <cell r="B10579" t="str">
            <v xml:space="preserve">Tecnosupra, Lda                    </v>
          </cell>
        </row>
        <row r="10580">
          <cell r="B10580" t="str">
            <v xml:space="preserve">Tecnoterra-Cons.Man.Esp.Verdes,Lda </v>
          </cell>
        </row>
        <row r="10581">
          <cell r="B10581" t="str">
            <v xml:space="preserve">Tecnova-Apetrecha.Téc.Ind., Lda.   </v>
          </cell>
        </row>
        <row r="10582">
          <cell r="B10582" t="str">
            <v xml:space="preserve">Tecnovia - Socied.Empreitadas,SA   </v>
          </cell>
        </row>
        <row r="10583">
          <cell r="B10583" t="str">
            <v xml:space="preserve">Tecnovia Açores-S.Empreitadas,SA   </v>
          </cell>
        </row>
        <row r="10584">
          <cell r="B10584" t="str">
            <v xml:space="preserve">Tecnovia Ambiente, Lda             </v>
          </cell>
        </row>
        <row r="10585">
          <cell r="B10585" t="str">
            <v xml:space="preserve">Tecofix-Tecnica Eq.Fixação, SA     </v>
          </cell>
        </row>
        <row r="10586">
          <cell r="B10586" t="str">
            <v xml:space="preserve">Tecompart-Comp.Gestão Acessos,Ld   </v>
          </cell>
        </row>
        <row r="10587">
          <cell r="B10587" t="str">
            <v xml:space="preserve">Tecopal, Lda                       </v>
          </cell>
        </row>
        <row r="10588">
          <cell r="B10588" t="str">
            <v xml:space="preserve">Tecope-Estudos,Proj.E Repres.Lda   </v>
          </cell>
        </row>
        <row r="10589">
          <cell r="B10589" t="str">
            <v xml:space="preserve">TECPONTE-TECNOLOGIA EM ELEVAÇÃO    </v>
          </cell>
        </row>
        <row r="10590">
          <cell r="B10590" t="str">
            <v xml:space="preserve">Tecproeng                          </v>
          </cell>
        </row>
        <row r="10591">
          <cell r="B10591" t="str">
            <v xml:space="preserve">Tecradio-Comunicações              </v>
          </cell>
        </row>
        <row r="10592">
          <cell r="B10592" t="str">
            <v xml:space="preserve">Tectomatosinhos-Com.Móveis, Lda    </v>
          </cell>
        </row>
        <row r="10593">
          <cell r="B10593" t="str">
            <v xml:space="preserve">Tectotal - Comér.e Indústria,Lda   </v>
          </cell>
        </row>
        <row r="10594">
          <cell r="B10594" t="str">
            <v xml:space="preserve">Tectum Mobiliário e Decoração Lda  </v>
          </cell>
        </row>
        <row r="10595">
          <cell r="B10595" t="str">
            <v xml:space="preserve">Ted - Sociedade Represent., Lda.   </v>
          </cell>
        </row>
        <row r="10596">
          <cell r="B10596" t="str">
            <v xml:space="preserve">Tedimóvel-Tectos,Divis.Móveis,Ld   </v>
          </cell>
        </row>
        <row r="10597">
          <cell r="B10597" t="str">
            <v xml:space="preserve">Teixeira &amp; Chorado, SA             </v>
          </cell>
        </row>
        <row r="10598">
          <cell r="B10598" t="str">
            <v xml:space="preserve">Teixeira da Silva e Filhos, Lda.   </v>
          </cell>
        </row>
        <row r="10599">
          <cell r="B10599" t="str">
            <v xml:space="preserve">Teixeira Duarte-Eng.Construções,SA </v>
          </cell>
        </row>
        <row r="10600">
          <cell r="B10600" t="str">
            <v xml:space="preserve">Teixeira e Medeiros, Lda           </v>
          </cell>
        </row>
        <row r="10601">
          <cell r="B10601" t="str">
            <v xml:space="preserve">Teixeira e Silva, Lda.             </v>
          </cell>
        </row>
        <row r="10602">
          <cell r="B10602" t="str">
            <v xml:space="preserve">Teixeira, Costa e Silva, Lda       </v>
          </cell>
        </row>
        <row r="10603">
          <cell r="B10603" t="str">
            <v xml:space="preserve">Teixeira, Pires &amp; Filhos, Lda      </v>
          </cell>
        </row>
        <row r="10604">
          <cell r="B10604" t="str">
            <v>Telaco - Telecom. e Electrónica,Lda</v>
          </cell>
        </row>
        <row r="10605">
          <cell r="B10605" t="str">
            <v xml:space="preserve">Telágueda-Telec.Electr.Águeda,Lda  </v>
          </cell>
        </row>
        <row r="10606">
          <cell r="B10606" t="str">
            <v xml:space="preserve">Telargus-Serv.Telecm.Dados, Lda    </v>
          </cell>
        </row>
        <row r="10607">
          <cell r="B10607" t="str">
            <v xml:space="preserve">Telcabo-Telecom.Electricidade, Lda </v>
          </cell>
        </row>
        <row r="10608">
          <cell r="B10608" t="str">
            <v>Teldita - Com.Tecnol.Informação,Lda</v>
          </cell>
        </row>
        <row r="10609">
          <cell r="B10609" t="str">
            <v xml:space="preserve">Tele 7-Produção Televisão, Lda     </v>
          </cell>
        </row>
        <row r="10610">
          <cell r="B10610" t="str">
            <v xml:space="preserve">Tele Páginas, Lda                  </v>
          </cell>
        </row>
        <row r="10611">
          <cell r="B10611" t="str">
            <v xml:space="preserve">Tele-Aplicação, Lda                </v>
          </cell>
        </row>
        <row r="10612">
          <cell r="B10612" t="str">
            <v xml:space="preserve">Telearte Comp.Elect.,Lda           </v>
          </cell>
        </row>
        <row r="10613">
          <cell r="B10613" t="str">
            <v>Telecert-Certificações Técnicas, Ld</v>
          </cell>
        </row>
        <row r="10614">
          <cell r="B10614" t="str">
            <v xml:space="preserve">Telechamada-Chamada de Pessoal     </v>
          </cell>
        </row>
        <row r="10615">
          <cell r="B10615" t="str">
            <v xml:space="preserve">Telecom Portugal, S.A.             </v>
          </cell>
        </row>
        <row r="10616">
          <cell r="B10616" t="str">
            <v xml:space="preserve">Teledições - Ediç.Publicidade,Lda  </v>
          </cell>
        </row>
        <row r="10617">
          <cell r="B10617" t="str">
            <v xml:space="preserve">Telefónica Servicios de Música     </v>
          </cell>
        </row>
        <row r="10618">
          <cell r="B10618" t="str">
            <v xml:space="preserve">Telegran, Lda (Quality Hotel)      </v>
          </cell>
        </row>
        <row r="10619">
          <cell r="B10619" t="str">
            <v>Telekit-Componentes Electrónicos, S</v>
          </cell>
        </row>
        <row r="10620">
          <cell r="B10620" t="str">
            <v xml:space="preserve">Telelac - Telecom.Electronica,Lda  </v>
          </cell>
        </row>
        <row r="10621">
          <cell r="B10621" t="str">
            <v xml:space="preserve">Telemax-Telecom.Electrónica,Lda    </v>
          </cell>
        </row>
        <row r="10622">
          <cell r="B10622" t="str">
            <v xml:space="preserve">Teleonda, Lda                      </v>
          </cell>
        </row>
        <row r="10623">
          <cell r="B10623" t="str">
            <v>Telepac II-Comunic. Interactivas SA</v>
          </cell>
        </row>
        <row r="10624">
          <cell r="B10624" t="str">
            <v xml:space="preserve">Telerus-Sist.Telecomunicações,S.A. </v>
          </cell>
        </row>
        <row r="10625">
          <cell r="B10625" t="str">
            <v xml:space="preserve">Telescan-Telec.e Sistemas, Lda.    </v>
          </cell>
        </row>
        <row r="10626">
          <cell r="B10626" t="str">
            <v xml:space="preserve">Telesystems, Lda                   </v>
          </cell>
        </row>
        <row r="10627">
          <cell r="B10627" t="str">
            <v xml:space="preserve">Telfone                            </v>
          </cell>
        </row>
        <row r="10628">
          <cell r="B10628" t="str">
            <v xml:space="preserve">Telic-Telecomunicações e Montagem  </v>
          </cell>
        </row>
        <row r="10629">
          <cell r="B10629" t="str">
            <v>Telital-Telefones Elect.Consumo,Lda</v>
          </cell>
        </row>
        <row r="10630">
          <cell r="B10630" t="str">
            <v xml:space="preserve">Telma e Viegas, Lda                </v>
          </cell>
        </row>
        <row r="10631">
          <cell r="B10631" t="str">
            <v xml:space="preserve">TELMO DAVID ABANA                  </v>
          </cell>
        </row>
        <row r="10632">
          <cell r="B10632" t="str">
            <v xml:space="preserve">Telo - Sistemas Anti-Incêndio,Lda  </v>
          </cell>
        </row>
        <row r="10633">
          <cell r="B10633" t="str">
            <v>Telsão-Comércio Reparº Material Ele</v>
          </cell>
        </row>
        <row r="10634">
          <cell r="B10634" t="str">
            <v xml:space="preserve">Tema Central - Unipessoal, Lda     </v>
          </cell>
        </row>
        <row r="10635">
          <cell r="B10635" t="str">
            <v xml:space="preserve">Temahome-Tecnicas de Mobiliário SA </v>
          </cell>
        </row>
        <row r="10636">
          <cell r="B10636" t="str">
            <v>Temas e Debates-Act. Editoriais,Lda</v>
          </cell>
        </row>
        <row r="10637">
          <cell r="B10637" t="str">
            <v xml:space="preserve">Temática Específica, Lda           </v>
          </cell>
        </row>
        <row r="10638">
          <cell r="B10638" t="str">
            <v>Temotec-Técnicas de Engenharia Sist</v>
          </cell>
        </row>
        <row r="10639">
          <cell r="B10639" t="str">
            <v xml:space="preserve">Tempec-Soc. Unipessoal, Lda.       </v>
          </cell>
        </row>
        <row r="10640">
          <cell r="B10640" t="str">
            <v xml:space="preserve">Tempel, SA                         </v>
          </cell>
        </row>
        <row r="10641">
          <cell r="B10641" t="str">
            <v xml:space="preserve">Tempel, SA                         </v>
          </cell>
        </row>
        <row r="10642">
          <cell r="B10642" t="str">
            <v>Temperagrau-Eq.Hoteleiros e Assist.</v>
          </cell>
        </row>
        <row r="10643">
          <cell r="B10643" t="str">
            <v xml:space="preserve">Templar Marketing                  </v>
          </cell>
        </row>
        <row r="10644">
          <cell r="B10644" t="str">
            <v xml:space="preserve">Tempus Distribuição-S.Com.Relóg.SA </v>
          </cell>
        </row>
        <row r="10645">
          <cell r="B10645" t="str">
            <v xml:space="preserve">Tennyson Maxwell Information       </v>
          </cell>
        </row>
        <row r="10646">
          <cell r="B10646" t="str">
            <v>Tenreiro Martins,Maricato &amp; Associ.</v>
          </cell>
        </row>
        <row r="10647">
          <cell r="B10647" t="str">
            <v>Tensão-Comércio Material Electrico,</v>
          </cell>
        </row>
        <row r="10648">
          <cell r="B10648" t="str">
            <v xml:space="preserve">Teodoro Gomes Alho &amp; Filhos, S.A   </v>
          </cell>
        </row>
        <row r="10649">
          <cell r="B10649" t="str">
            <v xml:space="preserve">Teodoro Joaquim Raimundo, Herdºs   </v>
          </cell>
        </row>
        <row r="10650">
          <cell r="B10650" t="str">
            <v xml:space="preserve">Teófilo Rego, Lda                  </v>
          </cell>
        </row>
        <row r="10651">
          <cell r="B10651" t="str">
            <v xml:space="preserve">Teófilo, Sa                        </v>
          </cell>
        </row>
        <row r="10652">
          <cell r="B10652" t="str">
            <v xml:space="preserve">Teométrica-C.Civil Topografia,Lda  </v>
          </cell>
        </row>
        <row r="10653">
          <cell r="B10653" t="str">
            <v>TEORIAS REAIS - Manuten. Equipos de</v>
          </cell>
        </row>
        <row r="10654">
          <cell r="B10654" t="str">
            <v xml:space="preserve">Tep-Tejo Estudos e Projectos,Lda   </v>
          </cell>
        </row>
        <row r="10655">
          <cell r="B10655" t="str">
            <v>Terauto-S.Terceirense Automóveis,Ld</v>
          </cell>
        </row>
        <row r="10656">
          <cell r="B10656" t="str">
            <v xml:space="preserve">TERCEIROS BLOQUEADOS               </v>
          </cell>
        </row>
        <row r="10657">
          <cell r="B10657" t="str">
            <v xml:space="preserve">TERCEIROS BLOQUEADOS               </v>
          </cell>
        </row>
        <row r="10658">
          <cell r="B10658" t="str">
            <v xml:space="preserve">Tércio Alexandre Sousa Almada      </v>
          </cell>
        </row>
        <row r="10659">
          <cell r="B10659" t="str">
            <v>TERESA CRISTINA ALVES ALMEIDA COELH</v>
          </cell>
        </row>
        <row r="10660">
          <cell r="B10660" t="str">
            <v>TERESA MARIA ALMEIDA DO VALE MAGALH</v>
          </cell>
        </row>
        <row r="10661">
          <cell r="B10661" t="str">
            <v xml:space="preserve">TERESA MARIA COSTA RIBEIRO         </v>
          </cell>
        </row>
        <row r="10662">
          <cell r="B10662" t="str">
            <v>TERESA MARIA P. RIBEIRO M. SEVERINO</v>
          </cell>
        </row>
        <row r="10663">
          <cell r="B10663" t="str">
            <v>TERESA PIEDADE SAMPAIO PACHECO SOUS</v>
          </cell>
        </row>
        <row r="10664">
          <cell r="B10664" t="str">
            <v xml:space="preserve">Teresa Sofia Maceta Luz Paulino    </v>
          </cell>
        </row>
        <row r="10665">
          <cell r="B10665" t="str">
            <v xml:space="preserve">Teresa Sousa Pinto                 </v>
          </cell>
        </row>
        <row r="10666">
          <cell r="B10666" t="str">
            <v xml:space="preserve">Teresa Sousa Pinto                 </v>
          </cell>
        </row>
        <row r="10667">
          <cell r="B10667" t="str">
            <v xml:space="preserve">Teresa Teixeira                    </v>
          </cell>
        </row>
        <row r="10668">
          <cell r="B10668" t="str">
            <v xml:space="preserve">Termalgarve - Climatização, Lda    </v>
          </cell>
        </row>
        <row r="10669">
          <cell r="B10669" t="str">
            <v xml:space="preserve">Termil-Soc.de Equip.Ter.E Ind.Lda  </v>
          </cell>
        </row>
        <row r="10670">
          <cell r="B10670" t="str">
            <v xml:space="preserve">Terminal 1-Soc.Tr.Man.Cargas,Lda   </v>
          </cell>
        </row>
        <row r="10671">
          <cell r="B10671" t="str">
            <v xml:space="preserve">Termipol II                        </v>
          </cell>
        </row>
        <row r="10672">
          <cell r="B10672" t="str">
            <v xml:space="preserve">Termofaial-Inst.Pr.Term.Faial,Ld   </v>
          </cell>
        </row>
        <row r="10673">
          <cell r="B10673" t="str">
            <v>TermoOno - Serv. Água e Saneamento,</v>
          </cell>
        </row>
        <row r="10674">
          <cell r="B10674" t="str">
            <v>Termostato2-Instrumentos de Control</v>
          </cell>
        </row>
        <row r="10675">
          <cell r="B10675" t="str">
            <v xml:space="preserve">Termostato-Instrum. Controlo,Lda   </v>
          </cell>
        </row>
        <row r="10676">
          <cell r="B10676" t="str">
            <v xml:space="preserve">Termovisão de Portugal, Lda        </v>
          </cell>
        </row>
        <row r="10677">
          <cell r="B10677" t="str">
            <v xml:space="preserve">Terninos-Represent.de Aços, Lda    </v>
          </cell>
        </row>
        <row r="10678">
          <cell r="B10678" t="str">
            <v>Terotécnica-Tecn.Ind.Manutenção,Lda</v>
          </cell>
        </row>
        <row r="10679">
          <cell r="B10679" t="str">
            <v xml:space="preserve">Terra Esplêndida, unipessoal, Lda  </v>
          </cell>
        </row>
        <row r="10680">
          <cell r="B10680" t="str">
            <v xml:space="preserve">Terra Mar-Ass.Desenv.Local RGA     </v>
          </cell>
        </row>
        <row r="10681">
          <cell r="B10681" t="str">
            <v xml:space="preserve">Terra Nova International, LLC      </v>
          </cell>
        </row>
        <row r="10682">
          <cell r="B10682" t="str">
            <v xml:space="preserve">Terraforma, Lda                    </v>
          </cell>
        </row>
        <row r="10683">
          <cell r="B10683" t="str">
            <v xml:space="preserve">Terranol-Terraplanagens Norte,Ld   </v>
          </cell>
        </row>
        <row r="10684">
          <cell r="B10684" t="str">
            <v xml:space="preserve">Terrapinn Holdings, Ltd            </v>
          </cell>
        </row>
        <row r="10685">
          <cell r="B10685" t="str">
            <v xml:space="preserve">Terrapinn Limited                  </v>
          </cell>
        </row>
        <row r="10686">
          <cell r="B10686" t="str">
            <v xml:space="preserve">Terrapinn, Ltd                     </v>
          </cell>
        </row>
        <row r="10687">
          <cell r="B10687" t="str">
            <v>Terroso &amp; Terroso, Jardin.Prod.,Lda</v>
          </cell>
        </row>
        <row r="10688">
          <cell r="B10688" t="str">
            <v xml:space="preserve">Tesouros da Serra                  </v>
          </cell>
        </row>
        <row r="10689">
          <cell r="B10689" t="str">
            <v xml:space="preserve">Testinfor-Audiov.Inform.Serv.Lda   </v>
          </cell>
        </row>
        <row r="10690">
          <cell r="B10690" t="str">
            <v>Testo Portugal-C.Instr.Industrial,L</v>
          </cell>
        </row>
        <row r="10691">
          <cell r="B10691" t="str">
            <v xml:space="preserve">Tetmei - Montag. Elect. Inf.,Lda   </v>
          </cell>
        </row>
        <row r="10692">
          <cell r="B10692" t="str">
            <v>Tetraepik-Traduções e Serviços, Lda</v>
          </cell>
        </row>
        <row r="10693">
          <cell r="B10693" t="str">
            <v>Tetrónia-C.Est.Assist.Electrotecnia</v>
          </cell>
        </row>
        <row r="10694">
          <cell r="B10694" t="str">
            <v xml:space="preserve">Tevel-C.Ferragens Decorativas,Lda  </v>
          </cell>
        </row>
        <row r="10695">
          <cell r="B10695" t="str">
            <v xml:space="preserve">Tevemos-Comunicación y Eventos     </v>
          </cell>
        </row>
        <row r="10696">
          <cell r="B10696" t="str">
            <v xml:space="preserve">Tevilis - Construções, Lda         </v>
          </cell>
        </row>
        <row r="10697">
          <cell r="B10697" t="str">
            <v xml:space="preserve">Textigal-Comércio e Repres., Lda   </v>
          </cell>
        </row>
        <row r="10698">
          <cell r="B10698" t="str">
            <v xml:space="preserve">Texto e Imagem, Lda                </v>
          </cell>
        </row>
        <row r="10699">
          <cell r="B10699" t="str">
            <v xml:space="preserve">Textype - Artes Gráficas, Lda      </v>
          </cell>
        </row>
        <row r="10700">
          <cell r="B10700" t="str">
            <v xml:space="preserve">TFB Fligt SA                       </v>
          </cell>
        </row>
        <row r="10701">
          <cell r="B10701" t="str">
            <v>TFO-Represª Equipºs Telecomunicaçõe</v>
          </cell>
        </row>
        <row r="10702">
          <cell r="B10702" t="str">
            <v xml:space="preserve">TFV-Sistemas Informáticos, SA      </v>
          </cell>
        </row>
        <row r="10703">
          <cell r="B10703" t="str">
            <v xml:space="preserve">TGRacing Team Merchandising,Lda    </v>
          </cell>
        </row>
        <row r="10704">
          <cell r="B10704" t="str">
            <v xml:space="preserve">Thales Portugal S.A.               </v>
          </cell>
        </row>
        <row r="10705">
          <cell r="B10705" t="str">
            <v xml:space="preserve">The Airport Agency                 </v>
          </cell>
        </row>
        <row r="10706">
          <cell r="B10706" t="str">
            <v xml:space="preserve">The Airports Publishing Network    </v>
          </cell>
        </row>
        <row r="10707">
          <cell r="B10707" t="str">
            <v xml:space="preserve">The Architectural Review           </v>
          </cell>
        </row>
        <row r="10708">
          <cell r="B10708" t="str">
            <v xml:space="preserve">The A-Z Group                      </v>
          </cell>
        </row>
        <row r="10709">
          <cell r="B10709" t="str">
            <v xml:space="preserve">The Best Off-Soluções Public.Lda   </v>
          </cell>
        </row>
        <row r="10710">
          <cell r="B10710" t="str">
            <v xml:space="preserve">The Boston Consulting Group, Lda   </v>
          </cell>
        </row>
        <row r="10711">
          <cell r="B10711" t="str">
            <v xml:space="preserve">The Center Profess.Advancement     </v>
          </cell>
        </row>
        <row r="10712">
          <cell r="B10712" t="str">
            <v xml:space="preserve">The Chameleon Group Computer Sol   </v>
          </cell>
        </row>
        <row r="10713">
          <cell r="B10713" t="str">
            <v>The Cult of Portugal-Comº Proº Naci</v>
          </cell>
        </row>
        <row r="10714">
          <cell r="B10714" t="str">
            <v xml:space="preserve">The Door Wizard Limited            </v>
          </cell>
        </row>
        <row r="10715">
          <cell r="B10715" t="str">
            <v xml:space="preserve">The Economist                      </v>
          </cell>
        </row>
        <row r="10716">
          <cell r="B10716" t="str">
            <v>The Hok Arup BMM Aviation Solution,</v>
          </cell>
        </row>
        <row r="10717">
          <cell r="B10717" t="str">
            <v xml:space="preserve">The House of Events ,SA            </v>
          </cell>
        </row>
        <row r="10718">
          <cell r="B10718" t="str">
            <v xml:space="preserve">The Instit.Of Internal Auditors    </v>
          </cell>
        </row>
        <row r="10719">
          <cell r="B10719" t="str">
            <v xml:space="preserve">The Institute Of Internal Auditors </v>
          </cell>
        </row>
        <row r="10720">
          <cell r="B10720" t="str">
            <v>The Intern.Aviation Develop Corpati</v>
          </cell>
        </row>
        <row r="10721">
          <cell r="B10721" t="str">
            <v xml:space="preserve">The Research Makers, Lda.          </v>
          </cell>
        </row>
        <row r="10722">
          <cell r="B10722" t="str">
            <v xml:space="preserve">The Route Development Centre Ltd   </v>
          </cell>
        </row>
        <row r="10723">
          <cell r="B10723" t="str">
            <v xml:space="preserve">The Route Development Group Ltd    </v>
          </cell>
        </row>
        <row r="10724">
          <cell r="B10724" t="str">
            <v xml:space="preserve">The Route Development Group Ltd    </v>
          </cell>
        </row>
        <row r="10725">
          <cell r="B10725" t="str">
            <v xml:space="preserve">The Route Development Group, Ltd   </v>
          </cell>
        </row>
        <row r="10726">
          <cell r="B10726" t="str">
            <v xml:space="preserve">The Route Development Group, Ltd   </v>
          </cell>
        </row>
        <row r="10727">
          <cell r="B10727" t="str">
            <v xml:space="preserve">The Route Development Group,Ltd    </v>
          </cell>
        </row>
        <row r="10728">
          <cell r="B10728" t="str">
            <v xml:space="preserve">The Route Development Group,Ltd    </v>
          </cell>
        </row>
        <row r="10729">
          <cell r="B10729" t="str">
            <v xml:space="preserve">The Route Development Group,Ltd    </v>
          </cell>
        </row>
        <row r="10730">
          <cell r="B10730" t="str">
            <v xml:space="preserve">The Routes Development Group       </v>
          </cell>
        </row>
        <row r="10731">
          <cell r="B10731" t="str">
            <v>The Routes Development Group Limite</v>
          </cell>
        </row>
        <row r="10732">
          <cell r="B10732" t="str">
            <v xml:space="preserve">The Stationery                     </v>
          </cell>
        </row>
        <row r="10733">
          <cell r="B10733" t="str">
            <v xml:space="preserve">The Waterfront Conference Cº. Ltd  </v>
          </cell>
        </row>
        <row r="10734">
          <cell r="B10734" t="str">
            <v xml:space="preserve">The Westin Harbour Castle          </v>
          </cell>
        </row>
        <row r="10735">
          <cell r="B10735" t="str">
            <v>Themudo Barata, Soc. Unipessoal, Ld</v>
          </cell>
        </row>
        <row r="10736">
          <cell r="B10736" t="str">
            <v xml:space="preserve">Thermoplus-Soluç.Tec.Hotelaria,Lda </v>
          </cell>
        </row>
        <row r="10737">
          <cell r="B10737" t="str">
            <v xml:space="preserve">Think 2.0 Comunicação, Lda         </v>
          </cell>
        </row>
        <row r="10738">
          <cell r="B10738" t="str">
            <v xml:space="preserve">Thomas Cook Group Ltd              </v>
          </cell>
        </row>
        <row r="10739">
          <cell r="B10739" t="str">
            <v xml:space="preserve">Thomas David Tavares Gaudich       </v>
          </cell>
        </row>
        <row r="10740">
          <cell r="B10740" t="str">
            <v xml:space="preserve">Thomsonfly, Ltd                    </v>
          </cell>
        </row>
        <row r="10741">
          <cell r="B10741" t="str">
            <v xml:space="preserve">Three D City-Sist.Dig.Tridimens.SA </v>
          </cell>
        </row>
        <row r="10742">
          <cell r="B10742" t="str">
            <v xml:space="preserve">Thyssen Snel-Elevadores, S.A.      </v>
          </cell>
        </row>
        <row r="10743">
          <cell r="B10743" t="str">
            <v xml:space="preserve">ThyssenKrupp Elevadores, SA        </v>
          </cell>
        </row>
        <row r="10744">
          <cell r="B10744" t="str">
            <v xml:space="preserve">ThyssenKrupp Encasa, S.A.          </v>
          </cell>
        </row>
        <row r="10745">
          <cell r="B10745" t="str">
            <v xml:space="preserve">TIAGO ALEXANDRE MARTINS PEREIRA    </v>
          </cell>
        </row>
        <row r="10746">
          <cell r="B10746" t="str">
            <v>TIAGO ANTÓNIO P. MORGADO SILVA  BOA</v>
          </cell>
        </row>
        <row r="10747">
          <cell r="B10747" t="str">
            <v xml:space="preserve">TIAGO FRAZÃO DOS SANTOS PEREIRA    </v>
          </cell>
        </row>
        <row r="10748">
          <cell r="B10748" t="str">
            <v xml:space="preserve">Tiago Gomes Brasão Machado         </v>
          </cell>
        </row>
        <row r="10749">
          <cell r="B10749" t="str">
            <v xml:space="preserve">Tiago Inuit Silva Conceição        </v>
          </cell>
        </row>
        <row r="10750">
          <cell r="B10750" t="str">
            <v xml:space="preserve">TIAGO JORGE PIRES MARQUES          </v>
          </cell>
        </row>
        <row r="10751">
          <cell r="B10751" t="str">
            <v xml:space="preserve">TIAGO JOSÉ JERÓNIMO GUERRA         </v>
          </cell>
        </row>
        <row r="10752">
          <cell r="B10752" t="str">
            <v xml:space="preserve">TIAGO MANUEL RODRIGUES ALEXANDRE   </v>
          </cell>
        </row>
        <row r="10753">
          <cell r="B10753" t="str">
            <v>TIAGO MANUEL SANTIAGO DOS SANTOS AL</v>
          </cell>
        </row>
        <row r="10754">
          <cell r="B10754" t="str">
            <v xml:space="preserve">TIAGO MATOS PINTO AFONSO DURÃES    </v>
          </cell>
        </row>
        <row r="10755">
          <cell r="B10755" t="str">
            <v>TIAGO MIGUEL MEDEIROS DE ABREU E SI</v>
          </cell>
        </row>
        <row r="10756">
          <cell r="B10756" t="str">
            <v xml:space="preserve">TIAGO MIGUEL PEREIRA PONCE CORREIA </v>
          </cell>
        </row>
        <row r="10757">
          <cell r="B10757" t="str">
            <v xml:space="preserve">Tiago Rui Coelho Pereira           </v>
          </cell>
        </row>
        <row r="10758">
          <cell r="B10758" t="str">
            <v>Tiba - Com. Ind. Mat. Construção, S</v>
          </cell>
        </row>
        <row r="10759">
          <cell r="B10759" t="str">
            <v xml:space="preserve">TICdata, Lda                       </v>
          </cell>
        </row>
        <row r="10760">
          <cell r="B10760" t="str">
            <v xml:space="preserve">Ticket Line, Lda.                  </v>
          </cell>
        </row>
        <row r="10761">
          <cell r="B10761" t="str">
            <v xml:space="preserve">Ticket Paraíso - Unipessoal, Lda   </v>
          </cell>
        </row>
        <row r="10762">
          <cell r="B10762" t="str">
            <v xml:space="preserve">Ticket Restaurant de Portugal, SA  </v>
          </cell>
        </row>
        <row r="10763">
          <cell r="B10763" t="str">
            <v xml:space="preserve">Tie Rack Portugal-Grav.Lenços, Lda </v>
          </cell>
        </row>
        <row r="10764">
          <cell r="B10764" t="str">
            <v>Tiflotecnia-Informática Acessib.Lda</v>
          </cell>
        </row>
        <row r="10765">
          <cell r="B10765" t="str">
            <v xml:space="preserve">TIL-Equipamentos e Tec. Emb., Ldª  </v>
          </cell>
        </row>
        <row r="10766">
          <cell r="B10766" t="str">
            <v>Tima-Tractores Ind.Agric.Madeira,SA</v>
          </cell>
        </row>
        <row r="10767">
          <cell r="B10767" t="str">
            <v xml:space="preserve">Time Warner Publishing, BV         </v>
          </cell>
        </row>
        <row r="10768">
          <cell r="B10768" t="str">
            <v>Tinfer-Pedro Miguel Fragoso Viveiro</v>
          </cell>
        </row>
        <row r="10769">
          <cell r="B10769" t="str">
            <v xml:space="preserve">Tinta Salgada, Lda.                </v>
          </cell>
        </row>
        <row r="10770">
          <cell r="B10770" t="str">
            <v xml:space="preserve">Tintas Cin Açores, Lda.            </v>
          </cell>
        </row>
        <row r="10771">
          <cell r="B10771" t="str">
            <v xml:space="preserve">Tintas Dyrup, S.A.                 </v>
          </cell>
        </row>
        <row r="10772">
          <cell r="B10772" t="str">
            <v xml:space="preserve">Tintas Robbialac, S.A.             </v>
          </cell>
        </row>
        <row r="10773">
          <cell r="B10773" t="str">
            <v xml:space="preserve">Tintas Robbialac, SA               </v>
          </cell>
        </row>
        <row r="10774">
          <cell r="B10774" t="str">
            <v xml:space="preserve">Tinturaria Lava-Sujo de Viseu,Lda  </v>
          </cell>
        </row>
        <row r="10775">
          <cell r="B10775" t="str">
            <v xml:space="preserve">Tipigal - Ideias e Promoções,Lda   </v>
          </cell>
        </row>
        <row r="10776">
          <cell r="B10776" t="str">
            <v xml:space="preserve">Tipograf.Madeira e Madeir., Lda.   </v>
          </cell>
        </row>
        <row r="10777">
          <cell r="B10777" t="str">
            <v xml:space="preserve">Tipografia Delta, Lda              </v>
          </cell>
        </row>
        <row r="10778">
          <cell r="B10778" t="str">
            <v xml:space="preserve">Tipografia Insular, Lda.           </v>
          </cell>
        </row>
        <row r="10779">
          <cell r="B10779" t="str">
            <v xml:space="preserve">Tipografia Micaelense, Lda         </v>
          </cell>
        </row>
        <row r="10780">
          <cell r="B10780" t="str">
            <v xml:space="preserve">Tipografia Santos &amp; Marques, Lda.  </v>
          </cell>
        </row>
        <row r="10781">
          <cell r="B10781" t="str">
            <v xml:space="preserve">Tipolaiser - Artes Gráficas, Lda   </v>
          </cell>
        </row>
        <row r="10782">
          <cell r="B10782" t="str">
            <v xml:space="preserve">Tipotejo-Artes Gráficas, Lda       </v>
          </cell>
        </row>
        <row r="10783">
          <cell r="B10783" t="str">
            <v xml:space="preserve">Tipsal-Técnicas Ind.P.Seg., Lda.   </v>
          </cell>
        </row>
        <row r="10784">
          <cell r="B10784" t="str">
            <v xml:space="preserve">TIREL - Soc.Tintas Prod.Prot.,Lda. </v>
          </cell>
        </row>
        <row r="10785">
          <cell r="B10785" t="str">
            <v xml:space="preserve">Tirsol - Electro Textil, Lda       </v>
          </cell>
        </row>
        <row r="10786">
          <cell r="B10786" t="str">
            <v xml:space="preserve">TIS PT-Cons.Transp.In.Sistemas,SA  </v>
          </cell>
        </row>
        <row r="10787">
          <cell r="B10787" t="str">
            <v xml:space="preserve">Tisad- Unipessoal                  </v>
          </cell>
        </row>
        <row r="10788">
          <cell r="B10788" t="str">
            <v xml:space="preserve">TIS-Transp.Inovação Sistemas, ace  </v>
          </cell>
        </row>
        <row r="10789">
          <cell r="B10789" t="str">
            <v xml:space="preserve">Tito e Campos, SA                  </v>
          </cell>
        </row>
        <row r="10790">
          <cell r="B10790" t="str">
            <v xml:space="preserve">Titon Cargas - Transitários, Lda   </v>
          </cell>
        </row>
        <row r="10791">
          <cell r="B10791" t="str">
            <v xml:space="preserve">Tivoli -Soc.Gestão Hoteleira S.A   </v>
          </cell>
        </row>
        <row r="10792">
          <cell r="B10792" t="str">
            <v xml:space="preserve">TLC-The Language Cº-F.Línguas,Lda  </v>
          </cell>
        </row>
        <row r="10793">
          <cell r="B10793" t="str">
            <v xml:space="preserve">Tlp-Telefones de Lisboa e Porto    </v>
          </cell>
        </row>
        <row r="10794">
          <cell r="B10794" t="str">
            <v xml:space="preserve">TMA-Técnica Manut.Assist.Equip.Lda </v>
          </cell>
        </row>
        <row r="10795">
          <cell r="B10795" t="str">
            <v xml:space="preserve">TMGS, SA                           </v>
          </cell>
        </row>
        <row r="10796">
          <cell r="B10796" t="str">
            <v xml:space="preserve">TMN-Telecom.Móveis Nacionais,SA    </v>
          </cell>
        </row>
        <row r="10797">
          <cell r="B10797" t="str">
            <v>TMS, SA, Peças para Máquinas e Cami</v>
          </cell>
        </row>
        <row r="10798">
          <cell r="B10798" t="str">
            <v xml:space="preserve">TNL-Soc.Eq.Ecolog.S.Ambientais,Lda </v>
          </cell>
        </row>
        <row r="10799">
          <cell r="B10799" t="str">
            <v xml:space="preserve">Tnt Skypak Finance B.V.            </v>
          </cell>
        </row>
        <row r="10800">
          <cell r="B10800" t="str">
            <v xml:space="preserve">Tnt-Express World.(Portugal), S.A. </v>
          </cell>
        </row>
        <row r="10801">
          <cell r="B10801" t="str">
            <v xml:space="preserve">TN-Transp.M.Simões Nogueira,SA     </v>
          </cell>
        </row>
        <row r="10802">
          <cell r="B10802" t="str">
            <v xml:space="preserve">Tocapiano-C.Electrodomésticos, Lda </v>
          </cell>
        </row>
        <row r="10803">
          <cell r="B10803" t="str">
            <v xml:space="preserve">Todopapel-Com.Papel, Unip.Lda      </v>
          </cell>
        </row>
        <row r="10804">
          <cell r="B10804" t="str">
            <v xml:space="preserve">Todos ao Palco, Unipessoal, Lda    </v>
          </cell>
        </row>
        <row r="10805">
          <cell r="B10805" t="str">
            <v>Toldestore-C.Ind.Toldos Estores,Lda</v>
          </cell>
        </row>
        <row r="10806">
          <cell r="B10806" t="str">
            <v xml:space="preserve">Tomás Cardoso Taveira              </v>
          </cell>
        </row>
        <row r="10807">
          <cell r="B10807" t="str">
            <v xml:space="preserve">Tomás de Oliveira Empreiteiros, Sa </v>
          </cell>
        </row>
        <row r="10808">
          <cell r="B10808" t="str">
            <v xml:space="preserve">Tomás Vaz da Silva                 </v>
          </cell>
        </row>
        <row r="10809">
          <cell r="B10809" t="str">
            <v xml:space="preserve">Tomáz de Vilhena Magalhães Crespo  </v>
          </cell>
        </row>
        <row r="10810">
          <cell r="B10810" t="str">
            <v xml:space="preserve">TOMAZ MAGALHÃES CRESPO             </v>
          </cell>
        </row>
        <row r="10811">
          <cell r="B10811" t="str">
            <v xml:space="preserve">Tony Elvio Caires Rodriguez        </v>
          </cell>
        </row>
        <row r="10812">
          <cell r="B10812" t="str">
            <v xml:space="preserve">Top - Informática, Lda             </v>
          </cell>
        </row>
        <row r="10813">
          <cell r="B10813" t="str">
            <v xml:space="preserve">Top Atlântico DMC-Viag.Turismo,SA  </v>
          </cell>
        </row>
        <row r="10814">
          <cell r="B10814" t="str">
            <v xml:space="preserve">Top Atlântico Madeira,  Lda        </v>
          </cell>
        </row>
        <row r="10815">
          <cell r="B10815" t="str">
            <v>Top Atlântico-Viagens e Turismo, SA</v>
          </cell>
        </row>
        <row r="10816">
          <cell r="B10816" t="str">
            <v xml:space="preserve">Top Tours - Viagens e Turísmo, SA  </v>
          </cell>
        </row>
        <row r="10817">
          <cell r="B10817" t="str">
            <v xml:space="preserve">Topcar-Ag. Viagens e Turismo, Lda  </v>
          </cell>
        </row>
        <row r="10818">
          <cell r="B10818" t="str">
            <v xml:space="preserve">Topcósmica-Est.Proj.Topografia,Lda </v>
          </cell>
        </row>
        <row r="10819">
          <cell r="B10819" t="str">
            <v>TopInfor - Tecnologias de Informaçã</v>
          </cell>
        </row>
        <row r="10820">
          <cell r="B10820" t="str">
            <v>Topo4 - Serviços Cartográficos, Lda</v>
          </cell>
        </row>
        <row r="10821">
          <cell r="B10821" t="str">
            <v xml:space="preserve">Topogarve-Gab.Tecnico Topografia   </v>
          </cell>
        </row>
        <row r="10822">
          <cell r="B10822" t="str">
            <v xml:space="preserve">Topograph-Serv.Topogr.Açores,Lda   </v>
          </cell>
        </row>
        <row r="10823">
          <cell r="B10823" t="str">
            <v xml:space="preserve">Topométrica-Instr.Top.Desenho,Ld   </v>
          </cell>
        </row>
        <row r="10824">
          <cell r="B10824" t="str">
            <v xml:space="preserve">Topométrica-Instr.Top.Desenho,Ld   </v>
          </cell>
        </row>
        <row r="10825">
          <cell r="B10825" t="str">
            <v xml:space="preserve">Toponort-Topografia Norte, Lda     </v>
          </cell>
        </row>
        <row r="10826">
          <cell r="B10826" t="str">
            <v xml:space="preserve">TopTeam-Public. Marketing, Lda     </v>
          </cell>
        </row>
        <row r="10827">
          <cell r="B10827" t="str">
            <v xml:space="preserve">Toptintas-Comércio de Tintas,Lda   </v>
          </cell>
        </row>
        <row r="10828">
          <cell r="B10828" t="str">
            <v>Toptoner-Reciclagem Comercª Cons.In</v>
          </cell>
        </row>
        <row r="10829">
          <cell r="B10829" t="str">
            <v xml:space="preserve">Torban-Comerc.e Represent., Lda    </v>
          </cell>
        </row>
        <row r="10830">
          <cell r="B10830" t="str">
            <v xml:space="preserve">Torfal-Artigos de Pronto a Vestir, </v>
          </cell>
        </row>
        <row r="10831">
          <cell r="B10831" t="str">
            <v xml:space="preserve">Torneiras Ofa, Lda.                </v>
          </cell>
        </row>
        <row r="10832">
          <cell r="B10832" t="str">
            <v>Torralta-Clube Internacional Férias</v>
          </cell>
        </row>
        <row r="10833">
          <cell r="B10833" t="str">
            <v xml:space="preserve">Torre - Sociedade Confecções, SA   </v>
          </cell>
        </row>
        <row r="10834">
          <cell r="B10834" t="str">
            <v xml:space="preserve">Torre Marco-Com.Tract.Alf.Agric.   </v>
          </cell>
        </row>
        <row r="10835">
          <cell r="B10835" t="str">
            <v xml:space="preserve">Torres &amp; Vaz, Lda                  </v>
          </cell>
        </row>
        <row r="10836">
          <cell r="B10836" t="str">
            <v xml:space="preserve">Torres e Brinkmann, Lda            </v>
          </cell>
        </row>
        <row r="10837">
          <cell r="B10837" t="str">
            <v xml:space="preserve">Torres Portugal, Lda               </v>
          </cell>
        </row>
        <row r="10838">
          <cell r="B10838" t="str">
            <v xml:space="preserve">Torrestir-Tait, Transitários, Lda  </v>
          </cell>
        </row>
        <row r="10839">
          <cell r="B10839" t="str">
            <v xml:space="preserve">Toste Rego, Lda                    </v>
          </cell>
        </row>
        <row r="10840">
          <cell r="B10840" t="str">
            <v xml:space="preserve">Total Electrónica, Lda             </v>
          </cell>
        </row>
        <row r="10841">
          <cell r="B10841" t="str">
            <v>Totalener-Proj.Execução Inst. Elect</v>
          </cell>
        </row>
        <row r="10842">
          <cell r="B10842" t="str">
            <v>TOTALFINA ELF Portugal-Cª Petról. S</v>
          </cell>
        </row>
        <row r="10843">
          <cell r="B10843" t="str">
            <v xml:space="preserve">TOTALOBRA - Soc.Construções,Lda    </v>
          </cell>
        </row>
        <row r="10844">
          <cell r="B10844" t="str">
            <v xml:space="preserve">Tote Ser Arquitectos,Lda           </v>
          </cell>
        </row>
        <row r="10845">
          <cell r="B10845" t="str">
            <v xml:space="preserve">Totta-Créd. Especializado, SA      </v>
          </cell>
        </row>
        <row r="10846">
          <cell r="B10846" t="str">
            <v xml:space="preserve">Tovim Batista, Lda                 </v>
          </cell>
        </row>
        <row r="10847">
          <cell r="B10847" t="str">
            <v xml:space="preserve">Toyota Caetano Portugal, SA        </v>
          </cell>
        </row>
        <row r="10848">
          <cell r="B10848" t="str">
            <v xml:space="preserve">Toys"R"Us Portugal, Lda            </v>
          </cell>
        </row>
        <row r="10849">
          <cell r="B10849" t="str">
            <v>Tp Dois-Tractores Máq.Agrícolas,Lda</v>
          </cell>
        </row>
        <row r="10850">
          <cell r="B10850" t="str">
            <v xml:space="preserve">TPS Consult                        </v>
          </cell>
        </row>
        <row r="10851">
          <cell r="B10851" t="str">
            <v xml:space="preserve">TQ-Travel Quality-Viag.Turismo,Lda </v>
          </cell>
        </row>
        <row r="10852">
          <cell r="B10852" t="str">
            <v xml:space="preserve">Trabatempor-E.Trab.Temporário Lda  </v>
          </cell>
        </row>
        <row r="10853">
          <cell r="B10853" t="str">
            <v>Traçarte-Proj.Arq.Consultadoria,Lda</v>
          </cell>
        </row>
        <row r="10854">
          <cell r="B10854" t="str">
            <v>Trace.It-Gestão e Consultoria, S.A.</v>
          </cell>
        </row>
        <row r="10855">
          <cell r="B10855" t="str">
            <v>Tracevia-Sin.Seg.Gestão Tráfego,Lda</v>
          </cell>
        </row>
        <row r="10856">
          <cell r="B10856" t="str">
            <v xml:space="preserve">Tractil-Tractores Ind.e Agrícola   </v>
          </cell>
        </row>
        <row r="10857">
          <cell r="B10857" t="str">
            <v>Tractopeças-Peç. Máq. Agricolas,Lda</v>
          </cell>
        </row>
        <row r="10858">
          <cell r="B10858" t="str">
            <v xml:space="preserve">Tractorave - Máq.Agricolas, Lda    </v>
          </cell>
        </row>
        <row r="10859">
          <cell r="B10859" t="str">
            <v xml:space="preserve">Tractoreal-Com.Ind.Máq.Agric.Lda   </v>
          </cell>
        </row>
        <row r="10860">
          <cell r="B10860" t="str">
            <v xml:space="preserve">Tractores de Portugal, SA          </v>
          </cell>
        </row>
        <row r="10861">
          <cell r="B10861" t="str">
            <v>Tractoterra-Equip.Ind.Agrícolas,Lda</v>
          </cell>
        </row>
        <row r="10862">
          <cell r="B10862" t="str">
            <v xml:space="preserve">Tracy &amp; Proudfoot Consulting,Lda   </v>
          </cell>
        </row>
        <row r="10863">
          <cell r="B10863" t="str">
            <v xml:space="preserve">Trade Target, Lda                  </v>
          </cell>
        </row>
        <row r="10864">
          <cell r="B10864" t="str">
            <v xml:space="preserve">Tradegal-Importac.E Exportac.Lda   </v>
          </cell>
        </row>
        <row r="10865">
          <cell r="B10865" t="str">
            <v xml:space="preserve">Tradembal, Lda                     </v>
          </cell>
        </row>
        <row r="10866">
          <cell r="B10866" t="str">
            <v xml:space="preserve">Tradingpor-E.Com.Ext. Portugal,SA  </v>
          </cell>
        </row>
        <row r="10867">
          <cell r="B10867" t="str">
            <v>Tradinter-Traduções e Interpret.Lda</v>
          </cell>
        </row>
        <row r="10868">
          <cell r="B10868" t="str">
            <v xml:space="preserve">Traditel                           </v>
          </cell>
        </row>
        <row r="10869">
          <cell r="B10869" t="str">
            <v>Traducta-Tradução,Interp.Inform.Lda</v>
          </cell>
        </row>
        <row r="10870">
          <cell r="B10870" t="str">
            <v>Tradunet-S.Tradução Interpretação,L</v>
          </cell>
        </row>
        <row r="10871">
          <cell r="B10871" t="str">
            <v xml:space="preserve">Trafiurbe-Com.Ind.Máq.P/Sinaliz.SA </v>
          </cell>
        </row>
        <row r="10872">
          <cell r="B10872" t="str">
            <v xml:space="preserve">Tramina Sul-Produç.Artísticas, Lda </v>
          </cell>
        </row>
        <row r="10873">
          <cell r="B10873" t="str">
            <v xml:space="preserve">Tranquilidade,S.A.-Comp.de Seguros </v>
          </cell>
        </row>
        <row r="10874">
          <cell r="B10874" t="str">
            <v xml:space="preserve">Transaje-Transit.Transportes,Lda   </v>
          </cell>
        </row>
        <row r="10875">
          <cell r="B10875" t="str">
            <v xml:space="preserve">Transat-Tours Canada               </v>
          </cell>
        </row>
        <row r="10876">
          <cell r="B10876" t="str">
            <v xml:space="preserve">Transavia                          </v>
          </cell>
        </row>
        <row r="10877">
          <cell r="B10877" t="str">
            <v xml:space="preserve">Transavia.com                      </v>
          </cell>
        </row>
        <row r="10878">
          <cell r="B10878" t="str">
            <v xml:space="preserve">Transavia.Com                      </v>
          </cell>
        </row>
        <row r="10879">
          <cell r="B10879" t="str">
            <v xml:space="preserve">Transcopal-Transf.Com.Papel, Lda   </v>
          </cell>
        </row>
        <row r="10880">
          <cell r="B10880" t="str">
            <v xml:space="preserve">Transdiesel, SL                    </v>
          </cell>
        </row>
        <row r="10881">
          <cell r="B10881" t="str">
            <v xml:space="preserve">Transec Exhibitions Ltd            </v>
          </cell>
        </row>
        <row r="10882">
          <cell r="B10882" t="str">
            <v>Transgráfica-Est.Artes Gráficas, Ld</v>
          </cell>
        </row>
        <row r="10883">
          <cell r="B10883" t="str">
            <v xml:space="preserve">Transgrua - Rep.Aluguer Gruas,Lda  </v>
          </cell>
        </row>
        <row r="10884">
          <cell r="B10884" t="str">
            <v xml:space="preserve">Transinsular-Transp.M.Insulares,SA </v>
          </cell>
        </row>
        <row r="10885">
          <cell r="B10885" t="str">
            <v xml:space="preserve">Transinveste-Construções SA        </v>
          </cell>
        </row>
        <row r="10886">
          <cell r="B10886" t="str">
            <v>Transitec Portugal-Engºs e Cons.Lda</v>
          </cell>
        </row>
        <row r="10887">
          <cell r="B10887" t="str">
            <v xml:space="preserve">Transjornal-Ediç.Publicações, SA   </v>
          </cell>
        </row>
        <row r="10888">
          <cell r="B10888" t="str">
            <v xml:space="preserve">Transmaia - Transportes, Lda       </v>
          </cell>
        </row>
        <row r="10889">
          <cell r="B10889" t="str">
            <v xml:space="preserve">Transmite Beltech, S.A.            </v>
          </cell>
        </row>
        <row r="10890">
          <cell r="B10890" t="str">
            <v xml:space="preserve">Transnáutica-Transp.Navegação, Sa  </v>
          </cell>
        </row>
        <row r="10891">
          <cell r="B10891" t="str">
            <v xml:space="preserve">Transol-Transportes e Turismo, S.A </v>
          </cell>
        </row>
        <row r="10892">
          <cell r="B10892" t="str">
            <v xml:space="preserve">Transom-Com.Aparelh.Imag.Som,Lda   </v>
          </cell>
        </row>
        <row r="10893">
          <cell r="B10893" t="str">
            <v xml:space="preserve">Transp.Francisco Alberto           </v>
          </cell>
        </row>
        <row r="10894">
          <cell r="B10894" t="str">
            <v xml:space="preserve">Transp.Marítimo Parece Machado,Lda </v>
          </cell>
        </row>
        <row r="10895">
          <cell r="B10895" t="str">
            <v xml:space="preserve">Transped-Transitos e Navegação,Lda </v>
          </cell>
        </row>
        <row r="10896">
          <cell r="B10896" t="str">
            <v xml:space="preserve">Transpor                           </v>
          </cell>
        </row>
        <row r="10897">
          <cell r="B10897" t="str">
            <v>Transporel - Soc. Equip. Elev.Trans</v>
          </cell>
        </row>
        <row r="10898">
          <cell r="B10898" t="str">
            <v xml:space="preserve">Transportadora Cent.Pontinha,Lda   </v>
          </cell>
        </row>
        <row r="10899">
          <cell r="B10899" t="str">
            <v xml:space="preserve">Transportes e Turismo de Gaia, Lda </v>
          </cell>
        </row>
        <row r="10900">
          <cell r="B10900" t="str">
            <v>Transportes Estrela de Guifões, Lda</v>
          </cell>
        </row>
        <row r="10901">
          <cell r="B10901" t="str">
            <v xml:space="preserve">Transportes Gonçalo, SA            </v>
          </cell>
        </row>
        <row r="10902">
          <cell r="B10902" t="str">
            <v xml:space="preserve">Transportes José Jorge, Lda        </v>
          </cell>
        </row>
        <row r="10903">
          <cell r="B10903" t="str">
            <v xml:space="preserve">Transportes Luis Simões, SA        </v>
          </cell>
        </row>
        <row r="10904">
          <cell r="B10904" t="str">
            <v xml:space="preserve">Transportes Marco &amp; Silva, Lda     </v>
          </cell>
        </row>
        <row r="10905">
          <cell r="B10905" t="str">
            <v xml:space="preserve">Transportes Mardel, Lda            </v>
          </cell>
        </row>
        <row r="10906">
          <cell r="B10906" t="str">
            <v xml:space="preserve">Transportes Pinteus, Lda           </v>
          </cell>
        </row>
        <row r="10907">
          <cell r="B10907" t="str">
            <v xml:space="preserve">Transportes Sardão, SA             </v>
          </cell>
        </row>
        <row r="10908">
          <cell r="B10908" t="str">
            <v xml:space="preserve">Transportes Topázio                </v>
          </cell>
        </row>
        <row r="10909">
          <cell r="B10909" t="str">
            <v xml:space="preserve">Transportes Trinense, Lda          </v>
          </cell>
        </row>
        <row r="10910">
          <cell r="B10910" t="str">
            <v xml:space="preserve">Transtejo-Transportes Tejo, SA     </v>
          </cell>
        </row>
        <row r="10911">
          <cell r="B10911" t="str">
            <v xml:space="preserve">Transvetra-Transf.Veículos,Lda     </v>
          </cell>
        </row>
        <row r="10912">
          <cell r="B10912" t="str">
            <v xml:space="preserve">Trapin-Revestimentos Pintura,Lda   </v>
          </cell>
        </row>
        <row r="10913">
          <cell r="B10913" t="str">
            <v xml:space="preserve">Traquinices- Nutas Decoração, Lda  </v>
          </cell>
        </row>
        <row r="10914">
          <cell r="B10914" t="str">
            <v xml:space="preserve">Trás-Os-Montes                     </v>
          </cell>
        </row>
        <row r="10915">
          <cell r="B10915" t="str">
            <v xml:space="preserve">Travelclick                        </v>
          </cell>
        </row>
        <row r="10916">
          <cell r="B10916" t="str">
            <v xml:space="preserve">Travem                             </v>
          </cell>
        </row>
        <row r="10917">
          <cell r="B10917" t="str">
            <v xml:space="preserve">Tredimóvel, Lda.                   </v>
          </cell>
        </row>
        <row r="10918">
          <cell r="B10918" t="str">
            <v xml:space="preserve">Trend Watching .Com                </v>
          </cell>
        </row>
        <row r="10919">
          <cell r="B10919" t="str">
            <v>Trendglobal-Tecn.Inf.Comunicação,Ld</v>
          </cell>
        </row>
        <row r="10920">
          <cell r="B10920" t="str">
            <v>Três Lusitanas-Ediç.Publicações,Lda</v>
          </cell>
        </row>
        <row r="10921">
          <cell r="B10921" t="str">
            <v>Três Séculos-Realiz.Hoteleiras, Lda</v>
          </cell>
        </row>
        <row r="10922">
          <cell r="B10922" t="str">
            <v xml:space="preserve">Tresmilar, Lda.                    </v>
          </cell>
        </row>
        <row r="10923">
          <cell r="B10923" t="str">
            <v>Trevauto-Com.Ind.Representações,Lda</v>
          </cell>
        </row>
        <row r="10924">
          <cell r="B10924" t="str">
            <v xml:space="preserve">Triaena Travel                     </v>
          </cell>
        </row>
        <row r="10925">
          <cell r="B10925" t="str">
            <v xml:space="preserve">Triap-Transp.Ideal Apelação, Lda   </v>
          </cell>
        </row>
        <row r="10926">
          <cell r="B10926" t="str">
            <v>Tria-Serviços, Mat.Equipamentos,Lda</v>
          </cell>
        </row>
        <row r="10927">
          <cell r="B10927" t="str">
            <v xml:space="preserve">Triast-Cons.Gestão e Serviços,Lda  </v>
          </cell>
        </row>
        <row r="10928">
          <cell r="B10928" t="str">
            <v>Triauto-Imp.Com.Acess.Automóveis,Ld</v>
          </cell>
        </row>
        <row r="10929">
          <cell r="B10929" t="str">
            <v xml:space="preserve">Tribo Decorações, SA               </v>
          </cell>
        </row>
        <row r="10930">
          <cell r="B10930" t="str">
            <v xml:space="preserve">Tribunal de Contas                 </v>
          </cell>
        </row>
        <row r="10931">
          <cell r="B10931" t="str">
            <v xml:space="preserve">Tricana-Tapeç.Regional Coimbra, SA </v>
          </cell>
        </row>
        <row r="10932">
          <cell r="B10932" t="str">
            <v xml:space="preserve">Triede-C.Proj.Engenharia Civil, SA </v>
          </cell>
        </row>
        <row r="10933">
          <cell r="B10933" t="str">
            <v>Triforma-Formul.e Artes Gráficas Ld</v>
          </cell>
        </row>
        <row r="10934">
          <cell r="B10934" t="str">
            <v xml:space="preserve">Trindade, Brito e Eugénio, Lda     </v>
          </cell>
        </row>
        <row r="10935">
          <cell r="B10935" t="str">
            <v xml:space="preserve">Trineon - Reclamos Luminosos,Lda   </v>
          </cell>
        </row>
        <row r="10936">
          <cell r="B10936" t="str">
            <v>Tripolo - Estruturas Metálicas, Lda</v>
          </cell>
        </row>
        <row r="10937">
          <cell r="B10937" t="str">
            <v>Triquimica-Soluções Quimicas  Ambie</v>
          </cell>
        </row>
        <row r="10938">
          <cell r="B10938" t="str">
            <v xml:space="preserve">Tritec-Automação Industrial, Lda   </v>
          </cell>
        </row>
        <row r="10939">
          <cell r="B10939" t="str">
            <v xml:space="preserve">Tritécnica, Lda                    </v>
          </cell>
        </row>
        <row r="10940">
          <cell r="B10940" t="str">
            <v xml:space="preserve">Triudus                            </v>
          </cell>
        </row>
        <row r="10941">
          <cell r="B10941" t="str">
            <v xml:space="preserve">Triudus - Soc. de Represent.,Lda   </v>
          </cell>
        </row>
        <row r="10942">
          <cell r="B10942" t="str">
            <v xml:space="preserve">Triu-Tecn.Resid.Ind.Urbanos, Lda   </v>
          </cell>
        </row>
        <row r="10943">
          <cell r="B10943" t="str">
            <v xml:space="preserve">Trix - Produções Audiovisuais, Lda </v>
          </cell>
        </row>
        <row r="10944">
          <cell r="B10944" t="str">
            <v xml:space="preserve">TRL, Limited                       </v>
          </cell>
        </row>
        <row r="10945">
          <cell r="B10945" t="str">
            <v xml:space="preserve">Trofipeças-Com.Aces.Veículos, Lda  </v>
          </cell>
        </row>
        <row r="10946">
          <cell r="B10946" t="str">
            <v>TroiaVerde-Explª Hoteleira Imobiliá</v>
          </cell>
        </row>
        <row r="10947">
          <cell r="B10947" t="str">
            <v xml:space="preserve">Tropihotel-Soc.Expl.Hoteleiras,Lda </v>
          </cell>
        </row>
        <row r="10948">
          <cell r="B10948" t="str">
            <v xml:space="preserve">Trovão e Quental, Lda              </v>
          </cell>
        </row>
        <row r="10949">
          <cell r="B10949" t="str">
            <v xml:space="preserve">Trovão Gráfica - Art.Gráficas,Lda  </v>
          </cell>
        </row>
        <row r="10950">
          <cell r="B10950" t="str">
            <v xml:space="preserve">Trusted-Sist.Informação Seguros,SA </v>
          </cell>
        </row>
        <row r="10951">
          <cell r="B10951" t="str">
            <v xml:space="preserve">Trusted-Sist.Informação Seguros,SA </v>
          </cell>
        </row>
        <row r="10952">
          <cell r="B10952" t="str">
            <v xml:space="preserve">TSE-Telecom.Seg.Electrónica,SA     </v>
          </cell>
        </row>
        <row r="10953">
          <cell r="B10953" t="str">
            <v xml:space="preserve">TSE-Turkish Standards Institution  </v>
          </cell>
        </row>
        <row r="10954">
          <cell r="B10954" t="str">
            <v xml:space="preserve">TS-Thomás dos Santos, SA           </v>
          </cell>
        </row>
        <row r="10955">
          <cell r="B10955" t="str">
            <v xml:space="preserve">TUBOFURO - Tubos em PVC, Ldª.      </v>
          </cell>
        </row>
        <row r="10956">
          <cell r="B10956" t="str">
            <v xml:space="preserve">Tuborracha                         </v>
          </cell>
        </row>
        <row r="10957">
          <cell r="B10957" t="str">
            <v xml:space="preserve">Tubotecnica-Soc.Tecn.Tubagens,Lda  </v>
          </cell>
        </row>
        <row r="10958">
          <cell r="B10958" t="str">
            <v xml:space="preserve">Tudor, S.A.                        </v>
          </cell>
        </row>
        <row r="10959">
          <cell r="B10959" t="str">
            <v xml:space="preserve">TUEL-Téc.Unidos de Electrónica,Ldª </v>
          </cell>
        </row>
        <row r="10960">
          <cell r="B10960" t="str">
            <v>Tuel-Técnicos Unidos de Electrónica</v>
          </cell>
        </row>
        <row r="10961">
          <cell r="B10961" t="str">
            <v xml:space="preserve">TUI Portugal S.A.                  </v>
          </cell>
        </row>
        <row r="10962">
          <cell r="B10962" t="str">
            <v xml:space="preserve">Tui UK, Limited                    </v>
          </cell>
        </row>
        <row r="10963">
          <cell r="B10963" t="str">
            <v>Tukayana Cristina Gonçalves de Pass</v>
          </cell>
        </row>
        <row r="10964">
          <cell r="B10964" t="str">
            <v xml:space="preserve">Tulha Fajanense-Virgílio M.R.S.    </v>
          </cell>
        </row>
        <row r="10965">
          <cell r="B10965" t="str">
            <v>Túlipa Férias-Activ.Hoteleiras, Lda</v>
          </cell>
        </row>
        <row r="10966">
          <cell r="B10966" t="str">
            <v xml:space="preserve">Tunkers                            </v>
          </cell>
        </row>
        <row r="10967">
          <cell r="B10967" t="str">
            <v xml:space="preserve">Tuplub-Turísmo e Publicações, SA   </v>
          </cell>
        </row>
        <row r="10968">
          <cell r="B10968" t="str">
            <v xml:space="preserve">TUPOS Graphic S.A.                 </v>
          </cell>
        </row>
        <row r="10969">
          <cell r="B10969" t="str">
            <v xml:space="preserve">Turazor-Soc.E Turist.D/Açores,Lda  </v>
          </cell>
        </row>
        <row r="10970">
          <cell r="B10970" t="str">
            <v xml:space="preserve">Turbomar-Com. e Tecn. de Máq,Lda   </v>
          </cell>
        </row>
        <row r="10971">
          <cell r="B10971" t="str">
            <v xml:space="preserve">Turbo-Terra Letras-Comunic.Unipes. </v>
          </cell>
        </row>
        <row r="10972">
          <cell r="B10972" t="str">
            <v xml:space="preserve">Turinv-Consultoria Turismo, Lda    </v>
          </cell>
        </row>
        <row r="10973">
          <cell r="B10973" t="str">
            <v>Turisfilmes-Act.Cin.Turist.Hotel.,L</v>
          </cell>
        </row>
        <row r="10974">
          <cell r="B10974" t="str">
            <v xml:space="preserve">Turismadeira                       </v>
          </cell>
        </row>
        <row r="10975">
          <cell r="B10975" t="str">
            <v xml:space="preserve">Turismo Britânico                  </v>
          </cell>
        </row>
        <row r="10976">
          <cell r="B10976" t="str">
            <v xml:space="preserve">Turismo de Lisboa                  </v>
          </cell>
        </row>
        <row r="10977">
          <cell r="B10977" t="str">
            <v xml:space="preserve">Turismo de Portugal IP             </v>
          </cell>
        </row>
        <row r="10978">
          <cell r="B10978" t="str">
            <v>Turismo do Porto e Norte de Portuga</v>
          </cell>
        </row>
        <row r="10979">
          <cell r="B10979" t="str">
            <v xml:space="preserve">Turistrader-Soc.Des.Turístico,Lª   </v>
          </cell>
        </row>
        <row r="10980">
          <cell r="B10980" t="str">
            <v xml:space="preserve">Turisver-Imprensa e Edições, Lda   </v>
          </cell>
        </row>
        <row r="10981">
          <cell r="B10981" t="str">
            <v xml:space="preserve">Turkish Airlines                   </v>
          </cell>
        </row>
        <row r="10982">
          <cell r="B10982" t="str">
            <v xml:space="preserve">Turkish Nacional Committee for EOQ </v>
          </cell>
        </row>
        <row r="10983">
          <cell r="B10983" t="str">
            <v xml:space="preserve">Turotel-Turis.E Hot.D/Açore, S.A.  </v>
          </cell>
        </row>
        <row r="10984">
          <cell r="B10984" t="str">
            <v xml:space="preserve">TUV-Akademie Rheinland-F.Unip.Lda  </v>
          </cell>
        </row>
        <row r="10985">
          <cell r="B10985" t="str">
            <v xml:space="preserve">TV Babo, Lda                       </v>
          </cell>
        </row>
        <row r="10986">
          <cell r="B10986" t="str">
            <v xml:space="preserve">TV Cabo Guadiana, SA               </v>
          </cell>
        </row>
        <row r="10987">
          <cell r="B10987" t="str">
            <v xml:space="preserve">TV Cabo Lisboa,  SA                </v>
          </cell>
        </row>
        <row r="10988">
          <cell r="B10988" t="str">
            <v xml:space="preserve">TV Cabo Porto, SA                  </v>
          </cell>
        </row>
        <row r="10989">
          <cell r="B10989" t="str">
            <v xml:space="preserve">Tv Maia Sat-Mendes e Marques,Lda   </v>
          </cell>
        </row>
        <row r="10990">
          <cell r="B10990" t="str">
            <v xml:space="preserve">TV Shop                            </v>
          </cell>
        </row>
        <row r="10991">
          <cell r="B10991" t="str">
            <v xml:space="preserve">TVI-Televisão Independente, SA     </v>
          </cell>
        </row>
        <row r="10992">
          <cell r="B10992" t="str">
            <v xml:space="preserve">TVtel Grande Porto-Comunicações SA </v>
          </cell>
        </row>
        <row r="10993">
          <cell r="B10993" t="str">
            <v xml:space="preserve">TWICE Technical Trading, Ldª       </v>
          </cell>
        </row>
        <row r="10994">
          <cell r="B10994" t="str">
            <v xml:space="preserve">Twoarrows Comunication, Lda        </v>
          </cell>
        </row>
        <row r="10995">
          <cell r="B10995" t="str">
            <v>Tyco-Integr.Systems (Portugal),Unip</v>
          </cell>
        </row>
        <row r="10996">
          <cell r="B10996" t="str">
            <v xml:space="preserve">Tyrolit-Lda                        </v>
          </cell>
        </row>
        <row r="10997">
          <cell r="B10997" t="str">
            <v xml:space="preserve">U.S.Airways                        </v>
          </cell>
        </row>
        <row r="10998">
          <cell r="B10998" t="str">
            <v xml:space="preserve">U.S.Commercial Service             </v>
          </cell>
        </row>
        <row r="10999">
          <cell r="B10999" t="str">
            <v xml:space="preserve">U.S.Commercial Service Portugal    </v>
          </cell>
        </row>
        <row r="11000">
          <cell r="B11000" t="str">
            <v xml:space="preserve">UBI-Universidade da Beira Interior </v>
          </cell>
        </row>
        <row r="11001">
          <cell r="B11001" t="str">
            <v xml:space="preserve">UCS-Cuidados Integrados Saúde,SA   </v>
          </cell>
        </row>
        <row r="11002">
          <cell r="B11002" t="str">
            <v xml:space="preserve">Udo Schmellenkamp                  </v>
          </cell>
        </row>
        <row r="11003">
          <cell r="B11003" t="str">
            <v xml:space="preserve">Ufis - Airport Solutions           </v>
          </cell>
        </row>
        <row r="11004">
          <cell r="B11004" t="str">
            <v xml:space="preserve">Ufis Airport Solutions GmbH        </v>
          </cell>
        </row>
        <row r="11005">
          <cell r="B11005" t="str">
            <v xml:space="preserve">UFIS-Airport Solutions Gmbh        </v>
          </cell>
        </row>
        <row r="11006">
          <cell r="B11006" t="str">
            <v xml:space="preserve">UIA-Union Internationale Avocats   </v>
          </cell>
        </row>
        <row r="11007">
          <cell r="B11007" t="str">
            <v>UITP-Union Intern.Transports Public</v>
          </cell>
        </row>
        <row r="11008">
          <cell r="B11008" t="str">
            <v xml:space="preserve">UK &amp; Int Press-BLOQUEADO           </v>
          </cell>
        </row>
        <row r="11009">
          <cell r="B11009" t="str">
            <v xml:space="preserve">Ukip Media &amp; Events                </v>
          </cell>
        </row>
        <row r="11010">
          <cell r="B11010" t="str">
            <v xml:space="preserve">UKIP Media &amp; Events                </v>
          </cell>
        </row>
        <row r="11011">
          <cell r="B11011" t="str">
            <v xml:space="preserve">Ukip Media &amp; Events                </v>
          </cell>
        </row>
        <row r="11012">
          <cell r="B11012" t="str">
            <v xml:space="preserve">UKIP Media &amp; Events (2008)         </v>
          </cell>
        </row>
        <row r="11013">
          <cell r="B11013" t="str">
            <v xml:space="preserve">UKIP Media Events Ltd              </v>
          </cell>
        </row>
        <row r="11014">
          <cell r="B11014" t="str">
            <v xml:space="preserve">ULI Europe - Urban Land Institute  </v>
          </cell>
        </row>
        <row r="11015">
          <cell r="B11015" t="str">
            <v xml:space="preserve">Ulisses Tomás de Simas             </v>
          </cell>
        </row>
        <row r="11016">
          <cell r="B11016" t="str">
            <v>Ulisses-Fundação Desenvolvimento Ge</v>
          </cell>
        </row>
        <row r="11017">
          <cell r="B11017" t="str">
            <v xml:space="preserve">ULI-The Urban Land Institute       </v>
          </cell>
        </row>
        <row r="11018">
          <cell r="B11018" t="str">
            <v>Ultimo Take-Pr.Vídeo Audio,Unip.Lda</v>
          </cell>
        </row>
        <row r="11019">
          <cell r="B11019" t="str">
            <v xml:space="preserve">Ultra Desporto, Lda                </v>
          </cell>
        </row>
        <row r="11020">
          <cell r="B11020" t="str">
            <v xml:space="preserve">Ultra Electronics Airport Systems  </v>
          </cell>
        </row>
        <row r="11021">
          <cell r="B11021" t="str">
            <v>Ultra Imagem-C.Public.Marketing,Lda</v>
          </cell>
        </row>
        <row r="11022">
          <cell r="B11022" t="str">
            <v xml:space="preserve">Ultracomp-C.Comp.Electrónicos,Lda  </v>
          </cell>
        </row>
        <row r="11023">
          <cell r="B11023" t="str">
            <v xml:space="preserve">Ultradesign-Public.Decoração,Lda   </v>
          </cell>
        </row>
        <row r="11024">
          <cell r="B11024" t="str">
            <v xml:space="preserve">Ultramarine Partnership Ltd        </v>
          </cell>
        </row>
        <row r="11025">
          <cell r="B11025" t="str">
            <v xml:space="preserve">Ultratur Portugal-Viagens Turismo, </v>
          </cell>
        </row>
        <row r="11026">
          <cell r="B11026" t="str">
            <v>Umar Açores-Assocª Igualdade Di.Mul</v>
          </cell>
        </row>
        <row r="11027">
          <cell r="B11027" t="str">
            <v xml:space="preserve">Ump -Unid. Material Protecção, Lda </v>
          </cell>
        </row>
        <row r="11028">
          <cell r="B11028" t="str">
            <v xml:space="preserve">UmPontoQuatro                      </v>
          </cell>
        </row>
        <row r="11029">
          <cell r="B11029" t="str">
            <v xml:space="preserve">Unalbor - União Ind.Borrachas,SA   </v>
          </cell>
        </row>
        <row r="11030">
          <cell r="B11030" t="str">
            <v xml:space="preserve">Unave                              </v>
          </cell>
        </row>
        <row r="11031">
          <cell r="B11031" t="str">
            <v xml:space="preserve">UNHCR-United Nations Com.Refugees  </v>
          </cell>
        </row>
        <row r="11032">
          <cell r="B11032" t="str">
            <v>UNIÃO CERÂMICAS - Almeida &amp;Pimentel</v>
          </cell>
        </row>
        <row r="11033">
          <cell r="B11033" t="str">
            <v>UNIÃO CERÂMICAS - Almeida &amp;Pimentel</v>
          </cell>
        </row>
        <row r="11034">
          <cell r="B11034" t="str">
            <v xml:space="preserve">União Comercial (Funchal), Lda.    </v>
          </cell>
        </row>
        <row r="11035">
          <cell r="B11035" t="str">
            <v>União das Misericórdias Portuguesas</v>
          </cell>
        </row>
        <row r="11036">
          <cell r="B11036" t="str">
            <v xml:space="preserve">União Gráfica Angrense             </v>
          </cell>
        </row>
        <row r="11037">
          <cell r="B11037" t="str">
            <v xml:space="preserve">União Gráfica Angrense,Unipess.Lda </v>
          </cell>
        </row>
        <row r="11038">
          <cell r="B11038" t="str">
            <v xml:space="preserve">União Humanitária Doentes Cancro   </v>
          </cell>
        </row>
        <row r="11039">
          <cell r="B11039" t="str">
            <v xml:space="preserve">Única Comunicação-Ed.Publicações,  </v>
          </cell>
        </row>
        <row r="11040">
          <cell r="B11040" t="str">
            <v xml:space="preserve">Unicate-Com.Máq.Equip.Acess.Lda.   </v>
          </cell>
        </row>
        <row r="11041">
          <cell r="B11041" t="str">
            <v>Unicate-P.Unid.C.Aces.P/Tractores,L</v>
          </cell>
        </row>
        <row r="11042">
          <cell r="B11042" t="str">
            <v xml:space="preserve">Unicer Bebidas, SA                 </v>
          </cell>
        </row>
        <row r="11043">
          <cell r="B11043" t="str">
            <v>Unicergest-Gest.Serv.Distribuição,S</v>
          </cell>
        </row>
        <row r="11044">
          <cell r="B11044" t="str">
            <v xml:space="preserve">Unicofa-Coop.Abast.P.Aliment.Crl   </v>
          </cell>
        </row>
        <row r="11045">
          <cell r="B11045" t="str">
            <v xml:space="preserve">Unicre-Cartão Intern.Crédito,SA    </v>
          </cell>
        </row>
        <row r="11046">
          <cell r="B11046" t="str">
            <v>Unihsnor-U.Ass.Hotelaria Rest.Norte</v>
          </cell>
        </row>
        <row r="11047">
          <cell r="B11047" t="str">
            <v xml:space="preserve">Unilogos-Com.Rep.Log.Bebidas,Lda   </v>
          </cell>
        </row>
        <row r="11048">
          <cell r="B11048" t="str">
            <v xml:space="preserve">Unimagem-Comunic.e Imagem, SA      </v>
          </cell>
        </row>
        <row r="11049">
          <cell r="B11049" t="str">
            <v xml:space="preserve">Unimaque - Electr.Industr.,Lda     </v>
          </cell>
        </row>
        <row r="11050">
          <cell r="B11050" t="str">
            <v xml:space="preserve">Unimotor-Soc.Autom.Acessórios, Lda </v>
          </cell>
        </row>
        <row r="11051">
          <cell r="B11051" t="str">
            <v xml:space="preserve">Uninova-Inst.Des Novas Tecnolgias  </v>
          </cell>
        </row>
        <row r="11052">
          <cell r="B11052" t="str">
            <v xml:space="preserve">Union Bank Of Switzewrland         </v>
          </cell>
        </row>
        <row r="11053">
          <cell r="B11053" t="str">
            <v xml:space="preserve">Union National Fédér. d'Organismes </v>
          </cell>
        </row>
        <row r="11054">
          <cell r="B11054" t="str">
            <v xml:space="preserve">Unipélago - Representações, Lda    </v>
          </cell>
        </row>
        <row r="11055">
          <cell r="B11055" t="str">
            <v xml:space="preserve">Uniplex, Lda.                      </v>
          </cell>
        </row>
        <row r="11056">
          <cell r="B11056" t="str">
            <v xml:space="preserve">Uniquatro - Metalurgica, Lda       </v>
          </cell>
        </row>
        <row r="11057">
          <cell r="B11057" t="str">
            <v xml:space="preserve">Unirego Motores-Com.Automóveis,Lda </v>
          </cell>
        </row>
        <row r="11058">
          <cell r="B11058" t="str">
            <v xml:space="preserve">Unistock Engineering, Lda          </v>
          </cell>
        </row>
        <row r="11059">
          <cell r="B11059" t="str">
            <v xml:space="preserve">Unisys (Portugal)-Sist.Inform.SA.  </v>
          </cell>
        </row>
        <row r="11060">
          <cell r="B11060" t="str">
            <v xml:space="preserve">United Airlines                    </v>
          </cell>
        </row>
        <row r="11061">
          <cell r="B11061" t="str">
            <v xml:space="preserve">Uniterme-Proj.Inst.Térmicas,Lda    </v>
          </cell>
        </row>
        <row r="11062">
          <cell r="B11062" t="str">
            <v>Unitrato-Un.Turistico-Hoteleiras,SA</v>
          </cell>
        </row>
        <row r="11063">
          <cell r="B11063" t="str">
            <v xml:space="preserve">Univ. Nova Lisboa-Fac. Economia    </v>
          </cell>
        </row>
        <row r="11064">
          <cell r="B11064" t="str">
            <v xml:space="preserve">Univ.Algarve-Laboratório ITUCCA    </v>
          </cell>
        </row>
        <row r="11065">
          <cell r="B11065" t="str">
            <v xml:space="preserve">Univ.Algarve-Unid.Ciências Exactas </v>
          </cell>
        </row>
        <row r="11066">
          <cell r="B11066" t="str">
            <v xml:space="preserve">Univ.Nova Lisboa-E.N.Saúde Pública </v>
          </cell>
        </row>
        <row r="11067">
          <cell r="B11067" t="str">
            <v xml:space="preserve">Univ.Nova Lisboa-F.Ciênc.Tecnol.   </v>
          </cell>
        </row>
        <row r="11068">
          <cell r="B11068" t="str">
            <v xml:space="preserve">Univ.Nova Lisboa-F.Direito         </v>
          </cell>
        </row>
        <row r="11069">
          <cell r="B11069" t="str">
            <v xml:space="preserve">Univ.Nova Lisboa-F.Economia        </v>
          </cell>
        </row>
        <row r="11070">
          <cell r="B11070" t="str">
            <v xml:space="preserve">Univ.Nova Lisboa-F.Informática     </v>
          </cell>
        </row>
        <row r="11071">
          <cell r="B11071" t="str">
            <v xml:space="preserve">Univar Iberia, SA                  </v>
          </cell>
        </row>
        <row r="11072">
          <cell r="B11072" t="str">
            <v xml:space="preserve">Univers.Lisboa - Museu de Ciência  </v>
          </cell>
        </row>
        <row r="11073">
          <cell r="B11073" t="str">
            <v xml:space="preserve">Universal Motors (UM)-Eq.Electr.SA </v>
          </cell>
        </row>
        <row r="11074">
          <cell r="B11074" t="str">
            <v xml:space="preserve">Universidade Católica Portuguesa   </v>
          </cell>
        </row>
        <row r="11075">
          <cell r="B11075" t="str">
            <v xml:space="preserve">Universidade de Aveiro             </v>
          </cell>
        </row>
        <row r="11076">
          <cell r="B11076" t="str">
            <v>Universidade de Lisboa Facul.de Dir</v>
          </cell>
        </row>
        <row r="11077">
          <cell r="B11077" t="str">
            <v xml:space="preserve">Universidade do Algarve            </v>
          </cell>
        </row>
        <row r="11078">
          <cell r="B11078" t="str">
            <v xml:space="preserve">Universidade do Algarve            </v>
          </cell>
        </row>
        <row r="11079">
          <cell r="B11079" t="str">
            <v xml:space="preserve">Universidade dos Açores            </v>
          </cell>
        </row>
        <row r="11080">
          <cell r="B11080" t="str">
            <v xml:space="preserve">Universidade Minho-Escola Direito  </v>
          </cell>
        </row>
        <row r="11081">
          <cell r="B11081" t="str">
            <v>Universitas-Coop.Ens.Sup.I.Cient.CR</v>
          </cell>
        </row>
        <row r="11082">
          <cell r="B11082" t="str">
            <v xml:space="preserve">Universiteid Leiden                </v>
          </cell>
        </row>
        <row r="11083">
          <cell r="B11083" t="str">
            <v xml:space="preserve">University Antwerpen - ITMMA       </v>
          </cell>
        </row>
        <row r="11084">
          <cell r="B11084" t="str">
            <v xml:space="preserve">University of  Westminster         </v>
          </cell>
        </row>
        <row r="11085">
          <cell r="B11085" t="str">
            <v xml:space="preserve">University Of Cape Town            </v>
          </cell>
        </row>
        <row r="11086">
          <cell r="B11086" t="str">
            <v>Univex - Com. Autom., Soc. Unipes.,</v>
          </cell>
        </row>
        <row r="11087">
          <cell r="B11087" t="str">
            <v xml:space="preserve">UniWeb Consultoria e Formação,SA   </v>
          </cell>
        </row>
        <row r="11088">
          <cell r="B11088" t="str">
            <v xml:space="preserve">Unor - Embalagens, S.A.            </v>
          </cell>
        </row>
        <row r="11089">
          <cell r="B11089" t="str">
            <v xml:space="preserve">Unox-Equip.Hoteleiros, SA          </v>
          </cell>
        </row>
        <row r="11090">
          <cell r="B11090" t="str">
            <v xml:space="preserve">Upideia-Com.Eventos,Multimédia,Lda </v>
          </cell>
        </row>
        <row r="11091">
          <cell r="B11091" t="str">
            <v xml:space="preserve">Upla-Fab.Universal de Plasticos    </v>
          </cell>
        </row>
        <row r="11092">
          <cell r="B11092" t="str">
            <v xml:space="preserve">Uppartner-Comun.Marketing, SA      </v>
          </cell>
        </row>
        <row r="11093">
          <cell r="B11093" t="str">
            <v>Upper Case Consulting,Cong.Prot.Lda</v>
          </cell>
        </row>
        <row r="11094">
          <cell r="B11094" t="str">
            <v>UPS of Portugal-Tr.I.Mercad.Unip.Ld</v>
          </cell>
        </row>
        <row r="11095">
          <cell r="B11095" t="str">
            <v xml:space="preserve">Upstairs Design Studio, Lda        </v>
          </cell>
        </row>
        <row r="11096">
          <cell r="B11096" t="str">
            <v xml:space="preserve">Urban Land Institute               </v>
          </cell>
        </row>
        <row r="11097">
          <cell r="B11097" t="str">
            <v xml:space="preserve">Urban Mobility, Lda                </v>
          </cell>
        </row>
        <row r="11098">
          <cell r="B11098" t="str">
            <v xml:space="preserve">Urbana - design Eq.Mob.Urbano,Ld   </v>
          </cell>
        </row>
        <row r="11099">
          <cell r="B11099" t="str">
            <v xml:space="preserve">Urbanos                            </v>
          </cell>
        </row>
        <row r="11100">
          <cell r="B11100" t="str">
            <v xml:space="preserve">Urbanos- Distribuição Expresso SA  </v>
          </cell>
        </row>
        <row r="11101">
          <cell r="B11101" t="str">
            <v xml:space="preserve">Urbanos Soluções S.A.              </v>
          </cell>
        </row>
        <row r="11102">
          <cell r="B11102" t="str">
            <v xml:space="preserve">Urbanos Solutions                  </v>
          </cell>
        </row>
        <row r="11103">
          <cell r="B11103" t="str">
            <v>Urbiteme-Soc.Cons.Projectistas, Lda</v>
          </cell>
        </row>
        <row r="11104">
          <cell r="B11104" t="str">
            <v xml:space="preserve">URÍA MENÉNDEZ                      </v>
          </cell>
        </row>
        <row r="11105">
          <cell r="B11105" t="str">
            <v xml:space="preserve">URS                                </v>
          </cell>
        </row>
        <row r="11106">
          <cell r="B11106" t="str">
            <v>Urvinapor-Art. DE Hig.e Segurança,L</v>
          </cell>
        </row>
        <row r="11107">
          <cell r="B11107" t="str">
            <v xml:space="preserve">US Airways                         </v>
          </cell>
        </row>
        <row r="11108">
          <cell r="B11108" t="str">
            <v xml:space="preserve">Utilimpa, Lda                      </v>
          </cell>
        </row>
        <row r="11109">
          <cell r="B11109" t="str">
            <v xml:space="preserve">utilizavel                         </v>
          </cell>
        </row>
        <row r="11110">
          <cell r="B11110" t="str">
            <v xml:space="preserve">utilizavel                         </v>
          </cell>
        </row>
        <row r="11111">
          <cell r="B11111" t="str">
            <v xml:space="preserve">Utilum-Iluminação Industrial,Lda   </v>
          </cell>
        </row>
        <row r="11112">
          <cell r="B11112" t="str">
            <v xml:space="preserve">Utilvet - Produtos P/Animais,Lda   </v>
          </cell>
        </row>
        <row r="11113">
          <cell r="B11113" t="str">
            <v xml:space="preserve">Uzina de Publicidade,Lda           </v>
          </cell>
        </row>
        <row r="11114">
          <cell r="B11114" t="str">
            <v xml:space="preserve">V. Garcia, Lda.                    </v>
          </cell>
        </row>
        <row r="11115">
          <cell r="B11115" t="str">
            <v xml:space="preserve">V.C.M.-Soc. Construções, Lda       </v>
          </cell>
        </row>
        <row r="11116">
          <cell r="B11116" t="str">
            <v xml:space="preserve">V.M.R.-Redes Informáticas, Lda     </v>
          </cell>
        </row>
        <row r="11117">
          <cell r="B11117" t="str">
            <v xml:space="preserve">V.Reis Lda.                        </v>
          </cell>
        </row>
        <row r="11118">
          <cell r="B11118" t="str">
            <v xml:space="preserve">V3A-Construç.Instal.Especiais,Lda  </v>
          </cell>
        </row>
        <row r="11119">
          <cell r="B11119" t="str">
            <v xml:space="preserve">Vadeca Jardins, SA                 </v>
          </cell>
        </row>
        <row r="11120">
          <cell r="B11120" t="str">
            <v xml:space="preserve">Vadeca Serviços-Limp.Industrial,SA </v>
          </cell>
        </row>
        <row r="11121">
          <cell r="B11121" t="str">
            <v>Vadeca-Ambiente-Preservação e Contr</v>
          </cell>
        </row>
        <row r="11122">
          <cell r="B11122" t="str">
            <v xml:space="preserve">Vadeca-Eq.Limpeza Ind.Urbana,Lda   </v>
          </cell>
        </row>
        <row r="11123">
          <cell r="B11123" t="str">
            <v xml:space="preserve">Vadeca-J. C. Donas, Lda.           </v>
          </cell>
        </row>
        <row r="11124">
          <cell r="B11124" t="str">
            <v>Vairinhos &amp; Pinto,Gab.Engenh.Seg.,L</v>
          </cell>
        </row>
        <row r="11125">
          <cell r="B11125" t="str">
            <v>Valadas &amp; Crespo-Com. Impot. Exp. L</v>
          </cell>
        </row>
        <row r="11126">
          <cell r="B11126" t="str">
            <v xml:space="preserve">Valarme - Rep.Export., Lda         </v>
          </cell>
        </row>
        <row r="11127">
          <cell r="B11127" t="str">
            <v xml:space="preserve">Valcontrol, Lda                    </v>
          </cell>
        </row>
        <row r="11128">
          <cell r="B11128" t="str">
            <v xml:space="preserve">Valdemar de Sousa Cabral           </v>
          </cell>
        </row>
        <row r="11129">
          <cell r="B11129" t="str">
            <v xml:space="preserve">Valdemar J.V.Rafael                </v>
          </cell>
        </row>
        <row r="11130">
          <cell r="B11130" t="str">
            <v xml:space="preserve">VALDEMAR MARTINS MARÇALO           </v>
          </cell>
        </row>
        <row r="11131">
          <cell r="B11131" t="str">
            <v xml:space="preserve">Valdemar Rodrigues Ribeiro         </v>
          </cell>
        </row>
        <row r="11132">
          <cell r="B11132" t="str">
            <v>Vale de Lobo, Resort Turist.Luxo, S</v>
          </cell>
        </row>
        <row r="11133">
          <cell r="B11133" t="str">
            <v xml:space="preserve">Vale do Garrão-Urb.Construção,Ld   </v>
          </cell>
        </row>
        <row r="11134">
          <cell r="B11134" t="str">
            <v xml:space="preserve">Valentim A. M .Martins, Lda.       </v>
          </cell>
        </row>
        <row r="11135">
          <cell r="B11135" t="str">
            <v xml:space="preserve">Valentim Carvalho Electrónica,SA   </v>
          </cell>
        </row>
        <row r="11136">
          <cell r="B11136" t="str">
            <v xml:space="preserve">Valentim de Carvalho-C.E Ind.S.A.  </v>
          </cell>
        </row>
        <row r="11137">
          <cell r="B11137" t="str">
            <v xml:space="preserve">Valentim Ribeiro Gonç.Basto,Sucr   </v>
          </cell>
        </row>
        <row r="11138">
          <cell r="B11138" t="str">
            <v xml:space="preserve">Valentin Mikos                     </v>
          </cell>
        </row>
        <row r="11139">
          <cell r="B11139" t="str">
            <v xml:space="preserve">Valentina M. Costa Pereira         </v>
          </cell>
        </row>
        <row r="11140">
          <cell r="B11140" t="str">
            <v xml:space="preserve">Valéria Cristina Marques Ramos     </v>
          </cell>
        </row>
        <row r="11141">
          <cell r="B11141" t="str">
            <v xml:space="preserve">Valério - Bombas e Motores, Lda    </v>
          </cell>
        </row>
        <row r="11142">
          <cell r="B11142" t="str">
            <v>Valletto, Produtos Alimentares, Lda</v>
          </cell>
        </row>
        <row r="11143">
          <cell r="B11143" t="str">
            <v xml:space="preserve">Vallon Gmbh                        </v>
          </cell>
        </row>
        <row r="11144">
          <cell r="B11144" t="str">
            <v xml:space="preserve">Valor Humano Selection, Lda        </v>
          </cell>
        </row>
        <row r="11145">
          <cell r="B11145" t="str">
            <v xml:space="preserve">Valter Batalha                     </v>
          </cell>
        </row>
        <row r="11146">
          <cell r="B11146" t="str">
            <v xml:space="preserve">Valter Manuel Teixeira Santos      </v>
          </cell>
        </row>
        <row r="11147">
          <cell r="B11147" t="str">
            <v xml:space="preserve">Valter Miguel de Gouveia Luís      </v>
          </cell>
        </row>
        <row r="11148">
          <cell r="B11148" t="str">
            <v xml:space="preserve">Valtintas, Lda                     </v>
          </cell>
        </row>
        <row r="11149">
          <cell r="B11149" t="str">
            <v xml:space="preserve">Value Thinking-Av.Consult.Imob.LDA </v>
          </cell>
        </row>
        <row r="11150">
          <cell r="B11150" t="str">
            <v xml:space="preserve">Valux - Abel da Costa Valério      </v>
          </cell>
        </row>
        <row r="11151">
          <cell r="B11151" t="str">
            <v xml:space="preserve">Val-Valorização de Activos,S A     </v>
          </cell>
        </row>
        <row r="11152">
          <cell r="B11152" t="str">
            <v xml:space="preserve">Valvitrans - Máq.E.Transporte,Lda  </v>
          </cell>
        </row>
        <row r="11153">
          <cell r="B11153" t="str">
            <v>Van Chest-Instalações Especiais,Lda</v>
          </cell>
        </row>
        <row r="11154">
          <cell r="B11154" t="str">
            <v xml:space="preserve">Van Geel Portugal, Lda.            </v>
          </cell>
        </row>
        <row r="11155">
          <cell r="B11155" t="str">
            <v xml:space="preserve">VANDA MARIA ALVES SOUSA FIUZA      </v>
          </cell>
        </row>
        <row r="11156">
          <cell r="B11156" t="str">
            <v xml:space="preserve">VANDA MARIA MATEUS COSTA           </v>
          </cell>
        </row>
        <row r="11157">
          <cell r="B11157" t="str">
            <v xml:space="preserve">VANDA MARINA PAULO CONSTANTINO     </v>
          </cell>
        </row>
        <row r="11158">
          <cell r="B11158" t="str">
            <v xml:space="preserve">Vanguarserviços-C.Máq.Tr.Solos,Lda </v>
          </cell>
        </row>
        <row r="11159">
          <cell r="B11159" t="str">
            <v>VÂNIA CRISTINA PINTO DA C.MELO TEIX</v>
          </cell>
        </row>
        <row r="11160">
          <cell r="B11160" t="str">
            <v xml:space="preserve">Vânia Cristina Pinto da Costa      </v>
          </cell>
        </row>
        <row r="11161">
          <cell r="B11161" t="str">
            <v xml:space="preserve">Vânia Cristina Pinto da Costa      </v>
          </cell>
        </row>
        <row r="11162">
          <cell r="B11162" t="str">
            <v xml:space="preserve">VÂNIA SOFIA DA CUNHA LUÍS FÉLIX    </v>
          </cell>
        </row>
        <row r="11163">
          <cell r="B11163" t="str">
            <v xml:space="preserve">Vantagem + - Consult.Formação,Lda  </v>
          </cell>
        </row>
        <row r="11164">
          <cell r="B11164" t="str">
            <v xml:space="preserve">Vap - Veículos Automov.Peças,Lda   </v>
          </cell>
        </row>
        <row r="11165">
          <cell r="B11165" t="str">
            <v xml:space="preserve">Vaprema - Soc.Ind.Caix.Alumin,Lda  </v>
          </cell>
        </row>
        <row r="11166">
          <cell r="B11166" t="str">
            <v xml:space="preserve">Varela e C., Lda.                  </v>
          </cell>
        </row>
        <row r="11167">
          <cell r="B11167" t="str">
            <v xml:space="preserve">Varitrans-Ag.Naveg.Transito, Lda   </v>
          </cell>
        </row>
        <row r="11168">
          <cell r="B11168" t="str">
            <v xml:space="preserve">Vasco Aniceto Oliveira Costa Melo  </v>
          </cell>
        </row>
        <row r="11169">
          <cell r="B11169" t="str">
            <v xml:space="preserve">VASCO ANICETO OLIVEIRA COSTA MELO  </v>
          </cell>
        </row>
        <row r="11170">
          <cell r="B11170" t="str">
            <v>VASCO DOMINGOS VELOSO MARTINS RIBEI</v>
          </cell>
        </row>
        <row r="11171">
          <cell r="B11171" t="str">
            <v xml:space="preserve">Vasco Ferreira Machado             </v>
          </cell>
        </row>
        <row r="11172">
          <cell r="B11172" t="str">
            <v xml:space="preserve">Vasco José Guerreiro Virgílio      </v>
          </cell>
        </row>
        <row r="11173">
          <cell r="B11173" t="str">
            <v xml:space="preserve">Vasco M.P.M.Fern. Thomaz           </v>
          </cell>
        </row>
        <row r="11174">
          <cell r="B11174" t="str">
            <v xml:space="preserve">Vasco M.S.G.Frade Almeida          </v>
          </cell>
        </row>
        <row r="11175">
          <cell r="B11175" t="str">
            <v xml:space="preserve">VASCO MANUEL CORREIA CARVALHO      </v>
          </cell>
        </row>
        <row r="11176">
          <cell r="B11176" t="str">
            <v xml:space="preserve">Vasco Pessoa, SA                   </v>
          </cell>
        </row>
        <row r="11177">
          <cell r="B11177" t="str">
            <v xml:space="preserve">Vasco Sequeira Alves               </v>
          </cell>
        </row>
        <row r="11178">
          <cell r="B11178" t="str">
            <v xml:space="preserve">Vasconcelos et al, Lda             </v>
          </cell>
        </row>
        <row r="11179">
          <cell r="B11179" t="str">
            <v xml:space="preserve">Vasp Premium, Lda                  </v>
          </cell>
        </row>
        <row r="11180">
          <cell r="B11180" t="str">
            <v xml:space="preserve">Vasrel - Marcenar.decoração,Lda    </v>
          </cell>
        </row>
        <row r="11181">
          <cell r="B11181" t="str">
            <v xml:space="preserve">Vatel-Comp.Produt.Alimentares,S.A. </v>
          </cell>
        </row>
        <row r="11182">
          <cell r="B11182" t="str">
            <v xml:space="preserve">Vau-Produções Audiovisuais. Lda    </v>
          </cell>
        </row>
        <row r="11183">
          <cell r="B11183" t="str">
            <v xml:space="preserve">Vaz de Carvalho &amp; Soares, Lda      </v>
          </cell>
        </row>
        <row r="11184">
          <cell r="B11184" t="str">
            <v>VBDATA-Serv. Equip.Informáticos,Lda</v>
          </cell>
        </row>
        <row r="11185">
          <cell r="B11185" t="str">
            <v xml:space="preserve">VCentrum-Cª Com.Veículos, Lda      </v>
          </cell>
        </row>
        <row r="11186">
          <cell r="B11186" t="str">
            <v>Vecofabril - Acess. Transf. Veículo</v>
          </cell>
        </row>
        <row r="11187">
          <cell r="B11187" t="str">
            <v xml:space="preserve">VecoJuncal-Com.Mobil.Ilum.Unip.Lda </v>
          </cell>
        </row>
        <row r="11188">
          <cell r="B11188" t="str">
            <v xml:space="preserve">Vecor-Produções Gráficas, Lda      </v>
          </cell>
        </row>
        <row r="11189">
          <cell r="B11189" t="str">
            <v xml:space="preserve">Vector Mais                        </v>
          </cell>
        </row>
        <row r="11190">
          <cell r="B11190" t="str">
            <v xml:space="preserve">Veda Açores-Serv.Mat.C.Civil, Lda  </v>
          </cell>
        </row>
        <row r="11191">
          <cell r="B11191" t="str">
            <v xml:space="preserve">Vedal-Metalo Transformadora, Lda   </v>
          </cell>
        </row>
        <row r="11192">
          <cell r="B11192" t="str">
            <v xml:space="preserve">Vedamisto, Lda                     </v>
          </cell>
        </row>
        <row r="11193">
          <cell r="B11193" t="str">
            <v xml:space="preserve">Vedantes do Porto                  </v>
          </cell>
        </row>
        <row r="11194">
          <cell r="B11194" t="str">
            <v>Vedap-Espaços Verdes Sivicultura, V</v>
          </cell>
        </row>
        <row r="11195">
          <cell r="B11195" t="str">
            <v xml:space="preserve">Vedarame-Ved.Redes Metálicas, Lda. </v>
          </cell>
        </row>
        <row r="11196">
          <cell r="B11196" t="str">
            <v xml:space="preserve">Vedasul-Vedantes do Sul, Lda       </v>
          </cell>
        </row>
        <row r="11197">
          <cell r="B11197" t="str">
            <v xml:space="preserve">Vedicerca-Soc. Rep. Agro-Pec.Lda   </v>
          </cell>
        </row>
        <row r="11198">
          <cell r="B11198" t="str">
            <v>Vedior Psicoforma-D.Humano Empr.Lda</v>
          </cell>
        </row>
        <row r="11199">
          <cell r="B11199" t="str">
            <v>Vedrol - Vedantes e Rolamentos, Lda</v>
          </cell>
        </row>
        <row r="11200">
          <cell r="B11200" t="str">
            <v>Veicomer - Rectif. e Repar. Mecânic</v>
          </cell>
        </row>
        <row r="11201">
          <cell r="B11201" t="str">
            <v xml:space="preserve">Veículos e Equip.de Manutenc.Lda   </v>
          </cell>
        </row>
        <row r="11202">
          <cell r="B11202" t="str">
            <v xml:space="preserve">Vela Latina - Cent.Comercial,Lda   </v>
          </cell>
        </row>
        <row r="11203">
          <cell r="B11203" t="str">
            <v>Velhas &amp; Pires, Construção Civil, L</v>
          </cell>
        </row>
        <row r="11204">
          <cell r="B11204" t="str">
            <v xml:space="preserve">Veloso Catering Unipessoal         </v>
          </cell>
        </row>
        <row r="11205">
          <cell r="B11205" t="str">
            <v xml:space="preserve">Veloso e Troca, Lda                </v>
          </cell>
        </row>
        <row r="11206">
          <cell r="B11206" t="str">
            <v xml:space="preserve">Vemetec - Eng.Sist.Serviços, Lda   </v>
          </cell>
        </row>
        <row r="11207">
          <cell r="B11207" t="str">
            <v xml:space="preserve">Venâncio Costa Lda.                </v>
          </cell>
        </row>
        <row r="11208">
          <cell r="B11208" t="str">
            <v xml:space="preserve">Venâncio e Pedro, Lda.             </v>
          </cell>
        </row>
        <row r="11209">
          <cell r="B11209" t="str">
            <v>VENDAP - Soc.Port.Alug.Venda Eq.Lda</v>
          </cell>
        </row>
        <row r="11210">
          <cell r="B11210" t="str">
            <v>Vendap Loc - Aluguer de Equipamento</v>
          </cell>
        </row>
        <row r="11211">
          <cell r="B11211" t="str">
            <v>Ventarco-Ventilação e Ar Condic.,Ld</v>
          </cell>
        </row>
        <row r="11212">
          <cell r="B11212" t="str">
            <v xml:space="preserve">Ventifor-Rep. Eq.e Assist.Tec.Lda  </v>
          </cell>
        </row>
        <row r="11213">
          <cell r="B11213" t="str">
            <v xml:space="preserve">Ventilarco-Est.Proj.V.Ar Cond.Lda  </v>
          </cell>
        </row>
        <row r="11214">
          <cell r="B11214" t="str">
            <v>Ventilarco-Industrias Tecnicas Espe</v>
          </cell>
        </row>
        <row r="11215">
          <cell r="B11215" t="str">
            <v xml:space="preserve">Venusti Unipessoal,Lda             </v>
          </cell>
        </row>
        <row r="11216">
          <cell r="B11216" t="str">
            <v xml:space="preserve">Vera Catarina M.Morgado da Silva   </v>
          </cell>
        </row>
        <row r="11217">
          <cell r="B11217" t="str">
            <v xml:space="preserve">VERA CRISTINA N. SANTOS BORREGO    </v>
          </cell>
        </row>
        <row r="11218">
          <cell r="B11218" t="str">
            <v xml:space="preserve">Vera Curiel                        </v>
          </cell>
        </row>
        <row r="11219">
          <cell r="B11219" t="str">
            <v xml:space="preserve">Vera Lúcia Carvalho Ornelas Torres </v>
          </cell>
        </row>
        <row r="11220">
          <cell r="B11220" t="str">
            <v xml:space="preserve">Vera Prokic                        </v>
          </cell>
        </row>
        <row r="11221">
          <cell r="B11221" t="str">
            <v>Verbalista-Projectos Média Unipesso</v>
          </cell>
        </row>
        <row r="11222">
          <cell r="B11222" t="str">
            <v xml:space="preserve">VERBIS  IBERIA-Tecn. de Informação </v>
          </cell>
        </row>
        <row r="11223">
          <cell r="B11223" t="str">
            <v xml:space="preserve">Vercor - Artigos Electricos, Lda   </v>
          </cell>
        </row>
        <row r="11224">
          <cell r="B11224" t="str">
            <v xml:space="preserve">Verd Hotel-Empreend.Hoteleiros,Lda </v>
          </cell>
        </row>
        <row r="11225">
          <cell r="B11225" t="str">
            <v xml:space="preserve">Verdarte - Flor e Jardins, Lda     </v>
          </cell>
        </row>
        <row r="11226">
          <cell r="B11226" t="str">
            <v xml:space="preserve">Verde Soft                         </v>
          </cell>
        </row>
        <row r="11227">
          <cell r="B11227" t="str">
            <v xml:space="preserve">Verdegolf-Campos Golf Açores,Sa    </v>
          </cell>
        </row>
        <row r="11228">
          <cell r="B11228" t="str">
            <v xml:space="preserve">Verdes Ares-Jardins Esp.Verdes,Lda </v>
          </cell>
        </row>
        <row r="11229">
          <cell r="B11229" t="str">
            <v xml:space="preserve">VeriSign, Inc                      </v>
          </cell>
        </row>
        <row r="11230">
          <cell r="B11230" t="str">
            <v>Verlag Dashofer-Ed.Profissionais,Ld</v>
          </cell>
        </row>
        <row r="11231">
          <cell r="B11231" t="str">
            <v xml:space="preserve">Veronika S. Vasconcelos            </v>
          </cell>
        </row>
        <row r="11232">
          <cell r="B11232" t="str">
            <v xml:space="preserve">Vertical - Soc.Iluminação, Lda     </v>
          </cell>
        </row>
        <row r="11233">
          <cell r="B11233" t="str">
            <v xml:space="preserve">Vertical-Imp. e Comunicação, S.A   </v>
          </cell>
        </row>
        <row r="11234">
          <cell r="B11234" t="str">
            <v xml:space="preserve">Verticalwork-Trabalhos em Altura   </v>
          </cell>
        </row>
        <row r="11235">
          <cell r="B11235" t="str">
            <v xml:space="preserve">Vesauto-Automóveis, Reparações,Lda </v>
          </cell>
        </row>
        <row r="11236">
          <cell r="B11236" t="str">
            <v>Vest&amp;Leia-Helder Fernando Costa e S</v>
          </cell>
        </row>
        <row r="11237">
          <cell r="B11237" t="str">
            <v xml:space="preserve">Vestireme-Sistemas Integrados      </v>
          </cell>
        </row>
        <row r="11238">
          <cell r="B11238" t="str">
            <v xml:space="preserve">Vetrometal                         </v>
          </cell>
        </row>
        <row r="11239">
          <cell r="B11239" t="str">
            <v>Vetroplás - Indrus.Tranf. Polímeros</v>
          </cell>
        </row>
        <row r="11240">
          <cell r="B11240" t="str">
            <v xml:space="preserve">Vetus-Com.Arte e decoração, Lda    </v>
          </cell>
        </row>
        <row r="11241">
          <cell r="B11241" t="str">
            <v xml:space="preserve">Vexa-Comércio Representações,Lda   </v>
          </cell>
        </row>
        <row r="11242">
          <cell r="B11242" t="str">
            <v xml:space="preserve">VGA-Constr.Instalaç.Especiais,Lda  </v>
          </cell>
        </row>
        <row r="11243">
          <cell r="B11243" t="str">
            <v xml:space="preserve">Via Directa-Serviço de Estaf.,Lda  </v>
          </cell>
        </row>
        <row r="11244">
          <cell r="B11244" t="str">
            <v xml:space="preserve">Via Guide GmbH                     </v>
          </cell>
        </row>
        <row r="11245">
          <cell r="B11245" t="str">
            <v>Via Verde Portugal-Gestão de Siste-</v>
          </cell>
        </row>
        <row r="11246">
          <cell r="B11246" t="str">
            <v xml:space="preserve">Viagens Abreu, S.A.                </v>
          </cell>
        </row>
        <row r="11247">
          <cell r="B11247" t="str">
            <v xml:space="preserve">Viagens El Corte Inglês            </v>
          </cell>
        </row>
        <row r="11248">
          <cell r="B11248" t="str">
            <v xml:space="preserve">Viajes Iberia, SA                  </v>
          </cell>
        </row>
        <row r="11249">
          <cell r="B11249" t="str">
            <v xml:space="preserve">Vialivre                           </v>
          </cell>
        </row>
        <row r="11250">
          <cell r="B11250" t="str">
            <v>VIALSIL - Construção e Conservação,</v>
          </cell>
        </row>
        <row r="11251">
          <cell r="B11251" t="str">
            <v xml:space="preserve">Vialsil-Constr. e Conservação,Lda  </v>
          </cell>
        </row>
        <row r="11252">
          <cell r="B11252" t="str">
            <v xml:space="preserve">Viana &amp; Augusto, Lda               </v>
          </cell>
        </row>
        <row r="11253">
          <cell r="B11253" t="str">
            <v xml:space="preserve">Viana Praia-Activ.Hoteleiras,SA    </v>
          </cell>
        </row>
        <row r="11254">
          <cell r="B11254" t="str">
            <v xml:space="preserve">Vianas, SA                         </v>
          </cell>
        </row>
        <row r="11255">
          <cell r="B11255" t="str">
            <v>Viaponte-Proj.Consult.Engenharia,SA</v>
          </cell>
        </row>
        <row r="11256">
          <cell r="B11256" t="str">
            <v>Viapor - Equipamentos e Serviços, L</v>
          </cell>
        </row>
        <row r="11257">
          <cell r="B11257" t="str">
            <v xml:space="preserve">Viata-S.Tecnologias Informação, SA </v>
          </cell>
        </row>
        <row r="11258">
          <cell r="B11258" t="str">
            <v xml:space="preserve">Viatel-Tecnologia de Comunic. SA   </v>
          </cell>
        </row>
        <row r="11259">
          <cell r="B11259" t="str">
            <v xml:space="preserve">Vibeiras - Soc. Com. Plantas, Sa   </v>
          </cell>
        </row>
        <row r="11260">
          <cell r="B11260" t="str">
            <v xml:space="preserve">Vibeiras - Soc.Com.Plantas, SA     </v>
          </cell>
        </row>
        <row r="11261">
          <cell r="B11261" t="str">
            <v xml:space="preserve">Viborel - Distribuição, SA         </v>
          </cell>
        </row>
        <row r="11262">
          <cell r="B11262" t="str">
            <v>Vice - Versa -Serviços Tradução Lda</v>
          </cell>
        </row>
        <row r="11263">
          <cell r="B11263" t="str">
            <v xml:space="preserve">Vicente Barreto                    </v>
          </cell>
        </row>
        <row r="11264">
          <cell r="B11264" t="str">
            <v xml:space="preserve">Vicente e Fazeres, Lda             </v>
          </cell>
        </row>
        <row r="11265">
          <cell r="B11265" t="str">
            <v xml:space="preserve">Vicente Manuel Marçal Viveiros     </v>
          </cell>
        </row>
        <row r="11266">
          <cell r="B11266" t="str">
            <v xml:space="preserve">Vicentes - Representações          </v>
          </cell>
        </row>
        <row r="11267">
          <cell r="B11267" t="str">
            <v xml:space="preserve">Victor - Industrias Mecânicas, Lda </v>
          </cell>
        </row>
        <row r="11268">
          <cell r="B11268" t="str">
            <v xml:space="preserve">Victor &amp; Isabel, Lda               </v>
          </cell>
        </row>
        <row r="11269">
          <cell r="B11269" t="str">
            <v>Victor Almeida Com.Distribuição Beb</v>
          </cell>
        </row>
        <row r="11270">
          <cell r="B11270" t="str">
            <v xml:space="preserve">Victor do Carmo Cruz               </v>
          </cell>
        </row>
        <row r="11271">
          <cell r="B11271" t="str">
            <v xml:space="preserve">Victor João dos Santos Antunes     </v>
          </cell>
        </row>
        <row r="11272">
          <cell r="B11272" t="str">
            <v xml:space="preserve">VICTOR JOSÉ ALVES RESENDES         </v>
          </cell>
        </row>
        <row r="11273">
          <cell r="B11273" t="str">
            <v xml:space="preserve">Victor Manuel Card. Castanheira    </v>
          </cell>
        </row>
        <row r="11274">
          <cell r="B11274" t="str">
            <v>Victor Manuel Cerqueira C.Milheirão</v>
          </cell>
        </row>
        <row r="11275">
          <cell r="B11275" t="str">
            <v xml:space="preserve">Victor Manuel da Luz dos Santos    </v>
          </cell>
        </row>
        <row r="11276">
          <cell r="B11276" t="str">
            <v xml:space="preserve">VICTOR MANUEL DA SILVA MATOS       </v>
          </cell>
        </row>
        <row r="11277">
          <cell r="B11277" t="str">
            <v xml:space="preserve">Victor Manuel de Sousa             </v>
          </cell>
        </row>
        <row r="11278">
          <cell r="B11278" t="str">
            <v xml:space="preserve">Victor Manuel Dinis Marques,       </v>
          </cell>
        </row>
        <row r="11279">
          <cell r="B11279" t="str">
            <v xml:space="preserve">Victor Manuel Duarte Oliveira      </v>
          </cell>
        </row>
        <row r="11280">
          <cell r="B11280" t="str">
            <v xml:space="preserve">VICTOR MANUEL FREITAS CABRAL       </v>
          </cell>
        </row>
        <row r="11281">
          <cell r="B11281" t="str">
            <v xml:space="preserve">Victor Manuel L. Lopes Teixeira    </v>
          </cell>
        </row>
        <row r="11282">
          <cell r="B11282" t="str">
            <v xml:space="preserve">VICTOR MANUEL PIRES ROCHA          </v>
          </cell>
        </row>
        <row r="11283">
          <cell r="B11283" t="str">
            <v xml:space="preserve">Victor Marques                     </v>
          </cell>
        </row>
        <row r="11284">
          <cell r="B11284" t="str">
            <v>Victor Marques &amp; Assoc.-S.Advogados</v>
          </cell>
        </row>
        <row r="11285">
          <cell r="B11285" t="str">
            <v xml:space="preserve">Victor Quental-Soc.Unipessoal.Ld   </v>
          </cell>
        </row>
        <row r="11286">
          <cell r="B11286" t="str">
            <v xml:space="preserve">Vida Económica - Editorial, SA     </v>
          </cell>
        </row>
        <row r="11287">
          <cell r="B11287" t="str">
            <v xml:space="preserve">Vida Segura                        </v>
          </cell>
        </row>
        <row r="11288">
          <cell r="B11288" t="str">
            <v xml:space="preserve">Vidafo-Com.Ac.Máq.Terrapl.Mar.Lda  </v>
          </cell>
        </row>
        <row r="11289">
          <cell r="B11289" t="str">
            <v xml:space="preserve">Vidal Vieira Travassos             </v>
          </cell>
        </row>
        <row r="11290">
          <cell r="B11290" t="str">
            <v xml:space="preserve">Video Vinyl de Sérgio Avelar       </v>
          </cell>
        </row>
        <row r="11291">
          <cell r="B11291" t="str">
            <v xml:space="preserve">Videocolor-Lab.Fotoacab.Cores,Lda  </v>
          </cell>
        </row>
        <row r="11292">
          <cell r="B11292" t="str">
            <v xml:space="preserve">Videofono-Imagem,Som e Edição,Lda  </v>
          </cell>
        </row>
        <row r="11293">
          <cell r="B11293" t="str">
            <v xml:space="preserve">Videogest - Filmes Tecn.Form.Lda   </v>
          </cell>
        </row>
        <row r="11294">
          <cell r="B11294" t="str">
            <v xml:space="preserve">Videovisão Electrónica, Lda        </v>
          </cell>
        </row>
        <row r="11295">
          <cell r="B11295" t="str">
            <v xml:space="preserve">Vidraria de Lavra                  </v>
          </cell>
        </row>
        <row r="11296">
          <cell r="B11296" t="str">
            <v xml:space="preserve">Vidraria do Pereiró, Lda           </v>
          </cell>
        </row>
        <row r="11297">
          <cell r="B11297" t="str">
            <v xml:space="preserve">Vidraria Farense                   </v>
          </cell>
        </row>
        <row r="11298">
          <cell r="B11298" t="str">
            <v xml:space="preserve">Vidraria Padroense-Com.Vidros,Lda  </v>
          </cell>
        </row>
        <row r="11299">
          <cell r="B11299" t="str">
            <v xml:space="preserve">Vidreira de Santa Iria             </v>
          </cell>
        </row>
        <row r="11300">
          <cell r="B11300" t="str">
            <v xml:space="preserve">Vidreira do Brasil, Lda.           </v>
          </cell>
        </row>
        <row r="11301">
          <cell r="B11301" t="str">
            <v xml:space="preserve">Vidreira Ideal do Fundão           </v>
          </cell>
        </row>
        <row r="11302">
          <cell r="B11302" t="str">
            <v xml:space="preserve">Vidreira Louletana, Lda            </v>
          </cell>
        </row>
        <row r="11303">
          <cell r="B11303" t="str">
            <v xml:space="preserve">Vidreira Luclana,Lda               </v>
          </cell>
        </row>
        <row r="11304">
          <cell r="B11304" t="str">
            <v xml:space="preserve">Vidrocacém-Com.Ind. Vidros, Lda    </v>
          </cell>
        </row>
        <row r="11305">
          <cell r="B11305" t="str">
            <v xml:space="preserve">Vidroeste, Lda.                    </v>
          </cell>
        </row>
        <row r="11306">
          <cell r="B11306" t="str">
            <v>Vidropol-Estratif.Fibra de Vidro,Sa</v>
          </cell>
        </row>
        <row r="11307">
          <cell r="B11307" t="str">
            <v xml:space="preserve">Vidrossintra - Vidros Sintra, Lda  </v>
          </cell>
        </row>
        <row r="11308">
          <cell r="B11308" t="str">
            <v xml:space="preserve">Viegas Brito &amp; Bota Guerreiro, Lda </v>
          </cell>
        </row>
        <row r="11309">
          <cell r="B11309" t="str">
            <v xml:space="preserve">Vieira &amp; Vieira, Lda               </v>
          </cell>
        </row>
        <row r="11310">
          <cell r="B11310" t="str">
            <v xml:space="preserve">Vieira de Almeida &amp; Associados     </v>
          </cell>
        </row>
        <row r="11311">
          <cell r="B11311" t="str">
            <v xml:space="preserve">Vieira e Couto, Lda                </v>
          </cell>
        </row>
        <row r="11312">
          <cell r="B11312" t="str">
            <v xml:space="preserve">Vieira Pinto e Ribeiro, Lda.       </v>
          </cell>
        </row>
        <row r="11313">
          <cell r="B11313" t="str">
            <v xml:space="preserve">Vieiras-Fabr.Mat.Construção,Lda    </v>
          </cell>
        </row>
        <row r="11314">
          <cell r="B11314" t="str">
            <v>Vifato - Soc. Com. Equip. Prot. Ind</v>
          </cell>
        </row>
        <row r="11315">
          <cell r="B11315" t="str">
            <v>VIFERSA - Máq. Ferram. Acessór. Lda</v>
          </cell>
        </row>
        <row r="11316">
          <cell r="B11316" t="str">
            <v>Vigilarme-Sistemas de Segurança, S.</v>
          </cell>
        </row>
        <row r="11317">
          <cell r="B11317" t="str">
            <v xml:space="preserve">Viking Aviation Limited            </v>
          </cell>
        </row>
        <row r="11318">
          <cell r="B11318" t="str">
            <v xml:space="preserve">Vila do Porto-Municipio            </v>
          </cell>
        </row>
        <row r="11319">
          <cell r="B11319" t="str">
            <v xml:space="preserve">Vila e Saavedra                    </v>
          </cell>
        </row>
        <row r="11320">
          <cell r="B11320" t="str">
            <v xml:space="preserve">Vila Galé - Soc.Empr.Turist.,S.A.  </v>
          </cell>
        </row>
        <row r="11321">
          <cell r="B11321" t="str">
            <v>Vila Galé-Cintra Int.Inv.Turisticos</v>
          </cell>
        </row>
        <row r="11322">
          <cell r="B11322" t="str">
            <v xml:space="preserve">Vila Joya                          </v>
          </cell>
        </row>
        <row r="11323">
          <cell r="B11323" t="str">
            <v>Vila Sol III - Empr.Urbanísticos, S</v>
          </cell>
        </row>
        <row r="11324">
          <cell r="B11324" t="str">
            <v xml:space="preserve">Vila Sol IV - Gestão Hoteleira, SA </v>
          </cell>
        </row>
        <row r="11325">
          <cell r="B11325" t="str">
            <v>Vilabrindes-Publ.Import.Export.,Lda</v>
          </cell>
        </row>
        <row r="11326">
          <cell r="B11326" t="str">
            <v xml:space="preserve">Vilapeças-Com. Ac. Autom., Lda     </v>
          </cell>
        </row>
        <row r="11327">
          <cell r="B11327" t="str">
            <v xml:space="preserve">Vilaplano - Construções, Lda       </v>
          </cell>
        </row>
        <row r="11328">
          <cell r="B11328" t="str">
            <v xml:space="preserve">Vilaverde &amp; Pratas,Consultores,Lda </v>
          </cell>
        </row>
        <row r="11329">
          <cell r="B11329" t="str">
            <v xml:space="preserve">Villa A 110 - Soluç.Tecnológ.Lda   </v>
          </cell>
        </row>
        <row r="11330">
          <cell r="B11330" t="str">
            <v>Vilmaro Ribeiro Queirós-Desp.Of.Lda</v>
          </cell>
        </row>
        <row r="11331">
          <cell r="B11331" t="str">
            <v>Vimac-Mat. Tecnicas  Electricidade,</v>
          </cell>
        </row>
        <row r="11332">
          <cell r="B11332" t="str">
            <v xml:space="preserve">Vindotco UK Ltd                    </v>
          </cell>
        </row>
        <row r="11333">
          <cell r="B11333" t="str">
            <v xml:space="preserve">Vinicom-Com.Distrib.Bebidas, Lda   </v>
          </cell>
        </row>
        <row r="11334">
          <cell r="B11334" t="str">
            <v xml:space="preserve">VinilConsta-Public. Serviços, Lda  </v>
          </cell>
        </row>
        <row r="11335">
          <cell r="B11335" t="str">
            <v xml:space="preserve">Viniljob - Publicidade, Lda        </v>
          </cell>
        </row>
        <row r="11336">
          <cell r="B11336" t="str">
            <v xml:space="preserve">Vinitrade, Lda                     </v>
          </cell>
        </row>
        <row r="11337">
          <cell r="B11337" t="str">
            <v xml:space="preserve">Vinloja-Com.Selecção Vinhos, Lda   </v>
          </cell>
        </row>
        <row r="11338">
          <cell r="B11338" t="str">
            <v>Vinura-Soc.Agricola e Imobiliária,S</v>
          </cell>
        </row>
        <row r="11339">
          <cell r="B11339" t="str">
            <v>VIOLANTE MARIA ALVES SEQUEIRA DUART</v>
          </cell>
        </row>
        <row r="11340">
          <cell r="B11340" t="str">
            <v xml:space="preserve">Violante Rosado Carvalho Cortes    </v>
          </cell>
        </row>
        <row r="11341">
          <cell r="B11341" t="str">
            <v xml:space="preserve">Vip Executive Suites Marquês       </v>
          </cell>
        </row>
        <row r="11342">
          <cell r="B11342" t="str">
            <v>Vip Zurique-E.Hotel.Quinta Ferro, L</v>
          </cell>
        </row>
        <row r="11343">
          <cell r="B11343" t="str">
            <v xml:space="preserve">Vipeclima - Montag.Rep.Frio, Lda   </v>
          </cell>
        </row>
        <row r="11344">
          <cell r="B11344" t="str">
            <v xml:space="preserve">Viprensa-Soc.Editora Algarve, Lda  </v>
          </cell>
        </row>
        <row r="11345">
          <cell r="B11345" t="str">
            <v xml:space="preserve">VIRCLAR-Fab.VidroTemp.,Duplo,Lda   </v>
          </cell>
        </row>
        <row r="11346">
          <cell r="B11346" t="str">
            <v xml:space="preserve">Virfránpublicidad                  </v>
          </cell>
        </row>
        <row r="11347">
          <cell r="B11347" t="str">
            <v xml:space="preserve">Virgílio Amaral Damaso e Filhos    </v>
          </cell>
        </row>
        <row r="11348">
          <cell r="B11348" t="str">
            <v xml:space="preserve">Virgilio António P. Ferreira       </v>
          </cell>
        </row>
        <row r="11349">
          <cell r="B11349" t="str">
            <v xml:space="preserve">Virgílio da Silva Valadas          </v>
          </cell>
        </row>
        <row r="11350">
          <cell r="B11350" t="str">
            <v xml:space="preserve">Virgílio Luna, Lda                 </v>
          </cell>
        </row>
        <row r="11351">
          <cell r="B11351" t="str">
            <v xml:space="preserve">Virgilio Machado Costa             </v>
          </cell>
        </row>
        <row r="11352">
          <cell r="B11352" t="str">
            <v xml:space="preserve">VIRGINIA LURDES MONTEIRO           </v>
          </cell>
        </row>
        <row r="11353">
          <cell r="B11353" t="str">
            <v xml:space="preserve">Virt Publicidade, Lda              </v>
          </cell>
        </row>
        <row r="11354">
          <cell r="B11354" t="str">
            <v>Visabeira-Socº Tecnica  Obras Proje</v>
          </cell>
        </row>
        <row r="11355">
          <cell r="B11355" t="str">
            <v xml:space="preserve">VISANDOTUDO, Com. Mat. Const., Ldª </v>
          </cell>
        </row>
        <row r="11356">
          <cell r="B11356" t="str">
            <v>Visão X-Prod.Com.Audiovisual,Uni,Ld</v>
          </cell>
        </row>
        <row r="11357">
          <cell r="B11357" t="str">
            <v xml:space="preserve">Vision-Box S.A.                    </v>
          </cell>
        </row>
        <row r="11358">
          <cell r="B11358" t="str">
            <v xml:space="preserve">VIsitBritain                       </v>
          </cell>
        </row>
        <row r="11359">
          <cell r="B11359" t="str">
            <v xml:space="preserve">Vista Alegre Atlantis, SA          </v>
          </cell>
        </row>
        <row r="11360">
          <cell r="B11360" t="str">
            <v xml:space="preserve">Vista Alegre-Louças,Vidr.Ut.,Lda   </v>
          </cell>
        </row>
        <row r="11361">
          <cell r="B11361" t="str">
            <v>Visual Attack-Vis. Merchandising,Sa</v>
          </cell>
        </row>
        <row r="11362">
          <cell r="B11362" t="str">
            <v xml:space="preserve">Visual Forma-Form.Progr.N.Tecn.Lda </v>
          </cell>
        </row>
        <row r="11363">
          <cell r="B11363" t="str">
            <v xml:space="preserve">Visualmaster-Com.Audiovisuais,Lda  </v>
          </cell>
        </row>
        <row r="11364">
          <cell r="B11364" t="str">
            <v xml:space="preserve">Vitor Armando Daniel de Almeida    </v>
          </cell>
        </row>
        <row r="11365">
          <cell r="B11365" t="str">
            <v xml:space="preserve">Vitor Batista-Serv.Tecn.Aduan.Lda  </v>
          </cell>
        </row>
        <row r="11366">
          <cell r="B11366" t="str">
            <v xml:space="preserve">Vitor Carvalho-Limpezas-Unip,,Lda  </v>
          </cell>
        </row>
        <row r="11367">
          <cell r="B11367" t="str">
            <v xml:space="preserve">VÍTOR DELGADO MARIA                </v>
          </cell>
        </row>
        <row r="11368">
          <cell r="B11368" t="str">
            <v xml:space="preserve">Vitor Filipe Viegas Pires          </v>
          </cell>
        </row>
        <row r="11369">
          <cell r="B11369" t="str">
            <v xml:space="preserve">VÍTOR HUGO DOS SANTOS GRAÇA        </v>
          </cell>
        </row>
        <row r="11370">
          <cell r="B11370" t="str">
            <v>VÍTOR JOÃO ALVES PEREIRA DE ALMEIDA</v>
          </cell>
        </row>
        <row r="11371">
          <cell r="B11371" t="str">
            <v xml:space="preserve">VÍTOR JOSÉ NEVES DE ANDRADE        </v>
          </cell>
        </row>
        <row r="11372">
          <cell r="B11372" t="str">
            <v xml:space="preserve">Vitor José Pedro Roque Clemente    </v>
          </cell>
        </row>
        <row r="11373">
          <cell r="B11373" t="str">
            <v xml:space="preserve">VITOR LEONEL ABREU SILVA DUARTE    </v>
          </cell>
        </row>
        <row r="11374">
          <cell r="B11374" t="str">
            <v xml:space="preserve">Vitor M Cardoso Sintra             </v>
          </cell>
        </row>
        <row r="11375">
          <cell r="B11375" t="str">
            <v xml:space="preserve">Vitor Manuel A.C.Mendes            </v>
          </cell>
        </row>
        <row r="11376">
          <cell r="B11376" t="str">
            <v xml:space="preserve">Vitor Manuel A.Rodrigues           </v>
          </cell>
        </row>
        <row r="11377">
          <cell r="B11377" t="str">
            <v>VÍTOR MANUEL ALVES DA SILVA MARQUES</v>
          </cell>
        </row>
        <row r="11378">
          <cell r="B11378" t="str">
            <v xml:space="preserve">VÍTOR MANUEL BAPTISTA ALELUIA      </v>
          </cell>
        </row>
        <row r="11379">
          <cell r="B11379" t="str">
            <v xml:space="preserve">VITOR MANUEL BATISTA ALMEIDA       </v>
          </cell>
        </row>
        <row r="11380">
          <cell r="B11380" t="str">
            <v xml:space="preserve">Vitor Manuel C. Veres              </v>
          </cell>
        </row>
        <row r="11381">
          <cell r="B11381" t="str">
            <v xml:space="preserve">Vitor Manuel Cardoso Gomes         </v>
          </cell>
        </row>
        <row r="11382">
          <cell r="B11382" t="str">
            <v xml:space="preserve">VITOR MANUEL DOS SANTOS NARCISO    </v>
          </cell>
        </row>
        <row r="11383">
          <cell r="B11383" t="str">
            <v xml:space="preserve">VÍTOR MANUEL LAMY SILVESTRE SANTOS </v>
          </cell>
        </row>
        <row r="11384">
          <cell r="B11384" t="str">
            <v xml:space="preserve">VITOR MANUEL MARTINS RODRIGUES     </v>
          </cell>
        </row>
        <row r="11385">
          <cell r="B11385" t="str">
            <v xml:space="preserve">VITOR MANUEL MENDONÇA VALENTIM     </v>
          </cell>
        </row>
        <row r="11386">
          <cell r="B11386" t="str">
            <v xml:space="preserve">VITOR MANUEL PIRES SANTOS          </v>
          </cell>
        </row>
        <row r="11387">
          <cell r="B11387" t="str">
            <v xml:space="preserve">Vitor Manuel Quental Pereira       </v>
          </cell>
        </row>
        <row r="11388">
          <cell r="B11388" t="str">
            <v xml:space="preserve">Vitor Manuel Reis Brito            </v>
          </cell>
        </row>
        <row r="11389">
          <cell r="B11389" t="str">
            <v xml:space="preserve">Vitor Manuel Ribeiro Alves         </v>
          </cell>
        </row>
        <row r="11390">
          <cell r="B11390" t="str">
            <v xml:space="preserve">Vitor Manuel Ribeiro Silva         </v>
          </cell>
        </row>
        <row r="11391">
          <cell r="B11391" t="str">
            <v>VÍTOR MANUEL RODRIGUES DE FIGUEIRED</v>
          </cell>
        </row>
        <row r="11392">
          <cell r="B11392" t="str">
            <v xml:space="preserve">Vitor Manuel Rodrigues Ribeiro     </v>
          </cell>
        </row>
        <row r="11393">
          <cell r="B11393" t="str">
            <v xml:space="preserve">Vitor Manuel Teixeira Lamelas      </v>
          </cell>
        </row>
        <row r="11394">
          <cell r="B11394" t="str">
            <v xml:space="preserve">VÍTOR MANUEL VAZ DE PAIVA          </v>
          </cell>
        </row>
        <row r="11395">
          <cell r="B11395" t="str">
            <v xml:space="preserve">VÍTOR MIGUEL DA SILVA JORGE        </v>
          </cell>
        </row>
        <row r="11396">
          <cell r="B11396" t="str">
            <v xml:space="preserve">Vitor Orge                         </v>
          </cell>
        </row>
        <row r="11397">
          <cell r="B11397" t="str">
            <v xml:space="preserve">Vitor Sérgio Cardoso Rodrigues     </v>
          </cell>
        </row>
        <row r="11398">
          <cell r="B11398" t="str">
            <v xml:space="preserve">Vitorino M. Abelho Januário        </v>
          </cell>
        </row>
        <row r="11399">
          <cell r="B11399" t="str">
            <v xml:space="preserve">Vitorino Maria Ramos               </v>
          </cell>
        </row>
        <row r="11400">
          <cell r="B11400" t="str">
            <v xml:space="preserve">Vitrilab-Mat.Equip.Laboratório,Lda </v>
          </cell>
        </row>
        <row r="11401">
          <cell r="B11401" t="str">
            <v xml:space="preserve">Vivaldo do Pilar Custódio          </v>
          </cell>
        </row>
        <row r="11402">
          <cell r="B11402" t="str">
            <v xml:space="preserve">Vivaldo José Duarte Sequeira       </v>
          </cell>
        </row>
        <row r="11403">
          <cell r="B11403" t="str">
            <v xml:space="preserve">Viveiros S. Jorge, Lda             </v>
          </cell>
        </row>
        <row r="11404">
          <cell r="B11404" t="str">
            <v xml:space="preserve">Viveirosintra, Lda                 </v>
          </cell>
        </row>
        <row r="11405">
          <cell r="B11405" t="str">
            <v xml:space="preserve">Vivmar-Ass.Viv.Marisc.Ria Formosa  </v>
          </cell>
        </row>
        <row r="11406">
          <cell r="B11406" t="str">
            <v>VLADIMIRO ALEXANDRE GUERREIRO CONDA</v>
          </cell>
        </row>
        <row r="11407">
          <cell r="B11407" t="str">
            <v xml:space="preserve">VLF Confecções, Lda.               </v>
          </cell>
        </row>
        <row r="11408">
          <cell r="B11408" t="str">
            <v xml:space="preserve">Vodafone Portugal-Com.Pessoais,SA  </v>
          </cell>
        </row>
        <row r="11409">
          <cell r="B11409" t="str">
            <v xml:space="preserve">Volare-Gestão de Projectos         </v>
          </cell>
        </row>
        <row r="11410">
          <cell r="B11410" t="str">
            <v>Volataria-Activ.Agro-Ambientais,Lda</v>
          </cell>
        </row>
        <row r="11411">
          <cell r="B11411" t="str">
            <v xml:space="preserve">Volkswagen Autoeuropa,Lda          </v>
          </cell>
        </row>
        <row r="11412">
          <cell r="B11412" t="str">
            <v xml:space="preserve">VOM-Instalações Especiais, Lda     </v>
          </cell>
        </row>
        <row r="11413">
          <cell r="B11413" t="str">
            <v>Vortal-Com.Electro Consult.Multim.S</v>
          </cell>
        </row>
        <row r="11414">
          <cell r="B11414" t="str">
            <v xml:space="preserve">Vortice - Equip. Cientificos, Lda  </v>
          </cell>
        </row>
        <row r="11415">
          <cell r="B11415" t="str">
            <v xml:space="preserve">Vostoc-Ass.Imigrantes Leste Europa </v>
          </cell>
        </row>
        <row r="11416">
          <cell r="B11416" t="str">
            <v xml:space="preserve">Voxmédia-Comunic.e Marketing,SA    </v>
          </cell>
        </row>
        <row r="11417">
          <cell r="B11417" t="str">
            <v xml:space="preserve">Voyages C. Mathez                  </v>
          </cell>
        </row>
        <row r="11418">
          <cell r="B11418" t="str">
            <v xml:space="preserve">VPS Construções, Lda               </v>
          </cell>
        </row>
        <row r="11419">
          <cell r="B11419" t="str">
            <v xml:space="preserve">VRR-Comercio Acessório,Lda         </v>
          </cell>
        </row>
        <row r="11420">
          <cell r="B11420" t="str">
            <v xml:space="preserve">Vsa Inovação                       </v>
          </cell>
        </row>
        <row r="11421">
          <cell r="B11421" t="str">
            <v xml:space="preserve">VSC-Alug.Veículos s/Condutor,Lda   </v>
          </cell>
        </row>
        <row r="11422">
          <cell r="B11422" t="str">
            <v xml:space="preserve">VTD-Veículos Automóveis, SA        </v>
          </cell>
        </row>
        <row r="11423">
          <cell r="B11423" t="str">
            <v xml:space="preserve">VTM-C.Engenharia e Planeamento,Ld  </v>
          </cell>
        </row>
        <row r="11424">
          <cell r="B11424" t="str">
            <v xml:space="preserve">Vueling Airlines, SA               </v>
          </cell>
        </row>
        <row r="11425">
          <cell r="B11425" t="str">
            <v>Vulcal-Vulcanizações e Lubrificante</v>
          </cell>
        </row>
        <row r="11426">
          <cell r="B11426" t="str">
            <v>VWR International-M.Laboratório,Lda</v>
          </cell>
        </row>
        <row r="11427">
          <cell r="B11427" t="str">
            <v xml:space="preserve">Waldemar &amp; Tavares, Lda            </v>
          </cell>
        </row>
        <row r="11428">
          <cell r="B11428" t="str">
            <v xml:space="preserve">Wall Street Institute de Portugal, </v>
          </cell>
        </row>
        <row r="11429">
          <cell r="B11429" t="str">
            <v xml:space="preserve">WALTER ALBERTO AMARAL MENDES       </v>
          </cell>
        </row>
        <row r="11430">
          <cell r="B11430" t="str">
            <v xml:space="preserve">Walter M.B. Medeiros, Lda          </v>
          </cell>
        </row>
        <row r="11431">
          <cell r="B11431" t="str">
            <v xml:space="preserve">Walter Marçal Nascimento Castro    </v>
          </cell>
        </row>
        <row r="11432">
          <cell r="B11432" t="str">
            <v xml:space="preserve">Walter Medeiros                    </v>
          </cell>
        </row>
        <row r="11433">
          <cell r="B11433" t="str">
            <v xml:space="preserve">WALTER OLIVEIRA DA PONTE,Lda       </v>
          </cell>
        </row>
        <row r="11434">
          <cell r="B11434" t="str">
            <v xml:space="preserve">Walter Vargas Noia                 </v>
          </cell>
        </row>
        <row r="11435">
          <cell r="B11435" t="str">
            <v xml:space="preserve">Warburg Dillon Read                </v>
          </cell>
        </row>
        <row r="11436">
          <cell r="B11436" t="str">
            <v xml:space="preserve">Watson Wyatt International Ltd.    </v>
          </cell>
        </row>
        <row r="11437">
          <cell r="B11437" t="str">
            <v xml:space="preserve">Wavecom-Soluções Rádio             </v>
          </cell>
        </row>
        <row r="11438">
          <cell r="B11438" t="str">
            <v xml:space="preserve">Wavionix - Software, Ltd           </v>
          </cell>
        </row>
        <row r="11439">
          <cell r="B11439" t="str">
            <v xml:space="preserve">WBC-World Business Connection,Lda  </v>
          </cell>
        </row>
        <row r="11440">
          <cell r="B11440" t="str">
            <v xml:space="preserve">WCP-EQUIPAMENTOS PARA O LAR, SA    </v>
          </cell>
        </row>
        <row r="11441">
          <cell r="B11441" t="str">
            <v xml:space="preserve">WDL-Comunicação e Desing,Lda       </v>
          </cell>
        </row>
        <row r="11442">
          <cell r="B11442" t="str">
            <v xml:space="preserve">Wdm Limited                        </v>
          </cell>
        </row>
        <row r="11443">
          <cell r="B11443" t="str">
            <v xml:space="preserve">We Focus, B.V.                     </v>
          </cell>
        </row>
        <row r="11444">
          <cell r="B11444" t="str">
            <v xml:space="preserve">We3urg                             </v>
          </cell>
        </row>
        <row r="11445">
          <cell r="B11445" t="str">
            <v xml:space="preserve">Webdote.com-Soluç.Interactivas,Lda </v>
          </cell>
        </row>
        <row r="11446">
          <cell r="B11446" t="str">
            <v xml:space="preserve">Web-Lab-Sistemas de Informação,SA  </v>
          </cell>
        </row>
        <row r="11447">
          <cell r="B11447" t="str">
            <v xml:space="preserve">Webtraços-Edições e Marketing      </v>
          </cell>
        </row>
        <row r="11448">
          <cell r="B11448" t="str">
            <v xml:space="preserve">Webvision-Tecn.Seg.Informática,Lda </v>
          </cell>
        </row>
        <row r="11449">
          <cell r="B11449" t="str">
            <v xml:space="preserve">Webwise-Soluç.Inf.Empresariais,Lda </v>
          </cell>
        </row>
        <row r="11450">
          <cell r="B11450" t="str">
            <v>Webworks-Desenv.Aplic.Internet, Lda</v>
          </cell>
        </row>
        <row r="11451">
          <cell r="B11451" t="str">
            <v xml:space="preserve">Wechange II-Cons.Rec.Hum.Lda       </v>
          </cell>
        </row>
        <row r="11452">
          <cell r="B11452" t="str">
            <v>Wedotech-Comp.Ideias e Tecnologia ,</v>
          </cell>
        </row>
        <row r="11453">
          <cell r="B11453" t="str">
            <v xml:space="preserve">Weigel Hochdrucktechnik E.K.       </v>
          </cell>
        </row>
        <row r="11454">
          <cell r="B11454" t="str">
            <v xml:space="preserve">Welisten Bussiness  Solutions, Lda </v>
          </cell>
        </row>
        <row r="11455">
          <cell r="B11455" t="str">
            <v>Wellresources Consulting Company Li</v>
          </cell>
        </row>
        <row r="11456">
          <cell r="B11456" t="str">
            <v xml:space="preserve">Westward Digital Limited           </v>
          </cell>
        </row>
        <row r="11457">
          <cell r="B11457" t="str">
            <v xml:space="preserve">Westward Documedia                 </v>
          </cell>
        </row>
        <row r="11458">
          <cell r="B11458" t="str">
            <v xml:space="preserve">Westwing-Ed.Mark.Comunicação,Lda   </v>
          </cell>
        </row>
        <row r="11459">
          <cell r="B11459" t="str">
            <v xml:space="preserve">Whatevernet Comput.S.Inf.Rede,S.A. </v>
          </cell>
        </row>
        <row r="11460">
          <cell r="B11460" t="str">
            <v>White Way Serviços Design Publicida</v>
          </cell>
        </row>
        <row r="11461">
          <cell r="B11461" t="str">
            <v>WHO-Agência de Talentos Criativos,L</v>
          </cell>
        </row>
        <row r="11462">
          <cell r="B11462" t="str">
            <v>Wilarco-Soc.Distrib.Equipamentos,Ld</v>
          </cell>
        </row>
        <row r="11463">
          <cell r="B11463" t="str">
            <v xml:space="preserve">WILLIAM HALL WOOLSTON              </v>
          </cell>
        </row>
        <row r="11464">
          <cell r="B11464" t="str">
            <v xml:space="preserve">Wilmington  Publishing             </v>
          </cell>
        </row>
        <row r="11465">
          <cell r="B11465" t="str">
            <v xml:space="preserve">Winning-Management Consulting      </v>
          </cell>
        </row>
        <row r="11466">
          <cell r="B11466" t="str">
            <v xml:space="preserve">Winus-Importação e Exportação, Lda </v>
          </cell>
        </row>
        <row r="11467">
          <cell r="B11467" t="str">
            <v xml:space="preserve">Winworld                           </v>
          </cell>
        </row>
        <row r="11468">
          <cell r="B11468" t="str">
            <v xml:space="preserve">Wireless Lan, SL                   </v>
          </cell>
        </row>
        <row r="11469">
          <cell r="B11469" t="str">
            <v xml:space="preserve">Wolfgang H.Steinicke               </v>
          </cell>
        </row>
        <row r="11470">
          <cell r="B11470" t="str">
            <v xml:space="preserve">Wolters Kluwer Law International   </v>
          </cell>
        </row>
        <row r="11471">
          <cell r="B11471" t="str">
            <v xml:space="preserve">Wolters Kluwer Portugal            </v>
          </cell>
        </row>
        <row r="11472">
          <cell r="B11472" t="str">
            <v xml:space="preserve">Work Media Comunicação, SA         </v>
          </cell>
        </row>
        <row r="11473">
          <cell r="B11473" t="str">
            <v xml:space="preserve">Workzone-Equip.Protecção, Lda      </v>
          </cell>
        </row>
        <row r="11474">
          <cell r="B11474" t="str">
            <v xml:space="preserve">World Aviation Directory           </v>
          </cell>
        </row>
        <row r="11475">
          <cell r="B11475" t="str">
            <v>World Editing-Ediç.Publicações, Lda</v>
          </cell>
        </row>
        <row r="11476">
          <cell r="B11476" t="str">
            <v xml:space="preserve">World Focus LTD                    </v>
          </cell>
        </row>
        <row r="11477">
          <cell r="B11477" t="str">
            <v xml:space="preserve">World Mobility Forum 2003          </v>
          </cell>
        </row>
        <row r="11478">
          <cell r="B11478" t="str">
            <v>World Portas-Com.Portas e Perfis,Ld</v>
          </cell>
        </row>
        <row r="11479">
          <cell r="B11479" t="str">
            <v xml:space="preserve">World Trade Group Limited          </v>
          </cell>
        </row>
        <row r="11480">
          <cell r="B11480" t="str">
            <v xml:space="preserve">WorldTeck                          </v>
          </cell>
        </row>
        <row r="11481">
          <cell r="B11481" t="str">
            <v xml:space="preserve">Worldtek Event &amp; Travel Management </v>
          </cell>
        </row>
        <row r="11482">
          <cell r="B11482" t="str">
            <v xml:space="preserve">Worten - Equipamentos para Lar, SA </v>
          </cell>
        </row>
        <row r="11483">
          <cell r="B11483" t="str">
            <v>WS Atkins Portugal-Cons.Proj.Int.Ld</v>
          </cell>
        </row>
        <row r="11484">
          <cell r="B11484" t="str">
            <v xml:space="preserve">WSBP Electronics, Lda              </v>
          </cell>
        </row>
        <row r="11485">
          <cell r="B11485" t="str">
            <v xml:space="preserve">WSP                                </v>
          </cell>
        </row>
        <row r="11486">
          <cell r="B11486" t="str">
            <v xml:space="preserve">WSP                                </v>
          </cell>
        </row>
        <row r="11487">
          <cell r="B11487" t="str">
            <v xml:space="preserve">Wunderman Cato Johnson, Lda        </v>
          </cell>
        </row>
        <row r="11488">
          <cell r="B11488" t="str">
            <v xml:space="preserve">Wurth Modyf, Lda                   </v>
          </cell>
        </row>
        <row r="11489">
          <cell r="B11489" t="str">
            <v xml:space="preserve">Wurth Portugal - Tecn.Montag.Lda   </v>
          </cell>
        </row>
        <row r="11490">
          <cell r="B11490" t="str">
            <v xml:space="preserve">Wyler AG                           </v>
          </cell>
        </row>
        <row r="11491">
          <cell r="B11491" t="str">
            <v xml:space="preserve">Xaminca-Máq.Ferram.Acessórios, Lda </v>
          </cell>
        </row>
        <row r="11492">
          <cell r="B11492" t="str">
            <v xml:space="preserve">Xecompex - Equipam. Serviços, SA   </v>
          </cell>
        </row>
        <row r="11493">
          <cell r="B11493" t="str">
            <v>Xecporto - Rep.Com.E.Escritório, Ld</v>
          </cell>
        </row>
        <row r="11494">
          <cell r="B11494" t="str">
            <v xml:space="preserve">Xeidideias - Brindes Publicitários </v>
          </cell>
        </row>
        <row r="11495">
          <cell r="B11495" t="str">
            <v xml:space="preserve">Xeltek                             </v>
          </cell>
        </row>
        <row r="11496">
          <cell r="B11496" t="str">
            <v>Xerox Portugal - Equip. Escrit, Lda</v>
          </cell>
        </row>
        <row r="11497">
          <cell r="B11497" t="str">
            <v xml:space="preserve">Xesequipa - Equip.Serviços, Lda    </v>
          </cell>
        </row>
        <row r="11498">
          <cell r="B11498" t="str">
            <v xml:space="preserve">Xis-Ideias, Lda                    </v>
          </cell>
        </row>
        <row r="11499">
          <cell r="B11499" t="str">
            <v xml:space="preserve">X-LOG Construções, Lda             </v>
          </cell>
        </row>
        <row r="11500">
          <cell r="B11500" t="str">
            <v xml:space="preserve">Xmp-Gestão M.Comunicação,Lda       </v>
          </cell>
        </row>
        <row r="11501">
          <cell r="B11501" t="str">
            <v xml:space="preserve">Xuventude de Galiza                </v>
          </cell>
        </row>
        <row r="11502">
          <cell r="B11502" t="str">
            <v>XWR Service-Gestão, Manutenção  Ser</v>
          </cell>
        </row>
        <row r="11503">
          <cell r="B11503" t="str">
            <v xml:space="preserve">XZ Consultores,SA                  </v>
          </cell>
        </row>
        <row r="11504">
          <cell r="B11504" t="str">
            <v xml:space="preserve">YAP-Soluções Globais,Lda           </v>
          </cell>
        </row>
        <row r="11505">
          <cell r="B11505" t="str">
            <v xml:space="preserve">Ydreams-Informática, SA            </v>
          </cell>
        </row>
        <row r="11506">
          <cell r="B11506" t="str">
            <v xml:space="preserve">Yospace Holdings Limited           </v>
          </cell>
        </row>
        <row r="11507">
          <cell r="B11507" t="str">
            <v xml:space="preserve">You Mix - Soluções Comunicação,Lda </v>
          </cell>
        </row>
        <row r="11508">
          <cell r="B11508" t="str">
            <v xml:space="preserve">Zago - Móveis e Indústria, Lda     </v>
          </cell>
        </row>
        <row r="11509">
          <cell r="B11509" t="str">
            <v xml:space="preserve">Zagope-Construções Engenharia,SA   </v>
          </cell>
        </row>
        <row r="11510">
          <cell r="B11510" t="str">
            <v xml:space="preserve">ZAIDA MARIA DE BARÃO JOAQUIM       </v>
          </cell>
        </row>
        <row r="11511">
          <cell r="B11511" t="str">
            <v xml:space="preserve">Zanancho, SA                       </v>
          </cell>
        </row>
        <row r="11512">
          <cell r="B11512" t="str">
            <v xml:space="preserve">Zanatti, Unipessoal Lda.           </v>
          </cell>
        </row>
        <row r="11513">
          <cell r="B11513" t="str">
            <v xml:space="preserve">Zarco-Edições e Marketing, Lda     </v>
          </cell>
        </row>
        <row r="11514">
          <cell r="B11514" t="str">
            <v xml:space="preserve">Zeag Parking, Ltd                  </v>
          </cell>
        </row>
        <row r="11515">
          <cell r="B11515" t="str">
            <v xml:space="preserve">Zedificol-Soc.Constr.Imobil.,Lda   </v>
          </cell>
        </row>
        <row r="11516">
          <cell r="B11516" t="str">
            <v xml:space="preserve">Zélia Conceição Falcão Moura       </v>
          </cell>
        </row>
        <row r="11517">
          <cell r="B11517" t="str">
            <v xml:space="preserve">Zélia Conceição Falcão Moura       </v>
          </cell>
        </row>
        <row r="11518">
          <cell r="B11518" t="str">
            <v xml:space="preserve">ZÉLIA CONCEIÇÃO FALCÃO MOURA       </v>
          </cell>
        </row>
        <row r="11519">
          <cell r="B11519" t="str">
            <v xml:space="preserve">ZÉLIA CRISTINA PALMA CARVALHO      </v>
          </cell>
        </row>
        <row r="11520">
          <cell r="B11520" t="str">
            <v xml:space="preserve">Zélia Maria Sabóia de Almeida      </v>
          </cell>
        </row>
        <row r="11521">
          <cell r="B11521" t="str">
            <v xml:space="preserve">Zelo 2000-Soluç. Informáticas,Lda  </v>
          </cell>
        </row>
        <row r="11522">
          <cell r="B11522" t="str">
            <v xml:space="preserve">Zembe-Soc.Técnica e Comercial ,Lda </v>
          </cell>
        </row>
        <row r="11523">
          <cell r="B11523" t="str">
            <v xml:space="preserve">Zéticar - Rep. Auto, Lda           </v>
          </cell>
        </row>
        <row r="11524">
          <cell r="B11524" t="str">
            <v xml:space="preserve">ZGF-Electronic Systems Unipessoal  </v>
          </cell>
        </row>
        <row r="11525">
          <cell r="B11525" t="str">
            <v>Zimedel-Centro Médico-Cirúrgico, Ld</v>
          </cell>
        </row>
        <row r="11526">
          <cell r="B11526" t="str">
            <v>Zinho Antunes-Plan. Arq. Unipessoal</v>
          </cell>
        </row>
        <row r="11527">
          <cell r="B11527" t="str">
            <v xml:space="preserve">Zodiac Aerospace                   </v>
          </cell>
        </row>
        <row r="11528">
          <cell r="B11528" t="str">
            <v xml:space="preserve">Zoia - Acções Ambientais           </v>
          </cell>
        </row>
        <row r="11529">
          <cell r="B11529" t="str">
            <v xml:space="preserve">Zon Cabo TV Açoreana, SA           </v>
          </cell>
        </row>
        <row r="11530">
          <cell r="B11530" t="str">
            <v xml:space="preserve">Zon TV Cabo Madeirense, SA         </v>
          </cell>
        </row>
        <row r="11531">
          <cell r="B11531" t="str">
            <v xml:space="preserve">Zon TV Cabo Portugal, SA           </v>
          </cell>
        </row>
        <row r="11532">
          <cell r="B11532" t="str">
            <v xml:space="preserve">Zona Açores, Lda                   </v>
          </cell>
        </row>
        <row r="11533">
          <cell r="B11533" t="str">
            <v xml:space="preserve">Zon-Lusomundo Cinemas,SA           </v>
          </cell>
        </row>
        <row r="11534">
          <cell r="B11534" t="str">
            <v>Zoom XXI-Móveis Esc.Arquitectura,Ld</v>
          </cell>
        </row>
        <row r="11535">
          <cell r="B11535" t="str">
            <v>Zoomcópia-Leonel Santos &amp; Antonio G</v>
          </cell>
        </row>
        <row r="11536">
          <cell r="B11536" t="str">
            <v>Zoritex-Engenharia e Fiscalização,L</v>
          </cell>
        </row>
        <row r="11537">
          <cell r="B11537" t="str">
            <v xml:space="preserve">Zpn-Acessórios Serv. Inf., Lda     </v>
          </cell>
        </row>
        <row r="11538">
          <cell r="B11538" t="str">
            <v xml:space="preserve">ZULMIRA SILVA MARQUES              </v>
          </cell>
        </row>
        <row r="11539">
          <cell r="B11539" t="str">
            <v xml:space="preserve">Zurich - Companhia de Seguros, SA  </v>
          </cell>
        </row>
        <row r="11540">
          <cell r="B11540" t="str">
            <v xml:space="preserve">Zvl - Prod.Manut.Industrial, Lda   </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B2" t="str">
            <v xml:space="preserve"> Algarve Tours                     </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2">
          <cell r="B2" t="str">
            <v xml:space="preserve"> Algarve Tours                     </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ow r="2">
          <cell r="B2" t="str">
            <v xml:space="preserve"> Algarve Tours                     </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ow r="2">
          <cell r="B2" t="str">
            <v xml:space="preserve"> Algarve Tours                     </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ow r="2">
          <cell r="B2" t="str">
            <v xml:space="preserve"> Algarve Tours                     </v>
          </cell>
        </row>
      </sheetData>
      <sheetData sheetId="125"/>
      <sheetData sheetId="126"/>
      <sheetData sheetId="127"/>
      <sheetData sheetId="128"/>
      <sheetData sheetId="1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AE"/>
      <sheetName val="Q2 DR"/>
      <sheetName val="Q2.1 VN"/>
      <sheetName val="ÁRV ORÇ-EST"/>
      <sheetName val="ÁRV EST-REAL"/>
      <sheetName val="Q3 TRÁF"/>
      <sheetName val="Q4 FSE"/>
      <sheetName val="Q5 DETALHE"/>
      <sheetName val="Q6 CONTRATOS"/>
      <sheetName val="Q7 RH"/>
      <sheetName val="Q8 ACTIV."/>
      <sheetName val="Q9 INV.COR."/>
      <sheetName val="Plano_Invest_DIMO"/>
      <sheetName val="Plano_Invest_DIPE"/>
      <sheetName val="AP1 Tráfego"/>
      <sheetName val="AP2 Out.drivers"/>
      <sheetName val="AP3 Efectivos"/>
      <sheetName val="Dados mestre"/>
      <sheetName val="Inputs Investimentos"/>
      <sheetName val="Inputs Transversais"/>
      <sheetName val="Inputs Árvore"/>
      <sheetName val="Inputs Proveitos"/>
      <sheetName val="Inputs Custos"/>
      <sheetName val="PMLP"/>
      <sheetName val="KPIS"/>
      <sheetName val="Q1_AE"/>
      <sheetName val="Q2_DR"/>
      <sheetName val="Q2_1_VN"/>
      <sheetName val="ÁRV_ORÇ-EST"/>
      <sheetName val="ÁRV_EST-REAL"/>
      <sheetName val="Q3_TRÁF"/>
      <sheetName val="Q4_FSE"/>
      <sheetName val="Q5_DETALHE"/>
      <sheetName val="Q6_CONTRATOS"/>
      <sheetName val="Q7_RH"/>
      <sheetName val="Q8_ACTIV_"/>
      <sheetName val="Q9_INV_COR_"/>
      <sheetName val="AP1_Tráfego"/>
      <sheetName val="AP2_Out_drivers"/>
      <sheetName val="AP3_Efectivos"/>
      <sheetName val="Dados_mestre"/>
      <sheetName val="Inputs_Investimentos"/>
      <sheetName val="Inputs_Transversais"/>
      <sheetName val="Inputs_Árvore"/>
      <sheetName val="Inputs_Proveitos"/>
      <sheetName val="Inputs_Custos"/>
      <sheetName val="Q1_AE1"/>
      <sheetName val="Q2_DR1"/>
      <sheetName val="Q2_1_VN1"/>
      <sheetName val="ÁRV_ORÇ-EST1"/>
      <sheetName val="ÁRV_EST-REAL1"/>
      <sheetName val="Q3_TRÁF1"/>
      <sheetName val="Q4_FSE1"/>
      <sheetName val="Q5_DETALHE1"/>
      <sheetName val="Q6_CONTRATOS1"/>
      <sheetName val="Q7_RH1"/>
      <sheetName val="Q8_ACTIV_1"/>
      <sheetName val="Q9_INV_COR_1"/>
      <sheetName val="AP1_Tráfego1"/>
      <sheetName val="AP2_Out_drivers1"/>
      <sheetName val="AP3_Efectivos1"/>
      <sheetName val="Dados_mestre1"/>
      <sheetName val="Inputs_Investimentos1"/>
      <sheetName val="Inputs_Transversais1"/>
      <sheetName val="Inputs_Árvore1"/>
      <sheetName val="Inputs_Proveitos1"/>
      <sheetName val="Inputs_Custos1"/>
      <sheetName val="Q1_AE2"/>
      <sheetName val="Q2_DR2"/>
      <sheetName val="Q2_1_VN2"/>
      <sheetName val="ÁRV_ORÇ-EST2"/>
      <sheetName val="ÁRV_EST-REAL2"/>
      <sheetName val="Q3_TRÁF2"/>
      <sheetName val="Q4_FSE2"/>
      <sheetName val="Q5_DETALHE2"/>
      <sheetName val="Q6_CONTRATOS2"/>
      <sheetName val="Q7_RH2"/>
      <sheetName val="Q8_ACTIV_2"/>
      <sheetName val="Q9_INV_COR_2"/>
      <sheetName val="AP1_Tráfego2"/>
      <sheetName val="AP2_Out_drivers2"/>
      <sheetName val="AP3_Efectivos2"/>
      <sheetName val="Dados_mestre2"/>
      <sheetName val="Inputs_Investimentos2"/>
      <sheetName val="Inputs_Transversais2"/>
      <sheetName val="Inputs_Árvore2"/>
      <sheetName val="Inputs_Proveitos2"/>
      <sheetName val="Inputs_Custos2"/>
      <sheetName val="Q1_AE3"/>
      <sheetName val="Q2_DR3"/>
      <sheetName val="Q2_1_VN3"/>
      <sheetName val="ÁRV_ORÇ-EST3"/>
      <sheetName val="ÁRV_EST-REAL3"/>
      <sheetName val="Q3_TRÁF3"/>
      <sheetName val="Q4_FSE3"/>
      <sheetName val="Q5_DETALHE3"/>
      <sheetName val="Q6_CONTRATOS3"/>
      <sheetName val="Q7_RH3"/>
      <sheetName val="Q8_ACTIV_3"/>
      <sheetName val="Q9_INV_COR_3"/>
      <sheetName val="AP1_Tráfego3"/>
      <sheetName val="AP2_Out_drivers3"/>
      <sheetName val="AP3_Efectivos3"/>
      <sheetName val="Dados_mestre3"/>
      <sheetName val="Inputs_Investimentos3"/>
      <sheetName val="Inputs_Transversais3"/>
      <sheetName val="Inputs_Árvore3"/>
      <sheetName val="Inputs_Proveitos3"/>
      <sheetName val="Inputs_Custos3"/>
      <sheetName val="Q1_AE4"/>
      <sheetName val="Q2_DR4"/>
      <sheetName val="Q2_1_VN4"/>
      <sheetName val="ÁRV_ORÇ-EST4"/>
      <sheetName val="ÁRV_EST-REAL4"/>
      <sheetName val="Q3_TRÁF4"/>
      <sheetName val="Q4_FSE4"/>
      <sheetName val="Q5_DETALHE4"/>
      <sheetName val="Q6_CONTRATOS4"/>
      <sheetName val="Q7_RH4"/>
      <sheetName val="Q8_ACTIV_4"/>
      <sheetName val="Q9_INV_COR_4"/>
      <sheetName val="AP1_Tráfego4"/>
      <sheetName val="AP2_Out_drivers4"/>
      <sheetName val="AP3_Efectivos4"/>
      <sheetName val="Dados_mestre4"/>
      <sheetName val="Inputs_Investimentos4"/>
      <sheetName val="Inputs_Transversais4"/>
      <sheetName val="Inputs_Árvore4"/>
      <sheetName val="Inputs_Proveitos4"/>
      <sheetName val="Inputs_Custos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 xml:space="preserve"> Algarve Tours                     </v>
          </cell>
          <cell r="F2" t="str">
            <v>61210101 - Comb-CI-Gasolina</v>
          </cell>
        </row>
        <row r="3">
          <cell r="B3" t="str">
            <v xml:space="preserve"> J. Rolo, Lda                      </v>
          </cell>
          <cell r="F3" t="str">
            <v>61210102 - Comb-C.Inter-Gasóleo</v>
          </cell>
        </row>
        <row r="4">
          <cell r="B4" t="str">
            <v xml:space="preserve"> Maria Adelina Moreira da Silva    </v>
          </cell>
          <cell r="F4" t="str">
            <v>61210201 - Comb-Vend-Gasolina</v>
          </cell>
        </row>
        <row r="5">
          <cell r="B5" t="str">
            <v xml:space="preserve">004 Actividades Culturais          </v>
          </cell>
          <cell r="F5" t="str">
            <v>61210202 - Comb-Vend-Gasóleo</v>
          </cell>
        </row>
        <row r="6">
          <cell r="B6" t="str">
            <v xml:space="preserve">100% Noir - Design, Lda            </v>
          </cell>
          <cell r="F6" t="str">
            <v>61630101 - Cons-C.Civ. Met</v>
          </cell>
        </row>
        <row r="7">
          <cell r="B7" t="str">
            <v>100% Virtual - Inf. e Serviços, Ldª</v>
          </cell>
          <cell r="F7" t="str">
            <v>61630102 - Cons-Ele.Ilu.Sinali.</v>
          </cell>
        </row>
        <row r="8">
          <cell r="B8" t="str">
            <v>100%-Design-Design, Desenho Art. Gr</v>
          </cell>
          <cell r="F8" t="str">
            <v>61630103 - Cons-E.Electr</v>
          </cell>
        </row>
        <row r="9">
          <cell r="B9" t="str">
            <v xml:space="preserve">1001 Letras-Traduções Serviços,Lda </v>
          </cell>
          <cell r="F9" t="str">
            <v>61630104 - Cons-Emb.Eq.Mec.</v>
          </cell>
        </row>
        <row r="10">
          <cell r="B10" t="str">
            <v xml:space="preserve">15 Love-Explor.Campos Tenis,Lda    </v>
          </cell>
          <cell r="F10" t="str">
            <v>61630105 - Cons-Ferr.A.p/Maq.</v>
          </cell>
        </row>
        <row r="11">
          <cell r="B11" t="str">
            <v xml:space="preserve">2002-Estúdio Gráfico Unipessoal    </v>
          </cell>
          <cell r="F11" t="str">
            <v>61630106 - Cons-Utiliza. Geral</v>
          </cell>
        </row>
        <row r="12">
          <cell r="B12" t="str">
            <v>20-21 Consª Restauro Arte Contempor</v>
          </cell>
          <cell r="F12" t="str">
            <v>61630109 - Cons-Combust.Lubri.</v>
          </cell>
        </row>
        <row r="13">
          <cell r="B13" t="str">
            <v xml:space="preserve">2045-Empresa de Segurança, SA      </v>
          </cell>
          <cell r="F13" t="str">
            <v>61630201 - Apl.Dir-C.Civil Met.</v>
          </cell>
        </row>
        <row r="14">
          <cell r="B14" t="str">
            <v xml:space="preserve">24 Assistência-Assist.Técnica,Lda  </v>
          </cell>
          <cell r="F14" t="str">
            <v>61630202 - Apl.Dir-Eléc.I.Sinal</v>
          </cell>
        </row>
        <row r="15">
          <cell r="B15" t="str">
            <v xml:space="preserve">292 - Comércio Automóvel, Lda      </v>
          </cell>
          <cell r="F15" t="str">
            <v>61630205 - Apl.Dir-Ferr.A.p/Máq</v>
          </cell>
        </row>
        <row r="16">
          <cell r="B16" t="str">
            <v xml:space="preserve">296 - Comércio Automóvel, SA       </v>
          </cell>
          <cell r="F16" t="str">
            <v>61630206 - Apl.Dir-Utili.Geral</v>
          </cell>
        </row>
        <row r="17">
          <cell r="B17" t="str">
            <v xml:space="preserve">296 Rent a Car                     </v>
          </cell>
          <cell r="F17" t="str">
            <v>61630301 - Ced-C.Civil Metalom.</v>
          </cell>
        </row>
        <row r="18">
          <cell r="B18" t="str">
            <v xml:space="preserve">2nd Market, Lda                    </v>
          </cell>
          <cell r="F18" t="str">
            <v>61630302 - Ced-Eléct.Ilum.Sinal</v>
          </cell>
        </row>
        <row r="19">
          <cell r="B19" t="str">
            <v xml:space="preserve">3 BBB-Balsa,Branco &amp; Bernardo, Lda </v>
          </cell>
          <cell r="F19" t="str">
            <v>61630303 - Ced-E.Electr</v>
          </cell>
        </row>
        <row r="20">
          <cell r="B20" t="str">
            <v xml:space="preserve">36 F-Comércio Acess.Parafusos,Lda  </v>
          </cell>
          <cell r="F20" t="str">
            <v>61630304 - Ced-Veí.Eq.Meca.Pneu</v>
          </cell>
        </row>
        <row r="21">
          <cell r="B21" t="str">
            <v xml:space="preserve">3M Portugal, Lda                   </v>
          </cell>
          <cell r="F21" t="str">
            <v>61630305 - Ced-Ferr.Acess.p/Maq</v>
          </cell>
        </row>
        <row r="22">
          <cell r="B22" t="str">
            <v>3Ó-Distribuição Produções Gráficas,</v>
          </cell>
          <cell r="F22" t="str">
            <v>61630306 - Ced-Utilização Geral</v>
          </cell>
        </row>
        <row r="23">
          <cell r="B23" t="str">
            <v xml:space="preserve">3W-Wire e Wireless World SA        </v>
          </cell>
          <cell r="F23" t="str">
            <v>61630309 - Ced-Combus.Lubrifica</v>
          </cell>
        </row>
        <row r="24">
          <cell r="B24" t="str">
            <v xml:space="preserve">4 A Ocidente, Lda                  </v>
          </cell>
          <cell r="F24" t="str">
            <v>61980000 - CMVMC-Diferenças MM</v>
          </cell>
        </row>
        <row r="25">
          <cell r="B25" t="str">
            <v xml:space="preserve">45th EOQ Congress 2001             </v>
          </cell>
          <cell r="F25" t="str">
            <v>62101000 - Sub-Bombeiros</v>
          </cell>
        </row>
        <row r="26">
          <cell r="B26" t="str">
            <v xml:space="preserve">5-2-M-Five To M                    </v>
          </cell>
          <cell r="F26" t="str">
            <v>62102000 - Sub-Bagageiros</v>
          </cell>
        </row>
        <row r="27">
          <cell r="B27" t="str">
            <v>6 Cores-Comer.de Brindes Publicitár</v>
          </cell>
          <cell r="F27" t="str">
            <v>62103000 - FSE - Falcoaria</v>
          </cell>
        </row>
        <row r="28">
          <cell r="B28" t="str">
            <v xml:space="preserve">7 Sílabas Edições,Lda              </v>
          </cell>
          <cell r="F28" t="str">
            <v>62104000 - Sub-Enfermagem</v>
          </cell>
        </row>
        <row r="29">
          <cell r="B29" t="str">
            <v>A A.ABT, Lda-Assist.Técnica  Barcel</v>
          </cell>
          <cell r="F29" t="str">
            <v>62105000 - Sub-Parq.Estacionam.</v>
          </cell>
        </row>
        <row r="30">
          <cell r="B30" t="str">
            <v xml:space="preserve">A Beltrónica-Comp.de Comuni.Lda    </v>
          </cell>
          <cell r="F30" t="str">
            <v>62110000 - Sub-Serv.Dep.Bagagem</v>
          </cell>
        </row>
        <row r="31">
          <cell r="B31" t="str">
            <v xml:space="preserve">A Casanova, Lda.                   </v>
          </cell>
          <cell r="F31" t="str">
            <v>62112000 - Sub-Transp. Passag.</v>
          </cell>
        </row>
        <row r="32">
          <cell r="B32" t="str">
            <v xml:space="preserve">A Cavaco- C.Civil,O.Públicas,Ace   </v>
          </cell>
          <cell r="F32" t="str">
            <v>62114000 - Pontes Telescópicas</v>
          </cell>
        </row>
        <row r="33">
          <cell r="B33" t="str">
            <v xml:space="preserve">A Central da Borracha, Lda         </v>
          </cell>
          <cell r="F33" t="str">
            <v>62115000 - Sist.Tratam.Bagagem</v>
          </cell>
        </row>
        <row r="34">
          <cell r="B34" t="str">
            <v xml:space="preserve">A Charcutaria Comidas e Vinhos,Lda </v>
          </cell>
          <cell r="F34" t="str">
            <v>62116000 - Sub- Pass. Mob. Red.</v>
          </cell>
        </row>
        <row r="35">
          <cell r="B35" t="str">
            <v xml:space="preserve">A Comercial Gónia, Lda.            </v>
          </cell>
          <cell r="F35" t="str">
            <v>62199000 - Sub.Outros</v>
          </cell>
        </row>
        <row r="36">
          <cell r="B36" t="str">
            <v xml:space="preserve">A D Goulart Vargas, Lda.           </v>
          </cell>
          <cell r="F36" t="str">
            <v>62211000 - Electricidade</v>
          </cell>
        </row>
        <row r="37">
          <cell r="B37" t="str">
            <v xml:space="preserve">A Dentada do Rato Azul-design,Lda  </v>
          </cell>
          <cell r="F37" t="str">
            <v>62212101 - Combust-Gasolina</v>
          </cell>
        </row>
        <row r="38">
          <cell r="B38" t="str">
            <v xml:space="preserve">A Electrificadora, SA              </v>
          </cell>
          <cell r="F38" t="str">
            <v>62212201 - Gasóleo-Lig.Passag.</v>
          </cell>
        </row>
        <row r="39">
          <cell r="B39" t="str">
            <v>A Fundição-Oficina Espectáculos,Lda</v>
          </cell>
          <cell r="F39" t="str">
            <v>62212202 - FSE- Gasóleo</v>
          </cell>
        </row>
        <row r="40">
          <cell r="B40" t="str">
            <v xml:space="preserve">A Gestial-Gestão Hoteleira, Lda    </v>
          </cell>
          <cell r="F40" t="str">
            <v>62212208 - FSE- Gasóleo- Outras</v>
          </cell>
        </row>
        <row r="41">
          <cell r="B41" t="str">
            <v xml:space="preserve">A Global Event Marketing Company   </v>
          </cell>
          <cell r="F41" t="str">
            <v>62212299 - Combust-Gasóleo</v>
          </cell>
        </row>
        <row r="42">
          <cell r="B42" t="str">
            <v xml:space="preserve">A Hak Industrial Services,B.V      </v>
          </cell>
          <cell r="F42" t="str">
            <v>62212301 - Combust-Gás</v>
          </cell>
        </row>
        <row r="43">
          <cell r="B43" t="str">
            <v>A Industrial Toldos e Encerados,Lda</v>
          </cell>
          <cell r="F43" t="str">
            <v>62213000 - Água</v>
          </cell>
        </row>
        <row r="44">
          <cell r="B44" t="str">
            <v xml:space="preserve">A Lisbonense-Morais e Batistas     </v>
          </cell>
          <cell r="F44" t="str">
            <v>62214101 - FSE- Outros Fluídos</v>
          </cell>
        </row>
        <row r="45">
          <cell r="B45" t="str">
            <v>A Loja dos Ofícios-Ferr.Mat.Elect.L</v>
          </cell>
          <cell r="F45" t="str">
            <v>62214202 - FSE- Outros Prod.</v>
          </cell>
        </row>
        <row r="46">
          <cell r="B46" t="str">
            <v xml:space="preserve">A Mãe Dá-Comércio Brinquedos,Lda   </v>
          </cell>
          <cell r="F46" t="str">
            <v>62215000 - F.Utens.Desg.Rapido</v>
          </cell>
        </row>
        <row r="47">
          <cell r="B47" t="str">
            <v xml:space="preserve">A Maritima de Xabregas, Lda        </v>
          </cell>
          <cell r="F47" t="str">
            <v>62216101 - Livros Docum.Técnica</v>
          </cell>
        </row>
        <row r="48">
          <cell r="B48" t="str">
            <v xml:space="preserve">A M-Publicidade e Promoções,Lda.   </v>
          </cell>
          <cell r="F48" t="str">
            <v>62217000 - Material Escritório</v>
          </cell>
        </row>
        <row r="49">
          <cell r="B49" t="str">
            <v xml:space="preserve">A Nogueira da Costa, Lda           </v>
          </cell>
          <cell r="F49" t="str">
            <v>62218000 - Artigos Para Oferta</v>
          </cell>
        </row>
        <row r="50">
          <cell r="B50" t="str">
            <v xml:space="preserve">A Papoila-Comércio de Flores, Lda  </v>
          </cell>
          <cell r="F50" t="str">
            <v>62219101 - Rendas e Alug-Edif.</v>
          </cell>
        </row>
        <row r="51">
          <cell r="B51" t="str">
            <v xml:space="preserve">A Principal da Borracha,Lda        </v>
          </cell>
          <cell r="F51" t="str">
            <v>62219108 - FSE- Rendas- Outros</v>
          </cell>
        </row>
        <row r="52">
          <cell r="B52" t="str">
            <v>A Sovidro-Soc.Corte Mont.Vidros,lda</v>
          </cell>
          <cell r="F52" t="str">
            <v>62219201 - Rendas -Alugueres Eq</v>
          </cell>
        </row>
        <row r="53">
          <cell r="B53" t="str">
            <v xml:space="preserve">A Um - Equipamento Escritório      </v>
          </cell>
          <cell r="F53" t="str">
            <v>62219202 - FSE- Alugueres Equip</v>
          </cell>
        </row>
        <row r="54">
          <cell r="B54" t="str">
            <v xml:space="preserve">A&amp;L-Criatividade e Comunicação,Lda </v>
          </cell>
          <cell r="F54" t="str">
            <v>62219205 - Alug-Viat.Turismo</v>
          </cell>
        </row>
        <row r="55">
          <cell r="B55" t="str">
            <v xml:space="preserve">A. B. Oliveira, Lda.               </v>
          </cell>
          <cell r="F55" t="str">
            <v>62219208 - Alug-Contentores</v>
          </cell>
        </row>
        <row r="56">
          <cell r="B56" t="str">
            <v xml:space="preserve">A. Borges do Amaral, SA            </v>
          </cell>
          <cell r="F56" t="str">
            <v>62219209 - FSE- Alugueres TV</v>
          </cell>
        </row>
        <row r="57">
          <cell r="B57" t="str">
            <v xml:space="preserve">A. Brás Heleno, S.A.               </v>
          </cell>
          <cell r="F57" t="str">
            <v>62219288 - Rendas e Alug-Outros</v>
          </cell>
        </row>
        <row r="58">
          <cell r="B58" t="str">
            <v xml:space="preserve">A. ELEUTÉRIO                       </v>
          </cell>
          <cell r="F58" t="str">
            <v>62219301 - FSE- Leasing Operac.</v>
          </cell>
        </row>
        <row r="59">
          <cell r="B59" t="str">
            <v xml:space="preserve">A. F. Barbosa, Lda                 </v>
          </cell>
          <cell r="F59" t="str">
            <v>62219302 - ***</v>
          </cell>
        </row>
        <row r="60">
          <cell r="B60" t="str">
            <v xml:space="preserve">A. J. Gonçalves de Morais, Lda     </v>
          </cell>
          <cell r="F60" t="str">
            <v>62219388 - FSE- Leasing Operac.</v>
          </cell>
        </row>
        <row r="61">
          <cell r="B61" t="str">
            <v xml:space="preserve">A. J. Pinto &amp; Cª, Lda              </v>
          </cell>
          <cell r="F61" t="str">
            <v>62221001 - Desp.Representação</v>
          </cell>
        </row>
        <row r="62">
          <cell r="B62" t="str">
            <v xml:space="preserve">A. J. Silva Bento, Lda             </v>
          </cell>
          <cell r="F62" t="str">
            <v>62221002 - FSE-Desp. Rep.- Estr</v>
          </cell>
        </row>
        <row r="63">
          <cell r="B63" t="str">
            <v xml:space="preserve">A. Ludgero Castro, Lda             </v>
          </cell>
          <cell r="F63" t="str">
            <v>62222001 - Comun-Despe.Postais</v>
          </cell>
        </row>
        <row r="64">
          <cell r="B64" t="str">
            <v xml:space="preserve">A. M. G. Car, Lda                  </v>
          </cell>
          <cell r="F64" t="str">
            <v>62222002 - Comun-Telefones</v>
          </cell>
        </row>
        <row r="65">
          <cell r="B65" t="str">
            <v xml:space="preserve">A. M. Matias, Lda                  </v>
          </cell>
          <cell r="F65" t="str">
            <v>62222003 - FSE- Comunic-Telex</v>
          </cell>
        </row>
        <row r="66">
          <cell r="B66" t="str">
            <v xml:space="preserve">A. Machado - Audiovisuais, Lda     </v>
          </cell>
          <cell r="F66" t="str">
            <v>62222004 - Comun-Telefax</v>
          </cell>
        </row>
        <row r="67">
          <cell r="B67" t="str">
            <v>A.A.Silva-Imóveis Com.Indústria, SA</v>
          </cell>
          <cell r="F67" t="str">
            <v>62222006 - Lig. Servid.Informát</v>
          </cell>
        </row>
        <row r="68">
          <cell r="B68" t="str">
            <v xml:space="preserve">A.Alves dos Santos, Lda.           </v>
          </cell>
          <cell r="F68" t="str">
            <v>62222008 - Comun-Telemóvel</v>
          </cell>
        </row>
        <row r="69">
          <cell r="B69" t="str">
            <v>A.BISPO-Produção de Meios Publicit.</v>
          </cell>
          <cell r="F69" t="str">
            <v>62222009 - Comun-Internet</v>
          </cell>
        </row>
        <row r="70">
          <cell r="B70" t="str">
            <v xml:space="preserve">A.C.Cymbron, Lda                   </v>
          </cell>
          <cell r="F70" t="str">
            <v>62222099 - Comun-Diversos</v>
          </cell>
        </row>
        <row r="71">
          <cell r="B71" t="str">
            <v>A.C.Nielsen Portugal-Est.Merc.Unip.</v>
          </cell>
          <cell r="F71" t="str">
            <v>62223101 - Segur.Viat.Lig.Passa</v>
          </cell>
        </row>
        <row r="72">
          <cell r="B72" t="str">
            <v xml:space="preserve">A.Cachada-Com.Automatismos,Lda     </v>
          </cell>
          <cell r="F72" t="str">
            <v>62223102 - FSE- Seg. Viat. Lig.</v>
          </cell>
        </row>
        <row r="73">
          <cell r="B73" t="str">
            <v xml:space="preserve">A.Câmara-Com.Prod.Agricolas, Lda   </v>
          </cell>
          <cell r="F73" t="str">
            <v>62223103 - FSE- Seg. Viat. Pes.</v>
          </cell>
        </row>
        <row r="74">
          <cell r="B74" t="str">
            <v xml:space="preserve">A.Damião Melo - Empreiteiros, Lda  </v>
          </cell>
          <cell r="F74" t="str">
            <v>62223104 - Segur.Out.Eq.Transp.</v>
          </cell>
        </row>
        <row r="75">
          <cell r="B75" t="str">
            <v xml:space="preserve">A.Dias Ramos-Maq.Ferramentas,Lda   </v>
          </cell>
          <cell r="F75" t="str">
            <v>62223201 - Segur.Respons.Civil</v>
          </cell>
        </row>
        <row r="76">
          <cell r="B76" t="str">
            <v>A.E.H-Art.Eq.Hotelaria Supermerc.Ld</v>
          </cell>
          <cell r="F76" t="str">
            <v>62223202 - Segur.Riscos Pat.</v>
          </cell>
        </row>
        <row r="77">
          <cell r="B77" t="str">
            <v xml:space="preserve">A.E.L-Aplicações Electronica,Lda   </v>
          </cell>
          <cell r="F77" t="str">
            <v>62223203 - Segur.Acid.Pessoais</v>
          </cell>
        </row>
        <row r="78">
          <cell r="B78" t="str">
            <v xml:space="preserve">A.F.Moreno-Adriano Ferr.Moreno     </v>
          </cell>
          <cell r="F78" t="str">
            <v>62223205 - Segur.Caução</v>
          </cell>
        </row>
        <row r="79">
          <cell r="B79" t="str">
            <v xml:space="preserve">A.J. Costa (Irmãos) Lda.           </v>
          </cell>
          <cell r="F79" t="str">
            <v>62223208 - Segur.Transp.Mercad.</v>
          </cell>
        </row>
        <row r="80">
          <cell r="B80" t="str">
            <v xml:space="preserve">A.J.M.Cordeiro                     </v>
          </cell>
          <cell r="F80" t="str">
            <v>62223209 - Segur.Outros</v>
          </cell>
        </row>
        <row r="81">
          <cell r="B81" t="str">
            <v xml:space="preserve">A.M.Almeida-Veículos e Peças,Lda   </v>
          </cell>
          <cell r="F81" t="str">
            <v>62225000 - Transp.Mercadorias</v>
          </cell>
        </row>
        <row r="82">
          <cell r="B82" t="str">
            <v xml:space="preserve">A.M.B.Ferreira, Lda                </v>
          </cell>
          <cell r="F82" t="str">
            <v>62226000 - Transp.Pessoal</v>
          </cell>
        </row>
        <row r="83">
          <cell r="B83" t="str">
            <v xml:space="preserve">A.M.Cunha, Lda                     </v>
          </cell>
          <cell r="F83" t="str">
            <v>62227111 - Desloc.País Formação</v>
          </cell>
        </row>
        <row r="84">
          <cell r="B84" t="str">
            <v xml:space="preserve">A.M.G.R.Ferreira                   </v>
          </cell>
          <cell r="F84" t="str">
            <v>62227112 - Desloc.País Outras</v>
          </cell>
        </row>
        <row r="85">
          <cell r="B85" t="str">
            <v>A.M.Pereira, Saragga Leal,O.Martins</v>
          </cell>
          <cell r="F85" t="str">
            <v>62227113 - Desl.País Portagens</v>
          </cell>
        </row>
        <row r="86">
          <cell r="B86" t="str">
            <v xml:space="preserve">A.Milne Carmo S.A.                 </v>
          </cell>
          <cell r="F86" t="str">
            <v>62227114 - Desl.País-Viat.Próp.</v>
          </cell>
        </row>
        <row r="87">
          <cell r="B87" t="str">
            <v xml:space="preserve">A.P.E.P.Estudos e Projectos,Lda    </v>
          </cell>
          <cell r="F87" t="str">
            <v>62227121 - Desloc.Estrang.Forma</v>
          </cell>
        </row>
        <row r="88">
          <cell r="B88" t="str">
            <v xml:space="preserve">A.P.M-Assoc.Portug.de Management   </v>
          </cell>
          <cell r="F88" t="str">
            <v>62227122 - Desloc.Estrang.Outra</v>
          </cell>
        </row>
        <row r="89">
          <cell r="B89" t="str">
            <v xml:space="preserve">A.P.O.M-Assoc.Portug.Museologia    </v>
          </cell>
          <cell r="F89" t="str">
            <v>62227211 - Estadas País Formaç.</v>
          </cell>
        </row>
        <row r="90">
          <cell r="B90" t="str">
            <v xml:space="preserve">A.P.P.A.C.D.M.                     </v>
          </cell>
          <cell r="F90" t="str">
            <v>62227212 - Estadas País Outras</v>
          </cell>
        </row>
        <row r="91">
          <cell r="B91" t="str">
            <v xml:space="preserve">A.R.Casanova &amp; Filhos, Lda         </v>
          </cell>
          <cell r="F91" t="str">
            <v>62227221 - Estadas Estran.Forma</v>
          </cell>
        </row>
        <row r="92">
          <cell r="B92" t="str">
            <v xml:space="preserve">A.S.Agência de Publicidade,LDA     </v>
          </cell>
          <cell r="F92" t="str">
            <v>62227222 - Estadas Estran.Outra</v>
          </cell>
        </row>
        <row r="93">
          <cell r="B93" t="str">
            <v xml:space="preserve">A.S.-Soc.de Expl.Turis.Hoteleira,  </v>
          </cell>
          <cell r="F93" t="str">
            <v>62229000 - Honorários</v>
          </cell>
        </row>
        <row r="94">
          <cell r="B94" t="str">
            <v xml:space="preserve">A.T.Kerney, Lda                    </v>
          </cell>
          <cell r="F94" t="str">
            <v>62229100 - Honorários/Despesas</v>
          </cell>
        </row>
        <row r="95">
          <cell r="B95" t="str">
            <v xml:space="preserve">A.Valério de Figueiredo, Lda       </v>
          </cell>
          <cell r="F95" t="str">
            <v>62231000 - Contencio. Notariado</v>
          </cell>
        </row>
        <row r="96">
          <cell r="B96" t="str">
            <v xml:space="preserve">A2R-Contabilidade,Audit.Gestão,Lda </v>
          </cell>
          <cell r="F96" t="str">
            <v>62232101 - C.Rep.Terr.Rec.Natur</v>
          </cell>
        </row>
        <row r="97">
          <cell r="B97" t="str">
            <v xml:space="preserve">Aaohn                              </v>
          </cell>
          <cell r="F97" t="str">
            <v>62232102 - C.Rep.Edif.Out.Const</v>
          </cell>
        </row>
        <row r="98">
          <cell r="B98" t="str">
            <v xml:space="preserve">Abacoli-Abastec.Combustíveis, Lda  </v>
          </cell>
          <cell r="F98" t="str">
            <v>62232103 - C.Rep.Equip.Básico</v>
          </cell>
        </row>
        <row r="99">
          <cell r="B99" t="str">
            <v xml:space="preserve">Aba-Soc.Port.Agência Viagens, Lda  </v>
          </cell>
          <cell r="F99" t="str">
            <v>62232104 - C.Rep.Viat.Lig.Passa</v>
          </cell>
        </row>
        <row r="100">
          <cell r="B100" t="str">
            <v xml:space="preserve">ABB ( Asea Brown Boveri), SA       </v>
          </cell>
          <cell r="F100" t="str">
            <v>62232108 - C.Rep.O.Equip.Transp</v>
          </cell>
        </row>
        <row r="101">
          <cell r="B101" t="str">
            <v xml:space="preserve">ABB (Asea Brown Boveri), SA        </v>
          </cell>
          <cell r="F101" t="str">
            <v>62232109 - C.Rep.Ferram.Utensí.</v>
          </cell>
        </row>
        <row r="102">
          <cell r="B102" t="str">
            <v xml:space="preserve">ABB Airport Tecnologies GMBH       </v>
          </cell>
          <cell r="F102" t="str">
            <v>62232110 - C.Rep.Equip.Adminis.</v>
          </cell>
        </row>
        <row r="103">
          <cell r="B103" t="str">
            <v xml:space="preserve">Abb Componentes Eléctricos, SA     </v>
          </cell>
          <cell r="F103" t="str">
            <v>62232111 - C.Rep.Tara Vasilhame</v>
          </cell>
        </row>
        <row r="104">
          <cell r="B104" t="str">
            <v xml:space="preserve">ABC-Airport Business Center, SA    </v>
          </cell>
          <cell r="F104" t="str">
            <v>62232113 - C.Rep.Out.Imobiliza.</v>
          </cell>
        </row>
        <row r="105">
          <cell r="B105" t="str">
            <v xml:space="preserve">Abel &amp; Lúcia-Soc.Canalizações, Lda </v>
          </cell>
          <cell r="F105" t="str">
            <v>62233101 - Pub.Prop- Jorn.Revis</v>
          </cell>
        </row>
        <row r="106">
          <cell r="B106" t="str">
            <v xml:space="preserve">Abel de Oliveira Carrasquinho,SA   </v>
          </cell>
          <cell r="F106" t="str">
            <v>62233102 - FSE-Piblic.Propag.</v>
          </cell>
        </row>
        <row r="107">
          <cell r="B107" t="str">
            <v xml:space="preserve">Abel G. Pimenta, Lda               </v>
          </cell>
          <cell r="F107" t="str">
            <v>62233108 - Pub.Prop-Outro Meio</v>
          </cell>
        </row>
        <row r="108">
          <cell r="B108" t="str">
            <v xml:space="preserve">Abel Gomes de Almeida              </v>
          </cell>
          <cell r="F108" t="str">
            <v>62234001 - Limp.Higiene Confor.</v>
          </cell>
        </row>
        <row r="109">
          <cell r="B109" t="str">
            <v xml:space="preserve">Abel Melo Teixeira                 </v>
          </cell>
          <cell r="F109" t="str">
            <v>62235000 - Vigilância Segurança</v>
          </cell>
        </row>
        <row r="110">
          <cell r="B110" t="str">
            <v xml:space="preserve">Abel Pereira Gonçalves, Lda        </v>
          </cell>
          <cell r="F110" t="str">
            <v>62235100 - Vig. Seg./Security</v>
          </cell>
        </row>
        <row r="111">
          <cell r="B111" t="str">
            <v xml:space="preserve">Abel Publication Services, Inc.    </v>
          </cell>
          <cell r="F111" t="str">
            <v>62236102 - T.Esp-Ass.Informat.</v>
          </cell>
        </row>
        <row r="112">
          <cell r="B112" t="str">
            <v xml:space="preserve">Abel Ribeiro-Electrod.Mobílias,Lda </v>
          </cell>
          <cell r="F112" t="str">
            <v>62236103 - T.Esp-Lic.Software</v>
          </cell>
        </row>
        <row r="113">
          <cell r="B113" t="str">
            <v xml:space="preserve">Abel S. Oliveira, Lda              </v>
          </cell>
          <cell r="F113" t="str">
            <v>62236107 - T.Esp-Despachantes</v>
          </cell>
        </row>
        <row r="114">
          <cell r="B114" t="str">
            <v>Abel Silva Santos, Unipessoal, Lda.</v>
          </cell>
          <cell r="F114" t="str">
            <v>62236108 - T.Esp-Desinf.Instala</v>
          </cell>
        </row>
        <row r="115">
          <cell r="B115" t="str">
            <v xml:space="preserve">ABForte, Lda                       </v>
          </cell>
          <cell r="F115" t="str">
            <v>62236109 - T.Esp-S.Jard.Dec.In.</v>
          </cell>
        </row>
        <row r="116">
          <cell r="B116" t="str">
            <v xml:space="preserve">Abílio António Barata Magalhães    </v>
          </cell>
          <cell r="F116" t="str">
            <v>62236110 - T.Esp-Est.Proj.P.Ass</v>
          </cell>
        </row>
        <row r="117">
          <cell r="B117" t="str">
            <v xml:space="preserve">Abílio Ferreira e Alves Garcia,D   </v>
          </cell>
          <cell r="F117" t="str">
            <v>62236111 - T.Esp-Audit. e RLC</v>
          </cell>
        </row>
        <row r="118">
          <cell r="B118" t="str">
            <v xml:space="preserve">Abílio Raposo Moniz Onofre         </v>
          </cell>
          <cell r="F118" t="str">
            <v>62236113 - T.Esp-Fot.Rep.Impre.</v>
          </cell>
        </row>
        <row r="119">
          <cell r="B119" t="str">
            <v xml:space="preserve">Abílio Rocha-Pneus e Baterias,Lda  </v>
          </cell>
          <cell r="F119" t="str">
            <v>62236114 - T.Esp-S.Correio Expr</v>
          </cell>
        </row>
        <row r="120">
          <cell r="B120" t="str">
            <v xml:space="preserve">Abílio Rod.Peixoto e Filhos, Lda   </v>
          </cell>
          <cell r="F120" t="str">
            <v>62236116 - FSE- Trab.Esp. Rec.</v>
          </cell>
        </row>
        <row r="121">
          <cell r="B121" t="str">
            <v>Able Mind - Inovações Tecnológicas,</v>
          </cell>
          <cell r="F121" t="str">
            <v>62236118 - FSE- Man.Sist.Amb.</v>
          </cell>
        </row>
        <row r="122">
          <cell r="B122" t="str">
            <v xml:space="preserve">Abol - Aspersão e Bombagem, Lda.   </v>
          </cell>
          <cell r="F122" t="str">
            <v>62236188 - T.Esp-Out.Trab.Espec</v>
          </cell>
        </row>
        <row r="123">
          <cell r="B123" t="str">
            <v xml:space="preserve">Abolut System-Serv.Int.C.Public.SA </v>
          </cell>
          <cell r="F123" t="str">
            <v>62237001 - P.Aliment-Refeit.Caf</v>
          </cell>
        </row>
        <row r="124">
          <cell r="B124" t="str">
            <v xml:space="preserve">About Blue-Comunicação, Lda        </v>
          </cell>
          <cell r="F124" t="str">
            <v>62237002 - P.Alimentares</v>
          </cell>
        </row>
        <row r="125">
          <cell r="B125" t="str">
            <v xml:space="preserve">About Green- Comunicação , Lda     </v>
          </cell>
          <cell r="F125" t="str">
            <v>62298001 - Outros-Art.Méd.Enfer</v>
          </cell>
        </row>
        <row r="126">
          <cell r="B126" t="str">
            <v xml:space="preserve">About Media Comunicação, Lda       </v>
          </cell>
          <cell r="F126" t="str">
            <v>62298002 - Outros-Art.Prot.Seg.</v>
          </cell>
        </row>
        <row r="127">
          <cell r="B127" t="str">
            <v xml:space="preserve">About Net-Comunicação Social, Lda  </v>
          </cell>
          <cell r="F127" t="str">
            <v>62298005 - Outros-Art.Conf.Dec</v>
          </cell>
        </row>
        <row r="128">
          <cell r="B128" t="str">
            <v>Abra Press-Agência Brasileira Impre</v>
          </cell>
          <cell r="F128" t="str">
            <v>62298006 - Outros-Mat.Audiovis</v>
          </cell>
        </row>
        <row r="129">
          <cell r="B129" t="str">
            <v xml:space="preserve">Abraão Dinis de Ornelas            </v>
          </cell>
          <cell r="F129" t="str">
            <v>62298009 - Outros-Ser.-Sinalét.</v>
          </cell>
        </row>
        <row r="130">
          <cell r="B130" t="str">
            <v xml:space="preserve">Abraço-Assoc.Ap.Pessoas com VIH    </v>
          </cell>
          <cell r="F130" t="str">
            <v>62298011 - Outros- Otl's</v>
          </cell>
        </row>
        <row r="131">
          <cell r="B131" t="str">
            <v xml:space="preserve">Abrakadabra-Material Didáctico,Lda </v>
          </cell>
          <cell r="F131" t="str">
            <v>62298088 - Outros-O.Mat.Servi.</v>
          </cell>
        </row>
        <row r="132">
          <cell r="B132" t="str">
            <v xml:space="preserve">Abranco Electrónica, Lda           </v>
          </cell>
          <cell r="F132" t="str">
            <v>63120000 - Impostos Ind.- Iva</v>
          </cell>
        </row>
        <row r="133">
          <cell r="B133" t="str">
            <v xml:space="preserve">Abreu - Carga e Trânsitos, Lda     </v>
          </cell>
          <cell r="F133" t="str">
            <v>63130000 - Impostos Ind.- Selo</v>
          </cell>
        </row>
        <row r="134">
          <cell r="B134" t="str">
            <v xml:space="preserve">Abreu-Organización Int. de Viajes  </v>
          </cell>
          <cell r="F134" t="str">
            <v>63140100 - Circul-Viat.Lig.Pass</v>
          </cell>
        </row>
        <row r="135">
          <cell r="B135" t="str">
            <v xml:space="preserve">Abrilarme-Material de Alarme, Lda  </v>
          </cell>
          <cell r="F135" t="str">
            <v>63140102 - Circul-Viat.Lig.Merc</v>
          </cell>
        </row>
        <row r="136">
          <cell r="B136" t="str">
            <v xml:space="preserve">Abs (Sul)-Central Rolamentos,Lda   </v>
          </cell>
          <cell r="F136" t="str">
            <v>63140200 - Imp-In-Viat.Lig.Merc</v>
          </cell>
        </row>
        <row r="137">
          <cell r="B137" t="str">
            <v xml:space="preserve">ABS-Hidrobomba S.A.                </v>
          </cell>
          <cell r="F137" t="str">
            <v>63140300 - Imp.Transp.-Outras</v>
          </cell>
        </row>
        <row r="138">
          <cell r="B138" t="str">
            <v>Absolut Beauty-Travel SPA H. Lisbon</v>
          </cell>
          <cell r="F138" t="str">
            <v>63170000 - Impost. Ind- Taxas</v>
          </cell>
        </row>
        <row r="139">
          <cell r="B139" t="str">
            <v xml:space="preserve">Absolute Publishing Ltd            </v>
          </cell>
          <cell r="F139" t="str">
            <v>63170002 - Imp.Ind-Taxas</v>
          </cell>
        </row>
        <row r="140">
          <cell r="B140" t="str">
            <v xml:space="preserve">Absoluto Fascinio Lda              </v>
          </cell>
          <cell r="F140" t="str">
            <v>63180001 - Out.Imp.Ind- Outros</v>
          </cell>
        </row>
        <row r="141">
          <cell r="B141" t="str">
            <v>Absolutus-Audiovisuais Informát.Lda</v>
          </cell>
          <cell r="F141" t="str">
            <v>65210000 - Quotizações</v>
          </cell>
        </row>
        <row r="142">
          <cell r="B142" t="str">
            <v>Absorsor-Eng.Acúst.Vib.Ambiente,Lda</v>
          </cell>
          <cell r="F142" t="str">
            <v>65220000 - Quot-Entid.Estrangei</v>
          </cell>
        </row>
        <row r="143">
          <cell r="B143" t="str">
            <v xml:space="preserve">Abstracta Decorações, Lda          </v>
          </cell>
          <cell r="F143" t="str">
            <v>65300000 - Desp.Confidenciais</v>
          </cell>
        </row>
        <row r="144">
          <cell r="B144" t="str">
            <v xml:space="preserve">Abstratesboço-Unipessoal, Lda      </v>
          </cell>
          <cell r="F144" t="str">
            <v>65610000 - Reu.Meet.Col. C</v>
          </cell>
        </row>
        <row r="145">
          <cell r="B145" t="str">
            <v xml:space="preserve">Acácio Cordeiro                    </v>
          </cell>
          <cell r="F145" t="str">
            <v>65620000 - Reu.Meet.Col.C-</v>
          </cell>
        </row>
        <row r="146">
          <cell r="B146" t="str">
            <v xml:space="preserve">Acácio José Cordeiro               </v>
          </cell>
          <cell r="F146" t="str">
            <v>65890000 - O.Custos Operacion.</v>
          </cell>
        </row>
        <row r="147">
          <cell r="B147" t="str">
            <v xml:space="preserve">Acácio Manuel Ermitão M. Carreiro  </v>
          </cell>
          <cell r="F147" t="str">
            <v>66410010 - Ajust. Exer.-Dív.Cli</v>
          </cell>
        </row>
        <row r="148">
          <cell r="B148" t="str">
            <v>Academia das Artes da Maia Prodª Cu</v>
          </cell>
          <cell r="F148" t="str">
            <v>66411010 - Ajust. Exer.-Dív.Ter</v>
          </cell>
        </row>
        <row r="149">
          <cell r="B149" t="str">
            <v xml:space="preserve">Academia Vortal-Formação Ino.Unip. </v>
          </cell>
          <cell r="F149" t="str">
            <v>66512010 - Ajust. Exer.-Mat.Pri</v>
          </cell>
        </row>
        <row r="150">
          <cell r="B150" t="str">
            <v xml:space="preserve">Acail Açores, Lda                  </v>
          </cell>
          <cell r="F150" t="str">
            <v>67110000 - Prov-Cobr.Duv-Client</v>
          </cell>
        </row>
        <row r="151">
          <cell r="B151" t="str">
            <v xml:space="preserve">Acavaco-Máquinas e Acessórios, Lda </v>
          </cell>
          <cell r="F151" t="str">
            <v>67280000 - Prov. Exerc.- Outras</v>
          </cell>
        </row>
        <row r="152">
          <cell r="B152" t="str">
            <v xml:space="preserve">Accenture - Cons.Gestão, SA        </v>
          </cell>
          <cell r="F152" t="str">
            <v>68810100 - Out. Cust-Sev.Bancár</v>
          </cell>
        </row>
        <row r="153">
          <cell r="B153" t="str">
            <v xml:space="preserve">Acces                              </v>
          </cell>
          <cell r="F153" t="str">
            <v>68810600 - Anui.Cartões Crédito</v>
          </cell>
        </row>
        <row r="154">
          <cell r="B154" t="str">
            <v xml:space="preserve">Access Events International, Ltd   </v>
          </cell>
          <cell r="F154" t="str">
            <v>68810700 - Comissão Unicre/AMEX</v>
          </cell>
        </row>
        <row r="155">
          <cell r="B155" t="str">
            <v xml:space="preserve">Accional-A.Promoç.Represent,Lda    </v>
          </cell>
          <cell r="F155" t="str">
            <v>68810900 - Comi.Garant.Bancária</v>
          </cell>
        </row>
        <row r="156">
          <cell r="B156" t="str">
            <v>Ace Healthcare-S.Inf.Apoio Saúde,SA</v>
          </cell>
          <cell r="F156" t="str">
            <v>68810900 - Comi.Garant.Bancária</v>
          </cell>
        </row>
        <row r="157">
          <cell r="B157" t="str">
            <v xml:space="preserve">ACE Plus-Soluções Informáticas SA  </v>
          </cell>
          <cell r="F157" t="str">
            <v>68818800 - Out.não Especificado</v>
          </cell>
        </row>
        <row r="158">
          <cell r="B158" t="str">
            <v xml:space="preserve">Acel - Auto Acessórios, Lda        </v>
          </cell>
          <cell r="F158" t="str">
            <v>69110101 - Donat-Social</v>
          </cell>
        </row>
        <row r="159">
          <cell r="B159" t="str">
            <v xml:space="preserve">ACEP-Comércio Electrónico          </v>
          </cell>
          <cell r="F159" t="str">
            <v>69110102 - Donativos</v>
          </cell>
        </row>
        <row r="160">
          <cell r="B160" t="str">
            <v>Acerinox-Com. Aços e Alumínios, Lda</v>
          </cell>
          <cell r="F160" t="str">
            <v>69210100 - Incobráveis-Clientes</v>
          </cell>
        </row>
        <row r="161">
          <cell r="B161" t="str">
            <v xml:space="preserve">Acesso Direto-Inform.Serviços,Lda  </v>
          </cell>
          <cell r="F161" t="str">
            <v>69210800 - Incobráveis-Outras</v>
          </cell>
        </row>
        <row r="162">
          <cell r="B162" t="str">
            <v xml:space="preserve">ACF-Electrodomésticos, SA          </v>
          </cell>
          <cell r="F162" t="str">
            <v>69380000 - Perd.Exist-Outras</v>
          </cell>
        </row>
        <row r="163">
          <cell r="B163" t="str">
            <v xml:space="preserve">Achilles Procurement Services Ltd  </v>
          </cell>
          <cell r="F163" t="str">
            <v>69420000 - Perd.Im-Alie.Im.Corp</v>
          </cell>
        </row>
        <row r="164">
          <cell r="B164" t="str">
            <v>Aci -Airports Council International</v>
          </cell>
          <cell r="F164" t="str">
            <v>69450000 - Perd.Imob-Abates</v>
          </cell>
        </row>
        <row r="165">
          <cell r="B165" t="str">
            <v xml:space="preserve">Aci-Airports Counc.International   </v>
          </cell>
          <cell r="F165" t="str">
            <v>69510000 - Multas Fiscais</v>
          </cell>
        </row>
        <row r="166">
          <cell r="B166" t="str">
            <v xml:space="preserve">ACI-Airports Council International </v>
          </cell>
          <cell r="F166" t="str">
            <v>69520000 - Multas não Fiscais</v>
          </cell>
        </row>
        <row r="167">
          <cell r="B167" t="str">
            <v xml:space="preserve">ACI-American Concrete Institute    </v>
          </cell>
          <cell r="F167" t="str">
            <v>69580000 - Outras Penalidades</v>
          </cell>
        </row>
        <row r="168">
          <cell r="B168" t="str">
            <v xml:space="preserve">ACI-Assist.Conserv.Industrial, SA  </v>
          </cell>
          <cell r="F168" t="str">
            <v>69610000 - Aum.Amort.</v>
          </cell>
        </row>
        <row r="169">
          <cell r="B169" t="str">
            <v xml:space="preserve">ACIHOBIS-Ass.Homeopatia S.Social   </v>
          </cell>
          <cell r="F169" t="str">
            <v>69780001 - Corre.Rel.Ex.Ant-FSE</v>
          </cell>
        </row>
        <row r="170">
          <cell r="B170" t="str">
            <v xml:space="preserve">Aci-North America-Airports Council </v>
          </cell>
          <cell r="F170" t="str">
            <v>69780002 -  Corre.Rel.Ex.Ant-Im</v>
          </cell>
        </row>
        <row r="171">
          <cell r="B171" t="str">
            <v xml:space="preserve">Acist-Aet Ass.Empresarial Telecom. </v>
          </cell>
          <cell r="F171" t="str">
            <v>69780004 - C.Rel.Ex.Ant-C.Opera</v>
          </cell>
        </row>
        <row r="172">
          <cell r="B172" t="str">
            <v xml:space="preserve">Acitel 4 - Serv.Telecomunic.Sa     </v>
          </cell>
          <cell r="F172" t="str">
            <v>69780006 - C.Rel.Ex.Ant -Outros</v>
          </cell>
        </row>
        <row r="173">
          <cell r="B173" t="str">
            <v xml:space="preserve">Acitel-Soc.Comerc.Telecomunic.Lda  </v>
          </cell>
          <cell r="F173" t="str">
            <v>69880000 - Out.não Especificado</v>
          </cell>
        </row>
        <row r="174">
          <cell r="B174" t="str">
            <v>Acitril-Com.Móveis Estrut.Metálicas</v>
          </cell>
          <cell r="F174" t="str">
            <v>79780001 - C.Exerc.A.-FSE</v>
          </cell>
        </row>
        <row r="175">
          <cell r="B175" t="str">
            <v xml:space="preserve">ACI-Wordl                          </v>
          </cell>
          <cell r="F175" t="str">
            <v>6942000I - Perd.Im-Alie.Im.Corp</v>
          </cell>
        </row>
        <row r="176">
          <cell r="B176" t="str">
            <v xml:space="preserve">ACL Europe, SA                     </v>
          </cell>
          <cell r="F176" t="str">
            <v>6978000I - Acertos-Trans. IFRS</v>
          </cell>
        </row>
        <row r="177">
          <cell r="B177" t="str">
            <v xml:space="preserve">Acl Services Ltd                   </v>
          </cell>
        </row>
        <row r="178">
          <cell r="B178" t="str">
            <v xml:space="preserve">Acoeste-Soc.Imob.Com.Indústria,SA  </v>
          </cell>
        </row>
        <row r="179">
          <cell r="B179" t="str">
            <v xml:space="preserve">Açor Média - Com.Multim.Publicid   </v>
          </cell>
        </row>
        <row r="180">
          <cell r="B180" t="str">
            <v xml:space="preserve">Açor Piscinas                      </v>
          </cell>
        </row>
        <row r="181">
          <cell r="B181" t="str">
            <v>Açor Serras-Amolação Soldaduras,Lda</v>
          </cell>
        </row>
        <row r="182">
          <cell r="B182" t="str">
            <v xml:space="preserve">Açoral-Empr.Dist.Prod.Aliment.Ld   </v>
          </cell>
        </row>
        <row r="183">
          <cell r="B183" t="str">
            <v xml:space="preserve">Açorcabos-Mont.Telecomunicaç.Lda   </v>
          </cell>
        </row>
        <row r="184">
          <cell r="B184" t="str">
            <v xml:space="preserve">Açorcargas - Ag.Navegaç.Cargas     </v>
          </cell>
        </row>
        <row r="185">
          <cell r="B185" t="str">
            <v xml:space="preserve">Açorcobre - Com.Tubag.Cobre, Lda   </v>
          </cell>
        </row>
        <row r="186">
          <cell r="B186" t="str">
            <v xml:space="preserve">Açordiesel-Soc.Repar.Diesel, Lda   </v>
          </cell>
        </row>
        <row r="187">
          <cell r="B187" t="str">
            <v xml:space="preserve">Açores 2000-Soc.Des.Tur.Açores,SA. </v>
          </cell>
        </row>
        <row r="188">
          <cell r="B188" t="str">
            <v>Açores Pro-Marco Rui Braga Ferreira</v>
          </cell>
        </row>
        <row r="189">
          <cell r="B189" t="str">
            <v xml:space="preserve">Açorgás-Of.Mont.Mat.Queima, Lda    </v>
          </cell>
        </row>
        <row r="190">
          <cell r="B190" t="str">
            <v>Açorgeo-Sociedade de Estudos Geotéc</v>
          </cell>
        </row>
        <row r="191">
          <cell r="B191" t="str">
            <v xml:space="preserve">Açorlimpa, Lda                     </v>
          </cell>
        </row>
        <row r="192">
          <cell r="B192" t="str">
            <v xml:space="preserve">Açorlux-Com.Bens Eq.Urbano, Lda    </v>
          </cell>
        </row>
        <row r="193">
          <cell r="B193" t="str">
            <v>Açorotel-Eq.Hotel.Distr.Alimentar,L</v>
          </cell>
        </row>
        <row r="194">
          <cell r="B194" t="str">
            <v xml:space="preserve">Açorpapéis-Produtos Higiene, Lda   </v>
          </cell>
        </row>
        <row r="195">
          <cell r="B195" t="str">
            <v xml:space="preserve">Açorpeças - Peças,Acess.Autom,Lda  </v>
          </cell>
        </row>
        <row r="196">
          <cell r="B196" t="str">
            <v xml:space="preserve">AçorPlus, Lda                      </v>
          </cell>
        </row>
        <row r="197">
          <cell r="B197" t="str">
            <v xml:space="preserve">Açorticket-Publicidade Açoriana,   </v>
          </cell>
        </row>
        <row r="198">
          <cell r="B198" t="str">
            <v xml:space="preserve">Açortop-Topografia Lda             </v>
          </cell>
        </row>
        <row r="199">
          <cell r="B199" t="str">
            <v xml:space="preserve">Açortur-Invest.Turíst.Açores, SA   </v>
          </cell>
        </row>
        <row r="200">
          <cell r="B200" t="str">
            <v xml:space="preserve">ACOS-Assª Criadores Ovinos do Sul  </v>
          </cell>
        </row>
        <row r="201">
          <cell r="B201" t="str">
            <v xml:space="preserve">ACP-Automóvel Club de Portugal     </v>
          </cell>
        </row>
        <row r="202">
          <cell r="B202" t="str">
            <v>Acreditar-Ass.Pais A.Crianças Cancr</v>
          </cell>
        </row>
        <row r="203">
          <cell r="B203" t="str">
            <v>Acrilexport-Fab.Artigos Desport.Lda</v>
          </cell>
        </row>
        <row r="204">
          <cell r="B204" t="str">
            <v xml:space="preserve">Acrílicos Caios, Lda               </v>
          </cell>
        </row>
        <row r="205">
          <cell r="B205" t="str">
            <v xml:space="preserve">Acrilicos Caios,Lda                </v>
          </cell>
        </row>
        <row r="206">
          <cell r="B206" t="str">
            <v xml:space="preserve">Acriluz - Reclamos Luminosos, Lda  </v>
          </cell>
        </row>
        <row r="207">
          <cell r="B207" t="str">
            <v>Acrimolde Transformação de Acrílico</v>
          </cell>
        </row>
        <row r="208">
          <cell r="B208" t="str">
            <v xml:space="preserve">Acrópole-Convenc.Secret.Serv.Lda   </v>
          </cell>
        </row>
        <row r="209">
          <cell r="B209" t="str">
            <v>Acsport-Serv.Eventos e Comércio,Lda</v>
          </cell>
        </row>
        <row r="210">
          <cell r="B210" t="str">
            <v xml:space="preserve">ACTA-A Companhia Teatro do Algarve </v>
          </cell>
        </row>
        <row r="211">
          <cell r="B211" t="str">
            <v>Actijob-Equipamentos Protecção, Lda</v>
          </cell>
        </row>
        <row r="212">
          <cell r="B212" t="str">
            <v xml:space="preserve">Activo Humano - Consult.Assoc.Lda  </v>
          </cell>
        </row>
        <row r="213">
          <cell r="B213" t="str">
            <v xml:space="preserve">Actual - Carmen e Judite, Lda      </v>
          </cell>
        </row>
        <row r="214">
          <cell r="B214" t="str">
            <v xml:space="preserve">Actual Brindes-Com.Imp.Exp.,Lda    </v>
          </cell>
        </row>
        <row r="215">
          <cell r="B215" t="str">
            <v xml:space="preserve">Acustermia, Lda                    </v>
          </cell>
        </row>
        <row r="216">
          <cell r="B216" t="str">
            <v xml:space="preserve">Acusticontrol-C.Eng.Acústica,Ld    </v>
          </cell>
        </row>
        <row r="217">
          <cell r="B217" t="str">
            <v xml:space="preserve">Acústiprojecto-Gab.Eng.Acust.Lda   </v>
          </cell>
        </row>
        <row r="218">
          <cell r="B218" t="str">
            <v xml:space="preserve">ADA - Administração de Aeroportos, </v>
          </cell>
        </row>
        <row r="219">
          <cell r="B219" t="str">
            <v>ADA-Administração de Aeroportos,Lda</v>
          </cell>
        </row>
        <row r="220">
          <cell r="B220" t="str">
            <v xml:space="preserve">ADALBERTO ELEUTERIO FREITAS MELIM  </v>
          </cell>
        </row>
        <row r="221">
          <cell r="B221" t="str">
            <v xml:space="preserve">Adalberto Eleutério Freitas Melim  </v>
          </cell>
        </row>
        <row r="222">
          <cell r="B222" t="str">
            <v xml:space="preserve">Adão Manuel de Sousa Rocha         </v>
          </cell>
        </row>
        <row r="223">
          <cell r="B223" t="str">
            <v xml:space="preserve">ADB- A Siemens Company             </v>
          </cell>
        </row>
        <row r="224">
          <cell r="B224" t="str">
            <v xml:space="preserve">Adbs-Assoc.Profession.Inf.Docum.   </v>
          </cell>
        </row>
        <row r="225">
          <cell r="B225" t="str">
            <v xml:space="preserve">Adecco Marketing Services, Lda     </v>
          </cell>
        </row>
        <row r="226">
          <cell r="B226" t="str">
            <v xml:space="preserve">Adecco R.Humanos-E.Trab.Temp.Ld    </v>
          </cell>
        </row>
        <row r="227">
          <cell r="B227" t="str">
            <v>Adega do Almirante-Act.Hoteleiras,L</v>
          </cell>
        </row>
        <row r="228">
          <cell r="B228" t="str">
            <v xml:space="preserve">Adélia Pedro Correia Neves         </v>
          </cell>
        </row>
        <row r="229">
          <cell r="B229" t="str">
            <v xml:space="preserve">ADELINO CORREIA MAGALHÃES          </v>
          </cell>
        </row>
        <row r="230">
          <cell r="B230" t="str">
            <v xml:space="preserve">Adelino Daniel Araújo Morais       </v>
          </cell>
        </row>
        <row r="231">
          <cell r="B231" t="str">
            <v xml:space="preserve">Adelino de Jesus M. Moreira        </v>
          </cell>
        </row>
        <row r="232">
          <cell r="B232" t="str">
            <v xml:space="preserve">Adelino Moreira-Soc.Unipessoal,Lda </v>
          </cell>
        </row>
        <row r="233">
          <cell r="B233" t="str">
            <v xml:space="preserve">ADEMAR COELHO LANÇA                </v>
          </cell>
        </row>
        <row r="234">
          <cell r="B234" t="str">
            <v xml:space="preserve">ADENE - Agência para a Energia     </v>
          </cell>
        </row>
        <row r="235">
          <cell r="B235" t="str">
            <v xml:space="preserve">ADFER-Ass.Port.p/Des.Transp.Ferr.  </v>
          </cell>
        </row>
        <row r="236">
          <cell r="B236" t="str">
            <v xml:space="preserve">Adiantamentos A Regularizar/Als    </v>
          </cell>
        </row>
        <row r="237">
          <cell r="B237" t="str">
            <v xml:space="preserve">Adjectiva-Public.E Promoções,Lda   </v>
          </cell>
        </row>
        <row r="238">
          <cell r="B238" t="str">
            <v>ADLC-Publicidade e Market. Unip,Lda</v>
          </cell>
        </row>
        <row r="239">
          <cell r="B239" t="str">
            <v>Adm.Portos Ilh.S.Miguel e S.Maria,S</v>
          </cell>
        </row>
        <row r="240">
          <cell r="B240" t="str">
            <v>Adm.Portos Triângulo G.Ocidental,SA</v>
          </cell>
        </row>
        <row r="241">
          <cell r="B241" t="str">
            <v xml:space="preserve">Admei-Alug.Dist.Manut.Eq.Inst.Lda  </v>
          </cell>
        </row>
        <row r="242">
          <cell r="B242" t="str">
            <v xml:space="preserve">Admin. Reg. Saúde do Algarve       </v>
          </cell>
        </row>
        <row r="243">
          <cell r="B243" t="str">
            <v xml:space="preserve">Admin.Portos S.Miguel e S.Maria,SA </v>
          </cell>
        </row>
        <row r="244">
          <cell r="B244" t="str">
            <v>Administª Região Hidrográfica do Al</v>
          </cell>
        </row>
        <row r="245">
          <cell r="B245" t="str">
            <v>Administr. prédio Avº Sidónio Pais,</v>
          </cell>
        </row>
        <row r="246">
          <cell r="B246" t="str">
            <v xml:space="preserve">Admitur, Lda                       </v>
          </cell>
        </row>
        <row r="247">
          <cell r="B247" t="str">
            <v xml:space="preserve">Adolfo Dominguez, S.A.             </v>
          </cell>
        </row>
        <row r="248">
          <cell r="B248" t="str">
            <v xml:space="preserve">ADP-ADUBOS DE PORTUGAL, S A        </v>
          </cell>
        </row>
        <row r="249">
          <cell r="B249" t="str">
            <v xml:space="preserve">ADP-Aeropuertos Del Perú           </v>
          </cell>
        </row>
        <row r="250">
          <cell r="B250" t="str">
            <v xml:space="preserve">Adrian  Wynne-Morgan Partnershship </v>
          </cell>
        </row>
        <row r="251">
          <cell r="B251" t="str">
            <v xml:space="preserve">ADRIANO AUGUSTO MOREIRA            </v>
          </cell>
        </row>
        <row r="252">
          <cell r="B252" t="str">
            <v xml:space="preserve">Adriano da Silva Ferreira Sucrs    </v>
          </cell>
        </row>
        <row r="253">
          <cell r="B253" t="str">
            <v>Adriano Filipe Fernandes R.V.Sabenç</v>
          </cell>
        </row>
        <row r="254">
          <cell r="B254" t="str">
            <v xml:space="preserve">Adriano Manuel da Silva Teixeira   </v>
          </cell>
        </row>
        <row r="255">
          <cell r="B255" t="str">
            <v xml:space="preserve">Adriano Manuel Torres Borges       </v>
          </cell>
        </row>
        <row r="256">
          <cell r="B256" t="str">
            <v xml:space="preserve">Adriano Pereira, Lda               </v>
          </cell>
        </row>
        <row r="257">
          <cell r="B257" t="str">
            <v xml:space="preserve">Adriano Torres e Filha, Lda        </v>
          </cell>
        </row>
        <row r="258">
          <cell r="B258" t="str">
            <v xml:space="preserve">Adriano Vargas Comba               </v>
          </cell>
        </row>
        <row r="259">
          <cell r="B259" t="str">
            <v xml:space="preserve">Adrisol-Remodelações Percianas,Lda </v>
          </cell>
        </row>
        <row r="260">
          <cell r="B260" t="str">
            <v xml:space="preserve">Adse-Dg Prot.Soc.Func.Ag.Adm.Pub   </v>
          </cell>
        </row>
        <row r="261">
          <cell r="B261" t="str">
            <v>ADT-Associação Desenvolver o Talent</v>
          </cell>
        </row>
        <row r="262">
          <cell r="B262" t="str">
            <v xml:space="preserve">Adturn-Turismo Norte Portugal      </v>
          </cell>
        </row>
        <row r="263">
          <cell r="B263" t="str">
            <v xml:space="preserve">Adufmusica, Lda.                   </v>
          </cell>
        </row>
        <row r="264">
          <cell r="B264" t="str">
            <v xml:space="preserve">ADV                                </v>
          </cell>
        </row>
        <row r="265">
          <cell r="B265" t="str">
            <v>Advanced Resources-Engª Int.A.Sist.</v>
          </cell>
        </row>
        <row r="266">
          <cell r="B266" t="str">
            <v xml:space="preserve">Ad-Verbum-S.Tradução Interpr.Lda   </v>
          </cell>
        </row>
        <row r="267">
          <cell r="B267" t="str">
            <v xml:space="preserve">AEA-Association of European Airl.  </v>
          </cell>
        </row>
        <row r="268">
          <cell r="B268" t="str">
            <v xml:space="preserve">AECOPS-Ass.Empr.Constr.O.Públicas  </v>
          </cell>
        </row>
        <row r="269">
          <cell r="B269" t="str">
            <v>Aefml-Assocº Estud.Faculdade Med.Li</v>
          </cell>
        </row>
        <row r="270">
          <cell r="B270" t="str">
            <v xml:space="preserve">AEG MIS                            </v>
          </cell>
        </row>
        <row r="271">
          <cell r="B271" t="str">
            <v xml:space="preserve">AEG Portuguesa, SA                 </v>
          </cell>
        </row>
        <row r="272">
          <cell r="B272" t="str">
            <v>AEIST-Ass.Estud.Inst.Superior Técni</v>
          </cell>
        </row>
        <row r="273">
          <cell r="B273" t="str">
            <v>AEM-Asociacion Espanola Mantenimien</v>
          </cell>
        </row>
        <row r="274">
          <cell r="B274" t="str">
            <v xml:space="preserve">Aemi-Acess.Eq.Mobil.Informát.,Lda  </v>
          </cell>
        </row>
        <row r="275">
          <cell r="B275" t="str">
            <v xml:space="preserve">AEP-Assoc.Empresarial de Portugal  </v>
          </cell>
        </row>
        <row r="276">
          <cell r="B276" t="str">
            <v xml:space="preserve">Aer Lingus Ltd                     </v>
          </cell>
        </row>
        <row r="277">
          <cell r="B277" t="str">
            <v xml:space="preserve">Aer Lingus, Ltd                    </v>
          </cell>
        </row>
        <row r="278">
          <cell r="B278" t="str">
            <v xml:space="preserve">Aerlis-Assoc.Empres.Região Lisboa  </v>
          </cell>
        </row>
        <row r="279">
          <cell r="B279" t="str">
            <v xml:space="preserve">Aero Clube de Coimbra              </v>
          </cell>
        </row>
        <row r="280">
          <cell r="B280" t="str">
            <v xml:space="preserve">Aéro Clube Portugal-Esc.Av.Civil   </v>
          </cell>
        </row>
        <row r="281">
          <cell r="B281" t="str">
            <v xml:space="preserve">Aerociências-F.M.Aeroportuária,Lda </v>
          </cell>
        </row>
        <row r="282">
          <cell r="B282" t="str">
            <v xml:space="preserve">Aeroclube da Madeira               </v>
          </cell>
        </row>
        <row r="283">
          <cell r="B283" t="str">
            <v xml:space="preserve">Aero-Clube de Évora                </v>
          </cell>
        </row>
        <row r="284">
          <cell r="B284" t="str">
            <v xml:space="preserve">Aeroclube de Portugal              </v>
          </cell>
        </row>
        <row r="285">
          <cell r="B285" t="str">
            <v xml:space="preserve">Aeroclube de Torres Vedras         </v>
          </cell>
        </row>
        <row r="286">
          <cell r="B286" t="str">
            <v xml:space="preserve">Aerocondor Transportes Aéreos,Lda  </v>
          </cell>
        </row>
        <row r="287">
          <cell r="B287" t="str">
            <v>Aerocoope-S.Coop.Assist.Tr.Aéreos,C</v>
          </cell>
        </row>
        <row r="288">
          <cell r="B288" t="str">
            <v xml:space="preserve">Aerodromo Base Nº 1 - FAP          </v>
          </cell>
        </row>
        <row r="289">
          <cell r="B289" t="str">
            <v xml:space="preserve">Aerofabril, Lda                    </v>
          </cell>
        </row>
        <row r="290">
          <cell r="B290" t="str">
            <v xml:space="preserve">Aerofalsec, Unipessoal, Lda        </v>
          </cell>
        </row>
        <row r="291">
          <cell r="B291" t="str">
            <v xml:space="preserve">Aeroforragens - Expl.Agric.,Lda    </v>
          </cell>
        </row>
        <row r="292">
          <cell r="B292" t="str">
            <v>Aerohorta - Ag.Viagens Turismo, Lda</v>
          </cell>
        </row>
        <row r="293">
          <cell r="B293" t="str">
            <v xml:space="preserve">AeroNorte-Transport. Aéreos, Lda.  </v>
          </cell>
        </row>
        <row r="294">
          <cell r="B294" t="str">
            <v>Aeropiloto-Soc.Expl.Serv.Aéreos Com</v>
          </cell>
        </row>
        <row r="295">
          <cell r="B295" t="str">
            <v xml:space="preserve">Aeropneus - Comércio Pneus, Lda    </v>
          </cell>
        </row>
        <row r="296">
          <cell r="B296" t="str">
            <v xml:space="preserve">Aeroports de Paris                 </v>
          </cell>
        </row>
        <row r="297">
          <cell r="B297" t="str">
            <v xml:space="preserve">Aeroports Magazine                 </v>
          </cell>
        </row>
        <row r="298">
          <cell r="B298" t="str">
            <v>Aeropower-C.Eq.Eletromecânicos, Lda</v>
          </cell>
        </row>
        <row r="299">
          <cell r="B299" t="str">
            <v xml:space="preserve">AEROPRESS-Multimed.Inf.Aeronautica </v>
          </cell>
        </row>
        <row r="300">
          <cell r="B300" t="str">
            <v xml:space="preserve">Aerospace Industry Directory       </v>
          </cell>
        </row>
        <row r="301">
          <cell r="B301" t="str">
            <v xml:space="preserve">Aertia, SL                         </v>
          </cell>
        </row>
        <row r="302">
          <cell r="B302" t="str">
            <v xml:space="preserve">Aerzen Ibérica, S.A.               </v>
          </cell>
        </row>
        <row r="303">
          <cell r="B303" t="str">
            <v>AESE-Ass. Estudos Super. de  Empres</v>
          </cell>
        </row>
        <row r="304">
          <cell r="B304" t="str">
            <v xml:space="preserve">AFA-Consultores de Engenharia, Lda </v>
          </cell>
        </row>
        <row r="305">
          <cell r="B305" t="str">
            <v xml:space="preserve">Afap-Ass.Força Aérea Portuguesa    </v>
          </cell>
        </row>
        <row r="306">
          <cell r="B306" t="str">
            <v xml:space="preserve">Afaplan-Plan.Gestão Projectos, SA  </v>
          </cell>
        </row>
        <row r="307">
          <cell r="B307" t="str">
            <v xml:space="preserve">AFAQ/AFNOR-Ass.Française Normal.   </v>
          </cell>
        </row>
        <row r="308">
          <cell r="B308" t="str">
            <v xml:space="preserve">Afari, Lda                         </v>
          </cell>
        </row>
        <row r="309">
          <cell r="B309" t="str">
            <v>Afavias-Engª Construções Açores, S.</v>
          </cell>
        </row>
        <row r="310">
          <cell r="B310" t="str">
            <v xml:space="preserve">Afibate-Espec.Acessos Automáticos  </v>
          </cell>
        </row>
        <row r="311">
          <cell r="B311" t="str">
            <v xml:space="preserve">AFID-Ass.Nac.Fam.Integr.Deficiente </v>
          </cell>
        </row>
        <row r="312">
          <cell r="B312" t="str">
            <v xml:space="preserve">Afnor Éditions                     </v>
          </cell>
        </row>
        <row r="313">
          <cell r="B313" t="str">
            <v>Afonso Oliveira Costa &amp; Filhos, Lda</v>
          </cell>
        </row>
        <row r="314">
          <cell r="B314" t="str">
            <v xml:space="preserve">ÁfricaLusófona Ediç. e Public. Lda </v>
          </cell>
        </row>
        <row r="315">
          <cell r="B315" t="str">
            <v xml:space="preserve">Afroluso-Import. Export. Lda       </v>
          </cell>
        </row>
        <row r="316">
          <cell r="B316" t="str">
            <v xml:space="preserve">Afrotecnica-Assist.Tecn.Eq.Escr.   </v>
          </cell>
        </row>
        <row r="317">
          <cell r="B317" t="str">
            <v>After You-InteractiveSolutions, Lda</v>
          </cell>
        </row>
        <row r="318">
          <cell r="B318" t="str">
            <v>Aga - Alcool e Géneros Alimentares,</v>
          </cell>
        </row>
        <row r="319">
          <cell r="B319" t="str">
            <v>Agapex-Imp.Exp Material Escritório,</v>
          </cell>
        </row>
        <row r="320">
          <cell r="B320" t="str">
            <v xml:space="preserve">AGB-Filtros Ar COndicionado        </v>
          </cell>
        </row>
        <row r="321">
          <cell r="B321" t="str">
            <v>Age2Play-Concepção Mob.Urb.Infantil</v>
          </cell>
        </row>
        <row r="322">
          <cell r="B322" t="str">
            <v xml:space="preserve">Agence Europe S A                  </v>
          </cell>
        </row>
        <row r="323">
          <cell r="B323" t="str">
            <v xml:space="preserve">Agência da Casa-Dec.Marketing,Lda  </v>
          </cell>
        </row>
        <row r="324">
          <cell r="B324" t="str">
            <v>Agência de Relações Exteriores Difu</v>
          </cell>
        </row>
        <row r="325">
          <cell r="B325" t="str">
            <v xml:space="preserve">Agência do Arade-Ass.Desenv.Arade  </v>
          </cell>
        </row>
        <row r="326">
          <cell r="B326" t="str">
            <v xml:space="preserve">Agência Funerária S.João, Lda      </v>
          </cell>
        </row>
        <row r="327">
          <cell r="B327" t="str">
            <v xml:space="preserve">Agência Portuguesa do Ambiente     </v>
          </cell>
        </row>
        <row r="328">
          <cell r="B328" t="str">
            <v>Agência Regional PromªTuristica Ale</v>
          </cell>
        </row>
        <row r="329">
          <cell r="B329" t="str">
            <v xml:space="preserve">Agência Zero-Fotografia, Lda       </v>
          </cell>
        </row>
        <row r="330">
          <cell r="B330" t="str">
            <v xml:space="preserve">Agenda Setting-Process.Dados, Lda  </v>
          </cell>
        </row>
        <row r="331">
          <cell r="B331" t="str">
            <v xml:space="preserve">Agent Comptable Aeroports de Paris </v>
          </cell>
        </row>
        <row r="332">
          <cell r="B332" t="str">
            <v xml:space="preserve">Agil Sports-Criaç.R.Art.desp.Lda   </v>
          </cell>
        </row>
        <row r="333">
          <cell r="B333" t="str">
            <v xml:space="preserve">Agilitas Consultoria, Lda          </v>
          </cell>
        </row>
        <row r="334">
          <cell r="B334" t="str">
            <v xml:space="preserve">Agility - Transitários, Lda        </v>
          </cell>
        </row>
        <row r="335">
          <cell r="B335" t="str">
            <v xml:space="preserve">Agoa-Gestão de Resíduos , SA       </v>
          </cell>
        </row>
        <row r="336">
          <cell r="B336" t="str">
            <v xml:space="preserve">Agostinho Albino Moreira Vales     </v>
          </cell>
        </row>
        <row r="337">
          <cell r="B337" t="str">
            <v xml:space="preserve">Agostinho Coelho&amp; Filhos, Lda      </v>
          </cell>
        </row>
        <row r="338">
          <cell r="B338" t="str">
            <v xml:space="preserve">Agostinho Costa Teixeira e Filh.   </v>
          </cell>
        </row>
        <row r="339">
          <cell r="B339" t="str">
            <v xml:space="preserve">AGOSTINHO DANIEL DA SILVA MOREIRA  </v>
          </cell>
        </row>
        <row r="340">
          <cell r="B340" t="str">
            <v xml:space="preserve">Agostinho e Santos Silva, Lda      </v>
          </cell>
        </row>
        <row r="341">
          <cell r="B341" t="str">
            <v xml:space="preserve">Agostinhos, Lda                    </v>
          </cell>
        </row>
        <row r="342">
          <cell r="B342" t="str">
            <v xml:space="preserve">Agricel-Comerc.Industr.Máquin,Lda  </v>
          </cell>
        </row>
        <row r="343">
          <cell r="B343" t="str">
            <v xml:space="preserve">Agricortes-C.Máq.Equipamentos,SA   </v>
          </cell>
        </row>
        <row r="344">
          <cell r="B344" t="str">
            <v xml:space="preserve">Ágrima-Coop.Agric.Matosinhos,CRL   </v>
          </cell>
        </row>
        <row r="345">
          <cell r="B345" t="str">
            <v>Agro Espanhol-Pr.Agric.Pecuária,Lda</v>
          </cell>
        </row>
        <row r="346">
          <cell r="B346" t="str">
            <v xml:space="preserve">Agro Invicta-Prod.Agrícolas,Lda    </v>
          </cell>
        </row>
        <row r="347">
          <cell r="B347" t="str">
            <v xml:space="preserve">Agro Maçanita                      </v>
          </cell>
        </row>
        <row r="348">
          <cell r="B348" t="str">
            <v xml:space="preserve">Agro,Lda. - Acessor.Industriais    </v>
          </cell>
        </row>
        <row r="349">
          <cell r="B349" t="str">
            <v xml:space="preserve">Agroleico-Lab.Análises Q.Biol.,Lda </v>
          </cell>
        </row>
        <row r="350">
          <cell r="B350" t="str">
            <v>Agrovinhos-Vinhos,Prod.Agricolas,Ld</v>
          </cell>
        </row>
        <row r="351">
          <cell r="B351" t="str">
            <v>Agrupamento de Escolas de Montenegr</v>
          </cell>
        </row>
        <row r="352">
          <cell r="B352" t="str">
            <v xml:space="preserve">Agrupamento Escolar nº 1 Loulé     </v>
          </cell>
        </row>
        <row r="353">
          <cell r="B353" t="str">
            <v>AGS-Administração Gestão Sistemas S</v>
          </cell>
        </row>
        <row r="354">
          <cell r="B354" t="str">
            <v xml:space="preserve">Água e Sal, Lda                    </v>
          </cell>
        </row>
        <row r="355">
          <cell r="B355" t="str">
            <v xml:space="preserve">Aguialfa, Lda                      </v>
          </cell>
        </row>
        <row r="356">
          <cell r="B356" t="str">
            <v xml:space="preserve">Aguiar &amp; Mello, Lda                </v>
          </cell>
        </row>
        <row r="357">
          <cell r="B357" t="str">
            <v xml:space="preserve">Ahnfelt-Consultores,LDA            </v>
          </cell>
        </row>
        <row r="358">
          <cell r="B358" t="str">
            <v xml:space="preserve">AHP - Informática e Serviços,Lda   </v>
          </cell>
        </row>
        <row r="359">
          <cell r="B359" t="str">
            <v xml:space="preserve">AICOPA-Assocª Ind.Cont.Civil Obras </v>
          </cell>
        </row>
        <row r="360">
          <cell r="B360" t="str">
            <v xml:space="preserve">AIDA M. LEITAO LARANJEIRA SANTOS   </v>
          </cell>
        </row>
        <row r="361">
          <cell r="B361" t="str">
            <v xml:space="preserve">Aida Maria Chaves Bairos           </v>
          </cell>
        </row>
        <row r="362">
          <cell r="B362" t="str">
            <v xml:space="preserve">AIDA MARIA TAVARES CHAVES SARMENTO </v>
          </cell>
        </row>
        <row r="363">
          <cell r="B363" t="str">
            <v xml:space="preserve">Aigle Azur Transport Aerien        </v>
          </cell>
        </row>
        <row r="364">
          <cell r="B364" t="str">
            <v xml:space="preserve">Aigle Azur Transport Aeriens       </v>
          </cell>
        </row>
        <row r="365">
          <cell r="B365" t="str">
            <v xml:space="preserve">AIJA-Assoc.Intern.Jeunes  Avocats  </v>
          </cell>
        </row>
        <row r="366">
          <cell r="B366" t="str">
            <v xml:space="preserve">AIMA-Sist.Proj.Industriais, SA     </v>
          </cell>
        </row>
        <row r="367">
          <cell r="B367" t="str">
            <v>AIM-Assª Investigadores Imagem Movi</v>
          </cell>
        </row>
        <row r="368">
          <cell r="B368" t="str">
            <v xml:space="preserve">AIM-Group Spain SL                 </v>
          </cell>
        </row>
        <row r="369">
          <cell r="B369" t="str">
            <v xml:space="preserve">AIP - Assoc.Industr.Portuguesa     </v>
          </cell>
        </row>
        <row r="370">
          <cell r="B370" t="str">
            <v xml:space="preserve">AIP-Feiras , Congressos e Eventos  </v>
          </cell>
        </row>
        <row r="371">
          <cell r="B371" t="str">
            <v xml:space="preserve">Air Berlin Gmbh &amp; Co.              </v>
          </cell>
        </row>
        <row r="372">
          <cell r="B372" t="str">
            <v xml:space="preserve">Air Berlin PLC &amp; Co.               </v>
          </cell>
        </row>
        <row r="373">
          <cell r="B373" t="str">
            <v xml:space="preserve">Air France                         </v>
          </cell>
        </row>
        <row r="374">
          <cell r="B374" t="str">
            <v xml:space="preserve">Air Liquide Medicinal, SA          </v>
          </cell>
        </row>
        <row r="375">
          <cell r="B375" t="str">
            <v>Air Nostrum-Lineas A.Mediterraneo,S</v>
          </cell>
        </row>
        <row r="376">
          <cell r="B376" t="str">
            <v xml:space="preserve">Air Rail                           </v>
          </cell>
        </row>
        <row r="377">
          <cell r="B377" t="str">
            <v xml:space="preserve">Air Transport Action Group         </v>
          </cell>
        </row>
        <row r="378">
          <cell r="B378" t="str">
            <v xml:space="preserve">Air Transport News LTD             </v>
          </cell>
        </row>
        <row r="379">
          <cell r="B379" t="str">
            <v xml:space="preserve">Air Transport Publications, Ltd    </v>
          </cell>
        </row>
        <row r="380">
          <cell r="B380" t="str">
            <v xml:space="preserve">Air Transport Research Society     </v>
          </cell>
        </row>
        <row r="381">
          <cell r="B381" t="str">
            <v xml:space="preserve">Air4Casts                          </v>
          </cell>
        </row>
        <row r="382">
          <cell r="B382" t="str">
            <v xml:space="preserve">Air4Casts GmbH                     </v>
          </cell>
        </row>
        <row r="383">
          <cell r="B383" t="str">
            <v xml:space="preserve">Airbus Industrie                   </v>
          </cell>
        </row>
        <row r="384">
          <cell r="B384" t="str">
            <v xml:space="preserve">Airfield UK, Ltd                   </v>
          </cell>
        </row>
        <row r="385">
          <cell r="B385" t="str">
            <v xml:space="preserve">Airfree-Produtos Electrónicos,Lda  </v>
          </cell>
        </row>
        <row r="386">
          <cell r="B386" t="str">
            <v xml:space="preserve">Airline Weekly                     </v>
          </cell>
        </row>
        <row r="387">
          <cell r="B387" t="str">
            <v xml:space="preserve">Airmarket Unipessoal,LDA           </v>
          </cell>
        </row>
        <row r="388">
          <cell r="B388" t="str">
            <v>Airmarket-Marco Paulo Delgado de Ar</v>
          </cell>
        </row>
        <row r="389">
          <cell r="B389" t="str">
            <v xml:space="preserve">Airport Coordenation Limited       </v>
          </cell>
        </row>
        <row r="390">
          <cell r="B390" t="str">
            <v xml:space="preserve">Airport Equipment SRL (Aviogei)    </v>
          </cell>
        </row>
        <row r="391">
          <cell r="B391" t="str">
            <v xml:space="preserve">Airport Publications Internacional </v>
          </cell>
        </row>
        <row r="392">
          <cell r="B392" t="str">
            <v xml:space="preserve">Airport Revenue News               </v>
          </cell>
        </row>
        <row r="393">
          <cell r="B393" t="str">
            <v xml:space="preserve">Airport Solutions Ltd              </v>
          </cell>
        </row>
        <row r="394">
          <cell r="B394" t="str">
            <v xml:space="preserve">Airport Strategy &amp; Markeing Ltd    </v>
          </cell>
        </row>
        <row r="395">
          <cell r="B395" t="str">
            <v xml:space="preserve">Airports Council International     </v>
          </cell>
        </row>
        <row r="396">
          <cell r="B396" t="str">
            <v xml:space="preserve">Airstar Portugal, Lda              </v>
          </cell>
        </row>
        <row r="397">
          <cell r="B397" t="str">
            <v xml:space="preserve">Airteam-Eq. Sist.Climatizações,Lda </v>
          </cell>
        </row>
        <row r="398">
          <cell r="B398" t="str">
            <v xml:space="preserve">Airtraffic Management              </v>
          </cell>
        </row>
        <row r="399">
          <cell r="B399" t="str">
            <v xml:space="preserve">Airways International, Ltd         </v>
          </cell>
        </row>
        <row r="400">
          <cell r="B400" t="str">
            <v xml:space="preserve">Ajanta-Invest.Imobiliarios, S.A.   </v>
          </cell>
        </row>
        <row r="401">
          <cell r="B401" t="str">
            <v xml:space="preserve">Aje - Sociedade Editorial, Lda     </v>
          </cell>
        </row>
        <row r="402">
          <cell r="B402" t="str">
            <v>AJM II-I nformática Unipessoal, Lda</v>
          </cell>
        </row>
        <row r="403">
          <cell r="B403" t="str">
            <v xml:space="preserve">AJO - A.J.Oliveira, Lda            </v>
          </cell>
        </row>
        <row r="404">
          <cell r="B404" t="str">
            <v xml:space="preserve">Ajuda à Igreja Que Sofre           </v>
          </cell>
        </row>
        <row r="405">
          <cell r="B405" t="str">
            <v xml:space="preserve">Aki Bricodis, SA                   </v>
          </cell>
        </row>
        <row r="406">
          <cell r="B406" t="str">
            <v xml:space="preserve">Aktual Vision, SA                  </v>
          </cell>
        </row>
        <row r="407">
          <cell r="B407" t="str">
            <v>Ala Bote-Restauração e Serviços,Lda</v>
          </cell>
        </row>
        <row r="408">
          <cell r="B408" t="str">
            <v xml:space="preserve">Alain Derom                        </v>
          </cell>
        </row>
        <row r="409">
          <cell r="B409" t="str">
            <v>Alarmibérica-Compª Portuguesa  Segu</v>
          </cell>
        </row>
        <row r="410">
          <cell r="B410" t="str">
            <v xml:space="preserve">Alartécnica                        </v>
          </cell>
        </row>
        <row r="411">
          <cell r="B411" t="str">
            <v xml:space="preserve">ALBANO MANUEL GONÇALVES PINTO      </v>
          </cell>
        </row>
        <row r="412">
          <cell r="B412" t="str">
            <v xml:space="preserve">Albano R. Neves Alves, Lda.        </v>
          </cell>
        </row>
        <row r="413">
          <cell r="B413" t="str">
            <v xml:space="preserve">Albano R.N.Alves-Distr.Papel, Sa   </v>
          </cell>
        </row>
        <row r="414">
          <cell r="B414" t="str">
            <v xml:space="preserve">Albano Vieira, Lda                 </v>
          </cell>
        </row>
        <row r="415">
          <cell r="B415" t="str">
            <v xml:space="preserve">Albany Media Limited               </v>
          </cell>
        </row>
        <row r="416">
          <cell r="B416" t="str">
            <v>ALBERPEÇAS, Com.de Peças, Máq e Ac.</v>
          </cell>
        </row>
        <row r="417">
          <cell r="B417" t="str">
            <v>Alberplás - Industria Plásticos,Lda</v>
          </cell>
        </row>
        <row r="418">
          <cell r="B418" t="str">
            <v>ALBERTO ALEXANDRE N. LEMOS FERREIRA</v>
          </cell>
        </row>
        <row r="419">
          <cell r="B419" t="str">
            <v xml:space="preserve">Alberto B. Vilhena, Lda.           </v>
          </cell>
        </row>
        <row r="420">
          <cell r="B420" t="str">
            <v xml:space="preserve">Alberto E. Silva, Lda              </v>
          </cell>
        </row>
        <row r="421">
          <cell r="B421" t="str">
            <v xml:space="preserve">Alberto E.Silva                    </v>
          </cell>
        </row>
        <row r="422">
          <cell r="B422" t="str">
            <v xml:space="preserve">Alberto José Pinto Morgadinho      </v>
          </cell>
        </row>
        <row r="423">
          <cell r="B423" t="str">
            <v xml:space="preserve">Alberto Maria Bravo e Filhos,  Lda </v>
          </cell>
        </row>
        <row r="424">
          <cell r="B424" t="str">
            <v>Alberto Martins Mesquita &amp; Filhos,S</v>
          </cell>
        </row>
        <row r="425">
          <cell r="B425" t="str">
            <v xml:space="preserve">ALBERTO MOTA BORGES                </v>
          </cell>
        </row>
        <row r="426">
          <cell r="B426" t="str">
            <v xml:space="preserve">Albino Coutinho &amp; Filhos, Lda      </v>
          </cell>
        </row>
        <row r="427">
          <cell r="B427" t="str">
            <v>Albino da Silva Mouco Marques Afons</v>
          </cell>
        </row>
        <row r="428">
          <cell r="B428" t="str">
            <v xml:space="preserve">Albino Jardim, Sa                  </v>
          </cell>
        </row>
        <row r="429">
          <cell r="B429" t="str">
            <v xml:space="preserve">Albino Lapa, Lda                   </v>
          </cell>
        </row>
        <row r="430">
          <cell r="B430" t="str">
            <v xml:space="preserve">Albino Maia e Santos, Lda.         </v>
          </cell>
        </row>
        <row r="431">
          <cell r="B431" t="str">
            <v xml:space="preserve">Albino Silva Fontes, Lda           </v>
          </cell>
        </row>
        <row r="432">
          <cell r="B432" t="str">
            <v xml:space="preserve">Albino Silva, Lda.                 </v>
          </cell>
        </row>
        <row r="433">
          <cell r="B433" t="str">
            <v xml:space="preserve">Albuquerque &amp; Associados-S.Advog.  </v>
          </cell>
        </row>
        <row r="434">
          <cell r="B434" t="str">
            <v xml:space="preserve">Albutintas-Comércio de Tintas, Lda </v>
          </cell>
        </row>
        <row r="435">
          <cell r="B435" t="str">
            <v xml:space="preserve">Alcântara Café, Lda                </v>
          </cell>
        </row>
        <row r="436">
          <cell r="B436" t="str">
            <v>Alcântara Peixe-C.Prod.Aliment.,Lda</v>
          </cell>
        </row>
        <row r="437">
          <cell r="B437" t="str">
            <v xml:space="preserve">Alcatel -Lucent Portugal, SA       </v>
          </cell>
        </row>
        <row r="438">
          <cell r="B438" t="str">
            <v xml:space="preserve">Alcatel-Comunicação Empresa,S.A.   </v>
          </cell>
        </row>
        <row r="439">
          <cell r="B439" t="str">
            <v xml:space="preserve">Alcides Augusto Pericão e Galo     </v>
          </cell>
        </row>
        <row r="440">
          <cell r="B440" t="str">
            <v xml:space="preserve">Alcides Borges de Sousa            </v>
          </cell>
        </row>
        <row r="441">
          <cell r="B441" t="str">
            <v xml:space="preserve">Alcides Martins                    </v>
          </cell>
        </row>
        <row r="442">
          <cell r="B442" t="str">
            <v xml:space="preserve">Alcides Martins e Assoc.(Advog.)   </v>
          </cell>
        </row>
        <row r="443">
          <cell r="B443" t="str">
            <v xml:space="preserve">Alcides-Hotelaria e Restauração    </v>
          </cell>
        </row>
        <row r="444">
          <cell r="B444" t="str">
            <v xml:space="preserve">Alcino da C.Brazuna                </v>
          </cell>
        </row>
        <row r="445">
          <cell r="B445" t="str">
            <v xml:space="preserve">Alcobre-Condutores Eléctricos,S.A. </v>
          </cell>
        </row>
        <row r="446">
          <cell r="B446" t="str">
            <v>Alcotrans-Agentes Transitários, Lda</v>
          </cell>
        </row>
        <row r="447">
          <cell r="B447" t="str">
            <v>ALDA MARIA C. SOUSA ANTÓNIO E CAVAC</v>
          </cell>
        </row>
        <row r="448">
          <cell r="B448" t="str">
            <v>ALDA MARIA DE ARAÚJO R. BORGES COEL</v>
          </cell>
        </row>
        <row r="449">
          <cell r="B449" t="str">
            <v xml:space="preserve">ALD-Automotive Portugal            </v>
          </cell>
        </row>
        <row r="450">
          <cell r="B450" t="str">
            <v xml:space="preserve">Aldeasa, SA                        </v>
          </cell>
        </row>
        <row r="451">
          <cell r="B451" t="str">
            <v xml:space="preserve">Aldeia                             </v>
          </cell>
        </row>
        <row r="452">
          <cell r="B452" t="str">
            <v>Aldifrio-Soc.Eq.Frio Ar Condicion.,</v>
          </cell>
        </row>
        <row r="453">
          <cell r="B453" t="str">
            <v xml:space="preserve">Aldini-Soc.Imp.Exp.Represent.Lda   </v>
          </cell>
        </row>
        <row r="454">
          <cell r="B454" t="str">
            <v xml:space="preserve">Alenjóia, Lda                      </v>
          </cell>
        </row>
        <row r="455">
          <cell r="B455" t="str">
            <v xml:space="preserve">Alexandra Cavaco                   </v>
          </cell>
        </row>
        <row r="456">
          <cell r="B456" t="str">
            <v xml:space="preserve">Alexandra Cavaco                   </v>
          </cell>
        </row>
        <row r="457">
          <cell r="B457" t="str">
            <v>ALEXANDRA CRISTINA FERREIRA JOAQUIM</v>
          </cell>
        </row>
        <row r="458">
          <cell r="B458" t="str">
            <v xml:space="preserve">ALEXANDRA DA SILVA COUTINHO        </v>
          </cell>
        </row>
        <row r="459">
          <cell r="B459" t="str">
            <v xml:space="preserve">ALEXANDRA MARIA DE VENANCIO LEAO   </v>
          </cell>
        </row>
        <row r="460">
          <cell r="B460" t="str">
            <v>ALEXANDRA MARIA SEQUEIRA M. DO COUT</v>
          </cell>
        </row>
        <row r="461">
          <cell r="B461" t="str">
            <v>ALEXANDRA SOFIA C. MARTINS DE OLIVE</v>
          </cell>
        </row>
        <row r="462">
          <cell r="B462" t="str">
            <v xml:space="preserve">ALEXANDRE ALFREDO FLORA            </v>
          </cell>
        </row>
        <row r="463">
          <cell r="B463" t="str">
            <v xml:space="preserve">Alexandre Almeida                  </v>
          </cell>
        </row>
        <row r="464">
          <cell r="B464" t="str">
            <v xml:space="preserve">Alexandre António Esteves Barreto  </v>
          </cell>
        </row>
        <row r="465">
          <cell r="B465" t="str">
            <v xml:space="preserve">Alexandre Godinho                  </v>
          </cell>
        </row>
        <row r="466">
          <cell r="B466" t="str">
            <v xml:space="preserve">Alexandre Gonçalves Silva Lopes    </v>
          </cell>
        </row>
        <row r="467">
          <cell r="B467" t="str">
            <v xml:space="preserve">ALexandre Martins Gonçalves        </v>
          </cell>
        </row>
        <row r="468">
          <cell r="B468" t="str">
            <v xml:space="preserve">Alexandre Matos                    </v>
          </cell>
        </row>
        <row r="469">
          <cell r="B469" t="str">
            <v xml:space="preserve">Alexandre Nobre                    </v>
          </cell>
        </row>
        <row r="470">
          <cell r="B470" t="str">
            <v xml:space="preserve">Alexandre Santos, Lda              </v>
          </cell>
        </row>
        <row r="471">
          <cell r="B471" t="str">
            <v xml:space="preserve">ALEXANDRE ULRICH KUHL DE OLIVEIRA  </v>
          </cell>
        </row>
        <row r="472">
          <cell r="B472" t="str">
            <v xml:space="preserve">Alexia Ana Marquardt Stumpf Coelho </v>
          </cell>
        </row>
        <row r="473">
          <cell r="B473" t="str">
            <v xml:space="preserve">Alfa - Invest. Turísticos, Lda.    </v>
          </cell>
        </row>
        <row r="474">
          <cell r="B474" t="str">
            <v xml:space="preserve">Alfa - Soc.Limpezas, Lda           </v>
          </cell>
        </row>
        <row r="475">
          <cell r="B475" t="str">
            <v xml:space="preserve">Alfa 3 - Plan.Arq.Eng.Project.Lda  </v>
          </cell>
        </row>
        <row r="476">
          <cell r="B476" t="str">
            <v xml:space="preserve">ALFA BARES, LDA                    </v>
          </cell>
        </row>
        <row r="477">
          <cell r="B477" t="str">
            <v xml:space="preserve">Alfa Baterias-Comerc.Baterias,Lda  </v>
          </cell>
        </row>
        <row r="478">
          <cell r="B478" t="str">
            <v xml:space="preserve">Alfa Laval Portugal, Lda           </v>
          </cell>
        </row>
        <row r="479">
          <cell r="B479" t="str">
            <v xml:space="preserve">Alfa Sul - Alumínios do Sul, Lda   </v>
          </cell>
        </row>
        <row r="480">
          <cell r="B480" t="str">
            <v>Alfaclima-S.Inst.Ar Condcionado,Lda</v>
          </cell>
        </row>
        <row r="481">
          <cell r="B481" t="str">
            <v xml:space="preserve">Alfadata-Com.Import.Exportação,Lda </v>
          </cell>
        </row>
        <row r="482">
          <cell r="B482" t="str">
            <v xml:space="preserve">Alfalarmes-Tecnolog.Segurança,Lda  </v>
          </cell>
        </row>
        <row r="483">
          <cell r="B483" t="str">
            <v>Alfarroba-Jorge Alberto Salgueiro S</v>
          </cell>
        </row>
        <row r="484">
          <cell r="B484" t="str">
            <v xml:space="preserve">Alfasom-Sonoriz.Audiovisuais, Lda  </v>
          </cell>
        </row>
        <row r="485">
          <cell r="B485" t="str">
            <v xml:space="preserve">Alfavidro-S.Transf.Vidros Esp.Ld   </v>
          </cell>
        </row>
        <row r="486">
          <cell r="B486" t="str">
            <v>Alfeta-Indúst.Comér.Equip.Mobil.Lda</v>
          </cell>
        </row>
        <row r="487">
          <cell r="B487" t="str">
            <v xml:space="preserve">Alfeu Marques de Oliveira          </v>
          </cell>
        </row>
        <row r="488">
          <cell r="B488" t="str">
            <v xml:space="preserve">Al-Foz-Soc.Turística, Lda          </v>
          </cell>
        </row>
        <row r="489">
          <cell r="B489" t="str">
            <v xml:space="preserve">ALFREDO FERNANDO PINTO DOS SANTOS  </v>
          </cell>
        </row>
        <row r="490">
          <cell r="B490" t="str">
            <v xml:space="preserve">Alfredo José  Silva Carvalho       </v>
          </cell>
        </row>
        <row r="491">
          <cell r="B491" t="str">
            <v xml:space="preserve">Alfredo José Azevedo               </v>
          </cell>
        </row>
        <row r="492">
          <cell r="B492" t="str">
            <v xml:space="preserve">Alfredo José Azevedo Fernandes     </v>
          </cell>
        </row>
        <row r="493">
          <cell r="B493" t="str">
            <v xml:space="preserve">Alfredo Monteiro de Matos,Lda      </v>
          </cell>
        </row>
        <row r="494">
          <cell r="B494" t="str">
            <v xml:space="preserve">Alfredo Rocha Moreira da Silva     </v>
          </cell>
        </row>
        <row r="495">
          <cell r="B495" t="str">
            <v>Alfredo Santos Teixeira &amp; Filhos,Ld</v>
          </cell>
        </row>
        <row r="496">
          <cell r="B496" t="str">
            <v xml:space="preserve">Alfredo, Freitas e Pacheco, Lda    </v>
          </cell>
        </row>
        <row r="497">
          <cell r="B497" t="str">
            <v xml:space="preserve">Algarbaterias-Auto-Uni.Lda.        </v>
          </cell>
        </row>
        <row r="498">
          <cell r="B498" t="str">
            <v>Algardata-Sistemas Informáticos, SA</v>
          </cell>
        </row>
        <row r="499">
          <cell r="B499" t="str">
            <v xml:space="preserve">Algarfone-Com.Serv.Acessórios,Ld   </v>
          </cell>
        </row>
        <row r="500">
          <cell r="B500" t="str">
            <v>Algarfoto - Laboratório de Cor, Lda</v>
          </cell>
        </row>
        <row r="501">
          <cell r="B501" t="str">
            <v xml:space="preserve">Algarfrio-Com.Eq.Refrigeração, Lda </v>
          </cell>
        </row>
        <row r="502">
          <cell r="B502" t="str">
            <v xml:space="preserve">Algarjovicam, Lda                  </v>
          </cell>
        </row>
        <row r="503">
          <cell r="B503" t="str">
            <v xml:space="preserve">Algarlixo, Lda                     </v>
          </cell>
        </row>
        <row r="504">
          <cell r="B504" t="str">
            <v>Algarpalcos-Produção de Eventos,Lda</v>
          </cell>
        </row>
        <row r="505">
          <cell r="B505" t="str">
            <v xml:space="preserve">Algarpress - Soc. Editora, Lda     </v>
          </cell>
        </row>
        <row r="506">
          <cell r="B506" t="str">
            <v>Algarprinte-Com.Equip.Escritório,Ld</v>
          </cell>
        </row>
        <row r="507">
          <cell r="B507" t="str">
            <v xml:space="preserve">Algartáxis-Serviço de Taxis, Lda   </v>
          </cell>
        </row>
        <row r="508">
          <cell r="B508" t="str">
            <v xml:space="preserve">Algar-Val.Tratam.Resíd.Sólidos, Sa </v>
          </cell>
        </row>
        <row r="509">
          <cell r="B509" t="str">
            <v xml:space="preserve">ALGARVESAT-Luís Cavaco             </v>
          </cell>
        </row>
        <row r="510">
          <cell r="B510" t="str">
            <v>Algébrica 5-Dados e  S.Digitais, Ld</v>
          </cell>
        </row>
        <row r="511">
          <cell r="B511" t="str">
            <v xml:space="preserve">Algeco-Construç.Pré-Fabricadas, SA </v>
          </cell>
        </row>
        <row r="512">
          <cell r="B512" t="str">
            <v xml:space="preserve">Aliança Gráfica do Sul, Lda        </v>
          </cell>
        </row>
        <row r="513">
          <cell r="B513" t="str">
            <v xml:space="preserve">Aliança Panificadora Moscavide,Lda </v>
          </cell>
        </row>
        <row r="514">
          <cell r="B514" t="str">
            <v xml:space="preserve">Alientech                          </v>
          </cell>
        </row>
        <row r="515">
          <cell r="B515" t="str">
            <v>Alift-Aluguer e Venda Máquinas, Lda</v>
          </cell>
        </row>
        <row r="516">
          <cell r="B516" t="str">
            <v xml:space="preserve">Alinhamento-Gab.Topografia, Lda    </v>
          </cell>
        </row>
        <row r="517">
          <cell r="B517" t="str">
            <v xml:space="preserve">Alípio Dias Irmão, Lda             </v>
          </cell>
        </row>
        <row r="518">
          <cell r="B518" t="str">
            <v xml:space="preserve">All Media-Ed.Public.e Distribuição </v>
          </cell>
        </row>
        <row r="519">
          <cell r="B519" t="str">
            <v xml:space="preserve">Allart Unipessoal, Lda             </v>
          </cell>
        </row>
        <row r="520">
          <cell r="B520" t="str">
            <v xml:space="preserve">Allegro Systems Intern.Portugal    </v>
          </cell>
        </row>
        <row r="521">
          <cell r="B521" t="str">
            <v xml:space="preserve">Alliance Française                 </v>
          </cell>
        </row>
        <row r="522">
          <cell r="B522" t="str">
            <v>Alltendas-Aluguer e Montagens Equip</v>
          </cell>
        </row>
        <row r="523">
          <cell r="B523" t="str">
            <v xml:space="preserve">Alma Lusa, Lda                     </v>
          </cell>
        </row>
        <row r="524">
          <cell r="B524" t="str">
            <v xml:space="preserve">Almaqua-Tecnologias Ambiente, Lda  </v>
          </cell>
        </row>
        <row r="525">
          <cell r="B525" t="str">
            <v xml:space="preserve">Almargem-Ass.Defesa Patrim.C.Amb.  </v>
          </cell>
        </row>
        <row r="526">
          <cell r="B526" t="str">
            <v xml:space="preserve">Almeida &amp; Azevedo                  </v>
          </cell>
        </row>
        <row r="527">
          <cell r="B527" t="str">
            <v xml:space="preserve">Almeida &amp; Filhos-Com.de Sucatas    </v>
          </cell>
        </row>
        <row r="528">
          <cell r="B528" t="str">
            <v xml:space="preserve">Almeida &amp; Leal, Lda                </v>
          </cell>
        </row>
        <row r="529">
          <cell r="B529" t="str">
            <v xml:space="preserve">Almeida e Neves, Lda               </v>
          </cell>
        </row>
        <row r="530">
          <cell r="B530" t="str">
            <v xml:space="preserve">Almeida e Oliveira, Lda            </v>
          </cell>
        </row>
        <row r="531">
          <cell r="B531" t="str">
            <v xml:space="preserve">Almeida Garcia Escobar Sousa,Lda   </v>
          </cell>
        </row>
        <row r="532">
          <cell r="B532" t="str">
            <v xml:space="preserve">Almerinda Bairos                   </v>
          </cell>
        </row>
        <row r="533">
          <cell r="B533" t="str">
            <v xml:space="preserve">Almotor-Com.Repar.Veículos, Lda    </v>
          </cell>
        </row>
        <row r="534">
          <cell r="B534" t="str">
            <v xml:space="preserve">Almoverde II - Ecologia, Lda       </v>
          </cell>
        </row>
        <row r="535">
          <cell r="B535" t="str">
            <v>Almoverde-Gest. Proj.Ambientais,Lda</v>
          </cell>
        </row>
        <row r="536">
          <cell r="B536" t="str">
            <v xml:space="preserve">Almovi-Máquinas e Equipamento,Lda  </v>
          </cell>
        </row>
        <row r="537">
          <cell r="B537" t="str">
            <v xml:space="preserve">Almultirep-Rep.Máq.Equipam.,Lda    </v>
          </cell>
        </row>
        <row r="538">
          <cell r="B538" t="str">
            <v>Alnoorgest-Gestão Actividades Hotel</v>
          </cell>
        </row>
        <row r="539">
          <cell r="B539" t="str">
            <v xml:space="preserve">Alphatrad International, Lda       </v>
          </cell>
        </row>
        <row r="540">
          <cell r="B540" t="str">
            <v xml:space="preserve">Alpino Dias e Irmão, Lda.          </v>
          </cell>
        </row>
        <row r="541">
          <cell r="B541" t="str">
            <v xml:space="preserve">Alquimia da Cor                    </v>
          </cell>
        </row>
        <row r="542">
          <cell r="B542" t="str">
            <v xml:space="preserve">Alquitel-Soç.Eq.Hoteleiros, Lda    </v>
          </cell>
        </row>
        <row r="543">
          <cell r="B543" t="str">
            <v xml:space="preserve">Alstom At Gmbh                     </v>
          </cell>
        </row>
        <row r="544">
          <cell r="B544" t="str">
            <v xml:space="preserve">Alstom AT Gmbh                     </v>
          </cell>
        </row>
        <row r="545">
          <cell r="B545" t="str">
            <v xml:space="preserve">Alstom Grid Portugal, Lda          </v>
          </cell>
        </row>
        <row r="546">
          <cell r="B546" t="str">
            <v xml:space="preserve">Alstom Portugal , SA               </v>
          </cell>
        </row>
        <row r="547">
          <cell r="B547" t="str">
            <v>Alstom-Equip.Energia Transporte,Lda</v>
          </cell>
        </row>
        <row r="548">
          <cell r="B548" t="str">
            <v>Alta Visibilidade-Prod.p/Segurança,</v>
          </cell>
        </row>
        <row r="549">
          <cell r="B549" t="str">
            <v>Altamentecerto-Equipamentos Hotelei</v>
          </cell>
        </row>
        <row r="550">
          <cell r="B550" t="str">
            <v xml:space="preserve">Altamira Mobiliário, S.A.          </v>
          </cell>
        </row>
        <row r="551">
          <cell r="B551" t="str">
            <v xml:space="preserve">Alter Via - Accord Group, SA       </v>
          </cell>
        </row>
        <row r="552">
          <cell r="B552" t="str">
            <v xml:space="preserve">Alternativa-Moda Desportiva, Lda   </v>
          </cell>
        </row>
        <row r="553">
          <cell r="B553" t="str">
            <v xml:space="preserve">Alterpool-Piscinas Eq.Jardim, Lda  </v>
          </cell>
        </row>
        <row r="554">
          <cell r="B554" t="str">
            <v>ALTINO JORGE MARTINS DA SILVA PINTO</v>
          </cell>
        </row>
        <row r="555">
          <cell r="B555" t="str">
            <v>Altis-SocºEmpº Turisticos Hoteleiro</v>
          </cell>
        </row>
        <row r="556">
          <cell r="B556" t="str">
            <v xml:space="preserve">Altitude,Jogos Avent.Pessoal,Lda   </v>
          </cell>
        </row>
        <row r="557">
          <cell r="B557" t="str">
            <v xml:space="preserve">Alto Rendimento-F.Desp.S.Unip.Lda  </v>
          </cell>
        </row>
        <row r="558">
          <cell r="B558" t="str">
            <v xml:space="preserve">ALTRANPORTUGAL                     </v>
          </cell>
        </row>
        <row r="559">
          <cell r="B559" t="str">
            <v xml:space="preserve">Altronix-Sistemas Electónicos, Lda </v>
          </cell>
        </row>
        <row r="560">
          <cell r="B560" t="str">
            <v>Alugoclima-Alug. Ar Condicionado,Ld</v>
          </cell>
        </row>
        <row r="561">
          <cell r="B561" t="str">
            <v xml:space="preserve">Alugsan- Aluguer Equip. p/Eventos  </v>
          </cell>
        </row>
        <row r="562">
          <cell r="B562" t="str">
            <v xml:space="preserve">Aluline Portugal                   </v>
          </cell>
        </row>
        <row r="563">
          <cell r="B563" t="str">
            <v xml:space="preserve">Aluline Portugal, Lda              </v>
          </cell>
        </row>
        <row r="564">
          <cell r="B564" t="str">
            <v xml:space="preserve">Alumace-Alumin. e Acessorios,Lda   </v>
          </cell>
        </row>
        <row r="565">
          <cell r="B565" t="str">
            <v xml:space="preserve">Alumilagres Pereiras-M.Caix.Lda    </v>
          </cell>
        </row>
        <row r="566">
          <cell r="B566" t="str">
            <v xml:space="preserve">Aluminarte - José F.Guer.Godinho   </v>
          </cell>
        </row>
        <row r="567">
          <cell r="B567" t="str">
            <v xml:space="preserve">Alunos de Apolo                    </v>
          </cell>
        </row>
        <row r="568">
          <cell r="B568" t="str">
            <v xml:space="preserve">Aluplasto-Soc.Port.Represent.Lda   </v>
          </cell>
        </row>
        <row r="569">
          <cell r="B569" t="str">
            <v xml:space="preserve">Aluradial-Serralharia Civil, Lda   </v>
          </cell>
        </row>
        <row r="570">
          <cell r="B570" t="str">
            <v xml:space="preserve">Alusilva-Comércio Alumínios, Lda   </v>
          </cell>
        </row>
        <row r="571">
          <cell r="B571" t="str">
            <v xml:space="preserve">Alustock                           </v>
          </cell>
        </row>
        <row r="572">
          <cell r="B572" t="str">
            <v xml:space="preserve">ALVARO ALEXANDRE F.C FERREIRA      </v>
          </cell>
        </row>
        <row r="573">
          <cell r="B573" t="str">
            <v xml:space="preserve">ÁLVARO ALEXANDRE V. OLIVEIRA LEITE </v>
          </cell>
        </row>
        <row r="574">
          <cell r="B574" t="str">
            <v xml:space="preserve">Álvaro António Marques Lemos       </v>
          </cell>
        </row>
        <row r="575">
          <cell r="B575" t="str">
            <v xml:space="preserve">Álvaro António Marques Lemos       </v>
          </cell>
        </row>
        <row r="576">
          <cell r="B576" t="str">
            <v xml:space="preserve">Álvaro Calhau Rolim, S.A.          </v>
          </cell>
        </row>
        <row r="577">
          <cell r="B577" t="str">
            <v xml:space="preserve">Alvaro da Silva Rebelo             </v>
          </cell>
        </row>
        <row r="578">
          <cell r="B578" t="str">
            <v xml:space="preserve">Álvaro de Sousa Borrego, Lda       </v>
          </cell>
        </row>
        <row r="579">
          <cell r="B579" t="str">
            <v xml:space="preserve">ALVARO EDUARDO CORREIA NEVES       </v>
          </cell>
        </row>
        <row r="580">
          <cell r="B580" t="str">
            <v xml:space="preserve">Álvaro Egídio Sousa Oliveira       </v>
          </cell>
        </row>
        <row r="581">
          <cell r="B581" t="str">
            <v xml:space="preserve">Álvaro Henrique L.D.Carreira       </v>
          </cell>
        </row>
        <row r="582">
          <cell r="B582" t="str">
            <v xml:space="preserve">ALVARO JAIME PIRES DE OLIVEIRA     </v>
          </cell>
        </row>
        <row r="583">
          <cell r="B583" t="str">
            <v xml:space="preserve">ÁLVARO JOSÉ RIBEIRO GONÇALVES      </v>
          </cell>
        </row>
        <row r="584">
          <cell r="B584" t="str">
            <v xml:space="preserve">Álvaro L. Azinheira                </v>
          </cell>
        </row>
        <row r="585">
          <cell r="B585" t="str">
            <v xml:space="preserve">Álvaro L. Azinheira                </v>
          </cell>
        </row>
        <row r="586">
          <cell r="B586" t="str">
            <v xml:space="preserve">Álvaro M.C.Piedade-Frio Industr.   </v>
          </cell>
        </row>
        <row r="587">
          <cell r="B587" t="str">
            <v xml:space="preserve">Álvaro Manuel R. Mota da Costa     </v>
          </cell>
        </row>
        <row r="588">
          <cell r="B588" t="str">
            <v xml:space="preserve">Álvaro Mascarenhas                 </v>
          </cell>
        </row>
        <row r="589">
          <cell r="B589" t="str">
            <v xml:space="preserve">Alvaro Piedade, Lda                </v>
          </cell>
        </row>
        <row r="590">
          <cell r="B590" t="str">
            <v xml:space="preserve">Álvaro Pinto &amp;Filhos, Lda          </v>
          </cell>
        </row>
        <row r="591">
          <cell r="B591" t="str">
            <v xml:space="preserve">Álvaro Saraiva - Art. Studio       </v>
          </cell>
        </row>
        <row r="592">
          <cell r="B592" t="str">
            <v xml:space="preserve">Alvemadeiras-Com.Madeiras,Lda      </v>
          </cell>
        </row>
        <row r="593">
          <cell r="B593" t="str">
            <v xml:space="preserve">Alves &amp; Correia, Com.Vidro, Lda    </v>
          </cell>
        </row>
        <row r="594">
          <cell r="B594" t="str">
            <v xml:space="preserve">Alves &amp; Monteiro, Lda              </v>
          </cell>
        </row>
        <row r="595">
          <cell r="B595" t="str">
            <v xml:space="preserve">Alves &amp; Sequeira, Lda              </v>
          </cell>
        </row>
        <row r="596">
          <cell r="B596" t="str">
            <v xml:space="preserve">Alves e Grilo, Lda                 </v>
          </cell>
        </row>
        <row r="597">
          <cell r="B597" t="str">
            <v xml:space="preserve">Alves e Jesus-Mat.Constr., Lda.    </v>
          </cell>
        </row>
        <row r="598">
          <cell r="B598" t="str">
            <v>Alves e Prieto-Engenharia e Energia</v>
          </cell>
        </row>
        <row r="599">
          <cell r="B599" t="str">
            <v xml:space="preserve">Alves Ribeiro, SA                  </v>
          </cell>
        </row>
        <row r="600">
          <cell r="B600" t="str">
            <v xml:space="preserve">Alves, Lda.                        </v>
          </cell>
        </row>
        <row r="601">
          <cell r="B601" t="str">
            <v xml:space="preserve">Amadeu &amp; Amadeu-Jard.Madeiras,Ld   </v>
          </cell>
        </row>
        <row r="602">
          <cell r="B602" t="str">
            <v xml:space="preserve">Amadeu Frias Monteiro              </v>
          </cell>
        </row>
        <row r="603">
          <cell r="B603" t="str">
            <v xml:space="preserve">Amadeu Monjardino, Herdeiros,Lda   </v>
          </cell>
        </row>
        <row r="604">
          <cell r="B604" t="str">
            <v xml:space="preserve">Amadeu Pereira Guedes, Lda         </v>
          </cell>
        </row>
        <row r="605">
          <cell r="B605" t="str">
            <v xml:space="preserve">Amadeu Santos &amp; Santos, Lda        </v>
          </cell>
        </row>
        <row r="606">
          <cell r="B606" t="str">
            <v xml:space="preserve">Amal - Construções Metálicas, SA   </v>
          </cell>
        </row>
        <row r="607">
          <cell r="B607" t="str">
            <v xml:space="preserve">Amal-Assoc.Municípios do Algarve   </v>
          </cell>
        </row>
        <row r="608">
          <cell r="B608" t="str">
            <v xml:space="preserve">Amália e Silva, Lda                </v>
          </cell>
        </row>
        <row r="609">
          <cell r="B609" t="str">
            <v xml:space="preserve">Amália Maria Guerreiro Rosa        </v>
          </cell>
        </row>
        <row r="610">
          <cell r="B610" t="str">
            <v xml:space="preserve">Amândio Teixeira Lopes             </v>
          </cell>
        </row>
        <row r="611">
          <cell r="B611" t="str">
            <v xml:space="preserve">Amaro &amp; Vale-Com.Elect.Repar.Lda   </v>
          </cell>
        </row>
        <row r="612">
          <cell r="B612" t="str">
            <v xml:space="preserve">Amaro e Amaro, Lda                 </v>
          </cell>
        </row>
        <row r="613">
          <cell r="B613" t="str">
            <v xml:space="preserve">Amazon Co                          </v>
          </cell>
        </row>
        <row r="614">
          <cell r="B614" t="str">
            <v xml:space="preserve">Amazon.CO.uk                       </v>
          </cell>
        </row>
        <row r="615">
          <cell r="B615" t="str">
            <v xml:space="preserve">Amazónia-Import.Comércio, Lda      </v>
          </cell>
        </row>
        <row r="616">
          <cell r="B616" t="str">
            <v xml:space="preserve">Ambar (Américo Barbosa)C.I.Gráfico </v>
          </cell>
        </row>
        <row r="617">
          <cell r="B617" t="str">
            <v xml:space="preserve">Ambelis, Sa                        </v>
          </cell>
        </row>
        <row r="618">
          <cell r="B618" t="str">
            <v xml:space="preserve">Ambergo-Est.Eq.C.Ambiental,Lda     </v>
          </cell>
        </row>
        <row r="619">
          <cell r="B619" t="str">
            <v xml:space="preserve">Ambiaçores                         </v>
          </cell>
        </row>
        <row r="620">
          <cell r="B620" t="str">
            <v xml:space="preserve">Ambicare Industrial S.A.           </v>
          </cell>
        </row>
        <row r="621">
          <cell r="B621" t="str">
            <v xml:space="preserve">Ambicare-P. Ambiente Rec.Naturais, </v>
          </cell>
        </row>
        <row r="622">
          <cell r="B622" t="str">
            <v xml:space="preserve">Ambicontrol-Controle Poluição, Lda </v>
          </cell>
        </row>
        <row r="623">
          <cell r="B623" t="str">
            <v xml:space="preserve">Ambifaro-Ag.Desenv.Econ.Faro, SA   </v>
          </cell>
        </row>
        <row r="624">
          <cell r="B624" t="str">
            <v>Ambifood-Representª de Produtos Lab</v>
          </cell>
        </row>
        <row r="625">
          <cell r="B625" t="str">
            <v>Ambiforum-Centro Est.Ambientais,Lda</v>
          </cell>
        </row>
        <row r="626">
          <cell r="B626" t="str">
            <v xml:space="preserve">Ambifrescura                       </v>
          </cell>
        </row>
        <row r="627">
          <cell r="B627" t="str">
            <v xml:space="preserve">Ambileve, Lda                      </v>
          </cell>
        </row>
        <row r="628">
          <cell r="B628" t="str">
            <v xml:space="preserve">Ambimed &amp; Buffer, AEIE             </v>
          </cell>
        </row>
        <row r="629">
          <cell r="B629" t="str">
            <v>Ambipress-Pub.Periódicas-S.Unip.Lda</v>
          </cell>
        </row>
        <row r="630">
          <cell r="B630" t="str">
            <v>Ambiprose - Prod. Serviç. Seg. Amb.</v>
          </cell>
        </row>
        <row r="631">
          <cell r="B631" t="str">
            <v xml:space="preserve">Ambisig-Amb.S.Inform.Geográfica,SA </v>
          </cell>
        </row>
        <row r="632">
          <cell r="B632" t="str">
            <v xml:space="preserve">Ambitec-Tecn.Amb.San.Básico,Lda    </v>
          </cell>
        </row>
        <row r="633">
          <cell r="B633" t="str">
            <v xml:space="preserve">Ambitrade-Com.Serviços, SA         </v>
          </cell>
        </row>
        <row r="634">
          <cell r="B634" t="str">
            <v xml:space="preserve">Ambitrena-Val.Gestão Resíduos,SA   </v>
          </cell>
        </row>
        <row r="635">
          <cell r="B635" t="str">
            <v xml:space="preserve">Ambivis-Tecn.Amb.Audio Visual,Ld   </v>
          </cell>
        </row>
        <row r="636">
          <cell r="B636" t="str">
            <v xml:space="preserve">AMB-S.Cons.Form.Profissional,Lda   </v>
          </cell>
        </row>
        <row r="637">
          <cell r="B637" t="str">
            <v xml:space="preserve">AMC Le moniteur Architecture       </v>
          </cell>
        </row>
        <row r="638">
          <cell r="B638" t="str">
            <v xml:space="preserve">Amélia Conceição A.C.B.Fontoura    </v>
          </cell>
        </row>
        <row r="639">
          <cell r="B639" t="str">
            <v xml:space="preserve">American Appraisal-C.Avaliação,Lda </v>
          </cell>
        </row>
        <row r="640">
          <cell r="B640" t="str">
            <v xml:space="preserve">American Assoc. Airport Executives </v>
          </cell>
        </row>
        <row r="641">
          <cell r="B641" t="str">
            <v xml:space="preserve">American Club of Lisbon            </v>
          </cell>
        </row>
        <row r="642">
          <cell r="B642" t="str">
            <v xml:space="preserve">Américo Alves Cardoso              </v>
          </cell>
        </row>
        <row r="643">
          <cell r="B643" t="str">
            <v xml:space="preserve">AMERICO ANTONIO AMARO FRANCO       </v>
          </cell>
        </row>
        <row r="644">
          <cell r="B644" t="str">
            <v xml:space="preserve">Américo Filipe A. Cândido,Unip.Lda </v>
          </cell>
        </row>
        <row r="645">
          <cell r="B645" t="str">
            <v xml:space="preserve">AMÉRICO JOSÉ GONÇALVES MARQUES     </v>
          </cell>
        </row>
        <row r="646">
          <cell r="B646" t="str">
            <v xml:space="preserve">Américo Patricio C. Thomati        </v>
          </cell>
        </row>
        <row r="647">
          <cell r="B647" t="str">
            <v xml:space="preserve">Américo Raposo                     </v>
          </cell>
        </row>
        <row r="648">
          <cell r="B648" t="str">
            <v xml:space="preserve">Amiacom-Cons.Amianto, Unip.Lda     </v>
          </cell>
        </row>
        <row r="649">
          <cell r="B649" t="str">
            <v>AMI-Assitência Médica Internacional</v>
          </cell>
        </row>
        <row r="650">
          <cell r="B650" t="str">
            <v xml:space="preserve">Amilcar Marques                    </v>
          </cell>
        </row>
        <row r="651">
          <cell r="B651" t="str">
            <v xml:space="preserve">Amm - Comunicações, Lda            </v>
          </cell>
        </row>
        <row r="652">
          <cell r="B652" t="str">
            <v xml:space="preserve">Amontarte-Tectos,Div.Decorações,Ld </v>
          </cell>
        </row>
        <row r="653">
          <cell r="B653" t="str">
            <v>Amo-Vida-Transp.Doentes,Sinistr.Lda</v>
          </cell>
        </row>
        <row r="654">
          <cell r="B654" t="str">
            <v xml:space="preserve">AMP Publishing                     </v>
          </cell>
        </row>
        <row r="655">
          <cell r="B655" t="str">
            <v xml:space="preserve">Ampliar-Repr.Turísticas e Serviços </v>
          </cell>
        </row>
        <row r="656">
          <cell r="B656" t="str">
            <v xml:space="preserve">Amplitude Net-Soluções de Internet </v>
          </cell>
        </row>
        <row r="657">
          <cell r="B657" t="str">
            <v>AMRL-Aashto Materiais Reference Lab</v>
          </cell>
        </row>
        <row r="658">
          <cell r="B658" t="str">
            <v>Amserver-Com.Manutª Equip.Informáti</v>
          </cell>
        </row>
        <row r="659">
          <cell r="B659" t="str">
            <v xml:space="preserve">Amsterdam Airport Schiphol         </v>
          </cell>
        </row>
        <row r="660">
          <cell r="B660" t="str">
            <v xml:space="preserve">Amsterdam Airport Schiphol         </v>
          </cell>
        </row>
        <row r="661">
          <cell r="B661" t="str">
            <v>ANA ALEXANDRA VIEIRA CARNEIRO OLIVE</v>
          </cell>
        </row>
        <row r="662">
          <cell r="B662" t="str">
            <v xml:space="preserve">Ana Antunes Pereira Val.Alves      </v>
          </cell>
        </row>
        <row r="663">
          <cell r="B663" t="str">
            <v xml:space="preserve">ANA ARMINDA COVAS RAMOS DIAS       </v>
          </cell>
        </row>
        <row r="664">
          <cell r="B664" t="str">
            <v>ANA BEATRIZ DE A. DIAS ANTUNES FREI</v>
          </cell>
        </row>
        <row r="665">
          <cell r="B665" t="str">
            <v xml:space="preserve">Ana Bela Medeiros Carreiro e Silva </v>
          </cell>
        </row>
        <row r="666">
          <cell r="B666" t="str">
            <v xml:space="preserve">Ana Carolina Figueiredo            </v>
          </cell>
        </row>
        <row r="667">
          <cell r="B667" t="str">
            <v>Ana Catarina de Almeida Ribeiro Val</v>
          </cell>
        </row>
        <row r="668">
          <cell r="B668" t="str">
            <v>Ana Catarina Marecos de Oliveira Vi</v>
          </cell>
        </row>
        <row r="669">
          <cell r="B669" t="str">
            <v xml:space="preserve">Ana Clara Cardoso Soares de Melo   </v>
          </cell>
        </row>
        <row r="670">
          <cell r="B670" t="str">
            <v xml:space="preserve">Ana Cláudia Duarte Figueira        </v>
          </cell>
        </row>
        <row r="671">
          <cell r="B671" t="str">
            <v xml:space="preserve">ANA CORRÊA GUEDES FRAGOSO          </v>
          </cell>
        </row>
        <row r="672">
          <cell r="B672" t="str">
            <v xml:space="preserve">ANA CRISTINA AMARAL M M PITEIRA    </v>
          </cell>
        </row>
        <row r="673">
          <cell r="B673" t="str">
            <v>ANA CRISTINA BETTENCOURT F. B. AVEL</v>
          </cell>
        </row>
        <row r="674">
          <cell r="B674" t="str">
            <v>ANA CRISTINA BOTELHO GUAPO DE ALMEI</v>
          </cell>
        </row>
        <row r="675">
          <cell r="B675" t="str">
            <v xml:space="preserve">Ana Cristina Campos Pinto Coelho   </v>
          </cell>
        </row>
        <row r="676">
          <cell r="B676" t="str">
            <v xml:space="preserve">Ana Cristina da Silva Carvalho     </v>
          </cell>
        </row>
        <row r="677">
          <cell r="B677" t="str">
            <v xml:space="preserve">ANA CRISTINA DE ALMEIDA PIMENTEL   </v>
          </cell>
        </row>
        <row r="678">
          <cell r="B678" t="str">
            <v xml:space="preserve">ANA CRISTINA LARO DA COSTA         </v>
          </cell>
        </row>
        <row r="679">
          <cell r="B679" t="str">
            <v>Ana Cristina Miguens Vieira de Quen</v>
          </cell>
        </row>
        <row r="680">
          <cell r="B680" t="str">
            <v xml:space="preserve">Ana Cristina Moura Pinto Outeiro   </v>
          </cell>
        </row>
        <row r="681">
          <cell r="B681" t="str">
            <v xml:space="preserve">ANA CRISTINA PINTO MARINHO         </v>
          </cell>
        </row>
        <row r="682">
          <cell r="B682" t="str">
            <v xml:space="preserve">ANA CRISTINA R. P. DE SOUSA        </v>
          </cell>
        </row>
        <row r="683">
          <cell r="B683" t="str">
            <v xml:space="preserve">ANA CRISTINA RODRIGUES             </v>
          </cell>
        </row>
        <row r="684">
          <cell r="B684" t="str">
            <v xml:space="preserve">ANA CRISTINA RODRIGUES ROCHA       </v>
          </cell>
        </row>
        <row r="685">
          <cell r="B685" t="str">
            <v>ANA CRISTINA TEIXEIRA LIMA FIGUEIRA</v>
          </cell>
        </row>
        <row r="686">
          <cell r="B686" t="str">
            <v>ANA CRISTINA V. P. V. DE MELO BANDE</v>
          </cell>
        </row>
        <row r="687">
          <cell r="B687" t="str">
            <v xml:space="preserve">Ana Cristina Valadas Grilo         </v>
          </cell>
        </row>
        <row r="688">
          <cell r="B688" t="str">
            <v xml:space="preserve">Ana Cristina Valadas Grilo         </v>
          </cell>
        </row>
        <row r="689">
          <cell r="B689" t="str">
            <v xml:space="preserve">Ana e Santos, Lda                  </v>
          </cell>
        </row>
        <row r="690">
          <cell r="B690" t="str">
            <v xml:space="preserve">ANA EMÍLIA PINTO PESQUEIRA MARQUES </v>
          </cell>
        </row>
        <row r="691">
          <cell r="B691" t="str">
            <v xml:space="preserve">ANA ISABEL AGOSTINHO CATARINO      </v>
          </cell>
        </row>
        <row r="692">
          <cell r="B692" t="str">
            <v>Ana Isabel Amaral, Saúde no Trabalh</v>
          </cell>
        </row>
        <row r="693">
          <cell r="B693" t="str">
            <v>ANA ISABEL BOTELHO DE ALMEIDA MESQU</v>
          </cell>
        </row>
        <row r="694">
          <cell r="B694" t="str">
            <v xml:space="preserve">ANA ISABEL CASTRO PULIDO           </v>
          </cell>
        </row>
        <row r="695">
          <cell r="B695" t="str">
            <v xml:space="preserve">ANA ISABEL CORREIA SANTOS          </v>
          </cell>
        </row>
        <row r="696">
          <cell r="B696" t="str">
            <v>ANA ISABEL GOMES F. FIGUEIRAS CARDO</v>
          </cell>
        </row>
        <row r="697">
          <cell r="B697" t="str">
            <v xml:space="preserve">Ana Isabel P. Medeiros Amaral      </v>
          </cell>
        </row>
        <row r="698">
          <cell r="B698" t="str">
            <v xml:space="preserve">Ana Isabel Pereira de Sousa        </v>
          </cell>
        </row>
        <row r="699">
          <cell r="B699" t="str">
            <v xml:space="preserve">Ana Leonor dos Santos Pereira      </v>
          </cell>
        </row>
        <row r="700">
          <cell r="B700" t="str">
            <v xml:space="preserve">ANA LÚCIA VIEIRA TEIXEIRA          </v>
          </cell>
        </row>
        <row r="701">
          <cell r="B701" t="str">
            <v>Ana Luísa Esteves Leal Rodrigues Ca</v>
          </cell>
        </row>
        <row r="702">
          <cell r="B702" t="str">
            <v xml:space="preserve">Ana Luísa Mendes Ferreira          </v>
          </cell>
        </row>
        <row r="703">
          <cell r="B703" t="str">
            <v xml:space="preserve">Ana Luisa Peñate Soares            </v>
          </cell>
        </row>
        <row r="704">
          <cell r="B704" t="str">
            <v xml:space="preserve">Ana Luísa Rodrigues Monteiro       </v>
          </cell>
        </row>
        <row r="705">
          <cell r="B705" t="str">
            <v xml:space="preserve">ANA LURDES DE SOUSA ANJOS          </v>
          </cell>
        </row>
        <row r="706">
          <cell r="B706" t="str">
            <v xml:space="preserve">Ana Margarida Abrantes F. Pena     </v>
          </cell>
        </row>
        <row r="707">
          <cell r="B707" t="str">
            <v xml:space="preserve">ANA MARGARIDA LUZINDRO DE AZAREDO  </v>
          </cell>
        </row>
        <row r="708">
          <cell r="B708" t="str">
            <v>ANA MARGARIDA REZENDE TROPA PEREIRA</v>
          </cell>
        </row>
        <row r="709">
          <cell r="B709" t="str">
            <v xml:space="preserve">ANA MARGARIDA SILVEIRO SÍTIMA      </v>
          </cell>
        </row>
        <row r="710">
          <cell r="B710" t="str">
            <v xml:space="preserve">ANA MARIA AGUIAR COSTA DIAS        </v>
          </cell>
        </row>
        <row r="711">
          <cell r="B711" t="str">
            <v xml:space="preserve">ANA MARIA AMEIXA ELOI ESTÊVÃO      </v>
          </cell>
        </row>
        <row r="712">
          <cell r="B712" t="str">
            <v xml:space="preserve">Ana Maria C.Da Costa S.Laranjo     </v>
          </cell>
        </row>
        <row r="713">
          <cell r="B713" t="str">
            <v xml:space="preserve">ANA MARIA C.V.SABINO N. ALMEIDA    </v>
          </cell>
        </row>
        <row r="714">
          <cell r="B714" t="str">
            <v xml:space="preserve">Ana Maria Casanova Pinto           </v>
          </cell>
        </row>
        <row r="715">
          <cell r="B715" t="str">
            <v xml:space="preserve">Ana Maria Costa Teles Gutierres    </v>
          </cell>
        </row>
        <row r="716">
          <cell r="B716" t="str">
            <v xml:space="preserve">ANA MARIA COSTA TELES GUTIERREZ    </v>
          </cell>
        </row>
        <row r="717">
          <cell r="B717" t="str">
            <v xml:space="preserve">ANA MARIA DE MATOS NOBREGA         </v>
          </cell>
        </row>
        <row r="718">
          <cell r="B718" t="str">
            <v>ANA MARIA DOS S.PEREIRA PONCE CORRE</v>
          </cell>
        </row>
        <row r="719">
          <cell r="B719" t="str">
            <v xml:space="preserve">Ana Maria Gonçalves                </v>
          </cell>
        </row>
        <row r="720">
          <cell r="B720" t="str">
            <v>ANA MARIA GONÇALVES DE ARAGAO QUINT</v>
          </cell>
        </row>
        <row r="721">
          <cell r="B721" t="str">
            <v xml:space="preserve">ANA MARIA HENRIQUES P.T ALMEIDA    </v>
          </cell>
        </row>
        <row r="722">
          <cell r="B722" t="str">
            <v xml:space="preserve">Ana Maria L. Silva                 </v>
          </cell>
        </row>
        <row r="723">
          <cell r="B723" t="str">
            <v xml:space="preserve">Ana Maria Maia Brandão, Lda        </v>
          </cell>
        </row>
        <row r="724">
          <cell r="B724" t="str">
            <v xml:space="preserve">ANA MARIA MEDEIROS CRUZINHA        </v>
          </cell>
        </row>
        <row r="725">
          <cell r="B725" t="str">
            <v xml:space="preserve">ANA MARIA OLIVEIRA DIAS            </v>
          </cell>
        </row>
        <row r="726">
          <cell r="B726" t="str">
            <v xml:space="preserve">Ana Maria Ribeiro Silva Ramos      </v>
          </cell>
        </row>
        <row r="727">
          <cell r="B727" t="str">
            <v>Ana Maria Seixas Magalhães Fernande</v>
          </cell>
        </row>
        <row r="728">
          <cell r="B728" t="str">
            <v xml:space="preserve">Ana Maria Tavares Botelho          </v>
          </cell>
        </row>
        <row r="729">
          <cell r="B729" t="str">
            <v xml:space="preserve">Ana Patricia Vasconcelos Lopes     </v>
          </cell>
        </row>
        <row r="730">
          <cell r="B730" t="str">
            <v xml:space="preserve">Ana Patrícia Vieira                </v>
          </cell>
        </row>
        <row r="731">
          <cell r="B731" t="str">
            <v xml:space="preserve">Ana Paula Almeida Medeiros         </v>
          </cell>
        </row>
        <row r="732">
          <cell r="B732" t="str">
            <v xml:space="preserve">ANA PAULA CHAGAS VIEIRA PIRES      </v>
          </cell>
        </row>
        <row r="733">
          <cell r="B733" t="str">
            <v xml:space="preserve">Ana Paula de Melo Andrade          </v>
          </cell>
        </row>
        <row r="734">
          <cell r="B734" t="str">
            <v xml:space="preserve">ANA PAULA DE MELO ANDRADE          </v>
          </cell>
        </row>
        <row r="735">
          <cell r="B735" t="str">
            <v>ANA PAULA DOS SANTOS DA S. FERREIRA</v>
          </cell>
        </row>
        <row r="736">
          <cell r="B736" t="str">
            <v xml:space="preserve">Ana Paula Fortunato Santos Lopes   </v>
          </cell>
        </row>
        <row r="737">
          <cell r="B737" t="str">
            <v xml:space="preserve">ANA PAULA GAMEIRO DOS SANTOS DORES </v>
          </cell>
        </row>
        <row r="738">
          <cell r="B738" t="str">
            <v xml:space="preserve">ANA PAULA GONÇALVES S MONTEIRO     </v>
          </cell>
        </row>
        <row r="739">
          <cell r="B739" t="str">
            <v xml:space="preserve">ANA PAULA LEAL PEREIRA             </v>
          </cell>
        </row>
        <row r="740">
          <cell r="B740" t="str">
            <v xml:space="preserve">Ana Paula Lima Rodrigues           </v>
          </cell>
        </row>
        <row r="741">
          <cell r="B741" t="str">
            <v xml:space="preserve">ANA PAULA MOTA ROSARIO SILVA       </v>
          </cell>
        </row>
        <row r="742">
          <cell r="B742" t="str">
            <v xml:space="preserve">ANA PAULA P. OLIVEIRA COLARINHA    </v>
          </cell>
        </row>
        <row r="743">
          <cell r="B743" t="str">
            <v xml:space="preserve">ANA PAULA PERROLAS DE JESUS        </v>
          </cell>
        </row>
        <row r="744">
          <cell r="B744" t="str">
            <v xml:space="preserve">ANA PAULA SEVERINO OLIVEIRA        </v>
          </cell>
        </row>
        <row r="745">
          <cell r="B745" t="str">
            <v xml:space="preserve">ANA PAULA VAZ                      </v>
          </cell>
        </row>
        <row r="746">
          <cell r="B746" t="str">
            <v xml:space="preserve">Ana Pinto Lobo                     </v>
          </cell>
        </row>
        <row r="747">
          <cell r="B747" t="str">
            <v xml:space="preserve">Ana Raquel Pinheiro Rijo           </v>
          </cell>
        </row>
        <row r="748">
          <cell r="B748" t="str">
            <v xml:space="preserve">Ana Raquel Soares Marote Luís      </v>
          </cell>
        </row>
        <row r="749">
          <cell r="B749" t="str">
            <v xml:space="preserve">ANA RITA FREITAS XAVIER            </v>
          </cell>
        </row>
        <row r="750">
          <cell r="B750" t="str">
            <v xml:space="preserve">Ana Rita Ribeiro Costa e Almeida   </v>
          </cell>
        </row>
        <row r="751">
          <cell r="B751" t="str">
            <v xml:space="preserve">ANA RITA SANTO TOMÉ FIDALGO        </v>
          </cell>
        </row>
        <row r="752">
          <cell r="B752" t="str">
            <v>Ana Rosa Pinto Sousa Moreira &amp; Cª,L</v>
          </cell>
        </row>
        <row r="753">
          <cell r="B753" t="str">
            <v xml:space="preserve">ANA SILVIA MENDONCA BARROS LIMA    </v>
          </cell>
        </row>
        <row r="754">
          <cell r="B754" t="str">
            <v xml:space="preserve">Ana Sofia  da Silva Lopes Gomes    </v>
          </cell>
        </row>
        <row r="755">
          <cell r="B755" t="str">
            <v xml:space="preserve">ANA SOFIA C S S COELHO V CARDOSO   </v>
          </cell>
        </row>
        <row r="756">
          <cell r="B756" t="str">
            <v>ANA SOFIA C.P. B. DE OLIVEIRA GORDA</v>
          </cell>
        </row>
        <row r="757">
          <cell r="B757" t="str">
            <v xml:space="preserve">ANA SOFIA DA SILVA ROBALO PATRÍCIO </v>
          </cell>
        </row>
        <row r="758">
          <cell r="B758" t="str">
            <v xml:space="preserve">Ana Sofia Rafael Sousa e Silva     </v>
          </cell>
        </row>
        <row r="759">
          <cell r="B759" t="str">
            <v xml:space="preserve">Ana Sofia Roxo Moura               </v>
          </cell>
        </row>
        <row r="760">
          <cell r="B760" t="str">
            <v xml:space="preserve">ANA SOFIA SANTOS BRITO ANDRÉ       </v>
          </cell>
        </row>
        <row r="761">
          <cell r="B761" t="str">
            <v xml:space="preserve">ANA SOFIA SILVA MOREIRA SANTOS     </v>
          </cell>
        </row>
        <row r="762">
          <cell r="B762" t="str">
            <v>ANA TERESA PINTO SANTOS NUNES MADEI</v>
          </cell>
        </row>
        <row r="763">
          <cell r="B763" t="str">
            <v xml:space="preserve">Anabela Almeida.com-P.Eventos,Lda  </v>
          </cell>
        </row>
        <row r="764">
          <cell r="B764" t="str">
            <v xml:space="preserve">ANABELA ARAÚJO NOGUEIRA COSTA      </v>
          </cell>
        </row>
        <row r="765">
          <cell r="B765" t="str">
            <v xml:space="preserve">ANABELA DIAS GERALDES              </v>
          </cell>
        </row>
        <row r="766">
          <cell r="B766" t="str">
            <v>ANABELA SOUSA MOURA GUEDES CARVALHO</v>
          </cell>
        </row>
        <row r="767">
          <cell r="B767" t="str">
            <v xml:space="preserve">Anacom-Autorid.Nac.Comunicações    </v>
          </cell>
        </row>
        <row r="768">
          <cell r="B768" t="str">
            <v xml:space="preserve">Análises Clinicas Machado, Lda     </v>
          </cell>
        </row>
        <row r="769">
          <cell r="B769" t="str">
            <v xml:space="preserve">Analyser Sales Ltd.                </v>
          </cell>
        </row>
        <row r="770">
          <cell r="B770" t="str">
            <v xml:space="preserve">Anam-Aerop.Naveg.Aér.Madeira,S.A.  </v>
          </cell>
        </row>
        <row r="771">
          <cell r="B771" t="str">
            <v xml:space="preserve">Anamané - Representações, Lda      </v>
          </cell>
        </row>
        <row r="772">
          <cell r="B772" t="str">
            <v xml:space="preserve">Anasis - Cessão de Créditos        </v>
          </cell>
        </row>
        <row r="773">
          <cell r="B773" t="str">
            <v xml:space="preserve">Anasiscor-Análise Sist.Grafic.Lda  </v>
          </cell>
        </row>
        <row r="774">
          <cell r="B774" t="str">
            <v xml:space="preserve">Anasoa                             </v>
          </cell>
        </row>
        <row r="775">
          <cell r="B775" t="str">
            <v xml:space="preserve">ANASOA                             </v>
          </cell>
        </row>
        <row r="776">
          <cell r="B776" t="str">
            <v xml:space="preserve">Anastácio Saldanha,Unipessoal,Lda  </v>
          </cell>
        </row>
        <row r="777">
          <cell r="B777" t="str">
            <v xml:space="preserve">ANBP-Ass.N.Bombeiros Profissionais </v>
          </cell>
        </row>
        <row r="778">
          <cell r="B778" t="str">
            <v xml:space="preserve">ANCAP-Ass.Nac.Combate Pobreza      </v>
          </cell>
        </row>
        <row r="779">
          <cell r="B779" t="str">
            <v xml:space="preserve">Ancor-António Augusto Correia,Lda  </v>
          </cell>
        </row>
        <row r="780">
          <cell r="B780" t="str">
            <v>Andifer-Comercio Geral de Carnes,LD</v>
          </cell>
        </row>
        <row r="781">
          <cell r="B781" t="str">
            <v xml:space="preserve">Andrade &amp; Filhos, Lda              </v>
          </cell>
        </row>
        <row r="782">
          <cell r="B782" t="str">
            <v xml:space="preserve">Andrade e Irmão, Lda.              </v>
          </cell>
        </row>
        <row r="783">
          <cell r="B783" t="str">
            <v xml:space="preserve">Andrade e Saraiva, Lda             </v>
          </cell>
        </row>
        <row r="784">
          <cell r="B784" t="str">
            <v xml:space="preserve">Andrade Melo, Lda.                 </v>
          </cell>
        </row>
        <row r="785">
          <cell r="B785" t="str">
            <v xml:space="preserve">Andrade Santarém &amp; Cª              </v>
          </cell>
        </row>
        <row r="786">
          <cell r="B786" t="str">
            <v xml:space="preserve">ANDRÉ BAIROS MOURA                 </v>
          </cell>
        </row>
        <row r="787">
          <cell r="B787" t="str">
            <v xml:space="preserve">André Eloy                         </v>
          </cell>
        </row>
        <row r="788">
          <cell r="B788" t="str">
            <v xml:space="preserve">André Filipe Borges da Ponte       </v>
          </cell>
        </row>
        <row r="789">
          <cell r="B789" t="str">
            <v xml:space="preserve">André Filipe Rodrigues Lopes       </v>
          </cell>
        </row>
        <row r="790">
          <cell r="B790" t="str">
            <v xml:space="preserve">ANDRÉ JORGE GONÇALVES PINA         </v>
          </cell>
        </row>
        <row r="791">
          <cell r="B791" t="str">
            <v xml:space="preserve">ANDRE MAGALHAES MOREIRA PINHO      </v>
          </cell>
        </row>
        <row r="792">
          <cell r="B792" t="str">
            <v xml:space="preserve">André Manuel Matos                 </v>
          </cell>
        </row>
        <row r="793">
          <cell r="B793" t="str">
            <v xml:space="preserve">ANDRÉ MARCELINO MATEUS DA SILVA    </v>
          </cell>
        </row>
        <row r="794">
          <cell r="B794" t="str">
            <v xml:space="preserve">Andreas STIHL, SA                  </v>
          </cell>
        </row>
        <row r="795">
          <cell r="B795" t="str">
            <v xml:space="preserve">ANDREIA CRISTINA ALMEIDA AZEVEDO   </v>
          </cell>
        </row>
        <row r="796">
          <cell r="B796" t="str">
            <v xml:space="preserve">ANDREIA FILIPA FERREIRA CARVALHO   </v>
          </cell>
        </row>
        <row r="797">
          <cell r="B797" t="str">
            <v xml:space="preserve">Andreia Isabel Jacinta Sopa        </v>
          </cell>
        </row>
        <row r="798">
          <cell r="B798" t="str">
            <v xml:space="preserve">ANDREIA SOFIA MENDES BARROQUEIRO   </v>
          </cell>
        </row>
        <row r="799">
          <cell r="B799" t="str">
            <v xml:space="preserve">Andriy Stepanskyy                  </v>
          </cell>
        </row>
        <row r="800">
          <cell r="B800" t="str">
            <v xml:space="preserve">ANE Tours-Ag.Viagens e Turismo,Lda </v>
          </cell>
        </row>
        <row r="801">
          <cell r="B801" t="str">
            <v xml:space="preserve">ANEPE-Ass.Nac.Emp.Parques Estac.   </v>
          </cell>
        </row>
        <row r="802">
          <cell r="B802" t="str">
            <v>Anfei-Assoc.Nac.Formação Electr.Ind</v>
          </cell>
        </row>
        <row r="803">
          <cell r="B803" t="str">
            <v xml:space="preserve">Ângela Maria Duarte de Almeida     </v>
          </cell>
        </row>
        <row r="804">
          <cell r="B804" t="str">
            <v xml:space="preserve">ANGELA MARIA DUARTE FERREIRA NETO  </v>
          </cell>
        </row>
        <row r="805">
          <cell r="B805" t="str">
            <v xml:space="preserve">Angelo Chaves Braga                </v>
          </cell>
        </row>
        <row r="806">
          <cell r="B806" t="str">
            <v xml:space="preserve">Angelo e Costa                     </v>
          </cell>
        </row>
        <row r="807">
          <cell r="B807" t="str">
            <v xml:space="preserve">ANGELO JOAQUIM FERREIRA PINTO      </v>
          </cell>
        </row>
        <row r="808">
          <cell r="B808" t="str">
            <v xml:space="preserve">Angelo M.F.Costa                   </v>
          </cell>
        </row>
        <row r="809">
          <cell r="B809" t="str">
            <v xml:space="preserve">Angelo Manuel P. Figueiredo        </v>
          </cell>
        </row>
        <row r="810">
          <cell r="B810" t="str">
            <v xml:space="preserve">ÂNGELO MIGUEL PIMENTEL MOREIRA     </v>
          </cell>
        </row>
        <row r="811">
          <cell r="B811" t="str">
            <v xml:space="preserve">Anglopress-Edições e Publicidade   </v>
          </cell>
        </row>
        <row r="812">
          <cell r="B812" t="str">
            <v xml:space="preserve">Aníbal Guerreiro S.Revez Costa     </v>
          </cell>
        </row>
        <row r="813">
          <cell r="B813" t="str">
            <v xml:space="preserve">Aníbal Marques, Lda                </v>
          </cell>
        </row>
        <row r="814">
          <cell r="B814" t="str">
            <v xml:space="preserve">ANIBAL MARTINS OLIVEIRA            </v>
          </cell>
        </row>
        <row r="815">
          <cell r="B815" t="str">
            <v xml:space="preserve">Aníbal Santos &amp; Rodrigues, Lda     </v>
          </cell>
        </row>
        <row r="816">
          <cell r="B816" t="str">
            <v xml:space="preserve">Aníbal Sousa Rocha, Herd.,Lda      </v>
          </cell>
        </row>
        <row r="817">
          <cell r="B817" t="str">
            <v xml:space="preserve">Aniceto Silva e Ca, Lda.           </v>
          </cell>
        </row>
        <row r="818">
          <cell r="B818" t="str">
            <v xml:space="preserve">Anidas-Construções Metálicas, Lda  </v>
          </cell>
        </row>
        <row r="819">
          <cell r="B819" t="str">
            <v xml:space="preserve">Anilper                            </v>
          </cell>
        </row>
        <row r="820">
          <cell r="B820" t="str">
            <v xml:space="preserve">Animationspirit-Unipessoal, Lda    </v>
          </cell>
        </row>
        <row r="821">
          <cell r="B821" t="str">
            <v xml:space="preserve">Anino &amp; Tavares, Lda               </v>
          </cell>
        </row>
        <row r="822">
          <cell r="B822" t="str">
            <v xml:space="preserve">Anixter Portugal, Sa               </v>
          </cell>
        </row>
        <row r="823">
          <cell r="B823" t="str">
            <v xml:space="preserve">Annals Of Air And Space Law        </v>
          </cell>
        </row>
        <row r="824">
          <cell r="B824" t="str">
            <v xml:space="preserve">Anra Aviation Consulting           </v>
          </cell>
        </row>
        <row r="825">
          <cell r="B825" t="str">
            <v xml:space="preserve">Anselmo Estêvão Júlio -            </v>
          </cell>
        </row>
        <row r="826">
          <cell r="B826" t="str">
            <v xml:space="preserve">Anselmo José Oleiro Correia        </v>
          </cell>
        </row>
        <row r="827">
          <cell r="B827" t="str">
            <v xml:space="preserve">Ansi Lumen-Soluç.Audiovisuais,Lda  </v>
          </cell>
        </row>
        <row r="828">
          <cell r="B828" t="str">
            <v xml:space="preserve">Ansico-Decoração Interiores, Lda   </v>
          </cell>
        </row>
        <row r="829">
          <cell r="B829" t="str">
            <v xml:space="preserve">Antalis Portugal, SA               </v>
          </cell>
        </row>
        <row r="830">
          <cell r="B830" t="str">
            <v xml:space="preserve">Antatlantis-Rent A Car             </v>
          </cell>
        </row>
        <row r="831">
          <cell r="B831" t="str">
            <v xml:space="preserve">Anterex  - Equip.Electromec,Lda    </v>
          </cell>
        </row>
        <row r="832">
          <cell r="B832" t="str">
            <v xml:space="preserve">Antero Costa                       </v>
          </cell>
        </row>
        <row r="833">
          <cell r="B833" t="str">
            <v xml:space="preserve">ANTERO FILIPE CARVALHO DA SILVA    </v>
          </cell>
        </row>
        <row r="834">
          <cell r="B834" t="str">
            <v xml:space="preserve">Antero Paiva &amp; Filhos, Lda         </v>
          </cell>
        </row>
        <row r="835">
          <cell r="B835" t="str">
            <v xml:space="preserve">Antero Rego-Auto Ilha Verde, Lda   </v>
          </cell>
        </row>
        <row r="836">
          <cell r="B836" t="str">
            <v xml:space="preserve">Anticiclone - Inst.Técnicas, Lda   </v>
          </cell>
        </row>
        <row r="837">
          <cell r="B837" t="str">
            <v xml:space="preserve">Antigona - Editores Refract.,Lda   </v>
          </cell>
        </row>
        <row r="838">
          <cell r="B838" t="str">
            <v xml:space="preserve">Antónia dos Santos Pinto           </v>
          </cell>
        </row>
        <row r="839">
          <cell r="B839" t="str">
            <v xml:space="preserve">António A. Ferreira de Abreu, Lda  </v>
          </cell>
        </row>
        <row r="840">
          <cell r="B840" t="str">
            <v xml:space="preserve">António Alberto Carreiro Xavier    </v>
          </cell>
        </row>
        <row r="841">
          <cell r="B841" t="str">
            <v xml:space="preserve">ANTONIO ALFREDO SILVA SOARES       </v>
          </cell>
        </row>
        <row r="842">
          <cell r="B842" t="str">
            <v xml:space="preserve">António Alves &amp; Filhos, Lda        </v>
          </cell>
        </row>
        <row r="843">
          <cell r="B843" t="str">
            <v xml:space="preserve">António Augusto Leal dos Santos    </v>
          </cell>
        </row>
        <row r="844">
          <cell r="B844" t="str">
            <v xml:space="preserve">António Augusto Ribeiro Leite,Lda  </v>
          </cell>
        </row>
        <row r="845">
          <cell r="B845" t="str">
            <v>António B.Ferreira,A.França Dória,L</v>
          </cell>
        </row>
        <row r="846">
          <cell r="B846" t="str">
            <v xml:space="preserve">António Barbosa                    </v>
          </cell>
        </row>
        <row r="847">
          <cell r="B847" t="str">
            <v xml:space="preserve">ANTÓNIO BORGES PEREIRA             </v>
          </cell>
        </row>
        <row r="848">
          <cell r="B848" t="str">
            <v xml:space="preserve">António Borges, Lda                </v>
          </cell>
        </row>
        <row r="849">
          <cell r="B849" t="str">
            <v xml:space="preserve">ANTONIO BOTELHO FONTINHA           </v>
          </cell>
        </row>
        <row r="850">
          <cell r="B850" t="str">
            <v xml:space="preserve">António C. Fernandes de Carvalho   </v>
          </cell>
        </row>
        <row r="851">
          <cell r="B851" t="str">
            <v xml:space="preserve">António Cabral Resendes            </v>
          </cell>
        </row>
        <row r="852">
          <cell r="B852" t="str">
            <v xml:space="preserve">ANTÓNIO CÂNDIDO MONTEIRO           </v>
          </cell>
        </row>
        <row r="853">
          <cell r="B853" t="str">
            <v xml:space="preserve">ANTONIO CARLOS DIAS MOREIRA        </v>
          </cell>
        </row>
        <row r="854">
          <cell r="B854" t="str">
            <v xml:space="preserve">António Carlos Medeiros Soares     </v>
          </cell>
        </row>
        <row r="855">
          <cell r="B855" t="str">
            <v xml:space="preserve">António Castel-Branco, Unipess,Lda </v>
          </cell>
        </row>
        <row r="856">
          <cell r="B856" t="str">
            <v xml:space="preserve">António Cecílio Martins, Lda       </v>
          </cell>
        </row>
        <row r="857">
          <cell r="B857" t="str">
            <v xml:space="preserve">António Coelho, Ldª                </v>
          </cell>
        </row>
        <row r="858">
          <cell r="B858" t="str">
            <v xml:space="preserve">António Conceição Bairos Medeiros  </v>
          </cell>
        </row>
        <row r="859">
          <cell r="B859" t="str">
            <v xml:space="preserve">António Correia e Filho, Lda       </v>
          </cell>
        </row>
        <row r="860">
          <cell r="B860" t="str">
            <v xml:space="preserve">António Costa Pardal-Soc.Unip.Lda  </v>
          </cell>
        </row>
        <row r="861">
          <cell r="B861" t="str">
            <v xml:space="preserve">ANTONIO DA ASCENSÃO MARQUES        </v>
          </cell>
        </row>
        <row r="862">
          <cell r="B862" t="str">
            <v xml:space="preserve">António da Silva Costa             </v>
          </cell>
        </row>
        <row r="863">
          <cell r="B863" t="str">
            <v xml:space="preserve">António da Silva Dores, SA         </v>
          </cell>
        </row>
        <row r="864">
          <cell r="B864" t="str">
            <v xml:space="preserve">António da Silva Maia, Lda.        </v>
          </cell>
        </row>
        <row r="865">
          <cell r="B865" t="str">
            <v xml:space="preserve">António da Silva Moreira           </v>
          </cell>
        </row>
        <row r="866">
          <cell r="B866" t="str">
            <v xml:space="preserve">António da Silva Moreira           </v>
          </cell>
        </row>
        <row r="867">
          <cell r="B867" t="str">
            <v xml:space="preserve">ANTÓNIO DA SILVA PEREIRA           </v>
          </cell>
        </row>
        <row r="868">
          <cell r="B868" t="str">
            <v xml:space="preserve">António de Azevedo Júnior          </v>
          </cell>
        </row>
        <row r="869">
          <cell r="B869" t="str">
            <v xml:space="preserve">António de Jesus Felizardo         </v>
          </cell>
        </row>
        <row r="870">
          <cell r="B870" t="str">
            <v xml:space="preserve">António Domingos Lopes do Pereiro  </v>
          </cell>
        </row>
        <row r="871">
          <cell r="B871" t="str">
            <v xml:space="preserve">António Domingos Lopes do Pereiro  </v>
          </cell>
        </row>
        <row r="872">
          <cell r="B872" t="str">
            <v xml:space="preserve">ANTONIO DOMINGOS NABAIS CRUZ       </v>
          </cell>
        </row>
        <row r="873">
          <cell r="B873" t="str">
            <v xml:space="preserve">ANTONIO DOS SANTOS MORGADO         </v>
          </cell>
        </row>
        <row r="874">
          <cell r="B874" t="str">
            <v xml:space="preserve">António Duarte Medeiros Arruda     </v>
          </cell>
        </row>
        <row r="875">
          <cell r="B875" t="str">
            <v xml:space="preserve">António Eduardo Costa Oliveira     </v>
          </cell>
        </row>
        <row r="876">
          <cell r="B876" t="str">
            <v xml:space="preserve">António Eduardo Machado, Lda       </v>
          </cell>
        </row>
        <row r="877">
          <cell r="B877" t="str">
            <v xml:space="preserve">António Eduardo Melo Pimentel,Ld   </v>
          </cell>
        </row>
        <row r="878">
          <cell r="B878" t="str">
            <v xml:space="preserve">ANTONIO EMILIO DE LORENA PIRES     </v>
          </cell>
        </row>
        <row r="879">
          <cell r="B879" t="str">
            <v xml:space="preserve">António Emílio Serpa Perry Nava    </v>
          </cell>
        </row>
        <row r="880">
          <cell r="B880" t="str">
            <v xml:space="preserve">António Ernesto Macedo d'Oliveira  </v>
          </cell>
        </row>
        <row r="881">
          <cell r="B881" t="str">
            <v xml:space="preserve">ANTONIO ESTEVES MALHEIRO           </v>
          </cell>
        </row>
        <row r="882">
          <cell r="B882" t="str">
            <v>António Eusébio Pereira Cardoso Mar</v>
          </cell>
        </row>
        <row r="883">
          <cell r="B883" t="str">
            <v xml:space="preserve">António F.Cruz e Ferro             </v>
          </cell>
        </row>
        <row r="884">
          <cell r="B884" t="str">
            <v xml:space="preserve">ANTÓNIO FERNANDO CARVALHO SERRÃO   </v>
          </cell>
        </row>
        <row r="885">
          <cell r="B885" t="str">
            <v xml:space="preserve">ANTONIO FERNANDO MATIAS CORREA     </v>
          </cell>
        </row>
        <row r="886">
          <cell r="B886" t="str">
            <v xml:space="preserve">António Fernando Oliveira Silva    </v>
          </cell>
        </row>
        <row r="887">
          <cell r="B887" t="str">
            <v>ANTÓNIO FERNANDO T. DE MACEDO SAMPA</v>
          </cell>
        </row>
        <row r="888">
          <cell r="B888" t="str">
            <v xml:space="preserve">António Ferreira da Costa          </v>
          </cell>
        </row>
        <row r="889">
          <cell r="B889" t="str">
            <v xml:space="preserve">ANTONIO FERREIRA DE CARVALHO       </v>
          </cell>
        </row>
        <row r="890">
          <cell r="B890" t="str">
            <v>António Ferreira Silva &amp; Filhos,Lda</v>
          </cell>
        </row>
        <row r="891">
          <cell r="B891" t="str">
            <v xml:space="preserve">António Figueira e Filho, Lda.     </v>
          </cell>
        </row>
        <row r="892">
          <cell r="B892" t="str">
            <v>António Figueiredo Batista &amp; Fºs,Ld</v>
          </cell>
        </row>
        <row r="893">
          <cell r="B893" t="str">
            <v xml:space="preserve">António Francisco Fragoso Fonseca  </v>
          </cell>
        </row>
        <row r="894">
          <cell r="B894" t="str">
            <v xml:space="preserve">António Francisco G.  Medeiros     </v>
          </cell>
        </row>
        <row r="895">
          <cell r="B895" t="str">
            <v>ANTÓNIO FRANCISCO M. DOS REIS SALGA</v>
          </cell>
        </row>
        <row r="896">
          <cell r="B896" t="str">
            <v>António Franco-Inst.Eléctr.Unip.Lda</v>
          </cell>
        </row>
        <row r="897">
          <cell r="B897" t="str">
            <v xml:space="preserve">António Girão, Lda.                </v>
          </cell>
        </row>
        <row r="898">
          <cell r="B898" t="str">
            <v xml:space="preserve">Antonio Gomez Espina               </v>
          </cell>
        </row>
        <row r="899">
          <cell r="B899" t="str">
            <v xml:space="preserve">António Gonçalves Alves            </v>
          </cell>
        </row>
        <row r="900">
          <cell r="B900" t="str">
            <v>António Guilherme Francisco e Cª,Ld</v>
          </cell>
        </row>
        <row r="901">
          <cell r="B901" t="str">
            <v xml:space="preserve">António Guilherme Francisco, Lda   </v>
          </cell>
        </row>
        <row r="902">
          <cell r="B902" t="str">
            <v xml:space="preserve">ANTÓNIO GUILHERMINO RODRIGUES      </v>
          </cell>
        </row>
        <row r="903">
          <cell r="B903" t="str">
            <v xml:space="preserve">António H. Ferreira                </v>
          </cell>
        </row>
        <row r="904">
          <cell r="B904" t="str">
            <v xml:space="preserve">António Henrique B.Simões Carneiro </v>
          </cell>
        </row>
        <row r="905">
          <cell r="B905" t="str">
            <v xml:space="preserve">António Isidoro Viegas Cavaco      </v>
          </cell>
        </row>
        <row r="906">
          <cell r="B906" t="str">
            <v xml:space="preserve">António Jesus  Mata Muralha        </v>
          </cell>
        </row>
        <row r="907">
          <cell r="B907" t="str">
            <v xml:space="preserve">António Jesus Mata Muralha, Lda    </v>
          </cell>
        </row>
        <row r="908">
          <cell r="B908" t="str">
            <v xml:space="preserve">António João dos Santos Lopes      </v>
          </cell>
        </row>
        <row r="909">
          <cell r="B909" t="str">
            <v xml:space="preserve">António Joaquim Borrego Raposo     </v>
          </cell>
        </row>
        <row r="910">
          <cell r="B910" t="str">
            <v>António Joaquim da Rosa &amp; Filhos Ld</v>
          </cell>
        </row>
        <row r="911">
          <cell r="B911" t="str">
            <v xml:space="preserve">António Joaquim de Brito           </v>
          </cell>
        </row>
        <row r="912">
          <cell r="B912" t="str">
            <v xml:space="preserve">António Joaquim Martins Silva      </v>
          </cell>
        </row>
        <row r="913">
          <cell r="B913" t="str">
            <v xml:space="preserve">António Joaquim Romão              </v>
          </cell>
        </row>
        <row r="914">
          <cell r="B914" t="str">
            <v>António Jorge  Monteiro-I.Electr,UN</v>
          </cell>
        </row>
        <row r="915">
          <cell r="B915" t="str">
            <v xml:space="preserve">ANTÓNIO JORGE ANDRADE FIGUEIREDO   </v>
          </cell>
        </row>
        <row r="916">
          <cell r="B916" t="str">
            <v xml:space="preserve">António Jorge Cabral Monteiro      </v>
          </cell>
        </row>
        <row r="917">
          <cell r="B917" t="str">
            <v xml:space="preserve">ANTONIO JORGE CARVALHO             </v>
          </cell>
        </row>
        <row r="918">
          <cell r="B918" t="str">
            <v xml:space="preserve">ANTONIO JORGE DINIS ROCHA          </v>
          </cell>
        </row>
        <row r="919">
          <cell r="B919" t="str">
            <v xml:space="preserve">António Jorge Dinis Rocha          </v>
          </cell>
        </row>
        <row r="920">
          <cell r="B920" t="str">
            <v xml:space="preserve">ANTONIO JORGE FERNANDES PINHO      </v>
          </cell>
        </row>
        <row r="921">
          <cell r="B921" t="str">
            <v xml:space="preserve">ANTONIO JORGE MARQUES SANTOS       </v>
          </cell>
        </row>
        <row r="922">
          <cell r="B922" t="str">
            <v xml:space="preserve">António Jorge Raposo Ricardo       </v>
          </cell>
        </row>
        <row r="923">
          <cell r="B923" t="str">
            <v xml:space="preserve">António Jorge Silveira do Amaral   </v>
          </cell>
        </row>
        <row r="924">
          <cell r="B924" t="str">
            <v xml:space="preserve">ANTONIO JORGE VALADARES            </v>
          </cell>
        </row>
        <row r="925">
          <cell r="B925" t="str">
            <v xml:space="preserve">António Jorge Vilela Pereira       </v>
          </cell>
        </row>
        <row r="926">
          <cell r="B926" t="str">
            <v xml:space="preserve">António José A.T. Carmo Unipessoal </v>
          </cell>
        </row>
        <row r="927">
          <cell r="B927" t="str">
            <v xml:space="preserve">António José Almas Rodrigues       </v>
          </cell>
        </row>
        <row r="928">
          <cell r="B928" t="str">
            <v xml:space="preserve">António José Alves da Silva        </v>
          </cell>
        </row>
        <row r="929">
          <cell r="B929" t="str">
            <v xml:space="preserve">António José Bernardo da Silva     </v>
          </cell>
        </row>
        <row r="930">
          <cell r="B930" t="str">
            <v xml:space="preserve">António José C. Jesus              </v>
          </cell>
        </row>
        <row r="931">
          <cell r="B931" t="str">
            <v xml:space="preserve">António José C. Oliveira           </v>
          </cell>
        </row>
        <row r="932">
          <cell r="B932" t="str">
            <v xml:space="preserve">António José Canto Oliveira Maia   </v>
          </cell>
        </row>
        <row r="933">
          <cell r="B933" t="str">
            <v xml:space="preserve">António José Couto Alves           </v>
          </cell>
        </row>
        <row r="934">
          <cell r="B934" t="str">
            <v xml:space="preserve">António José Couto Ferreira        </v>
          </cell>
        </row>
        <row r="935">
          <cell r="B935" t="str">
            <v xml:space="preserve">ANTONIO JOSE CUNHA MIGUEL          </v>
          </cell>
        </row>
        <row r="936">
          <cell r="B936" t="str">
            <v xml:space="preserve">ANTONIO JOSE DA SILVA CORREIA      </v>
          </cell>
        </row>
        <row r="937">
          <cell r="B937" t="str">
            <v>ANTÓNIO JOSÉ DO NASCIMENTO DINIS PE</v>
          </cell>
        </row>
        <row r="938">
          <cell r="B938" t="str">
            <v xml:space="preserve">ANTÓNIO JOSÉ DOS REIS PEREZ        </v>
          </cell>
        </row>
        <row r="939">
          <cell r="B939" t="str">
            <v xml:space="preserve">ANTONIO JOSE LOPES JESUS           </v>
          </cell>
        </row>
        <row r="940">
          <cell r="B940" t="str">
            <v xml:space="preserve">António José Marques C.Monzelo     </v>
          </cell>
        </row>
        <row r="941">
          <cell r="B941" t="str">
            <v xml:space="preserve">ANTONIO JOSE MONTEIRO FIGUEIREDO   </v>
          </cell>
        </row>
        <row r="942">
          <cell r="B942" t="str">
            <v>António José Nascimento Dinis Perei</v>
          </cell>
        </row>
        <row r="943">
          <cell r="B943" t="str">
            <v xml:space="preserve">ANTÓNIO JOSÉ RODRIGUES F. OLIVEIRA </v>
          </cell>
        </row>
        <row r="944">
          <cell r="B944" t="str">
            <v xml:space="preserve">ANTONIO JOSÉ SILVA                 </v>
          </cell>
        </row>
        <row r="945">
          <cell r="B945" t="str">
            <v xml:space="preserve">António Júlio Morais Carrelo       </v>
          </cell>
        </row>
        <row r="946">
          <cell r="B946" t="str">
            <v xml:space="preserve">ANTONIO JULIO SANTOS HENRIQUES     </v>
          </cell>
        </row>
        <row r="947">
          <cell r="B947" t="str">
            <v xml:space="preserve">ANTONIO JULIO SILVA VIEIRA         </v>
          </cell>
        </row>
        <row r="948">
          <cell r="B948" t="str">
            <v xml:space="preserve">António Júlio Teixeira de Sousa    </v>
          </cell>
        </row>
        <row r="949">
          <cell r="B949" t="str">
            <v xml:space="preserve">António Luis Alexandre Ramos       </v>
          </cell>
        </row>
        <row r="950">
          <cell r="B950" t="str">
            <v xml:space="preserve">António Luis Cúcio Parada          </v>
          </cell>
        </row>
        <row r="951">
          <cell r="B951" t="str">
            <v xml:space="preserve">ANTÓNIO LUÍS NOVO DA SILVA RODOLFO </v>
          </cell>
        </row>
        <row r="952">
          <cell r="B952" t="str">
            <v xml:space="preserve">António Luis Oliveira do Val       </v>
          </cell>
        </row>
        <row r="953">
          <cell r="B953" t="str">
            <v xml:space="preserve">António Luis Sousa Carreiro        </v>
          </cell>
        </row>
        <row r="954">
          <cell r="B954" t="str">
            <v xml:space="preserve">António M. Costa Gamboa            </v>
          </cell>
        </row>
        <row r="955">
          <cell r="B955" t="str">
            <v xml:space="preserve">António M.Pereira, Miguel Lourenço </v>
          </cell>
        </row>
        <row r="956">
          <cell r="B956" t="str">
            <v xml:space="preserve">António Machado de Sousa           </v>
          </cell>
        </row>
        <row r="957">
          <cell r="B957" t="str">
            <v xml:space="preserve">ANTÓNIO MAGALHÃES SILVA            </v>
          </cell>
        </row>
        <row r="958">
          <cell r="B958" t="str">
            <v xml:space="preserve">António Manuel Batista Pestana     </v>
          </cell>
        </row>
        <row r="959">
          <cell r="B959" t="str">
            <v xml:space="preserve">ANTONIO MANUEL BRAGA RESENDES      </v>
          </cell>
        </row>
        <row r="960">
          <cell r="B960" t="str">
            <v xml:space="preserve">António Manuel Carreiro Cardoso    </v>
          </cell>
        </row>
        <row r="961">
          <cell r="B961" t="str">
            <v xml:space="preserve">ANTONIO MANUEL CHAGAS MALAGUEIRO   </v>
          </cell>
        </row>
        <row r="962">
          <cell r="B962" t="str">
            <v xml:space="preserve">ANTONIO MANUEL CRAVO LOUREIRO      </v>
          </cell>
        </row>
        <row r="963">
          <cell r="B963" t="str">
            <v xml:space="preserve">António Manuel da Silva            </v>
          </cell>
        </row>
        <row r="964">
          <cell r="B964" t="str">
            <v xml:space="preserve">ANTONIO MANUEL DA SILVA RIBEIRO    </v>
          </cell>
        </row>
        <row r="965">
          <cell r="B965" t="str">
            <v xml:space="preserve">ANTONIO MANUEL FERNANDES NUNES     </v>
          </cell>
        </row>
        <row r="966">
          <cell r="B966" t="str">
            <v xml:space="preserve">ANTONIO MANUEL FERROS FERNANDES    </v>
          </cell>
        </row>
        <row r="967">
          <cell r="B967" t="str">
            <v xml:space="preserve">António Manuel Garcia Ribeiro      </v>
          </cell>
        </row>
        <row r="968">
          <cell r="B968" t="str">
            <v xml:space="preserve">António Manuel Gaspar Carvalho     </v>
          </cell>
        </row>
        <row r="969">
          <cell r="B969" t="str">
            <v xml:space="preserve">ANTONIO MANUEL GONÇALVES RAMALHETE </v>
          </cell>
        </row>
        <row r="970">
          <cell r="B970" t="str">
            <v xml:space="preserve">ANTÓNIO MANUEL MARTINS GROSSO      </v>
          </cell>
        </row>
        <row r="971">
          <cell r="B971" t="str">
            <v xml:space="preserve">António Manuel Nobre Sousa         </v>
          </cell>
        </row>
        <row r="972">
          <cell r="B972" t="str">
            <v xml:space="preserve">António Manuel Oliveira Tavares    </v>
          </cell>
        </row>
        <row r="973">
          <cell r="B973" t="str">
            <v xml:space="preserve">António Manuel Pereira Belchior    </v>
          </cell>
        </row>
        <row r="974">
          <cell r="B974" t="str">
            <v xml:space="preserve">ANTONIO MANUEL RUAS ALVES          </v>
          </cell>
        </row>
        <row r="975">
          <cell r="B975" t="str">
            <v xml:space="preserve">António Manuel Sousa Fontes        </v>
          </cell>
        </row>
        <row r="976">
          <cell r="B976" t="str">
            <v xml:space="preserve">António Manuel Sousa Pombo         </v>
          </cell>
        </row>
        <row r="977">
          <cell r="B977" t="str">
            <v xml:space="preserve">ANTÓNIO MARCELINO C PIRES DA COVA  </v>
          </cell>
        </row>
        <row r="978">
          <cell r="B978" t="str">
            <v xml:space="preserve">ANTÓNIO MARIA PEREIRA GONÇALVES    </v>
          </cell>
        </row>
        <row r="979">
          <cell r="B979" t="str">
            <v xml:space="preserve">António Maria Tavares Júnior, Lda  </v>
          </cell>
        </row>
        <row r="980">
          <cell r="B980" t="str">
            <v xml:space="preserve">António Mário da Silva Ferreira    </v>
          </cell>
        </row>
        <row r="981">
          <cell r="B981" t="str">
            <v xml:space="preserve">ANTONIO MARIO G. C. SILVA          </v>
          </cell>
        </row>
        <row r="982">
          <cell r="B982" t="str">
            <v xml:space="preserve">ANTONIO MARQUES CAVALEIRO          </v>
          </cell>
        </row>
        <row r="983">
          <cell r="B983" t="str">
            <v xml:space="preserve">ANTONIO MARQUES PIRES              </v>
          </cell>
        </row>
        <row r="984">
          <cell r="B984" t="str">
            <v>António Martins Fernandes Silva,Lda</v>
          </cell>
        </row>
        <row r="985">
          <cell r="B985" t="str">
            <v>António Mateus Heleno-Emp.Const. Ci</v>
          </cell>
        </row>
        <row r="986">
          <cell r="B986" t="str">
            <v xml:space="preserve">António Medeiros-S.Unipessoal,Lda  </v>
          </cell>
        </row>
        <row r="987">
          <cell r="B987" t="str">
            <v xml:space="preserve">António Menezes Cordeiro e Ass.    </v>
          </cell>
        </row>
        <row r="988">
          <cell r="B988" t="str">
            <v xml:space="preserve">António Mestre Mateus              </v>
          </cell>
        </row>
        <row r="989">
          <cell r="B989" t="str">
            <v xml:space="preserve">António Miguel da Costa Ferreira   </v>
          </cell>
        </row>
        <row r="990">
          <cell r="B990" t="str">
            <v xml:space="preserve">António Miranda Ribeiro            </v>
          </cell>
        </row>
        <row r="991">
          <cell r="B991" t="str">
            <v xml:space="preserve">António Moutinho &amp; Cia., Lda       </v>
          </cell>
        </row>
        <row r="992">
          <cell r="B992" t="str">
            <v xml:space="preserve">António Neves Pires de Sousa Uva   </v>
          </cell>
        </row>
        <row r="993">
          <cell r="B993" t="str">
            <v xml:space="preserve">António Norton C. Lages            </v>
          </cell>
        </row>
        <row r="994">
          <cell r="B994" t="str">
            <v xml:space="preserve">António Nunes Serrador             </v>
          </cell>
        </row>
        <row r="995">
          <cell r="B995" t="str">
            <v xml:space="preserve">António Nuno Barata Feyo           </v>
          </cell>
        </row>
        <row r="996">
          <cell r="B996" t="str">
            <v xml:space="preserve">António Óscar Vedor Magalhães      </v>
          </cell>
        </row>
        <row r="997">
          <cell r="B997" t="str">
            <v xml:space="preserve">ANTÓNIO PAULO RODRIGUES MATOS      </v>
          </cell>
        </row>
        <row r="998">
          <cell r="B998" t="str">
            <v xml:space="preserve">ANTONIO PAULO TEIXEIRA BESSA       </v>
          </cell>
        </row>
        <row r="999">
          <cell r="B999" t="str">
            <v xml:space="preserve">António Pedro C.Estácio Marques    </v>
          </cell>
        </row>
        <row r="1000">
          <cell r="B1000" t="str">
            <v xml:space="preserve">António Pedro Guerreiro Norte      </v>
          </cell>
        </row>
        <row r="1001">
          <cell r="B1001" t="str">
            <v xml:space="preserve">António Pedro Guerreiro Norte      </v>
          </cell>
        </row>
        <row r="1002">
          <cell r="B1002" t="str">
            <v xml:space="preserve">António Pedro O.Torres Pereira     </v>
          </cell>
        </row>
        <row r="1003">
          <cell r="B1003" t="str">
            <v xml:space="preserve">António Pereira &amp; Paula, Lda       </v>
          </cell>
        </row>
        <row r="1004">
          <cell r="B1004" t="str">
            <v xml:space="preserve">António Pires Santana              </v>
          </cell>
        </row>
        <row r="1005">
          <cell r="B1005" t="str">
            <v xml:space="preserve">António Raimundo                   </v>
          </cell>
        </row>
        <row r="1006">
          <cell r="B1006" t="str">
            <v xml:space="preserve">António Ramalho-S.Constr.Desp.Lda  </v>
          </cell>
        </row>
        <row r="1007">
          <cell r="B1007" t="str">
            <v xml:space="preserve">António Ramos Palma                </v>
          </cell>
        </row>
        <row r="1008">
          <cell r="B1008" t="str">
            <v xml:space="preserve">António Ramos Palma-S.Constr.,Lda  </v>
          </cell>
        </row>
        <row r="1009">
          <cell r="B1009" t="str">
            <v xml:space="preserve">ANTÓNIO RICARDO C. CORREIA MENDES  </v>
          </cell>
        </row>
        <row r="1010">
          <cell r="B1010" t="str">
            <v xml:space="preserve">António Rodrigues Cabral de Melo   </v>
          </cell>
        </row>
        <row r="1011">
          <cell r="B1011" t="str">
            <v xml:space="preserve">ANTONIO RODRIGUES CARDOSO          </v>
          </cell>
        </row>
        <row r="1012">
          <cell r="B1012" t="str">
            <v xml:space="preserve">António Rodrigues Mota             </v>
          </cell>
        </row>
        <row r="1013">
          <cell r="B1013" t="str">
            <v xml:space="preserve">António Rosa Valério               </v>
          </cell>
        </row>
        <row r="1014">
          <cell r="B1014" t="str">
            <v xml:space="preserve">ANTÓNIO RUI A. NOGUEIRA F. CASTRO  </v>
          </cell>
        </row>
        <row r="1015">
          <cell r="B1015" t="str">
            <v xml:space="preserve">António Rui Mendonça Andrade       </v>
          </cell>
        </row>
        <row r="1016">
          <cell r="B1016" t="str">
            <v xml:space="preserve">António S. Ferreira                </v>
          </cell>
        </row>
        <row r="1017">
          <cell r="B1017" t="str">
            <v xml:space="preserve">António Sá e Lino Vilaça, Lda      </v>
          </cell>
        </row>
        <row r="1018">
          <cell r="B1018" t="str">
            <v xml:space="preserve">António Sá Medeiros Sousa          </v>
          </cell>
        </row>
        <row r="1019">
          <cell r="B1019" t="str">
            <v xml:space="preserve">ANTÓNIO SÉRGIO COSTA BRITO DA MANA </v>
          </cell>
        </row>
        <row r="1020">
          <cell r="B1020" t="str">
            <v xml:space="preserve">António Sousa Moreira Soares, Lda  </v>
          </cell>
        </row>
        <row r="1021">
          <cell r="B1021" t="str">
            <v xml:space="preserve">António Sousa Silveira Ferreia     </v>
          </cell>
        </row>
        <row r="1022">
          <cell r="B1022" t="str">
            <v xml:space="preserve">ANTONIO TEIXEIRA VIEIRA            </v>
          </cell>
        </row>
        <row r="1023">
          <cell r="B1023" t="str">
            <v xml:space="preserve">António Torres Pedroso             </v>
          </cell>
        </row>
        <row r="1024">
          <cell r="B1024" t="str">
            <v>António Trindade-E.Eng.Electrot.Lda</v>
          </cell>
        </row>
        <row r="1025">
          <cell r="B1025" t="str">
            <v xml:space="preserve">António Vasco Ferraz de Sousa      </v>
          </cell>
        </row>
        <row r="1026">
          <cell r="B1026" t="str">
            <v xml:space="preserve">António Vidal Pinto                </v>
          </cell>
        </row>
        <row r="1027">
          <cell r="B1027" t="str">
            <v xml:space="preserve">ANTONIO VIEIRA MARTINS             </v>
          </cell>
        </row>
        <row r="1028">
          <cell r="B1028" t="str">
            <v xml:space="preserve">António Vitor F. Lima              </v>
          </cell>
        </row>
        <row r="1029">
          <cell r="B1029" t="str">
            <v xml:space="preserve">António Vitor Luis Brilha          </v>
          </cell>
        </row>
        <row r="1030">
          <cell r="B1030" t="str">
            <v xml:space="preserve">ANTRAN                             </v>
          </cell>
        </row>
        <row r="1031">
          <cell r="B1031" t="str">
            <v xml:space="preserve">Antunes &amp; Durães-Lda               </v>
          </cell>
        </row>
        <row r="1032">
          <cell r="B1032" t="str">
            <v>AON-Gil Y Carvajal Portugal-C.Seg.S</v>
          </cell>
        </row>
        <row r="1033">
          <cell r="B1033" t="str">
            <v xml:space="preserve">Aosegundocontrol-Tec.Inform.Unip.  </v>
          </cell>
        </row>
        <row r="1034">
          <cell r="B1034" t="str">
            <v xml:space="preserve">APAD-Ass.Port.Apoio Desprotegidos  </v>
          </cell>
        </row>
        <row r="1035">
          <cell r="B1035" t="str">
            <v xml:space="preserve">Apadil S.A.                        </v>
          </cell>
        </row>
        <row r="1036">
          <cell r="B1036" t="str">
            <v xml:space="preserve">APAE-Assoc.Port.Aeronáutica Espaço </v>
          </cell>
        </row>
        <row r="1037">
          <cell r="B1037" t="str">
            <v xml:space="preserve">Apametal-Aparelhag.Metálicas,Lda   </v>
          </cell>
        </row>
        <row r="1038">
          <cell r="B1038" t="str">
            <v xml:space="preserve">APAP-Ass.Empr.Public.Comunicação   </v>
          </cell>
        </row>
        <row r="1039">
          <cell r="B1039" t="str">
            <v xml:space="preserve">APAT                               </v>
          </cell>
        </row>
        <row r="1040">
          <cell r="B1040" t="str">
            <v xml:space="preserve">APAVT-Ass.Port.Ag.Viagens Turismo  </v>
          </cell>
        </row>
        <row r="1041">
          <cell r="B1041" t="str">
            <v xml:space="preserve">APC Distribution LTD               </v>
          </cell>
        </row>
        <row r="1042">
          <cell r="B1042" t="str">
            <v xml:space="preserve">APC Distribution, Ltd              </v>
          </cell>
        </row>
        <row r="1043">
          <cell r="B1043" t="str">
            <v xml:space="preserve">APCADEC-Assoc.Port.Com.e Aprov.    </v>
          </cell>
        </row>
        <row r="1044">
          <cell r="B1044" t="str">
            <v xml:space="preserve">APC-American Power C.Portugal,Lda  </v>
          </cell>
        </row>
        <row r="1045">
          <cell r="B1045" t="str">
            <v xml:space="preserve">APCER-Assoc.Portug.Certificação    </v>
          </cell>
        </row>
        <row r="1046">
          <cell r="B1046" t="str">
            <v>Apdc-Ass. Port.Desenv. Comunicações</v>
          </cell>
        </row>
        <row r="1047">
          <cell r="B1047" t="str">
            <v xml:space="preserve">APEA-Ass.Port.Engenharia Ambiente  </v>
          </cell>
        </row>
        <row r="1048">
          <cell r="B1048" t="str">
            <v xml:space="preserve">APEA-Ass.Port.Engenheiros Ambiente </v>
          </cell>
        </row>
        <row r="1049">
          <cell r="B1049" t="str">
            <v xml:space="preserve">APEB-Assoc.Port.Emp.Betão a Pronto </v>
          </cell>
        </row>
        <row r="1050">
          <cell r="B1050" t="str">
            <v>Apee- Associação Portug.Eng.Estrutu</v>
          </cell>
        </row>
        <row r="1051">
          <cell r="B1051" t="str">
            <v>Apelclima-Ar Condº Energias Alterna</v>
          </cell>
        </row>
        <row r="1052">
          <cell r="B1052" t="str">
            <v>Apemeta-Ass.Port.Emp.Tec.Ambientais</v>
          </cell>
        </row>
        <row r="1053">
          <cell r="B1053" t="str">
            <v>Apercel-Com.Prod.Limpeza,Trapos,Lda</v>
          </cell>
        </row>
        <row r="1054">
          <cell r="B1054" t="str">
            <v>Apes Ibérica-Aud.Proj.ENgª Segur.Ld</v>
          </cell>
        </row>
        <row r="1055">
          <cell r="B1055" t="str">
            <v xml:space="preserve">APESB-Ass.P.Est.Saneamento Básico  </v>
          </cell>
        </row>
        <row r="1056">
          <cell r="B1056" t="str">
            <v xml:space="preserve">Apfin - Ass.Port.Soc.Gest.F.Inv.   </v>
          </cell>
        </row>
        <row r="1057">
          <cell r="B1057" t="str">
            <v xml:space="preserve">Apg-Ass.Port.Gest.Tecn.Rec.Human   </v>
          </cell>
        </row>
        <row r="1058">
          <cell r="B1058" t="str">
            <v xml:space="preserve">APG-Brindes e Representações, Lda  </v>
          </cell>
        </row>
        <row r="1059">
          <cell r="B1059" t="str">
            <v xml:space="preserve">Apg-Brindes e Representaçoes,Lda   </v>
          </cell>
        </row>
        <row r="1060">
          <cell r="B1060" t="str">
            <v xml:space="preserve">Apie-Apoio Informat.Empresas,Lda   </v>
          </cell>
        </row>
        <row r="1061">
          <cell r="B1061" t="str">
            <v>APIEF-Centro Form.Prof.Ind.T.Energi</v>
          </cell>
        </row>
        <row r="1062">
          <cell r="B1062" t="str">
            <v>Apirac-Ass.Port.I.Refr.Ar Condicion</v>
          </cell>
        </row>
        <row r="1063">
          <cell r="B1063" t="str">
            <v xml:space="preserve">Aplitop - Topografia Aplicada,Ld   </v>
          </cell>
        </row>
        <row r="1064">
          <cell r="B1064" t="str">
            <v xml:space="preserve">Aplog-Assoc.Portuguesa Logística   </v>
          </cell>
        </row>
        <row r="1065">
          <cell r="B1065" t="str">
            <v xml:space="preserve">Apmg-Assoc.Port.Meteo.Geofísica    </v>
          </cell>
        </row>
        <row r="1066">
          <cell r="B1066" t="str">
            <v xml:space="preserve">Apmi-Ass.Port.Manut.Industrial     </v>
          </cell>
        </row>
        <row r="1067">
          <cell r="B1067" t="str">
            <v xml:space="preserve">APM-IT-António Palmira Martins,Lda </v>
          </cell>
        </row>
        <row r="1068">
          <cell r="B1068" t="str">
            <v xml:space="preserve">APO-Ass.Portug.Utilizadores Oracle </v>
          </cell>
        </row>
        <row r="1069">
          <cell r="B1069" t="str">
            <v>Apoceep-Assoc.P.Empr.Partic.Pública</v>
          </cell>
        </row>
        <row r="1070">
          <cell r="B1070" t="str">
            <v>Apogeu-Comércio Indústria Equ.Áudio</v>
          </cell>
        </row>
        <row r="1071">
          <cell r="B1071" t="str">
            <v xml:space="preserve">Apooa - Ass.Port.Op.Aeroportuár.   </v>
          </cell>
        </row>
        <row r="1072">
          <cell r="B1072" t="str">
            <v xml:space="preserve">APOOA-Ass.Port.Ofic.Op.Aeroport.   </v>
          </cell>
        </row>
        <row r="1073">
          <cell r="B1073" t="str">
            <v>APOOSA-Ass.P.Ofic.Op.Socorros Aerop</v>
          </cell>
        </row>
        <row r="1074">
          <cell r="B1074" t="str">
            <v xml:space="preserve">Aposta Final, Lda                  </v>
          </cell>
        </row>
        <row r="1075">
          <cell r="B1075" t="str">
            <v xml:space="preserve">Apotec - Assoc.Port.Tecn.Contab.   </v>
          </cell>
        </row>
        <row r="1076">
          <cell r="B1076" t="str">
            <v>APPC-Assoc.Portug.Paralisia Cerebra</v>
          </cell>
        </row>
        <row r="1077">
          <cell r="B1077" t="str">
            <v xml:space="preserve">APPLA /SIRIUS                      </v>
          </cell>
        </row>
        <row r="1078">
          <cell r="B1078" t="str">
            <v xml:space="preserve">APPM-Ass.Portug.Profiss.Marketing  </v>
          </cell>
        </row>
        <row r="1079">
          <cell r="B1079" t="str">
            <v xml:space="preserve">APQ-Assoc.Portuguesa P/Qualidade   </v>
          </cell>
        </row>
        <row r="1080">
          <cell r="B1080" t="str">
            <v xml:space="preserve">April Sky Design                   </v>
          </cell>
        </row>
        <row r="1081">
          <cell r="B1081" t="str">
            <v xml:space="preserve">April-Auto Prog.Ind.Lusitania,Lda  </v>
          </cell>
        </row>
        <row r="1082">
          <cell r="B1082" t="str">
            <v>Aprofic-Ass.P.Interpretes C.Portuga</v>
          </cell>
        </row>
        <row r="1083">
          <cell r="B1083" t="str">
            <v xml:space="preserve">APSEI-Ass.Seg.Elect.Prot.Incêndio  </v>
          </cell>
        </row>
        <row r="1084">
          <cell r="B1084" t="str">
            <v xml:space="preserve">APSIOT-Assoc.Port.Prof.Sociologia  </v>
          </cell>
        </row>
        <row r="1085">
          <cell r="B1085" t="str">
            <v>APTDS-Assoc.Port.Tr.Doentes Sinistr</v>
          </cell>
        </row>
        <row r="1086">
          <cell r="B1086" t="str">
            <v>Aptica-Assocª Portª Tecº Inforª Aer</v>
          </cell>
        </row>
        <row r="1087">
          <cell r="B1087" t="str">
            <v>APTTA-Ass.P.Tecn.Telec.Aeronáuticas</v>
          </cell>
        </row>
        <row r="1088">
          <cell r="B1088" t="str">
            <v xml:space="preserve">Aquafluidos-Canalizações, Lda      </v>
          </cell>
        </row>
        <row r="1089">
          <cell r="B1089" t="str">
            <v xml:space="preserve">Aqualab-Departamento de Água       </v>
          </cell>
        </row>
        <row r="1090">
          <cell r="B1090" t="str">
            <v xml:space="preserve">Aquamatic(Norte)-Sist.Rega, Lda    </v>
          </cell>
        </row>
        <row r="1091">
          <cell r="B1091" t="str">
            <v xml:space="preserve">Aquamatic-Sistemas de Regas, Lda   </v>
          </cell>
        </row>
        <row r="1092">
          <cell r="B1092" t="str">
            <v xml:space="preserve">Aquapura Hotels, Resort e Spa, SA  </v>
          </cell>
        </row>
        <row r="1093">
          <cell r="B1093" t="str">
            <v>Aquarama-Actividades Maritimas Turi</v>
          </cell>
        </row>
        <row r="1094">
          <cell r="B1094" t="str">
            <v xml:space="preserve">AquaRent                           </v>
          </cell>
        </row>
        <row r="1095">
          <cell r="B1095" t="str">
            <v xml:space="preserve">Aquário-Comércio Electrónica, Lda  </v>
          </cell>
        </row>
        <row r="1096">
          <cell r="B1096" t="str">
            <v xml:space="preserve">Aquasis-Aida Assis e Franc.Assis   </v>
          </cell>
        </row>
        <row r="1097">
          <cell r="B1097" t="str">
            <v xml:space="preserve">Aquatécnica-Soc.Construções, Lda   </v>
          </cell>
        </row>
        <row r="1098">
          <cell r="B1098" t="str">
            <v xml:space="preserve">AqueciGaia, Lda                    </v>
          </cell>
        </row>
        <row r="1099">
          <cell r="B1099" t="str">
            <v xml:space="preserve">Aquino Construções SA.             </v>
          </cell>
        </row>
        <row r="1100">
          <cell r="B1100" t="str">
            <v xml:space="preserve">AR - António Rego, Lda             </v>
          </cell>
        </row>
        <row r="1101">
          <cell r="B1101" t="str">
            <v>Arada-Engenharia e Gestão de Empres</v>
          </cell>
        </row>
        <row r="1102">
          <cell r="B1102" t="str">
            <v xml:space="preserve">ARANAV-Ass.Ref. Apos.Aerop.N.Aérea </v>
          </cell>
        </row>
        <row r="1103">
          <cell r="B1103" t="str">
            <v xml:space="preserve">Arandrade                          </v>
          </cell>
        </row>
        <row r="1104">
          <cell r="B1104" t="str">
            <v xml:space="preserve">Arcadas da Sé-Empr.Turisticos,Lda  </v>
          </cell>
        </row>
        <row r="1105">
          <cell r="B1105" t="str">
            <v xml:space="preserve">ARC-Aviation Research Corporation  </v>
          </cell>
        </row>
        <row r="1106">
          <cell r="B1106" t="str">
            <v xml:space="preserve">Archer &amp; Gonçalves, Lda            </v>
          </cell>
        </row>
        <row r="1107">
          <cell r="B1107" t="str">
            <v xml:space="preserve">Archimag                           </v>
          </cell>
        </row>
        <row r="1108">
          <cell r="B1108" t="str">
            <v xml:space="preserve">Archimousiké, Lda                  </v>
          </cell>
        </row>
        <row r="1109">
          <cell r="B1109" t="str">
            <v xml:space="preserve">Architectural Digest               </v>
          </cell>
        </row>
        <row r="1110">
          <cell r="B1110" t="str">
            <v xml:space="preserve">Arcopinte-Equip.Industriais, Lda   </v>
          </cell>
        </row>
        <row r="1111">
          <cell r="B1111" t="str">
            <v xml:space="preserve">Area Chave-Consult.Port.Assoc.Lda  </v>
          </cell>
        </row>
        <row r="1112">
          <cell r="B1112" t="str">
            <v>Area Infinitas -Design de Interiore</v>
          </cell>
        </row>
        <row r="1113">
          <cell r="B1113" t="str">
            <v xml:space="preserve">Área Verde-P.Const.Esp.Verdes,Lda  </v>
          </cell>
        </row>
        <row r="1114">
          <cell r="B1114" t="str">
            <v>Areaoffice-Mobiliário e Decoração ,</v>
          </cell>
        </row>
        <row r="1115">
          <cell r="B1115" t="str">
            <v>Areas Portugal-Restauração e Dist.,</v>
          </cell>
        </row>
        <row r="1116">
          <cell r="B1116" t="str">
            <v xml:space="preserve">Área-Soc.Importação Exportação,Ld  </v>
          </cell>
        </row>
        <row r="1117">
          <cell r="B1117" t="str">
            <v xml:space="preserve">ARED-Ag.Relaç.Ext.e Diplomáticas   </v>
          </cell>
        </row>
        <row r="1118">
          <cell r="B1118" t="str">
            <v xml:space="preserve">Ared-Ag.Relações Ext. Diplomáticas </v>
          </cell>
        </row>
        <row r="1119">
          <cell r="B1119" t="str">
            <v xml:space="preserve">Areipor-Areias Portuguesas, Lda    </v>
          </cell>
        </row>
        <row r="1120">
          <cell r="B1120" t="str">
            <v xml:space="preserve">Aresagante-Repr.Estud.Serviços,Lda </v>
          </cell>
        </row>
        <row r="1121">
          <cell r="B1121" t="str">
            <v xml:space="preserve">Arestel-Comp.E Equip.Elect., SA    </v>
          </cell>
        </row>
        <row r="1122">
          <cell r="B1122" t="str">
            <v xml:space="preserve">Arfresco-Ind.Com.Ventilação, Lda   </v>
          </cell>
        </row>
        <row r="1123">
          <cell r="B1123" t="str">
            <v xml:space="preserve">Arga - Distribuição Auto, Lda      </v>
          </cell>
        </row>
        <row r="1124">
          <cell r="B1124" t="str">
            <v>Argelo-Proj.Inst.Electromecânicas,S</v>
          </cell>
        </row>
        <row r="1125">
          <cell r="B1125" t="str">
            <v xml:space="preserve">Argonautas-Produção  Imagens, Lda  </v>
          </cell>
        </row>
        <row r="1126">
          <cell r="B1126" t="str">
            <v xml:space="preserve">Argumentum-Ed.Est. e Realizações   </v>
          </cell>
        </row>
        <row r="1127">
          <cell r="B1127" t="str">
            <v xml:space="preserve">ARH-Norte-Adª Região Hidrográfica  </v>
          </cell>
        </row>
        <row r="1128">
          <cell r="B1128" t="str">
            <v xml:space="preserve">Arierom-Ind.Metalúrgica, Lda       </v>
          </cell>
        </row>
        <row r="1129">
          <cell r="B1129" t="str">
            <v xml:space="preserve">ARINC - Incorporated               </v>
          </cell>
        </row>
        <row r="1130">
          <cell r="B1130" t="str">
            <v xml:space="preserve">Arinc Incorporated                 </v>
          </cell>
        </row>
        <row r="1131">
          <cell r="B1131" t="str">
            <v xml:space="preserve">Ariosto-Informatica e Projectos    </v>
          </cell>
        </row>
        <row r="1132">
          <cell r="B1132" t="str">
            <v xml:space="preserve">ArisDouro Passeios Turísticos,Lda  </v>
          </cell>
        </row>
        <row r="1133">
          <cell r="B1133" t="str">
            <v xml:space="preserve">Arismóvel - Eq.Mobil.Escritór.Lda  </v>
          </cell>
        </row>
        <row r="1134">
          <cell r="B1134" t="str">
            <v xml:space="preserve">Arl - Ar Condic. Refrigeração, Lda </v>
          </cell>
        </row>
        <row r="1135">
          <cell r="B1135" t="str">
            <v xml:space="preserve">Arlindo B.Ferreira                 </v>
          </cell>
        </row>
        <row r="1136">
          <cell r="B1136" t="str">
            <v xml:space="preserve">Arlindo Correia &amp; Filhos, SA       </v>
          </cell>
        </row>
        <row r="1137">
          <cell r="B1137" t="str">
            <v xml:space="preserve">Arlindo da Costa e Silva           </v>
          </cell>
        </row>
        <row r="1138">
          <cell r="B1138" t="str">
            <v xml:space="preserve">Arlindo da Costa e Silva, Lda      </v>
          </cell>
        </row>
        <row r="1139">
          <cell r="B1139" t="str">
            <v xml:space="preserve">ARLINDO DE BRITO FERREIRA          </v>
          </cell>
        </row>
        <row r="1140">
          <cell r="B1140" t="str">
            <v xml:space="preserve">Arlindo e Marcos, Lda              </v>
          </cell>
        </row>
        <row r="1141">
          <cell r="B1141" t="str">
            <v xml:space="preserve">Arlindo Palcos, Lda                </v>
          </cell>
        </row>
        <row r="1142">
          <cell r="B1142" t="str">
            <v xml:space="preserve">Armanda Jorge Moreira Costa Brito  </v>
          </cell>
        </row>
        <row r="1143">
          <cell r="B1143" t="str">
            <v xml:space="preserve">Armandino &amp; Anastácio, Lda         </v>
          </cell>
        </row>
        <row r="1144">
          <cell r="B1144" t="str">
            <v xml:space="preserve">Armando Barreira Unipessoal        </v>
          </cell>
        </row>
        <row r="1145">
          <cell r="B1145" t="str">
            <v xml:space="preserve">Armando Caetano, Lda               </v>
          </cell>
        </row>
        <row r="1146">
          <cell r="B1146" t="str">
            <v xml:space="preserve">Armando Escaleira, Lda.            </v>
          </cell>
        </row>
        <row r="1147">
          <cell r="B1147" t="str">
            <v xml:space="preserve">ARMANDO FERREIRA DA SILVA          </v>
          </cell>
        </row>
        <row r="1148">
          <cell r="B1148" t="str">
            <v xml:space="preserve">Armando Fialho                     </v>
          </cell>
        </row>
        <row r="1149">
          <cell r="B1149" t="str">
            <v xml:space="preserve">Armando Fialho Unipessoal, Lda     </v>
          </cell>
        </row>
        <row r="1150">
          <cell r="B1150" t="str">
            <v xml:space="preserve">Armando Furtado Costa Carreiro     </v>
          </cell>
        </row>
        <row r="1151">
          <cell r="B1151" t="str">
            <v xml:space="preserve">Armando Graça Barreira, Lda        </v>
          </cell>
        </row>
        <row r="1152">
          <cell r="B1152" t="str">
            <v xml:space="preserve">ARMANDO JOSÉ MARQUES CAVACO        </v>
          </cell>
        </row>
        <row r="1153">
          <cell r="B1153" t="str">
            <v xml:space="preserve">ARMANDO JOSE MESTRE VIEIRA         </v>
          </cell>
        </row>
        <row r="1154">
          <cell r="B1154" t="str">
            <v xml:space="preserve">ARMANDO LOUREIRO ANTUNES           </v>
          </cell>
        </row>
        <row r="1155">
          <cell r="B1155" t="str">
            <v xml:space="preserve">ARMANDO MANUEL F.SA PEREIRA        </v>
          </cell>
        </row>
        <row r="1156">
          <cell r="B1156" t="str">
            <v xml:space="preserve">Armando Sousa Oliveira, Lda        </v>
          </cell>
        </row>
        <row r="1157">
          <cell r="B1157" t="str">
            <v xml:space="preserve">Armas Leal e Filho, Lda            </v>
          </cell>
        </row>
        <row r="1158">
          <cell r="B1158" t="str">
            <v xml:space="preserve">Armasil - Ind.Marroquinaria, Lda   </v>
          </cell>
        </row>
        <row r="1159">
          <cell r="B1159" t="str">
            <v xml:space="preserve">Armasul,SA                         </v>
          </cell>
        </row>
        <row r="1160">
          <cell r="B1160" t="str">
            <v xml:space="preserve">Armazém Jacinto Moniz e Resendes   </v>
          </cell>
        </row>
        <row r="1161">
          <cell r="B1161" t="str">
            <v xml:space="preserve">Armazéns Base Múltipla, Lda        </v>
          </cell>
        </row>
        <row r="1162">
          <cell r="B1162" t="str">
            <v xml:space="preserve">Armazéns do Minho-J.A.Veloso,Lda   </v>
          </cell>
        </row>
        <row r="1163">
          <cell r="B1163" t="str">
            <v xml:space="preserve">Armbrust Aviation Group, Inc.      </v>
          </cell>
        </row>
        <row r="1164">
          <cell r="B1164" t="str">
            <v xml:space="preserve">ARMENIO FERNANDO MARTINS MENDES    </v>
          </cell>
        </row>
        <row r="1165">
          <cell r="B1165" t="str">
            <v>ARMÉNIO ROBERTO GUERREIRO RODRIGUES</v>
          </cell>
        </row>
        <row r="1166">
          <cell r="B1166" t="str">
            <v xml:space="preserve">ARMINDA CONCEIÇÃO D. MARTINS       </v>
          </cell>
        </row>
        <row r="1167">
          <cell r="B1167" t="str">
            <v xml:space="preserve">Arminda da Conceição T.Jardim      </v>
          </cell>
        </row>
        <row r="1168">
          <cell r="B1168" t="str">
            <v xml:space="preserve">ARMINDO CARNEIRO PIRES             </v>
          </cell>
        </row>
        <row r="1169">
          <cell r="B1169" t="str">
            <v xml:space="preserve">ARMINDO CARVALHO DE ANDRADE        </v>
          </cell>
        </row>
        <row r="1170">
          <cell r="B1170" t="str">
            <v xml:space="preserve">ARMINDO DOMINGUES DUARTE           </v>
          </cell>
        </row>
        <row r="1171">
          <cell r="B1171" t="str">
            <v xml:space="preserve">Armindo Henrique Estevão Guita     </v>
          </cell>
        </row>
        <row r="1172">
          <cell r="B1172" t="str">
            <v xml:space="preserve">ARN-Airport Revenue News           </v>
          </cell>
        </row>
        <row r="1173">
          <cell r="B1173" t="str">
            <v xml:space="preserve">Arnaldo e Carvalho-Com.Tintas,Lda  </v>
          </cell>
        </row>
        <row r="1174">
          <cell r="B1174" t="str">
            <v xml:space="preserve">Arnaldo José Ferreira Gomes        </v>
          </cell>
        </row>
        <row r="1175">
          <cell r="B1175" t="str">
            <v xml:space="preserve">Arnaldo Moreira                    </v>
          </cell>
        </row>
        <row r="1176">
          <cell r="B1176" t="str">
            <v xml:space="preserve">Arnaud Transitário (Ilhas), SA     </v>
          </cell>
        </row>
        <row r="1177">
          <cell r="B1177" t="str">
            <v xml:space="preserve">Arnaud Transitários (Madeira),Ld   </v>
          </cell>
        </row>
        <row r="1178">
          <cell r="B1178" t="str">
            <v xml:space="preserve">Arnaud Transitários (Madeira),Ld   </v>
          </cell>
        </row>
        <row r="1179">
          <cell r="B1179" t="str">
            <v xml:space="preserve">Arnaud-Germano Serrão Arnaud(Tr)   </v>
          </cell>
        </row>
        <row r="1180">
          <cell r="B1180" t="str">
            <v xml:space="preserve">ARN-Media Communic.Publicidade.    </v>
          </cell>
        </row>
        <row r="1181">
          <cell r="B1181" t="str">
            <v xml:space="preserve">Arnoldo Mondadori Editore          </v>
          </cell>
        </row>
        <row r="1182">
          <cell r="B1182" t="str">
            <v xml:space="preserve">Arq Top - Arquit.Topografia, Lda   </v>
          </cell>
        </row>
        <row r="1183">
          <cell r="B1183" t="str">
            <v xml:space="preserve">Arq.Paulo Jorge Macedo &amp; Assoc.Lda </v>
          </cell>
        </row>
        <row r="1184">
          <cell r="B1184" t="str">
            <v xml:space="preserve">Arquiangra-Arquit.e Engenharia,Lda </v>
          </cell>
        </row>
        <row r="1185">
          <cell r="B1185" t="str">
            <v xml:space="preserve">Arquicon Construtora, Lda          </v>
          </cell>
        </row>
        <row r="1186">
          <cell r="B1186" t="str">
            <v xml:space="preserve">Arquigami-Arquitetura e Imagem     </v>
          </cell>
        </row>
        <row r="1187">
          <cell r="B1187" t="str">
            <v xml:space="preserve">Arquiled                           </v>
          </cell>
        </row>
        <row r="1188">
          <cell r="B1188" t="str">
            <v xml:space="preserve">Arquiprodete-Arq.Plan.Des.Tecn.Lda </v>
          </cell>
        </row>
        <row r="1189">
          <cell r="B1189" t="str">
            <v xml:space="preserve">Arquitectura e Urbanismo, Lda      </v>
          </cell>
        </row>
        <row r="1190">
          <cell r="B1190" t="str">
            <v xml:space="preserve">Arquitectura Urbanismo e Design    </v>
          </cell>
        </row>
        <row r="1191">
          <cell r="B1191" t="str">
            <v>Arquitetoldos-S.Com.I.Prot.Solar,Ld</v>
          </cell>
        </row>
        <row r="1192">
          <cell r="B1192" t="str">
            <v xml:space="preserve">Arraid, Inc                        </v>
          </cell>
        </row>
        <row r="1193">
          <cell r="B1193" t="str">
            <v xml:space="preserve">Arrais &amp; Valdívia,Lda              </v>
          </cell>
        </row>
        <row r="1194">
          <cell r="B1194" t="str">
            <v xml:space="preserve">Arrasa Comércio e Serviços, Lda    </v>
          </cell>
        </row>
        <row r="1195">
          <cell r="B1195" t="str">
            <v xml:space="preserve">Arriva Portugal-Transportes, Lda.  </v>
          </cell>
        </row>
        <row r="1196">
          <cell r="B1196" t="str">
            <v xml:space="preserve">Arruda e Arruda, Lda.              </v>
          </cell>
        </row>
        <row r="1197">
          <cell r="B1197" t="str">
            <v xml:space="preserve">ARS-Adm.Reg.Saúde Lisboa V.Tejo    </v>
          </cell>
        </row>
        <row r="1198">
          <cell r="B1198" t="str">
            <v>Arsado-Sistemas de Climatização,Lda</v>
          </cell>
        </row>
        <row r="1199">
          <cell r="B1199" t="str">
            <v xml:space="preserve">ARSENIO DE CHAVES BRAGA            </v>
          </cell>
        </row>
        <row r="1200">
          <cell r="B1200" t="str">
            <v xml:space="preserve">Arte &amp; Línguas                     </v>
          </cell>
        </row>
        <row r="1201">
          <cell r="B1201" t="str">
            <v xml:space="preserve">Arte Final-Design e Publicidade    </v>
          </cell>
        </row>
        <row r="1202">
          <cell r="B1202" t="str">
            <v>Arte Letra-Tratamentos Gráficos,Lda</v>
          </cell>
        </row>
        <row r="1203">
          <cell r="B1203" t="str">
            <v xml:space="preserve">Arteal - Álvaro J.Silva e Cia,Lda  </v>
          </cell>
        </row>
        <row r="1204">
          <cell r="B1204" t="str">
            <v xml:space="preserve">Artecomum-Comun.Publicidade,Lda    </v>
          </cell>
        </row>
        <row r="1205">
          <cell r="B1205" t="str">
            <v>Arteglobal-Prom.Divulgação Arte,Lda</v>
          </cell>
        </row>
        <row r="1206">
          <cell r="B1206" t="str">
            <v xml:space="preserve">Artes Gráficas Simões, Lda         </v>
          </cell>
        </row>
        <row r="1207">
          <cell r="B1207" t="str">
            <v xml:space="preserve">Artesanato Farense, Lda            </v>
          </cell>
        </row>
        <row r="1208">
          <cell r="B1208" t="str">
            <v xml:space="preserve">Arteviva-Eventos e Marketing       </v>
          </cell>
        </row>
        <row r="1209">
          <cell r="B1209" t="str">
            <v xml:space="preserve">Arthur Andersen                    </v>
          </cell>
        </row>
        <row r="1210">
          <cell r="B1210" t="str">
            <v>Artibandeiras-Loja das Bandeiras,Ld</v>
          </cell>
        </row>
        <row r="1211">
          <cell r="B1211" t="str">
            <v xml:space="preserve">Articostura-Fabr.Ins.Confecç.Lda   </v>
          </cell>
        </row>
        <row r="1212">
          <cell r="B1212" t="str">
            <v xml:space="preserve">Artifel - Sociedade Electromecan   </v>
          </cell>
        </row>
        <row r="1213">
          <cell r="B1213" t="str">
            <v xml:space="preserve">Artinox - Fábrica Metalúrgica, SA  </v>
          </cell>
        </row>
        <row r="1214">
          <cell r="B1214" t="str">
            <v xml:space="preserve">Artop - Aéro Topográfica, Lda      </v>
          </cell>
        </row>
        <row r="1215">
          <cell r="B1215" t="str">
            <v>ARTUR ALEXANDRE V. DE M. BAGANHA AR</v>
          </cell>
        </row>
        <row r="1216">
          <cell r="B1216" t="str">
            <v xml:space="preserve">ARTUR DIAS MONTEZINHO              </v>
          </cell>
        </row>
        <row r="1217">
          <cell r="B1217" t="str">
            <v xml:space="preserve">ARTUR FERREIRA DE SOUSA            </v>
          </cell>
        </row>
        <row r="1218">
          <cell r="B1218" t="str">
            <v xml:space="preserve">Artur Filipe de Sousa              </v>
          </cell>
        </row>
        <row r="1219">
          <cell r="B1219" t="str">
            <v xml:space="preserve">ARTUR FIRMINO TAVARES AFONSO       </v>
          </cell>
        </row>
        <row r="1220">
          <cell r="B1220" t="str">
            <v xml:space="preserve">Artur Isidoro Melo Cabeceira       </v>
          </cell>
        </row>
        <row r="1221">
          <cell r="B1221" t="str">
            <v xml:space="preserve">ARTUR MANUEL NETO DA QUINTA        </v>
          </cell>
        </row>
        <row r="1222">
          <cell r="B1222" t="str">
            <v xml:space="preserve">ARTUR MANUEL TRAVASSOS CATARREIRA  </v>
          </cell>
        </row>
        <row r="1223">
          <cell r="B1223" t="str">
            <v xml:space="preserve">Artur Nuno Alves Amorim            </v>
          </cell>
        </row>
        <row r="1224">
          <cell r="B1224" t="str">
            <v xml:space="preserve">Artur Pinto Ravara                 </v>
          </cell>
        </row>
        <row r="1225">
          <cell r="B1225" t="str">
            <v xml:space="preserve">ARTUR RAIMUNDO CUNHA               </v>
          </cell>
        </row>
        <row r="1226">
          <cell r="B1226" t="str">
            <v xml:space="preserve">Artur Ribeiro &amp; Gomes, Lda         </v>
          </cell>
        </row>
        <row r="1227">
          <cell r="B1227" t="str">
            <v xml:space="preserve">Artys-Equip.Escritório, Lda        </v>
          </cell>
        </row>
        <row r="1228">
          <cell r="B1228" t="str">
            <v xml:space="preserve">Arvela, Lda                        </v>
          </cell>
        </row>
        <row r="1229">
          <cell r="B1229" t="str">
            <v xml:space="preserve">Asas Mágicas-Brinq.A.Decoração,Lda </v>
          </cell>
        </row>
        <row r="1230">
          <cell r="B1230" t="str">
            <v xml:space="preserve">Ascenção &amp; Coutinho, Lda           </v>
          </cell>
        </row>
        <row r="1231">
          <cell r="B1231" t="str">
            <v xml:space="preserve">Ascendi O &amp; M, SA                  </v>
          </cell>
        </row>
        <row r="1232">
          <cell r="B1232" t="str">
            <v xml:space="preserve">Ascol-Sistemas Comunicação, Lda    </v>
          </cell>
        </row>
        <row r="1233">
          <cell r="B1233" t="str">
            <v>Ascomipor-S.Italo-Port.Serv.Admin.L</v>
          </cell>
        </row>
        <row r="1234">
          <cell r="B1234" t="str">
            <v>Asecos-Segur.Prot.del M.Ambiente,SL</v>
          </cell>
        </row>
        <row r="1235">
          <cell r="B1235" t="str">
            <v>Ases na Manga-Animação e Eventos,Ld</v>
          </cell>
        </row>
        <row r="1236">
          <cell r="B1236" t="str">
            <v>ASFT-Airp.Surf.Friction Tester Ind.</v>
          </cell>
        </row>
        <row r="1237">
          <cell r="B1237" t="str">
            <v xml:space="preserve">Ask For Alchemy, Unipessoal Lda    </v>
          </cell>
        </row>
        <row r="1238">
          <cell r="B1238" t="str">
            <v xml:space="preserve">Asm-Com.Máq.Acess.Industriais,Ld   </v>
          </cell>
        </row>
        <row r="1239">
          <cell r="B1239" t="str">
            <v xml:space="preserve">Asp-Assoc.Secretárias Prof.Port.   </v>
          </cell>
        </row>
        <row r="1240">
          <cell r="B1240" t="str">
            <v xml:space="preserve">Asphalt Institute                  </v>
          </cell>
        </row>
        <row r="1241">
          <cell r="B1241" t="str">
            <v xml:space="preserve">ASQ-American Society For Q.Control </v>
          </cell>
        </row>
        <row r="1242">
          <cell r="B1242" t="str">
            <v xml:space="preserve">Ass.  dos Amigos dos Animais       </v>
          </cell>
        </row>
        <row r="1243">
          <cell r="B1243" t="str">
            <v xml:space="preserve">Ass. Escola de Gestão Empresarial  </v>
          </cell>
        </row>
        <row r="1244">
          <cell r="B1244" t="str">
            <v>Ass."Uma Porta Amiga-Inst.P.S.Socia</v>
          </cell>
        </row>
        <row r="1245">
          <cell r="B1245" t="str">
            <v>Ass.Açoriana Formação Turistica Hot</v>
          </cell>
        </row>
        <row r="1246">
          <cell r="B1246" t="str">
            <v>Ass.Ant.Alunos Univ.Autónoma Lisboa</v>
          </cell>
        </row>
        <row r="1247">
          <cell r="B1247" t="str">
            <v xml:space="preserve">Ass.Hum.Bombeiros V.Castanh.Pera   </v>
          </cell>
        </row>
        <row r="1248">
          <cell r="B1248" t="str">
            <v xml:space="preserve">Ass.Luso-Indonesia Amiz.Cooperação </v>
          </cell>
        </row>
        <row r="1249">
          <cell r="B1249" t="str">
            <v xml:space="preserve">Ass.Nac.Alistados Form.Sanitárias  </v>
          </cell>
        </row>
        <row r="1250">
          <cell r="B1250" t="str">
            <v xml:space="preserve">Ass.Nationale P.Contre L Incend.   </v>
          </cell>
        </row>
        <row r="1251">
          <cell r="B1251" t="str">
            <v xml:space="preserve">Ass.Organ.Festival Cinema Algarve  </v>
          </cell>
        </row>
        <row r="1252">
          <cell r="B1252" t="str">
            <v>Ass.P.Crianças Sobredotadas-P.Guard</v>
          </cell>
        </row>
        <row r="1253">
          <cell r="B1253" t="str">
            <v xml:space="preserve">Ass.Portuguesa Avaliação Impactes  </v>
          </cell>
        </row>
        <row r="1254">
          <cell r="B1254" t="str">
            <v xml:space="preserve">Ass.Portuguesa Recursos Hídricos   </v>
          </cell>
        </row>
        <row r="1255">
          <cell r="B1255" t="str">
            <v xml:space="preserve">Ass.S.Sociais Reg.Sapad.Bombeiros  </v>
          </cell>
        </row>
        <row r="1256">
          <cell r="B1256" t="str">
            <v xml:space="preserve">Assa Abloy Portugal, Lda           </v>
          </cell>
        </row>
        <row r="1257">
          <cell r="B1257" t="str">
            <v>Assª Rancho Folclórico Infantil Alb</v>
          </cell>
        </row>
        <row r="1258">
          <cell r="B1258" t="str">
            <v xml:space="preserve">Asser-Serv.P/Empresas Transporte   </v>
          </cell>
        </row>
        <row r="1259">
          <cell r="B1259" t="str">
            <v xml:space="preserve">Assif Ahmed                        </v>
          </cell>
        </row>
        <row r="1260">
          <cell r="B1260" t="str">
            <v xml:space="preserve">AssifAhimed                        </v>
          </cell>
        </row>
        <row r="1261">
          <cell r="B1261" t="str">
            <v xml:space="preserve">Assiluz-Produtos Publicitários,Lda </v>
          </cell>
        </row>
        <row r="1262">
          <cell r="B1262" t="str">
            <v xml:space="preserve">Assinatura de Marca-Com.Global,Lda </v>
          </cell>
        </row>
        <row r="1263">
          <cell r="B1263" t="str">
            <v xml:space="preserve">Assis da Serra Neves, Lda          </v>
          </cell>
        </row>
        <row r="1264">
          <cell r="B1264" t="str">
            <v xml:space="preserve">Assistar-Máq.Ferram.Compr.Ar,Lda   </v>
          </cell>
        </row>
        <row r="1265">
          <cell r="B1265" t="str">
            <v xml:space="preserve">Assoc. Amigos Coliseu do Porto     </v>
          </cell>
        </row>
        <row r="1266">
          <cell r="B1266" t="str">
            <v xml:space="preserve">Assoc. Jovens Empresários Açores   </v>
          </cell>
        </row>
        <row r="1267">
          <cell r="B1267" t="str">
            <v>Assoc.Académica Univ.Beira Interior</v>
          </cell>
        </row>
        <row r="1268">
          <cell r="B1268" t="str">
            <v xml:space="preserve">Assoc.Amigos Jardim Botânico Ajuda </v>
          </cell>
        </row>
        <row r="1269">
          <cell r="B1269" t="str">
            <v xml:space="preserve">Assoc.Audit.Cursos Defesa Nacional </v>
          </cell>
        </row>
        <row r="1270">
          <cell r="B1270" t="str">
            <v xml:space="preserve">Assoc.Cultural "Maré de Agosto"    </v>
          </cell>
        </row>
        <row r="1271">
          <cell r="B1271" t="str">
            <v xml:space="preserve">Assoc.Emp.Constr.Obras Publicas    </v>
          </cell>
        </row>
        <row r="1272">
          <cell r="B1272" t="str">
            <v xml:space="preserve">Assoc.Est.udos Europeus Coimbra    </v>
          </cell>
        </row>
        <row r="1273">
          <cell r="B1273" t="str">
            <v xml:space="preserve">Assoc.FIlarmónica de Faro          </v>
          </cell>
        </row>
        <row r="1274">
          <cell r="B1274" t="str">
            <v xml:space="preserve">Assoc.H. Bombeiros V. Santa Maria  </v>
          </cell>
        </row>
        <row r="1275">
          <cell r="B1275" t="str">
            <v xml:space="preserve">Assoc.H.Bombeiros V.Faial          </v>
          </cell>
        </row>
        <row r="1276">
          <cell r="B1276" t="str">
            <v xml:space="preserve">Assoc.Hum.Bombeiros S.Cruz Flores  </v>
          </cell>
        </row>
        <row r="1277">
          <cell r="B1277" t="str">
            <v xml:space="preserve">Assoc.Hum.Bombeiros V. Zambujal    </v>
          </cell>
        </row>
        <row r="1278">
          <cell r="B1278" t="str">
            <v xml:space="preserve">Assoc.Hum.Bombeiros V.Camarate     </v>
          </cell>
        </row>
        <row r="1279">
          <cell r="B1279" t="str">
            <v xml:space="preserve">Assoc.Hum.Bombeiros V.P.Delgada    </v>
          </cell>
        </row>
        <row r="1280">
          <cell r="B1280" t="str">
            <v xml:space="preserve">Assoc.Hum.Bombeiros Volunt.Faro    </v>
          </cell>
        </row>
        <row r="1281">
          <cell r="B1281" t="str">
            <v>Assoc.Internac.Música Costa Estoril</v>
          </cell>
        </row>
        <row r="1282">
          <cell r="B1282" t="str">
            <v xml:space="preserve">Assoc.Jov.Professores Reg.Alentejo </v>
          </cell>
        </row>
        <row r="1283">
          <cell r="B1283" t="str">
            <v xml:space="preserve">Assoc.Municípios Ilha S. Miguel    </v>
          </cell>
        </row>
        <row r="1284">
          <cell r="B1284" t="str">
            <v xml:space="preserve">Assoc.Música Educação e Cultura    </v>
          </cell>
        </row>
        <row r="1285">
          <cell r="B1285" t="str">
            <v xml:space="preserve">Assoc.N.Doentes Artrite Reumatoide </v>
          </cell>
        </row>
        <row r="1286">
          <cell r="B1286" t="str">
            <v xml:space="preserve">Assoc.Port.Analistas Financeiros   </v>
          </cell>
        </row>
        <row r="1287">
          <cell r="B1287" t="str">
            <v xml:space="preserve">Assoc.Port.Classif.Análise Dados   </v>
          </cell>
        </row>
        <row r="1288">
          <cell r="B1288" t="str">
            <v xml:space="preserve">Assoc.Port.Desenv.Ec.Cooperação    </v>
          </cell>
        </row>
        <row r="1289">
          <cell r="B1289" t="str">
            <v>Assoc.Port.Op.Telec. Aeroportuárias</v>
          </cell>
        </row>
        <row r="1290">
          <cell r="B1290" t="str">
            <v xml:space="preserve">Assoc.Port.Paralisia Cerebral      </v>
          </cell>
        </row>
        <row r="1291">
          <cell r="B1291" t="str">
            <v xml:space="preserve">Assoc.Portad.Trissomia 21-Algarve  </v>
          </cell>
        </row>
        <row r="1292">
          <cell r="B1292" t="str">
            <v xml:space="preserve">Assoc.Portug. Centros Comerciais   </v>
          </cell>
        </row>
        <row r="1293">
          <cell r="B1293" t="str">
            <v xml:space="preserve">Assoc.Portug.Comunicação Empresa   </v>
          </cell>
        </row>
        <row r="1294">
          <cell r="B1294" t="str">
            <v xml:space="preserve">Assoc.Portug.des.Inf.Cient.Tecn.   </v>
          </cell>
        </row>
        <row r="1295">
          <cell r="B1295" t="str">
            <v>Assoc.Portug.Direito Aéreo Espacial</v>
          </cell>
        </row>
        <row r="1296">
          <cell r="B1296" t="str">
            <v>Assoc.Portug.Doença Inflam.Intestin</v>
          </cell>
        </row>
        <row r="1297">
          <cell r="B1297" t="str">
            <v>Assoc.Portug.Meteorologia Geofisica</v>
          </cell>
        </row>
        <row r="1298">
          <cell r="B1298" t="str">
            <v xml:space="preserve">Assoc.Portuguesa Contra Leucemia   </v>
          </cell>
        </row>
        <row r="1299">
          <cell r="B1299" t="str">
            <v xml:space="preserve">Assoc.Portuguesa Ética Empresarial </v>
          </cell>
        </row>
        <row r="1300">
          <cell r="B1300" t="str">
            <v xml:space="preserve">Assoc.Portuguesa Veiculo Electrico </v>
          </cell>
        </row>
        <row r="1301">
          <cell r="B1301" t="str">
            <v xml:space="preserve">Assoc.Prot.Diabeticos Portugal     </v>
          </cell>
        </row>
        <row r="1302">
          <cell r="B1302" t="str">
            <v xml:space="preserve">Assoc.Saúde Mental Algarve         </v>
          </cell>
        </row>
        <row r="1303">
          <cell r="B1303" t="str">
            <v>Assocª Desenv.Solidariedade Soc.Mar</v>
          </cell>
        </row>
        <row r="1304">
          <cell r="B1304" t="str">
            <v>Assocª Humaniª Bombeiros Volº.Vidig</v>
          </cell>
        </row>
        <row r="1305">
          <cell r="B1305" t="str">
            <v>Assocª Pais Amigos Cri.Def. Arquip.</v>
          </cell>
        </row>
        <row r="1306">
          <cell r="B1306" t="str">
            <v>Assocª Portuguesa Controladores Trº</v>
          </cell>
        </row>
        <row r="1307">
          <cell r="B1307" t="str">
            <v xml:space="preserve">AssocªSolidariedade Açª Social Stº </v>
          </cell>
        </row>
        <row r="1308">
          <cell r="B1308" t="str">
            <v>Associaç.Est.Fac.Motricidade Humana</v>
          </cell>
        </row>
        <row r="1309">
          <cell r="B1309" t="str">
            <v xml:space="preserve">Associação 25 de Abril             </v>
          </cell>
        </row>
        <row r="1310">
          <cell r="B1310" t="str">
            <v xml:space="preserve">Associação Académica de Coimbra    </v>
          </cell>
        </row>
        <row r="1311">
          <cell r="B1311" t="str">
            <v xml:space="preserve">Associação Atletismo S.Miguel      </v>
          </cell>
        </row>
        <row r="1312">
          <cell r="B1312" t="str">
            <v xml:space="preserve">Associação Comercial de Lisboa     </v>
          </cell>
        </row>
        <row r="1313">
          <cell r="B1313" t="str">
            <v xml:space="preserve">Associação Comercial do Porto      </v>
          </cell>
        </row>
        <row r="1314">
          <cell r="B1314" t="str">
            <v xml:space="preserve">Associação Cultural Música XXI     </v>
          </cell>
        </row>
        <row r="1315">
          <cell r="B1315" t="str">
            <v>Associação Cultural Rec.Desp.Nexens</v>
          </cell>
        </row>
        <row r="1316">
          <cell r="B1316" t="str">
            <v xml:space="preserve">Associação da Forca A.Portuguesa   </v>
          </cell>
        </row>
        <row r="1317">
          <cell r="B1317" t="str">
            <v xml:space="preserve">Associação Hotéis de Portugal      </v>
          </cell>
        </row>
        <row r="1318">
          <cell r="B1318" t="str">
            <v xml:space="preserve">Associação Mais Faial              </v>
          </cell>
        </row>
        <row r="1319">
          <cell r="B1319" t="str">
            <v>Associação Mediterrar-F.Cin. Medit.</v>
          </cell>
        </row>
        <row r="1320">
          <cell r="B1320" t="str">
            <v xml:space="preserve">Associação Musical do Algarve      </v>
          </cell>
        </row>
        <row r="1321">
          <cell r="B1321" t="str">
            <v xml:space="preserve">Associação Musical Lisboa Cantat   </v>
          </cell>
        </row>
        <row r="1322">
          <cell r="B1322" t="str">
            <v xml:space="preserve">Associação Nac.Jovens Empresários  </v>
          </cell>
        </row>
        <row r="1323">
          <cell r="B1323" t="str">
            <v xml:space="preserve">Associação Port.Cont.Traf.Aéreo    </v>
          </cell>
        </row>
        <row r="1324">
          <cell r="B1324" t="str">
            <v xml:space="preserve">Associação Port.E.I.Aeronautica    </v>
          </cell>
        </row>
        <row r="1325">
          <cell r="B1325" t="str">
            <v xml:space="preserve">Associação Portª Nutricionistas    </v>
          </cell>
        </row>
        <row r="1326">
          <cell r="B1326" t="str">
            <v xml:space="preserve">Associação Portugal Atlântico      </v>
          </cell>
        </row>
        <row r="1327">
          <cell r="B1327" t="str">
            <v xml:space="preserve">Associação Portuguesa da Energia   </v>
          </cell>
        </row>
        <row r="1328">
          <cell r="B1328" t="str">
            <v>Associação Portuguesa de Arbitragem</v>
          </cell>
        </row>
        <row r="1329">
          <cell r="B1329" t="str">
            <v xml:space="preserve">Associação Portuguesa de Surdos    </v>
          </cell>
        </row>
        <row r="1330">
          <cell r="B1330" t="str">
            <v xml:space="preserve">Associação Portuguesa Deficiente   </v>
          </cell>
        </row>
        <row r="1331">
          <cell r="B1331" t="str">
            <v xml:space="preserve">Associação Quadros Ana             </v>
          </cell>
        </row>
        <row r="1332">
          <cell r="B1332" t="str">
            <v xml:space="preserve">Associação Rota da Cortiça         </v>
          </cell>
        </row>
        <row r="1333">
          <cell r="B1333" t="str">
            <v xml:space="preserve">Associação Rumos da Criança        </v>
          </cell>
        </row>
        <row r="1334">
          <cell r="B1334" t="str">
            <v xml:space="preserve">Astel-Assist.Tecn.C.Eq.Electrom.   </v>
          </cell>
        </row>
        <row r="1335">
          <cell r="B1335" t="str">
            <v xml:space="preserve">Astrolimpa-Soc.Limpezas Industr.SA </v>
          </cell>
        </row>
        <row r="1336">
          <cell r="B1336" t="str">
            <v xml:space="preserve">AT Informática                     </v>
          </cell>
        </row>
        <row r="1337">
          <cell r="B1337" t="str">
            <v xml:space="preserve">ATA-Associalção Turismo do Algarve </v>
          </cell>
        </row>
        <row r="1338">
          <cell r="B1338" t="str">
            <v xml:space="preserve">Atac Corporation                   </v>
          </cell>
        </row>
        <row r="1339">
          <cell r="B1339" t="str">
            <v>Ate Alta Tecnologia Electronica-Lda</v>
          </cell>
        </row>
        <row r="1340">
          <cell r="B1340" t="str">
            <v xml:space="preserve">ATEC-Assoc.Formação p/Indústria    </v>
          </cell>
        </row>
        <row r="1341">
          <cell r="B1341" t="str">
            <v xml:space="preserve">Atelier do Sul Publicidade, Lda    </v>
          </cell>
        </row>
        <row r="1342">
          <cell r="B1342" t="str">
            <v xml:space="preserve">Atelier Gastronómico, Lda          </v>
          </cell>
        </row>
        <row r="1343">
          <cell r="B1343" t="str">
            <v xml:space="preserve">Atema-Atelier de Maquetas, Lda     </v>
          </cell>
        </row>
        <row r="1344">
          <cell r="B1344" t="str">
            <v xml:space="preserve">Ateneu Gastronomic Café Enoteca,SL </v>
          </cell>
        </row>
        <row r="1345">
          <cell r="B1345" t="str">
            <v xml:space="preserve">Athens-International Airport       </v>
          </cell>
        </row>
        <row r="1346">
          <cell r="B1346" t="str">
            <v xml:space="preserve">ATI-Arnaud Transitários(ILHAS)SA   </v>
          </cell>
        </row>
        <row r="1347">
          <cell r="B1347" t="str">
            <v xml:space="preserve">Atlantica-Viagens e Turismo, S.A.  </v>
          </cell>
        </row>
        <row r="1348">
          <cell r="B1348" t="str">
            <v>Atlântico Revista de Ideias e Debat</v>
          </cell>
        </row>
        <row r="1349">
          <cell r="B1349" t="str">
            <v xml:space="preserve">Atlânticomarmores-C.Mármores,Lda   </v>
          </cell>
        </row>
        <row r="1350">
          <cell r="B1350" t="str">
            <v xml:space="preserve">Atlântico-Pav Multiusos de Lisboa  </v>
          </cell>
        </row>
        <row r="1351">
          <cell r="B1351" t="str">
            <v xml:space="preserve">Atlanticotur-Ag.Viagens Turísmo    </v>
          </cell>
        </row>
        <row r="1352">
          <cell r="B1352" t="str">
            <v xml:space="preserve">Atlantiferragens,Lda               </v>
          </cell>
        </row>
        <row r="1353">
          <cell r="B1353" t="str">
            <v xml:space="preserve">Atlantigás - Técnicos de Gás,Lda   </v>
          </cell>
        </row>
        <row r="1354">
          <cell r="B1354" t="str">
            <v xml:space="preserve">Atlantinine-Com.Representaç.,Lda   </v>
          </cell>
        </row>
        <row r="1355">
          <cell r="B1355" t="str">
            <v xml:space="preserve">Atlantinox-Comercio Industria,Lda  </v>
          </cell>
        </row>
        <row r="1356">
          <cell r="B1356" t="str">
            <v xml:space="preserve">Atlantis-Cristais de Alcobaça,S.A. </v>
          </cell>
        </row>
        <row r="1357">
          <cell r="B1357" t="str">
            <v xml:space="preserve">Atlantisrent-S.Alug.Automóveis,Lda </v>
          </cell>
        </row>
        <row r="1358">
          <cell r="B1358" t="str">
            <v xml:space="preserve">Atlantitrans-Ag.Naveg.Trans.Lda    </v>
          </cell>
        </row>
        <row r="1359">
          <cell r="B1359" t="str">
            <v>Atlas Copco Tools Europe (Portugal)</v>
          </cell>
        </row>
        <row r="1360">
          <cell r="B1360" t="str">
            <v xml:space="preserve">ATLAS OPTICAL CENTRE, Ldª          </v>
          </cell>
        </row>
        <row r="1361">
          <cell r="B1361" t="str">
            <v>ATLx-Gestão Empreend.Turísticos,Lda</v>
          </cell>
        </row>
        <row r="1362">
          <cell r="B1362" t="str">
            <v xml:space="preserve">ATM Informática 2-Sol.Sistemas,SA  </v>
          </cell>
        </row>
        <row r="1363">
          <cell r="B1363" t="str">
            <v>ATM Informática-Comput.Serviços,Lda</v>
          </cell>
        </row>
        <row r="1364">
          <cell r="B1364" t="str">
            <v xml:space="preserve">ATM-Edições e Publicidade, Lda     </v>
          </cell>
        </row>
        <row r="1365">
          <cell r="B1365" t="str">
            <v xml:space="preserve">ATP-Produções &amp; Publicidade        </v>
          </cell>
        </row>
        <row r="1366">
          <cell r="B1366" t="str">
            <v xml:space="preserve">Atrans-Ag.Transp.Marít.Trans.Lda   </v>
          </cell>
        </row>
        <row r="1367">
          <cell r="B1367" t="str">
            <v xml:space="preserve">Através do Tempo, Lda              </v>
          </cell>
        </row>
        <row r="1368">
          <cell r="B1368" t="str">
            <v xml:space="preserve">Attis - Aviation Tecn.Commun.Ltd   </v>
          </cell>
        </row>
        <row r="1369">
          <cell r="B1369" t="str">
            <v>Attitude-Ag.Publicidade e Meios,Lda</v>
          </cell>
        </row>
        <row r="1370">
          <cell r="B1370" t="str">
            <v>AUDIMOBIL , Telecomunicações e Ser.</v>
          </cell>
        </row>
        <row r="1371">
          <cell r="B1371" t="str">
            <v xml:space="preserve">Audinova, Lda                      </v>
          </cell>
        </row>
        <row r="1372">
          <cell r="B1372" t="str">
            <v xml:space="preserve">AudioBan - Dispositivos Méd        </v>
          </cell>
        </row>
        <row r="1373">
          <cell r="B1373" t="str">
            <v>AUDIOBAN,Dispositivos Médicos, Lda.</v>
          </cell>
        </row>
        <row r="1374">
          <cell r="B1374" t="str">
            <v xml:space="preserve">AudioClínica, Lda                  </v>
          </cell>
        </row>
        <row r="1375">
          <cell r="B1375" t="str">
            <v xml:space="preserve">Audiolink, Lda                     </v>
          </cell>
        </row>
        <row r="1376">
          <cell r="B1376" t="str">
            <v xml:space="preserve">Audionica-Audio Electronica,Lda    </v>
          </cell>
        </row>
        <row r="1377">
          <cell r="B1377" t="str">
            <v xml:space="preserve">Audium-Fab.Mat.Electroacust.Lda    </v>
          </cell>
        </row>
        <row r="1378">
          <cell r="B1378" t="str">
            <v xml:space="preserve">AUGE - Automação e Geradores, Lda. </v>
          </cell>
        </row>
        <row r="1379">
          <cell r="B1379" t="str">
            <v xml:space="preserve">Augusta &amp; A.Moreira, Lda           </v>
          </cell>
        </row>
        <row r="1380">
          <cell r="B1380" t="str">
            <v xml:space="preserve">Augusto Galuppo Espírito Santo     </v>
          </cell>
        </row>
        <row r="1381">
          <cell r="B1381" t="str">
            <v xml:space="preserve">Augusto Martins Pereira,Herdeiro   </v>
          </cell>
        </row>
        <row r="1382">
          <cell r="B1382" t="str">
            <v xml:space="preserve">Augusto Mateus &amp; Associados        </v>
          </cell>
        </row>
        <row r="1383">
          <cell r="B1383" t="str">
            <v>Augusto Valentim Dias &amp; Filhos, Lda</v>
          </cell>
        </row>
        <row r="1384">
          <cell r="B1384" t="str">
            <v xml:space="preserve">Augusto Veloso                     </v>
          </cell>
        </row>
        <row r="1385">
          <cell r="B1385" t="str">
            <v xml:space="preserve">Aula Comércio,Est.Tecn.Profiss,Lda </v>
          </cell>
        </row>
        <row r="1386">
          <cell r="B1386" t="str">
            <v xml:space="preserve">Aum-Ofic. Desenho e Decoração,Ldª  </v>
          </cell>
        </row>
        <row r="1387">
          <cell r="B1387" t="str">
            <v xml:space="preserve">Áurea Regina H.D.Ribeiro           </v>
          </cell>
        </row>
        <row r="1388">
          <cell r="B1388" t="str">
            <v xml:space="preserve">AURÉLIA MARIA BRAGA CHAVES         </v>
          </cell>
        </row>
        <row r="1389">
          <cell r="B1389" t="str">
            <v>AURELIANO DA CONCEIÇÃO SOUSA CABRAL</v>
          </cell>
        </row>
        <row r="1390">
          <cell r="B1390" t="str">
            <v xml:space="preserve">Aurélio Costa &amp; Filhos, Lda        </v>
          </cell>
        </row>
        <row r="1391">
          <cell r="B1391" t="str">
            <v xml:space="preserve">Auren Auditores &amp; Associados,SA    </v>
          </cell>
        </row>
        <row r="1392">
          <cell r="B1392" t="str">
            <v xml:space="preserve">Aurindo &amp; Irmãos, Lda              </v>
          </cell>
        </row>
        <row r="1393">
          <cell r="B1393" t="str">
            <v xml:space="preserve">Auro Peças, C.Imp.Exp.Peças/Aces   </v>
          </cell>
        </row>
        <row r="1394">
          <cell r="B1394" t="str">
            <v xml:space="preserve">AURORA MARIA PIRES FIGUEIREDO      </v>
          </cell>
        </row>
        <row r="1395">
          <cell r="B1395" t="str">
            <v xml:space="preserve">Aurorent - Aluguer Veículos, Lda   </v>
          </cell>
        </row>
        <row r="1396">
          <cell r="B1396" t="str">
            <v xml:space="preserve">Austrel-Publicidade, Ldª           </v>
          </cell>
        </row>
        <row r="1397">
          <cell r="B1397" t="str">
            <v xml:space="preserve">Autna                              </v>
          </cell>
        </row>
        <row r="1398">
          <cell r="B1398" t="str">
            <v xml:space="preserve">Auto Acessórios da Fontinha, Lda   </v>
          </cell>
        </row>
        <row r="1399">
          <cell r="B1399" t="str">
            <v>Auto Acessórios de Pedras Rubras, L</v>
          </cell>
        </row>
        <row r="1400">
          <cell r="B1400" t="str">
            <v xml:space="preserve">Auto Adão &amp; Lopes-Com.Rep.Auto,Ld  </v>
          </cell>
        </row>
        <row r="1401">
          <cell r="B1401" t="str">
            <v xml:space="preserve">Auto Bigodes, Lda                  </v>
          </cell>
        </row>
        <row r="1402">
          <cell r="B1402" t="str">
            <v xml:space="preserve">Auto Boanova Mec.Aces.Lda          </v>
          </cell>
        </row>
        <row r="1403">
          <cell r="B1403" t="str">
            <v xml:space="preserve">Auto Boavista, Lda.                </v>
          </cell>
        </row>
        <row r="1404">
          <cell r="B1404" t="str">
            <v xml:space="preserve">Auto Canal-Com.Autom.Eq.Ind.,Lda   </v>
          </cell>
        </row>
        <row r="1405">
          <cell r="B1405" t="str">
            <v xml:space="preserve">Auto Cardeira-C.Rep.Automóveis,Lda </v>
          </cell>
        </row>
        <row r="1406">
          <cell r="B1406" t="str">
            <v xml:space="preserve">Auto Centro de Pneus Um, Lda       </v>
          </cell>
        </row>
        <row r="1407">
          <cell r="B1407" t="str">
            <v xml:space="preserve">Auto Desafio, Lda                  </v>
          </cell>
        </row>
        <row r="1408">
          <cell r="B1408" t="str">
            <v>Auto Diesel-José António L. Barriga</v>
          </cell>
        </row>
        <row r="1409">
          <cell r="B1409" t="str">
            <v xml:space="preserve">Auto Elge - Comerc.Repr.Autom,Lda  </v>
          </cell>
        </row>
        <row r="1410">
          <cell r="B1410" t="str">
            <v xml:space="preserve">Auto Estufa da Póvoa               </v>
          </cell>
        </row>
        <row r="1411">
          <cell r="B1411" t="str">
            <v>Auto Feteira-Oficina Reparações,Lda</v>
          </cell>
        </row>
        <row r="1412">
          <cell r="B1412" t="str">
            <v xml:space="preserve">Auto Fialho de Almeida, Lda        </v>
          </cell>
        </row>
        <row r="1413">
          <cell r="B1413" t="str">
            <v xml:space="preserve">Auto Garagem Inglesa               </v>
          </cell>
        </row>
        <row r="1414">
          <cell r="B1414" t="str">
            <v xml:space="preserve">Auto Insular-Alves e Gaspar,Lda    </v>
          </cell>
        </row>
        <row r="1415">
          <cell r="B1415" t="str">
            <v xml:space="preserve">Auto Irmãos Oliveira, Lda.         </v>
          </cell>
        </row>
        <row r="1416">
          <cell r="B1416" t="str">
            <v xml:space="preserve">Auto J &amp; R - Reparação Automóvel   </v>
          </cell>
        </row>
        <row r="1417">
          <cell r="B1417" t="str">
            <v>Auto Jardim Algarve-Aut.Aluguer, SA</v>
          </cell>
        </row>
        <row r="1418">
          <cell r="B1418" t="str">
            <v xml:space="preserve">Auto Jardim de Lisboa, Lda         </v>
          </cell>
        </row>
        <row r="1419">
          <cell r="B1419" t="str">
            <v xml:space="preserve">Auto Joca-Mecânica Automóveis,Lda  </v>
          </cell>
        </row>
        <row r="1420">
          <cell r="B1420" t="str">
            <v xml:space="preserve">Auto Jualta, Lda                   </v>
          </cell>
        </row>
        <row r="1421">
          <cell r="B1421" t="str">
            <v xml:space="preserve">Auto Maiamotor, Lda                </v>
          </cell>
        </row>
        <row r="1422">
          <cell r="B1422" t="str">
            <v>Auto Margem-Comércio Automóvel, Lda</v>
          </cell>
        </row>
        <row r="1423">
          <cell r="B1423" t="str">
            <v>Auto Material-Peças Automóveis,Lda.</v>
          </cell>
        </row>
        <row r="1424">
          <cell r="B1424" t="str">
            <v xml:space="preserve">Auto Melo &amp; Moura, Reparação       </v>
          </cell>
        </row>
        <row r="1425">
          <cell r="B1425" t="str">
            <v xml:space="preserve">Auto Modelar do Vale Formoso, Lda  </v>
          </cell>
        </row>
        <row r="1426">
          <cell r="B1426" t="str">
            <v xml:space="preserve">Auto Monza, SA                     </v>
          </cell>
        </row>
        <row r="1427">
          <cell r="B1427" t="str">
            <v xml:space="preserve">Auto Penha-Virgilio Cabanita       </v>
          </cell>
        </row>
        <row r="1428">
          <cell r="B1428" t="str">
            <v xml:space="preserve">Auto Rali, S. A.                   </v>
          </cell>
        </row>
        <row r="1429">
          <cell r="B1429" t="str">
            <v xml:space="preserve">Auto Reparaç. Siluaf,Lda.          </v>
          </cell>
        </row>
        <row r="1430">
          <cell r="B1430" t="str">
            <v xml:space="preserve">Auto Reparações Andrade, Lda       </v>
          </cell>
        </row>
        <row r="1431">
          <cell r="B1431" t="str">
            <v xml:space="preserve">Auto Reparações Goulart,Lda        </v>
          </cell>
        </row>
        <row r="1432">
          <cell r="B1432" t="str">
            <v xml:space="preserve">Auto Reparações Ribeiro            </v>
          </cell>
        </row>
        <row r="1433">
          <cell r="B1433" t="str">
            <v xml:space="preserve">Auto Reparadora Melo Falcão, Lda   </v>
          </cell>
        </row>
        <row r="1434">
          <cell r="B1434" t="str">
            <v xml:space="preserve">Auto Reparadora Pedras Rubras,Lda  </v>
          </cell>
        </row>
        <row r="1435">
          <cell r="B1435" t="str">
            <v xml:space="preserve">Auto República, Lda                </v>
          </cell>
        </row>
        <row r="1436">
          <cell r="B1436" t="str">
            <v xml:space="preserve">Auto Solda Tudo                    </v>
          </cell>
        </row>
        <row r="1437">
          <cell r="B1437" t="str">
            <v xml:space="preserve">Auto Sueco II - Automóveis, SA     </v>
          </cell>
        </row>
        <row r="1438">
          <cell r="B1438" t="str">
            <v xml:space="preserve">Auto Sueco, Lda.                   </v>
          </cell>
        </row>
        <row r="1439">
          <cell r="B1439" t="str">
            <v xml:space="preserve">Auto Turística das Flores          </v>
          </cell>
        </row>
        <row r="1440">
          <cell r="B1440" t="str">
            <v xml:space="preserve">Auto Viação Almeida &amp; Filhos, SA   </v>
          </cell>
        </row>
        <row r="1441">
          <cell r="B1441" t="str">
            <v xml:space="preserve">Auto Viação Micaelense, Lda.       </v>
          </cell>
        </row>
        <row r="1442">
          <cell r="B1442" t="str">
            <v xml:space="preserve">Auto WM - Serviços Auto, Lda       </v>
          </cell>
        </row>
        <row r="1443">
          <cell r="B1443" t="str">
            <v xml:space="preserve">Auto-Brakes, Lda                   </v>
          </cell>
        </row>
        <row r="1444">
          <cell r="B1444" t="str">
            <v xml:space="preserve">Autocares Iglesias, SL             </v>
          </cell>
        </row>
        <row r="1445">
          <cell r="B1445" t="str">
            <v>Autocenter-Serv.A.Peças Viaturas,SA</v>
          </cell>
        </row>
        <row r="1446">
          <cell r="B1446" t="str">
            <v>Autoclean-Serv.Limpeza Automóvel,Ld</v>
          </cell>
        </row>
        <row r="1447">
          <cell r="B1447" t="str">
            <v>Autoglass - Vidros para Viaturas, L</v>
          </cell>
        </row>
        <row r="1448">
          <cell r="B1448" t="str">
            <v xml:space="preserve">AutoIntermediates, Ltd             </v>
          </cell>
        </row>
        <row r="1449">
          <cell r="B1449" t="str">
            <v xml:space="preserve">AutoIntermediates, Ltd             </v>
          </cell>
        </row>
        <row r="1450">
          <cell r="B1450" t="str">
            <v xml:space="preserve">AutoIntermediates, Ltd             </v>
          </cell>
        </row>
        <row r="1451">
          <cell r="B1451" t="str">
            <v xml:space="preserve">Automar - Com.Automóvel, Lda       </v>
          </cell>
        </row>
        <row r="1452">
          <cell r="B1452" t="str">
            <v xml:space="preserve">Automaticoncepts-Máq.Venda Aut.SA  </v>
          </cell>
        </row>
        <row r="1453">
          <cell r="B1453" t="str">
            <v xml:space="preserve">Automecânica-Vitor M.S.Ferreira    </v>
          </cell>
        </row>
        <row r="1454">
          <cell r="B1454" t="str">
            <v xml:space="preserve">Automeclis - Com.Automóveis, SA    </v>
          </cell>
        </row>
        <row r="1455">
          <cell r="B1455" t="str">
            <v xml:space="preserve">Automóveis Citroen, SA             </v>
          </cell>
        </row>
        <row r="1456">
          <cell r="B1456" t="str">
            <v xml:space="preserve">Autoni - Pneus e Óleos, Lda        </v>
          </cell>
        </row>
        <row r="1457">
          <cell r="B1457" t="str">
            <v xml:space="preserve">Autopaz, Lda                       </v>
          </cell>
        </row>
        <row r="1458">
          <cell r="B1458" t="str">
            <v xml:space="preserve">AutoRibeiro, Lda                   </v>
          </cell>
        </row>
        <row r="1459">
          <cell r="B1459" t="str">
            <v xml:space="preserve">Autoridade Para Condições Trabalho </v>
          </cell>
        </row>
        <row r="1460">
          <cell r="B1460" t="str">
            <v>Autoshine  - E. A. , Unipessoal Lda</v>
          </cell>
        </row>
        <row r="1461">
          <cell r="B1461" t="str">
            <v xml:space="preserve">Autosil- Bloqueada                 </v>
          </cell>
        </row>
        <row r="1462">
          <cell r="B1462" t="str">
            <v xml:space="preserve">Autovia - Soc. Automóveis, Lda     </v>
          </cell>
        </row>
        <row r="1463">
          <cell r="B1463" t="str">
            <v xml:space="preserve">Auvidcientifico-Proj.Inst.Eq.,S.A. </v>
          </cell>
        </row>
        <row r="1464">
          <cell r="B1464" t="str">
            <v>Avaliator-Consultoria de Gestão,Lda</v>
          </cell>
        </row>
        <row r="1465">
          <cell r="B1465" t="str">
            <v>Aveileva-Montagem de Elevadores, Ld</v>
          </cell>
        </row>
        <row r="1466">
          <cell r="B1466" t="str">
            <v xml:space="preserve">Avelino Silva Pereira              </v>
          </cell>
        </row>
        <row r="1467">
          <cell r="B1467" t="str">
            <v xml:space="preserve">Aventura Açores - Turismo, Lda     </v>
          </cell>
        </row>
        <row r="1468">
          <cell r="B1468" t="str">
            <v>AVH-Sistemas Proj.Audiovisuais, Lda</v>
          </cell>
        </row>
        <row r="1469">
          <cell r="B1469" t="str">
            <v>Aviajacto 4-C.Aviação Aeroportos,Ld</v>
          </cell>
        </row>
        <row r="1470">
          <cell r="B1470" t="str">
            <v xml:space="preserve">Avialgarve                         </v>
          </cell>
        </row>
        <row r="1471">
          <cell r="B1471" t="str">
            <v>Aviatec-Serv.Engenharia Aviação,Lda</v>
          </cell>
        </row>
        <row r="1472">
          <cell r="B1472" t="str">
            <v xml:space="preserve">Aviation Analytics                 </v>
          </cell>
        </row>
        <row r="1473">
          <cell r="B1473" t="str">
            <v xml:space="preserve">Aviation Data Group, LLC           </v>
          </cell>
        </row>
        <row r="1474">
          <cell r="B1474" t="str">
            <v xml:space="preserve">Aviation Media                     </v>
          </cell>
        </row>
        <row r="1475">
          <cell r="B1475" t="str">
            <v>Aviation Publications Internacional</v>
          </cell>
        </row>
        <row r="1476">
          <cell r="B1476" t="str">
            <v xml:space="preserve">Aviation Simulations Internation   </v>
          </cell>
        </row>
        <row r="1477">
          <cell r="B1477" t="str">
            <v>Aviation Solutions (Europe) Limited</v>
          </cell>
        </row>
        <row r="1478">
          <cell r="B1478" t="str">
            <v xml:space="preserve">Aviation Training Association      </v>
          </cell>
        </row>
        <row r="1479">
          <cell r="B1479" t="str">
            <v xml:space="preserve">Aviation Week Group                </v>
          </cell>
        </row>
        <row r="1480">
          <cell r="B1480" t="str">
            <v xml:space="preserve">Aviation Week Space Technology     </v>
          </cell>
        </row>
        <row r="1481">
          <cell r="B1481" t="str">
            <v xml:space="preserve">Aviavox-Artificial Voice Systems   </v>
          </cell>
        </row>
        <row r="1482">
          <cell r="B1482" t="str">
            <v xml:space="preserve">Avibom Avícola, SA                 </v>
          </cell>
        </row>
        <row r="1483">
          <cell r="B1483" t="str">
            <v xml:space="preserve">Avila e Avila, Lda.                </v>
          </cell>
        </row>
        <row r="1484">
          <cell r="B1484" t="str">
            <v xml:space="preserve">Ávila Fraga &amp; Filhas, Lda          </v>
          </cell>
        </row>
        <row r="1485">
          <cell r="B1485" t="str">
            <v xml:space="preserve">Aviquímica-Import.Manufacturas,Lda </v>
          </cell>
        </row>
        <row r="1486">
          <cell r="B1486" t="str">
            <v xml:space="preserve">Aviquipo de Portugal, SA           </v>
          </cell>
        </row>
        <row r="1487">
          <cell r="B1487" t="str">
            <v xml:space="preserve">Avireal International-ACI          </v>
          </cell>
        </row>
        <row r="1488">
          <cell r="B1488" t="str">
            <v xml:space="preserve">Avmark International, Ltd          </v>
          </cell>
        </row>
        <row r="1489">
          <cell r="B1489" t="str">
            <v>AVV Aroeira- Componentes e Sist. El</v>
          </cell>
        </row>
        <row r="1490">
          <cell r="B1490" t="str">
            <v xml:space="preserve">Awa-Aeronautical Web Academy       </v>
          </cell>
        </row>
        <row r="1491">
          <cell r="B1491" t="str">
            <v xml:space="preserve">Axa Power Aps                      </v>
          </cell>
        </row>
        <row r="1492">
          <cell r="B1492" t="str">
            <v>AxFlow-Com. Equip. Industriais, Lda</v>
          </cell>
        </row>
        <row r="1493">
          <cell r="B1493" t="str">
            <v xml:space="preserve">Axima - Sistemas e Instalações, SA </v>
          </cell>
        </row>
        <row r="1494">
          <cell r="B1494" t="str">
            <v xml:space="preserve">Aximage - Comunicação Imagem,Lda   </v>
          </cell>
        </row>
        <row r="1495">
          <cell r="B1495" t="str">
            <v xml:space="preserve">Aximundi-Agência Publicidade,Lda   </v>
          </cell>
        </row>
        <row r="1496">
          <cell r="B1496" t="str">
            <v xml:space="preserve">Axiom Groupe                       </v>
          </cell>
        </row>
        <row r="1497">
          <cell r="B1497" t="str">
            <v xml:space="preserve">Az Auto-Acess.Para Automoveis,Lda  </v>
          </cell>
        </row>
        <row r="1498">
          <cell r="B1498" t="str">
            <v xml:space="preserve">Azac - Açores Cargo, Lda           </v>
          </cell>
        </row>
        <row r="1499">
          <cell r="B1499" t="str">
            <v xml:space="preserve">Azenha-Salto, Turismo Rural, Lda   </v>
          </cell>
        </row>
        <row r="1500">
          <cell r="B1500" t="str">
            <v xml:space="preserve">Azeol-S.Azeites Oleos Estremad. SA </v>
          </cell>
        </row>
        <row r="1501">
          <cell r="B1501" t="str">
            <v xml:space="preserve">Azevedo e Azevedo, Lda             </v>
          </cell>
        </row>
        <row r="1502">
          <cell r="B1502" t="str">
            <v xml:space="preserve">Azevedo e C. Sucrs., Lda.          </v>
          </cell>
        </row>
        <row r="1503">
          <cell r="B1503" t="str">
            <v xml:space="preserve">Azevedos e Ribeiro, Lda            </v>
          </cell>
        </row>
        <row r="1504">
          <cell r="B1504" t="str">
            <v>Azimar, Investimentos Turísticos SA</v>
          </cell>
        </row>
        <row r="1505">
          <cell r="B1505" t="str">
            <v xml:space="preserve">Azimute-Aprestos Marítimos, Lda    </v>
          </cell>
        </row>
        <row r="1506">
          <cell r="B1506" t="str">
            <v>Azip-Informática e Telecomunic.,Lda</v>
          </cell>
        </row>
        <row r="1507">
          <cell r="B1507" t="str">
            <v xml:space="preserve">AZORES SUB                         </v>
          </cell>
        </row>
        <row r="1508">
          <cell r="B1508" t="str">
            <v xml:space="preserve">Azormed-Gestão Amb.Açoreana,Lda    </v>
          </cell>
        </row>
        <row r="1509">
          <cell r="B1509" t="str">
            <v xml:space="preserve">AZPolinke, Lda                     </v>
          </cell>
        </row>
        <row r="1510">
          <cell r="B1510" t="str">
            <v xml:space="preserve">AZ-The A-Z Group                   </v>
          </cell>
        </row>
        <row r="1511">
          <cell r="B1511" t="str">
            <v xml:space="preserve">Azulfar-Materiais Construção, Lda  </v>
          </cell>
        </row>
        <row r="1512">
          <cell r="B1512" t="str">
            <v xml:space="preserve">B Mais Balonas-Comunicação, Lda    </v>
          </cell>
        </row>
        <row r="1513">
          <cell r="B1513" t="str">
            <v xml:space="preserve">B V V-Instalações Eléctricas-Lda   </v>
          </cell>
        </row>
        <row r="1514">
          <cell r="B1514" t="str">
            <v xml:space="preserve">B&amp;R-Serviços,Lda                   </v>
          </cell>
        </row>
        <row r="1515">
          <cell r="B1515" t="str">
            <v xml:space="preserve">B.G.-Equipamento Náutico, Lda      </v>
          </cell>
        </row>
        <row r="1516">
          <cell r="B1516" t="str">
            <v xml:space="preserve">B.M Animação Visual, Lda.          </v>
          </cell>
        </row>
        <row r="1517">
          <cell r="B1517" t="str">
            <v xml:space="preserve">BAA Business Support Centre LTD    </v>
          </cell>
        </row>
        <row r="1518">
          <cell r="B1518" t="str">
            <v xml:space="preserve">BAA International Limited          </v>
          </cell>
        </row>
        <row r="1519">
          <cell r="B1519" t="str">
            <v xml:space="preserve">Bacardi - Martini Portugal, Lda    </v>
          </cell>
        </row>
        <row r="1520">
          <cell r="B1520" t="str">
            <v xml:space="preserve">Bacelar &amp; Irmão, Lda               </v>
          </cell>
        </row>
        <row r="1521">
          <cell r="B1521" t="str">
            <v xml:space="preserve">BAD-Assoc.Port.Bibliot.Arq.Docum.  </v>
          </cell>
        </row>
        <row r="1522">
          <cell r="B1522" t="str">
            <v xml:space="preserve">Badminton Clube de Estombar        </v>
          </cell>
        </row>
        <row r="1523">
          <cell r="B1523" t="str">
            <v>Bafrutal-Imp.Exportações Comércio F</v>
          </cell>
        </row>
        <row r="1524">
          <cell r="B1524" t="str">
            <v xml:space="preserve">Baixa 62-Comunicação e Marketing   </v>
          </cell>
        </row>
        <row r="1525">
          <cell r="B1525" t="str">
            <v xml:space="preserve">Balanças L. F. P. M. Unip., Lda.   </v>
          </cell>
        </row>
        <row r="1526">
          <cell r="B1526" t="str">
            <v xml:space="preserve">Balanças Romão, SA                 </v>
          </cell>
        </row>
        <row r="1527">
          <cell r="B1527" t="str">
            <v xml:space="preserve">Balanças Simão Vaz, Lda            </v>
          </cell>
        </row>
        <row r="1528">
          <cell r="B1528" t="str">
            <v xml:space="preserve">Balaoarte - Comércio decoraç.Lda   </v>
          </cell>
        </row>
        <row r="1529">
          <cell r="B1529" t="str">
            <v>BalãoBalão-Artigos Publicitários,Ld</v>
          </cell>
        </row>
        <row r="1530">
          <cell r="B1530" t="str">
            <v>Balões Festa-Artig.Publicitários,Ld</v>
          </cell>
        </row>
        <row r="1531">
          <cell r="B1531" t="str">
            <v xml:space="preserve">Baltazar da Silva Cardoso          </v>
          </cell>
        </row>
        <row r="1532">
          <cell r="B1532" t="str">
            <v xml:space="preserve">Baltazar da Silva Cardoso          </v>
          </cell>
        </row>
        <row r="1533">
          <cell r="B1533" t="str">
            <v xml:space="preserve">Baltic Media Group Ltd             </v>
          </cell>
        </row>
        <row r="1534">
          <cell r="B1534" t="str">
            <v xml:space="preserve">BA-Meetup                          </v>
          </cell>
        </row>
        <row r="1535">
          <cell r="B1535" t="str">
            <v xml:space="preserve">BANCO BPI, SA                      </v>
          </cell>
        </row>
        <row r="1536">
          <cell r="B1536" t="str">
            <v xml:space="preserve">Banco BPI, SA                      </v>
          </cell>
        </row>
        <row r="1537">
          <cell r="B1537" t="str">
            <v xml:space="preserve">Banco Comercial dos Açores         </v>
          </cell>
        </row>
        <row r="1538">
          <cell r="B1538" t="str">
            <v xml:space="preserve">Banco Comercial Português, SA      </v>
          </cell>
        </row>
        <row r="1539">
          <cell r="B1539" t="str">
            <v xml:space="preserve">Banco de Investimento Global, SA   </v>
          </cell>
        </row>
        <row r="1540">
          <cell r="B1540" t="str">
            <v>Banco Ensaio - Com. Repar. Auto., L</v>
          </cell>
        </row>
        <row r="1541">
          <cell r="B1541" t="str">
            <v xml:space="preserve">Banco Espirito Santo               </v>
          </cell>
        </row>
        <row r="1542">
          <cell r="B1542" t="str">
            <v xml:space="preserve">Banco Internacional Guiné-Bissau   </v>
          </cell>
        </row>
        <row r="1543">
          <cell r="B1543" t="str">
            <v xml:space="preserve">Banco Mais, SA                     </v>
          </cell>
        </row>
        <row r="1544">
          <cell r="B1544" t="str">
            <v xml:space="preserve">Banda Nova Sinfónica Portuguesa    </v>
          </cell>
        </row>
        <row r="1545">
          <cell r="B1545" t="str">
            <v xml:space="preserve">Bandeiras do Norte, Lda            </v>
          </cell>
        </row>
        <row r="1546">
          <cell r="B1546" t="str">
            <v xml:space="preserve">Bandeiras Globo-C.Bandeiras,Lda    </v>
          </cell>
        </row>
        <row r="1547">
          <cell r="B1547" t="str">
            <v xml:space="preserve">Banho de Ideias-Public.Imagem,Lda  </v>
          </cell>
        </row>
        <row r="1548">
          <cell r="B1548" t="str">
            <v xml:space="preserve">BANIF-Banco de Investimento, SA    </v>
          </cell>
        </row>
        <row r="1549">
          <cell r="B1549" t="str">
            <v xml:space="preserve">Banif-Banco Internac. Funchal, SA  </v>
          </cell>
        </row>
        <row r="1550">
          <cell r="B1550" t="str">
            <v xml:space="preserve">Banqueting, Lda                    </v>
          </cell>
        </row>
        <row r="1551">
          <cell r="B1551" t="str">
            <v>Baptista da Costa &amp; Associados, SRO</v>
          </cell>
        </row>
        <row r="1552">
          <cell r="B1552" t="str">
            <v xml:space="preserve">Baquelite Liz, SA                  </v>
          </cell>
        </row>
        <row r="1553">
          <cell r="B1553" t="str">
            <v>BARBARA COSTA DE S. CARRAPA BRANDÃO</v>
          </cell>
        </row>
        <row r="1554">
          <cell r="B1554" t="str">
            <v xml:space="preserve">Barcelbal-Balanças e Básculas,Lda  </v>
          </cell>
        </row>
        <row r="1555">
          <cell r="B1555" t="str">
            <v xml:space="preserve">Barcelona-92  Clube do Desporto    </v>
          </cell>
        </row>
        <row r="1556">
          <cell r="B1556" t="str">
            <v xml:space="preserve">Barcitronic, SA                    </v>
          </cell>
        </row>
        <row r="1557">
          <cell r="B1557" t="str">
            <v xml:space="preserve">Barclays Bank PLC                  </v>
          </cell>
        </row>
        <row r="1558">
          <cell r="B1558" t="str">
            <v xml:space="preserve">Barco Nv - Display Systems         </v>
          </cell>
        </row>
        <row r="1559">
          <cell r="B1559" t="str">
            <v xml:space="preserve">Barcoeste, Lda                     </v>
          </cell>
        </row>
        <row r="1560">
          <cell r="B1560" t="str">
            <v xml:space="preserve">Baronmead International, Ltd       </v>
          </cell>
        </row>
        <row r="1561">
          <cell r="B1561" t="str">
            <v xml:space="preserve">Barral de Almeida, Lda             </v>
          </cell>
        </row>
        <row r="1562">
          <cell r="B1562" t="str">
            <v xml:space="preserve">Barraqueiro Transportes S.A        </v>
          </cell>
        </row>
        <row r="1563">
          <cell r="B1563" t="str">
            <v xml:space="preserve">Barraqueiro Transportes, SA        </v>
          </cell>
        </row>
        <row r="1564">
          <cell r="B1564" t="str">
            <v xml:space="preserve">Barretazul-Com.Mat.Construção,Lda  </v>
          </cell>
        </row>
        <row r="1565">
          <cell r="B1565" t="str">
            <v xml:space="preserve">Barrocas &amp; Alves Pereira           </v>
          </cell>
        </row>
        <row r="1566">
          <cell r="B1566" t="str">
            <v xml:space="preserve">Barros &amp; Barros, S.A.              </v>
          </cell>
        </row>
        <row r="1567">
          <cell r="B1567" t="str">
            <v xml:space="preserve">Bartsch International Gmbh         </v>
          </cell>
        </row>
        <row r="1568">
          <cell r="B1568" t="str">
            <v xml:space="preserve">Base Dois                          </v>
          </cell>
        </row>
        <row r="1569">
          <cell r="B1569" t="str">
            <v xml:space="preserve">BASF-Construct. Chemicals Portugal </v>
          </cell>
        </row>
        <row r="1570">
          <cell r="B1570" t="str">
            <v xml:space="preserve">Bastos Viegas, S.A.                </v>
          </cell>
        </row>
        <row r="1571">
          <cell r="B1571" t="str">
            <v xml:space="preserve">Baterias da Cidade                 </v>
          </cell>
        </row>
        <row r="1572">
          <cell r="B1572" t="str">
            <v xml:space="preserve">Baterias Micaelense-Com.Bat.Lda    </v>
          </cell>
        </row>
        <row r="1573">
          <cell r="B1573" t="str">
            <v xml:space="preserve">Batistas-Reciclagem de Sucatas, SA </v>
          </cell>
        </row>
        <row r="1574">
          <cell r="B1574" t="str">
            <v>Baunilha Bourbon-Comércio de Perfum</v>
          </cell>
        </row>
        <row r="1575">
          <cell r="B1575" t="str">
            <v xml:space="preserve">Baviera-Comércio Automóveis, S.A.  </v>
          </cell>
        </row>
        <row r="1576">
          <cell r="B1576" t="str">
            <v xml:space="preserve">Bayer CropScience (Portugal),Lda   </v>
          </cell>
        </row>
        <row r="1577">
          <cell r="B1577" t="str">
            <v>Bazar do Vídeo-Mat.Elect.Imp.Exp.Ld</v>
          </cell>
        </row>
        <row r="1578">
          <cell r="B1578" t="str">
            <v xml:space="preserve">Bazar-Carlos &amp; Branquinho, Lda     </v>
          </cell>
        </row>
        <row r="1579">
          <cell r="B1579" t="str">
            <v>Bazin Portugal,Mediação Imobiliária</v>
          </cell>
        </row>
        <row r="1580">
          <cell r="B1580" t="str">
            <v xml:space="preserve">BBDO Portugal-Ag.Publicidade, SA   </v>
          </cell>
        </row>
        <row r="1581">
          <cell r="B1581" t="str">
            <v xml:space="preserve">BBVA Automercantil-C.Alug.Auto,Lda </v>
          </cell>
        </row>
        <row r="1582">
          <cell r="B1582" t="str">
            <v xml:space="preserve">BCA-Banco Comercial dos Açores,SA  </v>
          </cell>
        </row>
        <row r="1583">
          <cell r="B1583" t="str">
            <v>BCD - Manut. Equip. Electr. Inform.</v>
          </cell>
        </row>
        <row r="1584">
          <cell r="B1584" t="str">
            <v>BCD Travel Portugal - Agência de Vi</v>
          </cell>
        </row>
        <row r="1585">
          <cell r="B1585" t="str">
            <v xml:space="preserve">BCL - Brochado &amp; Castro, Lda       </v>
          </cell>
        </row>
        <row r="1586">
          <cell r="B1586" t="str">
            <v xml:space="preserve">BCNK                               </v>
          </cell>
        </row>
        <row r="1587">
          <cell r="B1587" t="str">
            <v xml:space="preserve">BCP Factoring, SA                  </v>
          </cell>
        </row>
        <row r="1588">
          <cell r="B1588" t="str">
            <v xml:space="preserve">BCSD Portugal-C.Empr.D.Sustentável </v>
          </cell>
        </row>
        <row r="1589">
          <cell r="B1589" t="str">
            <v xml:space="preserve">BDL - maschinenbaugesellschaft mbh </v>
          </cell>
        </row>
        <row r="1590">
          <cell r="B1590" t="str">
            <v xml:space="preserve">BDR-Bandeiras  e  Mastros, SA      </v>
          </cell>
        </row>
        <row r="1591">
          <cell r="B1591" t="str">
            <v xml:space="preserve">Beat Genesis-Prod. Artísticas,Lda  </v>
          </cell>
        </row>
        <row r="1592">
          <cell r="B1592" t="str">
            <v xml:space="preserve">Bebop-Comun. Audiovisual, Lda.     </v>
          </cell>
        </row>
        <row r="1593">
          <cell r="B1593" t="str">
            <v xml:space="preserve">BEC-Braga Equip.Construção,Lda     </v>
          </cell>
        </row>
        <row r="1594">
          <cell r="B1594" t="str">
            <v xml:space="preserve">Bechtle direct Portugal,Soc.Unip., </v>
          </cell>
        </row>
        <row r="1595">
          <cell r="B1595" t="str">
            <v>Becosa Directo-Com.Produtoa Aliment</v>
          </cell>
        </row>
        <row r="1596">
          <cell r="B1596" t="str">
            <v>Bee Action-Mark. Below The line,Lda</v>
          </cell>
        </row>
        <row r="1597">
          <cell r="B1597" t="str">
            <v xml:space="preserve">Bee Plan-Org.Gestão Espaços,Lda    </v>
          </cell>
        </row>
        <row r="1598">
          <cell r="B1598" t="str">
            <v xml:space="preserve">Begusmartex-Ind.Metalomecânica     </v>
          </cell>
        </row>
        <row r="1599">
          <cell r="B1599" t="str">
            <v xml:space="preserve">BEI - European Investment Bank     </v>
          </cell>
        </row>
        <row r="1600">
          <cell r="B1600" t="str">
            <v xml:space="preserve">Beiersdorf Portuguesa, Lda         </v>
          </cell>
        </row>
        <row r="1601">
          <cell r="B1601" t="str">
            <v xml:space="preserve">BejaParque Hotel                   </v>
          </cell>
        </row>
        <row r="1602">
          <cell r="B1602" t="str">
            <v xml:space="preserve">BELARMINA CONCEIÇÃO P.L MARTINS    </v>
          </cell>
        </row>
        <row r="1603">
          <cell r="B1603" t="str">
            <v xml:space="preserve">Belaurora - Grupo de Cantares      </v>
          </cell>
        </row>
        <row r="1604">
          <cell r="B1604" t="str">
            <v xml:space="preserve">Belbrisa - Casa de Estores, Lda    </v>
          </cell>
        </row>
        <row r="1605">
          <cell r="B1605" t="str">
            <v xml:space="preserve">Belchior Reis Oliveira             </v>
          </cell>
        </row>
        <row r="1606">
          <cell r="B1606" t="str">
            <v xml:space="preserve">Belém Clube Museu-Emp.Turist.Lda   </v>
          </cell>
        </row>
        <row r="1607">
          <cell r="B1607" t="str">
            <v xml:space="preserve">Beliaev Centro Cultural-Associação </v>
          </cell>
        </row>
        <row r="1608">
          <cell r="B1608" t="str">
            <v xml:space="preserve">BELMIRA JOÃO CUSTÓDIO SANCA        </v>
          </cell>
        </row>
        <row r="1609">
          <cell r="B1609" t="str">
            <v xml:space="preserve">Belmiro Pinto de Mesquita, Lda     </v>
          </cell>
        </row>
        <row r="1610">
          <cell r="B1610" t="str">
            <v xml:space="preserve">Belsaco, SA                        </v>
          </cell>
        </row>
        <row r="1611">
          <cell r="B1611" t="str">
            <v xml:space="preserve">Beltain-Sociedade Unipessoal       </v>
          </cell>
        </row>
        <row r="1612">
          <cell r="B1612" t="str">
            <v xml:space="preserve">Beltrão Coelho (Algarve), Lda      </v>
          </cell>
        </row>
        <row r="1613">
          <cell r="B1613" t="str">
            <v xml:space="preserve">Beltrão Coelho Alem Tejo,LDA       </v>
          </cell>
        </row>
        <row r="1614">
          <cell r="B1614" t="str">
            <v>Beltrão Coelho -Sistª Escritório Im</v>
          </cell>
        </row>
        <row r="1615">
          <cell r="B1615" t="str">
            <v xml:space="preserve">Beltrão Coelho(Madeira)-Equip.     </v>
          </cell>
        </row>
        <row r="1616">
          <cell r="B1616" t="str">
            <v xml:space="preserve">Beltrão Coelho, Lda.               </v>
          </cell>
        </row>
        <row r="1617">
          <cell r="B1617" t="str">
            <v xml:space="preserve">Belzona Portugal - P.Quimicos,Lda  </v>
          </cell>
        </row>
        <row r="1618">
          <cell r="B1618" t="str">
            <v xml:space="preserve">Bencom-Arm.Com.Combustíveis,SA     </v>
          </cell>
        </row>
        <row r="1619">
          <cell r="B1619" t="str">
            <v xml:space="preserve">Benipel, Lda                       </v>
          </cell>
        </row>
        <row r="1620">
          <cell r="B1620" t="str">
            <v xml:space="preserve">Benjamim Moniz                     </v>
          </cell>
        </row>
        <row r="1621">
          <cell r="B1621" t="str">
            <v xml:space="preserve">Benjor-S.Empr.Benjamim Jorge, Lda  </v>
          </cell>
        </row>
        <row r="1622">
          <cell r="B1622" t="str">
            <v xml:space="preserve">Benlei-Novidades e Brindes, Lda    </v>
          </cell>
        </row>
        <row r="1623">
          <cell r="B1623" t="str">
            <v xml:space="preserve">Bensitur - S A I T, Lda.           </v>
          </cell>
        </row>
        <row r="1624">
          <cell r="B1624" t="str">
            <v xml:space="preserve">Benta&amp; Benta, Lda                  </v>
          </cell>
        </row>
        <row r="1625">
          <cell r="B1625" t="str">
            <v xml:space="preserve">Bentley Systems Europe B.V         </v>
          </cell>
        </row>
        <row r="1626">
          <cell r="B1626" t="str">
            <v>Bentley Systems International Limit</v>
          </cell>
        </row>
        <row r="1627">
          <cell r="B1627" t="str">
            <v xml:space="preserve">Bento Pedroso Construções, SA      </v>
          </cell>
        </row>
        <row r="1628">
          <cell r="B1628" t="str">
            <v xml:space="preserve">Bentrans-Carga e Transitários, SA  </v>
          </cell>
        </row>
        <row r="1629">
          <cell r="B1629" t="str">
            <v xml:space="preserve">Bentware-Informática, Unip, Lda    </v>
          </cell>
        </row>
        <row r="1630">
          <cell r="B1630" t="str">
            <v xml:space="preserve">Berlin Promotion Agency            </v>
          </cell>
        </row>
        <row r="1631">
          <cell r="B1631" t="str">
            <v xml:space="preserve">Bernardes Sismeiro e Associados    </v>
          </cell>
        </row>
        <row r="1632">
          <cell r="B1632" t="str">
            <v xml:space="preserve">BERNARDINO G. RIBEIRO PAULO        </v>
          </cell>
        </row>
        <row r="1633">
          <cell r="B1633" t="str">
            <v xml:space="preserve">Bernardino Gomes-Gestão Hoteleira  </v>
          </cell>
        </row>
        <row r="1634">
          <cell r="B1634" t="str">
            <v xml:space="preserve">Bernardino Silva Ramos             </v>
          </cell>
        </row>
        <row r="1635">
          <cell r="B1635" t="str">
            <v xml:space="preserve">Bernardo Gama  Lobo Xavier         </v>
          </cell>
        </row>
        <row r="1636">
          <cell r="B1636" t="str">
            <v>Bernardo M.P.Monteiro Daupias Alves</v>
          </cell>
        </row>
        <row r="1637">
          <cell r="B1637" t="str">
            <v>Berner-Prod.Montagem e  Fixação,Lda</v>
          </cell>
        </row>
        <row r="1638">
          <cell r="B1638" t="str">
            <v xml:space="preserve">BERTA MARIA TRONI                  </v>
          </cell>
        </row>
        <row r="1639">
          <cell r="B1639" t="str">
            <v xml:space="preserve">Bertelsmann Medien Service Gmbh    </v>
          </cell>
        </row>
        <row r="1640">
          <cell r="B1640" t="str">
            <v xml:space="preserve">Besam Ibérica, SA (Suc.Portugal)   </v>
          </cell>
        </row>
        <row r="1641">
          <cell r="B1641" t="str">
            <v xml:space="preserve">Besam Portugal, Lda                </v>
          </cell>
        </row>
        <row r="1642">
          <cell r="B1642" t="str">
            <v>Besleasing e Factoring - Instituiçã</v>
          </cell>
        </row>
        <row r="1643">
          <cell r="B1643" t="str">
            <v xml:space="preserve">Best Faro Algarve                  </v>
          </cell>
        </row>
        <row r="1644">
          <cell r="B1644" t="str">
            <v xml:space="preserve">Best Green-Equipº Protec.e Segur.  </v>
          </cell>
        </row>
        <row r="1645">
          <cell r="B1645" t="str">
            <v xml:space="preserve">Best Line-Serviços e Logística,Lda </v>
          </cell>
        </row>
        <row r="1646">
          <cell r="B1646" t="str">
            <v xml:space="preserve">Best Marketing, Lda                </v>
          </cell>
        </row>
        <row r="1647">
          <cell r="B1647" t="str">
            <v xml:space="preserve">Bestloque,Lda                      </v>
          </cell>
        </row>
        <row r="1648">
          <cell r="B1648" t="str">
            <v>Beta i-Assocª Promoção Inovação Emp</v>
          </cell>
        </row>
        <row r="1649">
          <cell r="B1649" t="str">
            <v xml:space="preserve">Betaclima-Climatização e Frio,Lda  </v>
          </cell>
        </row>
        <row r="1650">
          <cell r="B1650" t="str">
            <v>Betacolas-Com.Ind.Revestimentos,Lda</v>
          </cell>
        </row>
        <row r="1651">
          <cell r="B1651" t="str">
            <v xml:space="preserve">Betafiel                           </v>
          </cell>
        </row>
        <row r="1652">
          <cell r="B1652" t="str">
            <v xml:space="preserve">Betamar Torre Praia-Inv.Hotel.Lda  </v>
          </cell>
        </row>
        <row r="1653">
          <cell r="B1653" t="str">
            <v xml:space="preserve">BETO ALEXANDRE AZEVEDO VASCONCELOS </v>
          </cell>
        </row>
        <row r="1654">
          <cell r="B1654" t="str">
            <v xml:space="preserve">Betomarques                        </v>
          </cell>
        </row>
        <row r="1655">
          <cell r="B1655" t="str">
            <v xml:space="preserve">Bettencourt Dias e Machado, Lda.   </v>
          </cell>
        </row>
        <row r="1656">
          <cell r="B1656" t="str">
            <v xml:space="preserve">Bettencourt e Filhos, Lda          </v>
          </cell>
        </row>
        <row r="1657">
          <cell r="B1657" t="str">
            <v xml:space="preserve">Bfb Leasing-S.Locação Financ.,S.A. </v>
          </cell>
        </row>
        <row r="1658">
          <cell r="B1658" t="str">
            <v xml:space="preserve">BGM-Organização de Eventos, Lda    </v>
          </cell>
        </row>
        <row r="1659">
          <cell r="B1659" t="str">
            <v>BGS-Brilliant Global Solutions, Uni</v>
          </cell>
        </row>
        <row r="1660">
          <cell r="B1660" t="str">
            <v xml:space="preserve">BHB-Sist.Controlo e Medida, Lda    </v>
          </cell>
        </row>
        <row r="1661">
          <cell r="B1661" t="str">
            <v>BIAC-Brussels Intern.Airport Compan</v>
          </cell>
        </row>
        <row r="1662">
          <cell r="B1662" t="str">
            <v xml:space="preserve">Biasplásticos, Lda                 </v>
          </cell>
        </row>
        <row r="1663">
          <cell r="B1663" t="str">
            <v xml:space="preserve">Biblios Publishes                  </v>
          </cell>
        </row>
        <row r="1664">
          <cell r="B1664" t="str">
            <v xml:space="preserve">Bidinâmica-Representºs Consultoria </v>
          </cell>
        </row>
        <row r="1665">
          <cell r="B1665" t="str">
            <v xml:space="preserve">Big Laguna-Com.Eq.Escritório,Lda   </v>
          </cell>
        </row>
        <row r="1666">
          <cell r="B1666" t="str">
            <v xml:space="preserve">Big Tower-Repres.Imp.Export.,Lda   </v>
          </cell>
        </row>
        <row r="1667">
          <cell r="B1667" t="str">
            <v xml:space="preserve">Big-Serviços Financeiros,SA        </v>
          </cell>
        </row>
        <row r="1668">
          <cell r="B1668" t="str">
            <v xml:space="preserve">Binal-Soc.Beb.Prod.Alimentares,Lda </v>
          </cell>
        </row>
        <row r="1669">
          <cell r="B1669" t="str">
            <v xml:space="preserve">Bindopor-Ind.Comércio Intern.,Lda  </v>
          </cell>
        </row>
        <row r="1670">
          <cell r="B1670" t="str">
            <v>Binds &amp; Bounds-Com.Eq.Mat.Escrt .Ld</v>
          </cell>
        </row>
        <row r="1671">
          <cell r="B1671" t="str">
            <v xml:space="preserve">Binobras - Construções, Lda.       </v>
          </cell>
        </row>
        <row r="1672">
          <cell r="B1672" t="str">
            <v xml:space="preserve">Binoformática-S.Serv.Inform.,Lda   </v>
          </cell>
        </row>
        <row r="1673">
          <cell r="B1673" t="str">
            <v>Bio Building-Construções Remod.Ecol</v>
          </cell>
        </row>
        <row r="1674">
          <cell r="B1674" t="str">
            <v xml:space="preserve">Bio Desafios, Lda                  </v>
          </cell>
        </row>
        <row r="1675">
          <cell r="B1675" t="str">
            <v xml:space="preserve">Biochem Ibérica-Quimicos Agricolas </v>
          </cell>
        </row>
        <row r="1676">
          <cell r="B1676" t="str">
            <v xml:space="preserve">Bioeiras - Tecnolog.Com.Lubr.Lda   </v>
          </cell>
        </row>
        <row r="1677">
          <cell r="B1677" t="str">
            <v>Bioglobal - Biometria e Com.Globais</v>
          </cell>
        </row>
        <row r="1678">
          <cell r="B1678" t="str">
            <v xml:space="preserve">BioMérieux Portugal, Lda           </v>
          </cell>
        </row>
        <row r="1679">
          <cell r="B1679" t="str">
            <v xml:space="preserve">Biorumo-Prom.Educ.Ambiental,Lda    </v>
          </cell>
        </row>
        <row r="1680">
          <cell r="B1680" t="str">
            <v xml:space="preserve">Biotempo-Cons.Biotecnologia,Lda    </v>
          </cell>
        </row>
        <row r="1681">
          <cell r="B1681" t="str">
            <v xml:space="preserve">Biponte, Engenharia, Lda           </v>
          </cell>
        </row>
        <row r="1682">
          <cell r="B1682" t="str">
            <v xml:space="preserve">BIT - Sociedade Editora, Lda       </v>
          </cell>
        </row>
        <row r="1683">
          <cell r="B1683" t="str">
            <v xml:space="preserve">Bix Project, Unipessoal, Lda       </v>
          </cell>
        </row>
        <row r="1684">
          <cell r="B1684" t="str">
            <v xml:space="preserve">Bl Motor - Comérc.Automóveis,Lda   </v>
          </cell>
        </row>
        <row r="1685">
          <cell r="B1685" t="str">
            <v xml:space="preserve">Black, Lda.                        </v>
          </cell>
        </row>
        <row r="1686">
          <cell r="B1686" t="str">
            <v xml:space="preserve">Blaguss Utazási Iroda KFT          </v>
          </cell>
        </row>
        <row r="1687">
          <cell r="B1687" t="str">
            <v xml:space="preserve">Blau-Comercio Produtos Serviços    </v>
          </cell>
        </row>
        <row r="1688">
          <cell r="B1688" t="str">
            <v>Bleed-Soc.Edit.Org.Eventos,Unip.Lda</v>
          </cell>
        </row>
        <row r="1689">
          <cell r="B1689" t="str">
            <v xml:space="preserve">BlindNote-Ag.Prod.Espectáculos,Lda </v>
          </cell>
        </row>
        <row r="1690">
          <cell r="B1690" t="str">
            <v xml:space="preserve">BLOCO D-DESIGN E COMUNIC.LDA       </v>
          </cell>
        </row>
        <row r="1691">
          <cell r="B1691" t="str">
            <v xml:space="preserve">Bloco-Soc.Imperm.Revestimentos,Lda </v>
          </cell>
        </row>
        <row r="1692">
          <cell r="B1692" t="str">
            <v xml:space="preserve">Blue Air Transport Aerian SA       </v>
          </cell>
        </row>
        <row r="1693">
          <cell r="B1693" t="str">
            <v xml:space="preserve">Blue Eye Video                     </v>
          </cell>
        </row>
        <row r="1694">
          <cell r="B1694" t="str">
            <v>Blue Line-C.Restauro Obras Arte,Lda</v>
          </cell>
        </row>
        <row r="1695">
          <cell r="B1695" t="str">
            <v xml:space="preserve">Blue Mountain Café, Lda            </v>
          </cell>
        </row>
        <row r="1696">
          <cell r="B1696" t="str">
            <v xml:space="preserve">bmi                                </v>
          </cell>
        </row>
        <row r="1697">
          <cell r="B1697" t="str">
            <v xml:space="preserve">Bmj-Publishing Group, Ltd          </v>
          </cell>
        </row>
        <row r="1698">
          <cell r="B1698" t="str">
            <v xml:space="preserve">BNP Factor-Comp.Int.Aq.Créditos,SA </v>
          </cell>
        </row>
        <row r="1699">
          <cell r="B1699" t="str">
            <v xml:space="preserve">Bnu-C/Imposto Capitais             </v>
          </cell>
        </row>
        <row r="1700">
          <cell r="B1700" t="str">
            <v xml:space="preserve">Bo Hermanson, Lda                  </v>
          </cell>
        </row>
        <row r="1701">
          <cell r="B1701" t="str">
            <v xml:space="preserve">Boaventura Moreira                 </v>
          </cell>
        </row>
        <row r="1702">
          <cell r="B1702" t="str">
            <v xml:space="preserve">Boaventura Moreira, Herdeiros      </v>
          </cell>
        </row>
        <row r="1703">
          <cell r="B1703" t="str">
            <v xml:space="preserve">Boaventura Ramos e Ca., Lda.       </v>
          </cell>
        </row>
        <row r="1704">
          <cell r="B1704" t="str">
            <v xml:space="preserve">Bock-Com.Tubos e Acessórios, Lda   </v>
          </cell>
        </row>
        <row r="1705">
          <cell r="B1705" t="str">
            <v xml:space="preserve">BoConcept                          </v>
          </cell>
        </row>
        <row r="1706">
          <cell r="B1706" t="str">
            <v xml:space="preserve">Bogen Electronic Gmbh              </v>
          </cell>
        </row>
        <row r="1707">
          <cell r="B1707" t="str">
            <v xml:space="preserve">Bolina Portugal,Lda                </v>
          </cell>
        </row>
        <row r="1708">
          <cell r="B1708" t="str">
            <v xml:space="preserve">Bolsa de Valores de Lisboa         </v>
          </cell>
        </row>
        <row r="1709">
          <cell r="B1709" t="str">
            <v xml:space="preserve">Bom Porto-Ed.Public.Revistas,Lda   </v>
          </cell>
        </row>
        <row r="1710">
          <cell r="B1710" t="str">
            <v xml:space="preserve">Bombadiesel, Lda.                  </v>
          </cell>
        </row>
        <row r="1711">
          <cell r="B1711" t="str">
            <v xml:space="preserve">Bombas Grundfos Portugal, SA       </v>
          </cell>
        </row>
        <row r="1712">
          <cell r="B1712" t="str">
            <v xml:space="preserve">Bombas Wilo-Salmoson Portugal      </v>
          </cell>
        </row>
        <row r="1713">
          <cell r="B1713" t="str">
            <v xml:space="preserve">Bombeiros Volunt. de Moreira-Maia  </v>
          </cell>
        </row>
        <row r="1714">
          <cell r="B1714" t="str">
            <v xml:space="preserve">Bompneu Tiremaster, Lda.           </v>
          </cell>
        </row>
        <row r="1715">
          <cell r="B1715" t="str">
            <v xml:space="preserve">Bompneu-Ferreira de Sousa e B.Lda  </v>
          </cell>
        </row>
        <row r="1716">
          <cell r="B1716" t="str">
            <v xml:space="preserve">Bonança - Companhia de Seguros     </v>
          </cell>
        </row>
        <row r="1717">
          <cell r="B1717" t="str">
            <v xml:space="preserve">Bonapapel-Artigos Papelaria        </v>
          </cell>
        </row>
        <row r="1718">
          <cell r="B1718" t="str">
            <v xml:space="preserve">Bonfitec-Equipamentos Industriais  </v>
          </cell>
        </row>
        <row r="1719">
          <cell r="B1719" t="str">
            <v xml:space="preserve">Bonsai-Marketing Promocional,Lda   </v>
          </cell>
        </row>
        <row r="1720">
          <cell r="B1720" t="str">
            <v xml:space="preserve">Bonsais de Campolide-C.Plantas,Lda </v>
          </cell>
        </row>
        <row r="1721">
          <cell r="B1721" t="str">
            <v xml:space="preserve">Bookpoint Limited                  </v>
          </cell>
        </row>
        <row r="1722">
          <cell r="B1722" t="str">
            <v xml:space="preserve">Booz Allen Hamilton                </v>
          </cell>
        </row>
        <row r="1723">
          <cell r="B1723" t="str">
            <v xml:space="preserve">Borba e Soares, Lda.               </v>
          </cell>
        </row>
        <row r="1724">
          <cell r="B1724" t="str">
            <v xml:space="preserve">Bordalo Pinheiro, Lda              </v>
          </cell>
        </row>
        <row r="1725">
          <cell r="B1725" t="str">
            <v xml:space="preserve">Borges e Silva, Lda                </v>
          </cell>
        </row>
        <row r="1726">
          <cell r="B1726" t="str">
            <v xml:space="preserve">Borra Papel-Artes Gráficas,Lda     </v>
          </cell>
        </row>
        <row r="1727">
          <cell r="B1727" t="str">
            <v xml:space="preserve">Borrachas e Acessor.Boavista,Lda   </v>
          </cell>
        </row>
        <row r="1728">
          <cell r="B1728" t="str">
            <v xml:space="preserve">BorrachasTécnicas MGO,Unipes.Lda   </v>
          </cell>
        </row>
        <row r="1729">
          <cell r="B1729" t="str">
            <v xml:space="preserve">BorRev i- Soc.Revestimentos, Lda   </v>
          </cell>
        </row>
        <row r="1730">
          <cell r="B1730" t="str">
            <v xml:space="preserve">BORTEX  Com. e Reparação de        </v>
          </cell>
        </row>
        <row r="1731">
          <cell r="B1731" t="str">
            <v>Bosch Security Systems-Sist.Seg.,SA</v>
          </cell>
        </row>
        <row r="1732">
          <cell r="B1732" t="str">
            <v xml:space="preserve">Boston Media-Comunicação e Imagem  </v>
          </cell>
        </row>
        <row r="1733">
          <cell r="B1733" t="str">
            <v xml:space="preserve">Bostwick-Fábr.Portas Metálicas,Lda </v>
          </cell>
        </row>
        <row r="1734">
          <cell r="B1734" t="str">
            <v>Botão Azul- Comércio de Vestuário S</v>
          </cell>
        </row>
        <row r="1735">
          <cell r="B1735" t="str">
            <v xml:space="preserve">Botelho &amp; Botelho, Lda             </v>
          </cell>
        </row>
        <row r="1736">
          <cell r="B1736" t="str">
            <v xml:space="preserve">Botelho e Filho, Lda.              </v>
          </cell>
        </row>
        <row r="1737">
          <cell r="B1737" t="str">
            <v xml:space="preserve">Botelho e Filhos, Lda              </v>
          </cell>
        </row>
        <row r="1738">
          <cell r="B1738" t="str">
            <v xml:space="preserve">Boutique Criativa-C.Prod.Pub.Lda   </v>
          </cell>
        </row>
        <row r="1739">
          <cell r="B1739" t="str">
            <v xml:space="preserve">Boutique Pão Quente S.Miguel,Lda   </v>
          </cell>
        </row>
        <row r="1740">
          <cell r="B1740" t="str">
            <v xml:space="preserve">Box Lines Navegação, SA            </v>
          </cell>
        </row>
        <row r="1741">
          <cell r="B1741" t="str">
            <v xml:space="preserve">Bozar                              </v>
          </cell>
        </row>
        <row r="1742">
          <cell r="B1742" t="str">
            <v xml:space="preserve">BP LUBS - Compª Lubrificantes, Lda </v>
          </cell>
        </row>
        <row r="1743">
          <cell r="B1743" t="str">
            <v xml:space="preserve">BP Portugal-Com.Combust.Lubr. SA   </v>
          </cell>
        </row>
        <row r="1744">
          <cell r="B1744" t="str">
            <v xml:space="preserve">BP Portuguesa, SA                  </v>
          </cell>
        </row>
        <row r="1745">
          <cell r="B1745" t="str">
            <v xml:space="preserve">Bpi - Serviços Financeiros, SA     </v>
          </cell>
        </row>
        <row r="1746">
          <cell r="B1746" t="str">
            <v xml:space="preserve">BPI Leasing-Soc.Loc.Financeira,SA  </v>
          </cell>
        </row>
        <row r="1747">
          <cell r="B1747" t="str">
            <v xml:space="preserve">Bpi Leasing-Soc.Locaç.Financ.,S.A. </v>
          </cell>
        </row>
        <row r="1748">
          <cell r="B1748" t="str">
            <v xml:space="preserve">Bpi Pensões-Soc.G.F.Pensões,S.A.   </v>
          </cell>
        </row>
        <row r="1749">
          <cell r="B1749" t="str">
            <v xml:space="preserve">Bpi Rent - Com.Aluguer Bens, Lda   </v>
          </cell>
        </row>
        <row r="1750">
          <cell r="B1750" t="str">
            <v>BPI-Banco Português Investimento, S</v>
          </cell>
        </row>
        <row r="1751">
          <cell r="B1751" t="str">
            <v xml:space="preserve">BPN Crédito, SA                    </v>
          </cell>
        </row>
        <row r="1752">
          <cell r="B1752" t="str">
            <v xml:space="preserve">Brady Identificacion, SL           </v>
          </cell>
        </row>
        <row r="1753">
          <cell r="B1753" t="str">
            <v xml:space="preserve">Braga e Moutinho, Lda              </v>
          </cell>
        </row>
        <row r="1754">
          <cell r="B1754" t="str">
            <v>Braizinha-Constr.Civ.O.Públicas,Lda</v>
          </cell>
        </row>
        <row r="1755">
          <cell r="B1755" t="str">
            <v xml:space="preserve">Brancos-S.Expl.Máq.Recreativas,Lda </v>
          </cell>
        </row>
        <row r="1756">
          <cell r="B1756" t="str">
            <v xml:space="preserve">Brandaid Unipessoal Lda.           </v>
          </cell>
        </row>
        <row r="1757">
          <cell r="B1757" t="str">
            <v>Brandão &amp; Martins-Emp.Turisticos,Ld</v>
          </cell>
        </row>
        <row r="1758">
          <cell r="B1758" t="str">
            <v xml:space="preserve">Brandia Central-Design e Com.SA    </v>
          </cell>
        </row>
        <row r="1759">
          <cell r="B1759" t="str">
            <v xml:space="preserve">Brandkey - Serviços de Marketing   </v>
          </cell>
        </row>
        <row r="1760">
          <cell r="B1760" t="str">
            <v xml:space="preserve">BRANDOAR, Lda                      </v>
          </cell>
        </row>
        <row r="1761">
          <cell r="B1761" t="str">
            <v>BRANFER,Serralharia Artística e Ind</v>
          </cell>
        </row>
        <row r="1762">
          <cell r="B1762" t="str">
            <v>Branfer-Serralh.Artística Industria</v>
          </cell>
        </row>
        <row r="1763">
          <cell r="B1763" t="str">
            <v xml:space="preserve">Bráz A. G. Teixeira                </v>
          </cell>
        </row>
        <row r="1764">
          <cell r="B1764" t="str">
            <v xml:space="preserve">Brazão e Silva, Lda                </v>
          </cell>
        </row>
        <row r="1765">
          <cell r="B1765" t="str">
            <v xml:space="preserve">Bredesign, Unipessoal              </v>
          </cell>
        </row>
        <row r="1766">
          <cell r="B1766" t="str">
            <v xml:space="preserve">Brehm e Associados - Cons.de meios </v>
          </cell>
        </row>
        <row r="1767">
          <cell r="B1767" t="str">
            <v xml:space="preserve">Brenntag Portugal, Lda             </v>
          </cell>
        </row>
        <row r="1768">
          <cell r="B1768" t="str">
            <v xml:space="preserve">Bresimar Automação ,S.A.           </v>
          </cell>
        </row>
        <row r="1769">
          <cell r="B1769" t="str">
            <v xml:space="preserve">Breteco - Tecnologia Limpeza,Lda   </v>
          </cell>
        </row>
        <row r="1770">
          <cell r="B1770" t="str">
            <v xml:space="preserve">Bright Partners-G.Tecno.Capital,SA </v>
          </cell>
        </row>
        <row r="1771">
          <cell r="B1771" t="str">
            <v xml:space="preserve">Brilamp, Lda.                      </v>
          </cell>
        </row>
        <row r="1772">
          <cell r="B1772" t="str">
            <v xml:space="preserve">Brincafestas-Comºde BrinquedosFogo </v>
          </cell>
        </row>
        <row r="1773">
          <cell r="B1773" t="str">
            <v>Brincotrincha-Mat.Constr. Civil, Ld</v>
          </cell>
        </row>
        <row r="1774">
          <cell r="B1774" t="str">
            <v xml:space="preserve">Brindes e Promoção de Imagem, Lda  </v>
          </cell>
        </row>
        <row r="1775">
          <cell r="B1775" t="str">
            <v>Brisa Access Electrón.Rodoviária,SA</v>
          </cell>
        </row>
        <row r="1776">
          <cell r="B1776" t="str">
            <v xml:space="preserve">Brisa Electrónica Rodoviária, SA   </v>
          </cell>
        </row>
        <row r="1777">
          <cell r="B1777" t="str">
            <v>Bristish Airways-Commercial Finanac</v>
          </cell>
        </row>
        <row r="1778">
          <cell r="B1778" t="str">
            <v xml:space="preserve">Britalar-Sociedade de Construções, </v>
          </cell>
        </row>
        <row r="1779">
          <cell r="B1779" t="str">
            <v xml:space="preserve">British Airways                    </v>
          </cell>
        </row>
        <row r="1780">
          <cell r="B1780" t="str">
            <v xml:space="preserve">British Airways Plc                </v>
          </cell>
        </row>
        <row r="1781">
          <cell r="B1781" t="str">
            <v xml:space="preserve">British Telecom. International     </v>
          </cell>
        </row>
        <row r="1782">
          <cell r="B1782" t="str">
            <v xml:space="preserve">Brito &amp; Silva, Lda                 </v>
          </cell>
        </row>
        <row r="1783">
          <cell r="B1783" t="str">
            <v xml:space="preserve">Broadway Malyan Portugal, Lda      </v>
          </cell>
        </row>
        <row r="1784">
          <cell r="B1784" t="str">
            <v xml:space="preserve">Broqueraje-Soc.Correct.de Seg,Lda  </v>
          </cell>
        </row>
        <row r="1785">
          <cell r="B1785" t="str">
            <v xml:space="preserve">Brown Group, Lda                   </v>
          </cell>
        </row>
        <row r="1786">
          <cell r="B1786" t="str">
            <v xml:space="preserve">Bruel &amp; Kjaer                      </v>
          </cell>
        </row>
        <row r="1787">
          <cell r="B1787" t="str">
            <v>Brüel &amp; Kjaer Ibérica, Suc.Portugal</v>
          </cell>
        </row>
        <row r="1788">
          <cell r="B1788" t="str">
            <v xml:space="preserve">Bruel &amp; Kjaer Portugal, Lda        </v>
          </cell>
        </row>
        <row r="1789">
          <cell r="B1789" t="str">
            <v xml:space="preserve">BRUNO ALEXANDRE DUARTE PINTO       </v>
          </cell>
        </row>
        <row r="1790">
          <cell r="B1790" t="str">
            <v xml:space="preserve">Bruno Carrilho de Freitas          </v>
          </cell>
        </row>
        <row r="1791">
          <cell r="B1791" t="str">
            <v xml:space="preserve">BRUNO FILIPE INACIO SEIXAS         </v>
          </cell>
        </row>
        <row r="1792">
          <cell r="B1792" t="str">
            <v xml:space="preserve">Bruno Miguel F.Santos Cordeiro     </v>
          </cell>
        </row>
        <row r="1793">
          <cell r="B1793" t="str">
            <v xml:space="preserve">BRUNO MIGUEL JERONIMO DOS SANTOS   </v>
          </cell>
        </row>
        <row r="1794">
          <cell r="B1794" t="str">
            <v xml:space="preserve">Bruno Miguel Lopes Pombo           </v>
          </cell>
        </row>
        <row r="1795">
          <cell r="B1795" t="str">
            <v xml:space="preserve">Bruno Miguel Martins Henriques     </v>
          </cell>
        </row>
        <row r="1796">
          <cell r="B1796" t="str">
            <v xml:space="preserve">BRUNO MIGUEL PESTANA PEREIRA       </v>
          </cell>
        </row>
        <row r="1797">
          <cell r="B1797" t="str">
            <v xml:space="preserve">Bruno Miguel Pestana Pereira       </v>
          </cell>
        </row>
        <row r="1798">
          <cell r="B1798" t="str">
            <v xml:space="preserve">BRUNO MIGUEL PIRES RAMOS           </v>
          </cell>
        </row>
        <row r="1799">
          <cell r="B1799" t="str">
            <v xml:space="preserve">BRUNO RICARDO SANTOS               </v>
          </cell>
        </row>
        <row r="1800">
          <cell r="B1800" t="str">
            <v xml:space="preserve">Bruno Sérgio S.Rocha Albuq.Canelas </v>
          </cell>
        </row>
        <row r="1801">
          <cell r="B1801" t="str">
            <v xml:space="preserve">Brussels Airlines                  </v>
          </cell>
        </row>
        <row r="1802">
          <cell r="B1802" t="str">
            <v xml:space="preserve">Brussels Airlines NV/SA            </v>
          </cell>
        </row>
        <row r="1803">
          <cell r="B1803" t="str">
            <v xml:space="preserve">BSC-Brussels Slot Coordination     </v>
          </cell>
        </row>
        <row r="1804">
          <cell r="B1804" t="str">
            <v xml:space="preserve">BSHP-Electrodomésticos, Lda        </v>
          </cell>
        </row>
        <row r="1805">
          <cell r="B1805" t="str">
            <v>BSI-Baterias,S.Import.Acess.Auto,Ld</v>
          </cell>
        </row>
        <row r="1806">
          <cell r="B1806" t="str">
            <v xml:space="preserve">Bss-Comp.dec.Espaços Interior,Lda  </v>
          </cell>
        </row>
        <row r="1807">
          <cell r="B1807" t="str">
            <v xml:space="preserve">BTA-Banco Totta e Açores           </v>
          </cell>
        </row>
        <row r="1808">
          <cell r="B1808" t="str">
            <v xml:space="preserve">Buchair Uk Ltd                     </v>
          </cell>
        </row>
        <row r="1809">
          <cell r="B1809" t="str">
            <v xml:space="preserve">Buchair UK Ltd.                    </v>
          </cell>
        </row>
        <row r="1810">
          <cell r="B1810" t="str">
            <v xml:space="preserve">Bucher &amp; Co. Publikationen         </v>
          </cell>
        </row>
        <row r="1811">
          <cell r="B1811" t="str">
            <v xml:space="preserve">Buibe- Consult.Serv.Projectos,Ld   </v>
          </cell>
        </row>
        <row r="1812">
          <cell r="B1812" t="str">
            <v xml:space="preserve">Buiver                             </v>
          </cell>
        </row>
        <row r="1813">
          <cell r="B1813" t="str">
            <v xml:space="preserve">Bulhosa Livreiros, Lda             </v>
          </cell>
        </row>
        <row r="1814">
          <cell r="B1814" t="str">
            <v xml:space="preserve">Burcio &amp; Santos, Lda               </v>
          </cell>
        </row>
        <row r="1815">
          <cell r="B1815" t="str">
            <v xml:space="preserve">Bureau Veritas                     </v>
          </cell>
        </row>
        <row r="1816">
          <cell r="B1816" t="str">
            <v xml:space="preserve">Bureau Veritas Certif.Portugal,Lda </v>
          </cell>
        </row>
        <row r="1817">
          <cell r="B1817" t="str">
            <v xml:space="preserve">Burnay-Produção Espectáculos,Lda   </v>
          </cell>
        </row>
        <row r="1818">
          <cell r="B1818" t="str">
            <v xml:space="preserve">Burntec, Lda                       </v>
          </cell>
        </row>
        <row r="1819">
          <cell r="B1819" t="str">
            <v>Buro fur Gestaltung Wangler &amp; Abele</v>
          </cell>
        </row>
        <row r="1820">
          <cell r="B1820" t="str">
            <v xml:space="preserve">BURÓTICA, Lda                      </v>
          </cell>
        </row>
        <row r="1821">
          <cell r="B1821" t="str">
            <v xml:space="preserve">Burros e O.Comensais,Restaur.Lda   </v>
          </cell>
        </row>
        <row r="1822">
          <cell r="B1822" t="str">
            <v xml:space="preserve">Busch Ibérica, S.A.                </v>
          </cell>
        </row>
        <row r="1823">
          <cell r="B1823" t="str">
            <v xml:space="preserve">Busch Iberica, SA                  </v>
          </cell>
        </row>
        <row r="1824">
          <cell r="B1824" t="str">
            <v xml:space="preserve">Business Academy-Formação, Lda     </v>
          </cell>
        </row>
        <row r="1825">
          <cell r="B1825" t="str">
            <v xml:space="preserve">Business Continuity Institute      </v>
          </cell>
        </row>
        <row r="1826">
          <cell r="B1826" t="str">
            <v xml:space="preserve">Business Forecast Systems, Inc     </v>
          </cell>
        </row>
        <row r="1827">
          <cell r="B1827" t="str">
            <v xml:space="preserve">Business Intelligence, Ltd         </v>
          </cell>
        </row>
        <row r="1828">
          <cell r="B1828" t="str">
            <v xml:space="preserve">Business Objects Ibérica, SL       </v>
          </cell>
        </row>
        <row r="1829">
          <cell r="B1829" t="str">
            <v>Businessphone-Sol.Globais Telec.Lda</v>
          </cell>
        </row>
        <row r="1830">
          <cell r="B1830" t="str">
            <v>Butterfly-Marketing Com. Meios, Lda</v>
          </cell>
        </row>
        <row r="1831">
          <cell r="B1831" t="str">
            <v xml:space="preserve">Butterworths Tolley                </v>
          </cell>
        </row>
        <row r="1832">
          <cell r="B1832" t="str">
            <v xml:space="preserve">Butterworths Tolley                </v>
          </cell>
        </row>
        <row r="1833">
          <cell r="B1833" t="str">
            <v>Bwh-Dietética Artigos Desporto, Lda</v>
          </cell>
        </row>
        <row r="1834">
          <cell r="B1834" t="str">
            <v xml:space="preserve">C &amp; M Representações, Lda          </v>
          </cell>
        </row>
        <row r="1835">
          <cell r="B1835" t="str">
            <v xml:space="preserve">C P Power &amp; Automatation Ltd       </v>
          </cell>
        </row>
        <row r="1836">
          <cell r="B1836" t="str">
            <v xml:space="preserve">C P U Retail Architects            </v>
          </cell>
        </row>
        <row r="1837">
          <cell r="B1837" t="str">
            <v xml:space="preserve">C&amp;B-Cristina da Silva Barneto      </v>
          </cell>
        </row>
        <row r="1838">
          <cell r="B1838" t="str">
            <v xml:space="preserve">C. Henriques                       </v>
          </cell>
        </row>
        <row r="1839">
          <cell r="B1839" t="str">
            <v xml:space="preserve">C.A e M.D-Publ.Proj.Engenharia,Lda </v>
          </cell>
        </row>
        <row r="1840">
          <cell r="B1840" t="str">
            <v xml:space="preserve">C.A.M.-Camiões,Autom.Motores, SA   </v>
          </cell>
        </row>
        <row r="1841">
          <cell r="B1841" t="str">
            <v xml:space="preserve">C.A.Rodrrigues &amp; Rodrigues, Lda    </v>
          </cell>
        </row>
        <row r="1842">
          <cell r="B1842" t="str">
            <v xml:space="preserve">C.A.S-Equipamentos Hoteleiros      </v>
          </cell>
        </row>
        <row r="1843">
          <cell r="B1843" t="str">
            <v xml:space="preserve">C.Cabrita-Imperm.Tratam.Salitres   </v>
          </cell>
        </row>
        <row r="1844">
          <cell r="B1844" t="str">
            <v xml:space="preserve">C.Ed.Física Prof.Jorge Santos,Lda  </v>
          </cell>
        </row>
        <row r="1845">
          <cell r="B1845" t="str">
            <v xml:space="preserve">C.Est.Neurológ.Dr.Mário Apolinário </v>
          </cell>
        </row>
        <row r="1846">
          <cell r="B1846" t="str">
            <v xml:space="preserve">C.J.Chambers, SA                   </v>
          </cell>
        </row>
        <row r="1847">
          <cell r="B1847" t="str">
            <v xml:space="preserve">C.M.E.- Electrónicos               </v>
          </cell>
        </row>
        <row r="1848">
          <cell r="B1848" t="str">
            <v xml:space="preserve">C.M.Viseu-Serv.Munic.Água Saneam   </v>
          </cell>
        </row>
        <row r="1849">
          <cell r="B1849" t="str">
            <v xml:space="preserve">C.N.Ferrinha, Lda.                 </v>
          </cell>
        </row>
        <row r="1850">
          <cell r="B1850" t="str">
            <v xml:space="preserve">C.Nac.Com.Descobrimentos Portug    </v>
          </cell>
        </row>
        <row r="1851">
          <cell r="B1851" t="str">
            <v xml:space="preserve">C.P.Ferreira-Romualdo Costureiro   </v>
          </cell>
        </row>
        <row r="1852">
          <cell r="B1852" t="str">
            <v xml:space="preserve">C.Pinheiro Alumínios, Soc.Unip.Lda </v>
          </cell>
        </row>
        <row r="1853">
          <cell r="B1853" t="str">
            <v xml:space="preserve">C.Santos-Veiculos e Peças, Lda.    </v>
          </cell>
        </row>
        <row r="1854">
          <cell r="B1854" t="str">
            <v xml:space="preserve">C.T.P. Centro Tecnico de Produção  </v>
          </cell>
        </row>
        <row r="1855">
          <cell r="B1855" t="str">
            <v xml:space="preserve">C.V.P.Socª Gestão Hospitalar       </v>
          </cell>
        </row>
        <row r="1856">
          <cell r="B1856" t="str">
            <v>C3For - Consultoria e Formação, Lda</v>
          </cell>
        </row>
        <row r="1857">
          <cell r="B1857" t="str">
            <v xml:space="preserve">CA Inc. Sucursal Portugal          </v>
          </cell>
        </row>
        <row r="1858">
          <cell r="B1858" t="str">
            <v xml:space="preserve">CA Technologies, Unipessoal, Lda   </v>
          </cell>
        </row>
        <row r="1859">
          <cell r="B1859" t="str">
            <v xml:space="preserve">Caa/National Air Traffic Serv.Lt   </v>
          </cell>
        </row>
        <row r="1860">
          <cell r="B1860" t="str">
            <v>Cabeça Casal Herança António Albert</v>
          </cell>
        </row>
        <row r="1861">
          <cell r="B1861" t="str">
            <v xml:space="preserve">Cabeçadas e Gordinho               </v>
          </cell>
        </row>
        <row r="1862">
          <cell r="B1862" t="str">
            <v xml:space="preserve">Cabeçalho em relevo Unip. Ldª      </v>
          </cell>
        </row>
        <row r="1863">
          <cell r="B1863" t="str">
            <v xml:space="preserve">Cabeçalho em relevo Unip. Ldª      </v>
          </cell>
        </row>
        <row r="1864">
          <cell r="B1864" t="str">
            <v xml:space="preserve">Cabelte-Cabos Electr.e Telef.,S.A. </v>
          </cell>
        </row>
        <row r="1865">
          <cell r="B1865" t="str">
            <v xml:space="preserve">Cabena-Cabines de Benavente, Lda   </v>
          </cell>
        </row>
        <row r="1866">
          <cell r="B1866" t="str">
            <v>Cabicom - Indrus. Com. Electrónica,</v>
          </cell>
        </row>
        <row r="1867">
          <cell r="B1867" t="str">
            <v>Cabicor - Brindes Publicitários,Lda</v>
          </cell>
        </row>
        <row r="1868">
          <cell r="B1868" t="str">
            <v>Cablinfor-Proj.Cablagens Inform.Lda</v>
          </cell>
        </row>
        <row r="1869">
          <cell r="B1869" t="str">
            <v xml:space="preserve">Cabo das Agulhas, Lda              </v>
          </cell>
        </row>
        <row r="1870">
          <cell r="B1870" t="str">
            <v xml:space="preserve">Cabo Verde Airlines                </v>
          </cell>
        </row>
        <row r="1871">
          <cell r="B1871" t="str">
            <v xml:space="preserve">Cabolux - Rep. Eléctricas, Lda.    </v>
          </cell>
        </row>
        <row r="1872">
          <cell r="B1872" t="str">
            <v xml:space="preserve">Cabos e Lingas-Soc.P.Comércio,Lda  </v>
          </cell>
        </row>
        <row r="1873">
          <cell r="B1873" t="str">
            <v xml:space="preserve">Cabovisão, SA                      </v>
          </cell>
        </row>
        <row r="1874">
          <cell r="B1874" t="str">
            <v xml:space="preserve">Cabral e Filhos, Lda               </v>
          </cell>
        </row>
        <row r="1875">
          <cell r="B1875" t="str">
            <v xml:space="preserve">Cabrestante-Empr.Cabrestante,Lda   </v>
          </cell>
        </row>
        <row r="1876">
          <cell r="B1876" t="str">
            <v xml:space="preserve">Cação &amp; Melo-Consultores de Gestão </v>
          </cell>
        </row>
        <row r="1877">
          <cell r="B1877" t="str">
            <v xml:space="preserve">Cachapuz-José Duarte Rodrig.Lda    </v>
          </cell>
        </row>
        <row r="1878">
          <cell r="B1878" t="str">
            <v xml:space="preserve">Cacifo-Com.Artigos Desporto, Lda   </v>
          </cell>
        </row>
        <row r="1879">
          <cell r="B1879" t="str">
            <v xml:space="preserve">Caddie Portugal, S.A               </v>
          </cell>
        </row>
        <row r="1880">
          <cell r="B1880" t="str">
            <v xml:space="preserve">Caderno Verde Comunicação, SA      </v>
          </cell>
        </row>
        <row r="1881">
          <cell r="B1881" t="str">
            <v>CADigital-Publicidade Multimédia,Ld</v>
          </cell>
        </row>
        <row r="1882">
          <cell r="B1882" t="str">
            <v xml:space="preserve">Cae Electronics Ltd.               </v>
          </cell>
        </row>
        <row r="1883">
          <cell r="B1883" t="str">
            <v xml:space="preserve">Caesar Park Hotel Portugal, Sa     </v>
          </cell>
        </row>
        <row r="1884">
          <cell r="B1884" t="str">
            <v xml:space="preserve">Caetano &amp; Cardoso, Lda             </v>
          </cell>
        </row>
        <row r="1885">
          <cell r="B1885" t="str">
            <v>Caetano &amp; Mont'Alverne-Distr.Alim.S</v>
          </cell>
        </row>
        <row r="1886">
          <cell r="B1886" t="str">
            <v xml:space="preserve">Caetano Auto, SA                   </v>
          </cell>
        </row>
        <row r="1887">
          <cell r="B1887" t="str">
            <v xml:space="preserve">Caetano e Montalverne, S.A.        </v>
          </cell>
        </row>
        <row r="1888">
          <cell r="B1888" t="str">
            <v xml:space="preserve">Caetano Formula                    </v>
          </cell>
        </row>
        <row r="1889">
          <cell r="B1889" t="str">
            <v xml:space="preserve">CaetanoBus                         </v>
          </cell>
        </row>
        <row r="1890">
          <cell r="B1890" t="str">
            <v xml:space="preserve">Caetanos, Lda.                     </v>
          </cell>
        </row>
        <row r="1891">
          <cell r="B1891" t="str">
            <v xml:space="preserve">Caevi - Cabos Acess.Video Inf.Lda  </v>
          </cell>
        </row>
        <row r="1892">
          <cell r="B1892" t="str">
            <v xml:space="preserve">CAFÉ IN - Tejo &amp; Ponte II, S.A.    </v>
          </cell>
        </row>
        <row r="1893">
          <cell r="B1893" t="str">
            <v xml:space="preserve">Cafi-Rep.de Art.de Bor., Lda.      </v>
          </cell>
        </row>
        <row r="1894">
          <cell r="B1894" t="str">
            <v xml:space="preserve">CAGARROS CONSTRUÇÕES, LDª          </v>
          </cell>
        </row>
        <row r="1895">
          <cell r="B1895" t="str">
            <v xml:space="preserve">Cagarros Construções, Ldª.         </v>
          </cell>
        </row>
        <row r="1896">
          <cell r="B1896" t="str">
            <v xml:space="preserve">Caiado - Dist. Material Eléctrico, </v>
          </cell>
        </row>
        <row r="1897">
          <cell r="B1897" t="str">
            <v xml:space="preserve">Caima - Transportes, S.A.          </v>
          </cell>
        </row>
        <row r="1898">
          <cell r="B1898" t="str">
            <v xml:space="preserve">Cais da Ribeira-Soc.Restaur.,Lda   </v>
          </cell>
        </row>
        <row r="1899">
          <cell r="B1899" t="str">
            <v xml:space="preserve">Caisland-Construção Civil, LDA     </v>
          </cell>
        </row>
        <row r="1900">
          <cell r="B1900" t="str">
            <v xml:space="preserve">Caixa Geral de Depósitos           </v>
          </cell>
        </row>
        <row r="1901">
          <cell r="B1901" t="str">
            <v xml:space="preserve">Caixa Leasing e Factoring, SA      </v>
          </cell>
        </row>
        <row r="1902">
          <cell r="B1902" t="str">
            <v xml:space="preserve">Caixa Prev.Advogados Solicitadores </v>
          </cell>
        </row>
        <row r="1903">
          <cell r="B1903" t="str">
            <v>Caixifil - Caixilharia Alumínio, Ld</v>
          </cell>
        </row>
        <row r="1904">
          <cell r="B1904" t="str">
            <v xml:space="preserve">Calandra Basílio, Lda              </v>
          </cell>
        </row>
        <row r="1905">
          <cell r="B1905" t="str">
            <v xml:space="preserve">CAL-Clinica Ap.Locomotor,S.Médicos </v>
          </cell>
        </row>
        <row r="1906">
          <cell r="B1906" t="str">
            <v xml:space="preserve">Caldeira, Costa e Companhia, Lda   </v>
          </cell>
        </row>
        <row r="1907">
          <cell r="B1907" t="str">
            <v xml:space="preserve">Calipometal-Fab.Rep.Máq.Ind.Lda    </v>
          </cell>
        </row>
        <row r="1908">
          <cell r="B1908" t="str">
            <v>CallMedia-Serviços Publicitários, L</v>
          </cell>
        </row>
        <row r="1909">
          <cell r="B1909" t="str">
            <v xml:space="preserve">Câmara C.Ind.Tur.Portugal C.Verde  </v>
          </cell>
        </row>
        <row r="1910">
          <cell r="B1910" t="str">
            <v xml:space="preserve">Câmara C.Indústria Luso-Chinesa    </v>
          </cell>
        </row>
        <row r="1911">
          <cell r="B1911" t="str">
            <v xml:space="preserve">Câmara C.Indústria Luso-Espanhola  </v>
          </cell>
        </row>
        <row r="1912">
          <cell r="B1912" t="str">
            <v xml:space="preserve">Câmara Com.Portugal-Moçambique     </v>
          </cell>
        </row>
        <row r="1913">
          <cell r="B1913" t="str">
            <v xml:space="preserve">Câmara Comér.Ind.Portugal-Angola   </v>
          </cell>
        </row>
        <row r="1914">
          <cell r="B1914" t="str">
            <v xml:space="preserve">Câmara Comércio Ind.Luso-Alemã     </v>
          </cell>
        </row>
        <row r="1915">
          <cell r="B1915" t="str">
            <v xml:space="preserve">Câmara Comércio Ind.Luso-Francesa  </v>
          </cell>
        </row>
        <row r="1916">
          <cell r="B1916" t="str">
            <v xml:space="preserve">Câmara Comércio Indúst.P.Delgada   </v>
          </cell>
        </row>
        <row r="1917">
          <cell r="B1917" t="str">
            <v>Câmara Comércio Indústria Luso Japo</v>
          </cell>
        </row>
        <row r="1918">
          <cell r="B1918" t="str">
            <v xml:space="preserve">Câmara Comércio Luso-Britânica     </v>
          </cell>
        </row>
        <row r="1919">
          <cell r="B1919" t="str">
            <v xml:space="preserve">Câmara Comércio Portugal-Holanda   </v>
          </cell>
        </row>
        <row r="1920">
          <cell r="B1920" t="str">
            <v>Câmara de Comércio Americana em Por</v>
          </cell>
        </row>
        <row r="1921">
          <cell r="B1921" t="str">
            <v xml:space="preserve">Câmara de Comércio Portugal-Índia  </v>
          </cell>
        </row>
        <row r="1922">
          <cell r="B1922" t="str">
            <v xml:space="preserve">Câmara do Comércio e Indústria dos </v>
          </cell>
        </row>
        <row r="1923">
          <cell r="B1923" t="str">
            <v xml:space="preserve">Câmara dos Ofícios-Animação Arq.Ld </v>
          </cell>
        </row>
        <row r="1924">
          <cell r="B1924" t="str">
            <v xml:space="preserve">Câmara Municipal da Horta          </v>
          </cell>
        </row>
        <row r="1925">
          <cell r="B1925" t="str">
            <v xml:space="preserve">Camara Municipal da Maia           </v>
          </cell>
        </row>
        <row r="1926">
          <cell r="B1926" t="str">
            <v xml:space="preserve">Câmara Municipal de Faro           </v>
          </cell>
        </row>
        <row r="1927">
          <cell r="B1927" t="str">
            <v xml:space="preserve">Câmara Municipal de Lisboa         </v>
          </cell>
        </row>
        <row r="1928">
          <cell r="B1928" t="str">
            <v xml:space="preserve">Câmara Municipal de Ponta Delgada  </v>
          </cell>
        </row>
        <row r="1929">
          <cell r="B1929" t="str">
            <v xml:space="preserve">Câmara Municipal de Sintra         </v>
          </cell>
        </row>
        <row r="1930">
          <cell r="B1930" t="str">
            <v xml:space="preserve">Câmara Técnicos Oficiais de Contas </v>
          </cell>
        </row>
        <row r="1931">
          <cell r="B1931" t="str">
            <v xml:space="preserve">Câmara-Com.Ind.Árabe-Portuguesa    </v>
          </cell>
        </row>
        <row r="1932">
          <cell r="B1932" t="str">
            <v xml:space="preserve">Cambridge University Press         </v>
          </cell>
        </row>
        <row r="1933">
          <cell r="B1933" t="str">
            <v xml:space="preserve">Cameirinha,Belchior &amp; Machado      </v>
          </cell>
        </row>
        <row r="1934">
          <cell r="B1934" t="str">
            <v xml:space="preserve">Camial-Comercializ.Camiões, Lda.   </v>
          </cell>
        </row>
        <row r="1935">
          <cell r="B1935" t="str">
            <v xml:space="preserve">Camilo e Machado-Construções,Lda   </v>
          </cell>
        </row>
        <row r="1936">
          <cell r="B1936" t="str">
            <v xml:space="preserve">Caminhos de Ferro Portugueses,EP   </v>
          </cell>
        </row>
        <row r="1937">
          <cell r="B1937" t="str">
            <v xml:space="preserve">Camipeças-Com.Peças Ramo Aut.Lda   </v>
          </cell>
        </row>
        <row r="1938">
          <cell r="B1938" t="str">
            <v xml:space="preserve">Campino e Bordone, Lda             </v>
          </cell>
        </row>
        <row r="1939">
          <cell r="B1939" t="str">
            <v xml:space="preserve">Campofrio Portugal, SA             </v>
          </cell>
        </row>
        <row r="1940">
          <cell r="B1940" t="str">
            <v xml:space="preserve">Camponovo e Câmara, Lda            </v>
          </cell>
        </row>
        <row r="1941">
          <cell r="B1941" t="str">
            <v xml:space="preserve">Campos &amp; Dias, Lda                 </v>
          </cell>
        </row>
        <row r="1942">
          <cell r="B1942" t="str">
            <v xml:space="preserve">CAM-Soc.Aeroporto Int.Macau,SARL   </v>
          </cell>
        </row>
        <row r="1943">
          <cell r="B1943" t="str">
            <v xml:space="preserve">Canal 16 - Profission.Imagem,Lda   </v>
          </cell>
        </row>
        <row r="1944">
          <cell r="B1944" t="str">
            <v>Canalalgarve-Soc.Jornalíst.Edit.,Ld</v>
          </cell>
        </row>
        <row r="1945">
          <cell r="B1945" t="str">
            <v>Canas - Engenharia e Construção, SA</v>
          </cell>
        </row>
        <row r="1946">
          <cell r="B1946" t="str">
            <v xml:space="preserve">Cândido R. Camboa, Lda             </v>
          </cell>
        </row>
        <row r="1947">
          <cell r="B1947" t="str">
            <v>Cândido-Com.Papelaria Eq.Escrit.Lda</v>
          </cell>
        </row>
        <row r="1948">
          <cell r="B1948" t="str">
            <v xml:space="preserve">Candy Forever, Lda                 </v>
          </cell>
        </row>
        <row r="1949">
          <cell r="B1949" t="str">
            <v xml:space="preserve">Canha &amp; Filhos, Lda                </v>
          </cell>
        </row>
        <row r="1950">
          <cell r="B1950" t="str">
            <v xml:space="preserve">Cannon - Higiene do Algarve        </v>
          </cell>
        </row>
        <row r="1951">
          <cell r="B1951" t="str">
            <v xml:space="preserve">Cannon - Hygiene Portugal, Lda.    </v>
          </cell>
        </row>
        <row r="1952">
          <cell r="B1952" t="str">
            <v xml:space="preserve">Canon Portugal, SA                 </v>
          </cell>
        </row>
        <row r="1953">
          <cell r="B1953" t="str">
            <v xml:space="preserve">Canso                              </v>
          </cell>
        </row>
        <row r="1954">
          <cell r="B1954" t="str">
            <v xml:space="preserve">Canudo Lança                       </v>
          </cell>
        </row>
        <row r="1955">
          <cell r="B1955" t="str">
            <v>Canus-Ex.Plan.Fisc.Reab.Imóveis,Lda</v>
          </cell>
        </row>
        <row r="1956">
          <cell r="B1956" t="str">
            <v xml:space="preserve">CAPA-Centre for Aviation           </v>
          </cell>
        </row>
        <row r="1957">
          <cell r="B1957" t="str">
            <v xml:space="preserve">Capa-Engº Const.Metalomecânica ,SA </v>
          </cell>
        </row>
        <row r="1958">
          <cell r="B1958" t="str">
            <v xml:space="preserve">Capagel-Com.Alim.Congelados,Lda    </v>
          </cell>
        </row>
        <row r="1959">
          <cell r="B1959" t="str">
            <v>Capgemini Portugal, Serv.Cons.Infor</v>
          </cell>
        </row>
        <row r="1960">
          <cell r="B1960" t="str">
            <v>Capital C-Assessoria e Gestão Finan</v>
          </cell>
        </row>
        <row r="1961">
          <cell r="B1961" t="str">
            <v xml:space="preserve">Capital Catering, Gmbh             </v>
          </cell>
        </row>
        <row r="1962">
          <cell r="B1962" t="str">
            <v xml:space="preserve">Carat Hotel - Munchen              </v>
          </cell>
        </row>
        <row r="1963">
          <cell r="B1963" t="str">
            <v xml:space="preserve">Carclasse -Com. Automóveis, SA     </v>
          </cell>
        </row>
        <row r="1964">
          <cell r="B1964" t="str">
            <v xml:space="preserve">Cardan Grande Porto                </v>
          </cell>
        </row>
        <row r="1965">
          <cell r="B1965" t="str">
            <v xml:space="preserve">Cardofer - Soc.Ind.Metalomecânica, </v>
          </cell>
        </row>
        <row r="1966">
          <cell r="B1966" t="str">
            <v xml:space="preserve">Cardoso &amp; Carvalhão, Lda           </v>
          </cell>
        </row>
        <row r="1967">
          <cell r="B1967" t="str">
            <v xml:space="preserve">Cardoso &amp; Macedo, Lda              </v>
          </cell>
        </row>
        <row r="1968">
          <cell r="B1968" t="str">
            <v xml:space="preserve">Cardoso &amp; Maia, SA                 </v>
          </cell>
        </row>
        <row r="1969">
          <cell r="B1969" t="str">
            <v xml:space="preserve">Carfor - Comércio Automóvel, Lda   </v>
          </cell>
        </row>
        <row r="1970">
          <cell r="B1970" t="str">
            <v>Cargalgarve-Ag.de Transportes do Al</v>
          </cell>
        </row>
        <row r="1971">
          <cell r="B1971" t="str">
            <v xml:space="preserve">Cargo - Edições, Lda               </v>
          </cell>
        </row>
        <row r="1972">
          <cell r="B1972" t="str">
            <v xml:space="preserve">Cargoap-Soc.Port.Transp.Alug.Lda   </v>
          </cell>
        </row>
        <row r="1973">
          <cell r="B1973" t="str">
            <v>Cargoteam-Transp.Internacionais,Lda</v>
          </cell>
        </row>
        <row r="1974">
          <cell r="B1974" t="str">
            <v xml:space="preserve">Cariano e Irmão, Lda               </v>
          </cell>
        </row>
        <row r="1975">
          <cell r="B1975" t="str">
            <v xml:space="preserve">Cáritas Diocesana do Algarve       </v>
          </cell>
        </row>
        <row r="1976">
          <cell r="B1976" t="str">
            <v xml:space="preserve">Carl e Dittgen, Lda                </v>
          </cell>
        </row>
        <row r="1977">
          <cell r="B1977" t="str">
            <v xml:space="preserve">CARLA  MARIA ROGEIRO BRAGANÇA      </v>
          </cell>
        </row>
        <row r="1978">
          <cell r="B1978" t="str">
            <v xml:space="preserve">CARLA ALEXANDRA FERRAZ VENTURA     </v>
          </cell>
        </row>
        <row r="1979">
          <cell r="B1979" t="str">
            <v xml:space="preserve">CARLA ALEXANDRA RODRIGUES ROMÃO    </v>
          </cell>
        </row>
        <row r="1980">
          <cell r="B1980" t="str">
            <v>CARLA CRISTINA F. DE OLIVEIRA CHAMB</v>
          </cell>
        </row>
        <row r="1981">
          <cell r="B1981" t="str">
            <v xml:space="preserve">CARLA DO ESPÍRITO SANTO MONDIM     </v>
          </cell>
        </row>
        <row r="1982">
          <cell r="B1982" t="str">
            <v xml:space="preserve">Carla Eduarda Ferreira Caetano     </v>
          </cell>
        </row>
        <row r="1983">
          <cell r="B1983" t="str">
            <v>CARLA ISABEL SANTOS FERREIRA PAIXÃO</v>
          </cell>
        </row>
        <row r="1984">
          <cell r="B1984" t="str">
            <v xml:space="preserve">CARLA MARIA ALMEIDA SOUSA          </v>
          </cell>
        </row>
        <row r="1985">
          <cell r="B1985" t="str">
            <v xml:space="preserve">Carla Maria Alves P. Campos        </v>
          </cell>
        </row>
        <row r="1986">
          <cell r="B1986" t="str">
            <v xml:space="preserve">Carla Maria Cardoso Azevedo        </v>
          </cell>
        </row>
        <row r="1987">
          <cell r="B1987" t="str">
            <v xml:space="preserve">Carla Maria Lopes Ribeiro          </v>
          </cell>
        </row>
        <row r="1988">
          <cell r="B1988" t="str">
            <v>CARLA MARIA R. A. ALDEIA SANCHES MA</v>
          </cell>
        </row>
        <row r="1989">
          <cell r="B1989" t="str">
            <v xml:space="preserve">CARLA MARIA RAPOSO COELHO          </v>
          </cell>
        </row>
        <row r="1990">
          <cell r="B1990" t="str">
            <v>Carla Mendonça-Com.Ass.Imp.Un.,Lda.</v>
          </cell>
        </row>
        <row r="1991">
          <cell r="B1991" t="str">
            <v xml:space="preserve">Carla Patrícia M. Pedreira         </v>
          </cell>
        </row>
        <row r="1992">
          <cell r="B1992" t="str">
            <v xml:space="preserve">Carlos A  Gonçalves - Rep.         </v>
          </cell>
        </row>
        <row r="1993">
          <cell r="B1993" t="str">
            <v xml:space="preserve">Carlos A. S. Pité                  </v>
          </cell>
        </row>
        <row r="1994">
          <cell r="B1994" t="str">
            <v xml:space="preserve">Carlos A. Santos, Lda              </v>
          </cell>
        </row>
        <row r="1995">
          <cell r="B1995" t="str">
            <v xml:space="preserve">CARLOS ALBERTO ALMEIDA RODRIGUES   </v>
          </cell>
        </row>
        <row r="1996">
          <cell r="B1996" t="str">
            <v xml:space="preserve">CARLOS ALBERTO ALVES FERNANDES     </v>
          </cell>
        </row>
        <row r="1997">
          <cell r="B1997" t="str">
            <v xml:space="preserve">Carlos Alberto Arruda Costa        </v>
          </cell>
        </row>
        <row r="1998">
          <cell r="B1998" t="str">
            <v xml:space="preserve">Carlos Alberto Bizarro Paiva       </v>
          </cell>
        </row>
        <row r="1999">
          <cell r="B1999" t="str">
            <v xml:space="preserve">CARLOS ALBERTO DA COSTA MOREIRINHA </v>
          </cell>
        </row>
        <row r="2000">
          <cell r="B2000" t="str">
            <v xml:space="preserve">Carlos Alberto da Silva Pires      </v>
          </cell>
        </row>
        <row r="2001">
          <cell r="B2001" t="str">
            <v xml:space="preserve">CARLOS ALBERTO DA SILVA RODRIGUES  </v>
          </cell>
        </row>
        <row r="2002">
          <cell r="B2002" t="str">
            <v xml:space="preserve">CARLOS ALBERTO DE JESUS TEIXEIRA   </v>
          </cell>
        </row>
        <row r="2003">
          <cell r="B2003" t="str">
            <v xml:space="preserve">Carlos Alberto F. Marques, Lda.    </v>
          </cell>
        </row>
        <row r="2004">
          <cell r="B2004" t="str">
            <v xml:space="preserve">CARLOS ALBERTO FAUSTINO DA SILVA   </v>
          </cell>
        </row>
        <row r="2005">
          <cell r="B2005" t="str">
            <v xml:space="preserve">CARLOS ALBERTO FELISBERTO CARREIRA </v>
          </cell>
        </row>
        <row r="2006">
          <cell r="B2006" t="str">
            <v xml:space="preserve">Carlos Alberto Fernandes Caldas    </v>
          </cell>
        </row>
        <row r="2007">
          <cell r="B2007" t="str">
            <v xml:space="preserve">Carlos Alberto G.Silva &amp; Filho Lda </v>
          </cell>
        </row>
        <row r="2008">
          <cell r="B2008" t="str">
            <v xml:space="preserve">Carlos Alberto Garrancho Gomes     </v>
          </cell>
        </row>
        <row r="2009">
          <cell r="B2009" t="str">
            <v xml:space="preserve">CARLOS ALBERTO INACIO SOUSA        </v>
          </cell>
        </row>
        <row r="2010">
          <cell r="B2010" t="str">
            <v xml:space="preserve">Carlos Alberto Inácio Sousa        </v>
          </cell>
        </row>
        <row r="2011">
          <cell r="B2011" t="str">
            <v xml:space="preserve">CARLOS ALBERTO LOPES BOLETO        </v>
          </cell>
        </row>
        <row r="2012">
          <cell r="B2012" t="str">
            <v>CARLOS ALBERTO LOPES PORTO AMBRÓSIO</v>
          </cell>
        </row>
        <row r="2013">
          <cell r="B2013" t="str">
            <v xml:space="preserve">Carlos Alberto Martins Vieira, Lda </v>
          </cell>
        </row>
        <row r="2014">
          <cell r="B2014" t="str">
            <v xml:space="preserve">Carlos Alberto Neto                </v>
          </cell>
        </row>
        <row r="2015">
          <cell r="B2015" t="str">
            <v xml:space="preserve">Carlos Alberto Neves Almeida       </v>
          </cell>
        </row>
        <row r="2016">
          <cell r="B2016" t="str">
            <v xml:space="preserve">CARLOS ALBERTO NEVES VARGUES       </v>
          </cell>
        </row>
        <row r="2017">
          <cell r="B2017" t="str">
            <v xml:space="preserve">Carlos Alberto R.Sant´Ana          </v>
          </cell>
        </row>
        <row r="2018">
          <cell r="B2018" t="str">
            <v xml:space="preserve">CARLOS ALBERTO REIS DOS SANTOS     </v>
          </cell>
        </row>
        <row r="2019">
          <cell r="B2019" t="str">
            <v xml:space="preserve">Carlos Alberto Santos Almeida      </v>
          </cell>
        </row>
        <row r="2020">
          <cell r="B2020" t="str">
            <v>CARLOS ALBERTO SERUCA DE C. SALGADO</v>
          </cell>
        </row>
        <row r="2021">
          <cell r="B2021" t="str">
            <v xml:space="preserve">Carlos Alberto Tavares Sebastião   </v>
          </cell>
        </row>
        <row r="2022">
          <cell r="B2022" t="str">
            <v xml:space="preserve">CARLOS ALEXANDRE ANDRADE PERNAS    </v>
          </cell>
        </row>
        <row r="2023">
          <cell r="B2023" t="str">
            <v xml:space="preserve">CARLOS AMEIXOEIRO GONÇALVES PANÃO  </v>
          </cell>
        </row>
        <row r="2024">
          <cell r="B2024" t="str">
            <v xml:space="preserve">Carlos Amorim Viegas               </v>
          </cell>
        </row>
        <row r="2025">
          <cell r="B2025" t="str">
            <v xml:space="preserve">CARLOS ANDRÉ CARVALHO ANTÓNIO      </v>
          </cell>
        </row>
        <row r="2026">
          <cell r="B2026" t="str">
            <v xml:space="preserve">Carlos António Goulão Serejo       </v>
          </cell>
        </row>
        <row r="2027">
          <cell r="B2027" t="str">
            <v>CARLOS ANTÓNIO PATROCÍNIO SILVESTRE</v>
          </cell>
        </row>
        <row r="2028">
          <cell r="B2028" t="str">
            <v xml:space="preserve">Carlos Augusto de Almeida Campos   </v>
          </cell>
        </row>
        <row r="2029">
          <cell r="B2029" t="str">
            <v xml:space="preserve">Carlos B. França                   </v>
          </cell>
        </row>
        <row r="2030">
          <cell r="B2030" t="str">
            <v xml:space="preserve">Carlos C.Castro,E.Pinho,J.Peres    </v>
          </cell>
        </row>
        <row r="2031">
          <cell r="B2031" t="str">
            <v xml:space="preserve">Carlos Cabreira-S.Ass.Tec.Unip.Lda </v>
          </cell>
        </row>
        <row r="2032">
          <cell r="B2032" t="str">
            <v xml:space="preserve">Carlos Conceição Borges Alves      </v>
          </cell>
        </row>
        <row r="2033">
          <cell r="B2033" t="str">
            <v xml:space="preserve">Carlos Cunha                       </v>
          </cell>
        </row>
        <row r="2034">
          <cell r="B2034" t="str">
            <v xml:space="preserve">Carlos D.A.Carrasquinho            </v>
          </cell>
        </row>
        <row r="2035">
          <cell r="B2035" t="str">
            <v xml:space="preserve">CARLOS DUARTE MELO                 </v>
          </cell>
        </row>
        <row r="2036">
          <cell r="B2036" t="str">
            <v xml:space="preserve">Carlos Eduardo Andrade Costa       </v>
          </cell>
        </row>
        <row r="2037">
          <cell r="B2037" t="str">
            <v xml:space="preserve">Carlos Faria                       </v>
          </cell>
        </row>
        <row r="2038">
          <cell r="B2038" t="str">
            <v xml:space="preserve">Carlos Fernando Vieira             </v>
          </cell>
        </row>
        <row r="2039">
          <cell r="B2039" t="str">
            <v xml:space="preserve">Carlos Ferreira Dantas             </v>
          </cell>
        </row>
        <row r="2040">
          <cell r="B2040" t="str">
            <v xml:space="preserve">CARLOS FILIPE DOS SANTOS RIBEIRO   </v>
          </cell>
        </row>
        <row r="2041">
          <cell r="B2041" t="str">
            <v xml:space="preserve">Carlos Filipe Garrancho Gomes      </v>
          </cell>
        </row>
        <row r="2042">
          <cell r="B2042" t="str">
            <v xml:space="preserve">Carlos Gomes Viegas                </v>
          </cell>
        </row>
        <row r="2043">
          <cell r="B2043" t="str">
            <v xml:space="preserve">CARLOS HENRIQUE TEIXEIRA HERMÍNIO  </v>
          </cell>
        </row>
        <row r="2044">
          <cell r="B2044" t="str">
            <v>CARLOS HENRIQUE V. C. DOS SANTOS LO</v>
          </cell>
        </row>
        <row r="2045">
          <cell r="B2045" t="str">
            <v xml:space="preserve">Carlos Humberto C. Teves           </v>
          </cell>
        </row>
        <row r="2046">
          <cell r="B2046" t="str">
            <v xml:space="preserve">CARLOS JORGE SIMOES SILVA MELO     </v>
          </cell>
        </row>
        <row r="2047">
          <cell r="B2047" t="str">
            <v xml:space="preserve">Carlos José Almeida Soares Brito   </v>
          </cell>
        </row>
        <row r="2048">
          <cell r="B2048" t="str">
            <v xml:space="preserve">CARLOS JOSE LUTA AREIAS            </v>
          </cell>
        </row>
        <row r="2049">
          <cell r="B2049" t="str">
            <v xml:space="preserve">Carlos José Pereira da S.Santos    </v>
          </cell>
        </row>
        <row r="2050">
          <cell r="B2050" t="str">
            <v xml:space="preserve">Carlos Lopes Gouveia, Lda          </v>
          </cell>
        </row>
        <row r="2051">
          <cell r="B2051" t="str">
            <v xml:space="preserve">CARLOS LUIS FIGUEIREDO LOPES       </v>
          </cell>
        </row>
        <row r="2052">
          <cell r="B2052" t="str">
            <v xml:space="preserve">Carlos M. D. Simões                </v>
          </cell>
        </row>
        <row r="2053">
          <cell r="B2053" t="str">
            <v xml:space="preserve">Carlos M. F. Rosa                  </v>
          </cell>
        </row>
        <row r="2054">
          <cell r="B2054" t="str">
            <v xml:space="preserve">CARLOS MANUEL CALDEIRA ÁVILA       </v>
          </cell>
        </row>
        <row r="2055">
          <cell r="B2055" t="str">
            <v xml:space="preserve">CARLOS MANUEL CARDOSO RITO         </v>
          </cell>
        </row>
        <row r="2056">
          <cell r="B2056" t="str">
            <v xml:space="preserve">Carlos Manuel da Ponte Vieira, Lda </v>
          </cell>
        </row>
        <row r="2057">
          <cell r="B2057" t="str">
            <v xml:space="preserve">Carlos Manuel da Silva Gomes       </v>
          </cell>
        </row>
        <row r="2058">
          <cell r="B2058" t="str">
            <v xml:space="preserve">Carlos Manuel da Silva Lopes       </v>
          </cell>
        </row>
        <row r="2059">
          <cell r="B2059" t="str">
            <v xml:space="preserve">Carlos Manuel de Sousa Amor        </v>
          </cell>
        </row>
        <row r="2060">
          <cell r="B2060" t="str">
            <v xml:space="preserve">Carlos Manuel Estima Oliveira      </v>
          </cell>
        </row>
        <row r="2061">
          <cell r="B2061" t="str">
            <v xml:space="preserve">Carlos Manuel Ferreira Augusto     </v>
          </cell>
        </row>
        <row r="2062">
          <cell r="B2062" t="str">
            <v xml:space="preserve">Carlos Manuel Ferreira Carvalho    </v>
          </cell>
        </row>
        <row r="2063">
          <cell r="B2063" t="str">
            <v xml:space="preserve">Carlos Manuel Ferreira da Silva    </v>
          </cell>
        </row>
        <row r="2064">
          <cell r="B2064" t="str">
            <v xml:space="preserve">Carlos Manuel Ferreira Medeiros    </v>
          </cell>
        </row>
        <row r="2065">
          <cell r="B2065" t="str">
            <v>CARLOS MANUEL G. GOULART DE SEQUEIR</v>
          </cell>
        </row>
        <row r="2066">
          <cell r="B2066" t="str">
            <v xml:space="preserve">CARLOS MANUEL GONCALVES BORRALHO   </v>
          </cell>
        </row>
        <row r="2067">
          <cell r="B2067" t="str">
            <v xml:space="preserve">CARLOS MANUEL JESUS CASTANHEIRA    </v>
          </cell>
        </row>
        <row r="2068">
          <cell r="B2068" t="str">
            <v xml:space="preserve">Carlos Manuel Marques Correia      </v>
          </cell>
        </row>
        <row r="2069">
          <cell r="B2069" t="str">
            <v xml:space="preserve">CARLOS MANUEL MORAIS LOPES         </v>
          </cell>
        </row>
        <row r="2070">
          <cell r="B2070" t="str">
            <v xml:space="preserve">CARLOS MANUEL O.FERREIRA PELIÇAS   </v>
          </cell>
        </row>
        <row r="2071">
          <cell r="B2071" t="str">
            <v xml:space="preserve">Carlos Manuel Pereira Martins      </v>
          </cell>
        </row>
        <row r="2072">
          <cell r="B2072" t="str">
            <v xml:space="preserve">CARLOS MANUEL REIS MAROCO          </v>
          </cell>
        </row>
        <row r="2073">
          <cell r="B2073" t="str">
            <v xml:space="preserve">CARLOS MANUEL RODRIGUES DOS SANTOS </v>
          </cell>
        </row>
        <row r="2074">
          <cell r="B2074" t="str">
            <v xml:space="preserve">Carlos Manuel Sousa Jesus          </v>
          </cell>
        </row>
        <row r="2075">
          <cell r="B2075" t="str">
            <v xml:space="preserve">Carlos Manuel Teixeira das Neves   </v>
          </cell>
        </row>
        <row r="2076">
          <cell r="B2076" t="str">
            <v xml:space="preserve">CARLOS MANUEL TEIXEIRA DAS NEVES   </v>
          </cell>
        </row>
        <row r="2077">
          <cell r="B2077" t="str">
            <v>CARLOS MARIA DE HORTEGA THEMUDO BAR</v>
          </cell>
        </row>
        <row r="2078">
          <cell r="B2078" t="str">
            <v>CARLOS MIGUEL DOS SANTOS OLIVEIRA Á</v>
          </cell>
        </row>
        <row r="2079">
          <cell r="B2079" t="str">
            <v xml:space="preserve">CARLOS MIGUEL DOS SANTOS VIEIRA    </v>
          </cell>
        </row>
        <row r="2080">
          <cell r="B2080" t="str">
            <v xml:space="preserve">CARLOS MIGUEL LOPES NUNES          </v>
          </cell>
        </row>
        <row r="2081">
          <cell r="B2081" t="str">
            <v xml:space="preserve">Carlos Moia                        </v>
          </cell>
        </row>
        <row r="2082">
          <cell r="B2082" t="str">
            <v xml:space="preserve">Carlos Mosca                       </v>
          </cell>
        </row>
        <row r="2083">
          <cell r="B2083" t="str">
            <v xml:space="preserve">CARLOS ODÉCIO NUNES MADEIRA        </v>
          </cell>
        </row>
        <row r="2084">
          <cell r="B2084" t="str">
            <v xml:space="preserve">CARLOS PEDRO A.F.C. MOREIRA        </v>
          </cell>
        </row>
        <row r="2085">
          <cell r="B2085" t="str">
            <v xml:space="preserve">Carlos Pedro A.F.C.Moreira         </v>
          </cell>
        </row>
        <row r="2086">
          <cell r="B2086" t="str">
            <v>CARLOS RAFAEL RIBEIRO RAMOS GUTIERR</v>
          </cell>
        </row>
        <row r="2087">
          <cell r="B2087" t="str">
            <v xml:space="preserve">Carlos Rendas Pereira              </v>
          </cell>
        </row>
        <row r="2088">
          <cell r="B2088" t="str">
            <v xml:space="preserve">Carlos Rodrigues                   </v>
          </cell>
        </row>
        <row r="2089">
          <cell r="B2089" t="str">
            <v xml:space="preserve">Carlos Rodrigues Costa &amp; Cia, Lda  </v>
          </cell>
        </row>
        <row r="2090">
          <cell r="B2090" t="str">
            <v xml:space="preserve">Carlos Rodrigues e Silva           </v>
          </cell>
        </row>
        <row r="2091">
          <cell r="B2091" t="str">
            <v xml:space="preserve">Carlos S. Cabral e Filhos, Lda.    </v>
          </cell>
        </row>
        <row r="2092">
          <cell r="B2092" t="str">
            <v xml:space="preserve">Carlos Simões                      </v>
          </cell>
        </row>
        <row r="2093">
          <cell r="B2093" t="str">
            <v xml:space="preserve">Carlos Teixeira Brás               </v>
          </cell>
        </row>
        <row r="2094">
          <cell r="B2094" t="str">
            <v xml:space="preserve">CARLOS TEODORO CALIXTO             </v>
          </cell>
        </row>
        <row r="2095">
          <cell r="B2095" t="str">
            <v>CARLOS VICENTE DE CARVALHO FINTEIRO</v>
          </cell>
        </row>
        <row r="2096">
          <cell r="B2096" t="str">
            <v>Carlton Palácio-S.Constr.Ex.Hotel.S</v>
          </cell>
        </row>
        <row r="2097">
          <cell r="B2097" t="str">
            <v>CARM-Casa Agrícola Roboredo Madeira</v>
          </cell>
        </row>
        <row r="2098">
          <cell r="B2098" t="str">
            <v>Carmigal-Máq.Ferrag.Ferramentas,Lda</v>
          </cell>
        </row>
        <row r="2099">
          <cell r="B2099" t="str">
            <v xml:space="preserve">Carmo e Braz, Lda.                 </v>
          </cell>
        </row>
        <row r="2100">
          <cell r="B2100" t="str">
            <v xml:space="preserve">Carmo Machado                      </v>
          </cell>
        </row>
        <row r="2101">
          <cell r="B2101" t="str">
            <v>Carmona-Gest.G.Resíd. Perigosos Lda</v>
          </cell>
        </row>
        <row r="2102">
          <cell r="B2102" t="str">
            <v>Carmona-S.Limp.Trat.Combustíveis,SA</v>
          </cell>
        </row>
        <row r="2103">
          <cell r="B2103" t="str">
            <v xml:space="preserve">Carne da Nação-C.Transf.Carne,Lda  </v>
          </cell>
        </row>
        <row r="2104">
          <cell r="B2104" t="str">
            <v xml:space="preserve">Carneiro e Filho, Lda              </v>
          </cell>
        </row>
        <row r="2105">
          <cell r="B2105" t="str">
            <v xml:space="preserve">Carnivori, Lda                     </v>
          </cell>
        </row>
        <row r="2106">
          <cell r="B2106" t="str">
            <v xml:space="preserve">Carnova-Soc.Distr.Automóveis, SA   </v>
          </cell>
        </row>
        <row r="2107">
          <cell r="B2107" t="str">
            <v xml:space="preserve">CAROLINA BRAZ SANTOS               </v>
          </cell>
        </row>
        <row r="2108">
          <cell r="B2108" t="str">
            <v xml:space="preserve">Carolina Cipolli Amado             </v>
          </cell>
        </row>
        <row r="2109">
          <cell r="B2109" t="str">
            <v>Caroline Reiss-Pacha Language Servi</v>
          </cell>
        </row>
        <row r="2110">
          <cell r="B2110" t="str">
            <v xml:space="preserve">Carpimagem-Carpintaria Design,Lda  </v>
          </cell>
        </row>
        <row r="2111">
          <cell r="B2111" t="str">
            <v xml:space="preserve">Carpimecol-Ferragens e Ferramentas </v>
          </cell>
        </row>
        <row r="2112">
          <cell r="B2112" t="str">
            <v>Carpincasais-Socª Tecnica Carpintar</v>
          </cell>
        </row>
        <row r="2113">
          <cell r="B2113" t="str">
            <v>Carpinfer-Carpinta.Mec.Artistica,SA</v>
          </cell>
        </row>
        <row r="2114">
          <cell r="B2114" t="str">
            <v>Carpintaria Mecânica Juncalinho, Ld</v>
          </cell>
        </row>
        <row r="2115">
          <cell r="B2115" t="str">
            <v>Carpintaria Moderna da Lourinhã,Lda</v>
          </cell>
        </row>
        <row r="2116">
          <cell r="B2116" t="str">
            <v xml:space="preserve">Carpintaria Progresso de Alhandra  </v>
          </cell>
        </row>
        <row r="2117">
          <cell r="B2117" t="str">
            <v xml:space="preserve">Carpintaria Simão e Botelho, Lda   </v>
          </cell>
        </row>
        <row r="2118">
          <cell r="B2118" t="str">
            <v xml:space="preserve">Carpneu-Soc.Com. Pneus Acessórios  </v>
          </cell>
        </row>
        <row r="2119">
          <cell r="B2119" t="str">
            <v xml:space="preserve">Carra                              </v>
          </cell>
        </row>
        <row r="2120">
          <cell r="B2120" t="str">
            <v xml:space="preserve">Carrasco e Vieira ,Lda             </v>
          </cell>
        </row>
        <row r="2121">
          <cell r="B2121" t="str">
            <v xml:space="preserve">Carreiro &amp; Cavaco,Desinfecções,Lda </v>
          </cell>
        </row>
        <row r="2122">
          <cell r="B2122" t="str">
            <v xml:space="preserve">Carreiro e C., Lda.                </v>
          </cell>
        </row>
        <row r="2123">
          <cell r="B2123" t="str">
            <v xml:space="preserve">Carreiro e Filhos-C.Ind.Tint.Lda   </v>
          </cell>
        </row>
        <row r="2124">
          <cell r="B2124" t="str">
            <v xml:space="preserve">Carriço &amp; Monteiro, SA             </v>
          </cell>
        </row>
        <row r="2125">
          <cell r="B2125" t="str">
            <v xml:space="preserve">Carrier Portugal - Ar Cond., Lda.  </v>
          </cell>
        </row>
        <row r="2126">
          <cell r="B2126" t="str">
            <v>Carristur-Inov.Transp.Urb.Reg.Unip.</v>
          </cell>
        </row>
        <row r="2127">
          <cell r="B2127" t="str">
            <v xml:space="preserve">Carsiste-Com.Assist.Automóvel, Lda </v>
          </cell>
        </row>
        <row r="2128">
          <cell r="B2128" t="str">
            <v>Carticred-Cartões Ident.Crédito,Lda</v>
          </cell>
        </row>
        <row r="2129">
          <cell r="B2129" t="str">
            <v>Cartil-Communications &amp; Electronics</v>
          </cell>
        </row>
        <row r="2130">
          <cell r="B2130" t="str">
            <v xml:space="preserve">Cartil-Telecomunic.Electrónica,SA  </v>
          </cell>
        </row>
        <row r="2131">
          <cell r="B2131" t="str">
            <v>Cartório Notarial Isabel Catarino F</v>
          </cell>
        </row>
        <row r="2132">
          <cell r="B2132" t="str">
            <v>Cartorumo-Cartografia e Serviços,Ld</v>
          </cell>
        </row>
        <row r="2133">
          <cell r="B2133" t="str">
            <v xml:space="preserve">Cartosis-S.Cartoes Segurança,Lda   </v>
          </cell>
        </row>
        <row r="2134">
          <cell r="B2134" t="str">
            <v xml:space="preserve">Carvalho Baptista e C., Lda.       </v>
          </cell>
        </row>
        <row r="2135">
          <cell r="B2135" t="str">
            <v xml:space="preserve">Carvalho Costa-Máq.E Negócios,Ld   </v>
          </cell>
        </row>
        <row r="2136">
          <cell r="B2136" t="str">
            <v xml:space="preserve">Carvalho e Irmãos Ferreira, Lda    </v>
          </cell>
        </row>
        <row r="2137">
          <cell r="B2137" t="str">
            <v xml:space="preserve">Cas                                </v>
          </cell>
        </row>
        <row r="2138">
          <cell r="B2138" t="str">
            <v xml:space="preserve">Casa Angola Intern.- Imp.Exp.,S.A. </v>
          </cell>
        </row>
        <row r="2139">
          <cell r="B2139" t="str">
            <v>Casa Castro Malheiro-S.Agricola,Lda</v>
          </cell>
        </row>
        <row r="2140">
          <cell r="B2140" t="str">
            <v xml:space="preserve">Casa Chaby - Artigos de desporto   </v>
          </cell>
        </row>
        <row r="2141">
          <cell r="B2141" t="str">
            <v xml:space="preserve">Casa da Comida-Rest.Gastronom.Lda  </v>
          </cell>
        </row>
        <row r="2142">
          <cell r="B2142" t="str">
            <v>Casa da Costura-Fernanda Adelina Go</v>
          </cell>
        </row>
        <row r="2143">
          <cell r="B2143" t="str">
            <v xml:space="preserve">Casa da Cultura de Loulé           </v>
          </cell>
        </row>
        <row r="2144">
          <cell r="B2144" t="str">
            <v xml:space="preserve">Casa das Bandeiras, Lda            </v>
          </cell>
        </row>
        <row r="2145">
          <cell r="B2145" t="str">
            <v xml:space="preserve">Casa das Chaves de Sacavém         </v>
          </cell>
        </row>
        <row r="2146">
          <cell r="B2146" t="str">
            <v xml:space="preserve">Casa das Lâmpadas, S.A.            </v>
          </cell>
        </row>
        <row r="2147">
          <cell r="B2147" t="str">
            <v xml:space="preserve">Casa de Pompeia-Org.Eventos,Lda    </v>
          </cell>
        </row>
        <row r="2148">
          <cell r="B2148" t="str">
            <v xml:space="preserve">Casa do Campo                      </v>
          </cell>
        </row>
        <row r="2149">
          <cell r="B2149" t="str">
            <v xml:space="preserve">Casa do Marquês-Hotelaria          </v>
          </cell>
        </row>
        <row r="2150">
          <cell r="B2150" t="str">
            <v xml:space="preserve">Casa dos Rolamentos, Lda           </v>
          </cell>
        </row>
        <row r="2151">
          <cell r="B2151" t="str">
            <v xml:space="preserve">Casa dos Sabores de Portugal       </v>
          </cell>
        </row>
        <row r="2152">
          <cell r="B2152" t="str">
            <v xml:space="preserve">Casa dos Sabores de Portugal, Lda  </v>
          </cell>
        </row>
        <row r="2153">
          <cell r="B2153" t="str">
            <v xml:space="preserve">Casa dos Tapetes Fofal, Lda        </v>
          </cell>
        </row>
        <row r="2154">
          <cell r="B2154" t="str">
            <v xml:space="preserve">Casa dos Toldos-Fáb.Toldos, Lda    </v>
          </cell>
        </row>
        <row r="2155">
          <cell r="B2155" t="str">
            <v>Casa Felix - Material Eléctrico,Lda</v>
          </cell>
        </row>
        <row r="2156">
          <cell r="B2156" t="str">
            <v xml:space="preserve">Casa Ferramentas -Esteves C.Lda    </v>
          </cell>
        </row>
        <row r="2157">
          <cell r="B2157" t="str">
            <v xml:space="preserve">Casa Lettering-Lett.dec.Sinal,Lda  </v>
          </cell>
        </row>
        <row r="2158">
          <cell r="B2158" t="str">
            <v xml:space="preserve">Casa Magriço-Artig.P/desporto,SA   </v>
          </cell>
        </row>
        <row r="2159">
          <cell r="B2159" t="str">
            <v xml:space="preserve">Casa Matos                         </v>
          </cell>
        </row>
        <row r="2160">
          <cell r="B2160" t="str">
            <v xml:space="preserve">Casa Milé-Florista e Decoração,Lda </v>
          </cell>
        </row>
        <row r="2161">
          <cell r="B2161" t="str">
            <v>Casa Pessoal IM (Inst.Meteorologia)</v>
          </cell>
        </row>
        <row r="2162">
          <cell r="B2162" t="str">
            <v xml:space="preserve">Casa Pia de Lisboa                 </v>
          </cell>
        </row>
        <row r="2163">
          <cell r="B2163" t="str">
            <v>Casa Repouso Tratamentos da Luz,Lda</v>
          </cell>
        </row>
        <row r="2164">
          <cell r="B2164" t="str">
            <v xml:space="preserve">Casa Senna - Senna, Lda            </v>
          </cell>
        </row>
        <row r="2165">
          <cell r="B2165" t="str">
            <v xml:space="preserve">Casa Serras - E. Dias Serras, S.A. </v>
          </cell>
        </row>
        <row r="2166">
          <cell r="B2166" t="str">
            <v xml:space="preserve">Casa Silva                         </v>
          </cell>
        </row>
        <row r="2167">
          <cell r="B2167" t="str">
            <v xml:space="preserve">Casa Sonotone                      </v>
          </cell>
        </row>
        <row r="2168">
          <cell r="B2168" t="str">
            <v xml:space="preserve">Casa Tavares &amp; Tavares, Lda        </v>
          </cell>
        </row>
        <row r="2169">
          <cell r="B2169" t="str">
            <v>Casa Torres-Iluminações Decorativas</v>
          </cell>
        </row>
        <row r="2170">
          <cell r="B2170" t="str">
            <v xml:space="preserve">Casa Verde - Soc.Com.Tecidos,Lda   </v>
          </cell>
        </row>
        <row r="2171">
          <cell r="B2171" t="str">
            <v xml:space="preserve">Casa Viola - Lotarias, Lda         </v>
          </cell>
        </row>
        <row r="2172">
          <cell r="B2172" t="str">
            <v xml:space="preserve">Casal José &amp; Filha, Lda            </v>
          </cell>
        </row>
        <row r="2173">
          <cell r="B2173" t="str">
            <v xml:space="preserve">Casapeças Oliveira, Lda            </v>
          </cell>
        </row>
        <row r="2174">
          <cell r="B2174" t="str">
            <v xml:space="preserve">Casauto-Casa Rolam.de Lisboa,Lda   </v>
          </cell>
        </row>
        <row r="2175">
          <cell r="B2175" t="str">
            <v xml:space="preserve">Casbloc - Casa Monobloco, Lda      </v>
          </cell>
        </row>
        <row r="2176">
          <cell r="B2176" t="str">
            <v xml:space="preserve">Case/Edinfor,ACE                   </v>
          </cell>
        </row>
        <row r="2177">
          <cell r="B2177" t="str">
            <v xml:space="preserve">Case-C.Arq.Sol.Inform.Estrut.,Sa   </v>
          </cell>
        </row>
        <row r="2178">
          <cell r="B2178" t="str">
            <v>CaseEdinfor II- Sist. Informação,SA</v>
          </cell>
        </row>
        <row r="2179">
          <cell r="B2179" t="str">
            <v xml:space="preserve">Casino da Póvoa-Varzim Sol, SA     </v>
          </cell>
        </row>
        <row r="2180">
          <cell r="B2180" t="str">
            <v xml:space="preserve">Casino Estoril - Estoril Sol, SA   </v>
          </cell>
        </row>
        <row r="2181">
          <cell r="B2181" t="str">
            <v xml:space="preserve">Casli-S.L.                         </v>
          </cell>
        </row>
        <row r="2182">
          <cell r="B2182" t="str">
            <v xml:space="preserve">Casobra-Ferragens e Ferram.Lda     </v>
          </cell>
        </row>
        <row r="2183">
          <cell r="B2183" t="str">
            <v xml:space="preserve">Cassel Data-Comput.E Sistemas,Lda  </v>
          </cell>
        </row>
        <row r="2184">
          <cell r="B2184" t="str">
            <v xml:space="preserve">Cassiano Conceição C. Vitorio      </v>
          </cell>
        </row>
        <row r="2185">
          <cell r="B2185" t="str">
            <v>Castalez-Consultadoria Prest.Serv.E</v>
          </cell>
        </row>
        <row r="2186">
          <cell r="B2186" t="str">
            <v>Castanheira &amp; Becken-S.Imobiliária,</v>
          </cell>
        </row>
        <row r="2187">
          <cell r="B2187" t="str">
            <v xml:space="preserve">Castanheira &amp; Castanheira, Lda     </v>
          </cell>
        </row>
        <row r="2188">
          <cell r="B2188" t="str">
            <v xml:space="preserve">Castanheira e Soares, Lda.         </v>
          </cell>
        </row>
        <row r="2189">
          <cell r="B2189" t="str">
            <v xml:space="preserve">Castelhano &amp; Ferreira, S.A         </v>
          </cell>
        </row>
        <row r="2190">
          <cell r="B2190" t="str">
            <v xml:space="preserve">Castelimo - Com.Automóv.Serv.,S.A. </v>
          </cell>
        </row>
        <row r="2191">
          <cell r="B2191" t="str">
            <v xml:space="preserve">Castolin Iberica, SA               </v>
          </cell>
        </row>
        <row r="2192">
          <cell r="B2192" t="str">
            <v xml:space="preserve">Castro &amp; Fagulha, Lda              </v>
          </cell>
        </row>
        <row r="2193">
          <cell r="B2193" t="str">
            <v xml:space="preserve">Castrol Portuguesa, Lda            </v>
          </cell>
        </row>
        <row r="2194">
          <cell r="B2194" t="str">
            <v xml:space="preserve">Castros-Iluminações Festivas, SA   </v>
          </cell>
        </row>
        <row r="2195">
          <cell r="B2195" t="str">
            <v>CATARINA PATRÍCIA C. PEREIRA CARVOE</v>
          </cell>
        </row>
        <row r="2196">
          <cell r="B2196" t="str">
            <v xml:space="preserve">Catarina S. Pardal Monteiro        </v>
          </cell>
        </row>
        <row r="2197">
          <cell r="B2197" t="str">
            <v xml:space="preserve">Catela Maritima-Com.Mat.Naútico    </v>
          </cell>
        </row>
        <row r="2198">
          <cell r="B2198" t="str">
            <v xml:space="preserve">Cateringpor-Catering Portugal,SA   </v>
          </cell>
        </row>
        <row r="2199">
          <cell r="B2199" t="str">
            <v>Cati-C.Atlântico Tecn.Informação,Ld</v>
          </cell>
        </row>
        <row r="2200">
          <cell r="B2200" t="str">
            <v>Catim-Centro Apoio Tecº Indª Metalo</v>
          </cell>
        </row>
        <row r="2201">
          <cell r="B2201" t="str">
            <v xml:space="preserve">Catraius-Activ.Form.Educ.,Lda      </v>
          </cell>
        </row>
        <row r="2202">
          <cell r="B2202" t="str">
            <v xml:space="preserve">CATR-Centro Apoio T.Recuperação    </v>
          </cell>
        </row>
        <row r="2203">
          <cell r="B2203" t="str">
            <v xml:space="preserve">Caulim-Organização de Eventos,Lda  </v>
          </cell>
        </row>
        <row r="2204">
          <cell r="B2204" t="str">
            <v xml:space="preserve">Cavacas Alves, Lda                 </v>
          </cell>
        </row>
        <row r="2205">
          <cell r="B2205" t="str">
            <v>Cavaleiros do Mar-Anim.Turística,Ld</v>
          </cell>
        </row>
        <row r="2206">
          <cell r="B2206" t="str">
            <v xml:space="preserve">Caves Borlido, SA                  </v>
          </cell>
        </row>
        <row r="2207">
          <cell r="B2207" t="str">
            <v>Cavilat-Com.Distr.Pr.Alimentares,Ld</v>
          </cell>
        </row>
        <row r="2208">
          <cell r="B2208" t="str">
            <v xml:space="preserve">Cavotec Dabico Uk Limited          </v>
          </cell>
        </row>
        <row r="2209">
          <cell r="B2209" t="str">
            <v>CB Richard Ellis-C.Av.Imóveis Unip.</v>
          </cell>
        </row>
        <row r="2210">
          <cell r="B2210" t="str">
            <v>CB Richard Ellis-S.Med.Imobiliária,</v>
          </cell>
        </row>
        <row r="2211">
          <cell r="B2211" t="str">
            <v xml:space="preserve">CCABJ-Centro Comercial Agricola de </v>
          </cell>
        </row>
        <row r="2212">
          <cell r="B2212" t="str">
            <v xml:space="preserve">CCIB-Centre de Convenciones        </v>
          </cell>
        </row>
        <row r="2213">
          <cell r="B2213" t="str">
            <v xml:space="preserve">CCO Consultores Comp.Organiz.Lda   </v>
          </cell>
        </row>
        <row r="2214">
          <cell r="B2214" t="str">
            <v xml:space="preserve">CCommunications Ldt                </v>
          </cell>
        </row>
        <row r="2215">
          <cell r="B2215" t="str">
            <v xml:space="preserve">CCTV Labs Pty Ltd                  </v>
          </cell>
        </row>
        <row r="2216">
          <cell r="B2216" t="str">
            <v xml:space="preserve">CDA-Com.e Decor.Alvamonte, Lda     </v>
          </cell>
        </row>
        <row r="2217">
          <cell r="B2217" t="str">
            <v xml:space="preserve">CDI-CompªDistrib.Informática, Lda  </v>
          </cell>
        </row>
        <row r="2218">
          <cell r="B2218" t="str">
            <v xml:space="preserve">Cdl - Portas Automat.Portugal,Lda  </v>
          </cell>
        </row>
        <row r="2219">
          <cell r="B2219" t="str">
            <v>CDL II-Manut.Portas Automatismos,Ld</v>
          </cell>
        </row>
        <row r="2220">
          <cell r="B2220" t="str">
            <v xml:space="preserve">Cebit - Repres. Imp. e Exp., Lda   </v>
          </cell>
        </row>
        <row r="2221">
          <cell r="B2221" t="str">
            <v>CECILIA AMELIA PAREDES MARTINS L JO</v>
          </cell>
        </row>
        <row r="2222">
          <cell r="B2222" t="str">
            <v xml:space="preserve">Cecília Maria Rodrigues Correia    </v>
          </cell>
        </row>
        <row r="2223">
          <cell r="B2223" t="str">
            <v xml:space="preserve">Cecoa-C.Form.Prof.Comércio Afins   </v>
          </cell>
        </row>
        <row r="2224">
          <cell r="B2224" t="str">
            <v xml:space="preserve">CEDRICO JOSÉ MATIAS JESUS          </v>
          </cell>
        </row>
        <row r="2225">
          <cell r="B2225" t="str">
            <v xml:space="preserve">CEEP-Centre Europeen Entreprises   </v>
          </cell>
        </row>
        <row r="2226">
          <cell r="B2226" t="str">
            <v>Ceeps-Centro Estud.Economia Pública</v>
          </cell>
        </row>
        <row r="2227">
          <cell r="B2227" t="str">
            <v xml:space="preserve">Cefar - Ind.Serralh.C.Civil, Lda   </v>
          </cell>
        </row>
        <row r="2228">
          <cell r="B2228" t="str">
            <v xml:space="preserve">Cefar - Ind.Serralh.C.Civil, Lda   </v>
          </cell>
        </row>
        <row r="2229">
          <cell r="B2229" t="str">
            <v xml:space="preserve">Cegelec Aeg Syst.And Automation    </v>
          </cell>
        </row>
        <row r="2230">
          <cell r="B2230" t="str">
            <v>Cegelec AEG-Inst.Sist.Automação Lda</v>
          </cell>
        </row>
        <row r="2231">
          <cell r="B2231" t="str">
            <v xml:space="preserve">Cego Surdo e Mudo-Prodº Multimédia </v>
          </cell>
        </row>
        <row r="2232">
          <cell r="B2232" t="str">
            <v xml:space="preserve">Cegoc-Tea, Lda                     </v>
          </cell>
        </row>
        <row r="2233">
          <cell r="B2233" t="str">
            <v xml:space="preserve">CEIFA-C.Est..Inf.Form.Ambiente,Lda </v>
          </cell>
        </row>
        <row r="2234">
          <cell r="B2234" t="str">
            <v>Cejur-Centro Est. Jurídicos do Minh</v>
          </cell>
        </row>
        <row r="2235">
          <cell r="B2235" t="str">
            <v xml:space="preserve">Celeste Silveira, Unipessoal, Lda  </v>
          </cell>
        </row>
        <row r="2236">
          <cell r="B2236" t="str">
            <v xml:space="preserve">Celestino Manuel Freire Dias       </v>
          </cell>
        </row>
        <row r="2237">
          <cell r="B2237" t="str">
            <v>Celfinet-Consultoria em Telecomunic</v>
          </cell>
        </row>
        <row r="2238">
          <cell r="B2238" t="str">
            <v>CELIA CRISTINA M. OLIVEIRA MACIEIRA</v>
          </cell>
        </row>
        <row r="2239">
          <cell r="B2239" t="str">
            <v xml:space="preserve">CÉLIA DO NASCIMENTO V. CAVA VIEGAS </v>
          </cell>
        </row>
        <row r="2240">
          <cell r="B2240" t="str">
            <v xml:space="preserve">Célia Maria Palhares F.Barbosa     </v>
          </cell>
        </row>
        <row r="2241">
          <cell r="B2241" t="str">
            <v xml:space="preserve">Célia Maria Santos Dias Brito      </v>
          </cell>
        </row>
        <row r="2242">
          <cell r="B2242" t="str">
            <v xml:space="preserve">Célio Alberto, Lda.                </v>
          </cell>
        </row>
        <row r="2243">
          <cell r="B2243" t="str">
            <v xml:space="preserve">Celpur-Eq.Higiene,Segur.P.Quimicos </v>
          </cell>
        </row>
        <row r="2244">
          <cell r="B2244" t="str">
            <v xml:space="preserve">Celta-Sistemas de Informação,Lda   </v>
          </cell>
        </row>
        <row r="2245">
          <cell r="B2245" t="str">
            <v xml:space="preserve">Cemafer-Import.Export.,Lda         </v>
          </cell>
        </row>
        <row r="2246">
          <cell r="B2246" t="str">
            <v xml:space="preserve">Cempalavras-Com.Empresarial,Lda    </v>
          </cell>
        </row>
        <row r="2247">
          <cell r="B2247" t="str">
            <v xml:space="preserve">Cenel-Electricidade do Centro,S.A. </v>
          </cell>
        </row>
        <row r="2248">
          <cell r="B2248" t="str">
            <v xml:space="preserve">CENERTEC-C.Energ.Tecnologia,Lda    </v>
          </cell>
        </row>
        <row r="2249">
          <cell r="B2249" t="str">
            <v xml:space="preserve">Cenfic-Cent.Form.Profissional,Lda  </v>
          </cell>
        </row>
        <row r="2250">
          <cell r="B2250" t="str">
            <v xml:space="preserve">Cenorplan-Planeam.Projectos,Lda    </v>
          </cell>
        </row>
        <row r="2251">
          <cell r="B2251" t="str">
            <v xml:space="preserve">Cenor-Projectos de Engenharia, Lda </v>
          </cell>
        </row>
        <row r="2252">
          <cell r="B2252" t="str">
            <v xml:space="preserve">Cent.T.Flux.-Moreira e Paiva,Lda   </v>
          </cell>
        </row>
        <row r="2253">
          <cell r="B2253" t="str">
            <v>Centeco-Centro Publicidade Materiai</v>
          </cell>
        </row>
        <row r="2254">
          <cell r="B2254" t="str">
            <v xml:space="preserve">Centeque-Centro Tec.Equip.Esc,Lda  </v>
          </cell>
        </row>
        <row r="2255">
          <cell r="B2255" t="str">
            <v xml:space="preserve">Centímetro-Pap.Equip.Tecn., Lda.   </v>
          </cell>
        </row>
        <row r="2256">
          <cell r="B2256" t="str">
            <v xml:space="preserve">Central de Notícias do Algarve     </v>
          </cell>
        </row>
        <row r="2257">
          <cell r="B2257" t="str">
            <v xml:space="preserve">Central Papeleira de Alenquer,S.A. </v>
          </cell>
        </row>
        <row r="2258">
          <cell r="B2258" t="str">
            <v xml:space="preserve">Central Sub-Sociedade Unipessoal   </v>
          </cell>
        </row>
        <row r="2259">
          <cell r="B2259" t="str">
            <v>Central Vulcaniz. S. Sebastião, Lda</v>
          </cell>
        </row>
        <row r="2260">
          <cell r="B2260" t="str">
            <v xml:space="preserve">Centralfone - Equip.Telecom.,Lda   </v>
          </cell>
        </row>
        <row r="2261">
          <cell r="B2261" t="str">
            <v xml:space="preserve">Centrauto-José Belchior Unipessoal </v>
          </cell>
        </row>
        <row r="2262">
          <cell r="B2262" t="str">
            <v xml:space="preserve">Centre de Congrés Pierre Bandis    </v>
          </cell>
        </row>
        <row r="2263">
          <cell r="B2263" t="str">
            <v xml:space="preserve">Centre for Asia Pacific Aviation   </v>
          </cell>
        </row>
        <row r="2264">
          <cell r="B2264" t="str">
            <v xml:space="preserve">Centro Clínico Cross               </v>
          </cell>
        </row>
        <row r="2265">
          <cell r="B2265" t="str">
            <v xml:space="preserve">Centro de Ciências do Mar          </v>
          </cell>
        </row>
        <row r="2266">
          <cell r="B2266" t="str">
            <v>Centro de Cultura e Desp. de Olivai</v>
          </cell>
        </row>
        <row r="2267">
          <cell r="B2267" t="str">
            <v xml:space="preserve">Centro de dança do Porto           </v>
          </cell>
        </row>
        <row r="2268">
          <cell r="B2268" t="str">
            <v xml:space="preserve">Centro de Elect.Dr.B. Coelho       </v>
          </cell>
        </row>
        <row r="2269">
          <cell r="B2269" t="str">
            <v xml:space="preserve">Centro de Estudos de Espanhol, Lda </v>
          </cell>
        </row>
        <row r="2270">
          <cell r="B2270" t="str">
            <v xml:space="preserve">Centro de Inglês de Faro, Lda      </v>
          </cell>
        </row>
        <row r="2271">
          <cell r="B2271" t="str">
            <v xml:space="preserve">Centro de Saúde da Horta           </v>
          </cell>
        </row>
        <row r="2272">
          <cell r="B2272" t="str">
            <v xml:space="preserve">Centro de Saúde de Vila do Porto   </v>
          </cell>
        </row>
        <row r="2273">
          <cell r="B2273" t="str">
            <v xml:space="preserve">Centro de Tenis de Faro            </v>
          </cell>
        </row>
        <row r="2274">
          <cell r="B2274" t="str">
            <v xml:space="preserve">Centro Eléctrico do Algarve, Lda   </v>
          </cell>
        </row>
        <row r="2275">
          <cell r="B2275" t="str">
            <v xml:space="preserve">Centro Electrónico Coimbra, Lda    </v>
          </cell>
        </row>
        <row r="2276">
          <cell r="B2276" t="str">
            <v>Centro Estatíst..Aplicada e Previsã</v>
          </cell>
        </row>
        <row r="2277">
          <cell r="B2277" t="str">
            <v xml:space="preserve">Centro Europeu de Línguas, Lda     </v>
          </cell>
        </row>
        <row r="2278">
          <cell r="B2278" t="str">
            <v>Centro Formação Prof. p/Sector Alim</v>
          </cell>
        </row>
        <row r="2279">
          <cell r="B2279" t="str">
            <v xml:space="preserve">Centro Informação Jacques Delors   </v>
          </cell>
        </row>
        <row r="2280">
          <cell r="B2280" t="str">
            <v>Centro Investigação Merc.A.Financei</v>
          </cell>
        </row>
        <row r="2281">
          <cell r="B2281" t="str">
            <v xml:space="preserve">Centro Nacional de Cultura         </v>
          </cell>
        </row>
        <row r="2282">
          <cell r="B2282" t="str">
            <v xml:space="preserve">Centro Paroquial de Cachopo        </v>
          </cell>
        </row>
        <row r="2283">
          <cell r="B2283" t="str">
            <v xml:space="preserve">Centro Paroquial de Quelfes        </v>
          </cell>
        </row>
        <row r="2284">
          <cell r="B2284" t="str">
            <v xml:space="preserve">Centro Portug.Geo e Pré-História   </v>
          </cell>
        </row>
        <row r="2285">
          <cell r="B2285" t="str">
            <v xml:space="preserve">Centro Português de Design         </v>
          </cell>
        </row>
        <row r="2286">
          <cell r="B2286" t="str">
            <v xml:space="preserve">Centro Português de Serigrafia     </v>
          </cell>
        </row>
        <row r="2287">
          <cell r="B2287" t="str">
            <v xml:space="preserve">Centro Rádiológico do Funchal,Lda  </v>
          </cell>
        </row>
        <row r="2288">
          <cell r="B2288" t="str">
            <v xml:space="preserve">Centro Recreio Bº Calçada Mestres  </v>
          </cell>
        </row>
        <row r="2289">
          <cell r="B2289" t="str">
            <v xml:space="preserve">Centro Saúde Santa Cruz das Flores </v>
          </cell>
        </row>
        <row r="2290">
          <cell r="B2290" t="str">
            <v>Centro Social Paroquial Stª Maria O</v>
          </cell>
        </row>
        <row r="2291">
          <cell r="B2291" t="str">
            <v xml:space="preserve">Centro Suiço de Línguas, Lda       </v>
          </cell>
        </row>
        <row r="2292">
          <cell r="B2292" t="str">
            <v xml:space="preserve">Centro Tecnológico do Calçado      </v>
          </cell>
        </row>
        <row r="2293">
          <cell r="B2293" t="str">
            <v>CENTROPTICO- Óptica Acústica Damião</v>
          </cell>
        </row>
        <row r="2294">
          <cell r="B2294" t="str">
            <v>Centros Logisticos Aeroportuarios,S</v>
          </cell>
        </row>
        <row r="2295">
          <cell r="B2295" t="str">
            <v xml:space="preserve">Centrovia-Centro Inspeção Viaturas </v>
          </cell>
        </row>
        <row r="2296">
          <cell r="B2296" t="str">
            <v xml:space="preserve">CentrumAçor-Comércio Viat.Maquinas </v>
          </cell>
        </row>
        <row r="2297">
          <cell r="B2297" t="str">
            <v>Cepel-Comércio Engª Industrial, Lda</v>
          </cell>
        </row>
        <row r="2298">
          <cell r="B2298" t="str">
            <v xml:space="preserve">Cepex Portugal, Lda                </v>
          </cell>
        </row>
        <row r="2299">
          <cell r="B2299" t="str">
            <v xml:space="preserve">Cepsa Portuguesa Petróleos, S.A.   </v>
          </cell>
        </row>
        <row r="2300">
          <cell r="B2300" t="str">
            <v xml:space="preserve">Cequal-Cent. Formaç.Prof.p/Qualid. </v>
          </cell>
        </row>
        <row r="2301">
          <cell r="B2301" t="str">
            <v xml:space="preserve">Cerâmica Micaelense, Lda           </v>
          </cell>
        </row>
        <row r="2302">
          <cell r="B2302" t="str">
            <v xml:space="preserve">Cerci-Flor da Vida                 </v>
          </cell>
        </row>
        <row r="2303">
          <cell r="B2303" t="str">
            <v xml:space="preserve">Cercipom-Coop.E.Reab.Cid.I.Pombal  </v>
          </cell>
        </row>
        <row r="2304">
          <cell r="B2304" t="str">
            <v xml:space="preserve">Cerfoz-Construtora e Reparadora,Ld </v>
          </cell>
        </row>
        <row r="2305">
          <cell r="B2305" t="str">
            <v>Cerger-Centro Gestão Rede InformªGo</v>
          </cell>
        </row>
        <row r="2306">
          <cell r="B2306" t="str">
            <v xml:space="preserve">Cerger-Soc.Activ.Hoteleiras,Lda    </v>
          </cell>
        </row>
        <row r="2307">
          <cell r="B2307" t="str">
            <v xml:space="preserve">Cerne-Comércio Mobiliário, SA      </v>
          </cell>
        </row>
        <row r="2308">
          <cell r="B2308" t="str">
            <v xml:space="preserve">Certame Virtual Unipessoal, Lda    </v>
          </cell>
        </row>
        <row r="2309">
          <cell r="B2309" t="str">
            <v>Certiel-Ass.Certific.Instal.Eléctri</v>
          </cell>
        </row>
        <row r="2310">
          <cell r="B2310" t="str">
            <v xml:space="preserve">Certified-Prod.Man.Industrial,Lda  </v>
          </cell>
        </row>
        <row r="2311">
          <cell r="B2311" t="str">
            <v xml:space="preserve">Certitecna-Engenh.Consultores,Lda  </v>
          </cell>
        </row>
        <row r="2312">
          <cell r="B2312" t="str">
            <v xml:space="preserve">Certoma - Com.Técn.Máquinas, Lda   </v>
          </cell>
        </row>
        <row r="2313">
          <cell r="B2313" t="str">
            <v xml:space="preserve">CESAE-Centro Serv.Apoio Empresas   </v>
          </cell>
        </row>
        <row r="2314">
          <cell r="B2314" t="str">
            <v xml:space="preserve">Cesam                              </v>
          </cell>
        </row>
        <row r="2315">
          <cell r="B2315" t="str">
            <v xml:space="preserve">César Augusto Moreira Santos,Lda   </v>
          </cell>
        </row>
        <row r="2316">
          <cell r="B2316" t="str">
            <v xml:space="preserve">César Castro, Lda.                 </v>
          </cell>
        </row>
        <row r="2317">
          <cell r="B2317" t="str">
            <v xml:space="preserve">CÉSAR DIONÍSIO PACHECO NEVES       </v>
          </cell>
        </row>
        <row r="2318">
          <cell r="B2318" t="str">
            <v xml:space="preserve">César Luís G. de Bettencourt       </v>
          </cell>
        </row>
        <row r="2319">
          <cell r="B2319" t="str">
            <v xml:space="preserve">CESÁRIO JOSÉ FERNANDES GADELHA     </v>
          </cell>
        </row>
        <row r="2320">
          <cell r="B2320" t="str">
            <v xml:space="preserve">Ces-Com.Equip.de Escrit., S.A.     </v>
          </cell>
        </row>
        <row r="2321">
          <cell r="B2321" t="str">
            <v xml:space="preserve">Cesma-Consult.Estrat.Marketing,Lda </v>
          </cell>
        </row>
        <row r="2322">
          <cell r="B2322" t="str">
            <v xml:space="preserve">Cespa - C.Española Serv.P.Auxil.   </v>
          </cell>
        </row>
        <row r="2323">
          <cell r="B2323" t="str">
            <v xml:space="preserve">Cespa Portugal, SA                 </v>
          </cell>
        </row>
        <row r="2324">
          <cell r="B2324" t="str">
            <v xml:space="preserve">CEST-Comércio e Indústria, Lda     </v>
          </cell>
        </row>
        <row r="2325">
          <cell r="B2325" t="str">
            <v xml:space="preserve">Cetaco Lda                         </v>
          </cell>
        </row>
        <row r="2326">
          <cell r="B2326" t="str">
            <v xml:space="preserve">Ceva-Logistica                     </v>
          </cell>
        </row>
        <row r="2327">
          <cell r="B2327" t="str">
            <v xml:space="preserve">CEVA-Showfreight                   </v>
          </cell>
        </row>
        <row r="2328">
          <cell r="B2328" t="str">
            <v xml:space="preserve">CGA-Carlos J. A. Gonçalo           </v>
          </cell>
        </row>
        <row r="2329">
          <cell r="B2329" t="str">
            <v xml:space="preserve">Cgd - C/Respons.Pensões Aposent    </v>
          </cell>
        </row>
        <row r="2330">
          <cell r="B2330" t="str">
            <v xml:space="preserve">CGI - Corporate G. International   </v>
          </cell>
        </row>
        <row r="2331">
          <cell r="B2331" t="str">
            <v xml:space="preserve">Cgi-Comp.Gen.D,Informat.(Port)S.A. </v>
          </cell>
        </row>
        <row r="2332">
          <cell r="B2332" t="str">
            <v xml:space="preserve">CGS-Medida Reg.Técn.Industrial,Lda </v>
          </cell>
        </row>
        <row r="2333">
          <cell r="B2333" t="str">
            <v xml:space="preserve">Chacok - Artigos de Pele, Lda.     </v>
          </cell>
        </row>
        <row r="2334">
          <cell r="B2334" t="str">
            <v xml:space="preserve">Chaffoteaux &amp; Maury Portugal,Lda   </v>
          </cell>
        </row>
        <row r="2335">
          <cell r="B2335" t="str">
            <v xml:space="preserve">Chali Restauração, Lda             </v>
          </cell>
        </row>
        <row r="2336">
          <cell r="B2336" t="str">
            <v xml:space="preserve">Chameleon-Mark.Print Serv.Unip.Lda </v>
          </cell>
        </row>
        <row r="2337">
          <cell r="B2337" t="str">
            <v xml:space="preserve">Chapman Taylor LLP                 </v>
          </cell>
        </row>
        <row r="2338">
          <cell r="B2338" t="str">
            <v xml:space="preserve">Charon-Soluções de Segurança       </v>
          </cell>
        </row>
        <row r="2339">
          <cell r="B2339" t="str">
            <v xml:space="preserve">Chatron, Lda                       </v>
          </cell>
        </row>
        <row r="2340">
          <cell r="B2340" t="str">
            <v>Chaveca &amp; Janeira-C.Pneus Lubr. Lda</v>
          </cell>
        </row>
        <row r="2341">
          <cell r="B2341" t="str">
            <v xml:space="preserve">Chaves &amp; Medeiros, Lda             </v>
          </cell>
        </row>
        <row r="2342">
          <cell r="B2342" t="str">
            <v xml:space="preserve">Chaves de Ouro de Portugal         </v>
          </cell>
        </row>
        <row r="2343">
          <cell r="B2343" t="str">
            <v xml:space="preserve">Chaves Ferreira-Publicações, SA    </v>
          </cell>
        </row>
        <row r="2344">
          <cell r="B2344" t="str">
            <v xml:space="preserve">Chaviarte                          </v>
          </cell>
        </row>
        <row r="2345">
          <cell r="B2345" t="str">
            <v xml:space="preserve">Chavibom-Com.Distrib.Alimentar,Lda </v>
          </cell>
        </row>
        <row r="2346">
          <cell r="B2346" t="str">
            <v xml:space="preserve">Chelmer Valve Company              </v>
          </cell>
        </row>
        <row r="2347">
          <cell r="B2347" t="str">
            <v xml:space="preserve">ChemDry                            </v>
          </cell>
        </row>
        <row r="2348">
          <cell r="B2348" t="str">
            <v xml:space="preserve">Chemfree-Ind.Recuperaç.Óleos,Lda   </v>
          </cell>
        </row>
        <row r="2349">
          <cell r="B2349" t="str">
            <v>Chemzy -Tecnologia Quimica Bioquim.</v>
          </cell>
        </row>
        <row r="2350">
          <cell r="B2350" t="str">
            <v xml:space="preserve">Chip 7-Comput.Multim.Serviços, SA  </v>
          </cell>
        </row>
        <row r="2351">
          <cell r="B2351" t="str">
            <v xml:space="preserve">Chiparte-Informática &amp; Artes,Lda   </v>
          </cell>
        </row>
        <row r="2352">
          <cell r="B2352" t="str">
            <v xml:space="preserve">Chloride Portugal, Lda             </v>
          </cell>
        </row>
        <row r="2353">
          <cell r="B2353" t="str">
            <v>Chope-ConstºCivis e Obras Públicas-</v>
          </cell>
        </row>
        <row r="2354">
          <cell r="B2354" t="str">
            <v xml:space="preserve">Choupana Hills Resort e Spa        </v>
          </cell>
        </row>
        <row r="2355">
          <cell r="B2355" t="str">
            <v xml:space="preserve">Chronopost Portugal                </v>
          </cell>
        </row>
        <row r="2356">
          <cell r="B2356" t="str">
            <v xml:space="preserve">Cialbe, S.A.                       </v>
          </cell>
        </row>
        <row r="2357">
          <cell r="B2357" t="str">
            <v>Ciat Portuguesa-Cons.Audit.Tecn.Lda</v>
          </cell>
        </row>
        <row r="2358">
          <cell r="B2358" t="str">
            <v xml:space="preserve">Cibemat-Informát Comp Lda          </v>
          </cell>
        </row>
        <row r="2359">
          <cell r="B2359" t="str">
            <v xml:space="preserve">Ciberfaro - Esc.Inf.Interact.Lda   </v>
          </cell>
        </row>
        <row r="2360">
          <cell r="B2360" t="str">
            <v xml:space="preserve">CICCOPN                            </v>
          </cell>
        </row>
        <row r="2361">
          <cell r="B2361" t="str">
            <v xml:space="preserve">Cid Omar Silva Paiva               </v>
          </cell>
        </row>
        <row r="2362">
          <cell r="B2362" t="str">
            <v>CIDÁLIA DA CONCEIÇÃO DE BRITO ESTOR</v>
          </cell>
        </row>
        <row r="2363">
          <cell r="B2363" t="str">
            <v>CIDÁLIA MARIA DA SILVA EFIGÉNIO PAL</v>
          </cell>
        </row>
        <row r="2364">
          <cell r="B2364" t="str">
            <v xml:space="preserve">Cidália Reis                       </v>
          </cell>
        </row>
        <row r="2365">
          <cell r="B2365" t="str">
            <v>CIDER-Centro Investª Economia Regio</v>
          </cell>
        </row>
        <row r="2366">
          <cell r="B2366" t="str">
            <v>Ciência Viva-Ag.Nac.Cultura C.Tecn.</v>
          </cell>
        </row>
        <row r="2367">
          <cell r="B2367" t="str">
            <v xml:space="preserve">Ciencivil-Comerc.Equipamento       </v>
          </cell>
        </row>
        <row r="2368">
          <cell r="B2368" t="str">
            <v xml:space="preserve">Cif - Clube Internat.Férias, S.A.  </v>
          </cell>
        </row>
        <row r="2369">
          <cell r="B2369" t="str">
            <v xml:space="preserve">CIGAF, Lda                         </v>
          </cell>
        </row>
        <row r="2370">
          <cell r="B2370" t="str">
            <v>CIG-Carros Industriais e Golfe, Lda</v>
          </cell>
        </row>
        <row r="2371">
          <cell r="B2371" t="str">
            <v xml:space="preserve">CIL-Centro de Informática, Lda     </v>
          </cell>
        </row>
        <row r="2372">
          <cell r="B2372" t="str">
            <v>Cima-Cª Iber.Man.Aeronaves-Unip.Lda</v>
          </cell>
        </row>
        <row r="2373">
          <cell r="B2373" t="str">
            <v xml:space="preserve">Cima-Centro Insp.Mec.Automóveis,SA </v>
          </cell>
        </row>
        <row r="2374">
          <cell r="B2374" t="str">
            <v>Cimai - Especialidades Quimicas, S.</v>
          </cell>
        </row>
        <row r="2375">
          <cell r="B2375" t="str">
            <v>Cimav-Clube Intern.Marina Vilamoura</v>
          </cell>
        </row>
        <row r="2376">
          <cell r="B2376" t="str">
            <v xml:space="preserve">Cimber Sterling A/S                </v>
          </cell>
        </row>
        <row r="2377">
          <cell r="B2377" t="str">
            <v xml:space="preserve">CIM-Cacém Industrial Metalúrgico   </v>
          </cell>
        </row>
        <row r="2378">
          <cell r="B2378" t="str">
            <v xml:space="preserve">Cimenteira do Louro, Lda           </v>
          </cell>
        </row>
        <row r="2379">
          <cell r="B2379" t="str">
            <v>Cimertex-Soc.de Máquinas e Equipame</v>
          </cell>
        </row>
        <row r="2380">
          <cell r="B2380" t="str">
            <v xml:space="preserve">Cimeteg-Com.I.Mat.Comunicão,SA     </v>
          </cell>
        </row>
        <row r="2381">
          <cell r="B2381" t="str">
            <v>Cimianto - Sociedade Téc. Hidráulic</v>
          </cell>
        </row>
        <row r="2382">
          <cell r="B2382" t="str">
            <v xml:space="preserve">Cimpomotor-Veícul.Automóveis, S.A. </v>
          </cell>
        </row>
        <row r="2383">
          <cell r="B2383" t="str">
            <v xml:space="preserve">Cimpomóvel-Soc.Gest.Part.Soc.,S.A. </v>
          </cell>
        </row>
        <row r="2384">
          <cell r="B2384" t="str">
            <v xml:space="preserve">Cimpomóvel-Veículos Ligeiros, SA   </v>
          </cell>
        </row>
        <row r="2385">
          <cell r="B2385" t="str">
            <v xml:space="preserve">Cinclus-Plan.Gestão Projectos,SA   </v>
          </cell>
        </row>
        <row r="2386">
          <cell r="B2386" t="str">
            <v xml:space="preserve">Cindul - Com.Indust.Hotel.,Lda     </v>
          </cell>
        </row>
        <row r="2387">
          <cell r="B2387" t="str">
            <v xml:space="preserve">Cineclube de Faro                  </v>
          </cell>
        </row>
        <row r="2388">
          <cell r="B2388" t="str">
            <v xml:space="preserve">CINEMEIOS-Public. e Meios, Lda.    </v>
          </cell>
        </row>
        <row r="2389">
          <cell r="B2389" t="str">
            <v>CINFU-Centro Formaçª ProfºIndustria</v>
          </cell>
        </row>
        <row r="2390">
          <cell r="B2390" t="str">
            <v xml:space="preserve">Cinim-Comercio Ind.E Imp.,Lda      </v>
          </cell>
        </row>
        <row r="2391">
          <cell r="B2391" t="str">
            <v xml:space="preserve">Cinov-Industria e Com. Lda         </v>
          </cell>
        </row>
        <row r="2392">
          <cell r="B2392" t="str">
            <v xml:space="preserve">Cintia Silveira Jorge Nascimento   </v>
          </cell>
        </row>
        <row r="2393">
          <cell r="B2393" t="str">
            <v xml:space="preserve">Cinza Inverno, Lda                 </v>
          </cell>
        </row>
        <row r="2394">
          <cell r="B2394" t="str">
            <v xml:space="preserve">Cipol-Comp.Internaci. de Petróleos </v>
          </cell>
        </row>
        <row r="2395">
          <cell r="B2395" t="str">
            <v xml:space="preserve">Ciportur-Invest.Turísticos, Lda    </v>
          </cell>
        </row>
        <row r="2396">
          <cell r="B2396" t="str">
            <v xml:space="preserve">Cipraçor-Com.Ind.C.Civil, Lda.     </v>
          </cell>
        </row>
        <row r="2397">
          <cell r="B2397" t="str">
            <v xml:space="preserve">CIPRIANO BASTOS MARTINS ALMEIDA    </v>
          </cell>
        </row>
        <row r="2398">
          <cell r="B2398" t="str">
            <v xml:space="preserve">Circeto Films Production           </v>
          </cell>
        </row>
        <row r="2399">
          <cell r="B2399" t="str">
            <v xml:space="preserve">Circo Vitor Hugo Cardinalli, Lda   </v>
          </cell>
        </row>
        <row r="2400">
          <cell r="B2400" t="str">
            <v xml:space="preserve">Circulo Musical Português          </v>
          </cell>
        </row>
        <row r="2401">
          <cell r="B2401" t="str">
            <v xml:space="preserve">Cirera &amp; Silva,Lda                 </v>
          </cell>
        </row>
        <row r="2402">
          <cell r="B2402" t="str">
            <v xml:space="preserve">CIRO JORGE MENDES LIGEIRO          </v>
          </cell>
        </row>
        <row r="2403">
          <cell r="B2403" t="str">
            <v xml:space="preserve">Cision Portugal, SA                </v>
          </cell>
        </row>
        <row r="2404">
          <cell r="B2404" t="str">
            <v xml:space="preserve">Cisterbus-Transp.Passageiros, SA   </v>
          </cell>
        </row>
        <row r="2405">
          <cell r="B2405" t="str">
            <v xml:space="preserve">Cistertrad-Gab.Traduções, Lda      </v>
          </cell>
        </row>
        <row r="2406">
          <cell r="B2406" t="str">
            <v>Citécnica-Publ.Técn.Cientificas,Lda</v>
          </cell>
        </row>
        <row r="2407">
          <cell r="B2407" t="str">
            <v xml:space="preserve">Citergaz-Caldeiraria e Manut.,Lda  </v>
          </cell>
        </row>
        <row r="2408">
          <cell r="B2408" t="str">
            <v xml:space="preserve">Citeve - C.Tecn.Ind.Textil Vest.   </v>
          </cell>
        </row>
        <row r="2409">
          <cell r="B2409" t="str">
            <v xml:space="preserve">Citronic-S.Port.Equipamentos,Lda   </v>
          </cell>
        </row>
        <row r="2410">
          <cell r="B2410" t="str">
            <v>Citur-Viag.Tur.Trans.Nac.Int.Pass.S</v>
          </cell>
        </row>
        <row r="2411">
          <cell r="B2411" t="str">
            <v>City Lab Estúdio-Lab.Fotogr.Marco,L</v>
          </cell>
        </row>
        <row r="2412">
          <cell r="B2412" t="str">
            <v xml:space="preserve">Cityplus-Com.Automóveis, SA        </v>
          </cell>
        </row>
        <row r="2413">
          <cell r="B2413" t="str">
            <v xml:space="preserve">CIVEC-C.Form.Pr.Ind.Vest.Confecção </v>
          </cell>
        </row>
        <row r="2414">
          <cell r="B2414" t="str">
            <v>Civil Aviation Affairs-Kingdom Bahr</v>
          </cell>
        </row>
        <row r="2415">
          <cell r="B2415" t="str">
            <v xml:space="preserve">Civil Aviation Authority           </v>
          </cell>
        </row>
        <row r="2416">
          <cell r="B2416" t="str">
            <v>Civipartes &amp; Europa-Equipamentos,SA</v>
          </cell>
        </row>
        <row r="2417">
          <cell r="B2417" t="str">
            <v>Civitas-Assoc.Defesa P. Dir.Cidadão</v>
          </cell>
        </row>
        <row r="2418">
          <cell r="B2418" t="str">
            <v>CJLM - Laboratório Análises Clínica</v>
          </cell>
        </row>
        <row r="2419">
          <cell r="B2419" t="str">
            <v xml:space="preserve">Cla - Catering Linhas Aéreas,Lda   </v>
          </cell>
        </row>
        <row r="2420">
          <cell r="B2420" t="str">
            <v xml:space="preserve">CLARA ALEXANDRA FIGUEIREDO PÁDUA   </v>
          </cell>
        </row>
        <row r="2421">
          <cell r="B2421" t="str">
            <v xml:space="preserve">Clara Alexandra Figueiredo Pádua   </v>
          </cell>
        </row>
        <row r="2422">
          <cell r="B2422" t="str">
            <v xml:space="preserve">Clara Maria Gomes S. Costa         </v>
          </cell>
        </row>
        <row r="2423">
          <cell r="B2423" t="str">
            <v xml:space="preserve">CLARA MARIA NEVES DE ANDRADE       </v>
          </cell>
        </row>
        <row r="2424">
          <cell r="B2424" t="str">
            <v xml:space="preserve">Clara Net Portugal-Telecomunic.SA  </v>
          </cell>
        </row>
        <row r="2425">
          <cell r="B2425" t="str">
            <v xml:space="preserve">Clarinda C.M.Santos Ferreira       </v>
          </cell>
        </row>
        <row r="2426">
          <cell r="B2426" t="str">
            <v>Claro-Centro Traªs Compªs Intercult</v>
          </cell>
        </row>
        <row r="2427">
          <cell r="B2427" t="str">
            <v>Clássica-Publ.Marketring e Form.Lda</v>
          </cell>
        </row>
        <row r="2428">
          <cell r="B2428" t="str">
            <v xml:space="preserve">Classyestofo, Lda                  </v>
          </cell>
        </row>
        <row r="2429">
          <cell r="B2429" t="str">
            <v>CLAUDIA ALEXANDRA P. M. MORGADO SIL</v>
          </cell>
        </row>
        <row r="2430">
          <cell r="B2430" t="str">
            <v xml:space="preserve">CLÁUDIA ALEXANDRA XAVIER MEDEIROS  </v>
          </cell>
        </row>
        <row r="2431">
          <cell r="B2431" t="str">
            <v xml:space="preserve">Cláudia Cristina Almeida Dias      </v>
          </cell>
        </row>
        <row r="2432">
          <cell r="B2432" t="str">
            <v xml:space="preserve">CLAUDIA FILOMENA LOPES             </v>
          </cell>
        </row>
        <row r="2433">
          <cell r="B2433" t="str">
            <v xml:space="preserve">CLÁUDIA MARGARIDA AMARAL OLIVEIRA  </v>
          </cell>
        </row>
        <row r="2434">
          <cell r="B2434" t="str">
            <v xml:space="preserve">CLAUDIA MARIA CAILLAUD CARVALHO    </v>
          </cell>
        </row>
        <row r="2435">
          <cell r="B2435" t="str">
            <v xml:space="preserve">CLAUDIA MARIA MENDES DA SILVA      </v>
          </cell>
        </row>
        <row r="2436">
          <cell r="B2436" t="str">
            <v xml:space="preserve">Cláudia Maria Rosado Silveira      </v>
          </cell>
        </row>
        <row r="2437">
          <cell r="B2437" t="str">
            <v xml:space="preserve">Cláudia Muller Ferreira Porto      </v>
          </cell>
        </row>
        <row r="2438">
          <cell r="B2438" t="str">
            <v xml:space="preserve">CLÁUDIA PATRÍCIA RODRIGUES SIMÕES  </v>
          </cell>
        </row>
        <row r="2439">
          <cell r="B2439" t="str">
            <v xml:space="preserve">Cláudia Sofia L.Barroca Dias       </v>
          </cell>
        </row>
        <row r="2440">
          <cell r="B2440" t="str">
            <v>CLÁUDIA SOFIA PEREIRA PONCE CORREIA</v>
          </cell>
        </row>
        <row r="2441">
          <cell r="B2441" t="str">
            <v xml:space="preserve">CLAUDINO JOSÉ GUERREIRO ATANASIO   </v>
          </cell>
        </row>
        <row r="2442">
          <cell r="B2442" t="str">
            <v xml:space="preserve">CLÁUDIO ALEXANDRE CHAVES CABRAL    </v>
          </cell>
        </row>
        <row r="2443">
          <cell r="B2443" t="str">
            <v xml:space="preserve">CLAUDIO ANTONIO COELHO PEREIRA     </v>
          </cell>
        </row>
        <row r="2444">
          <cell r="B2444" t="str">
            <v xml:space="preserve">CLÁUDIO ILÍDIO ÁVILA RODRIGUES     </v>
          </cell>
        </row>
        <row r="2445">
          <cell r="B2445" t="str">
            <v xml:space="preserve">Cláudio Roberto Nóbrega            </v>
          </cell>
        </row>
        <row r="2446">
          <cell r="B2446" t="str">
            <v xml:space="preserve">Claulight-Represent.Eléctricas,Lda </v>
          </cell>
        </row>
        <row r="2447">
          <cell r="B2447" t="str">
            <v xml:space="preserve">Claus Nymark                       </v>
          </cell>
        </row>
        <row r="2448">
          <cell r="B2448" t="str">
            <v xml:space="preserve">Clean Check Unipessoal, Lda        </v>
          </cell>
        </row>
        <row r="2449">
          <cell r="B2449" t="str">
            <v>Cleanstation-I.Exp.Consultadoria,Ld</v>
          </cell>
        </row>
        <row r="2450">
          <cell r="B2450" t="str">
            <v xml:space="preserve">Clear-Instal.Electromecânicas, SA  </v>
          </cell>
        </row>
        <row r="2451">
          <cell r="B2451" t="str">
            <v xml:space="preserve">Clément Juglar SARL                </v>
          </cell>
        </row>
        <row r="2452">
          <cell r="B2452" t="str">
            <v xml:space="preserve">Clementino Ramos                   </v>
          </cell>
        </row>
        <row r="2453">
          <cell r="B2453" t="str">
            <v xml:space="preserve">Cleverbridge AG                    </v>
          </cell>
        </row>
        <row r="2454">
          <cell r="B2454" t="str">
            <v xml:space="preserve">Clickair, SA                       </v>
          </cell>
        </row>
        <row r="2455">
          <cell r="B2455" t="str">
            <v xml:space="preserve">CLICKDOC-Inf.Cons.Documental,Lda   </v>
          </cell>
        </row>
        <row r="2456">
          <cell r="B2456" t="str">
            <v>CLI-Consultores Língua Inglesa, Lda</v>
          </cell>
        </row>
        <row r="2457">
          <cell r="B2457" t="str">
            <v xml:space="preserve">Cliff Silva                        </v>
          </cell>
        </row>
        <row r="2458">
          <cell r="B2458" t="str">
            <v xml:space="preserve">Clikgas-Inst.Gás,Aq.Electricid.Lda </v>
          </cell>
        </row>
        <row r="2459">
          <cell r="B2459" t="str">
            <v xml:space="preserve">Clima Verde-Com.Eq.Prod.Ecológicos </v>
          </cell>
        </row>
        <row r="2460">
          <cell r="B2460" t="str">
            <v xml:space="preserve">Climafaro-Soc.Termoeléctrica, Lda  </v>
          </cell>
        </row>
        <row r="2461">
          <cell r="B2461" t="str">
            <v xml:space="preserve">Climaserra.Com.Ar Cond.Equip.Hot.  </v>
          </cell>
        </row>
        <row r="2462">
          <cell r="B2462" t="str">
            <v xml:space="preserve">Climatécnica-Lda                   </v>
          </cell>
        </row>
        <row r="2463">
          <cell r="B2463" t="str">
            <v>Climavesper-Dist.Eq.Vent.Ar Cond.Ld</v>
          </cell>
        </row>
        <row r="2464">
          <cell r="B2464" t="str">
            <v xml:space="preserve">Climex - Controlo de Ambiente, SA  </v>
          </cell>
        </row>
        <row r="2465">
          <cell r="B2465" t="str">
            <v xml:space="preserve">Clínica Central do Bonfim, Lda     </v>
          </cell>
        </row>
        <row r="2466">
          <cell r="B2466" t="str">
            <v xml:space="preserve">Clinica da Sé                      </v>
          </cell>
        </row>
        <row r="2467">
          <cell r="B2467" t="str">
            <v xml:space="preserve">Clinica do Bom Jesus               </v>
          </cell>
        </row>
        <row r="2468">
          <cell r="B2468" t="str">
            <v>Clínica Fátima Pinto-Unipessoal, Ld</v>
          </cell>
        </row>
        <row r="2469">
          <cell r="B2469" t="str">
            <v xml:space="preserve">Clínica Méd.D.Dr.Joaquim Chaves,SA </v>
          </cell>
        </row>
        <row r="2470">
          <cell r="B2470" t="str">
            <v>Clínica Oftalmol.Dr.Campos Lopes,Ld</v>
          </cell>
        </row>
        <row r="2471">
          <cell r="B2471" t="str">
            <v xml:space="preserve">Clorozono-Tratam.Água, Unip.Lda    </v>
          </cell>
        </row>
        <row r="2472">
          <cell r="B2472" t="str">
            <v xml:space="preserve">CloverPress, Lda                   </v>
          </cell>
        </row>
        <row r="2473">
          <cell r="B2473" t="str">
            <v>Clube Amigos Jornal "As Flores",Lda</v>
          </cell>
        </row>
        <row r="2474">
          <cell r="B2474" t="str">
            <v xml:space="preserve">Clube Ana                          </v>
          </cell>
        </row>
        <row r="2475">
          <cell r="B2475" t="str">
            <v xml:space="preserve">Clube Ana - Delegação Porto        </v>
          </cell>
        </row>
        <row r="2476">
          <cell r="B2476" t="str">
            <v xml:space="preserve">Clube Ana de Santa Maria           </v>
          </cell>
        </row>
        <row r="2477">
          <cell r="B2477" t="str">
            <v xml:space="preserve">Clube Ana-Aeroporto de Faro        </v>
          </cell>
        </row>
        <row r="2478">
          <cell r="B2478" t="str">
            <v xml:space="preserve">Clube Asas do Atlântico            </v>
          </cell>
        </row>
        <row r="2479">
          <cell r="B2479" t="str">
            <v xml:space="preserve">Clube de Campo do Gerós            </v>
          </cell>
        </row>
        <row r="2480">
          <cell r="B2480" t="str">
            <v xml:space="preserve">Clube de Golfe de Vilamoura        </v>
          </cell>
        </row>
        <row r="2481">
          <cell r="B2481" t="str">
            <v xml:space="preserve">Clube de Natação de Faro           </v>
          </cell>
        </row>
        <row r="2482">
          <cell r="B2482" t="str">
            <v xml:space="preserve">Clube de Ténis São Miguel          </v>
          </cell>
        </row>
        <row r="2483">
          <cell r="B2483" t="str">
            <v>Clube Desportivo Caça Golfe do Faia</v>
          </cell>
        </row>
        <row r="2484">
          <cell r="B2484" t="str">
            <v xml:space="preserve">Clube dos Empresários do Brasil    </v>
          </cell>
        </row>
        <row r="2485">
          <cell r="B2485" t="str">
            <v xml:space="preserve">Clube Motard de S.Miguel           </v>
          </cell>
        </row>
        <row r="2486">
          <cell r="B2486" t="str">
            <v xml:space="preserve">Clube Náutico de Tavira            </v>
          </cell>
        </row>
        <row r="2487">
          <cell r="B2487" t="str">
            <v xml:space="preserve">Clube Naval da Horta               </v>
          </cell>
        </row>
        <row r="2488">
          <cell r="B2488" t="str">
            <v xml:space="preserve">Clube Naval de  Ponta Delgada      </v>
          </cell>
        </row>
        <row r="2489">
          <cell r="B2489" t="str">
            <v xml:space="preserve">Clube Naval de Santa Maria         </v>
          </cell>
        </row>
        <row r="2490">
          <cell r="B2490" t="str">
            <v xml:space="preserve">Clube Recreativo Piedense          </v>
          </cell>
        </row>
        <row r="2491">
          <cell r="B2491" t="str">
            <v xml:space="preserve">Clusa-Comp.Lusit.de Resíduos, SA   </v>
          </cell>
        </row>
        <row r="2492">
          <cell r="B2492" t="str">
            <v xml:space="preserve">CMAD-Centro Média Arte Desing      </v>
          </cell>
        </row>
        <row r="2493">
          <cell r="B2493" t="str">
            <v xml:space="preserve">CME-Constr.Man.Electromecânica,SA  </v>
          </cell>
        </row>
        <row r="2494">
          <cell r="B2494" t="str">
            <v xml:space="preserve">CN Ideias - Marketing Unip.,Lda    </v>
          </cell>
        </row>
        <row r="2495">
          <cell r="B2495" t="str">
            <v xml:space="preserve">CNAF-Conf.Nac.Associações Família  </v>
          </cell>
        </row>
        <row r="2496">
          <cell r="B2496" t="str">
            <v xml:space="preserve">Cnd - Comp.Nac.desinfecções, Lda   </v>
          </cell>
        </row>
        <row r="2497">
          <cell r="B2497" t="str">
            <v xml:space="preserve">Coastal                            </v>
          </cell>
        </row>
        <row r="2498">
          <cell r="B2498" t="str">
            <v xml:space="preserve">Coba-Consult.Obr.Barragens,Plan.Sa </v>
          </cell>
        </row>
        <row r="2499">
          <cell r="B2499" t="str">
            <v>Coba-Consultores Engenharia Ambient</v>
          </cell>
        </row>
        <row r="2500">
          <cell r="B2500" t="str">
            <v xml:space="preserve">Cobelba-Soc.Construção Civil, Lda  </v>
          </cell>
        </row>
        <row r="2501">
          <cell r="B2501" t="str">
            <v xml:space="preserve">Coberatlas-Atlas e Coberturas-SA   </v>
          </cell>
        </row>
        <row r="2502">
          <cell r="B2502" t="str">
            <v xml:space="preserve">COBERMETAL,Cobert.Metálicas,Lda    </v>
          </cell>
        </row>
        <row r="2503">
          <cell r="B2503" t="str">
            <v xml:space="preserve">Cobham- Flight Inspection Ltd      </v>
          </cell>
        </row>
        <row r="2504">
          <cell r="B2504" t="str">
            <v>Code2ID-Tecnologias para Mobilidade</v>
          </cell>
        </row>
        <row r="2505">
          <cell r="B2505" t="str">
            <v xml:space="preserve">Coelge-Dep.Compon.Electrónicos,Lda </v>
          </cell>
        </row>
        <row r="2506">
          <cell r="B2506" t="str">
            <v xml:space="preserve">Coelho &amp; Carvalho-Canalizações,Lda </v>
          </cell>
        </row>
        <row r="2507">
          <cell r="B2507" t="str">
            <v xml:space="preserve">Coelho Guedes, Lda                 </v>
          </cell>
        </row>
        <row r="2508">
          <cell r="B2508" t="str">
            <v xml:space="preserve">Cofac-Coop.Form.Anim.Cultural,crl  </v>
          </cell>
        </row>
        <row r="2509">
          <cell r="B2509" t="str">
            <v xml:space="preserve">Coface Serviços Portugal, SA       </v>
          </cell>
        </row>
        <row r="2510">
          <cell r="B2510" t="str">
            <v xml:space="preserve">Cofre Previd. Ministério Finanças  </v>
          </cell>
        </row>
        <row r="2511">
          <cell r="B2511" t="str">
            <v xml:space="preserve">Cogedir-Gestão de Projectos,SA     </v>
          </cell>
        </row>
        <row r="2512">
          <cell r="B2512" t="str">
            <v xml:space="preserve">Cogervis-Engª,Com.Realização,Lda   </v>
          </cell>
        </row>
        <row r="2513">
          <cell r="B2513" t="str">
            <v xml:space="preserve">Coimbra Editora, Lda               </v>
          </cell>
        </row>
        <row r="2514">
          <cell r="B2514" t="str">
            <v xml:space="preserve">Coingra                            </v>
          </cell>
        </row>
        <row r="2515">
          <cell r="B2515" t="str">
            <v xml:space="preserve">Colectânea de Jurisprudência       </v>
          </cell>
        </row>
        <row r="2516">
          <cell r="B2516" t="str">
            <v xml:space="preserve">Coliseu Micaelense,SA              </v>
          </cell>
        </row>
        <row r="2517">
          <cell r="B2517" t="str">
            <v xml:space="preserve">Colloquium SA                      </v>
          </cell>
        </row>
        <row r="2518">
          <cell r="B2518" t="str">
            <v xml:space="preserve">Colloquium Secretariat             </v>
          </cell>
        </row>
        <row r="2519">
          <cell r="B2519" t="str">
            <v xml:space="preserve">Colquímica - Ind.Nacion.Colas,SA   </v>
          </cell>
        </row>
        <row r="2520">
          <cell r="B2520" t="str">
            <v xml:space="preserve">Colt Portugal S.A.                 </v>
          </cell>
        </row>
        <row r="2521">
          <cell r="B2521" t="str">
            <v xml:space="preserve">Columbus Press                     </v>
          </cell>
        </row>
        <row r="2522">
          <cell r="B2522" t="str">
            <v xml:space="preserve">Colunas de Opinião-Comun.Unip.Lda  </v>
          </cell>
        </row>
        <row r="2523">
          <cell r="B2523" t="str">
            <v xml:space="preserve">Com.Equip.Escrit.Cent.Inform., Lda </v>
          </cell>
        </row>
        <row r="2524">
          <cell r="B2524" t="str">
            <v xml:space="preserve">Comade - Com.Manuf.Madeiras, Lda   </v>
          </cell>
        </row>
        <row r="2525">
          <cell r="B2525" t="str">
            <v>Comagem-Comércio  Equip.Telec.e Pub</v>
          </cell>
        </row>
        <row r="2526">
          <cell r="B2526" t="str">
            <v xml:space="preserve">Comber International Guides SL     </v>
          </cell>
        </row>
        <row r="2527">
          <cell r="B2527" t="str">
            <v xml:space="preserve">Combinação dos Sentidos            </v>
          </cell>
        </row>
        <row r="2528">
          <cell r="B2528" t="str">
            <v xml:space="preserve">COM-Centro Org. Microfilmagem, SA  </v>
          </cell>
        </row>
        <row r="2529">
          <cell r="B2529" t="str">
            <v xml:space="preserve">Comercial Projar, SA               </v>
          </cell>
        </row>
        <row r="2530">
          <cell r="B2530" t="str">
            <v>Comércio Ind.Equip.Electrónico, Lda</v>
          </cell>
        </row>
        <row r="2531">
          <cell r="B2531" t="str">
            <v xml:space="preserve">Cometil                            </v>
          </cell>
        </row>
        <row r="2532">
          <cell r="B2532" t="str">
            <v xml:space="preserve">Comglobal, Lda                     </v>
          </cell>
        </row>
        <row r="2533">
          <cell r="B2533" t="str">
            <v xml:space="preserve">Comicro - Com.Micro Informát.Lda   </v>
          </cell>
        </row>
        <row r="2534">
          <cell r="B2534" t="str">
            <v>Comida Sobre Rodas-Catering Serviço</v>
          </cell>
        </row>
        <row r="2535">
          <cell r="B2535" t="str">
            <v xml:space="preserve">Comingersoll-Com.Ind.Equip.,SA     </v>
          </cell>
        </row>
        <row r="2536">
          <cell r="B2536" t="str">
            <v xml:space="preserve">Comingravo, Lda                    </v>
          </cell>
        </row>
        <row r="2537">
          <cell r="B2537" t="str">
            <v xml:space="preserve">Comissão Coord.Des.Reg.Algarve     </v>
          </cell>
        </row>
        <row r="2538">
          <cell r="B2538" t="str">
            <v xml:space="preserve">Comissão Coordenad.Reg.Algarve     </v>
          </cell>
        </row>
        <row r="2539">
          <cell r="B2539" t="str">
            <v xml:space="preserve">Comissão Nacional Protecção Dados  </v>
          </cell>
        </row>
        <row r="2540">
          <cell r="B2540" t="str">
            <v xml:space="preserve">Comissão Org.Semana Mar - Horta    </v>
          </cell>
        </row>
        <row r="2541">
          <cell r="B2541" t="str">
            <v xml:space="preserve">Comité Português UNICEF            </v>
          </cell>
        </row>
        <row r="2542">
          <cell r="B2542" t="str">
            <v xml:space="preserve">Command Media Ltd                  </v>
          </cell>
        </row>
        <row r="2543">
          <cell r="B2543" t="str">
            <v xml:space="preserve">Comp. Seg. Mundial Confiança       </v>
          </cell>
        </row>
        <row r="2544">
          <cell r="B2544" t="str">
            <v xml:space="preserve">Comp.Portug.Computadores Inf.Sist. </v>
          </cell>
        </row>
        <row r="2545">
          <cell r="B2545" t="str">
            <v xml:space="preserve">Comp.Portuguesa de Rating, S.A.    </v>
          </cell>
        </row>
        <row r="2546">
          <cell r="B2546" t="str">
            <v xml:space="preserve">Comp.Portuguesa Rádio Marconi      </v>
          </cell>
        </row>
        <row r="2547">
          <cell r="B2547" t="str">
            <v xml:space="preserve">Comp.Seguros Allianz Portugal, SA  </v>
          </cell>
        </row>
        <row r="2548">
          <cell r="B2548" t="str">
            <v xml:space="preserve">Compª.Portuguesa Seguros Saúde     </v>
          </cell>
        </row>
        <row r="2549">
          <cell r="B2549" t="str">
            <v xml:space="preserve">Companhia das Jóias, Lda           </v>
          </cell>
        </row>
        <row r="2550">
          <cell r="B2550" t="str">
            <v xml:space="preserve">Companhia das Lezírias, Sa         </v>
          </cell>
        </row>
        <row r="2551">
          <cell r="B2551" t="str">
            <v xml:space="preserve">Companhia de Dança de Lisboa       </v>
          </cell>
        </row>
        <row r="2552">
          <cell r="B2552" t="str">
            <v xml:space="preserve">Companhia do Texto-Proj.Edit.,Lda  </v>
          </cell>
        </row>
        <row r="2553">
          <cell r="B2553" t="str">
            <v xml:space="preserve">Companhia Europeia de Seguros,S.A. </v>
          </cell>
        </row>
        <row r="2554">
          <cell r="B2554" t="str">
            <v xml:space="preserve">Companhia IBM Portuguesa, SA       </v>
          </cell>
        </row>
        <row r="2555">
          <cell r="B2555" t="str">
            <v xml:space="preserve">Companhia Portug.Hipermercados,SA  </v>
          </cell>
        </row>
        <row r="2556">
          <cell r="B2556" t="str">
            <v xml:space="preserve">Companhia Própria, Lda             </v>
          </cell>
        </row>
        <row r="2557">
          <cell r="B2557" t="str">
            <v xml:space="preserve">Companhia Seguros Açoreana - EP    </v>
          </cell>
        </row>
        <row r="2558">
          <cell r="B2558" t="str">
            <v xml:space="preserve">Compaq-Computer Portugal, Lda      </v>
          </cell>
        </row>
        <row r="2559">
          <cell r="B2559" t="str">
            <v xml:space="preserve">Compasso - CPSR, Lda               </v>
          </cell>
        </row>
        <row r="2560">
          <cell r="B2560" t="str">
            <v xml:space="preserve">Compelmada Internacional, SA       </v>
          </cell>
        </row>
        <row r="2561">
          <cell r="B2561" t="str">
            <v xml:space="preserve">Complexo Desportivo Pedras Rubras  </v>
          </cell>
        </row>
        <row r="2562">
          <cell r="B2562" t="str">
            <v xml:space="preserve">Comporto - Soc.Construções, Lda    </v>
          </cell>
        </row>
        <row r="2563">
          <cell r="B2563" t="str">
            <v xml:space="preserve">Compralbe-C.Beb.Produtos Alim.,Lda </v>
          </cell>
        </row>
        <row r="2564">
          <cell r="B2564" t="str">
            <v>Comprestígio-S.Brindes Prestígio,Ld</v>
          </cell>
        </row>
        <row r="2565">
          <cell r="B2565" t="str">
            <v xml:space="preserve">Compta-Equip.S.Informática, S.A.   </v>
          </cell>
        </row>
        <row r="2566">
          <cell r="B2566" t="str">
            <v xml:space="preserve">Comptrading-Cª.Com.Serviços,SA     </v>
          </cell>
        </row>
        <row r="2567">
          <cell r="B2567" t="str">
            <v>Compudata-Produtos Informática, Lda</v>
          </cell>
        </row>
        <row r="2568">
          <cell r="B2568" t="str">
            <v xml:space="preserve">Computer One-S.Inform.Gestão,Lda   </v>
          </cell>
        </row>
        <row r="2569">
          <cell r="B2569" t="str">
            <v xml:space="preserve">Compuware. S.A.                    </v>
          </cell>
        </row>
        <row r="2570">
          <cell r="B2570" t="str">
            <v xml:space="preserve">Comucria-Comunic.Criatividade,Ld   </v>
          </cell>
        </row>
        <row r="2571">
          <cell r="B2571" t="str">
            <v>Comunic.Insulares e Publicidade, SA</v>
          </cell>
        </row>
        <row r="2572">
          <cell r="B2572" t="str">
            <v xml:space="preserve">Comunidade Lean Thinking           </v>
          </cell>
        </row>
        <row r="2573">
          <cell r="B2573" t="str">
            <v xml:space="preserve">Comunidade Vida e Paz              </v>
          </cell>
        </row>
        <row r="2574">
          <cell r="B2574" t="str">
            <v>COM-UT-Unidade Tecª Socª Informª Co</v>
          </cell>
        </row>
        <row r="2575">
          <cell r="B2575" t="str">
            <v xml:space="preserve">Conceição G.F.Piteira              </v>
          </cell>
        </row>
        <row r="2576">
          <cell r="B2576" t="str">
            <v xml:space="preserve">Conceição Gomes Ferreira           </v>
          </cell>
        </row>
        <row r="2577">
          <cell r="B2577" t="str">
            <v xml:space="preserve">Conceição Gomes Ferreira, Ldª      </v>
          </cell>
        </row>
        <row r="2578">
          <cell r="B2578" t="str">
            <v xml:space="preserve">Concentra-Produtos p/Crianças, SA  </v>
          </cell>
        </row>
        <row r="2579">
          <cell r="B2579" t="str">
            <v xml:space="preserve">Concessus, SA                      </v>
          </cell>
        </row>
        <row r="2580">
          <cell r="B2580" t="str">
            <v xml:space="preserve">Concha I-Combust. &amp; Lubrif, Lda.   </v>
          </cell>
        </row>
        <row r="2581">
          <cell r="B2581" t="str">
            <v xml:space="preserve">Condunor-Conducciones del Norte,SL </v>
          </cell>
        </row>
        <row r="2582">
          <cell r="B2582" t="str">
            <v xml:space="preserve">Conduril-Engenharia. S.A           </v>
          </cell>
        </row>
        <row r="2583">
          <cell r="B2583" t="str">
            <v xml:space="preserve">Conf.Mund.Empres.Com.Portuguesas   </v>
          </cell>
        </row>
        <row r="2584">
          <cell r="B2584" t="str">
            <v xml:space="preserve">Confederação Empresários Algarve   </v>
          </cell>
        </row>
        <row r="2585">
          <cell r="B2585" t="str">
            <v xml:space="preserve">Confederação Turísmo Português     </v>
          </cell>
        </row>
        <row r="2586">
          <cell r="B2586" t="str">
            <v xml:space="preserve">Confenor-Industria Confecções, SA  </v>
          </cell>
        </row>
        <row r="2587">
          <cell r="B2587" t="str">
            <v xml:space="preserve">Confeplus - Confecções, Lda.       </v>
          </cell>
        </row>
        <row r="2588">
          <cell r="B2588" t="str">
            <v xml:space="preserve">Conferforum-Confer.Seminários,S.A. </v>
          </cell>
        </row>
        <row r="2589">
          <cell r="B2589" t="str">
            <v xml:space="preserve">Confiquatro-Desportos Náuticos,Lda </v>
          </cell>
        </row>
        <row r="2590">
          <cell r="B2590" t="str">
            <v xml:space="preserve">Conforto-Andrade &amp; Silva, Lda      </v>
          </cell>
        </row>
        <row r="2591">
          <cell r="B2591" t="str">
            <v xml:space="preserve">Congénio-Marketing Publicidade Lda </v>
          </cell>
        </row>
        <row r="2592">
          <cell r="B2592" t="str">
            <v xml:space="preserve">Conquistador-Fab.Tintas e Ver.Lda  </v>
          </cell>
        </row>
        <row r="2593">
          <cell r="B2593" t="str">
            <v xml:space="preserve">Conrac GMBH                        </v>
          </cell>
        </row>
        <row r="2594">
          <cell r="B2594" t="str">
            <v xml:space="preserve">Conselho Nacional de Juventude     </v>
          </cell>
        </row>
        <row r="2595">
          <cell r="B2595" t="str">
            <v xml:space="preserve">Consenso Técnica, Lda              </v>
          </cell>
        </row>
        <row r="2596">
          <cell r="B2596" t="str">
            <v xml:space="preserve">Consigefi-Cons.Int.Gest.Econ.Lda   </v>
          </cell>
        </row>
        <row r="2597">
          <cell r="B2597" t="str">
            <v xml:space="preserve">Consinfor-Gab Est.E Projectos,Lda  </v>
          </cell>
        </row>
        <row r="2598">
          <cell r="B2598" t="str">
            <v xml:space="preserve">Consola-Consórcio Proj.Repres.Lda  </v>
          </cell>
        </row>
        <row r="2599">
          <cell r="B2599" t="str">
            <v xml:space="preserve">Consorcil-Cons.Ind.Exp.Madeiras    </v>
          </cell>
        </row>
        <row r="2600">
          <cell r="B2600" t="str">
            <v xml:space="preserve">Consórcio Ammos                    </v>
          </cell>
        </row>
        <row r="2601">
          <cell r="B2601" t="str">
            <v>Constr.António Carreiro &amp; Filhos,Ld</v>
          </cell>
        </row>
        <row r="2602">
          <cell r="B2602" t="str">
            <v xml:space="preserve">Constr.Belmiro Gomes e Filhos,Lda  </v>
          </cell>
        </row>
        <row r="2603">
          <cell r="B2603" t="str">
            <v>Constrope - Congevia,Engª e Constru</v>
          </cell>
        </row>
        <row r="2604">
          <cell r="B2604" t="str">
            <v xml:space="preserve">Construções Borges e Cantante, Lda </v>
          </cell>
        </row>
        <row r="2605">
          <cell r="B2605" t="str">
            <v xml:space="preserve">Construções Casimiro               </v>
          </cell>
        </row>
        <row r="2606">
          <cell r="B2606" t="str">
            <v xml:space="preserve">Construções Correia Mendes         </v>
          </cell>
        </row>
        <row r="2607">
          <cell r="B2607" t="str">
            <v xml:space="preserve">CONSTRUÇÕES CORREIA MENDES,        </v>
          </cell>
        </row>
        <row r="2608">
          <cell r="B2608" t="str">
            <v xml:space="preserve">Construções Couto &amp; Couto, Lda     </v>
          </cell>
        </row>
        <row r="2609">
          <cell r="B2609" t="str">
            <v xml:space="preserve">CONSTRUÇÕES COUTO &amp; COUTO, Ldª.    </v>
          </cell>
        </row>
        <row r="2610">
          <cell r="B2610" t="str">
            <v xml:space="preserve">Construções Europa Ar-Lindo SA     </v>
          </cell>
        </row>
        <row r="2611">
          <cell r="B2611" t="str">
            <v xml:space="preserve">Construções Folhanense, Unipessoal </v>
          </cell>
        </row>
        <row r="2612">
          <cell r="B2612" t="str">
            <v xml:space="preserve">Construções Gabriel A.S.Couto, SA  </v>
          </cell>
        </row>
        <row r="2613">
          <cell r="B2613" t="str">
            <v xml:space="preserve">Construções Meneses e Mcfadden,Lda </v>
          </cell>
        </row>
        <row r="2614">
          <cell r="B2614" t="str">
            <v xml:space="preserve">Construgás                         </v>
          </cell>
        </row>
        <row r="2615">
          <cell r="B2615" t="str">
            <v xml:space="preserve">Construpolis-Soc. Constr., Lda     </v>
          </cell>
        </row>
        <row r="2616">
          <cell r="B2616" t="str">
            <v xml:space="preserve">Construtora Abrantina, SA          </v>
          </cell>
        </row>
        <row r="2617">
          <cell r="B2617" t="str">
            <v>Construtora Albarrã-E.C.Obr.Públ.Ld</v>
          </cell>
        </row>
        <row r="2618">
          <cell r="B2618" t="str">
            <v xml:space="preserve">Construtora Avisense, Lda          </v>
          </cell>
        </row>
        <row r="2619">
          <cell r="B2619" t="str">
            <v xml:space="preserve">Construtora do Tâmega, Lda.        </v>
          </cell>
        </row>
        <row r="2620">
          <cell r="B2620" t="str">
            <v xml:space="preserve">Construtora Tâmega V-Ambiente,SA   </v>
          </cell>
        </row>
        <row r="2621">
          <cell r="B2621" t="str">
            <v xml:space="preserve">Consulfogo-C.Form.Pr.Incêndio,Lda  </v>
          </cell>
        </row>
        <row r="2622">
          <cell r="B2622" t="str">
            <v xml:space="preserve">Consulgal-C.Engenharia Gestão,SA   </v>
          </cell>
        </row>
        <row r="2623">
          <cell r="B2623" t="str">
            <v xml:space="preserve">Consulmar Açores-P.Consultores,Ld  </v>
          </cell>
        </row>
        <row r="2624">
          <cell r="B2624" t="str">
            <v xml:space="preserve">Consulmar-Project.e Consultores    </v>
          </cell>
        </row>
        <row r="2625">
          <cell r="B2625" t="str">
            <v xml:space="preserve">Consulpav-Cons.Proj.Pavimentos,Lda </v>
          </cell>
        </row>
        <row r="2626">
          <cell r="B2626" t="str">
            <v xml:space="preserve">Consulplano-Est.,Proj.Planeam.S.A. </v>
          </cell>
        </row>
        <row r="2627">
          <cell r="B2627" t="str">
            <v xml:space="preserve">ConsulSado-C.Outsourcing Unip.Lda  </v>
          </cell>
        </row>
        <row r="2628">
          <cell r="B2628" t="str">
            <v xml:space="preserve">Consulstrada-Cons.Engª S.Gestão,Ld </v>
          </cell>
        </row>
        <row r="2629">
          <cell r="B2629" t="str">
            <v>Consultinterest-Com.Publ.Market.Lda</v>
          </cell>
        </row>
        <row r="2630">
          <cell r="B2630" t="str">
            <v>Consultores Técnicos Rodoviários, L</v>
          </cell>
        </row>
        <row r="2631">
          <cell r="B2631" t="str">
            <v xml:space="preserve">Consulvac Soc.Cons.G.Climat.LDA    </v>
          </cell>
        </row>
        <row r="2632">
          <cell r="B2632" t="str">
            <v xml:space="preserve">Contabilaçores                     </v>
          </cell>
        </row>
        <row r="2633">
          <cell r="B2633" t="str">
            <v xml:space="preserve">Contacto, Lda                      </v>
          </cell>
        </row>
        <row r="2634">
          <cell r="B2634" t="str">
            <v xml:space="preserve">Contenur Portugal-Ind.Com.Mat.Pl   </v>
          </cell>
        </row>
        <row r="2635">
          <cell r="B2635" t="str">
            <v xml:space="preserve">Contera-Soc.Rep.Inst.Tel.Rad,Lda   </v>
          </cell>
        </row>
        <row r="2636">
          <cell r="B2636" t="str">
            <v>Contiforme-Papel C.Form.S A(USA 411</v>
          </cell>
        </row>
        <row r="2637">
          <cell r="B2637" t="str">
            <v>Contiforme-S.Gráficas Integradas,SA</v>
          </cell>
        </row>
        <row r="2638">
          <cell r="B2638" t="str">
            <v xml:space="preserve">Contil-Rep.Continente e Ilhas,Lda  </v>
          </cell>
        </row>
        <row r="2639">
          <cell r="B2639" t="str">
            <v>Contimetra Instrum. Industriais,Lda</v>
          </cell>
        </row>
        <row r="2640">
          <cell r="B2640" t="str">
            <v xml:space="preserve">Continental Importadora, Lda.      </v>
          </cell>
        </row>
        <row r="2641">
          <cell r="B2641" t="str">
            <v xml:space="preserve">Continental Relógios, Lda          </v>
          </cell>
        </row>
        <row r="2642">
          <cell r="B2642" t="str">
            <v>Continental-Agro-Cª Port.Engª Agric</v>
          </cell>
        </row>
        <row r="2643">
          <cell r="B2643" t="str">
            <v>Continental-Invest.Imobiliários, SA</v>
          </cell>
        </row>
        <row r="2644">
          <cell r="B2644" t="str">
            <v xml:space="preserve">Continente Hipermercados SA        </v>
          </cell>
        </row>
        <row r="2645">
          <cell r="B2645" t="str">
            <v xml:space="preserve">Continuity-Shop                    </v>
          </cell>
        </row>
        <row r="2646">
          <cell r="B2646" t="str">
            <v xml:space="preserve">Contrafogo - Equip.Segurança, Lda  </v>
          </cell>
        </row>
        <row r="2647">
          <cell r="B2647" t="str">
            <v>Contrafogo - Soluções de Segurança,</v>
          </cell>
        </row>
        <row r="2648">
          <cell r="B2648" t="str">
            <v>Controlab-Lab.Análises Q.F.Biol,Lda</v>
          </cell>
        </row>
        <row r="2649">
          <cell r="B2649" t="str">
            <v xml:space="preserve">Controlar-El. Ind. e Sistemas,Lda  </v>
          </cell>
        </row>
        <row r="2650">
          <cell r="B2650" t="str">
            <v>Controlauto Açores-Insp. Técnica de</v>
          </cell>
        </row>
        <row r="2651">
          <cell r="B2651" t="str">
            <v>Controlauto-Contr.Tecn.Automóvel,SA</v>
          </cell>
        </row>
        <row r="2652">
          <cell r="B2652" t="str">
            <v>Controlfilme-S.Microfilm.Sistemas,L</v>
          </cell>
        </row>
        <row r="2653">
          <cell r="B2653" t="str">
            <v xml:space="preserve">Controlfrio-Expl.Manut.Instal.Ld   </v>
          </cell>
        </row>
        <row r="2654">
          <cell r="B2654" t="str">
            <v xml:space="preserve">Controlvideo-Electrónica, Lda      </v>
          </cell>
        </row>
        <row r="2655">
          <cell r="B2655" t="str">
            <v xml:space="preserve">Controsol-Contr.Solar Decoraç.Lda  </v>
          </cell>
        </row>
        <row r="2656">
          <cell r="B2656" t="str">
            <v xml:space="preserve">Contruções Ferreira da Costa,Lda   </v>
          </cell>
        </row>
        <row r="2657">
          <cell r="B2657" t="str">
            <v xml:space="preserve">Convex-Inf.Sist.Com.Portugal, Lda  </v>
          </cell>
        </row>
        <row r="2658">
          <cell r="B2658" t="str">
            <v xml:space="preserve">CONZIÇOR, Lda                      </v>
          </cell>
        </row>
        <row r="2659">
          <cell r="B2659" t="str">
            <v xml:space="preserve">Cool - Equipamentos Hoteleiros,Lda </v>
          </cell>
        </row>
        <row r="2660">
          <cell r="B2660" t="str">
            <v xml:space="preserve">Coop. Agric.Lacticínios Faial, Lda </v>
          </cell>
        </row>
        <row r="2661">
          <cell r="B2661" t="str">
            <v xml:space="preserve">Coop.Apoio Cultural à AESE, CRL    </v>
          </cell>
        </row>
        <row r="2662">
          <cell r="B2662" t="str">
            <v>Coop.Prod.Oper.Pedreiros Portuenses</v>
          </cell>
        </row>
        <row r="2663">
          <cell r="B2663" t="str">
            <v xml:space="preserve">Coopac-Coop.Serv.Pilotos Av.Civil  </v>
          </cell>
        </row>
        <row r="2664">
          <cell r="B2664" t="str">
            <v xml:space="preserve">Cooper Pretrónica, Lda             </v>
          </cell>
        </row>
        <row r="2665">
          <cell r="B2665" t="str">
            <v xml:space="preserve">Cooperativa Agric.Santa Maria,CRL  </v>
          </cell>
        </row>
        <row r="2666">
          <cell r="B2666" t="str">
            <v xml:space="preserve">Cooperativa Ocidental CRL          </v>
          </cell>
        </row>
        <row r="2667">
          <cell r="B2667" t="str">
            <v>Cooperativa Produtos Agro-Pecuários</v>
          </cell>
        </row>
        <row r="2668">
          <cell r="B2668" t="str">
            <v xml:space="preserve">Cooperativa União Agr.Florentina   </v>
          </cell>
        </row>
        <row r="2669">
          <cell r="B2669" t="str">
            <v xml:space="preserve">Cooperativa União Agricola         </v>
          </cell>
        </row>
        <row r="2670">
          <cell r="B2670" t="str">
            <v xml:space="preserve">Coopers e Lybrand, Lda.            </v>
          </cell>
        </row>
        <row r="2671">
          <cell r="B2671" t="str">
            <v xml:space="preserve">Cópia.com, Lda                     </v>
          </cell>
        </row>
        <row r="2672">
          <cell r="B2672" t="str">
            <v xml:space="preserve">Copicanola - Soc.Eq.Escritório,SA  </v>
          </cell>
        </row>
        <row r="2673">
          <cell r="B2673" t="str">
            <v xml:space="preserve">Copicanola-Soc. Eq. Escritório, SA </v>
          </cell>
        </row>
        <row r="2674">
          <cell r="B2674" t="str">
            <v xml:space="preserve">Copideal - Soc.Com.Eq.Escrit.Lda   </v>
          </cell>
        </row>
        <row r="2675">
          <cell r="B2675" t="str">
            <v xml:space="preserve">Copidouro-Cóp.Art.Reprogr.Unip.Lda </v>
          </cell>
        </row>
        <row r="2676">
          <cell r="B2676" t="str">
            <v xml:space="preserve">Copigés - Sist.Informáticos,S.A.   </v>
          </cell>
        </row>
        <row r="2677">
          <cell r="B2677" t="str">
            <v xml:space="preserve">Copigés-Sistemas Identificação,SA  </v>
          </cell>
        </row>
        <row r="2678">
          <cell r="B2678" t="str">
            <v xml:space="preserve">Copipélago-Equipam. Escritório,Lda </v>
          </cell>
        </row>
        <row r="2679">
          <cell r="B2679" t="str">
            <v xml:space="preserve">Copipress-Centro Prof.Cópias, Lda  </v>
          </cell>
        </row>
        <row r="2680">
          <cell r="B2680" t="str">
            <v xml:space="preserve">Copipronto-S.Repr.Documentos,Lda   </v>
          </cell>
        </row>
        <row r="2681">
          <cell r="B2681" t="str">
            <v xml:space="preserve">Coprax-Com.Indústria Plástico,Lda  </v>
          </cell>
        </row>
        <row r="2682">
          <cell r="B2682" t="str">
            <v xml:space="preserve">Coprimade,Lda-Com.Poj.Inst. Manut  </v>
          </cell>
        </row>
        <row r="2683">
          <cell r="B2683" t="str">
            <v xml:space="preserve">Copy House-Prestação Serviços, Lda </v>
          </cell>
        </row>
        <row r="2684">
          <cell r="B2684" t="str">
            <v xml:space="preserve">Coralga-Decor.Revest.Plásticos,Lda </v>
          </cell>
        </row>
        <row r="2685">
          <cell r="B2685" t="str">
            <v xml:space="preserve">Corália Maria Coelho Costa Chaves  </v>
          </cell>
        </row>
        <row r="2686">
          <cell r="B2686" t="str">
            <v xml:space="preserve">Corália Maria Coelho Costa Chaves  </v>
          </cell>
        </row>
        <row r="2687">
          <cell r="B2687" t="str">
            <v xml:space="preserve">Cordeiro &amp; Batista, Lda            </v>
          </cell>
        </row>
        <row r="2688">
          <cell r="B2688" t="str">
            <v xml:space="preserve">Cordeiro &amp; Sousa, Lda              </v>
          </cell>
        </row>
        <row r="2689">
          <cell r="B2689" t="str">
            <v xml:space="preserve">Cores Doces-Soc.Com.Doçaria,Lda    </v>
          </cell>
        </row>
        <row r="2690">
          <cell r="B2690" t="str">
            <v xml:space="preserve">Corflex - Sousa e Cardoso, Lda     </v>
          </cell>
        </row>
        <row r="2691">
          <cell r="B2691" t="str">
            <v xml:space="preserve">Corlaser-Tec.Médica Aplicada,Lda   </v>
          </cell>
        </row>
        <row r="2692">
          <cell r="B2692" t="str">
            <v xml:space="preserve">Cormédica-Import.Mat.Cirúrgico,Lda </v>
          </cell>
        </row>
        <row r="2693">
          <cell r="B2693" t="str">
            <v xml:space="preserve">Coro Mater Dei                     </v>
          </cell>
        </row>
        <row r="2694">
          <cell r="B2694" t="str">
            <v xml:space="preserve">Corpico-Com.Representações, Lda.   </v>
          </cell>
        </row>
        <row r="2695">
          <cell r="B2695" t="str">
            <v xml:space="preserve">Corpo Nacional de Escutas          </v>
          </cell>
        </row>
        <row r="2696">
          <cell r="B2696" t="str">
            <v xml:space="preserve">Corporação Indust.do Norte, S.A.   </v>
          </cell>
        </row>
        <row r="2697">
          <cell r="B2697" t="str">
            <v xml:space="preserve">Corpore Ginásio-Mª Alexandra Graça </v>
          </cell>
        </row>
        <row r="2698">
          <cell r="B2698" t="str">
            <v xml:space="preserve">Correia &amp; Correia, Lda             </v>
          </cell>
        </row>
        <row r="2699">
          <cell r="B2699" t="str">
            <v>Correntes de Ar-Associação Cultural</v>
          </cell>
        </row>
        <row r="2700">
          <cell r="B2700" t="str">
            <v xml:space="preserve">Corsisa Electrónica, Lda           </v>
          </cell>
        </row>
        <row r="2701">
          <cell r="B2701" t="str">
            <v xml:space="preserve">Cortal-Eq.Metálicos do Sul, Lda.   </v>
          </cell>
        </row>
        <row r="2702">
          <cell r="B2702" t="str">
            <v xml:space="preserve">Corte e Cola, Lda                  </v>
          </cell>
        </row>
        <row r="2703">
          <cell r="B2703" t="str">
            <v xml:space="preserve">Cortec-Telecomunicações, SA        </v>
          </cell>
        </row>
        <row r="2704">
          <cell r="B2704" t="str">
            <v xml:space="preserve">Cortibet-Demolição Corte Betão,Lda </v>
          </cell>
        </row>
        <row r="2705">
          <cell r="B2705" t="str">
            <v>Cortina Real-Decor. Interiores, Lda</v>
          </cell>
        </row>
        <row r="2706">
          <cell r="B2706" t="str">
            <v xml:space="preserve">Cose Cosi-Acess.Internac.Moda, Lda </v>
          </cell>
        </row>
        <row r="2707">
          <cell r="B2707" t="str">
            <v xml:space="preserve">Cosec-Comp.de Seg.de Créditos      </v>
          </cell>
        </row>
        <row r="2708">
          <cell r="B2708" t="str">
            <v>Cosemp-Construções e Empreendim.Lda</v>
          </cell>
        </row>
        <row r="2709">
          <cell r="B2709" t="str">
            <v xml:space="preserve">Cosmoquímica-Quimica Industrial    </v>
          </cell>
        </row>
        <row r="2710">
          <cell r="B2710" t="str">
            <v xml:space="preserve">Cossor Electronics                 </v>
          </cell>
        </row>
        <row r="2711">
          <cell r="B2711" t="str">
            <v xml:space="preserve">Costa  &amp; Frias, Lda                </v>
          </cell>
        </row>
        <row r="2712">
          <cell r="B2712" t="str">
            <v xml:space="preserve">Costa &amp; Associados, Lda            </v>
          </cell>
        </row>
        <row r="2713">
          <cell r="B2713" t="str">
            <v xml:space="preserve">Costa &amp; Branco, Lda                </v>
          </cell>
        </row>
        <row r="2714">
          <cell r="B2714" t="str">
            <v xml:space="preserve">Costa &amp; Duarte Lda.                </v>
          </cell>
        </row>
        <row r="2715">
          <cell r="B2715" t="str">
            <v xml:space="preserve">Costa &amp; Pereira, Lda               </v>
          </cell>
        </row>
        <row r="2716">
          <cell r="B2716" t="str">
            <v xml:space="preserve">Costa Braga e Filhos, Lda          </v>
          </cell>
        </row>
        <row r="2717">
          <cell r="B2717" t="str">
            <v xml:space="preserve">Costa Dias                         </v>
          </cell>
        </row>
        <row r="2718">
          <cell r="B2718" t="str">
            <v xml:space="preserve">Costa e Martins, Lda.              </v>
          </cell>
        </row>
        <row r="2719">
          <cell r="B2719" t="str">
            <v xml:space="preserve">Costa e Travassos-C-Alumínios, Lda </v>
          </cell>
        </row>
        <row r="2720">
          <cell r="B2720" t="str">
            <v xml:space="preserve">Costa Empreiteiros, Lda            </v>
          </cell>
        </row>
        <row r="2721">
          <cell r="B2721" t="str">
            <v xml:space="preserve">Costa Leal e V.-Elec.E Pneumat.L   </v>
          </cell>
        </row>
        <row r="2722">
          <cell r="B2722" t="str">
            <v xml:space="preserve">Costa Peças                        </v>
          </cell>
        </row>
        <row r="2723">
          <cell r="B2723" t="str">
            <v xml:space="preserve">Costa Pereira &amp; Filhos, Lda        </v>
          </cell>
        </row>
        <row r="2724">
          <cell r="B2724" t="str">
            <v xml:space="preserve">Costa, Veiga &amp; Simões, Lda         </v>
          </cell>
        </row>
        <row r="2725">
          <cell r="B2725" t="str">
            <v xml:space="preserve">Cotacâmbios-Agência de Câmbios,Sa  </v>
          </cell>
        </row>
        <row r="2726">
          <cell r="B2726" t="str">
            <v xml:space="preserve">Cotapharma                         </v>
          </cell>
        </row>
        <row r="2727">
          <cell r="B2727" t="str">
            <v xml:space="preserve">Cotec Portugal                     </v>
          </cell>
        </row>
        <row r="2728">
          <cell r="B2728" t="str">
            <v xml:space="preserve">Coteq-Com.Tintas e Eq. Pintura,Lda </v>
          </cell>
        </row>
        <row r="2729">
          <cell r="B2729" t="str">
            <v xml:space="preserve">Cotur                              </v>
          </cell>
        </row>
        <row r="2730">
          <cell r="B2730" t="str">
            <v xml:space="preserve">Coturismo Montanha Viva            </v>
          </cell>
        </row>
        <row r="2731">
          <cell r="B2731" t="str">
            <v xml:space="preserve">Country Profiler                   </v>
          </cell>
        </row>
        <row r="2732">
          <cell r="B2732" t="str">
            <v xml:space="preserve">Courrier International             </v>
          </cell>
        </row>
        <row r="2733">
          <cell r="B2733" t="str">
            <v xml:space="preserve">Coutinho e Coutinho, Lda           </v>
          </cell>
        </row>
        <row r="2734">
          <cell r="B2734" t="str">
            <v xml:space="preserve">Couto Ópticas , Lda                </v>
          </cell>
        </row>
        <row r="2735">
          <cell r="B2735" t="str">
            <v>COVIPOR - Cª Vidreira do Porto,Unip</v>
          </cell>
        </row>
        <row r="2736">
          <cell r="B2736" t="str">
            <v xml:space="preserve">CPC NET-Cª Port.Comput.Tecn.Inf.SA </v>
          </cell>
        </row>
        <row r="2737">
          <cell r="B2737" t="str">
            <v xml:space="preserve">CPCCG-Cª Pª Computad.C.Gestão,SA   </v>
          </cell>
        </row>
        <row r="2738">
          <cell r="B2738" t="str">
            <v xml:space="preserve">CPI-Concession Plan. International </v>
          </cell>
        </row>
        <row r="2739">
          <cell r="B2739" t="str">
            <v xml:space="preserve">CPL-Language Services              </v>
          </cell>
        </row>
        <row r="2740">
          <cell r="B2740" t="str">
            <v xml:space="preserve">CPM &amp; M, Lda                       </v>
          </cell>
        </row>
        <row r="2741">
          <cell r="B2741" t="str">
            <v xml:space="preserve">Cpu - Consultores Avaliação, Sa    </v>
          </cell>
        </row>
        <row r="2742">
          <cell r="B2742" t="str">
            <v xml:space="preserve">CPU - Urbanistas e Arquitectos     </v>
          </cell>
        </row>
        <row r="2743">
          <cell r="B2743" t="str">
            <v xml:space="preserve">CR&amp;M-Formação Activa Condução,Lda  </v>
          </cell>
        </row>
        <row r="2744">
          <cell r="B2744" t="str">
            <v xml:space="preserve">Cranfield University               </v>
          </cell>
        </row>
        <row r="2745">
          <cell r="B2745" t="str">
            <v>Creativcasa-Materiais Construção,Ld</v>
          </cell>
        </row>
        <row r="2746">
          <cell r="B2746" t="str">
            <v>Creative Minds-Soluções Globais Com</v>
          </cell>
        </row>
        <row r="2747">
          <cell r="B2747" t="str">
            <v xml:space="preserve">CreativeCell Design Lda            </v>
          </cell>
        </row>
        <row r="2748">
          <cell r="B2748" t="str">
            <v xml:space="preserve">Crec-Engenharia e Construções,Lda  </v>
          </cell>
        </row>
        <row r="2749">
          <cell r="B2749" t="str">
            <v xml:space="preserve">Crediforma-Pap.Equip.Tecnico,Lda   </v>
          </cell>
        </row>
        <row r="2750">
          <cell r="B2750" t="str">
            <v xml:space="preserve">Creditex - Alug.Equipamentos, SA   </v>
          </cell>
        </row>
        <row r="2751">
          <cell r="B2751" t="str">
            <v xml:space="preserve">Crepal - Com. Representações, Lda  </v>
          </cell>
        </row>
        <row r="2752">
          <cell r="B2752" t="str">
            <v xml:space="preserve">Cresla, Lda                        </v>
          </cell>
        </row>
        <row r="2753">
          <cell r="B2753" t="str">
            <v xml:space="preserve">Creyf Interim-Trab.Temporário,S.A. </v>
          </cell>
        </row>
        <row r="2754">
          <cell r="B2754" t="str">
            <v>Crhysalis-Engineering Smart Systems</v>
          </cell>
        </row>
        <row r="2755">
          <cell r="B2755" t="str">
            <v>Cria Corte - Publicidade e Decoraçã</v>
          </cell>
        </row>
        <row r="2756">
          <cell r="B2756" t="str">
            <v>Criacrílicos-Ind.Mobil.Decoração,Ld</v>
          </cell>
        </row>
        <row r="2757">
          <cell r="B2757" t="str">
            <v>Criapura Marketing Com. Public. Lda</v>
          </cell>
        </row>
        <row r="2758">
          <cell r="B2758" t="str">
            <v xml:space="preserve">Crides-Gab.C.Inf.des.Estudo,Lda.   </v>
          </cell>
        </row>
        <row r="2759">
          <cell r="B2759" t="str">
            <v xml:space="preserve">Crisclima - Manut. Ar Condic.Lda   </v>
          </cell>
        </row>
        <row r="2760">
          <cell r="B2760" t="str">
            <v>Crismetal-Construções e Mont.Metáli</v>
          </cell>
        </row>
        <row r="2761">
          <cell r="B2761" t="str">
            <v xml:space="preserve">Cristal D'água                     </v>
          </cell>
        </row>
        <row r="2762">
          <cell r="B2762" t="str">
            <v xml:space="preserve">Cristaldata, Lda                   </v>
          </cell>
        </row>
        <row r="2763">
          <cell r="B2763" t="str">
            <v>Cristalino-Com.Repres.Acrílicos,Lda</v>
          </cell>
        </row>
        <row r="2764">
          <cell r="B2764" t="str">
            <v xml:space="preserve">Cristalmax                         </v>
          </cell>
        </row>
        <row r="2765">
          <cell r="B2765" t="str">
            <v xml:space="preserve">Cristiano José Correia Gomes       </v>
          </cell>
        </row>
        <row r="2766">
          <cell r="B2766" t="str">
            <v xml:space="preserve">Cristiano Sousa Eleutério          </v>
          </cell>
        </row>
        <row r="2767">
          <cell r="B2767" t="str">
            <v xml:space="preserve">Cristina Cunha Gomes               </v>
          </cell>
        </row>
        <row r="2768">
          <cell r="B2768" t="str">
            <v xml:space="preserve">CRISTINA MARIA BENTO ABRUNHOSA     </v>
          </cell>
        </row>
        <row r="2769">
          <cell r="B2769" t="str">
            <v>CRISTINA MARIA CARAPINHA MAURÍCIO F</v>
          </cell>
        </row>
        <row r="2770">
          <cell r="B2770" t="str">
            <v>CRISTINA MARIA L. MONTEIRO DE ASCEN</v>
          </cell>
        </row>
        <row r="2771">
          <cell r="B2771" t="str">
            <v>CRISTINA MARIA P.SEQUEIRA C. FONTES</v>
          </cell>
        </row>
        <row r="2772">
          <cell r="B2772" t="str">
            <v xml:space="preserve">Cristina Monteverde Albergaria     </v>
          </cell>
        </row>
        <row r="2773">
          <cell r="B2773" t="str">
            <v xml:space="preserve">Cristina Santos                    </v>
          </cell>
        </row>
        <row r="2774">
          <cell r="B2774" t="str">
            <v>Cristovão &amp; Cristovão-Soc. de Engen</v>
          </cell>
        </row>
        <row r="2775">
          <cell r="B2775" t="str">
            <v xml:space="preserve">CRISTOVAO CAMPOS SOUSA             </v>
          </cell>
        </row>
        <row r="2776">
          <cell r="B2776" t="str">
            <v xml:space="preserve">Critéria Fieldwork,Ltd             </v>
          </cell>
        </row>
        <row r="2777">
          <cell r="B2777" t="str">
            <v xml:space="preserve">Critéria-Fieldwork Limited         </v>
          </cell>
        </row>
        <row r="2778">
          <cell r="B2778" t="str">
            <v xml:space="preserve">Critério-Produção Gráfica, Lda     </v>
          </cell>
        </row>
        <row r="2779">
          <cell r="B2779" t="str">
            <v>Critical Thinking-Cons.Associados,L</v>
          </cell>
        </row>
        <row r="2780">
          <cell r="B2780" t="str">
            <v xml:space="preserve">Cromis - Comércio Internações, Lda </v>
          </cell>
        </row>
        <row r="2781">
          <cell r="B2781" t="str">
            <v xml:space="preserve">Cronotécnica Electrónica, Lda      </v>
          </cell>
        </row>
        <row r="2782">
          <cell r="B2782" t="str">
            <v>Cross Away Portugal-Recond.Auto,Lda</v>
          </cell>
        </row>
        <row r="2783">
          <cell r="B2783" t="str">
            <v xml:space="preserve">Crossauto-Rep.Vendas Automov.Lda   </v>
          </cell>
        </row>
        <row r="2784">
          <cell r="B2784" t="str">
            <v xml:space="preserve">Crowne Plaza                       </v>
          </cell>
        </row>
        <row r="2785">
          <cell r="B2785" t="str">
            <v xml:space="preserve">Crowne Plaza Resort Madeira        </v>
          </cell>
        </row>
        <row r="2786">
          <cell r="B2786" t="str">
            <v xml:space="preserve">CRP - Centro Rodoviário Português  </v>
          </cell>
        </row>
        <row r="2787">
          <cell r="B2787" t="str">
            <v xml:space="preserve">Crump - Ind. Metalomecânicas,Lda   </v>
          </cell>
        </row>
        <row r="2788">
          <cell r="B2788" t="str">
            <v xml:space="preserve">Crusader, Lda                      </v>
          </cell>
        </row>
        <row r="2789">
          <cell r="B2789" t="str">
            <v xml:space="preserve">Cruz Vermelha Portuguesa           </v>
          </cell>
        </row>
        <row r="2790">
          <cell r="B2790" t="str">
            <v xml:space="preserve">Cruzfer-Repr.Mat.Ferragens,Lda     </v>
          </cell>
        </row>
        <row r="2791">
          <cell r="B2791" t="str">
            <v xml:space="preserve">Cs-Acessórios Sob.E Veículos,Lda   </v>
          </cell>
        </row>
        <row r="2792">
          <cell r="B2792" t="str">
            <v xml:space="preserve">CSH-Comércio Serviço Higiene, Lda  </v>
          </cell>
        </row>
        <row r="2793">
          <cell r="B2793" t="str">
            <v xml:space="preserve">CSIC-C.Sup.Invest.Cient.Barcelona  </v>
          </cell>
        </row>
        <row r="2794">
          <cell r="B2794" t="str">
            <v xml:space="preserve">CSO - Chief Security Officers, SA  </v>
          </cell>
        </row>
        <row r="2795">
          <cell r="B2795" t="str">
            <v xml:space="preserve">CSOC-Conquest Strat.Org.Cons.Lda   </v>
          </cell>
        </row>
        <row r="2796">
          <cell r="B2796" t="str">
            <v xml:space="preserve">CSTA-Centro Serv.Assist.Técnica    </v>
          </cell>
        </row>
        <row r="2797">
          <cell r="B2797" t="str">
            <v xml:space="preserve">Ctel - Comp.Tecnolog.Empresa,Lda   </v>
          </cell>
        </row>
        <row r="2798">
          <cell r="B2798" t="str">
            <v xml:space="preserve">CTT - Correios de Portugal SA      </v>
          </cell>
        </row>
        <row r="2799">
          <cell r="B2799" t="str">
            <v>CTT Expresso - Serv. Postais Logist</v>
          </cell>
        </row>
        <row r="2800">
          <cell r="B2800" t="str">
            <v xml:space="preserve">CTT-Correios de Portugal,SA        </v>
          </cell>
        </row>
        <row r="2801">
          <cell r="B2801" t="str">
            <v xml:space="preserve">CTV-Centro Técnico do Vidro, Lda   </v>
          </cell>
        </row>
        <row r="2802">
          <cell r="B2802" t="str">
            <v xml:space="preserve">Cuidado c/Cão-Com.S.Conteúdos,Lda  </v>
          </cell>
        </row>
        <row r="2803">
          <cell r="B2803" t="str">
            <v xml:space="preserve">Culturália-Viag.Turísmo,Anim.Lda   </v>
          </cell>
        </row>
        <row r="2804">
          <cell r="B2804" t="str">
            <v>Culturporto-Assoc.Produção Cultural</v>
          </cell>
        </row>
        <row r="2805">
          <cell r="B2805" t="str">
            <v xml:space="preserve">Culturproject-Gest.Proj.Culturais, </v>
          </cell>
        </row>
        <row r="2806">
          <cell r="B2806" t="str">
            <v xml:space="preserve">Cunha &amp; Duarte, Lda                </v>
          </cell>
        </row>
        <row r="2807">
          <cell r="B2807" t="str">
            <v xml:space="preserve">Cunha e Cosme - Construções, Lda   </v>
          </cell>
        </row>
        <row r="2808">
          <cell r="B2808" t="str">
            <v xml:space="preserve">Cunha e Filhos, Lda.               </v>
          </cell>
        </row>
        <row r="2809">
          <cell r="B2809" t="str">
            <v xml:space="preserve">Cunha Gomes, S.A.                  </v>
          </cell>
        </row>
        <row r="2810">
          <cell r="B2810" t="str">
            <v xml:space="preserve">Cunha Vaz &amp; Associados,Lda         </v>
          </cell>
        </row>
        <row r="2811">
          <cell r="B2811" t="str">
            <v>Curado e Fernando-S.Expl.Turíst.Lda</v>
          </cell>
        </row>
        <row r="2812">
          <cell r="B2812" t="str">
            <v xml:space="preserve">Custódio Mendonça Contreiras       </v>
          </cell>
        </row>
        <row r="2813">
          <cell r="B2813" t="str">
            <v xml:space="preserve">Cut - Artigos de Cutelaria, Lda    </v>
          </cell>
        </row>
        <row r="2814">
          <cell r="B2814" t="str">
            <v xml:space="preserve">CYB-Comunic. Imagem,Unip,Lda       </v>
          </cell>
        </row>
        <row r="2815">
          <cell r="B2815" t="str">
            <v>Cybermap-Internet e Sist.Informação</v>
          </cell>
        </row>
        <row r="2816">
          <cell r="B2816" t="str">
            <v xml:space="preserve">Cymbron, Sociedade Unipessoal, Lda </v>
          </cell>
        </row>
        <row r="2817">
          <cell r="B2817" t="str">
            <v xml:space="preserve">Cymi - Control Montages Industr.   </v>
          </cell>
        </row>
        <row r="2818">
          <cell r="B2818" t="str">
            <v xml:space="preserve">D G Representações, Lda            </v>
          </cell>
        </row>
        <row r="2819">
          <cell r="B2819" t="str">
            <v>D.DOC-Marketing Digitalização Infor</v>
          </cell>
        </row>
        <row r="2820">
          <cell r="B2820" t="str">
            <v xml:space="preserve">D.G.Emprego Relações Trabalho      </v>
          </cell>
        </row>
        <row r="2821">
          <cell r="B2821" t="str">
            <v xml:space="preserve">D.G.Ord.Território Desenv.Urbano   </v>
          </cell>
        </row>
        <row r="2822">
          <cell r="B2822" t="str">
            <v xml:space="preserve">D.Madeira e C.Fernandes ,Lda       </v>
          </cell>
        </row>
        <row r="2823">
          <cell r="B2823" t="str">
            <v>D.T.Divisão Tecnica-Divisórias e Te</v>
          </cell>
        </row>
        <row r="2824">
          <cell r="B2824" t="str">
            <v xml:space="preserve">Da Hora - Artigos Embalagem, Lda   </v>
          </cell>
        </row>
        <row r="2825">
          <cell r="B2825" t="str">
            <v xml:space="preserve">Dachs Electronica, SA              </v>
          </cell>
        </row>
        <row r="2826">
          <cell r="B2826" t="str">
            <v xml:space="preserve">Dafer - S.Gest.Hotel Inf.Sagres    </v>
          </cell>
        </row>
        <row r="2827">
          <cell r="B2827" t="str">
            <v xml:space="preserve">Dagmar                             </v>
          </cell>
        </row>
        <row r="2828">
          <cell r="B2828" t="str">
            <v>Dagol Norte-Imp.C.Acrilicos Polic.L</v>
          </cell>
        </row>
        <row r="2829">
          <cell r="B2829" t="str">
            <v>Dagol-R.Mat.Const.Art.Decoração,Lda</v>
          </cell>
        </row>
        <row r="2830">
          <cell r="B2830" t="str">
            <v xml:space="preserve">Daicom, Lda                        </v>
          </cell>
        </row>
        <row r="2831">
          <cell r="B2831" t="str">
            <v>Daikin-Air Conditioning Portugal,SA</v>
          </cell>
        </row>
        <row r="2832">
          <cell r="B2832" t="str">
            <v xml:space="preserve">Dajani &amp; Associates                </v>
          </cell>
        </row>
        <row r="2833">
          <cell r="B2833" t="str">
            <v xml:space="preserve">Dalcanal-Comp.E.E Electrónicos,L   </v>
          </cell>
        </row>
        <row r="2834">
          <cell r="B2834" t="str">
            <v xml:space="preserve">Damadeira-Madeiras e Derivados,Ld  </v>
          </cell>
        </row>
        <row r="2835">
          <cell r="B2835" t="str">
            <v xml:space="preserve">Damovo Portugal, Lda.              </v>
          </cell>
        </row>
        <row r="2836">
          <cell r="B2836" t="str">
            <v xml:space="preserve">Dan Cake Portugal , S.A.           </v>
          </cell>
        </row>
        <row r="2837">
          <cell r="B2837" t="str">
            <v xml:space="preserve">Danfoss Portugal-Eq.Elect.Aut.Ld   </v>
          </cell>
        </row>
        <row r="2838">
          <cell r="B2838" t="str">
            <v xml:space="preserve">Daniel A. S. Ramos Pires           </v>
          </cell>
        </row>
        <row r="2839">
          <cell r="B2839" t="str">
            <v>DANIEL ADALBERTO PRATA G. DE OLIVEI</v>
          </cell>
        </row>
        <row r="2840">
          <cell r="B2840" t="str">
            <v xml:space="preserve">Daniel Andrade Chaves              </v>
          </cell>
        </row>
        <row r="2841">
          <cell r="B2841" t="str">
            <v>Daniel Braga Prest. Serviços Socied</v>
          </cell>
        </row>
        <row r="2842">
          <cell r="B2842" t="str">
            <v xml:space="preserve">DANIEL DE JESUS MOITA              </v>
          </cell>
        </row>
        <row r="2843">
          <cell r="B2843" t="str">
            <v xml:space="preserve">DANIEL DE MELO MATEUS              </v>
          </cell>
        </row>
        <row r="2844">
          <cell r="B2844" t="str">
            <v xml:space="preserve">DANIEL DOS SANTOS DA SILVA BATISTA </v>
          </cell>
        </row>
        <row r="2845">
          <cell r="B2845" t="str">
            <v xml:space="preserve">Daniel E.Fonseca de Castro, Lda    </v>
          </cell>
        </row>
        <row r="2846">
          <cell r="B2846" t="str">
            <v xml:space="preserve">Daniel Hugo da Cruz Marques        </v>
          </cell>
        </row>
        <row r="2847">
          <cell r="B2847" t="str">
            <v xml:space="preserve">Daniel Nascimento                  </v>
          </cell>
        </row>
        <row r="2848">
          <cell r="B2848" t="str">
            <v xml:space="preserve">Daniel Pedro da Silva              </v>
          </cell>
        </row>
        <row r="2849">
          <cell r="B2849" t="str">
            <v xml:space="preserve">Daniel Piteira Patão               </v>
          </cell>
        </row>
        <row r="2850">
          <cell r="B2850" t="str">
            <v xml:space="preserve">DANIEL RICARDO MIRANDA MOREIRA     </v>
          </cell>
        </row>
        <row r="2851">
          <cell r="B2851" t="str">
            <v xml:space="preserve">Danifer-Higiene Industrial, Lda.   </v>
          </cell>
        </row>
        <row r="2852">
          <cell r="B2852" t="str">
            <v xml:space="preserve">Danilo Anjos Alves Olim            </v>
          </cell>
        </row>
        <row r="2853">
          <cell r="B2853" t="str">
            <v>Daniportas - Portas e Automatismos,</v>
          </cell>
        </row>
        <row r="2854">
          <cell r="B2854" t="str">
            <v xml:space="preserve">Dário Alfredo Alves Aires          </v>
          </cell>
        </row>
        <row r="2855">
          <cell r="B2855" t="str">
            <v xml:space="preserve">Dario Correia, Lda.                </v>
          </cell>
        </row>
        <row r="2856">
          <cell r="B2856" t="str">
            <v>Data Crítica-Est.Opinião Mercado,Ld</v>
          </cell>
        </row>
        <row r="2857">
          <cell r="B2857" t="str">
            <v xml:space="preserve">Data Display (Portugal), SA        </v>
          </cell>
        </row>
        <row r="2858">
          <cell r="B2858" t="str">
            <v xml:space="preserve">Data General, Sa                   </v>
          </cell>
        </row>
        <row r="2859">
          <cell r="B2859" t="str">
            <v>Data4-Informática Process.Dados,Lda</v>
          </cell>
        </row>
        <row r="2860">
          <cell r="B2860" t="str">
            <v xml:space="preserve">Datacomp-Sistemas Informat.,Lda    </v>
          </cell>
        </row>
        <row r="2861">
          <cell r="B2861" t="str">
            <v>DataLine-S.Tecnologia Informação,Ld</v>
          </cell>
        </row>
        <row r="2862">
          <cell r="B2862" t="str">
            <v xml:space="preserve">Datalógica - Informática, Lda.     </v>
          </cell>
        </row>
        <row r="2863">
          <cell r="B2863" t="str">
            <v xml:space="preserve">DatAnálise                         </v>
          </cell>
        </row>
        <row r="2864">
          <cell r="B2864" t="str">
            <v xml:space="preserve">Datelka-Engenharia e Sistemas,Lda  </v>
          </cell>
        </row>
        <row r="2865">
          <cell r="B2865" t="str">
            <v xml:space="preserve">Datinfor-Informática S.Estudos,SA  </v>
          </cell>
        </row>
        <row r="2866">
          <cell r="B2866" t="str">
            <v xml:space="preserve">Davel - Soc.Exportação, Lda        </v>
          </cell>
        </row>
        <row r="2867">
          <cell r="B2867" t="str">
            <v xml:space="preserve">David Barbosa, Lda                 </v>
          </cell>
        </row>
        <row r="2868">
          <cell r="B2868" t="str">
            <v xml:space="preserve">David Carvalho Teixeira da Costa   </v>
          </cell>
        </row>
        <row r="2869">
          <cell r="B2869" t="str">
            <v xml:space="preserve">David J Bentley Associates         </v>
          </cell>
        </row>
        <row r="2870">
          <cell r="B2870" t="str">
            <v xml:space="preserve">DAVID JORGE ESTÊVÃO RODRIGUES      </v>
          </cell>
        </row>
        <row r="2871">
          <cell r="B2871" t="str">
            <v xml:space="preserve">David Jorge Gomes Amorim           </v>
          </cell>
        </row>
        <row r="2872">
          <cell r="B2872" t="str">
            <v xml:space="preserve">David Jorge Gomes Amorim           </v>
          </cell>
        </row>
        <row r="2873">
          <cell r="B2873" t="str">
            <v xml:space="preserve">David José de Pinho Filhos, Lda    </v>
          </cell>
        </row>
        <row r="2874">
          <cell r="B2874" t="str">
            <v xml:space="preserve">DAVID JOSE VALADA CORREIA          </v>
          </cell>
        </row>
        <row r="2875">
          <cell r="B2875" t="str">
            <v xml:space="preserve">David Maria Vilar, Lda             </v>
          </cell>
        </row>
        <row r="2876">
          <cell r="B2876" t="str">
            <v xml:space="preserve">DAVID MARQUES DA SILVA             </v>
          </cell>
        </row>
        <row r="2877">
          <cell r="B2877" t="str">
            <v xml:space="preserve">David Pereira Nunes e Filhos,Lda   </v>
          </cell>
        </row>
        <row r="2878">
          <cell r="B2878" t="str">
            <v xml:space="preserve">Dawidenko International, Lda       </v>
          </cell>
        </row>
        <row r="2879">
          <cell r="B2879" t="str">
            <v xml:space="preserve">Dbk, SA                            </v>
          </cell>
        </row>
        <row r="2880">
          <cell r="B2880" t="str">
            <v xml:space="preserve">DC-Consultores de Engenharia, Lda  </v>
          </cell>
        </row>
        <row r="2881">
          <cell r="B2881" t="str">
            <v xml:space="preserve">DCI-Construção e Inovação          </v>
          </cell>
        </row>
        <row r="2882">
          <cell r="B2882" t="str">
            <v xml:space="preserve">De Brito Design, Limitada          </v>
          </cell>
        </row>
        <row r="2883">
          <cell r="B2883" t="str">
            <v xml:space="preserve">De La Rue - Cash Systems, Lda      </v>
          </cell>
        </row>
        <row r="2884">
          <cell r="B2884" t="str">
            <v xml:space="preserve">De La Rue Systems-Automatiz.,SA    </v>
          </cell>
        </row>
        <row r="2885">
          <cell r="B2885" t="str">
            <v xml:space="preserve">Dealpoint-Mobiliário Lda           </v>
          </cell>
        </row>
        <row r="2886">
          <cell r="B2886" t="str">
            <v xml:space="preserve">Debex-Engenharia e Sistemas, SA    </v>
          </cell>
        </row>
        <row r="2887">
          <cell r="B2887" t="str">
            <v>Dec.Medida SA - Instr.Contr.Telecom</v>
          </cell>
        </row>
        <row r="2888">
          <cell r="B2888" t="str">
            <v xml:space="preserve">Déc.Medida-Instrum.C.Telec.SA      </v>
          </cell>
        </row>
        <row r="2889">
          <cell r="B2889" t="str">
            <v xml:space="preserve">Década Informática, SA             </v>
          </cell>
        </row>
        <row r="2890">
          <cell r="B2890" t="str">
            <v xml:space="preserve">Década-Equipamentos Electrónicos   </v>
          </cell>
        </row>
        <row r="2891">
          <cell r="B2891" t="str">
            <v xml:space="preserve">Decflex II, Lda.                   </v>
          </cell>
        </row>
        <row r="2892">
          <cell r="B2892" t="str">
            <v xml:space="preserve">Decflex-Distrib.Eq.Cond.Flexivel   </v>
          </cell>
        </row>
        <row r="2893">
          <cell r="B2893" t="str">
            <v xml:space="preserve">Décia - Desenv. Comércio, Lda.     </v>
          </cell>
        </row>
        <row r="2894">
          <cell r="B2894" t="str">
            <v xml:space="preserve">Decibel Power-Inst Electricas Auto </v>
          </cell>
        </row>
        <row r="2895">
          <cell r="B2895" t="str">
            <v xml:space="preserve">Decoflorália, Lda                  </v>
          </cell>
        </row>
        <row r="2896">
          <cell r="B2896" t="str">
            <v xml:space="preserve">Decomoda-Est.Proj.Moda design.Lda  </v>
          </cell>
        </row>
        <row r="2897">
          <cell r="B2897" t="str">
            <v xml:space="preserve">Decomoprel-Construção e Decoração  </v>
          </cell>
        </row>
        <row r="2898">
          <cell r="B2898" t="str">
            <v xml:space="preserve">Decoporto                          </v>
          </cell>
        </row>
        <row r="2899">
          <cell r="B2899" t="str">
            <v xml:space="preserve">Decor 3, Lda                       </v>
          </cell>
        </row>
        <row r="2900">
          <cell r="B2900" t="str">
            <v xml:space="preserve">Decor 91-Estudos e Serviços, Lda   </v>
          </cell>
        </row>
        <row r="2901">
          <cell r="B2901" t="str">
            <v xml:space="preserve">Decor Espaço-Construção Civil, Lda </v>
          </cell>
        </row>
        <row r="2902">
          <cell r="B2902" t="str">
            <v>Decor Office-P.Dec.Eq.Escritório,Ld</v>
          </cell>
        </row>
        <row r="2903">
          <cell r="B2903" t="str">
            <v xml:space="preserve">Decorações e Estofos Aruil,        </v>
          </cell>
        </row>
        <row r="2904">
          <cell r="B2904" t="str">
            <v>Decorfort-Arq.Inter.Design Equipam.</v>
          </cell>
        </row>
        <row r="2905">
          <cell r="B2905" t="str">
            <v xml:space="preserve">Decorjardim - dec.Man.Jardins,Lda  </v>
          </cell>
        </row>
        <row r="2906">
          <cell r="B2906" t="str">
            <v xml:space="preserve">DecorSaf - Equip. p/Comércios, Lda </v>
          </cell>
        </row>
        <row r="2907">
          <cell r="B2907" t="str">
            <v xml:space="preserve">DEEP-Dep.Est.Estat.Planeamento     </v>
          </cell>
        </row>
        <row r="2908">
          <cell r="B2908" t="str">
            <v xml:space="preserve">DefenderPlus-Unipessoal            </v>
          </cell>
        </row>
        <row r="2909">
          <cell r="B2909" t="str">
            <v xml:space="preserve">Deiramac-Madeiras Mat.Constr.Lda   </v>
          </cell>
        </row>
        <row r="2910">
          <cell r="B2910" t="str">
            <v xml:space="preserve">Deisa - Soc.Repr.Com.Imp.Exp.Lda   </v>
          </cell>
        </row>
        <row r="2911">
          <cell r="B2911" t="str">
            <v xml:space="preserve">Delalande &amp; Gonçalves, Lda         </v>
          </cell>
        </row>
        <row r="2912">
          <cell r="B2912" t="str">
            <v xml:space="preserve">Delca - Construtora Com. Açoreana  </v>
          </cell>
        </row>
        <row r="2913">
          <cell r="B2913" t="str">
            <v xml:space="preserve">Delfim Vargas-Fabr.Caixilhar.Lda   </v>
          </cell>
        </row>
        <row r="2914">
          <cell r="B2914" t="str">
            <v xml:space="preserve">Delinear-Arquitect.Urbanismo,Lda   </v>
          </cell>
        </row>
        <row r="2915">
          <cell r="B2915" t="str">
            <v xml:space="preserve">Delkeng-Engenharia e Segurança     </v>
          </cell>
        </row>
        <row r="2916">
          <cell r="B2916" t="str">
            <v xml:space="preserve">Dell Computer, SA                  </v>
          </cell>
        </row>
        <row r="2917">
          <cell r="B2917" t="str">
            <v xml:space="preserve">Dell III-Com.Computad.,Unip.Lda    </v>
          </cell>
        </row>
        <row r="2918">
          <cell r="B2918" t="str">
            <v xml:space="preserve">Deloitte &amp; Associados, SROC SA     </v>
          </cell>
        </row>
        <row r="2919">
          <cell r="B2919" t="str">
            <v xml:space="preserve">Deloitte Consultores,S.A           </v>
          </cell>
        </row>
        <row r="2920">
          <cell r="B2920" t="str">
            <v xml:space="preserve">Deloitte e Touche, Consulting      </v>
          </cell>
        </row>
        <row r="2921">
          <cell r="B2921" t="str">
            <v xml:space="preserve">Delsónico Alarmes, lda             </v>
          </cell>
        </row>
        <row r="2922">
          <cell r="B2922" t="str">
            <v>Delta Its-Integr.Tecnol.Serviços,Sa</v>
          </cell>
        </row>
        <row r="2923">
          <cell r="B2923" t="str">
            <v xml:space="preserve">Demag Cranes &amp; Components, Lda     </v>
          </cell>
        </row>
        <row r="2924">
          <cell r="B2924" t="str">
            <v xml:space="preserve">Demonstração Safe Infologia        </v>
          </cell>
        </row>
        <row r="2925">
          <cell r="B2925" t="str">
            <v>Demotri-Demolições, Recic.Const.,S.</v>
          </cell>
        </row>
        <row r="2926">
          <cell r="B2926" t="str">
            <v xml:space="preserve">Demoustier-Manut.Conservação,Lda   </v>
          </cell>
        </row>
        <row r="2927">
          <cell r="B2927" t="str">
            <v xml:space="preserve">Denak Comunication, SL             </v>
          </cell>
        </row>
        <row r="2928">
          <cell r="B2928" t="str">
            <v xml:space="preserve">Denasol-Consult.Estratágoca, Lda   </v>
          </cell>
        </row>
        <row r="2929">
          <cell r="B2929" t="str">
            <v xml:space="preserve">Dendas e Rebelo-Distr.Eq.Tecn.Lda  </v>
          </cell>
        </row>
        <row r="2930">
          <cell r="B2930" t="str">
            <v xml:space="preserve">Dennis Coop Limited                </v>
          </cell>
        </row>
        <row r="2931">
          <cell r="B2931" t="str">
            <v xml:space="preserve">Densitron Ferrograph Limited       </v>
          </cell>
        </row>
        <row r="2932">
          <cell r="B2932" t="str">
            <v xml:space="preserve">Denso Quimica, SA                  </v>
          </cell>
        </row>
        <row r="2933">
          <cell r="B2933" t="str">
            <v xml:space="preserve">Dentimagem-Distr.Prod.Higiene,Lda  </v>
          </cell>
        </row>
        <row r="2934">
          <cell r="B2934" t="str">
            <v xml:space="preserve">Deodata Maria O.Lopes Sousa        </v>
          </cell>
        </row>
        <row r="2935">
          <cell r="B2935" t="str">
            <v xml:space="preserve">Deolinda  Emília Viana Grilo       </v>
          </cell>
        </row>
        <row r="2936">
          <cell r="B2936" t="str">
            <v xml:space="preserve">DEOLINDA FELIX MARQUES SANTOS      </v>
          </cell>
        </row>
        <row r="2937">
          <cell r="B2937" t="str">
            <v xml:space="preserve">Depo-Desenho,Estud.Projectos,Lda   </v>
          </cell>
        </row>
        <row r="2938">
          <cell r="B2938" t="str">
            <v xml:space="preserve">Der-Congress - Congress Organ.     </v>
          </cell>
        </row>
        <row r="2939">
          <cell r="B2939" t="str">
            <v xml:space="preserve">Desafio - Cons.Imagem Project.Lda  </v>
          </cell>
        </row>
        <row r="2940">
          <cell r="B2940" t="str">
            <v>Desafio Global-Ev.Motiv.Entreten.,S</v>
          </cell>
        </row>
        <row r="2941">
          <cell r="B2941" t="str">
            <v>Desafios Criativos-C.Brindes Pr.Lda</v>
          </cell>
        </row>
        <row r="2942">
          <cell r="B2942" t="str">
            <v>Desentop Ambiente-GestªGlobal Servº</v>
          </cell>
        </row>
        <row r="2943">
          <cell r="B2943" t="str">
            <v xml:space="preserve">Desentope-Tec.Limpezas Mecan.Lda   </v>
          </cell>
        </row>
        <row r="2944">
          <cell r="B2944" t="str">
            <v xml:space="preserve">Design 2Time, Ltd                  </v>
          </cell>
        </row>
        <row r="2945">
          <cell r="B2945" t="str">
            <v xml:space="preserve">Designarte-Paulo Taveira,Lda       </v>
          </cell>
        </row>
        <row r="2946">
          <cell r="B2946" t="str">
            <v xml:space="preserve">Designsul-Design e Publicidade,Lda </v>
          </cell>
        </row>
        <row r="2947">
          <cell r="B2947" t="str">
            <v xml:space="preserve">Desimaia - desinf.desratizaç.Lda   </v>
          </cell>
        </row>
        <row r="2948">
          <cell r="B2948" t="str">
            <v>Desk Office-Mob.D.Tectos Falsos,Lda</v>
          </cell>
        </row>
        <row r="2949">
          <cell r="B2949" t="str">
            <v xml:space="preserve">Despomar,Lda                       </v>
          </cell>
        </row>
        <row r="2950">
          <cell r="B2950" t="str">
            <v xml:space="preserve">DESPORTREINO-Arm.Art.Desp.,Lda     </v>
          </cell>
        </row>
        <row r="2951">
          <cell r="B2951" t="str">
            <v xml:space="preserve">Destination Golf Média Ltd         </v>
          </cell>
        </row>
        <row r="2952">
          <cell r="B2952" t="str">
            <v xml:space="preserve">Destination Golf Média, LTD        </v>
          </cell>
        </row>
        <row r="2953">
          <cell r="B2953" t="str">
            <v xml:space="preserve">Destinos de Sonho, Lda             </v>
          </cell>
        </row>
        <row r="2954">
          <cell r="B2954" t="str">
            <v xml:space="preserve">Deutche Bank (Portugal), SA        </v>
          </cell>
        </row>
        <row r="2955">
          <cell r="B2955" t="str">
            <v xml:space="preserve">Deutsche Lufthansa AG              </v>
          </cell>
        </row>
        <row r="2956">
          <cell r="B2956" t="str">
            <v xml:space="preserve">Dewi Lda                           </v>
          </cell>
        </row>
        <row r="2957">
          <cell r="B2957" t="str">
            <v xml:space="preserve">Dfm - Transitários, Lda            </v>
          </cell>
        </row>
        <row r="2958">
          <cell r="B2958" t="str">
            <v xml:space="preserve">DGCI-Direcção Geral dos Impostos   </v>
          </cell>
        </row>
        <row r="2959">
          <cell r="B2959" t="str">
            <v xml:space="preserve">DHL Express Portugal, Lda          </v>
          </cell>
        </row>
        <row r="2960">
          <cell r="B2960" t="str">
            <v xml:space="preserve">DHL-Transp.Rápidos Internac.Lda    </v>
          </cell>
        </row>
        <row r="2961">
          <cell r="B2961" t="str">
            <v xml:space="preserve">DHV Tecnopor-Cons.Técnicos, Lda    </v>
          </cell>
        </row>
        <row r="2962">
          <cell r="B2962" t="str">
            <v xml:space="preserve">DHV, SA                            </v>
          </cell>
        </row>
        <row r="2963">
          <cell r="B2963" t="str">
            <v xml:space="preserve">DIAGONAL-Publ.Desenh.Graficos      </v>
          </cell>
        </row>
        <row r="2964">
          <cell r="B2964" t="str">
            <v xml:space="preserve">Dialogos &amp; Sabores, Lda            </v>
          </cell>
        </row>
        <row r="2965">
          <cell r="B2965" t="str">
            <v xml:space="preserve">Dialuminio                         </v>
          </cell>
        </row>
        <row r="2966">
          <cell r="B2966" t="str">
            <v xml:space="preserve">Diamantino da Costa Feliciano      </v>
          </cell>
        </row>
        <row r="2967">
          <cell r="B2967" t="str">
            <v xml:space="preserve">Diamantino F.Navais Carvalho,Lda   </v>
          </cell>
        </row>
        <row r="2968">
          <cell r="B2968" t="str">
            <v xml:space="preserve">Diamantino Filmes                  </v>
          </cell>
        </row>
        <row r="2969">
          <cell r="B2969" t="str">
            <v xml:space="preserve">Diamantino Henriques               </v>
          </cell>
        </row>
        <row r="2970">
          <cell r="B2970" t="str">
            <v xml:space="preserve">Diamantino José da Fonseca Lopes   </v>
          </cell>
        </row>
        <row r="2971">
          <cell r="B2971" t="str">
            <v xml:space="preserve">Diâmetro-Gab.Est.e Projectos,Ldª   </v>
          </cell>
        </row>
        <row r="2972">
          <cell r="B2972" t="str">
            <v xml:space="preserve">Diana Barbeito                     </v>
          </cell>
        </row>
        <row r="2973">
          <cell r="B2973" t="str">
            <v xml:space="preserve">Dianicol - Repr.Comérc.Indust.Lda  </v>
          </cell>
        </row>
        <row r="2974">
          <cell r="B2974" t="str">
            <v xml:space="preserve">Diário de Aveiro                   </v>
          </cell>
        </row>
        <row r="2975">
          <cell r="B2975" t="str">
            <v xml:space="preserve">Diário de Notícias, S.A.           </v>
          </cell>
        </row>
        <row r="2976">
          <cell r="B2976" t="str">
            <v xml:space="preserve">Diário dos Açores                  </v>
          </cell>
        </row>
        <row r="2977">
          <cell r="B2977" t="str">
            <v xml:space="preserve">Dias - Mat.Construção Dias, S.A.   </v>
          </cell>
        </row>
        <row r="2978">
          <cell r="B2978" t="str">
            <v xml:space="preserve">Dias Cruz - Rep. Auto, Lda.        </v>
          </cell>
        </row>
        <row r="2979">
          <cell r="B2979" t="str">
            <v xml:space="preserve">DIAS VERDES AÇORES                 </v>
          </cell>
        </row>
        <row r="2980">
          <cell r="B2980" t="str">
            <v xml:space="preserve">Dias Verdes, Lda                   </v>
          </cell>
        </row>
        <row r="2981">
          <cell r="B2981" t="str">
            <v xml:space="preserve">Dicas &amp; Pistas                     </v>
          </cell>
        </row>
        <row r="2982">
          <cell r="B2982" t="str">
            <v xml:space="preserve">Diceque - Div.Eq.Escritório, Lda   </v>
          </cell>
        </row>
        <row r="2983">
          <cell r="B2983" t="str">
            <v>Dico Filtro-Com.Eq.Climatiz.Afins,L</v>
          </cell>
        </row>
        <row r="2984">
          <cell r="B2984" t="str">
            <v xml:space="preserve">Didax - Mob.Escrit.Audiovis.,Lda   </v>
          </cell>
        </row>
        <row r="2985">
          <cell r="B2985" t="str">
            <v xml:space="preserve">Didescola - Equip.Didácticos,Lda   </v>
          </cell>
        </row>
        <row r="2986">
          <cell r="B2986" t="str">
            <v xml:space="preserve">Die Unternehmerische Hochshule     </v>
          </cell>
        </row>
        <row r="2987">
          <cell r="B2987" t="str">
            <v xml:space="preserve">Dierre Ibérica-Indústria Portas,SA </v>
          </cell>
        </row>
        <row r="2988">
          <cell r="B2988" t="str">
            <v xml:space="preserve">Difel - Distr.Cerv.Refri.Funchal   </v>
          </cell>
        </row>
        <row r="2989">
          <cell r="B2989" t="str">
            <v xml:space="preserve">Digibox-Business Solutions, Lda    </v>
          </cell>
        </row>
        <row r="2990">
          <cell r="B2990" t="str">
            <v xml:space="preserve">Digicomp-Mat.Electrónico, Lda      </v>
          </cell>
        </row>
        <row r="2991">
          <cell r="B2991" t="str">
            <v xml:space="preserve">Digiconta-Com.Eq.Escritório,Lda    </v>
          </cell>
        </row>
        <row r="2992">
          <cell r="B2992" t="str">
            <v xml:space="preserve">Digidata-Cálc.Controlo Electr.Lda  </v>
          </cell>
        </row>
        <row r="2993">
          <cell r="B2993" t="str">
            <v>Digideco Móveis, Divis.Sist. Integr</v>
          </cell>
        </row>
        <row r="2994">
          <cell r="B2994" t="str">
            <v xml:space="preserve">Digidelta Internacional-Imp.Exp.SA </v>
          </cell>
        </row>
        <row r="2995">
          <cell r="B2995" t="str">
            <v xml:space="preserve">Digidoc-Gestão Elect.Doc.Inf.,Ld   </v>
          </cell>
        </row>
        <row r="2996">
          <cell r="B2996" t="str">
            <v xml:space="preserve">Digifama-Com.Eq.Escritório, Lda    </v>
          </cell>
        </row>
        <row r="2997">
          <cell r="B2997" t="str">
            <v xml:space="preserve">DIGIMAGO Marketing &amp; Public. Lda   </v>
          </cell>
        </row>
        <row r="2998">
          <cell r="B2998" t="str">
            <v xml:space="preserve">Digimodo-Conc.Prod.Imagem,Lda      </v>
          </cell>
        </row>
        <row r="2999">
          <cell r="B2999" t="str">
            <v xml:space="preserve">Digipainel Multimédia, Lda         </v>
          </cell>
        </row>
        <row r="3000">
          <cell r="B3000" t="str">
            <v xml:space="preserve">Digital Volume-S.Public.Vendas,Lda </v>
          </cell>
        </row>
        <row r="3001">
          <cell r="B3001" t="str">
            <v xml:space="preserve">Digital-Equipamento Portugal,Lda   </v>
          </cell>
        </row>
        <row r="3002">
          <cell r="B3002" t="str">
            <v xml:space="preserve">DigitalGeo-Lda                     </v>
          </cell>
        </row>
        <row r="3003">
          <cell r="B3003" t="str">
            <v xml:space="preserve">Digital-Total, SARL                </v>
          </cell>
        </row>
        <row r="3004">
          <cell r="B3004" t="str">
            <v xml:space="preserve">Dimeconsult-E.Proj.Imobiliários    </v>
          </cell>
        </row>
        <row r="3005">
          <cell r="B3005" t="str">
            <v xml:space="preserve">Dimeconsult-Engºs Consultores,Lda  </v>
          </cell>
        </row>
        <row r="3006">
          <cell r="B3006" t="str">
            <v>Dimencor-Estúdio Gráfico Fotolito,L</v>
          </cell>
        </row>
        <row r="3007">
          <cell r="B3007" t="str">
            <v xml:space="preserve">Dimep Europa, SA                   </v>
          </cell>
        </row>
        <row r="3008">
          <cell r="B3008" t="str">
            <v xml:space="preserve">Dimofel - Electrónicos, Lda.       </v>
          </cell>
        </row>
        <row r="3009">
          <cell r="B3009" t="str">
            <v xml:space="preserve">Dimope                             </v>
          </cell>
        </row>
        <row r="3010">
          <cell r="B3010" t="str">
            <v xml:space="preserve">Dimovi-Divisórias Tectos Falsos    </v>
          </cell>
        </row>
        <row r="3011">
          <cell r="B3011" t="str">
            <v xml:space="preserve">Din Docs Gestão Documentos,Lda     </v>
          </cell>
        </row>
        <row r="3012">
          <cell r="B3012" t="str">
            <v xml:space="preserve">Dinamic Beautty, Lda               </v>
          </cell>
        </row>
        <row r="3013">
          <cell r="B3013" t="str">
            <v xml:space="preserve">Dinarte Dâmaso e Filhos, Lda       </v>
          </cell>
        </row>
        <row r="3014">
          <cell r="B3014" t="str">
            <v xml:space="preserve">Dinaxis-S.Consult.Eng.Gestão,Lda   </v>
          </cell>
        </row>
        <row r="3015">
          <cell r="B3015" t="str">
            <v>Dinergia - Distr. Energia Eléctrica</v>
          </cell>
        </row>
        <row r="3016">
          <cell r="B3016" t="str">
            <v xml:space="preserve">Dinis Andrade Gouveia              </v>
          </cell>
        </row>
        <row r="3017">
          <cell r="B3017" t="str">
            <v xml:space="preserve">Dinis Bento e Sales, Lda           </v>
          </cell>
        </row>
        <row r="3018">
          <cell r="B3018" t="str">
            <v xml:space="preserve">DINIS DE SOUSA                     </v>
          </cell>
        </row>
        <row r="3019">
          <cell r="B3019" t="str">
            <v xml:space="preserve">DINIS ROMEIRA VERÍSSIMO DA LUZ     </v>
          </cell>
        </row>
        <row r="3020">
          <cell r="B3020" t="str">
            <v xml:space="preserve">Dinis Varão e Filhos, Lda.         </v>
          </cell>
        </row>
        <row r="3021">
          <cell r="B3021" t="str">
            <v xml:space="preserve">Dinistel -TV Reparações, Lda       </v>
          </cell>
        </row>
        <row r="3022">
          <cell r="B3022" t="str">
            <v xml:space="preserve">Díodo - Com.Ind.Mat.Electr.,Lda    </v>
          </cell>
        </row>
        <row r="3023">
          <cell r="B3023" t="str">
            <v xml:space="preserve">Diogo Nogueira Celorico Drago      </v>
          </cell>
        </row>
        <row r="3024">
          <cell r="B3024" t="str">
            <v xml:space="preserve">Dionísio Carreiro D'Almeida,Lda.   </v>
          </cell>
        </row>
        <row r="3025">
          <cell r="B3025" t="str">
            <v xml:space="preserve">Dionísio Ferreira Leite            </v>
          </cell>
        </row>
        <row r="3026">
          <cell r="B3026" t="str">
            <v xml:space="preserve">Dionísio Lucas &amp; Filhos, Lda       </v>
          </cell>
        </row>
        <row r="3027">
          <cell r="B3027" t="str">
            <v xml:space="preserve">Diprom-Eléctr.Automação Digital    </v>
          </cell>
        </row>
        <row r="3028">
          <cell r="B3028" t="str">
            <v xml:space="preserve">Dir.Nacional P.S.P-Comando Horta   </v>
          </cell>
        </row>
        <row r="3029">
          <cell r="B3029" t="str">
            <v xml:space="preserve">Direcção Geral do Tesouro          </v>
          </cell>
        </row>
        <row r="3030">
          <cell r="B3030" t="str">
            <v xml:space="preserve">Direcção Nac.Polícia Seg. Pública  </v>
          </cell>
        </row>
        <row r="3031">
          <cell r="B3031" t="str">
            <v xml:space="preserve">Direcção Nac.Policia Seg.Publica   </v>
          </cell>
        </row>
        <row r="3032">
          <cell r="B3032" t="str">
            <v xml:space="preserve">Direcção Nac.Polícia Seg.Pública   </v>
          </cell>
        </row>
        <row r="3033">
          <cell r="B3033" t="str">
            <v xml:space="preserve">Direct Hit-Serviço Apoio Empresas  </v>
          </cell>
        </row>
        <row r="3034">
          <cell r="B3034" t="str">
            <v xml:space="preserve">Dirnet - Directórios Internet, SA  </v>
          </cell>
        </row>
        <row r="3035">
          <cell r="B3035" t="str">
            <v xml:space="preserve">Discofita-Com.de Sup.Magn., Lda.   </v>
          </cell>
        </row>
        <row r="3036">
          <cell r="B3036" t="str">
            <v xml:space="preserve">Discolis-Distr.Comércio Frio, S.A. </v>
          </cell>
        </row>
        <row r="3037">
          <cell r="B3037" t="str">
            <v xml:space="preserve">Discoteca Vasco Correia, Lda       </v>
          </cell>
        </row>
        <row r="3038">
          <cell r="B3038" t="str">
            <v xml:space="preserve">Discurso Directo-Edições Lda       </v>
          </cell>
        </row>
        <row r="3039">
          <cell r="B3039" t="str">
            <v xml:space="preserve">Diselcar-Soc.Rep.E V.Ac.Aut.,Lda   </v>
          </cell>
        </row>
        <row r="3040">
          <cell r="B3040" t="str">
            <v xml:space="preserve">Diseñad'or-Diseño &amp; Publicidad     </v>
          </cell>
        </row>
        <row r="3041">
          <cell r="B3041" t="str">
            <v xml:space="preserve">Disepal-Dist.Equip.Escr.e Papeis   </v>
          </cell>
        </row>
        <row r="3042">
          <cell r="B3042" t="str">
            <v xml:space="preserve">Dismael-Distrib.Mat.Eléctrico, Lda </v>
          </cell>
        </row>
        <row r="3043">
          <cell r="B3043" t="str">
            <v xml:space="preserve">Dismel-Distr.Mat.Electrónico, Lda  </v>
          </cell>
        </row>
        <row r="3044">
          <cell r="B3044" t="str">
            <v xml:space="preserve">Dismotor-Com.Motores,Acessor.Lda   </v>
          </cell>
        </row>
        <row r="3045">
          <cell r="B3045" t="str">
            <v xml:space="preserve">Disotel-Eq.Dist.Aliment.Hotel,Lda  </v>
          </cell>
        </row>
        <row r="3046">
          <cell r="B3046" t="str">
            <v xml:space="preserve">Display-Produções Audiovisuais,Lda </v>
          </cell>
        </row>
        <row r="3047">
          <cell r="B3047" t="str">
            <v xml:space="preserve">Dispofarma, Lda                    </v>
          </cell>
        </row>
        <row r="3048">
          <cell r="B3048" t="str">
            <v xml:space="preserve">Disportugal, Lda                   </v>
          </cell>
        </row>
        <row r="3049">
          <cell r="B3049" t="str">
            <v xml:space="preserve">Disrego, Lda.                      </v>
          </cell>
        </row>
        <row r="3050">
          <cell r="B3050" t="str">
            <v xml:space="preserve">Distécnica-Com.Rep.Máq.Escrit.Lda  </v>
          </cell>
        </row>
        <row r="3051">
          <cell r="B3051" t="str">
            <v xml:space="preserve">Distinject Diffusion               </v>
          </cell>
        </row>
        <row r="3052">
          <cell r="B3052" t="str">
            <v xml:space="preserve">Distri Agência                     </v>
          </cell>
        </row>
        <row r="3053">
          <cell r="B3053" t="str">
            <v xml:space="preserve">Distriaçores-S.Imp.Exportação,Lda  </v>
          </cell>
        </row>
        <row r="3054">
          <cell r="B3054" t="str">
            <v xml:space="preserve">Distribuid.de Livros Bertrand,Lda  </v>
          </cell>
        </row>
        <row r="3055">
          <cell r="B3055" t="str">
            <v xml:space="preserve">Distrilimpa - Lavandaria, Lda      </v>
          </cell>
        </row>
        <row r="3056">
          <cell r="B3056" t="str">
            <v xml:space="preserve">Distrilojas - Soc. Livreira, Lda   </v>
          </cell>
        </row>
        <row r="3057">
          <cell r="B3057" t="str">
            <v xml:space="preserve">Distrol-Com.Mater.Construção,Lda   </v>
          </cell>
        </row>
        <row r="3058">
          <cell r="B3058" t="str">
            <v xml:space="preserve">Divani &amp; Divani                    </v>
          </cell>
        </row>
        <row r="3059">
          <cell r="B3059" t="str">
            <v xml:space="preserve">Diventos-Congressos e Eventos,Lda  </v>
          </cell>
        </row>
        <row r="3060">
          <cell r="B3060" t="str">
            <v xml:space="preserve">Diversey Lever, S.A.               </v>
          </cell>
        </row>
        <row r="3061">
          <cell r="B3061" t="str">
            <v xml:space="preserve">Divic-Equipamentos decoração,Lda   </v>
          </cell>
        </row>
        <row r="3062">
          <cell r="B3062" t="str">
            <v xml:space="preserve">Dividecor Representações, Lda      </v>
          </cell>
        </row>
        <row r="3063">
          <cell r="B3063" t="str">
            <v>Divitrês-Div.Tect.Falsos Revest.Lda</v>
          </cell>
        </row>
        <row r="3064">
          <cell r="B3064" t="str">
            <v>Divulgação XXl - Publ.Pr.Serviços,L</v>
          </cell>
        </row>
        <row r="3065">
          <cell r="B3065" t="str">
            <v>Divultec-Serviços de Informática,Ld</v>
          </cell>
        </row>
        <row r="3066">
          <cell r="B3066" t="str">
            <v xml:space="preserve">Dixamel - Distrib.Produtos, Lda    </v>
          </cell>
        </row>
        <row r="3067">
          <cell r="B3067" t="str">
            <v xml:space="preserve">DKMA, SA                           </v>
          </cell>
        </row>
        <row r="3068">
          <cell r="B3068" t="str">
            <v xml:space="preserve">DM Editores                        </v>
          </cell>
        </row>
        <row r="3069">
          <cell r="B3069" t="str">
            <v xml:space="preserve">DM-Prod.Espectáculos Musicais, Lda </v>
          </cell>
        </row>
        <row r="3070">
          <cell r="B3070" t="str">
            <v xml:space="preserve">Dnc - Publicidade                  </v>
          </cell>
        </row>
        <row r="3071">
          <cell r="B3071" t="str">
            <v xml:space="preserve">DND-Desconto Náutico Directo, Lda  </v>
          </cell>
        </row>
        <row r="3072">
          <cell r="B3072" t="str">
            <v xml:space="preserve">Do Re Mi                           </v>
          </cell>
        </row>
        <row r="3073">
          <cell r="B3073" t="str">
            <v>Doca Marinha-Soc.Congelados e Pesca</v>
          </cell>
        </row>
        <row r="3074">
          <cell r="B3074" t="str">
            <v>Doce Lar-Decoração Movéis Electrodo</v>
          </cell>
        </row>
        <row r="3075">
          <cell r="B3075" t="str">
            <v xml:space="preserve">Dogel-Produtos de Higiene, Lda.    </v>
          </cell>
        </row>
        <row r="3076">
          <cell r="B3076" t="str">
            <v xml:space="preserve">Dom Henrique Viagens Turismo,Lda   </v>
          </cell>
        </row>
        <row r="3077">
          <cell r="B3077" t="str">
            <v xml:space="preserve">Dom Pedro Investim.Turísticos, SA  </v>
          </cell>
        </row>
        <row r="3078">
          <cell r="B3078" t="str">
            <v xml:space="preserve">Domingos A. Magalhães Carvalho     </v>
          </cell>
        </row>
        <row r="3079">
          <cell r="B3079" t="str">
            <v xml:space="preserve">Domingos Carvalho e Santos, Lda    </v>
          </cell>
        </row>
        <row r="3080">
          <cell r="B3080" t="str">
            <v xml:space="preserve">Domingos da Silva Teixeira, Lda    </v>
          </cell>
        </row>
        <row r="3081">
          <cell r="B3081" t="str">
            <v xml:space="preserve">DOMINGOS FRANCISCO SILVA           </v>
          </cell>
        </row>
        <row r="3082">
          <cell r="B3082" t="str">
            <v xml:space="preserve">Domingos José da Silva             </v>
          </cell>
        </row>
        <row r="3083">
          <cell r="B3083" t="str">
            <v xml:space="preserve">Domingos Silva Marques             </v>
          </cell>
        </row>
        <row r="3084">
          <cell r="B3084" t="str">
            <v xml:space="preserve">Domitília Gonçalves                </v>
          </cell>
        </row>
        <row r="3085">
          <cell r="B3085" t="str">
            <v xml:space="preserve">Domo-Decorações,Objectos e Móveis  </v>
          </cell>
        </row>
        <row r="3086">
          <cell r="B3086" t="str">
            <v xml:space="preserve">Domotel-Máquinas Prod.Limpeza,Lda  </v>
          </cell>
        </row>
        <row r="3087">
          <cell r="B3087" t="str">
            <v>Domótica Sgta - Gestão Tecn. Auto.,</v>
          </cell>
        </row>
        <row r="3088">
          <cell r="B3088" t="str">
            <v>Domótica-E.Proj.Ed.Inteligentes,Lda</v>
          </cell>
        </row>
        <row r="3089">
          <cell r="B3089" t="str">
            <v xml:space="preserve">Dona Filipa &amp; San Lorenzo Golf     </v>
          </cell>
        </row>
        <row r="3090">
          <cell r="B3090" t="str">
            <v xml:space="preserve">Doorfesa-Portas Ferrag.Automat.Lda </v>
          </cell>
        </row>
        <row r="3091">
          <cell r="B3091" t="str">
            <v xml:space="preserve">DOP-Digital Off.Print              </v>
          </cell>
        </row>
        <row r="3092">
          <cell r="B3092" t="str">
            <v xml:space="preserve">Dora Maria Maia Vitorino           </v>
          </cell>
        </row>
        <row r="3093">
          <cell r="B3093" t="str">
            <v xml:space="preserve">Dória de Freitas, Lda              </v>
          </cell>
        </row>
        <row r="3094">
          <cell r="B3094" t="str">
            <v xml:space="preserve">Dorland-Publicidade Marketing,Sa   </v>
          </cell>
        </row>
        <row r="3095">
          <cell r="B3095" t="str">
            <v xml:space="preserve">Dormaçor-Empreend.Hoteleiros,Lda   </v>
          </cell>
        </row>
        <row r="3096">
          <cell r="B3096" t="str">
            <v xml:space="preserve">Dosch Design Kommunik.Gmbh         </v>
          </cell>
        </row>
        <row r="3097">
          <cell r="B3097" t="str">
            <v xml:space="preserve">Dot - Docum.Tratamento Imagem,Lda  </v>
          </cell>
        </row>
        <row r="3098">
          <cell r="B3098" t="str">
            <v xml:space="preserve">Doublet Ibérica, SA                </v>
          </cell>
        </row>
        <row r="3099">
          <cell r="B3099" t="str">
            <v xml:space="preserve">Doublet Portugal, Lda              </v>
          </cell>
        </row>
        <row r="3100">
          <cell r="B3100" t="str">
            <v xml:space="preserve">Douglas Equipment Limited          </v>
          </cell>
        </row>
        <row r="3101">
          <cell r="B3101" t="str">
            <v xml:space="preserve">Douro Azul                         </v>
          </cell>
        </row>
        <row r="3102">
          <cell r="B3102" t="str">
            <v xml:space="preserve">Dp Duo Park Embalagens             </v>
          </cell>
        </row>
        <row r="3103">
          <cell r="B3103" t="str">
            <v>DPM - Anál.Aguas,Solos,Ar,Alimentos</v>
          </cell>
        </row>
        <row r="3104">
          <cell r="B3104" t="str">
            <v>DPP - Distr. Produtos Petrolíferos,</v>
          </cell>
        </row>
        <row r="3105">
          <cell r="B3105" t="str">
            <v xml:space="preserve">Dr. Bit - Serviços de Informática, </v>
          </cell>
        </row>
        <row r="3106">
          <cell r="B3106" t="str">
            <v>Dr.Campos Costa-Cons.Tomogr.Comp.Ld</v>
          </cell>
        </row>
        <row r="3107">
          <cell r="B3107" t="str">
            <v xml:space="preserve">DRAFTFCB-Portugal-Comunicação      </v>
          </cell>
        </row>
        <row r="3108">
          <cell r="B3108" t="str">
            <v>Dragaçor-Soc. Açoreana Dragagens,Ld</v>
          </cell>
        </row>
        <row r="3109">
          <cell r="B3109" t="str">
            <v xml:space="preserve">Drager Portugal, Lda               </v>
          </cell>
        </row>
        <row r="3110">
          <cell r="B3110" t="str">
            <v xml:space="preserve">Drager Safety Hispania, S.A.       </v>
          </cell>
        </row>
        <row r="3111">
          <cell r="B3111" t="str">
            <v xml:space="preserve">Draiexport-Exportação e Imp.,Lda   </v>
          </cell>
        </row>
        <row r="3112">
          <cell r="B3112" t="str">
            <v>Drain Doctor-Canalizações SocªUnipe</v>
          </cell>
        </row>
        <row r="3113">
          <cell r="B3113" t="str">
            <v xml:space="preserve">Draulimac-Est.Proj.Aplic.Hidr.Lda  </v>
          </cell>
        </row>
        <row r="3114">
          <cell r="B3114" t="str">
            <v>Dreamlab-Desenvolvimento Con. Multi</v>
          </cell>
        </row>
        <row r="3115">
          <cell r="B3115" t="str">
            <v xml:space="preserve">Dreamlight-Iluminações Festivas    </v>
          </cell>
        </row>
        <row r="3116">
          <cell r="B3116" t="str">
            <v xml:space="preserve">Dreams on Wheels, Lda              </v>
          </cell>
        </row>
        <row r="3117">
          <cell r="B3117" t="str">
            <v xml:space="preserve">Driveline, Lda                     </v>
          </cell>
        </row>
        <row r="3118">
          <cell r="B3118" t="str">
            <v xml:space="preserve">Drogaria Açoreana                  </v>
          </cell>
        </row>
        <row r="3119">
          <cell r="B3119" t="str">
            <v xml:space="preserve">Drogaria Campa do Preto            </v>
          </cell>
        </row>
        <row r="3120">
          <cell r="B3120" t="str">
            <v xml:space="preserve">Droles-Gestão e Consultadoria Lda  </v>
          </cell>
        </row>
        <row r="3121">
          <cell r="B3121" t="str">
            <v xml:space="preserve">Drts-Químicos Manut.Industrial,Lda </v>
          </cell>
        </row>
        <row r="3122">
          <cell r="B3122" t="str">
            <v xml:space="preserve">Drumond e Rebelo, Lda              </v>
          </cell>
        </row>
        <row r="3123">
          <cell r="B3123" t="str">
            <v xml:space="preserve">DST-Domingos da Silva Teixeira,SA  </v>
          </cell>
        </row>
        <row r="3124">
          <cell r="B3124" t="str">
            <v xml:space="preserve">DSV Transitários, Lda              </v>
          </cell>
        </row>
        <row r="3125">
          <cell r="B3125" t="str">
            <v xml:space="preserve">DTS -Soc.Açor.des.Tecn.Serv.,S.A.  </v>
          </cell>
        </row>
        <row r="3126">
          <cell r="B3126" t="str">
            <v xml:space="preserve">Dtti - Soluções Informáticas,Lda   </v>
          </cell>
        </row>
        <row r="3127">
          <cell r="B3127" t="str">
            <v xml:space="preserve">DTZ - Mediação Imobiliária, SA     </v>
          </cell>
        </row>
        <row r="3128">
          <cell r="B3128" t="str">
            <v>Dualteste-Máquinas-Ferramentas Assi</v>
          </cell>
        </row>
        <row r="3129">
          <cell r="B3129" t="str">
            <v xml:space="preserve">Duarclima-Clim.Cons.Industrial,Ldª </v>
          </cell>
        </row>
        <row r="3130">
          <cell r="B3130" t="str">
            <v xml:space="preserve">Duarte Amaral E Filhos,Lda         </v>
          </cell>
        </row>
        <row r="3131">
          <cell r="B3131" t="str">
            <v>DUARTE DA PURIFICAÇÃO NOBREGA DE GO</v>
          </cell>
        </row>
        <row r="3132">
          <cell r="B3132" t="str">
            <v xml:space="preserve">Duarte Manuel G.Câmara Leandres    </v>
          </cell>
        </row>
        <row r="3133">
          <cell r="B3133" t="str">
            <v xml:space="preserve">DUARTE MANUEL SILVA ALVES          </v>
          </cell>
        </row>
        <row r="3134">
          <cell r="B3134" t="str">
            <v xml:space="preserve">Duarte Neves, Lda                  </v>
          </cell>
        </row>
        <row r="3135">
          <cell r="B3135" t="str">
            <v xml:space="preserve">DUARTE NUNO BATISTA DIAS           </v>
          </cell>
        </row>
        <row r="3136">
          <cell r="B3136" t="str">
            <v xml:space="preserve">DUARTE NUNO FARIA CORREIA          </v>
          </cell>
        </row>
        <row r="3137">
          <cell r="B3137" t="str">
            <v xml:space="preserve">Duarte Nuno Pedro Melo             </v>
          </cell>
        </row>
        <row r="3138">
          <cell r="B3138" t="str">
            <v xml:space="preserve">Ducamil-Const.Civil Serviços,Lda   </v>
          </cell>
        </row>
        <row r="3139">
          <cell r="B3139" t="str">
            <v xml:space="preserve">Ducks Your Solution in Business    </v>
          </cell>
        </row>
        <row r="3140">
          <cell r="B3140" t="str">
            <v xml:space="preserve">Dufetag-Auditores Consultores, Lda </v>
          </cell>
        </row>
        <row r="3141">
          <cell r="B3141" t="str">
            <v xml:space="preserve">Dulce Margarida de Jesus Lopes     </v>
          </cell>
        </row>
        <row r="3142">
          <cell r="B3142" t="str">
            <v xml:space="preserve">DULCE SILVA FONSECA BOTELHO        </v>
          </cell>
        </row>
        <row r="3143">
          <cell r="B3143" t="str">
            <v xml:space="preserve">DULCINEIA SA VARANDAS              </v>
          </cell>
        </row>
        <row r="3144">
          <cell r="B3144" t="str">
            <v xml:space="preserve">Dunas Sport, Ldª                   </v>
          </cell>
        </row>
        <row r="3145">
          <cell r="B3145" t="str">
            <v xml:space="preserve">DunnetCraven                       </v>
          </cell>
        </row>
        <row r="3146">
          <cell r="B3146" t="str">
            <v xml:space="preserve">Duosource,Lda                      </v>
          </cell>
        </row>
        <row r="3147">
          <cell r="B3147" t="str">
            <v xml:space="preserve">Duplengenho-Proj.G.Fisc.Obras,Lda  </v>
          </cell>
        </row>
        <row r="3148">
          <cell r="B3148" t="str">
            <v xml:space="preserve">Dupliclima-C.Rep.Eq.Hoteleiros,Lda </v>
          </cell>
        </row>
        <row r="3149">
          <cell r="B3149" t="str">
            <v xml:space="preserve">Duplos Gémeos-Serv.Hotelaria,Lda   </v>
          </cell>
        </row>
        <row r="3150">
          <cell r="B3150" t="str">
            <v xml:space="preserve">Durão &amp; Neiva, Lda.                </v>
          </cell>
        </row>
        <row r="3151">
          <cell r="B3151" t="str">
            <v>Duratrode-Electrodos Manutenção,Lda</v>
          </cell>
        </row>
        <row r="3152">
          <cell r="B3152" t="str">
            <v xml:space="preserve">Duravit-Com.Equip.Industrial,LDA   </v>
          </cell>
        </row>
        <row r="3153">
          <cell r="B3153" t="str">
            <v xml:space="preserve">Duritcast, SA                      </v>
          </cell>
        </row>
        <row r="3154">
          <cell r="B3154" t="str">
            <v xml:space="preserve">Durval &amp; Linhares                  </v>
          </cell>
        </row>
        <row r="3155">
          <cell r="B3155" t="str">
            <v xml:space="preserve">Dutch Global Force Lda.            </v>
          </cell>
        </row>
        <row r="3156">
          <cell r="B3156" t="str">
            <v xml:space="preserve">Dutec-Tecnologias Informação, Lda  </v>
          </cell>
        </row>
        <row r="3157">
          <cell r="B3157" t="str">
            <v>Duvideo-Cooperativa Profissionais I</v>
          </cell>
        </row>
        <row r="3158">
          <cell r="B3158" t="str">
            <v xml:space="preserve">Dynamic Conference &amp; Events        </v>
          </cell>
        </row>
        <row r="3159">
          <cell r="B3159" t="str">
            <v xml:space="preserve">DYP VHC - Tintas, Lda              </v>
          </cell>
        </row>
        <row r="3160">
          <cell r="B3160" t="str">
            <v xml:space="preserve">dZine-Design &amp; Engineering         </v>
          </cell>
        </row>
        <row r="3161">
          <cell r="B3161" t="str">
            <v xml:space="preserve">E V - Transportes Mercadorias,Lda  </v>
          </cell>
        </row>
        <row r="3162">
          <cell r="B3162" t="str">
            <v xml:space="preserve">E. Lifemonitor, Lda                </v>
          </cell>
        </row>
        <row r="3163">
          <cell r="B3163" t="str">
            <v xml:space="preserve">E.H.L-Empresa de Higiene, Lda      </v>
          </cell>
        </row>
        <row r="3164">
          <cell r="B3164" t="str">
            <v xml:space="preserve">E.M.Godinho-Máq.Embalagem,Un.Lda   </v>
          </cell>
        </row>
        <row r="3165">
          <cell r="B3165" t="str">
            <v xml:space="preserve">E.P.M.-Emp.de Pintura e Metaliz.   </v>
          </cell>
        </row>
        <row r="3166">
          <cell r="B3166" t="str">
            <v xml:space="preserve">E.Value-Est.Proj.Amb.Economia, SA  </v>
          </cell>
        </row>
        <row r="3167">
          <cell r="B3167" t="str">
            <v xml:space="preserve">E3C-Comunicação e Eventos, SA      </v>
          </cell>
        </row>
        <row r="3168">
          <cell r="B3168" t="str">
            <v xml:space="preserve">EAA-Escola Aviação Aerocondor,SA   </v>
          </cell>
        </row>
        <row r="3169">
          <cell r="B3169" t="str">
            <v>EAAP-European Association For Aviat</v>
          </cell>
        </row>
        <row r="3170">
          <cell r="B3170" t="str">
            <v xml:space="preserve">Eace-Eng.Ass.Consul.Engenharia,Lda </v>
          </cell>
        </row>
        <row r="3171">
          <cell r="B3171" t="str">
            <v>EAD-Empresa Arquivo Documentação S.</v>
          </cell>
        </row>
        <row r="3172">
          <cell r="B3172" t="str">
            <v>EAPS-Empr.Análise Prev.Segurança,SA</v>
          </cell>
        </row>
        <row r="3173">
          <cell r="B3173" t="str">
            <v>Eastécnica II-Telec.Informática, SA</v>
          </cell>
        </row>
        <row r="3174">
          <cell r="B3174" t="str">
            <v xml:space="preserve">Easy Control, Lda                  </v>
          </cell>
        </row>
        <row r="3175">
          <cell r="B3175" t="str">
            <v xml:space="preserve">EasyJet Airline Company Limited    </v>
          </cell>
        </row>
        <row r="3176">
          <cell r="B3176" t="str">
            <v xml:space="preserve">EasyJet Switzerland SA             </v>
          </cell>
        </row>
        <row r="3177">
          <cell r="B3177" t="str">
            <v xml:space="preserve">Eaton Power Quality SAS            </v>
          </cell>
        </row>
        <row r="3178">
          <cell r="B3178" t="str">
            <v xml:space="preserve">Eaton-Powering Business Worldwide  </v>
          </cell>
        </row>
        <row r="3179">
          <cell r="B3179" t="str">
            <v>Eb-Focus-Soluç.Inf.Com.Electrónico,</v>
          </cell>
        </row>
        <row r="3180">
          <cell r="B3180" t="str">
            <v xml:space="preserve">EBI Automotive, Lda                </v>
          </cell>
        </row>
        <row r="3181">
          <cell r="B3181" t="str">
            <v xml:space="preserve">Ebo                                </v>
          </cell>
        </row>
        <row r="3182">
          <cell r="B3182" t="str">
            <v xml:space="preserve">Eca Totalinspe, SA                 </v>
          </cell>
        </row>
        <row r="3183">
          <cell r="B3183" t="str">
            <v xml:space="preserve">ECG-Engª Coord.Gest.Empreend.Lda   </v>
          </cell>
        </row>
        <row r="3184">
          <cell r="B3184" t="str">
            <v xml:space="preserve">Eci Inform                         </v>
          </cell>
        </row>
        <row r="3185">
          <cell r="B3185" t="str">
            <v xml:space="preserve">Eco Branco-Limp.Manut.Recicl.Lda   </v>
          </cell>
        </row>
        <row r="3186">
          <cell r="B3186" t="str">
            <v xml:space="preserve">Ecoalcance, Lda                    </v>
          </cell>
        </row>
        <row r="3187">
          <cell r="B3187" t="str">
            <v>Ecociaf-Constr.Civil Obras Públicas</v>
          </cell>
        </row>
        <row r="3188">
          <cell r="B3188" t="str">
            <v>Ecocompositos-Produtos Quimicos, Ld</v>
          </cell>
        </row>
        <row r="3189">
          <cell r="B3189" t="str">
            <v xml:space="preserve">EcoCritério                        </v>
          </cell>
        </row>
        <row r="3190">
          <cell r="B3190" t="str">
            <v xml:space="preserve">Ecodeal-Gestª Integral de Residuos </v>
          </cell>
        </row>
        <row r="3191">
          <cell r="B3191" t="str">
            <v>Ecofluido-Serviços e Engenharia,Lda</v>
          </cell>
        </row>
        <row r="3192">
          <cell r="B3192" t="str">
            <v xml:space="preserve">Ecoinovação, Lda                   </v>
          </cell>
        </row>
        <row r="3193">
          <cell r="B3193" t="str">
            <v xml:space="preserve">Ecolab Hispano-Portuguesa, SA      </v>
          </cell>
        </row>
        <row r="3194">
          <cell r="B3194" t="str">
            <v xml:space="preserve">Ecoliving,Lda                      </v>
          </cell>
        </row>
        <row r="3195">
          <cell r="B3195" t="str">
            <v xml:space="preserve">Ecoman- Sistemas e Serviços, SA    </v>
          </cell>
        </row>
        <row r="3196">
          <cell r="B3196" t="str">
            <v xml:space="preserve">Ecomania-Serviços Ambientais, Lda  </v>
          </cell>
        </row>
        <row r="3197">
          <cell r="B3197" t="str">
            <v xml:space="preserve">Ecomática Serviços-C.Papéis, Lda   </v>
          </cell>
        </row>
        <row r="3198">
          <cell r="B3198" t="str">
            <v xml:space="preserve">Ecomática-Inf.Artes Gráficas,Lda   </v>
          </cell>
        </row>
        <row r="3199">
          <cell r="B3199" t="str">
            <v xml:space="preserve">Ecomunicação 2-Design Public.Lda   </v>
          </cell>
        </row>
        <row r="3200">
          <cell r="B3200" t="str">
            <v xml:space="preserve">Econocom Manutenção, SA            </v>
          </cell>
        </row>
        <row r="3201">
          <cell r="B3201" t="str">
            <v xml:space="preserve">Economipress-Ed.Publ.Marketing,Lda </v>
          </cell>
        </row>
        <row r="3202">
          <cell r="B3202" t="str">
            <v xml:space="preserve">Econtermica, Lda                   </v>
          </cell>
        </row>
        <row r="3203">
          <cell r="B3203" t="str">
            <v xml:space="preserve">Ecoprogresso-Consul.Amb            </v>
          </cell>
        </row>
        <row r="3204">
          <cell r="B3204" t="str">
            <v xml:space="preserve">Ecosaúde-Ed.Inv.Trab.Saúd.Amb.S.A. </v>
          </cell>
        </row>
        <row r="3205">
          <cell r="B3205" t="str">
            <v xml:space="preserve">Ecos-Consult.Tecnic.Ambiente,Lda   </v>
          </cell>
        </row>
        <row r="3206">
          <cell r="B3206" t="str">
            <v>Ecoserviços-Gestão Sist.Ecológicos,</v>
          </cell>
        </row>
        <row r="3207">
          <cell r="B3207" t="str">
            <v xml:space="preserve">Ecossistema-Cons.Eng.Ambiente,Ld   </v>
          </cell>
        </row>
        <row r="3208">
          <cell r="B3208" t="str">
            <v xml:space="preserve">Ecotono-C.Amb.Ordenamento,Lda      </v>
          </cell>
        </row>
        <row r="3209">
          <cell r="B3209" t="str">
            <v xml:space="preserve">Ectaco, Inc.                       </v>
          </cell>
        </row>
        <row r="3210">
          <cell r="B3210" t="str">
            <v xml:space="preserve">Ed.Pinheiro Torres &amp; Irmãos, Lda   </v>
          </cell>
        </row>
        <row r="3211">
          <cell r="B3211" t="str">
            <v>Eda-Empresa Electricidade Açores,SA</v>
          </cell>
        </row>
        <row r="3212">
          <cell r="B3212" t="str">
            <v xml:space="preserve">Edamatice-Engenharia Segurança     </v>
          </cell>
        </row>
        <row r="3213">
          <cell r="B3213" t="str">
            <v xml:space="preserve">Edantur-Edit.Andaluza Turismo, SL  </v>
          </cell>
        </row>
        <row r="3214">
          <cell r="B3214" t="str">
            <v xml:space="preserve">EDELMIRO RODRIGUES                 </v>
          </cell>
        </row>
        <row r="3215">
          <cell r="B3215" t="str">
            <v xml:space="preserve">Edgar André Borrego Martins        </v>
          </cell>
        </row>
        <row r="3216">
          <cell r="B3216" t="str">
            <v xml:space="preserve">Edgar dos Santos Libório           </v>
          </cell>
        </row>
        <row r="3217">
          <cell r="B3217" t="str">
            <v xml:space="preserve">Edgar e Irmão, SA                  </v>
          </cell>
        </row>
        <row r="3218">
          <cell r="B3218" t="str">
            <v xml:space="preserve">EDGAR FERNANDO CARVALHO            </v>
          </cell>
        </row>
        <row r="3219">
          <cell r="B3219" t="str">
            <v xml:space="preserve">EDGAR MANUEL NUNES PEREIRA         </v>
          </cell>
        </row>
        <row r="3220">
          <cell r="B3220" t="str">
            <v xml:space="preserve">Ediciones Deusro, SA               </v>
          </cell>
        </row>
        <row r="3221">
          <cell r="B3221" t="str">
            <v xml:space="preserve">Edições Almedina, SA               </v>
          </cell>
        </row>
        <row r="3222">
          <cell r="B3222" t="str">
            <v xml:space="preserve">Edições Expansão Económica, Lda.   </v>
          </cell>
        </row>
        <row r="3223">
          <cell r="B3223" t="str">
            <v xml:space="preserve">Edições Pro-Homem, Lda.            </v>
          </cell>
        </row>
        <row r="3224">
          <cell r="B3224" t="str">
            <v xml:space="preserve">Edições Projardim, Lda             </v>
          </cell>
        </row>
        <row r="3225">
          <cell r="B3225" t="str">
            <v xml:space="preserve">Ediconta - Ed.Revista Contab.Lda   </v>
          </cell>
        </row>
        <row r="3226">
          <cell r="B3226" t="str">
            <v xml:space="preserve">EDIDECO-Editores Def.Consum. Lda   </v>
          </cell>
        </row>
        <row r="3227">
          <cell r="B3227" t="str">
            <v xml:space="preserve">Edifer - Reabilitação S.A.         </v>
          </cell>
        </row>
        <row r="3228">
          <cell r="B3228" t="str">
            <v>Edifer-C.Pires Coelho&amp; Fernandes,SA</v>
          </cell>
        </row>
        <row r="3229">
          <cell r="B3229" t="str">
            <v>Edifil 2-Publicações Económicas Lda</v>
          </cell>
        </row>
        <row r="3230">
          <cell r="B3230" t="str">
            <v>Edigma.com-Gestão de Projectos Digi</v>
          </cell>
        </row>
        <row r="3231">
          <cell r="B3231" t="str">
            <v xml:space="preserve">Edigma-Healthcare                  </v>
          </cell>
        </row>
        <row r="3232">
          <cell r="B3232" t="str">
            <v xml:space="preserve">Edimade - Edificad.Madeira, Lda    </v>
          </cell>
        </row>
        <row r="3233">
          <cell r="B3233" t="str">
            <v xml:space="preserve">Edimetal-Ind.Metalom.Alumínios SA  </v>
          </cell>
        </row>
        <row r="3234">
          <cell r="B3234" t="str">
            <v>Edimoto-Socª Publicações Periódicas</v>
          </cell>
        </row>
        <row r="3235">
          <cell r="B3235" t="str">
            <v xml:space="preserve">Edimpresa Editora, Lda             </v>
          </cell>
        </row>
        <row r="3236">
          <cell r="B3236" t="str">
            <v xml:space="preserve">Edimpresa Editora, Lda             </v>
          </cell>
        </row>
        <row r="3237">
          <cell r="B3237" t="str">
            <v xml:space="preserve">Edirádio-Comun.Eletrónica, Lda.    </v>
          </cell>
        </row>
        <row r="3238">
          <cell r="B3238" t="str">
            <v xml:space="preserve">Edirevistas-Sociedade Editorial,SA </v>
          </cell>
        </row>
        <row r="3239">
          <cell r="B3239" t="str">
            <v xml:space="preserve">Edisoft-Emp.S.Desenv.Software, SA  </v>
          </cell>
        </row>
        <row r="3240">
          <cell r="B3240" t="str">
            <v xml:space="preserve">Edisport-Soc.de Publicações,SA     </v>
          </cell>
        </row>
        <row r="3241">
          <cell r="B3241" t="str">
            <v>Edisport-Soc.Public.Desportivas, SA</v>
          </cell>
        </row>
        <row r="3242">
          <cell r="B3242" t="str">
            <v xml:space="preserve">Edit Set Go, Lda                   </v>
          </cell>
        </row>
        <row r="3243">
          <cell r="B3243" t="str">
            <v xml:space="preserve">Editando-Edição e Comunicação,Lda  </v>
          </cell>
        </row>
        <row r="3244">
          <cell r="B3244" t="str">
            <v xml:space="preserve">EDITE MARIA SILVA RUA GOMES        </v>
          </cell>
        </row>
        <row r="3245">
          <cell r="B3245" t="str">
            <v xml:space="preserve">Edite Teixeira Ramos               </v>
          </cell>
        </row>
        <row r="3246">
          <cell r="B3246" t="str">
            <v xml:space="preserve">Editel-Edições Tempos Livres, Lda  </v>
          </cell>
        </row>
        <row r="3247">
          <cell r="B3247" t="str">
            <v xml:space="preserve">Editideias-Edição e Produção, Lda  </v>
          </cell>
        </row>
        <row r="3248">
          <cell r="B3248" t="str">
            <v xml:space="preserve">Edition Weka                       </v>
          </cell>
        </row>
        <row r="3249">
          <cell r="B3249" t="str">
            <v xml:space="preserve">Editions Clement Juglar            </v>
          </cell>
        </row>
        <row r="3250">
          <cell r="B3250" t="str">
            <v xml:space="preserve">Editions J.B.Baillière             </v>
          </cell>
        </row>
        <row r="3251">
          <cell r="B3251" t="str">
            <v xml:space="preserve">Editora Mcgraw Hill Portugal,Lda   </v>
          </cell>
        </row>
        <row r="3252">
          <cell r="B3252" t="str">
            <v xml:space="preserve">Editora RH, Lda                    </v>
          </cell>
        </row>
        <row r="3253">
          <cell r="B3253" t="str">
            <v xml:space="preserve">Editorail Odín SL                  </v>
          </cell>
        </row>
        <row r="3254">
          <cell r="B3254" t="str">
            <v xml:space="preserve">Editorial Caminho, SA              </v>
          </cell>
        </row>
        <row r="3255">
          <cell r="B3255" t="str">
            <v xml:space="preserve">Editorial Mapfre                   </v>
          </cell>
        </row>
        <row r="3256">
          <cell r="B3256" t="str">
            <v>Editorial Novembro-Edições Cão Meno</v>
          </cell>
        </row>
        <row r="3257">
          <cell r="B3257" t="str">
            <v xml:space="preserve">Editorial Via Norte. Ldª           </v>
          </cell>
        </row>
        <row r="3258">
          <cell r="B3258" t="str">
            <v xml:space="preserve">Editurismo-Edições p/Turismo,Lda   </v>
          </cell>
        </row>
        <row r="3259">
          <cell r="B3259" t="str">
            <v xml:space="preserve">Edivisa-Empresa de Construções,SA  </v>
          </cell>
        </row>
        <row r="3260">
          <cell r="B3260" t="str">
            <v xml:space="preserve">Edmundo J.D.Santos- desp.Oficial   </v>
          </cell>
        </row>
        <row r="3261">
          <cell r="B3261" t="str">
            <v xml:space="preserve">Edmundo Pavão e Filhos, Lda        </v>
          </cell>
        </row>
        <row r="3262">
          <cell r="B3262" t="str">
            <v xml:space="preserve">EDP Comercial-Com.Energia, SA      </v>
          </cell>
        </row>
        <row r="3263">
          <cell r="B3263" t="str">
            <v xml:space="preserve">EDP- Distribuição Energia, Sa      </v>
          </cell>
        </row>
        <row r="3264">
          <cell r="B3264" t="str">
            <v xml:space="preserve">EDP Energia Ibérica, SA            </v>
          </cell>
        </row>
        <row r="3265">
          <cell r="B3265" t="str">
            <v xml:space="preserve">EDP GÁS-Comércio de Gás Natural SA </v>
          </cell>
        </row>
        <row r="3266">
          <cell r="B3266" t="str">
            <v xml:space="preserve">EDP GÁS-Serviço Universal S.A      </v>
          </cell>
        </row>
        <row r="3267">
          <cell r="B3267" t="str">
            <v xml:space="preserve">EDP Serviço Universal, SA          </v>
          </cell>
        </row>
        <row r="3268">
          <cell r="B3268" t="str">
            <v>EDP Serviços-Sistemas Qualidade Efi</v>
          </cell>
        </row>
        <row r="3269">
          <cell r="B3269" t="str">
            <v xml:space="preserve">EDP-Estudos e Consultoria, SA      </v>
          </cell>
        </row>
        <row r="3270">
          <cell r="B3270" t="str">
            <v xml:space="preserve">Eduarda Ferreira                   </v>
          </cell>
        </row>
        <row r="3271">
          <cell r="B3271" t="str">
            <v xml:space="preserve">Eduarda Micaela S.Pinto de Babo    </v>
          </cell>
        </row>
        <row r="3272">
          <cell r="B3272" t="str">
            <v xml:space="preserve">Eduardo Augusto C.Martins Pinto    </v>
          </cell>
        </row>
        <row r="3273">
          <cell r="B3273" t="str">
            <v xml:space="preserve">Eduardo Caetano Sousa              </v>
          </cell>
        </row>
        <row r="3274">
          <cell r="B3274" t="str">
            <v xml:space="preserve">Eduardo Carmo Ribeiro Moura        </v>
          </cell>
        </row>
        <row r="3275">
          <cell r="B3275" t="str">
            <v xml:space="preserve">Eduardo D.Cavaco-Engª Constr.Lda   </v>
          </cell>
        </row>
        <row r="3276">
          <cell r="B3276" t="str">
            <v xml:space="preserve">Eduardo Faria e Filho, Lda.        </v>
          </cell>
        </row>
        <row r="3277">
          <cell r="B3277" t="str">
            <v xml:space="preserve">EDUARDO JORGE GOMES S. CLARO       </v>
          </cell>
        </row>
        <row r="3278">
          <cell r="B3278" t="str">
            <v xml:space="preserve">Eduardo Jorge Rib.Carvalho Lima    </v>
          </cell>
        </row>
        <row r="3279">
          <cell r="B3279" t="str">
            <v xml:space="preserve">Eduardo José Braga Cabral          </v>
          </cell>
        </row>
        <row r="3280">
          <cell r="B3280" t="str">
            <v xml:space="preserve">EDUARDO JOSÉ DOS SANTOS COSTA      </v>
          </cell>
        </row>
        <row r="3281">
          <cell r="B3281" t="str">
            <v xml:space="preserve">Eduardo Lima e Lima, Lda           </v>
          </cell>
        </row>
        <row r="3282">
          <cell r="B3282" t="str">
            <v xml:space="preserve">Eduardo Luis M. Barrancos Vieira   </v>
          </cell>
        </row>
        <row r="3283">
          <cell r="B3283" t="str">
            <v xml:space="preserve">Eduardo M. Carreiro                </v>
          </cell>
        </row>
        <row r="3284">
          <cell r="B3284" t="str">
            <v xml:space="preserve">EDUARDO M. VASCONCELOS CARDOSO     </v>
          </cell>
        </row>
        <row r="3285">
          <cell r="B3285" t="str">
            <v xml:space="preserve">EDUARDO MANUEL AGUIAR BATISTA      </v>
          </cell>
        </row>
        <row r="3286">
          <cell r="B3286" t="str">
            <v xml:space="preserve">Eduardo Manuel Barbara Martins     </v>
          </cell>
        </row>
        <row r="3287">
          <cell r="B3287" t="str">
            <v xml:space="preserve">Eduardo Manuel F.P.Duarte          </v>
          </cell>
        </row>
        <row r="3288">
          <cell r="B3288" t="str">
            <v xml:space="preserve">Eduardo Manuel P. Cabral           </v>
          </cell>
        </row>
        <row r="3289">
          <cell r="B3289" t="str">
            <v xml:space="preserve">EDUARDO MANUEL P. MATIAS ALMEIDA   </v>
          </cell>
        </row>
        <row r="3290">
          <cell r="B3290" t="str">
            <v xml:space="preserve">Eduardo Medeiros, Lda              </v>
          </cell>
        </row>
        <row r="3291">
          <cell r="B3291" t="str">
            <v xml:space="preserve">Eduardo Mendes &amp; Pedro Correia,Ld  </v>
          </cell>
        </row>
        <row r="3292">
          <cell r="B3292" t="str">
            <v xml:space="preserve">Eduardo Mendes, Lda                </v>
          </cell>
        </row>
        <row r="3293">
          <cell r="B3293" t="str">
            <v xml:space="preserve">Eduardo Pinheiro de Melo, Lda      </v>
          </cell>
        </row>
        <row r="3294">
          <cell r="B3294" t="str">
            <v xml:space="preserve">Eduardo Pinto Rato                 </v>
          </cell>
        </row>
        <row r="3295">
          <cell r="B3295" t="str">
            <v xml:space="preserve">Eduardo Soares                     </v>
          </cell>
        </row>
        <row r="3296">
          <cell r="B3296" t="str">
            <v xml:space="preserve">Eduino Pereira Duarte              </v>
          </cell>
        </row>
        <row r="3297">
          <cell r="B3297" t="str">
            <v xml:space="preserve">Edurumos  Educação, Lda            </v>
          </cell>
        </row>
        <row r="3298">
          <cell r="B3298" t="str">
            <v>EDZ-Eventos do Zé,Mark.G.Eventos,Ld</v>
          </cell>
        </row>
        <row r="3299">
          <cell r="B3299" t="str">
            <v xml:space="preserve">Efacec - Automação e Robótica, Sa  </v>
          </cell>
        </row>
        <row r="3300">
          <cell r="B3300" t="str">
            <v>Efacec - Energia Máq. Equip. Eléctr</v>
          </cell>
        </row>
        <row r="3301">
          <cell r="B3301" t="str">
            <v xml:space="preserve">Efacec - Engenharia e Sistemas, SA </v>
          </cell>
        </row>
        <row r="3302">
          <cell r="B3302" t="str">
            <v xml:space="preserve">Efacec  Engenharia, S.A.           </v>
          </cell>
        </row>
        <row r="3303">
          <cell r="B3303" t="str">
            <v xml:space="preserve">Efacec - Motores Eléctricos, SA    </v>
          </cell>
        </row>
        <row r="3304">
          <cell r="B3304" t="str">
            <v>Efacec - Serv.Manut.Assistência, SA</v>
          </cell>
        </row>
        <row r="3305">
          <cell r="B3305" t="str">
            <v xml:space="preserve">Efacec Ambiente, S.A.              </v>
          </cell>
        </row>
        <row r="3306">
          <cell r="B3306" t="str">
            <v xml:space="preserve">Efacec AMT-Ap.Média Tensão,SA      </v>
          </cell>
        </row>
        <row r="3307">
          <cell r="B3307" t="str">
            <v>Efacec Universal Motors-Eq.Elect.Sa</v>
          </cell>
        </row>
        <row r="3308">
          <cell r="B3308" t="str">
            <v xml:space="preserve">Efacec-Emp.Fabril de Máq.Electr.   </v>
          </cell>
        </row>
        <row r="3309">
          <cell r="B3309" t="str">
            <v xml:space="preserve">Efaflu-Bombas e Ventiladores, SA   </v>
          </cell>
        </row>
        <row r="3310">
          <cell r="B3310" t="str">
            <v>Efalis-Ascensores Electrotecnia,Lda</v>
          </cell>
        </row>
        <row r="3311">
          <cell r="B3311" t="str">
            <v xml:space="preserve">Efcis - Comércio  Internacional,SA </v>
          </cell>
        </row>
        <row r="3312">
          <cell r="B3312" t="str">
            <v xml:space="preserve">Ef-Empresa Formaç.Tecnologias,Ld   </v>
          </cell>
        </row>
        <row r="3313">
          <cell r="B3313" t="str">
            <v xml:space="preserve">Efervescente-Design e Comunicação  </v>
          </cell>
        </row>
        <row r="3314">
          <cell r="B3314" t="str">
            <v xml:space="preserve">EffCo MbM, SL                      </v>
          </cell>
        </row>
        <row r="3315">
          <cell r="B3315" t="str">
            <v xml:space="preserve">Effco, Lda                         </v>
          </cell>
        </row>
        <row r="3316">
          <cell r="B3316" t="str">
            <v xml:space="preserve">Effect Comunicação, Lda            </v>
          </cell>
        </row>
        <row r="3317">
          <cell r="B3317" t="str">
            <v xml:space="preserve">E-Forecasting.com                  </v>
          </cell>
        </row>
        <row r="3318">
          <cell r="B3318" t="str">
            <v xml:space="preserve">E-FORMARE-Formação e Consult, Ld   </v>
          </cell>
        </row>
        <row r="3319">
          <cell r="B3319" t="str">
            <v xml:space="preserve">EFQM 2008                          </v>
          </cell>
        </row>
        <row r="3320">
          <cell r="B3320" t="str">
            <v xml:space="preserve">EFQM Forum 2001                    </v>
          </cell>
        </row>
        <row r="3321">
          <cell r="B3321" t="str">
            <v xml:space="preserve">EFQM Forum 2003                    </v>
          </cell>
        </row>
        <row r="3322">
          <cell r="B3322" t="str">
            <v xml:space="preserve">EFQM Forum 2005                    </v>
          </cell>
        </row>
        <row r="3323">
          <cell r="B3323" t="str">
            <v xml:space="preserve">EFQM FORUM 2007                    </v>
          </cell>
        </row>
        <row r="3324">
          <cell r="B3324" t="str">
            <v xml:space="preserve">EG - Eléctrica das Guardeiras, Lda </v>
          </cell>
        </row>
        <row r="3325">
          <cell r="B3325" t="str">
            <v xml:space="preserve">Ega-Empresa Gráfica Açoreana,Lda   </v>
          </cell>
        </row>
        <row r="3326">
          <cell r="B3326" t="str">
            <v xml:space="preserve">Egas Moniz-C.Ensino Superior,CRL   </v>
          </cell>
        </row>
        <row r="3327">
          <cell r="B3327" t="str">
            <v xml:space="preserve">Egatur-Emp.Hotel.Maia Galaicos,Lda </v>
          </cell>
        </row>
        <row r="3328">
          <cell r="B3328" t="str">
            <v xml:space="preserve">Egeo Tecnologia e Ambiente,S.A.    </v>
          </cell>
        </row>
        <row r="3329">
          <cell r="B3329" t="str">
            <v xml:space="preserve">Egídio Avelino Lopes               </v>
          </cell>
        </row>
        <row r="3330">
          <cell r="B3330" t="str">
            <v>Egon Zehnder Intern.Consultores,Lda</v>
          </cell>
        </row>
        <row r="3331">
          <cell r="B3331" t="str">
            <v xml:space="preserve">Egor - Portugal, Lda               </v>
          </cell>
        </row>
        <row r="3332">
          <cell r="B3332" t="str">
            <v xml:space="preserve">EGP-Escola de Gestão do Porto      </v>
          </cell>
        </row>
        <row r="3333">
          <cell r="B3333" t="str">
            <v xml:space="preserve">EGP-University of Porto Bus.School </v>
          </cell>
        </row>
        <row r="3334">
          <cell r="B3334" t="str">
            <v xml:space="preserve">Eicrel - Empr.Imp.Com.Repres.Lda   </v>
          </cell>
        </row>
        <row r="3335">
          <cell r="B3335" t="str">
            <v>Einhell Portugal-C.Internacional,Ld</v>
          </cell>
        </row>
        <row r="3336">
          <cell r="B3336" t="str">
            <v xml:space="preserve">EIPA-Europ.Inst. P.Administration  </v>
          </cell>
        </row>
        <row r="3337">
          <cell r="B3337" t="str">
            <v xml:space="preserve">Ekipa-Equipamentos Soluções        </v>
          </cell>
        </row>
        <row r="3338">
          <cell r="B3338" t="str">
            <v xml:space="preserve">El Corte Inglês S.A.               </v>
          </cell>
        </row>
        <row r="3339">
          <cell r="B3339" t="str">
            <v xml:space="preserve">El Croquis Editorial               </v>
          </cell>
        </row>
        <row r="3340">
          <cell r="B3340" t="str">
            <v xml:space="preserve">EL' RED                            </v>
          </cell>
        </row>
        <row r="3341">
          <cell r="B3341" t="str">
            <v xml:space="preserve">Elbar - Gruas, Lda                 </v>
          </cell>
        </row>
        <row r="3342">
          <cell r="B3342" t="str">
            <v xml:space="preserve">Elder Engineering (Herts) LTD      </v>
          </cell>
        </row>
        <row r="3343">
          <cell r="B3343" t="str">
            <v xml:space="preserve">Electo Bobinadora Alvelos, Lda     </v>
          </cell>
        </row>
        <row r="3344">
          <cell r="B3344" t="str">
            <v xml:space="preserve">Electraçor-Soc.A Mater.Elect.Lda   </v>
          </cell>
        </row>
        <row r="3345">
          <cell r="B3345" t="str">
            <v>Electric Co-D.Prod.não Alimentares,</v>
          </cell>
        </row>
        <row r="3346">
          <cell r="B3346" t="str">
            <v>Electrimeca-Electricidade Mecânica,</v>
          </cell>
        </row>
        <row r="3347">
          <cell r="B3347" t="str">
            <v>Electrinfar-Soc.Electro-Industrial,</v>
          </cell>
        </row>
        <row r="3348">
          <cell r="B3348" t="str">
            <v xml:space="preserve">Electro Arco, S.A.                 </v>
          </cell>
        </row>
        <row r="3349">
          <cell r="B3349" t="str">
            <v xml:space="preserve">Electro Auto Costa                 </v>
          </cell>
        </row>
        <row r="3350">
          <cell r="B3350" t="str">
            <v xml:space="preserve">Electro Bobinadora Sacavenense     </v>
          </cell>
        </row>
        <row r="3351">
          <cell r="B3351" t="str">
            <v xml:space="preserve">Electro Carregadense, Ldª          </v>
          </cell>
        </row>
        <row r="3352">
          <cell r="B3352" t="str">
            <v xml:space="preserve">Electro Central Vulcanizadora, Lda </v>
          </cell>
        </row>
        <row r="3353">
          <cell r="B3353" t="str">
            <v xml:space="preserve">Electro Colina do Sol Lda          </v>
          </cell>
        </row>
        <row r="3354">
          <cell r="B3354" t="str">
            <v xml:space="preserve">Electro Himatlal, Lda              </v>
          </cell>
        </row>
        <row r="3355">
          <cell r="B3355" t="str">
            <v xml:space="preserve">Electro Laranjo-Lar Comunicª Terra </v>
          </cell>
        </row>
        <row r="3356">
          <cell r="B3356" t="str">
            <v xml:space="preserve">Electro Mariense, Lda              </v>
          </cell>
        </row>
        <row r="3357">
          <cell r="B3357" t="str">
            <v xml:space="preserve">Electro Minervauto                 </v>
          </cell>
        </row>
        <row r="3358">
          <cell r="B3358" t="str">
            <v xml:space="preserve">Electro Naval, Lda                 </v>
          </cell>
        </row>
        <row r="3359">
          <cell r="B3359" t="str">
            <v xml:space="preserve">Electro Portugal, Lda              </v>
          </cell>
        </row>
        <row r="3360">
          <cell r="B3360" t="str">
            <v xml:space="preserve">Electro Rega-Equip. de Rega,Lda    </v>
          </cell>
        </row>
        <row r="3361">
          <cell r="B3361" t="str">
            <v xml:space="preserve">Electro Requetim S.A.              </v>
          </cell>
        </row>
        <row r="3362">
          <cell r="B3362" t="str">
            <v xml:space="preserve">Electro S.Cristóvão, Lda           </v>
          </cell>
        </row>
        <row r="3363">
          <cell r="B3363" t="str">
            <v xml:space="preserve">Electro S.Mamede-Rib.E Vilarinho   </v>
          </cell>
        </row>
        <row r="3364">
          <cell r="B3364" t="str">
            <v xml:space="preserve">Electro Sacavém                    </v>
          </cell>
        </row>
        <row r="3365">
          <cell r="B3365" t="str">
            <v xml:space="preserve">Electro Sousa &amp; Batistas, Lda      </v>
          </cell>
        </row>
        <row r="3366">
          <cell r="B3366" t="str">
            <v xml:space="preserve">Electrocumeira-Electricidade, Lda  </v>
          </cell>
        </row>
        <row r="3367">
          <cell r="B3367" t="str">
            <v xml:space="preserve">Electroeme-Repres.Eléctricos,Lda   </v>
          </cell>
        </row>
        <row r="3368">
          <cell r="B3368" t="str">
            <v xml:space="preserve">Electro-Estúdio Publ.E Art.G.Lda   </v>
          </cell>
        </row>
        <row r="3369">
          <cell r="B3369" t="str">
            <v xml:space="preserve">Electrogrupo                       </v>
          </cell>
        </row>
        <row r="3370">
          <cell r="B3370" t="str">
            <v>Electrolagos-Coop.Trab.Electric.Lag</v>
          </cell>
        </row>
        <row r="3371">
          <cell r="B3371" t="str">
            <v xml:space="preserve">Electrolaranjo                     </v>
          </cell>
        </row>
        <row r="3372">
          <cell r="B3372" t="str">
            <v>Electrolino-Com.Venda Material Elec</v>
          </cell>
        </row>
        <row r="3373">
          <cell r="B3373" t="str">
            <v xml:space="preserve">Electrolux                         </v>
          </cell>
        </row>
        <row r="3374">
          <cell r="B3374" t="str">
            <v xml:space="preserve">ELECTROMARIENSE, LDª               </v>
          </cell>
        </row>
        <row r="3375">
          <cell r="B3375" t="str">
            <v xml:space="preserve">Electromeclis, Lda.                </v>
          </cell>
        </row>
        <row r="3376">
          <cell r="B3376" t="str">
            <v xml:space="preserve">Electro-Rex, Lda                   </v>
          </cell>
        </row>
        <row r="3377">
          <cell r="B3377" t="str">
            <v xml:space="preserve">Electrosertec, Lda                 </v>
          </cell>
        </row>
        <row r="3378">
          <cell r="B3378" t="str">
            <v xml:space="preserve">Electrosis - Comun.Sistemas, Lda   </v>
          </cell>
        </row>
        <row r="3379">
          <cell r="B3379" t="str">
            <v xml:space="preserve">Electrotejo S.A.                   </v>
          </cell>
        </row>
        <row r="3380">
          <cell r="B3380" t="str">
            <v xml:space="preserve">Electroxi-Maquinas e Ferramentas,  </v>
          </cell>
        </row>
        <row r="3381">
          <cell r="B3381" t="str">
            <v>Electrumtrofa-Instalações Electrica</v>
          </cell>
        </row>
        <row r="3382">
          <cell r="B3382" t="str">
            <v xml:space="preserve">Elena Vassilicoa                   </v>
          </cell>
        </row>
        <row r="3383">
          <cell r="B3383" t="str">
            <v xml:space="preserve">Eleonora Domingos                  </v>
          </cell>
        </row>
        <row r="3384">
          <cell r="B3384" t="str">
            <v xml:space="preserve">Elevadores Tecnichoro, Lda         </v>
          </cell>
        </row>
        <row r="3385">
          <cell r="B3385" t="str">
            <v xml:space="preserve">Eleve - Electro Revenda, Lda       </v>
          </cell>
        </row>
        <row r="3386">
          <cell r="B3386" t="str">
            <v xml:space="preserve">Elfra                              </v>
          </cell>
        </row>
        <row r="3387">
          <cell r="B3387" t="str">
            <v xml:space="preserve">Élia Isabel Gamito de Jesus        </v>
          </cell>
        </row>
        <row r="3388">
          <cell r="B3388" t="str">
            <v xml:space="preserve">Eliarte-Eliseu Sousa,Lda           </v>
          </cell>
        </row>
        <row r="3389">
          <cell r="B3389" t="str">
            <v xml:space="preserve">Elídio Ferreira-Com.Electr.Inf.Lda </v>
          </cell>
        </row>
        <row r="3390">
          <cell r="B3390" t="str">
            <v xml:space="preserve">Eliesse-Com.Artigos Papelaria,Lda  </v>
          </cell>
        </row>
        <row r="3391">
          <cell r="B3391" t="str">
            <v xml:space="preserve">Eliete Fialho Vasconcellos David   </v>
          </cell>
        </row>
        <row r="3392">
          <cell r="B3392" t="str">
            <v xml:space="preserve">Elifogo, Lda                       </v>
          </cell>
        </row>
        <row r="3393">
          <cell r="B3393" t="str">
            <v xml:space="preserve">Élio Pires Guerreiro               </v>
          </cell>
        </row>
        <row r="3394">
          <cell r="B3394" t="str">
            <v xml:space="preserve">Elis Doroteia Crisóstomo Marçal    </v>
          </cell>
        </row>
        <row r="3395">
          <cell r="B3395" t="str">
            <v>ELISA MARIA DE JESUS LOPES DA COSTA</v>
          </cell>
        </row>
        <row r="3396">
          <cell r="B3396" t="str">
            <v xml:space="preserve">Elisabete Braga Rodrigues Neves    </v>
          </cell>
        </row>
        <row r="3397">
          <cell r="B3397" t="str">
            <v>ELISABETE CONCEIÇÃO M. FEIJÓ FERREI</v>
          </cell>
        </row>
        <row r="3398">
          <cell r="B3398" t="str">
            <v xml:space="preserve">ELISETE LUCAS CRISTINO BASTOS      </v>
          </cell>
        </row>
        <row r="3399">
          <cell r="B3399" t="str">
            <v xml:space="preserve">Eliseu E. M.  Sousa                </v>
          </cell>
        </row>
        <row r="3400">
          <cell r="B3400" t="str">
            <v xml:space="preserve">Eliseu Mendonça Jacinto            </v>
          </cell>
        </row>
        <row r="3401">
          <cell r="B3401" t="str">
            <v xml:space="preserve">Elite Special Sections             </v>
          </cell>
        </row>
        <row r="3402">
          <cell r="B3402" t="str">
            <v xml:space="preserve">Elmafe-Estruturas e Antenas ,Lda   </v>
          </cell>
        </row>
        <row r="3403">
          <cell r="B3403" t="str">
            <v xml:space="preserve">Elmano Alves, Lda                  </v>
          </cell>
        </row>
        <row r="3404">
          <cell r="B3404" t="str">
            <v xml:space="preserve">Elmiro Ávila da Cunha              </v>
          </cell>
        </row>
        <row r="3405">
          <cell r="B3405" t="str">
            <v xml:space="preserve">Elnor-Equip. Tecn.Laborat.,SA      </v>
          </cell>
        </row>
        <row r="3406">
          <cell r="B3406" t="str">
            <v xml:space="preserve">Elo Imagem, SA                     </v>
          </cell>
        </row>
        <row r="3407">
          <cell r="B3407" t="str">
            <v xml:space="preserve">ELP-European Logistic Partners     </v>
          </cell>
        </row>
        <row r="3408">
          <cell r="B3408" t="str">
            <v xml:space="preserve">Elpor-Comércio Ind.Eléctricas, Lda </v>
          </cell>
        </row>
        <row r="3409">
          <cell r="B3409" t="str">
            <v xml:space="preserve">El'Red-Prestação de Serviços,Lda   </v>
          </cell>
        </row>
        <row r="3410">
          <cell r="B3410" t="str">
            <v xml:space="preserve">Elsa Brito Gonçalves               </v>
          </cell>
        </row>
        <row r="3411">
          <cell r="B3411" t="str">
            <v xml:space="preserve">ELSA JOAO PEREIRA GORDINHO         </v>
          </cell>
        </row>
        <row r="3412">
          <cell r="B3412" t="str">
            <v xml:space="preserve">ELSA MARIA CARVALHO ORNELAS TORRES </v>
          </cell>
        </row>
        <row r="3413">
          <cell r="B3413" t="str">
            <v xml:space="preserve">ELSA MARIA DOS SANTOS GALANTE      </v>
          </cell>
        </row>
        <row r="3414">
          <cell r="B3414" t="str">
            <v>Elsamex Portugal-Engª e Sistemas Ge</v>
          </cell>
        </row>
        <row r="3415">
          <cell r="B3415" t="str">
            <v>Elsaplás-Manufactura Plásticos,Lda.</v>
          </cell>
        </row>
        <row r="3416">
          <cell r="B3416" t="str">
            <v xml:space="preserve">Elsevier Ltd                       </v>
          </cell>
        </row>
        <row r="3417">
          <cell r="B3417" t="str">
            <v xml:space="preserve">Elsevier Science                   </v>
          </cell>
        </row>
        <row r="3418">
          <cell r="B3418" t="str">
            <v xml:space="preserve">Elsevier, Ltd                      </v>
          </cell>
        </row>
        <row r="3419">
          <cell r="B3419" t="str">
            <v xml:space="preserve">Eltec-Electr.Comércio Indúst.Lda   </v>
          </cell>
        </row>
        <row r="3420">
          <cell r="B3420" t="str">
            <v xml:space="preserve">Eltecnol                           </v>
          </cell>
        </row>
        <row r="3421">
          <cell r="B3421" t="str">
            <v>ELTEF-Electricidade e Telecomun.Lda</v>
          </cell>
        </row>
        <row r="3422">
          <cell r="B3422" t="str">
            <v xml:space="preserve">Elum Club-C.Electrodomésticos, SA  </v>
          </cell>
        </row>
        <row r="3423">
          <cell r="B3423" t="str">
            <v xml:space="preserve">ELVIRA MARIA SANTOS PEREIRA VIEIRA </v>
          </cell>
        </row>
        <row r="3424">
          <cell r="B3424" t="str">
            <v>Em Busca da Origem-Prod.Alim. Bebid</v>
          </cell>
        </row>
        <row r="3425">
          <cell r="B3425" t="str">
            <v xml:space="preserve">Em Foco-Produção Audiovisual, Lda  </v>
          </cell>
        </row>
        <row r="3426">
          <cell r="B3426" t="str">
            <v xml:space="preserve">Ema Augusta Jesus Pereira          </v>
          </cell>
        </row>
        <row r="3427">
          <cell r="B3427" t="str">
            <v xml:space="preserve">EMA Partners Portugal              </v>
          </cell>
        </row>
        <row r="3428">
          <cell r="B3428" t="str">
            <v xml:space="preserve">Ema Pereira                        </v>
          </cell>
        </row>
        <row r="3429">
          <cell r="B3429" t="str">
            <v xml:space="preserve">Emac - Com. Automóveis, Lda        </v>
          </cell>
        </row>
        <row r="3430">
          <cell r="B3430" t="str">
            <v xml:space="preserve">Emanuel Amaral                     </v>
          </cell>
        </row>
        <row r="3431">
          <cell r="B3431" t="str">
            <v xml:space="preserve">Emanuel Borges Saudade             </v>
          </cell>
        </row>
        <row r="3432">
          <cell r="B3432" t="str">
            <v xml:space="preserve">Emanuel de Paulo Cabral de Faria   </v>
          </cell>
        </row>
        <row r="3433">
          <cell r="B3433" t="str">
            <v xml:space="preserve">EMANUEL FERNANDES SOARES           </v>
          </cell>
        </row>
        <row r="3434">
          <cell r="B3434" t="str">
            <v xml:space="preserve">Emanuel Fernando M.Faria Ribeiro   </v>
          </cell>
        </row>
        <row r="3435">
          <cell r="B3435" t="str">
            <v xml:space="preserve">Emanuel Medeiros Teves             </v>
          </cell>
        </row>
        <row r="3436">
          <cell r="B3436" t="str">
            <v xml:space="preserve">Emanuel Nuno Garcia Oliveira       </v>
          </cell>
        </row>
        <row r="3437">
          <cell r="B3437" t="str">
            <v xml:space="preserve">Emanuel Ricardo Constr.-S.Unip.Lda </v>
          </cell>
        </row>
        <row r="3438">
          <cell r="B3438" t="str">
            <v xml:space="preserve">Emanuel Silva Santos               </v>
          </cell>
        </row>
        <row r="3439">
          <cell r="B3439" t="str">
            <v>Emanuel Teixeira,Paulo Pinto &amp; Ass.</v>
          </cell>
        </row>
        <row r="3440">
          <cell r="B3440" t="str">
            <v xml:space="preserve">Emap - Business Communications     </v>
          </cell>
        </row>
        <row r="3441">
          <cell r="B3441" t="str">
            <v xml:space="preserve">Emap Comunications, Ltd            </v>
          </cell>
        </row>
        <row r="3442">
          <cell r="B3442" t="str">
            <v xml:space="preserve">Emapa Comerc.-Soc.Repr.Papéis,Lda  </v>
          </cell>
        </row>
        <row r="3443">
          <cell r="B3443" t="str">
            <v xml:space="preserve">EMAS                               </v>
          </cell>
        </row>
        <row r="3444">
          <cell r="B3444" t="str">
            <v>Embaixada da República Democrát. Ar</v>
          </cell>
        </row>
        <row r="3445">
          <cell r="B3445" t="str">
            <v xml:space="preserve">Embaixada de S. Tomé -Lisboa       </v>
          </cell>
        </row>
        <row r="3446">
          <cell r="B3446" t="str">
            <v xml:space="preserve">Embaixada República Moçambique     </v>
          </cell>
        </row>
        <row r="3447">
          <cell r="B3447" t="str">
            <v xml:space="preserve">Embalcer-Eq. Mat. Embalagem Lda.   </v>
          </cell>
        </row>
        <row r="3448">
          <cell r="B3448" t="str">
            <v xml:space="preserve">Embalpaços-Emb.Paços Ferreira,Lda  </v>
          </cell>
        </row>
        <row r="3449">
          <cell r="B3449" t="str">
            <v xml:space="preserve">Emdislube-Empr.Distrib.Lubrif.Lda  </v>
          </cell>
        </row>
        <row r="3450">
          <cell r="B3450" t="str">
            <v xml:space="preserve">Emergência 2000, SA                </v>
          </cell>
        </row>
        <row r="3451">
          <cell r="B3451" t="str">
            <v xml:space="preserve">Emergency-One, Inc.                </v>
          </cell>
        </row>
        <row r="3452">
          <cell r="B3452" t="str">
            <v xml:space="preserve">Emerg-Serv.Emergência Médica, Lda  </v>
          </cell>
        </row>
        <row r="3453">
          <cell r="B3453" t="str">
            <v xml:space="preserve">Emetres                            </v>
          </cell>
        </row>
        <row r="3454">
          <cell r="B3454" t="str">
            <v xml:space="preserve">Emília Bartolomeu da Silva Graça   </v>
          </cell>
        </row>
        <row r="3455">
          <cell r="B3455" t="str">
            <v xml:space="preserve">Emílio Braga &amp; Cª, Lda             </v>
          </cell>
        </row>
        <row r="3456">
          <cell r="B3456" t="str">
            <v xml:space="preserve">Emílio de Azevedo Campos, SA       </v>
          </cell>
        </row>
        <row r="3457">
          <cell r="B3457" t="str">
            <v xml:space="preserve">Emílio e Isabel, Lda               </v>
          </cell>
        </row>
        <row r="3458">
          <cell r="B3458" t="str">
            <v>Emi-Valentim de Carvalho Música Lda</v>
          </cell>
        </row>
        <row r="3459">
          <cell r="B3459" t="str">
            <v xml:space="preserve">Emka Ferragens Portuguesa, Lda     </v>
          </cell>
        </row>
        <row r="3460">
          <cell r="B3460" t="str">
            <v xml:space="preserve">Emo-Empr.Metalurg.Olivalense,Lda   </v>
          </cell>
        </row>
        <row r="3461">
          <cell r="B3461" t="str">
            <v xml:space="preserve">Emp.de Exp.Imp.E Coop.Ind., Lda.   </v>
          </cell>
        </row>
        <row r="3462">
          <cell r="B3462" t="str">
            <v xml:space="preserve">Empª Constr.Amândio Carvalho, SA   </v>
          </cell>
        </row>
        <row r="3463">
          <cell r="B3463" t="str">
            <v>Empª Transp.Colectivos .Santa Maria</v>
          </cell>
        </row>
        <row r="3464">
          <cell r="B3464" t="str">
            <v>Empark Portugal-Emprºs Explorº Parq</v>
          </cell>
        </row>
        <row r="3465">
          <cell r="B3465" t="str">
            <v xml:space="preserve">Empatias-Decoração Interiores,Lda  </v>
          </cell>
        </row>
        <row r="3466">
          <cell r="B3466" t="str">
            <v>Empilhad.Portugal Manitou-C.Máq.Lda</v>
          </cell>
        </row>
        <row r="3467">
          <cell r="B3467" t="str">
            <v>Empilhadores do Norte-Ass.Empilhado</v>
          </cell>
        </row>
        <row r="3468">
          <cell r="B3468" t="str">
            <v xml:space="preserve">Empilhatécnica, Lda                </v>
          </cell>
        </row>
        <row r="3469">
          <cell r="B3469" t="str">
            <v xml:space="preserve">Empitec - Assist.Empilhadores,Lda  </v>
          </cell>
        </row>
        <row r="3470">
          <cell r="B3470" t="str">
            <v>Emporlojas-G.Expl.Est.Comerciais,SA</v>
          </cell>
        </row>
        <row r="3471">
          <cell r="B3471" t="str">
            <v xml:space="preserve">Empr.de O Jornal O Telegrafo,Lda   </v>
          </cell>
        </row>
        <row r="3472">
          <cell r="B3472" t="str">
            <v xml:space="preserve">Empr.de Transp.Gondomarense,Lda.   </v>
          </cell>
        </row>
        <row r="3473">
          <cell r="B3473" t="str">
            <v xml:space="preserve">Empraçor-Soc.Empreit.Açoreana,Lda  </v>
          </cell>
        </row>
        <row r="3474">
          <cell r="B3474" t="str">
            <v xml:space="preserve">Empreendimentos Turísticos, Lda    </v>
          </cell>
        </row>
        <row r="3475">
          <cell r="B3475" t="str">
            <v>Empresa "O Primeiro de Janeiro", SA</v>
          </cell>
        </row>
        <row r="3476">
          <cell r="B3476" t="str">
            <v xml:space="preserve">Empresa Correio da Horta, Unip.Lda </v>
          </cell>
        </row>
        <row r="3477">
          <cell r="B3477" t="str">
            <v xml:space="preserve">Empresa Correio da Horta,Unip.Lda  </v>
          </cell>
        </row>
        <row r="3478">
          <cell r="B3478" t="str">
            <v xml:space="preserve">Empresa de Transportes Galamas     </v>
          </cell>
        </row>
        <row r="3479">
          <cell r="B3479" t="str">
            <v xml:space="preserve">Empresa Diário de Notícias, Lda.   </v>
          </cell>
        </row>
        <row r="3480">
          <cell r="B3480" t="str">
            <v xml:space="preserve">Empresa Electricidade Madeira,SA   </v>
          </cell>
        </row>
        <row r="3481">
          <cell r="B3481" t="str">
            <v xml:space="preserve">Empresa Gráfica Rubi, Lda          </v>
          </cell>
        </row>
        <row r="3482">
          <cell r="B3482" t="str">
            <v xml:space="preserve">Empresa Granitos Pol.Cantarias     </v>
          </cell>
        </row>
        <row r="3483">
          <cell r="B3483" t="str">
            <v xml:space="preserve">Empresa Viação Terceirense, Lda    </v>
          </cell>
        </row>
        <row r="3484">
          <cell r="B3484" t="str">
            <v>Empripar SA-Obras Públicas e Privad</v>
          </cell>
        </row>
        <row r="3485">
          <cell r="B3485" t="str">
            <v xml:space="preserve">En - Electricidade Norte, S.A.     </v>
          </cell>
        </row>
        <row r="3486">
          <cell r="B3486" t="str">
            <v xml:space="preserve">Enafer - Equip.Electrónicos, Lda   </v>
          </cell>
        </row>
        <row r="3487">
          <cell r="B3487" t="str">
            <v xml:space="preserve">Enaque-Engª e Arquitectura, Lda    </v>
          </cell>
        </row>
        <row r="3488">
          <cell r="B3488" t="str">
            <v xml:space="preserve">Enarco-Gab.Engenharia e Arquitect. </v>
          </cell>
        </row>
        <row r="3489">
          <cell r="B3489" t="str">
            <v xml:space="preserve">Encadernação Progresso             </v>
          </cell>
        </row>
        <row r="3490">
          <cell r="B3490" t="str">
            <v xml:space="preserve">Endal-Estudos,Decor.Alumínios,Lda  </v>
          </cell>
        </row>
        <row r="3491">
          <cell r="B3491" t="str">
            <v xml:space="preserve">Endesa Energia                     </v>
          </cell>
        </row>
        <row r="3492">
          <cell r="B3492" t="str">
            <v xml:space="preserve">Endesa-Comercialização de Energia  </v>
          </cell>
        </row>
        <row r="3493">
          <cell r="B3493" t="str">
            <v xml:space="preserve">Endress+Hauser Portugal Unip.Lda   </v>
          </cell>
        </row>
        <row r="3494">
          <cell r="B3494" t="str">
            <v xml:space="preserve">Enelec-Proj.Mont.Elec.Instrum.SA   </v>
          </cell>
        </row>
        <row r="3495">
          <cell r="B3495" t="str">
            <v xml:space="preserve">Enerágua                           </v>
          </cell>
        </row>
        <row r="3496">
          <cell r="B3496" t="str">
            <v xml:space="preserve">Energia Com.E Ind.de Mat.El.,Lda   </v>
          </cell>
        </row>
        <row r="3497">
          <cell r="B3497" t="str">
            <v xml:space="preserve">Energia Técnica-Gab.Engenharia,Lda </v>
          </cell>
        </row>
        <row r="3498">
          <cell r="B3498" t="str">
            <v>Energiavital-Prod.Magnetoterapia,Ld</v>
          </cell>
        </row>
        <row r="3499">
          <cell r="B3499" t="str">
            <v xml:space="preserve">Enermec-Gab.Técn.M.Industriais,Lda </v>
          </cell>
        </row>
        <row r="3500">
          <cell r="B3500" t="str">
            <v xml:space="preserve">Eng. Luís Gomes, SA                </v>
          </cell>
        </row>
        <row r="3501">
          <cell r="B3501" t="str">
            <v xml:space="preserve">Eng. Rodrigues  Gomes &amp; Associados </v>
          </cell>
        </row>
        <row r="3502">
          <cell r="B3502" t="str">
            <v xml:space="preserve">Engeal - Caixilharia, Lda          </v>
          </cell>
        </row>
        <row r="3503">
          <cell r="B3503" t="str">
            <v xml:space="preserve">Engebritres - Tecn.Com.Eq.Ind.Lda  </v>
          </cell>
        </row>
        <row r="3504">
          <cell r="B3504" t="str">
            <v>Engeland-Proj.Med.Topo.Fotográf.Lda</v>
          </cell>
        </row>
        <row r="3505">
          <cell r="B3505" t="str">
            <v xml:space="preserve">Engels-Logística e Ambiente, Lda   </v>
          </cell>
        </row>
        <row r="3506">
          <cell r="B3506" t="str">
            <v xml:space="preserve">Engeneer.Solut.Port-Infor.Eng.Lda  </v>
          </cell>
        </row>
        <row r="3507">
          <cell r="B3507" t="str">
            <v xml:space="preserve">Engenharia Acústica Ambiente,Lda   </v>
          </cell>
        </row>
        <row r="3508">
          <cell r="B3508" t="str">
            <v xml:space="preserve">Engenharia,Repres.Tecn.Indust.Lda  </v>
          </cell>
        </row>
        <row r="3509">
          <cell r="B3509" t="str">
            <v xml:space="preserve">Engenhod'ouro                      </v>
          </cell>
        </row>
        <row r="3510">
          <cell r="B3510" t="str">
            <v xml:space="preserve">Engibuilt-Construções .Lda         </v>
          </cell>
        </row>
        <row r="3511">
          <cell r="B3511" t="str">
            <v>Engiciclo-Engenharia do Ambiente,LD</v>
          </cell>
        </row>
        <row r="3512">
          <cell r="B3512" t="str">
            <v xml:space="preserve">Engidifica-Edif.Fiscal.G.Obras,Lda </v>
          </cell>
        </row>
        <row r="3513">
          <cell r="B3513" t="str">
            <v xml:space="preserve">Engidro-Estudos Engenharia, Lda    </v>
          </cell>
        </row>
        <row r="3514">
          <cell r="B3514" t="str">
            <v xml:space="preserve">Engil-Soc.Construção Civil, Sa     </v>
          </cell>
        </row>
        <row r="3515">
          <cell r="B3515" t="str">
            <v xml:space="preserve">Engine Creative Consultants, Ltd   </v>
          </cell>
        </row>
        <row r="3516">
          <cell r="B3516" t="str">
            <v xml:space="preserve">Engine Service Desing              </v>
          </cell>
        </row>
        <row r="3517">
          <cell r="B3517" t="str">
            <v xml:space="preserve">Engisun, Lda                       </v>
          </cell>
        </row>
        <row r="3518">
          <cell r="B3518" t="str">
            <v xml:space="preserve">English 4u- Beja                   </v>
          </cell>
        </row>
        <row r="3519">
          <cell r="B3519" t="str">
            <v xml:space="preserve">Engº Edgar Bernardes, Lda.         </v>
          </cell>
        </row>
        <row r="3520">
          <cell r="B3520" t="str">
            <v>ENJOYSUCCESS-Promoção Eventos Unip.</v>
          </cell>
        </row>
        <row r="3521">
          <cell r="B3521" t="str">
            <v xml:space="preserve">Enkrott-Gest.Trat.Aguas, S.A.      </v>
          </cell>
        </row>
        <row r="3522">
          <cell r="B3522" t="str">
            <v>Enor-Elevação e Equipamentos Indust</v>
          </cell>
        </row>
        <row r="3523">
          <cell r="B3523" t="str">
            <v xml:space="preserve">ENOS-Ass.Port.Assist.Soc.Trab.     </v>
          </cell>
        </row>
        <row r="3524">
          <cell r="B3524" t="str">
            <v xml:space="preserve">Ensigest-Gestão Estab.Ensino, SA   </v>
          </cell>
        </row>
        <row r="3525">
          <cell r="B3525" t="str">
            <v xml:space="preserve">Ensilis-Educação e Formação, SA    </v>
          </cell>
        </row>
        <row r="3526">
          <cell r="B3526" t="str">
            <v xml:space="preserve">Ensinus-Estudos Superiores, Sa     </v>
          </cell>
        </row>
        <row r="3527">
          <cell r="B3527" t="str">
            <v xml:space="preserve">Ensitel - Engenharia Sistemas,SA   </v>
          </cell>
        </row>
        <row r="3528">
          <cell r="B3528" t="str">
            <v xml:space="preserve">Ensulmeci-Gest.Proj.Engenharia,SA  </v>
          </cell>
        </row>
        <row r="3529">
          <cell r="B3529" t="str">
            <v>Enterasys Networks Distribution Ltd</v>
          </cell>
        </row>
        <row r="3530">
          <cell r="B3530" t="str">
            <v xml:space="preserve">Entidade Regional Turismo  Algarve </v>
          </cell>
        </row>
        <row r="3531">
          <cell r="B3531" t="str">
            <v xml:space="preserve">Entredoor-Portas e Automatismos    </v>
          </cell>
        </row>
        <row r="3532">
          <cell r="B3532" t="str">
            <v xml:space="preserve">Entreposto Algarve-Viat.Máq.,Lda   </v>
          </cell>
        </row>
        <row r="3533">
          <cell r="B3533" t="str">
            <v xml:space="preserve">Entreposto LH - Com.Viaturas, SA   </v>
          </cell>
        </row>
        <row r="3534">
          <cell r="B3534" t="str">
            <v>Entreposto Máquinas-C..Eq.Ag.Ind.SA</v>
          </cell>
        </row>
        <row r="3535">
          <cell r="B3535" t="str">
            <v xml:space="preserve">Entreposto Setúbal-Com.Viat.Máq.SA </v>
          </cell>
        </row>
        <row r="3536">
          <cell r="B3536" t="str">
            <v xml:space="preserve">Entreposto-Faro-Viat.Máquinas,Ld   </v>
          </cell>
        </row>
        <row r="3537">
          <cell r="B3537" t="str">
            <v xml:space="preserve">Entreposto-Lisboa-Com.Viatur,Lda   </v>
          </cell>
        </row>
        <row r="3538">
          <cell r="B3538" t="str">
            <v xml:space="preserve">EnviEstudos-SA                     </v>
          </cell>
        </row>
        <row r="3539">
          <cell r="B3539" t="str">
            <v xml:space="preserve">Enviprime-C.Est.Tecn.Amb.Segur.SA  </v>
          </cell>
        </row>
        <row r="3540">
          <cell r="B3540" t="str">
            <v xml:space="preserve">Environment Transport &amp; Planning   </v>
          </cell>
        </row>
        <row r="3541">
          <cell r="B3541" t="str">
            <v>EOQ MNB - European Quality Congress</v>
          </cell>
        </row>
        <row r="3542">
          <cell r="B3542" t="str">
            <v>Epal - Emp. Portug. Águas Livres,SA</v>
          </cell>
        </row>
        <row r="3543">
          <cell r="B3543" t="str">
            <v xml:space="preserve">EPIDOR Portugal-Compon.Industr.Lda </v>
          </cell>
        </row>
        <row r="3544">
          <cell r="B3544" t="str">
            <v xml:space="preserve">EPIS-Empresários P/Inclusão Social </v>
          </cell>
        </row>
        <row r="3545">
          <cell r="B3545" t="str">
            <v xml:space="preserve">Epme-Emp.Port.Mont.Eléctricas,Lda  </v>
          </cell>
        </row>
        <row r="3546">
          <cell r="B3546" t="str">
            <v xml:space="preserve">Epoch  Multimédia, Lda             </v>
          </cell>
        </row>
        <row r="3547">
          <cell r="B3547" t="str">
            <v>Eppe-Est.Prévio Proj.Engenharia,Lda</v>
          </cell>
        </row>
        <row r="3548">
          <cell r="B3548" t="str">
            <v xml:space="preserve">E-Projectos                        </v>
          </cell>
        </row>
        <row r="3549">
          <cell r="B3549" t="str">
            <v xml:space="preserve">Equação Lógica-Estudos de Mercado  </v>
          </cell>
        </row>
        <row r="3550">
          <cell r="B3550" t="str">
            <v xml:space="preserve">Equador &amp; Mendes, SA               </v>
          </cell>
        </row>
        <row r="3551">
          <cell r="B3551" t="str">
            <v xml:space="preserve">Equant Integration Services(Eis)   </v>
          </cell>
        </row>
        <row r="3552">
          <cell r="B3552" t="str">
            <v xml:space="preserve">Equiambi-Eq.Serv.Gestão Ambientais </v>
          </cell>
        </row>
        <row r="3553">
          <cell r="B3553" t="str">
            <v>Equiconsumo-Eq.Cons.Escrit.,Unipess</v>
          </cell>
        </row>
        <row r="3554">
          <cell r="B3554" t="str">
            <v xml:space="preserve">Equifuel - Equip.Petrolíferos,Lda  </v>
          </cell>
        </row>
        <row r="3555">
          <cell r="B3555" t="str">
            <v xml:space="preserve">Equilazer-Equip.Desport.Lazer, Lda </v>
          </cell>
        </row>
        <row r="3556">
          <cell r="B3556" t="str">
            <v xml:space="preserve">Equi-Libra, Lda.                   </v>
          </cell>
        </row>
        <row r="3557">
          <cell r="B3557" t="str">
            <v>Equilibrium-Lab.C.Qualid.Procºs.Lda</v>
          </cell>
        </row>
        <row r="3558">
          <cell r="B3558" t="str">
            <v xml:space="preserve">Equim - Equip.Industriais, Lda     </v>
          </cell>
        </row>
        <row r="3559">
          <cell r="B3559" t="str">
            <v xml:space="preserve">Equimove-Equip.de Moviment.,Lda.   </v>
          </cell>
        </row>
        <row r="3560">
          <cell r="B3560" t="str">
            <v xml:space="preserve">Equinox-Equipamentos de Inox,Lda   </v>
          </cell>
        </row>
        <row r="3561">
          <cell r="B3561" t="str">
            <v xml:space="preserve">Equior-Engenharia e Qualidade, Lda </v>
          </cell>
        </row>
        <row r="3562">
          <cell r="B3562" t="str">
            <v xml:space="preserve">Equipa A - Recursos Humanos        </v>
          </cell>
        </row>
        <row r="3563">
          <cell r="B3563" t="str">
            <v xml:space="preserve">Equipagua-Equip P/Trat.Água,Lda.   </v>
          </cell>
        </row>
        <row r="3564">
          <cell r="B3564" t="str">
            <v>Equipex-Equip.Mobiliário Escolar,Ld</v>
          </cell>
        </row>
        <row r="3565">
          <cell r="B3565" t="str">
            <v xml:space="preserve">Equipleva - Eq.Elev.Transp.,Lda    </v>
          </cell>
        </row>
        <row r="3566">
          <cell r="B3566" t="str">
            <v>Equipleva II-Ass.Eq.Elev.Transp.Lda</v>
          </cell>
        </row>
        <row r="3567">
          <cell r="B3567" t="str">
            <v xml:space="preserve">Equipo Comercial, S.A              </v>
          </cell>
        </row>
        <row r="3568">
          <cell r="B3568" t="str">
            <v>Equipo-Electricid.-Mat.Eq.Elect,Lda</v>
          </cell>
        </row>
        <row r="3569">
          <cell r="B3569" t="str">
            <v xml:space="preserve">Equipo-Equipamentos Industr.,Lda   </v>
          </cell>
        </row>
        <row r="3570">
          <cell r="B3570" t="str">
            <v xml:space="preserve">Equipolar - Electrodomésticos, Lda </v>
          </cell>
        </row>
        <row r="3571">
          <cell r="B3571" t="str">
            <v xml:space="preserve">Equipolar-Lojas de Electrodom. Ldª </v>
          </cell>
        </row>
        <row r="3572">
          <cell r="B3572" t="str">
            <v>Equipressão-Comércio Máquinas Ferra</v>
          </cell>
        </row>
        <row r="3573">
          <cell r="B3573" t="str">
            <v xml:space="preserve">EQUISAN - Engenharia               </v>
          </cell>
        </row>
        <row r="3574">
          <cell r="B3574" t="str">
            <v xml:space="preserve">Equisistemas - Rac.Sistemas, Lda   </v>
          </cell>
        </row>
        <row r="3575">
          <cell r="B3575" t="str">
            <v xml:space="preserve">Equitubos - Tubos e Equipam.,Lda   </v>
          </cell>
        </row>
        <row r="3576">
          <cell r="B3576" t="str">
            <v xml:space="preserve">Era-Europaiche Rechtsakademie      </v>
          </cell>
        </row>
        <row r="3577">
          <cell r="B3577" t="str">
            <v xml:space="preserve">Ercílio Fernando Andrade Dias      </v>
          </cell>
        </row>
        <row r="3578">
          <cell r="B3578" t="str">
            <v xml:space="preserve">Ereda - Eng.Redes de Dados, Lda    </v>
          </cell>
        </row>
        <row r="3579">
          <cell r="B3579" t="str">
            <v>Erfi-Revestimentos e Perfilados, Ld</v>
          </cell>
        </row>
        <row r="3580">
          <cell r="B3580" t="str">
            <v xml:space="preserve">Erfoto - Fotografia Aérea, Lda     </v>
          </cell>
        </row>
        <row r="3581">
          <cell r="B3581" t="str">
            <v xml:space="preserve">Ergoestudo-Mobil. Escritório, Lda  </v>
          </cell>
        </row>
        <row r="3582">
          <cell r="B3582" t="str">
            <v xml:space="preserve">Ergoeuropa-Com.Internacional,Lda   </v>
          </cell>
        </row>
        <row r="3583">
          <cell r="B3583" t="str">
            <v xml:space="preserve">Ergosoft - Gestão Informática, Lda </v>
          </cell>
        </row>
        <row r="3584">
          <cell r="B3584" t="str">
            <v>Ergotec-Equipamentos para Escritóri</v>
          </cell>
        </row>
        <row r="3585">
          <cell r="B3585" t="str">
            <v xml:space="preserve">Ergotempus-Móv.Escritório Dec.Lda  </v>
          </cell>
        </row>
        <row r="3586">
          <cell r="B3586" t="str">
            <v xml:space="preserve">Erich Brodheim, SA                 </v>
          </cell>
        </row>
        <row r="3587">
          <cell r="B3587" t="str">
            <v xml:space="preserve">Ericsson Telecomunicações, Lda     </v>
          </cell>
        </row>
        <row r="3588">
          <cell r="B3588" t="str">
            <v xml:space="preserve">ERM Portugal-C.Engª Ambiente,Lda   </v>
          </cell>
        </row>
        <row r="3589">
          <cell r="B3589" t="str">
            <v xml:space="preserve">Ermax-Mat.Contr.Segurança, Lda     </v>
          </cell>
        </row>
        <row r="3590">
          <cell r="B3590" t="str">
            <v xml:space="preserve">ERMENANDO ANTÓNIO DOS SANTOS SILVA </v>
          </cell>
        </row>
        <row r="3591">
          <cell r="B3591" t="str">
            <v xml:space="preserve">Ermida e Cia., Lda                 </v>
          </cell>
        </row>
        <row r="3592">
          <cell r="B3592" t="str">
            <v xml:space="preserve">Ernestina Boieiro                  </v>
          </cell>
        </row>
        <row r="3593">
          <cell r="B3593" t="str">
            <v xml:space="preserve">Ernesto Alexandre, Lda.            </v>
          </cell>
        </row>
        <row r="3594">
          <cell r="B3594" t="str">
            <v xml:space="preserve">Ernesto de Oliveira                </v>
          </cell>
        </row>
        <row r="3595">
          <cell r="B3595" t="str">
            <v xml:space="preserve">Ernesto de Sá Enes Barreiros, Lda  </v>
          </cell>
        </row>
        <row r="3596">
          <cell r="B3596" t="str">
            <v xml:space="preserve">Ernesto Figueiredo Pacheco         </v>
          </cell>
        </row>
        <row r="3597">
          <cell r="B3597" t="str">
            <v xml:space="preserve">Ernesto José Gonçalves Estevinho   </v>
          </cell>
        </row>
        <row r="3598">
          <cell r="B3598" t="str">
            <v xml:space="preserve">Ernesto José Gonçalves Estevinho   </v>
          </cell>
        </row>
        <row r="3599">
          <cell r="B3599" t="str">
            <v xml:space="preserve">Ernesto Manuel Fernandes Alves     </v>
          </cell>
        </row>
        <row r="3600">
          <cell r="B3600" t="str">
            <v xml:space="preserve">Ernesto Monteiro Melo              </v>
          </cell>
        </row>
        <row r="3601">
          <cell r="B3601" t="str">
            <v xml:space="preserve">Ernesto Oliveira Vieira            </v>
          </cell>
        </row>
        <row r="3602">
          <cell r="B3602" t="str">
            <v xml:space="preserve">Ernesto Rodrigues Victor           </v>
          </cell>
        </row>
        <row r="3603">
          <cell r="B3603" t="str">
            <v xml:space="preserve">Ernst &amp; Young Audit &amp; Ass.-SROC,SA </v>
          </cell>
        </row>
        <row r="3604">
          <cell r="B3604" t="str">
            <v xml:space="preserve">Ernst &amp; Young e Cia.               </v>
          </cell>
        </row>
        <row r="3605">
          <cell r="B3605" t="str">
            <v xml:space="preserve">Ertecna - Empr.Rev.Tecnicos, Lda   </v>
          </cell>
        </row>
        <row r="3606">
          <cell r="B3606" t="str">
            <v xml:space="preserve">ERT-Equip.Reparações Técnicas, Lda </v>
          </cell>
        </row>
        <row r="3607">
          <cell r="B3607" t="str">
            <v xml:space="preserve">Esaguy e Valente-Soc.Med.Imob.Lda  </v>
          </cell>
        </row>
        <row r="3608">
          <cell r="B3608" t="str">
            <v xml:space="preserve">Esc.Sup.Gestão Hotel.Turísmo       </v>
          </cell>
        </row>
        <row r="3609">
          <cell r="B3609" t="str">
            <v xml:space="preserve">Escala de Ideias                   </v>
          </cell>
        </row>
        <row r="3610">
          <cell r="B3610" t="str">
            <v xml:space="preserve">Escalatur-Viagens e Turismo, Lda   </v>
          </cell>
        </row>
        <row r="3611">
          <cell r="B3611" t="str">
            <v xml:space="preserve">Escaleira Radiadores, Lda          </v>
          </cell>
        </row>
        <row r="3612">
          <cell r="B3612" t="str">
            <v xml:space="preserve">Escola Básica 2º e 3º Ciclos Feijó </v>
          </cell>
        </row>
        <row r="3613">
          <cell r="B3613" t="str">
            <v>Escola Básica Integrada Santa Maria</v>
          </cell>
        </row>
        <row r="3614">
          <cell r="B3614" t="str">
            <v>Escola Básica nº 4 (Primária Penha)</v>
          </cell>
        </row>
        <row r="3615">
          <cell r="B3615" t="str">
            <v xml:space="preserve">Escola de Condução Idal            </v>
          </cell>
        </row>
        <row r="3616">
          <cell r="B3616" t="str">
            <v xml:space="preserve">Escola de Condução Moderna         </v>
          </cell>
        </row>
        <row r="3617">
          <cell r="B3617" t="str">
            <v xml:space="preserve">Escola E.B. 2,3 Prof José Buísel   </v>
          </cell>
        </row>
        <row r="3618">
          <cell r="B3618" t="str">
            <v xml:space="preserve">Escola Europeia de Coaching        </v>
          </cell>
        </row>
        <row r="3619">
          <cell r="B3619" t="str">
            <v xml:space="preserve">Escola Hotelaria e Tur. do Algarve </v>
          </cell>
        </row>
        <row r="3620">
          <cell r="B3620" t="str">
            <v xml:space="preserve">Escola Nacional de Bombeiros       </v>
          </cell>
        </row>
        <row r="3621">
          <cell r="B3621" t="str">
            <v xml:space="preserve">Escola Novas Tecnologias Açores    </v>
          </cell>
        </row>
        <row r="3622">
          <cell r="B3622" t="str">
            <v xml:space="preserve">Escola Profissional das Capelas    </v>
          </cell>
        </row>
        <row r="3623">
          <cell r="B3623" t="str">
            <v xml:space="preserve">Escola Secundária de Tavira        </v>
          </cell>
        </row>
        <row r="3624">
          <cell r="B3624" t="str">
            <v>Escola Secundária de Tomás Cabreira</v>
          </cell>
        </row>
        <row r="3625">
          <cell r="B3625" t="str">
            <v xml:space="preserve">Escola Secundária Monte Caparica   </v>
          </cell>
        </row>
        <row r="3626">
          <cell r="B3626" t="str">
            <v xml:space="preserve">Escola Sup.Enfermagem P.Delgada    </v>
          </cell>
        </row>
        <row r="3627">
          <cell r="B3627" t="str">
            <v xml:space="preserve">Escolas Cambridge, SA              </v>
          </cell>
        </row>
        <row r="3628">
          <cell r="B3628" t="str">
            <v xml:space="preserve">Escolher Sucesso, Lda              </v>
          </cell>
        </row>
        <row r="3629">
          <cell r="B3629" t="str">
            <v xml:space="preserve">Escol-Serviços de Segurança, SA    </v>
          </cell>
        </row>
        <row r="3630">
          <cell r="B3630" t="str">
            <v xml:space="preserve">Escrever escrever Unipessoal       </v>
          </cell>
        </row>
        <row r="3631">
          <cell r="B3631" t="str">
            <v>Escrita Virtual-Publ.Electrónicas,L</v>
          </cell>
        </row>
        <row r="3632">
          <cell r="B3632" t="str">
            <v xml:space="preserve">Escritomática-Racion.E Segur.Lda   </v>
          </cell>
        </row>
        <row r="3633">
          <cell r="B3633" t="str">
            <v xml:space="preserve">Escritório Digital-Represent.,Lda  </v>
          </cell>
        </row>
        <row r="3634">
          <cell r="B3634" t="str">
            <v xml:space="preserve">Esdi - Eq.Suporte Informação,Lda   </v>
          </cell>
        </row>
        <row r="3635">
          <cell r="B3635" t="str">
            <v xml:space="preserve">Esegur-Empresa Segurança, SA       </v>
          </cell>
        </row>
        <row r="3636">
          <cell r="B3636" t="str">
            <v>Eses-Espírito Santo Eq.Segurança,Sa</v>
          </cell>
        </row>
        <row r="3637">
          <cell r="B3637" t="str">
            <v xml:space="preserve">Esferovite, Lda                    </v>
          </cell>
        </row>
        <row r="3638">
          <cell r="B3638" t="str">
            <v xml:space="preserve">ESGHT-Esc.Sup.Gest.,Hot. e Turismo </v>
          </cell>
        </row>
        <row r="3639">
          <cell r="B3639" t="str">
            <v xml:space="preserve">Esgotomecânica-Técn.Desentup.,Lda  </v>
          </cell>
        </row>
        <row r="3640">
          <cell r="B3640" t="str">
            <v xml:space="preserve">Esgotos Algarve                    </v>
          </cell>
        </row>
        <row r="3641">
          <cell r="B3641" t="str">
            <v>Esgotos Algarve Vimasilco-Unipessoa</v>
          </cell>
        </row>
        <row r="3642">
          <cell r="B3642" t="str">
            <v xml:space="preserve">ESII-Estudios y Sol.Inf.Ingenieria </v>
          </cell>
        </row>
        <row r="3643">
          <cell r="B3643" t="str">
            <v xml:space="preserve">Esmena-Sistemas Armazenagem,Lda    </v>
          </cell>
        </row>
        <row r="3644">
          <cell r="B3644" t="str">
            <v xml:space="preserve">ESMERALDA CRISTINA N. F R FERREIRA </v>
          </cell>
        </row>
        <row r="3645">
          <cell r="B3645" t="str">
            <v xml:space="preserve">ESM-Estudo e Fabrico de Máq.,Lda   </v>
          </cell>
        </row>
        <row r="3646">
          <cell r="B3646" t="str">
            <v xml:space="preserve">Espaço Encantado-Servº Organização </v>
          </cell>
        </row>
        <row r="3647">
          <cell r="B3647" t="str">
            <v xml:space="preserve">Espaço Fernando-Act.Hoteleiras,Lda </v>
          </cell>
        </row>
        <row r="3648">
          <cell r="B3648" t="str">
            <v xml:space="preserve">Espaço Poente,Restaurantes Agrup.  </v>
          </cell>
        </row>
        <row r="3649">
          <cell r="B3649" t="str">
            <v xml:space="preserve">Espaço Quinta-Soc.Rest.Eventos,Lda </v>
          </cell>
        </row>
        <row r="3650">
          <cell r="B3650" t="str">
            <v xml:space="preserve">Espaço X-S.Pub.Design A.Filmes,Lda </v>
          </cell>
        </row>
        <row r="3651">
          <cell r="B3651" t="str">
            <v xml:space="preserve">Espaçomar-Soc.Imp.e Export.,Lda.   </v>
          </cell>
        </row>
        <row r="3652">
          <cell r="B3652" t="str">
            <v xml:space="preserve">Espaçoteis-Imobil.Turísticos, S.A. </v>
          </cell>
        </row>
        <row r="3653">
          <cell r="B3653" t="str">
            <v xml:space="preserve">Espectral Telecomunicações, S.A.   </v>
          </cell>
        </row>
        <row r="3654">
          <cell r="B3654" t="str">
            <v xml:space="preserve">Espelhadora Moderna, Lda           </v>
          </cell>
        </row>
        <row r="3655">
          <cell r="B3655" t="str">
            <v>Espelhopaco-Comércio e Serviços, Ld</v>
          </cell>
        </row>
        <row r="3656">
          <cell r="B3656" t="str">
            <v xml:space="preserve">Esperança &amp; Ferreira, Lda          </v>
          </cell>
        </row>
        <row r="3657">
          <cell r="B3657" t="str">
            <v xml:space="preserve">Esperançarte-Artes Gráficas, Lda   </v>
          </cell>
        </row>
        <row r="3658">
          <cell r="B3658" t="str">
            <v xml:space="preserve">Espírito do Vinho-Com.Distrib.,SA  </v>
          </cell>
        </row>
        <row r="3659">
          <cell r="B3659" t="str">
            <v xml:space="preserve">Espírito Prático - Unipessoal, Lda </v>
          </cell>
        </row>
        <row r="3660">
          <cell r="B3660" t="str">
            <v xml:space="preserve">Espírito Santo, Cruz &amp; Coelho,SROC </v>
          </cell>
        </row>
        <row r="3661">
          <cell r="B3661" t="str">
            <v>Esri Portugal-Sist.Inf.Geográfica,S</v>
          </cell>
        </row>
        <row r="3662">
          <cell r="B3662" t="str">
            <v xml:space="preserve">Essência dos Eventos, Lda          </v>
          </cell>
        </row>
        <row r="3663">
          <cell r="B3663" t="str">
            <v xml:space="preserve">ESSILO PORTUGAL, LDª               </v>
          </cell>
        </row>
        <row r="3664">
          <cell r="B3664" t="str">
            <v>Essilor Portugal-Soc.Ind.Óptica,Lda</v>
          </cell>
        </row>
        <row r="3665">
          <cell r="B3665" t="str">
            <v xml:space="preserve">Est.Joaquim Fonseca Albuquerque    </v>
          </cell>
        </row>
        <row r="3666">
          <cell r="B3666" t="str">
            <v xml:space="preserve">Esta - Gestão de Hotéis, S.A.      </v>
          </cell>
        </row>
        <row r="3667">
          <cell r="B3667" t="str">
            <v>Está a Gravar-Real.Proj.Audiovisuai</v>
          </cell>
        </row>
        <row r="3668">
          <cell r="B3668" t="str">
            <v xml:space="preserve">Estab. J. B. Fernandes, S.A.       </v>
          </cell>
        </row>
        <row r="3669">
          <cell r="B3669" t="str">
            <v xml:space="preserve">Estabelec. Manuel Ferreira, Lda.   </v>
          </cell>
        </row>
        <row r="3670">
          <cell r="B3670" t="str">
            <v xml:space="preserve">Estagest - Gestão Restaur.Bares,Sa </v>
          </cell>
        </row>
        <row r="3671">
          <cell r="B3671" t="str">
            <v xml:space="preserve">Estalagem da Boega                 </v>
          </cell>
        </row>
        <row r="3672">
          <cell r="B3672" t="str">
            <v xml:space="preserve">Estalagem Via Norte                </v>
          </cell>
        </row>
        <row r="3673">
          <cell r="B3673" t="str">
            <v xml:space="preserve">Estalagem-Senhora da Rosa          </v>
          </cell>
        </row>
        <row r="3674">
          <cell r="B3674" t="str">
            <v>Estela Golf-Activ.Desp.Turísticas,S</v>
          </cell>
        </row>
        <row r="3675">
          <cell r="B3675" t="str">
            <v>Estela Maria Rodrigues Trindade Bar</v>
          </cell>
        </row>
        <row r="3676">
          <cell r="B3676" t="str">
            <v xml:space="preserve">Estevam e Estevam -C.Civil, Lda    </v>
          </cell>
        </row>
        <row r="3677">
          <cell r="B3677" t="str">
            <v xml:space="preserve">Estin - Estudo e Informática, Lda  </v>
          </cell>
        </row>
        <row r="3678">
          <cell r="B3678" t="str">
            <v xml:space="preserve">Estiplano - Estudos Projectos, Lda </v>
          </cell>
        </row>
        <row r="3679">
          <cell r="B3679" t="str">
            <v>Estitrade-Consultoria Negócios e Ge</v>
          </cell>
        </row>
        <row r="3680">
          <cell r="B3680" t="str">
            <v xml:space="preserve">Estobra, Lda                       </v>
          </cell>
        </row>
        <row r="3681">
          <cell r="B3681" t="str">
            <v xml:space="preserve">Estores Braizinha                  </v>
          </cell>
        </row>
        <row r="3682">
          <cell r="B3682" t="str">
            <v xml:space="preserve">Estores Pires &amp; Monteiro, Lda      </v>
          </cell>
        </row>
        <row r="3683">
          <cell r="B3683" t="str">
            <v xml:space="preserve">Estores Vitória, Lda.              </v>
          </cell>
        </row>
        <row r="3684">
          <cell r="B3684" t="str">
            <v>Estoril Hotel-S.Exploração Hotéis,L</v>
          </cell>
        </row>
        <row r="3685">
          <cell r="B3685" t="str">
            <v>Estoril Mandarim Act.Hoteleiras, Ld</v>
          </cell>
        </row>
        <row r="3686">
          <cell r="B3686" t="str">
            <v xml:space="preserve">Estoril Sol III-Turismo Animação e </v>
          </cell>
        </row>
        <row r="3687">
          <cell r="B3687" t="str">
            <v xml:space="preserve">Estraga Ferro-Serralharia Unip.Lda </v>
          </cell>
        </row>
        <row r="3688">
          <cell r="B3688" t="str">
            <v xml:space="preserve">Estrelas &amp; Ouriços, Lda            </v>
          </cell>
        </row>
        <row r="3689">
          <cell r="B3689" t="str">
            <v xml:space="preserve">Estrelas de papel, edições         </v>
          </cell>
        </row>
        <row r="3690">
          <cell r="B3690" t="str">
            <v xml:space="preserve">Estro-Criação C.Com.Comerciais,Lda </v>
          </cell>
        </row>
        <row r="3691">
          <cell r="B3691" t="str">
            <v xml:space="preserve">Estudantina-Papelaria Livraria     </v>
          </cell>
        </row>
        <row r="3692">
          <cell r="B3692" t="str">
            <v xml:space="preserve">Estúdio 1B-Produç.Gráficas, Lda    </v>
          </cell>
        </row>
        <row r="3693">
          <cell r="B3693" t="str">
            <v xml:space="preserve">Estúdios Magano, Lda               </v>
          </cell>
        </row>
        <row r="3694">
          <cell r="B3694" t="str">
            <v xml:space="preserve">Estudo Base-Concep.Exec.Engª, Lda  </v>
          </cell>
        </row>
        <row r="3695">
          <cell r="B3695" t="str">
            <v xml:space="preserve">Estudocivil, Lda                   </v>
          </cell>
        </row>
        <row r="3696">
          <cell r="B3696" t="str">
            <v xml:space="preserve">Estufa Real-Restaurante            </v>
          </cell>
        </row>
        <row r="3697">
          <cell r="B3697" t="str">
            <v xml:space="preserve">Esubstance, Ltd                    </v>
          </cell>
        </row>
        <row r="3698">
          <cell r="B3698" t="str">
            <v xml:space="preserve">ET,LDA                             </v>
          </cell>
        </row>
        <row r="3699">
          <cell r="B3699" t="str">
            <v xml:space="preserve">Etablissements degreane Electron   </v>
          </cell>
        </row>
        <row r="3700">
          <cell r="B3700" t="str">
            <v xml:space="preserve">Etablissements Emile Bruylant      </v>
          </cell>
        </row>
        <row r="3701">
          <cell r="B3701" t="str">
            <v xml:space="preserve">Etatrónica-Equipamentos Tecn.,S.A. </v>
          </cell>
        </row>
        <row r="3702">
          <cell r="B3702" t="str">
            <v xml:space="preserve">ETE - Logistica SA                 </v>
          </cell>
        </row>
        <row r="3703">
          <cell r="B3703" t="str">
            <v>ETE-Empresa de Turismo Estoril-EM-S</v>
          </cell>
        </row>
        <row r="3704">
          <cell r="B3704" t="str">
            <v xml:space="preserve">Et-Empr.Exp.Imp.Coop.Industr.Lda   </v>
          </cell>
        </row>
        <row r="3705">
          <cell r="B3705" t="str">
            <v xml:space="preserve">Etermar - Empr.Obras Terr.Mar.SA   </v>
          </cell>
        </row>
        <row r="3706">
          <cell r="B3706" t="str">
            <v>Ethos-Distribuidor  Reparador Autor</v>
          </cell>
        </row>
        <row r="3707">
          <cell r="B3707" t="str">
            <v xml:space="preserve">Etic-Esc.T.Imagem Com.Aplicada,Lda </v>
          </cell>
        </row>
        <row r="3708">
          <cell r="B3708" t="str">
            <v xml:space="preserve">Etienne Lacroix-Tous Artif., S.A   </v>
          </cell>
        </row>
        <row r="3709">
          <cell r="B3709" t="str">
            <v xml:space="preserve">Etiquel - Etiquetas, Lda           </v>
          </cell>
        </row>
        <row r="3710">
          <cell r="B3710" t="str">
            <v xml:space="preserve">Etno - Comunicação Social          </v>
          </cell>
        </row>
        <row r="3711">
          <cell r="B3711" t="str">
            <v>Etopi-Equip. Téc. Orgãos Pneum. p/I</v>
          </cell>
        </row>
        <row r="3712">
          <cell r="B3712" t="str">
            <v xml:space="preserve">Etrapel-Empresa Transf.Papeis,Lda  </v>
          </cell>
        </row>
        <row r="3713">
          <cell r="B3713" t="str">
            <v xml:space="preserve">EUACA                              </v>
          </cell>
        </row>
        <row r="3714">
          <cell r="B3714" t="str">
            <v>EUACA-Europ.U.Airport C.Association</v>
          </cell>
        </row>
        <row r="3715">
          <cell r="B3715" t="str">
            <v xml:space="preserve">Euclides da Conceição Duarte       </v>
          </cell>
        </row>
        <row r="3716">
          <cell r="B3716" t="str">
            <v xml:space="preserve">Euclides Sousa Quadros, Herdeiros  </v>
          </cell>
        </row>
        <row r="3717">
          <cell r="B3717" t="str">
            <v xml:space="preserve">EUGÉNIO DE LIMA PINTO ALONSO       </v>
          </cell>
        </row>
        <row r="3718">
          <cell r="B3718" t="str">
            <v>Eurequat Portugal-T.Identificação,L</v>
          </cell>
        </row>
        <row r="3719">
          <cell r="B3719" t="str">
            <v xml:space="preserve">Euresap-Euresa Portugal-C.Seg.SA   </v>
          </cell>
        </row>
        <row r="3720">
          <cell r="B3720" t="str">
            <v>Eurest (Portugal)-S.Europ.Restauraç</v>
          </cell>
        </row>
        <row r="3721">
          <cell r="B3721" t="str">
            <v>Eurest Gate Gourmet Faro-S.Catering</v>
          </cell>
        </row>
        <row r="3722">
          <cell r="B3722" t="str">
            <v xml:space="preserve">Eurico Augusto Hervet Duarte       </v>
          </cell>
        </row>
        <row r="3723">
          <cell r="B3723" t="str">
            <v xml:space="preserve">EURICO MANUEL BRANCO MENDES        </v>
          </cell>
        </row>
        <row r="3724">
          <cell r="B3724" t="str">
            <v xml:space="preserve">Euro Biness Guide                  </v>
          </cell>
        </row>
        <row r="3725">
          <cell r="B3725" t="str">
            <v xml:space="preserve">Euro Cartazes-Imag.Sinalética,Lda  </v>
          </cell>
        </row>
        <row r="3726">
          <cell r="B3726" t="str">
            <v xml:space="preserve">Euro Finance                       </v>
          </cell>
        </row>
        <row r="3727">
          <cell r="B3727" t="str">
            <v xml:space="preserve">Euro Rscg Design, Lda              </v>
          </cell>
        </row>
        <row r="3728">
          <cell r="B3728" t="str">
            <v xml:space="preserve">Euro RSCG Publicidade, Lda         </v>
          </cell>
        </row>
        <row r="3729">
          <cell r="B3729" t="str">
            <v xml:space="preserve">Euroaço-Soc.Com.Ferro Aço, Lda     </v>
          </cell>
        </row>
        <row r="3730">
          <cell r="B3730" t="str">
            <v xml:space="preserve">Euroaro - Equip.Oficinas, Lda      </v>
          </cell>
        </row>
        <row r="3731">
          <cell r="B3731" t="str">
            <v xml:space="preserve">Eurobrape-Editores Internac., Lda  </v>
          </cell>
        </row>
        <row r="3732">
          <cell r="B3732" t="str">
            <v xml:space="preserve">Eurocabos-Cond.Elect.Tecn.Av.Lda   </v>
          </cell>
        </row>
        <row r="3733">
          <cell r="B3733" t="str">
            <v xml:space="preserve">Eurocae Communication              </v>
          </cell>
        </row>
        <row r="3734">
          <cell r="B3734" t="str">
            <v xml:space="preserve">Eurocalor-Termo Instaladora, Lda   </v>
          </cell>
        </row>
        <row r="3735">
          <cell r="B3735" t="str">
            <v xml:space="preserve">Eurociber Portugal, S.A.           </v>
          </cell>
        </row>
        <row r="3736">
          <cell r="B3736" t="str">
            <v xml:space="preserve">Euroclario-Autom.Electricos,Lda    </v>
          </cell>
        </row>
        <row r="3737">
          <cell r="B3737" t="str">
            <v xml:space="preserve">Eurocol-Mat.Adesiv.Embalagem,Lda   </v>
          </cell>
        </row>
        <row r="3738">
          <cell r="B3738" t="str">
            <v xml:space="preserve">Eurocontrol                        </v>
          </cell>
        </row>
        <row r="3739">
          <cell r="B3739" t="str">
            <v xml:space="preserve">Eurocorreias-Corr.E Aces.Ind.Lda   </v>
          </cell>
        </row>
        <row r="3740">
          <cell r="B3740" t="str">
            <v xml:space="preserve">Eurodivisal - Com.Ind.C.Civil,Lda  </v>
          </cell>
        </row>
        <row r="3741">
          <cell r="B3741" t="str">
            <v xml:space="preserve">Euro-Eco Tecnolog. Ambientais,Lda  </v>
          </cell>
        </row>
        <row r="3742">
          <cell r="B3742" t="str">
            <v xml:space="preserve">Euroexpansão-Anál.Merc.Sondag.SA   </v>
          </cell>
        </row>
        <row r="3743">
          <cell r="B3743" t="str">
            <v xml:space="preserve">Eurofactoring-Soc.Factoring, SA    </v>
          </cell>
        </row>
        <row r="3744">
          <cell r="B3744" t="str">
            <v xml:space="preserve">EuroFireSafe-Imp.Exp.Eq.Segur,Lda  </v>
          </cell>
        </row>
        <row r="3745">
          <cell r="B3745" t="str">
            <v>Eurofrete-Trânsitos Aéreos Marit.Ld</v>
          </cell>
        </row>
        <row r="3746">
          <cell r="B3746" t="str">
            <v xml:space="preserve">Euroges, SA                        </v>
          </cell>
        </row>
        <row r="3747">
          <cell r="B3747" t="str">
            <v xml:space="preserve">Eurogoma-Soc.Com.Ind.Embal.Lda.    </v>
          </cell>
        </row>
        <row r="3748">
          <cell r="B3748" t="str">
            <v xml:space="preserve">Eurogrip-Prod.de Embalagem,Lda     </v>
          </cell>
        </row>
        <row r="3749">
          <cell r="B3749" t="str">
            <v xml:space="preserve">Eurogrupa-Trans.Internac.Com.Lda   </v>
          </cell>
        </row>
        <row r="3750">
          <cell r="B3750" t="str">
            <v xml:space="preserve">EuroImpala                         </v>
          </cell>
        </row>
        <row r="3751">
          <cell r="B3751" t="str">
            <v xml:space="preserve">Euroinsular Transitários, Lda      </v>
          </cell>
        </row>
        <row r="3752">
          <cell r="B3752" t="str">
            <v xml:space="preserve">Eurokongress Gmbh                  </v>
          </cell>
        </row>
        <row r="3753">
          <cell r="B3753" t="str">
            <v>Eurologistix - Apoio Logístico, Lda</v>
          </cell>
        </row>
        <row r="3754">
          <cell r="B3754" t="str">
            <v xml:space="preserve">Euromatel,Solu.e Sist. de Energia  </v>
          </cell>
        </row>
        <row r="3755">
          <cell r="B3755" t="str">
            <v>Euromatica-Organz. Informática, Ldª</v>
          </cell>
        </row>
        <row r="3756">
          <cell r="B3756" t="str">
            <v xml:space="preserve">Eurometa-Soc.Açoreana Serviços,Lda </v>
          </cell>
        </row>
        <row r="3757">
          <cell r="B3757" t="str">
            <v>Euromódulo-Soc.E.Pré-Fabricados,Lda</v>
          </cell>
        </row>
        <row r="3758">
          <cell r="B3758" t="str">
            <v>Euromoney Institutional  Investor P</v>
          </cell>
        </row>
        <row r="3759">
          <cell r="B3759" t="str">
            <v xml:space="preserve">Euromonitor International PLC      </v>
          </cell>
        </row>
        <row r="3760">
          <cell r="B3760" t="str">
            <v xml:space="preserve">Euromotas-António R.Mota e F.Lda   </v>
          </cell>
        </row>
        <row r="3761">
          <cell r="B3761" t="str">
            <v xml:space="preserve">Euronatura                         </v>
          </cell>
        </row>
        <row r="3762">
          <cell r="B3762" t="str">
            <v xml:space="preserve">EURONEXT LISBON, SA                </v>
          </cell>
        </row>
        <row r="3763">
          <cell r="B3763" t="str">
            <v xml:space="preserve">Europaforum Wien                   </v>
          </cell>
        </row>
        <row r="3764">
          <cell r="B3764" t="str">
            <v xml:space="preserve">Europaische Akademie               </v>
          </cell>
        </row>
        <row r="3765">
          <cell r="B3765" t="str">
            <v xml:space="preserve">Europcar France S.A.S.             </v>
          </cell>
        </row>
        <row r="3766">
          <cell r="B3766" t="str">
            <v xml:space="preserve">Europcar Internacional             </v>
          </cell>
        </row>
        <row r="3767">
          <cell r="B3767" t="str">
            <v xml:space="preserve">Europcor-Brindes Publicitários,Lda </v>
          </cell>
        </row>
        <row r="3768">
          <cell r="B3768" t="str">
            <v xml:space="preserve">Europe Information Service-Eis     </v>
          </cell>
        </row>
        <row r="3769">
          <cell r="B3769" t="str">
            <v>Europe Light-Com.M.Eléctr.I.Exp.Lda</v>
          </cell>
        </row>
        <row r="3770">
          <cell r="B3770" t="str">
            <v xml:space="preserve">European Air Law Association       </v>
          </cell>
        </row>
        <row r="3771">
          <cell r="B3771" t="str">
            <v xml:space="preserve">European Air Transport             </v>
          </cell>
        </row>
        <row r="3772">
          <cell r="B3772" t="str">
            <v xml:space="preserve">European Aviation Safatey Agency   </v>
          </cell>
        </row>
        <row r="3773">
          <cell r="B3773" t="str">
            <v xml:space="preserve">European Biometrics Portugal,Lda   </v>
          </cell>
        </row>
        <row r="3774">
          <cell r="B3774" t="str">
            <v xml:space="preserve">European Ceo                       </v>
          </cell>
        </row>
        <row r="3775">
          <cell r="B3775" t="str">
            <v xml:space="preserve">European Information Association   </v>
          </cell>
        </row>
        <row r="3776">
          <cell r="B3776" t="str">
            <v xml:space="preserve">European International             </v>
          </cell>
        </row>
        <row r="3777">
          <cell r="B3777" t="str">
            <v xml:space="preserve">European Quality Convention        </v>
          </cell>
        </row>
        <row r="3778">
          <cell r="B3778" t="str">
            <v xml:space="preserve">Europerfis-Estrut.Metálicas, Lda   </v>
          </cell>
        </row>
        <row r="3779">
          <cell r="B3779" t="str">
            <v xml:space="preserve">EuroPGS-proj.Cons.Gestão Seg.Lda   </v>
          </cell>
        </row>
        <row r="3780">
          <cell r="B3780" t="str">
            <v xml:space="preserve">Europneus-Comercio de Automóveis   </v>
          </cell>
        </row>
        <row r="3781">
          <cell r="B3781" t="str">
            <v xml:space="preserve">Euro-point e V.                    </v>
          </cell>
        </row>
        <row r="3782">
          <cell r="B3782" t="str">
            <v xml:space="preserve">Europontal-Materiais de Construção </v>
          </cell>
        </row>
        <row r="3783">
          <cell r="B3783" t="str">
            <v xml:space="preserve">Europress - Indústria Gráfica, Lda </v>
          </cell>
        </row>
        <row r="3784">
          <cell r="B3784" t="str">
            <v xml:space="preserve">Europrogresso-Transf.Metalom.Lda   </v>
          </cell>
        </row>
        <row r="3785">
          <cell r="B3785" t="str">
            <v xml:space="preserve">Euroredutor-Com.Maq.E Ferr.,Lda.   </v>
          </cell>
        </row>
        <row r="3786">
          <cell r="B3786" t="str">
            <v xml:space="preserve">Euro-Rol (Norte)-Rolam.Ac.Ind.Lda  </v>
          </cell>
        </row>
        <row r="3787">
          <cell r="B3787" t="str">
            <v xml:space="preserve">Eurorumo - Lebres e Gama, Lda      </v>
          </cell>
        </row>
        <row r="3788">
          <cell r="B3788" t="str">
            <v xml:space="preserve">Eurosisnergia do Norte, Lda        </v>
          </cell>
        </row>
        <row r="3789">
          <cell r="B3789" t="str">
            <v xml:space="preserve">Eurosoluz, Lda                     </v>
          </cell>
        </row>
        <row r="3790">
          <cell r="B3790" t="str">
            <v xml:space="preserve">Eurospuma-Soc.Ind.Espum.Sint.Lda   </v>
          </cell>
        </row>
        <row r="3791">
          <cell r="B3791" t="str">
            <v>Eurostand-Stands Dec.Interiores,Lda</v>
          </cell>
        </row>
        <row r="3792">
          <cell r="B3792" t="str">
            <v>Eurotecnologia-Máq.Eq.Industriais,L</v>
          </cell>
        </row>
        <row r="3793">
          <cell r="B3793" t="str">
            <v xml:space="preserve">Eurotecnotel-Com.Imp.Eq.Hotel.Lda  </v>
          </cell>
        </row>
        <row r="3794">
          <cell r="B3794" t="str">
            <v xml:space="preserve">Eurotempo-Serv.E Represent., Lda   </v>
          </cell>
        </row>
        <row r="3795">
          <cell r="B3795" t="str">
            <v>Eurotubo-Soc.Mat.Construç.Civil,Lda</v>
          </cell>
        </row>
        <row r="3796">
          <cell r="B3796" t="str">
            <v xml:space="preserve">Eva - Sociedade Hoteleira, S.A.    </v>
          </cell>
        </row>
        <row r="3797">
          <cell r="B3797" t="str">
            <v xml:space="preserve">Eva International                  </v>
          </cell>
        </row>
        <row r="3798">
          <cell r="B3798" t="str">
            <v xml:space="preserve">Eva International Media, Ltd       </v>
          </cell>
        </row>
        <row r="3799">
          <cell r="B3799" t="str">
            <v xml:space="preserve">Eval-Constr.Metálicas Eléctr.Lda   </v>
          </cell>
        </row>
        <row r="3800">
          <cell r="B3800" t="str">
            <v>Evale-Const.Metálicas Eléctricas,Ld</v>
          </cell>
        </row>
        <row r="3801">
          <cell r="B3801" t="str">
            <v xml:space="preserve">Evaristo Lima e Cia., Lda          </v>
          </cell>
        </row>
        <row r="3802">
          <cell r="B3802" t="str">
            <v xml:space="preserve">Evasão-Diversões e Turismo, Lda    </v>
          </cell>
        </row>
        <row r="3803">
          <cell r="B3803" t="str">
            <v xml:space="preserve">Eva-Transportes, S.A.              </v>
          </cell>
        </row>
        <row r="3804">
          <cell r="B3804" t="str">
            <v xml:space="preserve">Events in Focus                    </v>
          </cell>
        </row>
        <row r="3805">
          <cell r="B3805" t="str">
            <v xml:space="preserve">Eventura                           </v>
          </cell>
        </row>
        <row r="3806">
          <cell r="B3806" t="str">
            <v xml:space="preserve">Evert van Beekstraat               </v>
          </cell>
        </row>
        <row r="3807">
          <cell r="B3807" t="str">
            <v xml:space="preserve">Evicar Automóveis, S.A.            </v>
          </cell>
        </row>
        <row r="3808">
          <cell r="B3808" t="str">
            <v xml:space="preserve">Evicar Sul - Com. Camiões, Lda     </v>
          </cell>
        </row>
        <row r="3809">
          <cell r="B3809" t="str">
            <v>Evoluitech-Formação Consultoria,Lda</v>
          </cell>
        </row>
        <row r="3810">
          <cell r="B3810" t="str">
            <v>Evolution Evo-Sol. Audiovisuais,Lda</v>
          </cell>
        </row>
        <row r="3811">
          <cell r="B3811" t="str">
            <v>Évorahotel-Invest.Imob.Turísticos,S</v>
          </cell>
        </row>
        <row r="3812">
          <cell r="B3812" t="str">
            <v>EVT-AUTOAGRICOLA SOC. UNIPESSOAL, L</v>
          </cell>
        </row>
        <row r="3813">
          <cell r="B3813" t="str">
            <v xml:space="preserve">Exactusensu-Consultores Ass.Lda    </v>
          </cell>
        </row>
        <row r="3814">
          <cell r="B3814" t="str">
            <v xml:space="preserve">Exaktor Eléctrica, Lda             </v>
          </cell>
        </row>
        <row r="3815">
          <cell r="B3815" t="str">
            <v xml:space="preserve">Excelsior Hotel Ernst AG           </v>
          </cell>
        </row>
        <row r="3816">
          <cell r="B3816" t="str">
            <v xml:space="preserve">Excepto-Apoio Contrução Civil, Lda </v>
          </cell>
        </row>
        <row r="3817">
          <cell r="B3817" t="str">
            <v xml:space="preserve">Exclamação-S.Comunicação,Unip. Lda </v>
          </cell>
        </row>
        <row r="3818">
          <cell r="B3818" t="str">
            <v>Exel de Portugal, Transitários, Lda</v>
          </cell>
        </row>
        <row r="3819">
          <cell r="B3819" t="str">
            <v xml:space="preserve">Exelmédica, Lda                    </v>
          </cell>
        </row>
        <row r="3820">
          <cell r="B3820" t="str">
            <v xml:space="preserve">Exfa - Soc.Com.Ind.Turismo, Lda    </v>
          </cell>
        </row>
        <row r="3821">
          <cell r="B3821" t="str">
            <v xml:space="preserve">EXICTOS-Socª Gestora Participações </v>
          </cell>
        </row>
        <row r="3822">
          <cell r="B3822" t="str">
            <v xml:space="preserve">Exide Technologies, Lda            </v>
          </cell>
        </row>
        <row r="3823">
          <cell r="B3823" t="str">
            <v xml:space="preserve">Eximforum-Serv.Inform.Gestão, Lda  </v>
          </cell>
        </row>
        <row r="3824">
          <cell r="B3824" t="str">
            <v xml:space="preserve">Eximo - Soc. Rep. Industriais, Lda </v>
          </cell>
        </row>
        <row r="3825">
          <cell r="B3825" t="str">
            <v xml:space="preserve">Expandiserve-Sist.Informação, Lda  </v>
          </cell>
        </row>
        <row r="3826">
          <cell r="B3826" t="str">
            <v xml:space="preserve">Expansys                           </v>
          </cell>
        </row>
        <row r="3827">
          <cell r="B3827" t="str">
            <v xml:space="preserve">Experience Sport Lda               </v>
          </cell>
        </row>
        <row r="3828">
          <cell r="B3828" t="str">
            <v xml:space="preserve">Expertel - Comunicaç.Serviços,SA   </v>
          </cell>
        </row>
        <row r="3829">
          <cell r="B3829" t="str">
            <v xml:space="preserve">EXPODRINK-Import e Export Lda      </v>
          </cell>
        </row>
        <row r="3830">
          <cell r="B3830" t="str">
            <v xml:space="preserve">Expofor - Comerc. Rep. Automóveis, </v>
          </cell>
        </row>
        <row r="3831">
          <cell r="B3831" t="str">
            <v xml:space="preserve">Expolectra, Lda                    </v>
          </cell>
        </row>
        <row r="3832">
          <cell r="B3832" t="str">
            <v xml:space="preserve">Expolider-Feiras,Exp.Congressos,SA </v>
          </cell>
        </row>
        <row r="3833">
          <cell r="B3833" t="str">
            <v xml:space="preserve">Expomáquina-Tecn.Eq.Ind.Com.,Lda   </v>
          </cell>
        </row>
        <row r="3834">
          <cell r="B3834" t="str">
            <v xml:space="preserve">Expoplus-Unipessoal, Lda           </v>
          </cell>
        </row>
        <row r="3835">
          <cell r="B3835" t="str">
            <v>Exposat - Electrón. e Telecomunic.,</v>
          </cell>
        </row>
        <row r="3836">
          <cell r="B3836" t="str">
            <v xml:space="preserve">Expoviagens-Viagens e Turismo,Lda  </v>
          </cell>
        </row>
        <row r="3837">
          <cell r="B3837" t="str">
            <v xml:space="preserve">Expresso Automático, Lda           </v>
          </cell>
        </row>
        <row r="3838">
          <cell r="B3838" t="str">
            <v xml:space="preserve">Expresso Pneus II-S.Pneumáticos,SA </v>
          </cell>
        </row>
        <row r="3839">
          <cell r="B3839" t="str">
            <v xml:space="preserve">Expressovidro-Vidros,Is.Caix.Lda   </v>
          </cell>
        </row>
        <row r="3840">
          <cell r="B3840" t="str">
            <v>Exprim Exec. e Proj. Interiores,Lda</v>
          </cell>
        </row>
        <row r="3841">
          <cell r="B3841" t="str">
            <v xml:space="preserve">Expro Aval - Expropr.Avaliaç.,Lda  </v>
          </cell>
        </row>
        <row r="3842">
          <cell r="B3842" t="str">
            <v xml:space="preserve">Extenza - Turpin                   </v>
          </cell>
        </row>
        <row r="3843">
          <cell r="B3843" t="str">
            <v>Extincêndios-Eq.Protecção Segur.Lda</v>
          </cell>
        </row>
        <row r="3844">
          <cell r="B3844" t="str">
            <v>Extinçor-Equipº e Serviços de Segur</v>
          </cell>
        </row>
        <row r="3845">
          <cell r="B3845" t="str">
            <v>Extra-Transportes Internacionais,Ld</v>
          </cell>
        </row>
        <row r="3846">
          <cell r="B3846" t="str">
            <v xml:space="preserve">Extreme-Gestão Com.Conteúdos,Lda   </v>
          </cell>
        </row>
        <row r="3847">
          <cell r="B3847" t="str">
            <v>Extruplás-Recicl.R.Fab.Pr.Plásticos</v>
          </cell>
        </row>
        <row r="3848">
          <cell r="B3848" t="str">
            <v xml:space="preserve">Eyssa-Tesis-Tecn.S.Electrónicos,Sa </v>
          </cell>
        </row>
        <row r="3849">
          <cell r="B3849" t="str">
            <v xml:space="preserve">Ezequiel P.C.Soares                </v>
          </cell>
        </row>
        <row r="3850">
          <cell r="B3850" t="str">
            <v xml:space="preserve">Ezequiel Panão Jorge, Lda          </v>
          </cell>
        </row>
        <row r="3851">
          <cell r="B3851" t="str">
            <v xml:space="preserve">F Crespo,S.Palhoto-G.Proj.Arq.Ld   </v>
          </cell>
        </row>
        <row r="3852">
          <cell r="B3852" t="str">
            <v xml:space="preserve">F S MOTA II, Ldª                   </v>
          </cell>
        </row>
        <row r="3853">
          <cell r="B3853" t="str">
            <v xml:space="preserve">F. Fonseca, SA                     </v>
          </cell>
        </row>
        <row r="3854">
          <cell r="B3854" t="str">
            <v xml:space="preserve">F. Neves &amp; Cª, Lda                 </v>
          </cell>
        </row>
        <row r="3855">
          <cell r="B3855" t="str">
            <v xml:space="preserve">F. Raminhos e Filhos, Lda.         </v>
          </cell>
        </row>
        <row r="3856">
          <cell r="B3856" t="str">
            <v>F.&amp; J.Lotra-Mont.Caix.Alumínio, Lda</v>
          </cell>
        </row>
        <row r="3857">
          <cell r="B3857" t="str">
            <v xml:space="preserve">F.A.Travel Tour Operator &amp; DMC     </v>
          </cell>
        </row>
        <row r="3858">
          <cell r="B3858" t="str">
            <v xml:space="preserve">F.Costa-Oficina de Museus, Lda     </v>
          </cell>
        </row>
        <row r="3859">
          <cell r="B3859" t="str">
            <v xml:space="preserve">F.Edzard                           </v>
          </cell>
        </row>
        <row r="3860">
          <cell r="B3860" t="str">
            <v xml:space="preserve">F.Louro Electrotécnica e Máq.Lda   </v>
          </cell>
        </row>
        <row r="3861">
          <cell r="B3861" t="str">
            <v>F.Martins-Contruções O.Públicas, Ld</v>
          </cell>
        </row>
        <row r="3862">
          <cell r="B3862" t="str">
            <v xml:space="preserve">F.Nunes Morão, Lda                 </v>
          </cell>
        </row>
        <row r="3863">
          <cell r="B3863" t="str">
            <v xml:space="preserve">F.P.A.Viveiros                     </v>
          </cell>
        </row>
        <row r="3864">
          <cell r="B3864" t="str">
            <v xml:space="preserve">F.Pereira Publicidade, S.U.L, Lda  </v>
          </cell>
        </row>
        <row r="3865">
          <cell r="B3865" t="str">
            <v xml:space="preserve">F.Ramada - Aços e Industrias, SA   </v>
          </cell>
        </row>
        <row r="3866">
          <cell r="B3866" t="str">
            <v xml:space="preserve">F.RAMADA-Sistemas Armazenagem      </v>
          </cell>
        </row>
        <row r="3867">
          <cell r="B3867" t="str">
            <v xml:space="preserve">F.S.Galeria e Edições de Arte, Lda </v>
          </cell>
        </row>
        <row r="3868">
          <cell r="B3868" t="str">
            <v xml:space="preserve">Fab. Balanças Portos, Lda.         </v>
          </cell>
        </row>
        <row r="3869">
          <cell r="B3869" t="str">
            <v>Fáb.Cervejas Ref.Jõao Melo Abreu,Ld</v>
          </cell>
        </row>
        <row r="3870">
          <cell r="B3870" t="str">
            <v xml:space="preserve">Fabema Gmbh                        </v>
          </cell>
        </row>
        <row r="3871">
          <cell r="B3871" t="str">
            <v xml:space="preserve">Fábio Ribeiro de Oliveira, Lda     </v>
          </cell>
        </row>
        <row r="3872">
          <cell r="B3872" t="str">
            <v xml:space="preserve">Fabo Comércio de Utilidades        </v>
          </cell>
        </row>
        <row r="3873">
          <cell r="B3873" t="str">
            <v>Fabor-Fábrica de Artefactos de Borr</v>
          </cell>
        </row>
        <row r="3874">
          <cell r="B3874" t="str">
            <v>Fabory Portugal-P.Mont.Ind.Unip,Lda</v>
          </cell>
        </row>
        <row r="3875">
          <cell r="B3875" t="str">
            <v xml:space="preserve">Fábr.Portuguesa de Etiquetas,Lda   </v>
          </cell>
        </row>
        <row r="3876">
          <cell r="B3876" t="str">
            <v xml:space="preserve">Fábrica da Igreja de S. Pedro      </v>
          </cell>
        </row>
        <row r="3877">
          <cell r="B3877" t="str">
            <v xml:space="preserve">Fábrica de Blocos Teodoro, Lda     </v>
          </cell>
        </row>
        <row r="3878">
          <cell r="B3878" t="str">
            <v xml:space="preserve">Fábrica de Espectáculos, Lda       </v>
          </cell>
        </row>
        <row r="3879">
          <cell r="B3879" t="str">
            <v xml:space="preserve">Fábrica de Malas Targa, Lda        </v>
          </cell>
        </row>
        <row r="3880">
          <cell r="B3880" t="str">
            <v xml:space="preserve">Fabrica de Papel de Fontes, Lda    </v>
          </cell>
        </row>
        <row r="3881">
          <cell r="B3881" t="str">
            <v xml:space="preserve">Fábrica de Tabaco Micaelense-EP    </v>
          </cell>
        </row>
        <row r="3882">
          <cell r="B3882" t="str">
            <v xml:space="preserve">Fábrica de Tintas Leme, S.A.       </v>
          </cell>
        </row>
        <row r="3883">
          <cell r="B3883" t="str">
            <v>Fábrica do Inglês-G.Empr.Turíst.,SA</v>
          </cell>
        </row>
        <row r="3884">
          <cell r="B3884" t="str">
            <v>Fábrica do Texto-Trad.Ed.Imagem,Lda</v>
          </cell>
        </row>
        <row r="3885">
          <cell r="B3885" t="str">
            <v xml:space="preserve">Fábrica Ferragens Jormax, Lda      </v>
          </cell>
        </row>
        <row r="3886">
          <cell r="B3886" t="str">
            <v xml:space="preserve">Fábrica Leiriense de Plásticos, SA </v>
          </cell>
        </row>
        <row r="3887">
          <cell r="B3887" t="str">
            <v xml:space="preserve">Fábrica Metalúrgica da Gandra, Lda </v>
          </cell>
        </row>
        <row r="3888">
          <cell r="B3888" t="str">
            <v xml:space="preserve">Fábrica Portuense Guarda-Soes,Lda  </v>
          </cell>
        </row>
        <row r="3889">
          <cell r="B3889" t="str">
            <v xml:space="preserve">Fábrica Portuguesa de Encer.Lda    </v>
          </cell>
        </row>
        <row r="3890">
          <cell r="B3890" t="str">
            <v xml:space="preserve">Fabricação  Móveis e Estofos, Lda  </v>
          </cell>
        </row>
        <row r="3891">
          <cell r="B3891" t="str">
            <v xml:space="preserve">Fabrigimno-Fabr.Mat.Desporto, Lda  </v>
          </cell>
        </row>
        <row r="3892">
          <cell r="B3892" t="str">
            <v xml:space="preserve">Facal-Engenharia de Fachadas,Lda   </v>
          </cell>
        </row>
        <row r="3893">
          <cell r="B3893" t="str">
            <v xml:space="preserve">Facenova-Sinalética Global, Lda    </v>
          </cell>
        </row>
        <row r="3894">
          <cell r="B3894" t="str">
            <v xml:space="preserve">FAC-Fábrica Artigos em Couro, Lda  </v>
          </cell>
        </row>
        <row r="3895">
          <cell r="B3895" t="str">
            <v xml:space="preserve">Fachverband der Garage,Tankstellen </v>
          </cell>
        </row>
        <row r="3896">
          <cell r="B3896" t="str">
            <v xml:space="preserve">Facil-Forn.Açoreanos Com.Ind.Lda   </v>
          </cell>
        </row>
        <row r="3897">
          <cell r="B3897" t="str">
            <v xml:space="preserve">Facilidades e Filmes, Pós Produção </v>
          </cell>
        </row>
        <row r="3898">
          <cell r="B3898" t="str">
            <v xml:space="preserve">Facorel-Equip.p/Indústria, Lda     </v>
          </cell>
        </row>
        <row r="3899">
          <cell r="B3899" t="str">
            <v xml:space="preserve">Factor Espaço, Lda                 </v>
          </cell>
        </row>
        <row r="3900">
          <cell r="B3900" t="str">
            <v xml:space="preserve">Factor H (USAR CÓD.4119381)        </v>
          </cell>
        </row>
        <row r="3901">
          <cell r="B3901" t="str">
            <v xml:space="preserve">Factor H-Consultores GestªRecursos </v>
          </cell>
        </row>
        <row r="3902">
          <cell r="B3902" t="str">
            <v xml:space="preserve">Factor Plus-Prod.Médicos Hospit.SA </v>
          </cell>
        </row>
        <row r="3903">
          <cell r="B3903" t="str">
            <v xml:space="preserve">Factor Z-Com.Internacional, Lda    </v>
          </cell>
        </row>
        <row r="3904">
          <cell r="B3904" t="str">
            <v xml:space="preserve">Factoring Atlântico, S.A.          </v>
          </cell>
        </row>
        <row r="3905">
          <cell r="B3905" t="str">
            <v xml:space="preserve">Factoring Atlântico, SA            </v>
          </cell>
        </row>
        <row r="3906">
          <cell r="B3906" t="str">
            <v>FactorMed-Produtos Médicos &amp; Hospit</v>
          </cell>
        </row>
        <row r="3907">
          <cell r="B3907" t="str">
            <v xml:space="preserve">Faculd.Ciências Universid.Lisboa   </v>
          </cell>
        </row>
        <row r="3908">
          <cell r="B3908" t="str">
            <v xml:space="preserve">Faculdade Ciências Soc. Humanas    </v>
          </cell>
        </row>
        <row r="3909">
          <cell r="B3909" t="str">
            <v xml:space="preserve">Faculdade Ciências Tecnologia      </v>
          </cell>
        </row>
        <row r="3910">
          <cell r="B3910" t="str">
            <v xml:space="preserve">Faculdade de Belas Artes           </v>
          </cell>
        </row>
        <row r="3911">
          <cell r="B3911" t="str">
            <v>Faculdade Engª da Universidade Port</v>
          </cell>
        </row>
        <row r="3912">
          <cell r="B3912" t="str">
            <v xml:space="preserve">Faculdade Medicina Univers.Porto   </v>
          </cell>
        </row>
        <row r="3913">
          <cell r="B3913" t="str">
            <v>Fadus-Organização de Eventos Unip.,</v>
          </cell>
        </row>
        <row r="3914">
          <cell r="B3914" t="str">
            <v xml:space="preserve">Fag Portuguesa, SA                 </v>
          </cell>
        </row>
        <row r="3915">
          <cell r="B3915" t="str">
            <v xml:space="preserve">Fagar-Faro,Gestão Águas Resid.EM   </v>
          </cell>
        </row>
        <row r="3916">
          <cell r="B3916" t="str">
            <v xml:space="preserve">Faial Moto Racing, Lda             </v>
          </cell>
        </row>
        <row r="3917">
          <cell r="B3917" t="str">
            <v xml:space="preserve">Faialtrafego, Lda                  </v>
          </cell>
        </row>
        <row r="3918">
          <cell r="B3918" t="str">
            <v xml:space="preserve">Faialtur - Invest.Turísticos,Lda   </v>
          </cell>
        </row>
        <row r="3919">
          <cell r="B3919" t="str">
            <v xml:space="preserve">Falch Gmbh                         </v>
          </cell>
        </row>
        <row r="3920">
          <cell r="B3920" t="str">
            <v xml:space="preserve">Falcons and Hawks Comp., Unip. Lda </v>
          </cell>
        </row>
        <row r="3921">
          <cell r="B3921" t="str">
            <v xml:space="preserve">Falconsky , Unipessoal, Lda        </v>
          </cell>
        </row>
        <row r="3922">
          <cell r="B3922" t="str">
            <v xml:space="preserve">Falex-Equipamentos e Serviços, Lda </v>
          </cell>
        </row>
        <row r="3923">
          <cell r="B3923" t="str">
            <v xml:space="preserve">Falgi-Eq.Produtos Limpeza, Lda     </v>
          </cell>
        </row>
        <row r="3924">
          <cell r="B3924" t="str">
            <v xml:space="preserve">Falsor-Eq.Tecn.Segur.Industr.Lda   </v>
          </cell>
        </row>
        <row r="3925">
          <cell r="B3925" t="str">
            <v>Famari-Fábrica Marinhense Cart.,S.A</v>
          </cell>
        </row>
        <row r="3926">
          <cell r="B3926" t="str">
            <v xml:space="preserve">Fameg-Mont.Electr.Gerais,Unip.Lda  </v>
          </cell>
        </row>
        <row r="3927">
          <cell r="B3927" t="str">
            <v xml:space="preserve">Famex - Com.Ind.Eq.Hoteleiro, Lda  </v>
          </cell>
        </row>
        <row r="3928">
          <cell r="B3928" t="str">
            <v xml:space="preserve">Famo-Comercial Mob.Escritório,Lda  </v>
          </cell>
        </row>
        <row r="3929">
          <cell r="B3929" t="str">
            <v xml:space="preserve">Fapimepe-Com.Ferragens Móveis,Ld   </v>
          </cell>
        </row>
        <row r="3930">
          <cell r="B3930" t="str">
            <v>Faplastal-Fáb.Plásticos Algarve,Lda</v>
          </cell>
        </row>
        <row r="3931">
          <cell r="B3931" t="str">
            <v xml:space="preserve">Fapoagri-Fáb.Carroc.Caravanas,Ld   </v>
          </cell>
        </row>
        <row r="3932">
          <cell r="B3932" t="str">
            <v xml:space="preserve">Faporma                            </v>
          </cell>
        </row>
        <row r="3933">
          <cell r="B3933" t="str">
            <v>Farauto - Veículos,Eq.Serviços, Lda</v>
          </cell>
        </row>
        <row r="3934">
          <cell r="B3934" t="str">
            <v xml:space="preserve">Farbel-Fab.Artigos Betão, Lda      </v>
          </cell>
        </row>
        <row r="3935">
          <cell r="B3935" t="str">
            <v xml:space="preserve">Farcol-Protecção Industrial, Lda   </v>
          </cell>
        </row>
        <row r="3936">
          <cell r="B3936" t="str">
            <v xml:space="preserve">Fardequipa-Soc.de Equip.E Fard.    </v>
          </cell>
        </row>
        <row r="3937">
          <cell r="B3937" t="str">
            <v>Fargás2-Comércio de Gás e Prod.Camp</v>
          </cell>
        </row>
        <row r="3938">
          <cell r="B3938" t="str">
            <v xml:space="preserve">Fargás-Socie.Distribuidora Gás Lda </v>
          </cell>
        </row>
        <row r="3939">
          <cell r="B3939" t="str">
            <v xml:space="preserve">Faria e Afonso, Lda                </v>
          </cell>
        </row>
        <row r="3940">
          <cell r="B3940" t="str">
            <v xml:space="preserve">Faria e Mouroço, Lda               </v>
          </cell>
        </row>
        <row r="3941">
          <cell r="B3941" t="str">
            <v xml:space="preserve">Farlube-Lubrificantes e Acess.,Lda </v>
          </cell>
        </row>
        <row r="3942">
          <cell r="B3942" t="str">
            <v xml:space="preserve">Farmácia Almeida Vaz-Const.A.Vaz   </v>
          </cell>
        </row>
        <row r="3943">
          <cell r="B3943" t="str">
            <v xml:space="preserve">Farmácia Almeida Vaz-Unip., Lda    </v>
          </cell>
        </row>
        <row r="3944">
          <cell r="B3944" t="str">
            <v xml:space="preserve">Farmácia Ayres Pinheiro            </v>
          </cell>
        </row>
        <row r="3945">
          <cell r="B3945" t="str">
            <v xml:space="preserve">Farmácia Crespo Santos             </v>
          </cell>
        </row>
        <row r="3946">
          <cell r="B3946" t="str">
            <v xml:space="preserve">Farmácia da Ordem da Trindade      </v>
          </cell>
        </row>
        <row r="3947">
          <cell r="B3947" t="str">
            <v xml:space="preserve">Farmácia do Aeroporto, Lda         </v>
          </cell>
        </row>
        <row r="3948">
          <cell r="B3948" t="str">
            <v xml:space="preserve">Farmácia Garcia                    </v>
          </cell>
        </row>
        <row r="3949">
          <cell r="B3949" t="str">
            <v xml:space="preserve">Farmácia Helena                    </v>
          </cell>
        </row>
        <row r="3950">
          <cell r="B3950" t="str">
            <v xml:space="preserve">Farmácia Higeia, Lda               </v>
          </cell>
        </row>
        <row r="3951">
          <cell r="B3951" t="str">
            <v xml:space="preserve">Farmácia S.Pedro, Lda              </v>
          </cell>
        </row>
        <row r="3952">
          <cell r="B3952" t="str">
            <v xml:space="preserve">Farmácia Vieira e Botelho,Sucrs    </v>
          </cell>
        </row>
        <row r="3953">
          <cell r="B3953" t="str">
            <v xml:space="preserve">Farmaçor-C.Prod.Farmac.Açores,Lda  </v>
          </cell>
        </row>
        <row r="3954">
          <cell r="B3954" t="str">
            <v xml:space="preserve">Farnell Components, S.L.           </v>
          </cell>
        </row>
        <row r="3955">
          <cell r="B3955" t="str">
            <v xml:space="preserve">Faroequipa-Equipamentos Hoteleiros </v>
          </cell>
        </row>
        <row r="3956">
          <cell r="B3956" t="str">
            <v xml:space="preserve">Farovalas-Const.Obras Públicas,Lda </v>
          </cell>
        </row>
        <row r="3957">
          <cell r="B3957" t="str">
            <v xml:space="preserve">Farovinhos-Com.Distrib.Geral, Lda  </v>
          </cell>
        </row>
        <row r="3958">
          <cell r="B3958" t="str">
            <v xml:space="preserve">Far-Publicidade e Promoções, Lda   </v>
          </cell>
        </row>
        <row r="3959">
          <cell r="B3959" t="str">
            <v xml:space="preserve">Farsana Portugal-Com.Indústria,SA  </v>
          </cell>
        </row>
        <row r="3960">
          <cell r="B3960" t="str">
            <v xml:space="preserve">Fase-Estudos e Projectos, SA       </v>
          </cell>
        </row>
        <row r="3961">
          <cell r="B3961" t="str">
            <v>Fast Food World-Imp.E.Rest.Alim.Lda</v>
          </cell>
        </row>
        <row r="3962">
          <cell r="B3962" t="str">
            <v>Fátima Calado Pereira-Marketing Uni</v>
          </cell>
        </row>
        <row r="3963">
          <cell r="B3963" t="str">
            <v>FATIMA FILOMENA SANTOS C. S. TAVARE</v>
          </cell>
        </row>
        <row r="3964">
          <cell r="B3964" t="str">
            <v xml:space="preserve">Fátima Margarida Galante Rodrigues </v>
          </cell>
        </row>
        <row r="3965">
          <cell r="B3965" t="str">
            <v xml:space="preserve">Fátima Marisa Pinto Tavares        </v>
          </cell>
        </row>
        <row r="3966">
          <cell r="B3966" t="str">
            <v xml:space="preserve">Fátima Menezes                     </v>
          </cell>
        </row>
        <row r="3967">
          <cell r="B3967" t="str">
            <v xml:space="preserve">Fatomipe-Equipamentos Agrícolas,Sa </v>
          </cell>
        </row>
        <row r="3968">
          <cell r="B3968" t="str">
            <v xml:space="preserve">FAUSTO DOMINGOS VIEIRA MATIAS      </v>
          </cell>
        </row>
        <row r="3969">
          <cell r="B3969" t="str">
            <v xml:space="preserve">Fausto Lavrador, Lda               </v>
          </cell>
        </row>
        <row r="3970">
          <cell r="B3970" t="str">
            <v xml:space="preserve">FazLetra-Comunicação e Design      </v>
          </cell>
        </row>
        <row r="3971">
          <cell r="B3971" t="str">
            <v xml:space="preserve">FAZMECA-Tornearia Serralharia      </v>
          </cell>
        </row>
        <row r="3972">
          <cell r="B3972" t="str">
            <v xml:space="preserve">Fazsoftmail, Lda                   </v>
          </cell>
        </row>
        <row r="3973">
          <cell r="B3973" t="str">
            <v xml:space="preserve">FB Technology                      </v>
          </cell>
        </row>
        <row r="3974">
          <cell r="B3974" t="str">
            <v xml:space="preserve">FB Technology, SA                  </v>
          </cell>
        </row>
        <row r="3975">
          <cell r="B3975" t="str">
            <v xml:space="preserve">FDI-Fotogr.Digital Informática,Lda </v>
          </cell>
        </row>
        <row r="3976">
          <cell r="B3976" t="str">
            <v xml:space="preserve">FDO - Construções, SA              </v>
          </cell>
        </row>
        <row r="3977">
          <cell r="B3977" t="str">
            <v xml:space="preserve">FDR-Flamínio Roza,P.Duarte, C.Real </v>
          </cell>
        </row>
        <row r="3978">
          <cell r="B3978" t="str">
            <v xml:space="preserve">Federação de Triatlo de Portugal   </v>
          </cell>
        </row>
        <row r="3979">
          <cell r="B3979" t="str">
            <v>Federação Port.Desporto Deficientes</v>
          </cell>
        </row>
        <row r="3980">
          <cell r="B3980" t="str">
            <v xml:space="preserve">Federação Portuguesa Aeronáutica   </v>
          </cell>
        </row>
        <row r="3981">
          <cell r="B3981" t="str">
            <v xml:space="preserve">Federação Portuguesa Bridge        </v>
          </cell>
        </row>
        <row r="3982">
          <cell r="B3982" t="str">
            <v>Federação Portuguesa de Tiro c/ Arc</v>
          </cell>
        </row>
        <row r="3983">
          <cell r="B3983" t="str">
            <v xml:space="preserve">Federação Portuguesa Futebol       </v>
          </cell>
        </row>
        <row r="3984">
          <cell r="B3984" t="str">
            <v xml:space="preserve">Federação Portuguesa Natação       </v>
          </cell>
        </row>
        <row r="3985">
          <cell r="B3985" t="str">
            <v xml:space="preserve">Federação Portuguesa Paraquedismo  </v>
          </cell>
        </row>
        <row r="3986">
          <cell r="B3986" t="str">
            <v xml:space="preserve">Fedex Express Corporation          </v>
          </cell>
        </row>
        <row r="3987">
          <cell r="B3987" t="str">
            <v xml:space="preserve">Feira do Maple                     </v>
          </cell>
        </row>
        <row r="3988">
          <cell r="B3988" t="str">
            <v xml:space="preserve">Feiramédica - Imp.Com.Eq.Hosp.Ld   </v>
          </cell>
        </row>
        <row r="3989">
          <cell r="B3989" t="str">
            <v xml:space="preserve">Feito Perfeito Decorações, Lda     </v>
          </cell>
        </row>
        <row r="3990">
          <cell r="B3990" t="str">
            <v xml:space="preserve">Feliciano e Feliciano              </v>
          </cell>
        </row>
        <row r="3991">
          <cell r="B3991" t="str">
            <v xml:space="preserve">Feliciano, Fonseca e Jorge, Lda    </v>
          </cell>
        </row>
        <row r="3992">
          <cell r="B3992" t="str">
            <v xml:space="preserve">FELICIDADE MARIA G. SOBRAL MATEUS  </v>
          </cell>
        </row>
        <row r="3993">
          <cell r="B3993" t="str">
            <v xml:space="preserve">Felício José Martins               </v>
          </cell>
        </row>
        <row r="3994">
          <cell r="B3994" t="str">
            <v xml:space="preserve">Felino-Fundição C.Mecânicas, SA    </v>
          </cell>
        </row>
        <row r="3995">
          <cell r="B3995" t="str">
            <v xml:space="preserve">Feliz Jesus Pires Ramos Esteves    </v>
          </cell>
        </row>
        <row r="3996">
          <cell r="B3996" t="str">
            <v xml:space="preserve">Feltz - Serviços Informáticos,Ld   </v>
          </cell>
        </row>
        <row r="3997">
          <cell r="B3997" t="str">
            <v xml:space="preserve">FEPI-Arm.Tabacos Pr.Alimentares,SA </v>
          </cell>
        </row>
        <row r="3998">
          <cell r="B3998" t="str">
            <v xml:space="preserve">Ferdior - Jóias II, Lda            </v>
          </cell>
        </row>
        <row r="3999">
          <cell r="B3999" t="str">
            <v xml:space="preserve">Feremp-Proj.Arquitectura, Unip.Lda </v>
          </cell>
        </row>
        <row r="4000">
          <cell r="B4000" t="str">
            <v xml:space="preserve">Fernanda Carmo, Lda                </v>
          </cell>
        </row>
        <row r="4001">
          <cell r="B4001" t="str">
            <v xml:space="preserve">FERNANDA MARIA BATISTA CARAPUCINHA </v>
          </cell>
        </row>
        <row r="4002">
          <cell r="B4002" t="str">
            <v xml:space="preserve">FERNANDA MARIA GUERREIRO GAGO      </v>
          </cell>
        </row>
        <row r="4003">
          <cell r="B4003" t="str">
            <v xml:space="preserve">Fernanda Paula Marques Oliveira    </v>
          </cell>
        </row>
        <row r="4004">
          <cell r="B4004" t="str">
            <v xml:space="preserve">FERNANDA PAULA NUNES RIBEIRO       </v>
          </cell>
        </row>
        <row r="4005">
          <cell r="B4005" t="str">
            <v xml:space="preserve">Fernandes &amp; Branco, Lda            </v>
          </cell>
        </row>
        <row r="4006">
          <cell r="B4006" t="str">
            <v xml:space="preserve">Fernandes Técnica-Des.Reprod.,SA   </v>
          </cell>
        </row>
        <row r="4007">
          <cell r="B4007" t="str">
            <v xml:space="preserve">Fernando &amp; Jandira, Lda            </v>
          </cell>
        </row>
        <row r="4008">
          <cell r="B4008" t="str">
            <v>Fernando Alexandre-S.Agric.Unip.Lda</v>
          </cell>
        </row>
        <row r="4009">
          <cell r="B4009" t="str">
            <v xml:space="preserve">Fernando Alves Correia             </v>
          </cell>
        </row>
        <row r="4010">
          <cell r="B4010" t="str">
            <v xml:space="preserve">Fernando Alves da Silva, Lda.      </v>
          </cell>
        </row>
        <row r="4011">
          <cell r="B4011" t="str">
            <v>FERNANDO ANTÓNIO S. ANTOLIN HOURMAT</v>
          </cell>
        </row>
        <row r="4012">
          <cell r="B4012" t="str">
            <v xml:space="preserve">FERNANDO ANTONIO V.R. LAGARTO      </v>
          </cell>
        </row>
        <row r="4013">
          <cell r="B4013" t="str">
            <v xml:space="preserve">FERNANDO ARMANDO ROSA MESQUITA     </v>
          </cell>
        </row>
        <row r="4014">
          <cell r="B4014" t="str">
            <v xml:space="preserve">Fernando Augusto C. Sousa Lobo     </v>
          </cell>
        </row>
        <row r="4015">
          <cell r="B4015" t="str">
            <v xml:space="preserve">Fernando C. P. Perfeito            </v>
          </cell>
        </row>
        <row r="4016">
          <cell r="B4016" t="str">
            <v xml:space="preserve">Fernando Calado &amp; Couto, Lda       </v>
          </cell>
        </row>
        <row r="4017">
          <cell r="B4017" t="str">
            <v xml:space="preserve">Fernando Cardoso Ferreira          </v>
          </cell>
        </row>
        <row r="4018">
          <cell r="B4018" t="str">
            <v>FERNANDO CARLOS DA C. PIRES GUERREI</v>
          </cell>
        </row>
        <row r="4019">
          <cell r="B4019" t="str">
            <v xml:space="preserve">FERNANDO CARLOS PANTALEÃO PIRES    </v>
          </cell>
        </row>
        <row r="4020">
          <cell r="B4020" t="str">
            <v xml:space="preserve">FERNANDO CARLOS RODRIGUES VICENTE  </v>
          </cell>
        </row>
        <row r="4021">
          <cell r="B4021" t="str">
            <v xml:space="preserve">FERNANDO CESAR SANTOS PINHEIRO     </v>
          </cell>
        </row>
        <row r="4022">
          <cell r="B4022" t="str">
            <v xml:space="preserve">FERNANDO CONCEIÇÃO AUGUSTO         </v>
          </cell>
        </row>
        <row r="4023">
          <cell r="B4023" t="str">
            <v xml:space="preserve">Fernando Cristovão &amp; Filhos, Lda   </v>
          </cell>
        </row>
        <row r="4024">
          <cell r="B4024" t="str">
            <v xml:space="preserve">Fernando da Silva                  </v>
          </cell>
        </row>
        <row r="4025">
          <cell r="B4025" t="str">
            <v xml:space="preserve">Fernando de Sousa Amorim Fernandes </v>
          </cell>
        </row>
        <row r="4026">
          <cell r="B4026" t="str">
            <v xml:space="preserve">Fernando Dimas Ramos, Lda          </v>
          </cell>
        </row>
        <row r="4027">
          <cell r="B4027" t="str">
            <v>FERNANDO DOMINGOS RIBEIRO NASCIMENT</v>
          </cell>
        </row>
        <row r="4028">
          <cell r="B4028" t="str">
            <v>Fernando E. Agostinho &amp; Filhos, Lda</v>
          </cell>
        </row>
        <row r="4029">
          <cell r="B4029" t="str">
            <v xml:space="preserve">FERNANDO FARIA GOULART             </v>
          </cell>
        </row>
        <row r="4030">
          <cell r="B4030" t="str">
            <v xml:space="preserve">Fernando Fernandes e Irmãos,Lda    </v>
          </cell>
        </row>
        <row r="4031">
          <cell r="B4031" t="str">
            <v xml:space="preserve">Fernando Francisco Ribeiro Capitão </v>
          </cell>
        </row>
        <row r="4032">
          <cell r="B4032" t="str">
            <v xml:space="preserve">Fernando Gonçalves                 </v>
          </cell>
        </row>
        <row r="4033">
          <cell r="B4033" t="str">
            <v xml:space="preserve">Fernando Gonçalves Carvalho,Lda    </v>
          </cell>
        </row>
        <row r="4034">
          <cell r="B4034" t="str">
            <v>FERNANDO GREGÓRIO S. RODRIGUES CRUZ</v>
          </cell>
        </row>
        <row r="4035">
          <cell r="B4035" t="str">
            <v xml:space="preserve">Fernando H. R. Neves, Unipess. Lda </v>
          </cell>
        </row>
        <row r="4036">
          <cell r="B4036" t="str">
            <v xml:space="preserve">Fernando Henrique Nunes            </v>
          </cell>
        </row>
        <row r="4037">
          <cell r="B4037" t="str">
            <v xml:space="preserve">Fernando Joaquim Sous.Laranjinha   </v>
          </cell>
        </row>
        <row r="4038">
          <cell r="B4038" t="str">
            <v xml:space="preserve">FERNANDO JORGE AMARO CORREIA       </v>
          </cell>
        </row>
        <row r="4039">
          <cell r="B4039" t="str">
            <v xml:space="preserve">FERNANDO JORGE C.DE FREITAS        </v>
          </cell>
        </row>
        <row r="4040">
          <cell r="B4040" t="str">
            <v xml:space="preserve">Fernando Jorge Cabral Braga        </v>
          </cell>
        </row>
        <row r="4041">
          <cell r="B4041" t="str">
            <v xml:space="preserve">FERNANDO JORGE CASTRO ROCHA        </v>
          </cell>
        </row>
        <row r="4042">
          <cell r="B4042" t="str">
            <v xml:space="preserve">FERNANDO JORGE DA SILVA LOURENÇO   </v>
          </cell>
        </row>
        <row r="4043">
          <cell r="B4043" t="str">
            <v xml:space="preserve">FERNANDO JORGE DE MEDEIROS ORNELAS </v>
          </cell>
        </row>
        <row r="4044">
          <cell r="B4044" t="str">
            <v xml:space="preserve">FERNANDO JORGE HERMAN SOUSA        </v>
          </cell>
        </row>
        <row r="4045">
          <cell r="B4045" t="str">
            <v xml:space="preserve">Fernando Jorge Marques             </v>
          </cell>
        </row>
        <row r="4046">
          <cell r="B4046" t="str">
            <v xml:space="preserve">Fernando José Carvalho             </v>
          </cell>
        </row>
        <row r="4047">
          <cell r="B4047" t="str">
            <v>FERNANDO JOSÉ FERREIRA CIRNE CABRAL</v>
          </cell>
        </row>
        <row r="4048">
          <cell r="B4048" t="str">
            <v xml:space="preserve">Fernando José Lopes Manuel         </v>
          </cell>
        </row>
        <row r="4049">
          <cell r="B4049" t="str">
            <v xml:space="preserve">Fernando Jose P. Castel Branco     </v>
          </cell>
        </row>
        <row r="4050">
          <cell r="B4050" t="str">
            <v xml:space="preserve">Fernando L. Gaspar                 </v>
          </cell>
        </row>
        <row r="4051">
          <cell r="B4051" t="str">
            <v xml:space="preserve">Fernando L.Gaspar-Sin.Eq.Rod.Lda   </v>
          </cell>
        </row>
        <row r="4052">
          <cell r="B4052" t="str">
            <v xml:space="preserve">FERNANDO LEITAO PEDRO              </v>
          </cell>
        </row>
        <row r="4053">
          <cell r="B4053" t="str">
            <v xml:space="preserve">Fernando Loureiro                  </v>
          </cell>
        </row>
        <row r="4054">
          <cell r="B4054" t="str">
            <v xml:space="preserve">FERNANDO LUÍS DE JESUS PINTO       </v>
          </cell>
        </row>
        <row r="4055">
          <cell r="B4055" t="str">
            <v xml:space="preserve">Fernando M. M. Alexandre           </v>
          </cell>
        </row>
        <row r="4056">
          <cell r="B4056" t="str">
            <v xml:space="preserve">FERNANDO MANUEL  SANTOS CARDOSO    </v>
          </cell>
        </row>
        <row r="4057">
          <cell r="B4057" t="str">
            <v xml:space="preserve">Fernando Manuel Cardoso Coelho     </v>
          </cell>
        </row>
        <row r="4058">
          <cell r="B4058" t="str">
            <v xml:space="preserve">Fernando Manuel de Vargas Duarte   </v>
          </cell>
        </row>
        <row r="4059">
          <cell r="B4059" t="str">
            <v xml:space="preserve">Fernando Manuel F.Rodrigues        </v>
          </cell>
        </row>
        <row r="4060">
          <cell r="B4060" t="str">
            <v xml:space="preserve">FERNANDO MANUEL FORTUNA            </v>
          </cell>
        </row>
        <row r="4061">
          <cell r="B4061" t="str">
            <v xml:space="preserve">FERNANDO MANUEL JESUS ESTÊVÃO      </v>
          </cell>
        </row>
        <row r="4062">
          <cell r="B4062" t="str">
            <v xml:space="preserve">FERNANDO MANUEL OLIVEIRA MAGALHÃES </v>
          </cell>
        </row>
        <row r="4063">
          <cell r="B4063" t="str">
            <v xml:space="preserve">FERNANDO MANUEL SILVA DIAS BORGES  </v>
          </cell>
        </row>
        <row r="4064">
          <cell r="B4064" t="str">
            <v xml:space="preserve">FERNANDO MANUEL SILVEIRA           </v>
          </cell>
        </row>
        <row r="4065">
          <cell r="B4065" t="str">
            <v xml:space="preserve">FERNANDO MANUEL TOMÉ AMARO         </v>
          </cell>
        </row>
        <row r="4066">
          <cell r="B4066" t="str">
            <v xml:space="preserve">Fernando Martinho Nunes Santos     </v>
          </cell>
        </row>
        <row r="4067">
          <cell r="B4067" t="str">
            <v xml:space="preserve">FERNANDO MARTINS GASPAR VIEIRA     </v>
          </cell>
        </row>
        <row r="4068">
          <cell r="B4068" t="str">
            <v>FERNANDO MOISES DOS SANTOS TRINDADE</v>
          </cell>
        </row>
        <row r="4069">
          <cell r="B4069" t="str">
            <v>Fernando Monteiro Guedes &amp; Flhs.Lda</v>
          </cell>
        </row>
        <row r="4070">
          <cell r="B4070" t="str">
            <v xml:space="preserve">Fernando Monteiro, Arquitectos,Lda </v>
          </cell>
        </row>
        <row r="4071">
          <cell r="B4071" t="str">
            <v xml:space="preserve">Fernando Oliveira &amp; Alves, Lda     </v>
          </cell>
        </row>
        <row r="4072">
          <cell r="B4072" t="str">
            <v xml:space="preserve">FERNANDO PASCOAL MOTTA FARIA       </v>
          </cell>
        </row>
        <row r="4073">
          <cell r="B4073" t="str">
            <v xml:space="preserve">Fernando Pascoal Motta Faria       </v>
          </cell>
        </row>
        <row r="4074">
          <cell r="B4074" t="str">
            <v xml:space="preserve">Fernando Pereira                   </v>
          </cell>
        </row>
        <row r="4075">
          <cell r="B4075" t="str">
            <v xml:space="preserve">Fernando Pessoa &amp; Palma, Lda       </v>
          </cell>
        </row>
        <row r="4076">
          <cell r="B4076" t="str">
            <v xml:space="preserve">Fernando Robles-Arquitectura, Lda  </v>
          </cell>
        </row>
        <row r="4077">
          <cell r="B4077" t="str">
            <v xml:space="preserve">Fernando Rodrigues Ferreira        </v>
          </cell>
        </row>
        <row r="4078">
          <cell r="B4078" t="str">
            <v xml:space="preserve">Fernando Rodrigues Lourenço        </v>
          </cell>
        </row>
        <row r="4079">
          <cell r="B4079" t="str">
            <v xml:space="preserve">Fernando Rosado, Lda               </v>
          </cell>
        </row>
        <row r="4080">
          <cell r="B4080" t="str">
            <v xml:space="preserve">Fernando Sancho, Lda.              </v>
          </cell>
        </row>
        <row r="4081">
          <cell r="B4081" t="str">
            <v xml:space="preserve">Fernando Santos (Sucessores),Lda   </v>
          </cell>
        </row>
        <row r="4082">
          <cell r="B4082" t="str">
            <v xml:space="preserve">Fernando Santos Costa - PENHORA    </v>
          </cell>
        </row>
        <row r="4083">
          <cell r="B4083" t="str">
            <v xml:space="preserve">FERNANDO SILVA FRANCO              </v>
          </cell>
        </row>
        <row r="4084">
          <cell r="B4084" t="str">
            <v xml:space="preserve">Fernando Simão, Lda                </v>
          </cell>
        </row>
        <row r="4085">
          <cell r="B4085" t="str">
            <v xml:space="preserve">Fernando Sobral -Topografia, Lda.  </v>
          </cell>
        </row>
        <row r="4086">
          <cell r="B4086" t="str">
            <v xml:space="preserve">Fernando Sousa Rodrigues da Silva  </v>
          </cell>
        </row>
        <row r="4087">
          <cell r="B4087" t="str">
            <v xml:space="preserve">Fernando Sousa Rodrigues da Silva  </v>
          </cell>
        </row>
        <row r="4088">
          <cell r="B4088" t="str">
            <v xml:space="preserve">FERNANDO TEIXEIRA  VILELA DA CRUZ  </v>
          </cell>
        </row>
        <row r="4089">
          <cell r="B4089" t="str">
            <v xml:space="preserve">Fernando Tendeiro, Lda             </v>
          </cell>
        </row>
        <row r="4090">
          <cell r="B4090" t="str">
            <v>FERNANDO VALÉRIO DOS REIS CUNHA E S</v>
          </cell>
        </row>
        <row r="4091">
          <cell r="B4091" t="str">
            <v xml:space="preserve">Fernave-Form.Tecn.Psicol.A., S.A.  </v>
          </cell>
        </row>
        <row r="4092">
          <cell r="B4092" t="str">
            <v xml:space="preserve">Ferrageira Moderna Areeiro,Lda     </v>
          </cell>
        </row>
        <row r="4093">
          <cell r="B4093" t="str">
            <v xml:space="preserve">Ferragens Ideal da Boavista, Lda   </v>
          </cell>
        </row>
        <row r="4094">
          <cell r="B4094" t="str">
            <v xml:space="preserve">Ferrai-Ferramentas Industriais,Lda </v>
          </cell>
        </row>
        <row r="4095">
          <cell r="B4095" t="str">
            <v xml:space="preserve">FERRASOL - Ferrag. Associados, Lda </v>
          </cell>
        </row>
        <row r="4096">
          <cell r="B4096" t="str">
            <v>Ferrassul-Soc.Ferrag.Ferramentas,Ld</v>
          </cell>
        </row>
        <row r="4097">
          <cell r="B4097" t="str">
            <v xml:space="preserve">Ferraz &amp; Marques, Lda              </v>
          </cell>
        </row>
        <row r="4098">
          <cell r="B4098" t="str">
            <v xml:space="preserve">Ferreira &amp; Soares, Lda.            </v>
          </cell>
        </row>
        <row r="4099">
          <cell r="B4099" t="str">
            <v xml:space="preserve">Ferreira Machado e Silva, Lda      </v>
          </cell>
        </row>
        <row r="4100">
          <cell r="B4100" t="str">
            <v>Ferrofil-Ferragens e Ferramentas,Ld</v>
          </cell>
        </row>
        <row r="4101">
          <cell r="B4101" t="str">
            <v xml:space="preserve">Ferrograph                         </v>
          </cell>
        </row>
        <row r="4102">
          <cell r="B4102" t="str">
            <v>Ferrolabor-Mec.Manut.Industrial,Lda</v>
          </cell>
        </row>
        <row r="4103">
          <cell r="B4103" t="str">
            <v>Ferrotec-S.C.Mec.Const.Metálicas,Ld</v>
          </cell>
        </row>
        <row r="4104">
          <cell r="B4104" t="str">
            <v xml:space="preserve">FERROTEC-Soc. Const.Mec. e Const.  </v>
          </cell>
        </row>
        <row r="4105">
          <cell r="B4105" t="str">
            <v xml:space="preserve">Ferrovial Agroman, SA-Suc.Portugal </v>
          </cell>
        </row>
        <row r="4106">
          <cell r="B4106" t="str">
            <v xml:space="preserve">Fersan-A.J.Ferreira dos Santos     </v>
          </cell>
        </row>
        <row r="4107">
          <cell r="B4107" t="str">
            <v xml:space="preserve">Festa ao Quadrado, Lda             </v>
          </cell>
        </row>
        <row r="4108">
          <cell r="B4108" t="str">
            <v xml:space="preserve">Festival de Música dos Capuchos    </v>
          </cell>
        </row>
        <row r="4109">
          <cell r="B4109" t="str">
            <v xml:space="preserve">FEUP-Faculdade Engenharia          </v>
          </cell>
        </row>
        <row r="4110">
          <cell r="B4110" t="str">
            <v>FF-Sist.Energias Alternat.Portugal,</v>
          </cell>
        </row>
        <row r="4111">
          <cell r="B4111" t="str">
            <v xml:space="preserve">Fiaal-Fom.Indust.Agrí.Algarve,Ld   </v>
          </cell>
        </row>
        <row r="4112">
          <cell r="B4112" t="str">
            <v>Fialgar-Soc.Algarvia Automóveis, SA</v>
          </cell>
        </row>
        <row r="4113">
          <cell r="B4113" t="str">
            <v xml:space="preserve">Fialho Editora                     </v>
          </cell>
        </row>
        <row r="4114">
          <cell r="B4114" t="str">
            <v xml:space="preserve">Fiamex Ii - Inst.Electromecan.Lda  </v>
          </cell>
        </row>
        <row r="4115">
          <cell r="B4115" t="str">
            <v xml:space="preserve">Ficope-Fisc.Coord.P.Engenharia,Lda </v>
          </cell>
        </row>
        <row r="4116">
          <cell r="B4116" t="str">
            <v xml:space="preserve">Fiction-Produç.Cont.Formação, Lda  </v>
          </cell>
        </row>
        <row r="4117">
          <cell r="B4117" t="str">
            <v xml:space="preserve">Fidalguia, Lda                     </v>
          </cell>
        </row>
        <row r="4118">
          <cell r="B4118" t="str">
            <v xml:space="preserve">Fidelidade - Comp.Seguros, S.A.    </v>
          </cell>
        </row>
        <row r="4119">
          <cell r="B4119" t="str">
            <v xml:space="preserve">Fidemo-Sociedade de Media, Lda     </v>
          </cell>
        </row>
        <row r="4120">
          <cell r="B4120" t="str">
            <v xml:space="preserve">Fides-Coop. de Formação            </v>
          </cell>
        </row>
        <row r="4121">
          <cell r="B4121" t="str">
            <v xml:space="preserve">Figueiredo e Carvalho, Lda         </v>
          </cell>
        </row>
        <row r="4122">
          <cell r="B4122" t="str">
            <v xml:space="preserve">Figueiredo e Filho, Lda            </v>
          </cell>
        </row>
        <row r="4123">
          <cell r="B4123" t="str">
            <v xml:space="preserve">Figure s Lda                       </v>
          </cell>
        </row>
        <row r="4124">
          <cell r="B4124" t="str">
            <v xml:space="preserve">Filequipamentos-Mont.Alug.Eq.Lda   </v>
          </cell>
        </row>
        <row r="4125">
          <cell r="B4125" t="str">
            <v xml:space="preserve">Filinto Mota, Sucrs.,S.A.          </v>
          </cell>
        </row>
        <row r="4126">
          <cell r="B4126" t="str">
            <v xml:space="preserve">Filipa Elisabete Lopes Gonç.Santos </v>
          </cell>
        </row>
        <row r="4127">
          <cell r="B4127" t="str">
            <v xml:space="preserve">FILIPA ISABEL CARVALHO EREIO       </v>
          </cell>
        </row>
        <row r="4128">
          <cell r="B4128" t="str">
            <v xml:space="preserve">FILIPA MARIA DUARTE MARTINS        </v>
          </cell>
        </row>
        <row r="4129">
          <cell r="B4129" t="str">
            <v xml:space="preserve">Filipe &amp; Filipe Lda                </v>
          </cell>
        </row>
        <row r="4130">
          <cell r="B4130" t="str">
            <v>Filipe Alexandre Sequeira Gonçalves</v>
          </cell>
        </row>
        <row r="4131">
          <cell r="B4131" t="str">
            <v xml:space="preserve">Filipe António Rocha               </v>
          </cell>
        </row>
        <row r="4132">
          <cell r="B4132" t="str">
            <v xml:space="preserve">Filipe Castilho Soares Duarte      </v>
          </cell>
        </row>
        <row r="4133">
          <cell r="B4133" t="str">
            <v xml:space="preserve">Filipe da Silva Figueiredo         </v>
          </cell>
        </row>
        <row r="4134">
          <cell r="B4134" t="str">
            <v xml:space="preserve">Filipe da Silva Figueiredo         </v>
          </cell>
        </row>
        <row r="4135">
          <cell r="B4135" t="str">
            <v xml:space="preserve">FILIPE DOS SANTOS LEMOS            </v>
          </cell>
        </row>
        <row r="4136">
          <cell r="B4136" t="str">
            <v xml:space="preserve">FILIPE DOS SANTOS SOUSA TEVES      </v>
          </cell>
        </row>
        <row r="4137">
          <cell r="B4137" t="str">
            <v>Filipe E.Sotto Mayor Martins Teixei</v>
          </cell>
        </row>
        <row r="4138">
          <cell r="B4138" t="str">
            <v xml:space="preserve">Filipe Faria, Lda                  </v>
          </cell>
        </row>
        <row r="4139">
          <cell r="B4139" t="str">
            <v xml:space="preserve">FILIPE FERREIRA ÁVILA              </v>
          </cell>
        </row>
        <row r="4140">
          <cell r="B4140" t="str">
            <v xml:space="preserve">Filipe Humberto Lopes Silva        </v>
          </cell>
        </row>
        <row r="4141">
          <cell r="B4141" t="str">
            <v xml:space="preserve">Filipe Miguel Vargas Moniz         </v>
          </cell>
        </row>
        <row r="4142">
          <cell r="B4142" t="str">
            <v>FILIPE NUNO D. GOULART ANTOLIN TEIX</v>
          </cell>
        </row>
        <row r="4143">
          <cell r="B4143" t="str">
            <v>Filipe Oliveira Dias, Arquitecto, L</v>
          </cell>
        </row>
        <row r="4144">
          <cell r="B4144" t="str">
            <v xml:space="preserve">Filipe Ribeiro                     </v>
          </cell>
        </row>
        <row r="4145">
          <cell r="B4145" t="str">
            <v xml:space="preserve">Filipe Russo e Martinha Santos     </v>
          </cell>
        </row>
        <row r="4146">
          <cell r="B4146" t="str">
            <v>Filiprod - Produtos Manutenção, Lda</v>
          </cell>
        </row>
        <row r="4147">
          <cell r="B4147" t="str">
            <v xml:space="preserve">Filomarketing, Lda                 </v>
          </cell>
        </row>
        <row r="4148">
          <cell r="B4148" t="str">
            <v>FILOMENA CRISTINA F L DE  MIRA BAIO</v>
          </cell>
        </row>
        <row r="4149">
          <cell r="B4149" t="str">
            <v xml:space="preserve">Filomena Loura Chaves Coelho       </v>
          </cell>
        </row>
        <row r="4150">
          <cell r="B4150" t="str">
            <v>FILOMENA MARIA GIL LOPES DA SILVA P</v>
          </cell>
        </row>
        <row r="4151">
          <cell r="B4151" t="str">
            <v xml:space="preserve">FilterBond-Fabr.Com.Filtros, Lda   </v>
          </cell>
        </row>
        <row r="4152">
          <cell r="B4152" t="str">
            <v>FiltroAr Mais Qualidade, Unipessoal</v>
          </cell>
        </row>
        <row r="4153">
          <cell r="B4153" t="str">
            <v>Fimofer-Mobiliário p/Audio Vídeo,Ld</v>
          </cell>
        </row>
        <row r="4154">
          <cell r="B4154" t="str">
            <v>Finactiva Etiestrela-Etiq.S.Codific</v>
          </cell>
        </row>
        <row r="4155">
          <cell r="B4155" t="str">
            <v xml:space="preserve">Financetar-S.Serv.Financ.Empres.SA </v>
          </cell>
        </row>
        <row r="4156">
          <cell r="B4156" t="str">
            <v xml:space="preserve">Financial Times, Ltd               </v>
          </cell>
        </row>
        <row r="4157">
          <cell r="B4157" t="str">
            <v xml:space="preserve">Finepace-Consultores, Lda          </v>
          </cell>
        </row>
        <row r="4158">
          <cell r="B4158" t="str">
            <v>Finupe-Engenharia e Acabamentos, Sa</v>
          </cell>
        </row>
        <row r="4159">
          <cell r="B4159" t="str">
            <v>Fipa-Fed.Ind.Portug.Agro-Alimentare</v>
          </cell>
        </row>
        <row r="4160">
          <cell r="B4160" t="str">
            <v xml:space="preserve">Fire International                 </v>
          </cell>
        </row>
        <row r="4161">
          <cell r="B4161" t="str">
            <v xml:space="preserve">Fire Protection Publications       </v>
          </cell>
        </row>
        <row r="4162">
          <cell r="B4162" t="str">
            <v>Fireprin-Equipºs Protª Contra Incên</v>
          </cell>
        </row>
        <row r="4163">
          <cell r="B4163" t="str">
            <v xml:space="preserve">Firmo AVS-Papéis e Papelaria, SA   </v>
          </cell>
        </row>
        <row r="4164">
          <cell r="B4164" t="str">
            <v xml:space="preserve">First Conferences, Ltd             </v>
          </cell>
        </row>
        <row r="4165">
          <cell r="B4165" t="str">
            <v xml:space="preserve">First Média - Comunicação, SA      </v>
          </cell>
        </row>
        <row r="4166">
          <cell r="B4166" t="str">
            <v xml:space="preserve">Fitacom - Mat.P/Mecanografia,Lda   </v>
          </cell>
        </row>
        <row r="4167">
          <cell r="B4167" t="str">
            <v xml:space="preserve">Fitembal - Mat.Máq.S.Embalag.Lda   </v>
          </cell>
        </row>
        <row r="4168">
          <cell r="B4168" t="str">
            <v xml:space="preserve">Fitosistema,Lda                    </v>
          </cell>
        </row>
        <row r="4169">
          <cell r="B4169" t="str">
            <v xml:space="preserve">Fitovinil-Placas e Vinílicos, Lda  </v>
          </cell>
        </row>
        <row r="4170">
          <cell r="B4170" t="str">
            <v xml:space="preserve">Fixsolda,Lda                       </v>
          </cell>
        </row>
        <row r="4171">
          <cell r="B4171" t="str">
            <v xml:space="preserve">FJTR Gaia Restauração, Lda         </v>
          </cell>
        </row>
        <row r="4172">
          <cell r="B4172" t="str">
            <v xml:space="preserve">Flag, SA                           </v>
          </cell>
        </row>
        <row r="4173">
          <cell r="B4173" t="str">
            <v xml:space="preserve">Flamejante-Equip.Protecção,Lda     </v>
          </cell>
        </row>
        <row r="4174">
          <cell r="B4174" t="str">
            <v xml:space="preserve">Flexembal - Mat.Embalagem, Lda     </v>
          </cell>
        </row>
        <row r="4175">
          <cell r="B4175" t="str">
            <v xml:space="preserve">Flexocol - Fabr.Art.Borracha,Lda   </v>
          </cell>
        </row>
        <row r="4176">
          <cell r="B4176" t="str">
            <v xml:space="preserve">Flexpump-Lda                       </v>
          </cell>
        </row>
        <row r="4177">
          <cell r="B4177" t="str">
            <v xml:space="preserve">Flight International               </v>
          </cell>
        </row>
        <row r="4178">
          <cell r="B4178" t="str">
            <v xml:space="preserve">Flight Safety Foundation           </v>
          </cell>
        </row>
        <row r="4179">
          <cell r="B4179" t="str">
            <v xml:space="preserve">Flightlevel, Lda                   </v>
          </cell>
        </row>
        <row r="4180">
          <cell r="B4180" t="str">
            <v xml:space="preserve">Flor da Barca                      </v>
          </cell>
        </row>
        <row r="4181">
          <cell r="B4181" t="str">
            <v>Flor do Sol-Artig. Jardim e Agric L</v>
          </cell>
        </row>
        <row r="4182">
          <cell r="B4182" t="str">
            <v>FLORBELA DE FREITAS BARRETO DOS SAN</v>
          </cell>
        </row>
        <row r="4183">
          <cell r="B4183" t="str">
            <v xml:space="preserve">Florêncio Alves Duarte Jorge Silva </v>
          </cell>
        </row>
        <row r="4184">
          <cell r="B4184" t="str">
            <v xml:space="preserve">Florêncio Augusto Chagas,S.A       </v>
          </cell>
        </row>
        <row r="4185">
          <cell r="B4185" t="str">
            <v xml:space="preserve">FLORES &amp; PLANTAS                   </v>
          </cell>
        </row>
        <row r="4186">
          <cell r="B4186" t="str">
            <v xml:space="preserve">Flores de Amendoeira-C.Flores,Lda  </v>
          </cell>
        </row>
        <row r="4187">
          <cell r="B4187" t="str">
            <v xml:space="preserve">Floresta Pandilha                  </v>
          </cell>
        </row>
        <row r="4188">
          <cell r="B4188" t="str">
            <v xml:space="preserve">Floriano da Costa e Gavina, Lda    </v>
          </cell>
        </row>
        <row r="4189">
          <cell r="B4189" t="str">
            <v xml:space="preserve">Floricultora Horto do Rossio, Lda  </v>
          </cell>
        </row>
        <row r="4190">
          <cell r="B4190" t="str">
            <v xml:space="preserve">Florindo Fernandes &amp; Garradas      </v>
          </cell>
        </row>
        <row r="4191">
          <cell r="B4191" t="str">
            <v>Florista Palmeira-C.Flores Plantas,</v>
          </cell>
        </row>
        <row r="4192">
          <cell r="B4192" t="str">
            <v xml:space="preserve">Florista-Jardim das Amoreiras      </v>
          </cell>
        </row>
        <row r="4193">
          <cell r="B4193" t="str">
            <v>Florpeças de Sénio Dario Braga Medi</v>
          </cell>
        </row>
        <row r="4194">
          <cell r="B4194" t="str">
            <v xml:space="preserve">FLOSEL-Instalações Eléctricas      </v>
          </cell>
        </row>
        <row r="4195">
          <cell r="B4195" t="str">
            <v xml:space="preserve">Flughafen Frankfurt/Main AG (FAG)  </v>
          </cell>
        </row>
        <row r="4196">
          <cell r="B4196" t="str">
            <v xml:space="preserve">Flughafen Munchen GMBH             </v>
          </cell>
        </row>
        <row r="4197">
          <cell r="B4197" t="str">
            <v xml:space="preserve">Flughhafen Hamburg Gmbh            </v>
          </cell>
        </row>
        <row r="4198">
          <cell r="B4198" t="str">
            <v>Fluiddo Interactive-Soluções Multim</v>
          </cell>
        </row>
        <row r="4199">
          <cell r="B4199" t="str">
            <v xml:space="preserve">Fluxograma-Equip.Organiz.Emp.Lda   </v>
          </cell>
        </row>
        <row r="4200">
          <cell r="B4200" t="str">
            <v xml:space="preserve">Fluxopor - Eq.Escritório, Lda      </v>
          </cell>
        </row>
        <row r="4201">
          <cell r="B4201" t="str">
            <v xml:space="preserve">Flyash-Subprod.Mat.Construção,Lda  </v>
          </cell>
        </row>
        <row r="4202">
          <cell r="B4202" t="str">
            <v xml:space="preserve">Flyby-Com.Material Aeronáutico,Lda </v>
          </cell>
        </row>
        <row r="4203">
          <cell r="B4203" t="str">
            <v xml:space="preserve">Flying                             </v>
          </cell>
        </row>
        <row r="4204">
          <cell r="B4204" t="str">
            <v xml:space="preserve">Fm Car-Rep.Eléctr.Automóveis,Lda   </v>
          </cell>
        </row>
        <row r="4205">
          <cell r="B4205" t="str">
            <v xml:space="preserve">FM-Gestão Espaços Comerciais, Lda  </v>
          </cell>
        </row>
        <row r="4206">
          <cell r="B4206" t="str">
            <v>Fmt Aircraft Gate Support System AB</v>
          </cell>
        </row>
        <row r="4207">
          <cell r="B4207" t="str">
            <v xml:space="preserve">Fnac Portugal, Lda                 </v>
          </cell>
        </row>
        <row r="4208">
          <cell r="B4208" t="str">
            <v xml:space="preserve">Fobis Norte,Inf. e Gestao,Lda      </v>
          </cell>
        </row>
        <row r="4209">
          <cell r="B4209" t="str">
            <v xml:space="preserve">Fogões Póvoa-Eq.Hotel.A.Tecn,Lda   </v>
          </cell>
        </row>
        <row r="4210">
          <cell r="B4210" t="str">
            <v>Folha Personalizada-Unipessoal,Lda.</v>
          </cell>
        </row>
        <row r="4211">
          <cell r="B4211" t="str">
            <v>Fólio-Edições e Comunic.Social, Lda</v>
          </cell>
        </row>
        <row r="4212">
          <cell r="B4212" t="str">
            <v xml:space="preserve">Fomento Vidros-S.Fom.Apl.Ind.Lda   </v>
          </cell>
        </row>
        <row r="4213">
          <cell r="B4213" t="str">
            <v xml:space="preserve">Fonseca Matos &amp; Ferreira, Lda.     </v>
          </cell>
        </row>
        <row r="4214">
          <cell r="B4214" t="str">
            <v>Fontacessivel - Soluções de Energia</v>
          </cell>
        </row>
        <row r="4215">
          <cell r="B4215" t="str">
            <v xml:space="preserve">Fontana Design Hotel               </v>
          </cell>
        </row>
        <row r="4216">
          <cell r="B4216" t="str">
            <v>Fontelusa Bioquimica-Prodºs Quimico</v>
          </cell>
        </row>
        <row r="4217">
          <cell r="B4217" t="str">
            <v xml:space="preserve">Fontelusa Trading-Imp.Exp.Lda      </v>
          </cell>
        </row>
        <row r="4218">
          <cell r="B4218" t="str">
            <v xml:space="preserve">Fontelusa-Sist.Filtragem Água, Lda </v>
          </cell>
        </row>
        <row r="4219">
          <cell r="B4219" t="str">
            <v xml:space="preserve">For Expert Automation, Lda         </v>
          </cell>
        </row>
        <row r="4220">
          <cell r="B4220" t="str">
            <v xml:space="preserve">Foramoreiras-Comérc.Automóveis,SA  </v>
          </cell>
        </row>
        <row r="4221">
          <cell r="B4221" t="str">
            <v xml:space="preserve">Força Aérea Portuguesa             </v>
          </cell>
        </row>
        <row r="4222">
          <cell r="B4222" t="str">
            <v>Force Invent-Eventos de Marketing-U</v>
          </cell>
        </row>
        <row r="4223">
          <cell r="B4223" t="str">
            <v xml:space="preserve">Forcerebrus, Lda                   </v>
          </cell>
        </row>
        <row r="4224">
          <cell r="B4224" t="str">
            <v xml:space="preserve">Forensic Vision, Ltd               </v>
          </cell>
        </row>
        <row r="4225">
          <cell r="B4225" t="str">
            <v>Formação em Movimento-Cur.Form.Rod.</v>
          </cell>
        </row>
        <row r="4226">
          <cell r="B4226" t="str">
            <v xml:space="preserve">Formato-Formulários Mult.Com.Lda   </v>
          </cell>
        </row>
        <row r="4227">
          <cell r="B4227" t="str">
            <v xml:space="preserve">Formedia-Inst.Europeus Formação    </v>
          </cell>
        </row>
        <row r="4228">
          <cell r="B4228" t="str">
            <v xml:space="preserve">Formipiso-Pavimentos Madeira,Lda   </v>
          </cell>
        </row>
        <row r="4229">
          <cell r="B4229" t="str">
            <v>Formoprinte - Formulári. Comerc., L</v>
          </cell>
        </row>
        <row r="4230">
          <cell r="B4230" t="str">
            <v xml:space="preserve">Formosamar                         </v>
          </cell>
        </row>
        <row r="4231">
          <cell r="B4231" t="str">
            <v xml:space="preserve">Formosul - Comérc.Formulários,Lda  </v>
          </cell>
        </row>
        <row r="4232">
          <cell r="B4232" t="str">
            <v xml:space="preserve">Forms Technology Limited           </v>
          </cell>
        </row>
        <row r="4233">
          <cell r="B4233" t="str">
            <v xml:space="preserve">Fórmula 81-C.Acess.Aut.Motos,Lda   </v>
          </cell>
        </row>
        <row r="4234">
          <cell r="B4234" t="str">
            <v xml:space="preserve">Fortevillage                       </v>
          </cell>
        </row>
        <row r="4235">
          <cell r="B4235" t="str">
            <v xml:space="preserve">Fortuna - Comunicação Social, S.A. </v>
          </cell>
        </row>
        <row r="4236">
          <cell r="B4236" t="str">
            <v xml:space="preserve">Fortuna-Equip.Industriais, lda.    </v>
          </cell>
        </row>
        <row r="4237">
          <cell r="B4237" t="str">
            <v xml:space="preserve">Fortunato Silva                    </v>
          </cell>
        </row>
        <row r="4238">
          <cell r="B4238" t="str">
            <v xml:space="preserve">Fórum de Administradores de Emp.   </v>
          </cell>
        </row>
        <row r="4239">
          <cell r="B4239" t="str">
            <v xml:space="preserve">Fórum Iberconsult-Form.Gestão,S.A. </v>
          </cell>
        </row>
        <row r="4240">
          <cell r="B4240" t="str">
            <v xml:space="preserve">Fotimpor-Com.Ind.Fotografia, Lda   </v>
          </cell>
        </row>
        <row r="4241">
          <cell r="B4241" t="str">
            <v xml:space="preserve">Foto Designers, Lda                </v>
          </cell>
        </row>
        <row r="4242">
          <cell r="B4242" t="str">
            <v xml:space="preserve">Foto Engenho                       </v>
          </cell>
        </row>
        <row r="4243">
          <cell r="B4243" t="str">
            <v xml:space="preserve">Foto Flash-João Paulo Marrucho     </v>
          </cell>
        </row>
        <row r="4244">
          <cell r="B4244" t="str">
            <v>Foto Industrial 2 Lab Digital Unip,</v>
          </cell>
        </row>
        <row r="4245">
          <cell r="B4245" t="str">
            <v xml:space="preserve">Foto Industrial-Lab.C.I.Public.,SA </v>
          </cell>
        </row>
        <row r="4246">
          <cell r="B4246" t="str">
            <v xml:space="preserve">Fotografia Nóbrega, Lda.           </v>
          </cell>
        </row>
        <row r="4247">
          <cell r="B4247" t="str">
            <v xml:space="preserve">Fotografia Real, Lda.              </v>
          </cell>
        </row>
        <row r="4248">
          <cell r="B4248" t="str">
            <v xml:space="preserve">Foundry Types Ltd                  </v>
          </cell>
        </row>
        <row r="4249">
          <cell r="B4249" t="str">
            <v xml:space="preserve">Fouth Element Media Limited, T/A   </v>
          </cell>
        </row>
        <row r="4250">
          <cell r="B4250" t="str">
            <v xml:space="preserve">FoxSolutions, Lda                  </v>
          </cell>
        </row>
        <row r="4251">
          <cell r="B4251" t="str">
            <v xml:space="preserve">FOZFOGO,Lda                        </v>
          </cell>
        </row>
        <row r="4252">
          <cell r="B4252" t="str">
            <v xml:space="preserve">Fozliz-Emprendim.Turísticos, SA    </v>
          </cell>
        </row>
        <row r="4253">
          <cell r="B4253" t="str">
            <v xml:space="preserve">Fozpraia-Hotelaria e Turismo, SA   </v>
          </cell>
        </row>
        <row r="4254">
          <cell r="B4254" t="str">
            <v xml:space="preserve">FPI-Fáb. Port. de Iluminação, S.A. </v>
          </cell>
        </row>
        <row r="4255">
          <cell r="B4255" t="str">
            <v xml:space="preserve">FPNP-Edição e Comunicação          </v>
          </cell>
        </row>
        <row r="4256">
          <cell r="B4256" t="str">
            <v xml:space="preserve">FQ Ingenieria Electónica, SA       </v>
          </cell>
        </row>
        <row r="4257">
          <cell r="B4257" t="str">
            <v xml:space="preserve">Fragmentos de Arquitectura, Lda    </v>
          </cell>
        </row>
        <row r="4258">
          <cell r="B4258" t="str">
            <v xml:space="preserve">Francaso - Soc.Metal.Aço Mad.,Ld   </v>
          </cell>
        </row>
        <row r="4259">
          <cell r="B4259" t="str">
            <v xml:space="preserve">France Air Portugal, Lda           </v>
          </cell>
        </row>
        <row r="4260">
          <cell r="B4260" t="str">
            <v xml:space="preserve">Francisco &amp; Revez Castilho, Lda    </v>
          </cell>
        </row>
        <row r="4261">
          <cell r="B4261" t="str">
            <v xml:space="preserve">FRANCISCO ANTONIO F. FREIXINHO     </v>
          </cell>
        </row>
        <row r="4262">
          <cell r="B4262" t="str">
            <v>Francisco António Ferreira,Herd.Lda</v>
          </cell>
        </row>
        <row r="4263">
          <cell r="B4263" t="str">
            <v xml:space="preserve">FRANCISCO ANTONIO GEADA GRAZINA    </v>
          </cell>
        </row>
        <row r="4264">
          <cell r="B4264" t="str">
            <v xml:space="preserve">Francisco António Pereira          </v>
          </cell>
        </row>
        <row r="4265">
          <cell r="B4265" t="str">
            <v xml:space="preserve">Francisco António S. Boavida       </v>
          </cell>
        </row>
        <row r="4266">
          <cell r="B4266" t="str">
            <v xml:space="preserve">Francisco Armas Freitas            </v>
          </cell>
        </row>
        <row r="4267">
          <cell r="B4267" t="str">
            <v xml:space="preserve">Francisco C.C. Gomes               </v>
          </cell>
        </row>
        <row r="4268">
          <cell r="B4268" t="str">
            <v xml:space="preserve">Francisco C.Silvestre Correia      </v>
          </cell>
        </row>
        <row r="4269">
          <cell r="B4269" t="str">
            <v xml:space="preserve">Francisco Carneiro Costa           </v>
          </cell>
        </row>
        <row r="4270">
          <cell r="B4270" t="str">
            <v xml:space="preserve">Francisco Costa                    </v>
          </cell>
        </row>
        <row r="4271">
          <cell r="B4271" t="str">
            <v xml:space="preserve">FRANCISCO COSTA ALMEIDA            </v>
          </cell>
        </row>
        <row r="4272">
          <cell r="B4272" t="str">
            <v xml:space="preserve">Francisco Cruz dos Reis Guedes     </v>
          </cell>
        </row>
        <row r="4273">
          <cell r="B4273" t="str">
            <v xml:space="preserve">Francisco de Oliveira dos Santos   </v>
          </cell>
        </row>
        <row r="4274">
          <cell r="B4274" t="str">
            <v xml:space="preserve">Francisco de Sales Violante        </v>
          </cell>
        </row>
        <row r="4275">
          <cell r="B4275" t="str">
            <v xml:space="preserve">Francisco dos Santos e Filhos, Lda </v>
          </cell>
        </row>
        <row r="4276">
          <cell r="B4276" t="str">
            <v>FRANCISCO EUGÉNIO SANTOS LOPES SOUS</v>
          </cell>
        </row>
        <row r="4277">
          <cell r="B4277" t="str">
            <v xml:space="preserve">Francisco Franco Dias              </v>
          </cell>
        </row>
        <row r="4278">
          <cell r="B4278" t="str">
            <v xml:space="preserve">Francisco Freitas, Unipessoal, Lda </v>
          </cell>
        </row>
        <row r="4279">
          <cell r="B4279" t="str">
            <v xml:space="preserve">Francisco I. Amadi de Sousa, Lda   </v>
          </cell>
        </row>
        <row r="4280">
          <cell r="B4280" t="str">
            <v xml:space="preserve">Francisco J.M.Ervilha              </v>
          </cell>
        </row>
        <row r="4281">
          <cell r="B4281" t="str">
            <v xml:space="preserve">Francisco J.R.L.Ribeiro            </v>
          </cell>
        </row>
        <row r="4282">
          <cell r="B4282" t="str">
            <v>Francisco José Cêa de Aragão Teixei</v>
          </cell>
        </row>
        <row r="4283">
          <cell r="B4283" t="str">
            <v xml:space="preserve">FRANCISCO JOSE CORREIA ESPADA      </v>
          </cell>
        </row>
        <row r="4284">
          <cell r="B4284" t="str">
            <v xml:space="preserve">FRANCISCO JOSÉ DAMIÃO SALGADO      </v>
          </cell>
        </row>
        <row r="4285">
          <cell r="B4285" t="str">
            <v xml:space="preserve">FRANCISCO JOSÉ DOS SANTOS CAETANO  </v>
          </cell>
        </row>
        <row r="4286">
          <cell r="B4286" t="str">
            <v xml:space="preserve">FRANCISCO JOSÉ DOS SANTOS GOMES    </v>
          </cell>
        </row>
        <row r="4287">
          <cell r="B4287" t="str">
            <v xml:space="preserve">Francisco José F. M.Gonçalves      </v>
          </cell>
        </row>
        <row r="4288">
          <cell r="B4288" t="str">
            <v xml:space="preserve">FRANCISCO JOSÉ FREITAS BATISTA     </v>
          </cell>
        </row>
        <row r="4289">
          <cell r="B4289" t="str">
            <v xml:space="preserve">FRANCISCO JOSÉ LOURENÇO SEBASTIAN  </v>
          </cell>
        </row>
        <row r="4290">
          <cell r="B4290" t="str">
            <v>FRANCISCO JOSE MARTINS MANITA SEVER</v>
          </cell>
        </row>
        <row r="4291">
          <cell r="B4291" t="str">
            <v xml:space="preserve">FRANCISCO JOSÉ OLIVEIRA MACHADO    </v>
          </cell>
        </row>
        <row r="4292">
          <cell r="B4292" t="str">
            <v>FRANCISCO JOSÉ SIMÕES CRESPO VIEIRA</v>
          </cell>
        </row>
        <row r="4293">
          <cell r="B4293" t="str">
            <v xml:space="preserve">Francisco José Simões Fradinho     </v>
          </cell>
        </row>
        <row r="4294">
          <cell r="B4294" t="str">
            <v xml:space="preserve">FRANCISCO JOSÉ SOARES PACHECO      </v>
          </cell>
        </row>
        <row r="4295">
          <cell r="B4295" t="str">
            <v xml:space="preserve">Francisco Júlio P.Teixeira         </v>
          </cell>
        </row>
        <row r="4296">
          <cell r="B4296" t="str">
            <v xml:space="preserve">Francisco Leite da Silva, Unip.Lda </v>
          </cell>
        </row>
        <row r="4297">
          <cell r="B4297" t="str">
            <v xml:space="preserve">Francisco Lopes                    </v>
          </cell>
        </row>
        <row r="4298">
          <cell r="B4298" t="str">
            <v xml:space="preserve">Francisco M. Costa                 </v>
          </cell>
        </row>
        <row r="4299">
          <cell r="B4299" t="str">
            <v xml:space="preserve">Francisco M. M. Silva Pina         </v>
          </cell>
        </row>
        <row r="4300">
          <cell r="B4300" t="str">
            <v xml:space="preserve">Francisco Manuel Naia Balacó       </v>
          </cell>
        </row>
        <row r="4301">
          <cell r="B4301" t="str">
            <v xml:space="preserve">FRANCISCO MANUEL NETO VIEIRA       </v>
          </cell>
        </row>
        <row r="4302">
          <cell r="B4302" t="str">
            <v xml:space="preserve">Francisco Manuel Rocha Parreira    </v>
          </cell>
        </row>
        <row r="4303">
          <cell r="B4303" t="str">
            <v xml:space="preserve">Francisco Marques Rodrigues, Ldª   </v>
          </cell>
        </row>
        <row r="4304">
          <cell r="B4304" t="str">
            <v>FRANCISCO MIGUEL P. BRANDÃO S. OLIV</v>
          </cell>
        </row>
        <row r="4305">
          <cell r="B4305" t="str">
            <v xml:space="preserve">Francisco Miguel Santos de Sousa   </v>
          </cell>
        </row>
        <row r="4306">
          <cell r="B4306" t="str">
            <v xml:space="preserve">FRANCISCO MIGUEL SANTOS DE SOUSA   </v>
          </cell>
        </row>
        <row r="4307">
          <cell r="B4307" t="str">
            <v xml:space="preserve">Francisco P.Guedes Oliveira, Lda   </v>
          </cell>
        </row>
        <row r="4308">
          <cell r="B4308" t="str">
            <v xml:space="preserve">Francisco Paim                     </v>
          </cell>
        </row>
        <row r="4309">
          <cell r="B4309" t="str">
            <v xml:space="preserve">Francisco Paim                     </v>
          </cell>
        </row>
        <row r="4310">
          <cell r="B4310" t="str">
            <v xml:space="preserve">Francisco Rodrigues de S.D.O.Lda   </v>
          </cell>
        </row>
        <row r="4311">
          <cell r="B4311" t="str">
            <v xml:space="preserve">Francisco Soares, Lda.             </v>
          </cell>
        </row>
        <row r="4312">
          <cell r="B4312" t="str">
            <v xml:space="preserve">FRANCISCO VÍTOR RAMOS LOURENÇO     </v>
          </cell>
        </row>
        <row r="4313">
          <cell r="B4313" t="str">
            <v xml:space="preserve">Francisco Xavier S.Bettencourt     </v>
          </cell>
        </row>
        <row r="4314">
          <cell r="B4314" t="str">
            <v xml:space="preserve">Francislab-Repres.Comerciais, Lda  </v>
          </cell>
        </row>
        <row r="4315">
          <cell r="B4315" t="str">
            <v xml:space="preserve">Franco e Santos, Lda               </v>
          </cell>
        </row>
        <row r="4316">
          <cell r="B4316" t="str">
            <v xml:space="preserve">Franco Ibérica, Ldª                </v>
          </cell>
        </row>
        <row r="4317">
          <cell r="B4317" t="str">
            <v xml:space="preserve">Franklin Maximiano e Filhos, Lda   </v>
          </cell>
        </row>
        <row r="4318">
          <cell r="B4318" t="str">
            <v xml:space="preserve">Franklin Maximino, Lda.            </v>
          </cell>
        </row>
        <row r="4319">
          <cell r="B4319" t="str">
            <v>Frapinova-Alternadores Portugal,Lda</v>
          </cell>
        </row>
        <row r="4320">
          <cell r="B4320" t="str">
            <v>Fraústo &amp; Cª-Engª e Arquitectura,Ld</v>
          </cell>
        </row>
        <row r="4321">
          <cell r="B4321" t="str">
            <v>Fraústo da Silva &amp; Ass.-S.Advogados</v>
          </cell>
        </row>
        <row r="4322">
          <cell r="B4322" t="str">
            <v>Fraústo S.M.Martins &amp; Associados,RL</v>
          </cell>
        </row>
        <row r="4323">
          <cell r="B4323" t="str">
            <v xml:space="preserve">Frederico A. Vasconcelos, Lda      </v>
          </cell>
        </row>
        <row r="4324">
          <cell r="B4324" t="str">
            <v xml:space="preserve">FREDERICO ARTUR CABRAL SANTOS      </v>
          </cell>
        </row>
        <row r="4325">
          <cell r="B4325" t="str">
            <v>Frederico Bruno G.C.Navarro Moreira</v>
          </cell>
        </row>
        <row r="4326">
          <cell r="B4326" t="str">
            <v xml:space="preserve">Frederico Humberto Rodrigues       </v>
          </cell>
        </row>
        <row r="4327">
          <cell r="B4327" t="str">
            <v xml:space="preserve">Frederico Matias                   </v>
          </cell>
        </row>
        <row r="4328">
          <cell r="B4328" t="str">
            <v xml:space="preserve">FREDERICO MAURO QUINTELA MARCAL    </v>
          </cell>
        </row>
        <row r="4329">
          <cell r="B4329" t="str">
            <v>FREDERICO MIGUEL MARTINS DE OLIVEIR</v>
          </cell>
        </row>
        <row r="4330">
          <cell r="B4330" t="str">
            <v xml:space="preserve">Frederico Soares Pereira           </v>
          </cell>
        </row>
        <row r="4331">
          <cell r="B4331" t="str">
            <v xml:space="preserve">FREDERICO SOARES PEREIRA           </v>
          </cell>
        </row>
        <row r="4332">
          <cell r="B4332" t="str">
            <v xml:space="preserve">Freeway Media                      </v>
          </cell>
        </row>
        <row r="4333">
          <cell r="B4333" t="str">
            <v xml:space="preserve">Freitas e Araújo-Transportes, S.A. </v>
          </cell>
        </row>
        <row r="4334">
          <cell r="B4334" t="str">
            <v xml:space="preserve">Freitas e Cabanas, Lda             </v>
          </cell>
        </row>
        <row r="4335">
          <cell r="B4335" t="str">
            <v xml:space="preserve">Freitas, Braga &amp; Braga, Lda        </v>
          </cell>
        </row>
        <row r="4336">
          <cell r="B4336" t="str">
            <v xml:space="preserve">Freitas-Limpeza Dom.Indust.Lda     </v>
          </cell>
        </row>
        <row r="4337">
          <cell r="B4337" t="str">
            <v xml:space="preserve">FRELAC NORTE                       </v>
          </cell>
        </row>
        <row r="4338">
          <cell r="B4338" t="str">
            <v xml:space="preserve">Frelac-Instalações Especiais, Sa   </v>
          </cell>
        </row>
        <row r="4339">
          <cell r="B4339" t="str">
            <v xml:space="preserve">Fremer - Electromontagens, Lda     </v>
          </cell>
        </row>
        <row r="4340">
          <cell r="B4340" t="str">
            <v xml:space="preserve">Freshmilk-Criative Media Gmbh      </v>
          </cell>
        </row>
        <row r="4341">
          <cell r="B4341" t="str">
            <v xml:space="preserve">Freshstudio, Lda.                  </v>
          </cell>
        </row>
        <row r="4342">
          <cell r="B4342" t="str">
            <v>Friacessórios-Frio Refrigeração,Lda</v>
          </cell>
        </row>
        <row r="4343">
          <cell r="B4343" t="str">
            <v>Friavac-Equip. Instal. Industriais,</v>
          </cell>
        </row>
        <row r="4344">
          <cell r="B4344" t="str">
            <v>Fricao-Comércio Equip.Hotelaria,Lda</v>
          </cell>
        </row>
        <row r="4345">
          <cell r="B4345" t="str">
            <v xml:space="preserve">Fricer-Com.Equip.Refrigeração,Lda  </v>
          </cell>
        </row>
        <row r="4346">
          <cell r="B4346" t="str">
            <v xml:space="preserve">Fridouro-Refrig.Com.Ind.Douro,Lda  </v>
          </cell>
        </row>
        <row r="4347">
          <cell r="B4347" t="str">
            <v xml:space="preserve">Fridus-Equ.de Frio e Ar Cond.Lda   </v>
          </cell>
        </row>
        <row r="4348">
          <cell r="B4348" t="str">
            <v xml:space="preserve">Frielma-Soc.Técnica Hotelaria,Ld   </v>
          </cell>
        </row>
        <row r="4349">
          <cell r="B4349" t="str">
            <v>Frijoc-Comérc.Electrodomésticos,Lda</v>
          </cell>
        </row>
        <row r="4350">
          <cell r="B4350" t="str">
            <v>Frilagos-Electr.Refrig.Climatização</v>
          </cell>
        </row>
        <row r="4351">
          <cell r="B4351" t="str">
            <v xml:space="preserve">Frimagic-Ar Condic.E Refrig.,Lda   </v>
          </cell>
        </row>
        <row r="4352">
          <cell r="B4352" t="str">
            <v xml:space="preserve">Frimagic-Ar Condic.E Refrigeraç.   </v>
          </cell>
        </row>
        <row r="4353">
          <cell r="B4353" t="str">
            <v>Frio Expresso-Com.Equip.Ar Cond.LDA</v>
          </cell>
        </row>
        <row r="4354">
          <cell r="B4354" t="str">
            <v xml:space="preserve">Friorganic-Tecnologias de Frio     </v>
          </cell>
        </row>
        <row r="4355">
          <cell r="B4355" t="str">
            <v xml:space="preserve">Frisomat-C.Ind.Mat.Construção, SA  </v>
          </cell>
        </row>
        <row r="4356">
          <cell r="B4356" t="str">
            <v xml:space="preserve">Frota Azul-Transp.e Turísmo, Lda   </v>
          </cell>
        </row>
        <row r="4357">
          <cell r="B4357" t="str">
            <v xml:space="preserve">FSL-Ferranti Air System Ltd        </v>
          </cell>
        </row>
        <row r="4358">
          <cell r="B4358" t="str">
            <v xml:space="preserve">FSO-F.S.Oliveira Consultores, Lda  </v>
          </cell>
        </row>
        <row r="4359">
          <cell r="B4359" t="str">
            <v>FSPina-Serviços Engenhª Gestão Unip</v>
          </cell>
        </row>
        <row r="4360">
          <cell r="B4360" t="str">
            <v>FSP-Proj.Fisc.Instalações Espec.Lda</v>
          </cell>
        </row>
        <row r="4361">
          <cell r="B4361" t="str">
            <v xml:space="preserve">FT Print Limited                   </v>
          </cell>
        </row>
        <row r="4362">
          <cell r="B4362" t="str">
            <v>FTA - Filmes, Televisão e Arte, Lda</v>
          </cell>
        </row>
        <row r="4363">
          <cell r="B4363" t="str">
            <v>FTA II Audiovisuais-Film.TV, Arte,L</v>
          </cell>
        </row>
        <row r="4364">
          <cell r="B4364" t="str">
            <v>Ftemaximal-Com.Antenas  Electrón.Ld</v>
          </cell>
        </row>
        <row r="4365">
          <cell r="B4365" t="str">
            <v>Fucoli-Somepal - Fundição Ferro, SA</v>
          </cell>
        </row>
        <row r="4366">
          <cell r="B4366" t="str">
            <v xml:space="preserve">Fuel Publicidade, Lda              </v>
          </cell>
        </row>
        <row r="4367">
          <cell r="B4367" t="str">
            <v xml:space="preserve">Fulcar-Comércio de Veículos, SA    </v>
          </cell>
        </row>
        <row r="4368">
          <cell r="B4368" t="str">
            <v xml:space="preserve">Funchal Técnica -Inst.Tecnic.Lda   </v>
          </cell>
        </row>
        <row r="4369">
          <cell r="B4369" t="str">
            <v xml:space="preserve">Funcional, Lda                     </v>
          </cell>
        </row>
        <row r="4370">
          <cell r="B4370" t="str">
            <v xml:space="preserve">Fund.Fac.Ciências Tecnologia/UNL   </v>
          </cell>
        </row>
        <row r="4371">
          <cell r="B4371" t="str">
            <v xml:space="preserve">Fundaç.António Cupertino Miranda   </v>
          </cell>
        </row>
        <row r="4372">
          <cell r="B4372" t="str">
            <v xml:space="preserve">Fundaç.Faculd.Ciênc.Univ.Lisboa    </v>
          </cell>
        </row>
        <row r="4373">
          <cell r="B4373" t="str">
            <v xml:space="preserve">Fundação Amália Rodrigues          </v>
          </cell>
        </row>
        <row r="4374">
          <cell r="B4374" t="str">
            <v xml:space="preserve">Fundação Casa de Mateus            </v>
          </cell>
        </row>
        <row r="4375">
          <cell r="B4375" t="str">
            <v xml:space="preserve">Fundação Centro Cultural de Belém  </v>
          </cell>
        </row>
        <row r="4376">
          <cell r="B4376" t="str">
            <v xml:space="preserve">Fundação Centro Cultural de Belém  </v>
          </cell>
        </row>
        <row r="4377">
          <cell r="B4377" t="str">
            <v xml:space="preserve">Fundação Cidade de Lisboa          </v>
          </cell>
        </row>
        <row r="4378">
          <cell r="B4378" t="str">
            <v xml:space="preserve">Fundação Computaç.Cient.Nacional   </v>
          </cell>
        </row>
        <row r="4379">
          <cell r="B4379" t="str">
            <v xml:space="preserve">Fundação Conductus                 </v>
          </cell>
        </row>
        <row r="4380">
          <cell r="B4380" t="str">
            <v xml:space="preserve">Fundação Cultursintra              </v>
          </cell>
        </row>
        <row r="4381">
          <cell r="B4381" t="str">
            <v xml:space="preserve">Fundação de Serralves              </v>
          </cell>
        </row>
        <row r="4382">
          <cell r="B4382" t="str">
            <v xml:space="preserve">Fundação Gaspar Frutuoso           </v>
          </cell>
        </row>
        <row r="4383">
          <cell r="B4383" t="str">
            <v xml:space="preserve">Fundação Oliveira Martins          </v>
          </cell>
        </row>
        <row r="4384">
          <cell r="B4384" t="str">
            <v xml:space="preserve">Fundação Oriente                   </v>
          </cell>
        </row>
        <row r="4385">
          <cell r="B4385" t="str">
            <v xml:space="preserve">Fundação Pedro Ruivo               </v>
          </cell>
        </row>
        <row r="4386">
          <cell r="B4386" t="str">
            <v xml:space="preserve">Fundação Portuguesa Comunicações   </v>
          </cell>
        </row>
        <row r="4387">
          <cell r="B4387" t="str">
            <v xml:space="preserve">Fundación Aena                     </v>
          </cell>
        </row>
        <row r="4388">
          <cell r="B4388" t="str">
            <v xml:space="preserve">Fundacion Centro Europeo           </v>
          </cell>
        </row>
        <row r="4389">
          <cell r="B4389" t="str">
            <v xml:space="preserve">Fundcic-Fundo desenv.Cienc.Const   </v>
          </cell>
        </row>
        <row r="4390">
          <cell r="B4390" t="str">
            <v xml:space="preserve">Fundec - F.Form.Engenharia Civil   </v>
          </cell>
        </row>
        <row r="4391">
          <cell r="B4391" t="str">
            <v xml:space="preserve">Fundec-Assoc.Form.Des. Engª Arqª   </v>
          </cell>
        </row>
        <row r="4392">
          <cell r="B4392" t="str">
            <v xml:space="preserve">Fundicó Dúctil Benito              </v>
          </cell>
        </row>
        <row r="4393">
          <cell r="B4393" t="str">
            <v xml:space="preserve">Fundo Pensões ANA/Aposentação      </v>
          </cell>
        </row>
        <row r="4394">
          <cell r="B4394" t="str">
            <v xml:space="preserve">Fundo Pensões ANA/Complemento      </v>
          </cell>
        </row>
        <row r="4395">
          <cell r="B4395" t="str">
            <v xml:space="preserve">Funerária Guardense, Lda           </v>
          </cell>
        </row>
        <row r="4396">
          <cell r="B4396" t="str">
            <v xml:space="preserve">Furnas e Companhia, Lda            </v>
          </cell>
        </row>
        <row r="4397">
          <cell r="B4397" t="str">
            <v xml:space="preserve">Furtado-Gab.Tec.de Marcas e Pat.   </v>
          </cell>
        </row>
        <row r="4398">
          <cell r="B4398" t="str">
            <v>Furtado-Gab.Téc.Marcas Patentes,Lda</v>
          </cell>
        </row>
        <row r="4399">
          <cell r="B4399" t="str">
            <v xml:space="preserve">Fusão - Audiovisuais, Lda          </v>
          </cell>
        </row>
        <row r="4400">
          <cell r="B4400" t="str">
            <v xml:space="preserve">Futebol Clube de Pedras Rubras     </v>
          </cell>
        </row>
        <row r="4401">
          <cell r="B4401" t="str">
            <v xml:space="preserve">Futurdata Informática, Lda         </v>
          </cell>
        </row>
        <row r="4402">
          <cell r="B4402" t="str">
            <v xml:space="preserve">Future Publishing, Ltd             </v>
          </cell>
        </row>
        <row r="4403">
          <cell r="B4403" t="str">
            <v xml:space="preserve">Future Trends, Pesq.Des.Organ.Lda  </v>
          </cell>
        </row>
        <row r="4404">
          <cell r="B4404" t="str">
            <v xml:space="preserve">Futurinfor-S.Sistemas de Inf.Lda   </v>
          </cell>
        </row>
        <row r="4405">
          <cell r="B4405" t="str">
            <v xml:space="preserve">Futurmaq - Máq.Equipamentos, Lda   </v>
          </cell>
        </row>
        <row r="4406">
          <cell r="B4406" t="str">
            <v xml:space="preserve">Futuro - Restauração Rápida, Lda   </v>
          </cell>
        </row>
        <row r="4407">
          <cell r="B4407" t="str">
            <v>Futuro-S.Gestora Fundos Pensões, SA</v>
          </cell>
        </row>
        <row r="4408">
          <cell r="B4408" t="str">
            <v>Futursat-S.Satélites Telecomunicaçõ</v>
          </cell>
        </row>
        <row r="4409">
          <cell r="B4409" t="str">
            <v>Futurvida-Fab.Veículos Especiais,Ld</v>
          </cell>
        </row>
        <row r="4410">
          <cell r="B4410" t="str">
            <v xml:space="preserve">G E Seaco, Srl                     </v>
          </cell>
        </row>
        <row r="4411">
          <cell r="B4411" t="str">
            <v xml:space="preserve">G Hofle, Lda                       </v>
          </cell>
        </row>
        <row r="4412">
          <cell r="B4412" t="str">
            <v xml:space="preserve">G L Transportes Unipessoal, Lda    </v>
          </cell>
        </row>
        <row r="4413">
          <cell r="B4413" t="str">
            <v xml:space="preserve">G P - Gestão e Publicidade         </v>
          </cell>
        </row>
        <row r="4414">
          <cell r="B4414" t="str">
            <v xml:space="preserve">G P S Word                         </v>
          </cell>
        </row>
        <row r="4415">
          <cell r="B4415" t="str">
            <v xml:space="preserve">G.Negocios Edicion.Y Publicaciones </v>
          </cell>
        </row>
        <row r="4416">
          <cell r="B4416" t="str">
            <v xml:space="preserve">G.T.Informática, Lda               </v>
          </cell>
        </row>
        <row r="4417">
          <cell r="B4417" t="str">
            <v xml:space="preserve">G.U.I.-Grupo Utilizadores Informix </v>
          </cell>
        </row>
        <row r="4418">
          <cell r="B4418" t="str">
            <v xml:space="preserve">Gab.Ecografia e Rádiologia, Lda    </v>
          </cell>
        </row>
        <row r="4419">
          <cell r="B4419" t="str">
            <v xml:space="preserve">Gabba-Produções de Eventos, Unip.  </v>
          </cell>
        </row>
        <row r="4420">
          <cell r="B4420" t="str">
            <v>Gabincar-Inst.Equip.Industriais, SA</v>
          </cell>
        </row>
        <row r="4421">
          <cell r="B4421" t="str">
            <v>Gabinete 118-G.Obras e Projectos,Ld</v>
          </cell>
        </row>
        <row r="4422">
          <cell r="B4422" t="str">
            <v xml:space="preserve">Gabinete 1-Imprensa,Pr.R.Públicas  </v>
          </cell>
        </row>
        <row r="4423">
          <cell r="B4423" t="str">
            <v xml:space="preserve">Gabinete Particular Medicina, Lda  </v>
          </cell>
        </row>
        <row r="4424">
          <cell r="B4424" t="str">
            <v xml:space="preserve">Gabinete Topografia Desenho, Lda   </v>
          </cell>
        </row>
        <row r="4425">
          <cell r="B4425" t="str">
            <v xml:space="preserve">Gabriel A. J. Rosa                 </v>
          </cell>
        </row>
        <row r="4426">
          <cell r="B4426" t="str">
            <v xml:space="preserve">Gabriel Noivo Carreira             </v>
          </cell>
        </row>
        <row r="4427">
          <cell r="B4427" t="str">
            <v xml:space="preserve">Gaiagreen-Est.S.Engª Ambiental,Lda </v>
          </cell>
        </row>
        <row r="4428">
          <cell r="B4428" t="str">
            <v>GAIAVEDA Imprem. Isolament. Imóveis</v>
          </cell>
        </row>
        <row r="4429">
          <cell r="B4429" t="str">
            <v xml:space="preserve">Gaivota-Empreendimentos Turis.S.A. </v>
          </cell>
        </row>
        <row r="4430">
          <cell r="B4430" t="str">
            <v>Galecia-Produtos Industria e Constr</v>
          </cell>
        </row>
        <row r="4431">
          <cell r="B4431" t="str">
            <v xml:space="preserve">Galeria 111 - Arte Moderna, Lda    </v>
          </cell>
        </row>
        <row r="4432">
          <cell r="B4432" t="str">
            <v>Galeria de Arte António Prates, Lda</v>
          </cell>
        </row>
        <row r="4433">
          <cell r="B4433" t="str">
            <v xml:space="preserve">Galeria de Arte São Mamede,Lda.    </v>
          </cell>
        </row>
        <row r="4434">
          <cell r="B4434" t="str">
            <v>Galeria de Ocasiões-Mobiliário, Lda</v>
          </cell>
        </row>
        <row r="4435">
          <cell r="B4435" t="str">
            <v xml:space="preserve">Galerias Persa                     </v>
          </cell>
        </row>
        <row r="4436">
          <cell r="B4436" t="str">
            <v xml:space="preserve">Galilarte-Artigos Decoração, Lda   </v>
          </cell>
        </row>
        <row r="4437">
          <cell r="B4437" t="str">
            <v xml:space="preserve">Galileo Portugal, Ltd (Sucursal)   </v>
          </cell>
        </row>
        <row r="4438">
          <cell r="B4438" t="str">
            <v>Galileu Norte-Activos Recº-Consulto</v>
          </cell>
        </row>
        <row r="4439">
          <cell r="B4439" t="str">
            <v xml:space="preserve">Galileu Sul, Lda                   </v>
          </cell>
        </row>
        <row r="4440">
          <cell r="B4440" t="str">
            <v xml:space="preserve">GALILEU.COM                        </v>
          </cell>
        </row>
        <row r="4441">
          <cell r="B4441" t="str">
            <v xml:space="preserve">Galileu-Serviços e Tecnologia, Lda </v>
          </cell>
        </row>
        <row r="4442">
          <cell r="B4442" t="str">
            <v xml:space="preserve">Galipneu-Comércio de Pneus e Ac.   </v>
          </cell>
        </row>
        <row r="4443">
          <cell r="B4443" t="str">
            <v>Galp Açores-Distr.C.Combust.Lub.Lda</v>
          </cell>
        </row>
        <row r="4444">
          <cell r="B4444" t="str">
            <v xml:space="preserve">Galp Comercialização Portugal LDA  </v>
          </cell>
        </row>
        <row r="4445">
          <cell r="B4445" t="str">
            <v xml:space="preserve">Galp Energia                       </v>
          </cell>
        </row>
        <row r="4446">
          <cell r="B4446" t="str">
            <v xml:space="preserve">Galp Power,S.A.                    </v>
          </cell>
        </row>
        <row r="4447">
          <cell r="B4447" t="str">
            <v xml:space="preserve">Galp-Gás Natural,SA                </v>
          </cell>
        </row>
        <row r="4448">
          <cell r="B4448" t="str">
            <v xml:space="preserve">Galucho-Ind.Metaloplásticas, SA    </v>
          </cell>
        </row>
        <row r="4449">
          <cell r="B4449" t="str">
            <v xml:space="preserve">Galvisul-Instalações Técnicas, Lda </v>
          </cell>
        </row>
        <row r="4450">
          <cell r="B4450" t="str">
            <v xml:space="preserve">GAM Portugal-Aluguer Equip.Lda     </v>
          </cell>
        </row>
        <row r="4451">
          <cell r="B4451" t="str">
            <v xml:space="preserve">Gameiro Serra &amp; Mascarenhas,Lda    </v>
          </cell>
        </row>
        <row r="4452">
          <cell r="B4452" t="str">
            <v>Gamluz-Distribuição Iluminação, Lda</v>
          </cell>
        </row>
        <row r="4453">
          <cell r="B4453" t="str">
            <v>Gamobar-Sociedade de Representações</v>
          </cell>
        </row>
        <row r="4454">
          <cell r="B4454" t="str">
            <v>GamoEléctrica-Mat.Elect.Electrod.Ld</v>
          </cell>
        </row>
        <row r="4455">
          <cell r="B4455" t="str">
            <v>Gapres-Gabinete Projectos Engª e Se</v>
          </cell>
        </row>
        <row r="4456">
          <cell r="B4456" t="str">
            <v xml:space="preserve">Gaprobra-Gest.Promoção Obras,SA    </v>
          </cell>
        </row>
        <row r="4457">
          <cell r="B4457" t="str">
            <v xml:space="preserve">Garagem Berna                      </v>
          </cell>
        </row>
        <row r="4458">
          <cell r="B4458" t="str">
            <v xml:space="preserve">Garagem Senhora do Monte, Lda      </v>
          </cell>
        </row>
        <row r="4459">
          <cell r="B4459" t="str">
            <v xml:space="preserve">Garajau-Empr.Mar.Turísticos,Lda    </v>
          </cell>
        </row>
        <row r="4460">
          <cell r="B4460" t="str">
            <v xml:space="preserve">Garcez &amp; Ribeiro, Publicidade, Lda </v>
          </cell>
        </row>
        <row r="4461">
          <cell r="B4461" t="str">
            <v xml:space="preserve">Garcia Vazquez-Engª Projectos,Lda  </v>
          </cell>
        </row>
        <row r="4462">
          <cell r="B4462" t="str">
            <v xml:space="preserve">Garex As                           </v>
          </cell>
        </row>
        <row r="4463">
          <cell r="B4463" t="str">
            <v xml:space="preserve">Garex-Telegroup                    </v>
          </cell>
        </row>
        <row r="4464">
          <cell r="B4464" t="str">
            <v xml:space="preserve">Garland-Segurança Eléctr., Lda.    </v>
          </cell>
        </row>
        <row r="4465">
          <cell r="B4465" t="str">
            <v>Garnel, Pinho-Repr.Mob.Escritório,L</v>
          </cell>
        </row>
        <row r="4466">
          <cell r="B4466" t="str">
            <v xml:space="preserve">Garotel - Soc.Inic.Turísticas,Lda  </v>
          </cell>
        </row>
        <row r="4467">
          <cell r="B4467" t="str">
            <v xml:space="preserve">Garrafeira S.João-Com.Bebidas,Lda  </v>
          </cell>
        </row>
        <row r="4468">
          <cell r="B4468" t="str">
            <v xml:space="preserve">Gartner Portugal                   </v>
          </cell>
        </row>
        <row r="4469">
          <cell r="B4469" t="str">
            <v xml:space="preserve">Gaságuas - Gás,Água e Saneam.Lda   </v>
          </cell>
        </row>
        <row r="4470">
          <cell r="B4470" t="str">
            <v xml:space="preserve">Gasconvert-I.Gás e Aquecimento,Lda </v>
          </cell>
        </row>
        <row r="4471">
          <cell r="B4471" t="str">
            <v xml:space="preserve">Gasenergia Ibérica, SA             </v>
          </cell>
        </row>
        <row r="4472">
          <cell r="B4472" t="str">
            <v xml:space="preserve">Gasin - Gases Industriais, SA      </v>
          </cell>
        </row>
        <row r="4473">
          <cell r="B4473" t="str">
            <v xml:space="preserve">Gasin II-Unipessoal                </v>
          </cell>
        </row>
        <row r="4474">
          <cell r="B4474" t="str">
            <v xml:space="preserve">Gaso Esterilizadora, Lda.          </v>
          </cell>
        </row>
        <row r="4475">
          <cell r="B4475" t="str">
            <v xml:space="preserve">Gaspar Maria Barbosa,Ldª           </v>
          </cell>
        </row>
        <row r="4476">
          <cell r="B4476" t="str">
            <v>Gasútil - Soc.Distribuidora Gás,Lda</v>
          </cell>
        </row>
        <row r="4477">
          <cell r="B4477" t="str">
            <v xml:space="preserve">Gateleven, S.A                     </v>
          </cell>
        </row>
        <row r="4478">
          <cell r="B4478" t="str">
            <v xml:space="preserve">Gaudiuarte, Lda                    </v>
          </cell>
        </row>
        <row r="4479">
          <cell r="B4479" t="str">
            <v xml:space="preserve">Gauss-Topometria e MontºEstrutural </v>
          </cell>
        </row>
        <row r="4480">
          <cell r="B4480" t="str">
            <v xml:space="preserve">Gaya Papel-Imp.Com.Artigos Pap.Lda </v>
          </cell>
        </row>
        <row r="4481">
          <cell r="B4481" t="str">
            <v xml:space="preserve">GB Airways, Limited                </v>
          </cell>
        </row>
        <row r="4482">
          <cell r="B4482" t="str">
            <v xml:space="preserve">GB Airways, Ltd                    </v>
          </cell>
        </row>
        <row r="4483">
          <cell r="B4483" t="str">
            <v xml:space="preserve">GB-GiraBase-Montagens,Lda          </v>
          </cell>
        </row>
        <row r="4484">
          <cell r="B4484" t="str">
            <v xml:space="preserve">GBH-Investments SA                 </v>
          </cell>
        </row>
        <row r="4485">
          <cell r="B4485" t="str">
            <v xml:space="preserve">Gcv - Gest.Construção e Venda,Lda  </v>
          </cell>
        </row>
        <row r="4486">
          <cell r="B4486" t="str">
            <v xml:space="preserve">GDA-Coop.Gestão D.Artistas,Int.CRL </v>
          </cell>
        </row>
        <row r="4487">
          <cell r="B4487" t="str">
            <v xml:space="preserve">GDB - Marketing &amp; Comunications    </v>
          </cell>
        </row>
        <row r="4488">
          <cell r="B4488" t="str">
            <v>GDF-Suez Energia e Serviços Portuga</v>
          </cell>
        </row>
        <row r="4489">
          <cell r="B4489" t="str">
            <v xml:space="preserve">Ge Demos Unipessoal, Lda           </v>
          </cell>
        </row>
        <row r="4490">
          <cell r="B4490" t="str">
            <v xml:space="preserve">Geada &amp; Babo, Lda                  </v>
          </cell>
        </row>
        <row r="4491">
          <cell r="B4491" t="str">
            <v xml:space="preserve">Gea-Serv.Tecnologias Ambiente,Lda  </v>
          </cell>
        </row>
        <row r="4492">
          <cell r="B4492" t="str">
            <v xml:space="preserve">GEBERIT TECNOLOGIA SANITARIA S.A   </v>
          </cell>
        </row>
        <row r="4493">
          <cell r="B4493" t="str">
            <v xml:space="preserve">Gec Alsthom Int.-Equip.Electr,Lda  </v>
          </cell>
        </row>
        <row r="4494">
          <cell r="B4494" t="str">
            <v xml:space="preserve">Gecti-Gab.Espec.Tecn.Internac.Lda  </v>
          </cell>
        </row>
        <row r="4495">
          <cell r="B4495" t="str">
            <v>Geestrada-Gabinete Engª de Estradas</v>
          </cell>
        </row>
        <row r="4496">
          <cell r="B4496" t="str">
            <v xml:space="preserve">Gellweiler-Soc.Eq.Marit.Ind.,Lda   </v>
          </cell>
        </row>
        <row r="4497">
          <cell r="B4497" t="str">
            <v xml:space="preserve">Gelmariense-Com.Alimentar, Lda     </v>
          </cell>
        </row>
        <row r="4498">
          <cell r="B4498" t="str">
            <v xml:space="preserve">Gelpeixe-Alimentos Congelados, SA  </v>
          </cell>
        </row>
        <row r="4499">
          <cell r="B4499" t="str">
            <v xml:space="preserve">Gemeva - Unipessoal, Lda           </v>
          </cell>
        </row>
        <row r="4500">
          <cell r="B4500" t="str">
            <v xml:space="preserve">Genava-Avaliações Engenharia,Lda   </v>
          </cell>
        </row>
        <row r="4501">
          <cell r="B4501" t="str">
            <v>General Dynamics Itronix Europe, Lt</v>
          </cell>
        </row>
        <row r="4502">
          <cell r="B4502" t="str">
            <v xml:space="preserve">General Electric Portuguesa, SA    </v>
          </cell>
        </row>
        <row r="4503">
          <cell r="B4503" t="str">
            <v xml:space="preserve">Generation AB                      </v>
          </cell>
        </row>
        <row r="4504">
          <cell r="B4504" t="str">
            <v xml:space="preserve">Generator-Beyond The Brand,Lda     </v>
          </cell>
        </row>
        <row r="4505">
          <cell r="B4505" t="str">
            <v xml:space="preserve">Geneve Airport Hotel               </v>
          </cell>
        </row>
        <row r="4506">
          <cell r="B4506" t="str">
            <v xml:space="preserve">GEN-Gab.Est.Neurofisiológicos,Lda  </v>
          </cell>
        </row>
        <row r="4507">
          <cell r="B4507" t="str">
            <v xml:space="preserve">Gentil Alexandre Araújo Pereira    </v>
          </cell>
        </row>
        <row r="4508">
          <cell r="B4508" t="str">
            <v xml:space="preserve">Gentil M. R. Oliveira              </v>
          </cell>
        </row>
        <row r="4509">
          <cell r="B4509" t="str">
            <v xml:space="preserve">Gentil M. R. Oliveira              </v>
          </cell>
        </row>
        <row r="4510">
          <cell r="B4510" t="str">
            <v xml:space="preserve">Geo Service Abonnements            </v>
          </cell>
        </row>
        <row r="4511">
          <cell r="B4511" t="str">
            <v xml:space="preserve">Geobit-Tecnolog.Inf.Engenharia,Lda </v>
          </cell>
        </row>
        <row r="4512">
          <cell r="B4512" t="str">
            <v xml:space="preserve">Geocontrole-Geotecn.Estrut.Fund.SA </v>
          </cell>
        </row>
        <row r="4513">
          <cell r="B4513" t="str">
            <v xml:space="preserve">Geometral-Tecn.Medição e Inform.SA </v>
          </cell>
        </row>
        <row r="4514">
          <cell r="B4514" t="str">
            <v xml:space="preserve">Geopesquisa, Lda                   </v>
          </cell>
        </row>
        <row r="4515">
          <cell r="B4515" t="str">
            <v>Geoplano - Consultores Geotécnicos,</v>
          </cell>
        </row>
        <row r="4516">
          <cell r="B4516" t="str">
            <v xml:space="preserve">George Schmitt&amp; Co.Inc.            </v>
          </cell>
        </row>
        <row r="4517">
          <cell r="B4517" t="str">
            <v xml:space="preserve">Geoshape-Cons.Cartog.Cadastro,Lda  </v>
          </cell>
        </row>
        <row r="4518">
          <cell r="B4518" t="str">
            <v xml:space="preserve">Geosolve-Soluções de Engenharia    </v>
          </cell>
        </row>
        <row r="4519">
          <cell r="B4519" t="str">
            <v xml:space="preserve">Geostar-Arq.Topografia e Engª, Lda </v>
          </cell>
        </row>
        <row r="4520">
          <cell r="B4520" t="str">
            <v>Geota-G.Estudos Ord.Territ.Ambiente</v>
          </cell>
        </row>
        <row r="4521">
          <cell r="B4521" t="str">
            <v xml:space="preserve">Geotrota-Cons.Geociências,Unip.Lda </v>
          </cell>
        </row>
        <row r="4522">
          <cell r="B4522" t="str">
            <v xml:space="preserve">Geotur - Viagens e Turísmo, S.A.   </v>
          </cell>
        </row>
        <row r="4523">
          <cell r="B4523" t="str">
            <v xml:space="preserve">GEPE-Gab.Est.Prospectiva Económica </v>
          </cell>
        </row>
        <row r="4524">
          <cell r="B4524" t="str">
            <v>GERA-Gab.Engª Rod.Aeroportuária,Lda</v>
          </cell>
        </row>
        <row r="4525">
          <cell r="B4525" t="str">
            <v xml:space="preserve">Geraldo M. Gomes dos Santos        </v>
          </cell>
        </row>
        <row r="4526">
          <cell r="B4526" t="str">
            <v xml:space="preserve">Gerard Bailey                      </v>
          </cell>
        </row>
        <row r="4527">
          <cell r="B4527" t="str">
            <v xml:space="preserve">Gerco-Soc.Engª Electrotécnica, SA  </v>
          </cell>
        </row>
        <row r="4528">
          <cell r="B4528" t="str">
            <v xml:space="preserve">GERMANO ANTONIO SOUSA MOREIRA      </v>
          </cell>
        </row>
        <row r="4529">
          <cell r="B4529" t="str">
            <v xml:space="preserve">Germano Lopes e Cia., Lda          </v>
          </cell>
        </row>
        <row r="4530">
          <cell r="B4530" t="str">
            <v xml:space="preserve">Germano Marques da Silva           </v>
          </cell>
        </row>
        <row r="4531">
          <cell r="B4531" t="str">
            <v xml:space="preserve">Germano Marques Silva e Associados </v>
          </cell>
        </row>
        <row r="4532">
          <cell r="B4532" t="str">
            <v>Gertal-Comp.Geral de Rest.e Aliment</v>
          </cell>
        </row>
        <row r="4533">
          <cell r="B4533" t="str">
            <v>Gesloures-Gestão Equipamentos Socia</v>
          </cell>
        </row>
        <row r="4534">
          <cell r="B4534" t="str">
            <v xml:space="preserve">Gestarquivos-Gestão Arquivos, Lda  </v>
          </cell>
        </row>
        <row r="4535">
          <cell r="B4535" t="str">
            <v xml:space="preserve">Gestene-Gest.Energia Equipam.Lda   </v>
          </cell>
        </row>
        <row r="4536">
          <cell r="B4536" t="str">
            <v>Gestiener-Projecto, Gestão Consultª</v>
          </cell>
        </row>
        <row r="4537">
          <cell r="B4537" t="str">
            <v xml:space="preserve">GESTLUB, Lda                       </v>
          </cell>
        </row>
        <row r="4538">
          <cell r="B4538" t="str">
            <v xml:space="preserve">Gesto Consultores Comunicacion,SL  </v>
          </cell>
        </row>
        <row r="4539">
          <cell r="B4539" t="str">
            <v xml:space="preserve">Get In Line Lda.                   </v>
          </cell>
        </row>
        <row r="4540">
          <cell r="B4540" t="str">
            <v>Getty Images Sales Portugal,Unip.Ld</v>
          </cell>
        </row>
        <row r="4541">
          <cell r="B4541" t="str">
            <v xml:space="preserve">GFI Solutions-Tecn.Inform.Unip.Lda </v>
          </cell>
        </row>
        <row r="4542">
          <cell r="B4542" t="str">
            <v xml:space="preserve">Gh E A - Cons.Rec.Hidr.Plan.,Lda   </v>
          </cell>
        </row>
        <row r="4543">
          <cell r="B4543" t="str">
            <v xml:space="preserve">Gibb Portugal-Cons.Engª G.Amb.SA   </v>
          </cell>
        </row>
        <row r="4544">
          <cell r="B4544" t="str">
            <v xml:space="preserve">Gibson-Com.Mobiliário Unipess.Ld   </v>
          </cell>
        </row>
        <row r="4545">
          <cell r="B4545" t="str">
            <v xml:space="preserve">Giefarte--Gab.Int.Est.Financ.Arte  </v>
          </cell>
        </row>
        <row r="4546">
          <cell r="B4546" t="str">
            <v xml:space="preserve">Giem - Inv.Formação Marketing      </v>
          </cell>
        </row>
        <row r="4547">
          <cell r="B4547" t="str">
            <v xml:space="preserve">Gies, Lda                          </v>
          </cell>
        </row>
        <row r="4548">
          <cell r="B4548" t="str">
            <v xml:space="preserve">Gift Voucher-Soluções de Premiação </v>
          </cell>
        </row>
        <row r="4549">
          <cell r="B4549" t="str">
            <v xml:space="preserve">Gil Feliciano de Melo              </v>
          </cell>
        </row>
        <row r="4550">
          <cell r="B4550" t="str">
            <v xml:space="preserve">GIL MANUEL CRUZ VERÍSSIMO          </v>
          </cell>
        </row>
        <row r="4551">
          <cell r="B4551" t="str">
            <v xml:space="preserve">GIL PEDRO RAMALHO DA SILVA         </v>
          </cell>
        </row>
        <row r="4552">
          <cell r="B4552" t="str">
            <v xml:space="preserve">Gilauto-Automóveis,Máq.Equip.S.A.  </v>
          </cell>
        </row>
        <row r="4553">
          <cell r="B4553" t="str">
            <v xml:space="preserve">Gilberto Silva                     </v>
          </cell>
        </row>
        <row r="4554">
          <cell r="B4554" t="str">
            <v xml:space="preserve">Gillcar (Norte), S.A.              </v>
          </cell>
        </row>
        <row r="4555">
          <cell r="B4555" t="str">
            <v xml:space="preserve">Gilles Joalheiros                  </v>
          </cell>
        </row>
        <row r="4556">
          <cell r="B4556" t="str">
            <v xml:space="preserve">Gimnica-Branco &amp; Serra, Lda        </v>
          </cell>
        </row>
        <row r="4557">
          <cell r="B4557" t="str">
            <v xml:space="preserve">Ginásio Clube Naval                </v>
          </cell>
        </row>
        <row r="4558">
          <cell r="B4558" t="str">
            <v xml:space="preserve">Ginatlo-Ind.Com.Artigos desp.Lda   </v>
          </cell>
        </row>
        <row r="4559">
          <cell r="B4559" t="str">
            <v xml:space="preserve">Ginoinformações Publicações, Lda   </v>
          </cell>
        </row>
        <row r="4560">
          <cell r="B4560" t="str">
            <v xml:space="preserve">Gintegral - Gestão Ambiental, SA   </v>
          </cell>
        </row>
        <row r="4561">
          <cell r="B4561" t="str">
            <v xml:space="preserve">Gipac-Gab.Proj.Ass.Computador, Lda </v>
          </cell>
        </row>
        <row r="4562">
          <cell r="B4562" t="str">
            <v xml:space="preserve">Gis Iberica, S.L.                  </v>
          </cell>
        </row>
        <row r="4563">
          <cell r="B4563" t="str">
            <v xml:space="preserve">GISELA BRANCO PADRE                </v>
          </cell>
        </row>
        <row r="4564">
          <cell r="B4564" t="str">
            <v xml:space="preserve">Gisela Q. André - Imp.Exp.P.desc   </v>
          </cell>
        </row>
        <row r="4565">
          <cell r="B4565" t="str">
            <v>Gismédia - S.Inf. Geográfica e Mult</v>
          </cell>
        </row>
        <row r="4566">
          <cell r="B4566" t="str">
            <v xml:space="preserve">Gitei-Com.Equip.Comunicações, Lda  </v>
          </cell>
        </row>
        <row r="4567">
          <cell r="B4567" t="str">
            <v>GIT-Gab.Informatizado Topografia, L</v>
          </cell>
        </row>
        <row r="4568">
          <cell r="B4568" t="str">
            <v xml:space="preserve">Giza Tecnologias, S.A.             </v>
          </cell>
        </row>
        <row r="4569">
          <cell r="B4569" t="str">
            <v>Glaveleau (Portugal) Transitários,S</v>
          </cell>
        </row>
        <row r="4570">
          <cell r="B4570" t="str">
            <v xml:space="preserve">Glaverbel Vertal                   </v>
          </cell>
        </row>
        <row r="4571">
          <cell r="B4571" t="str">
            <v xml:space="preserve">Glendale International             </v>
          </cell>
        </row>
        <row r="4572">
          <cell r="B4572" t="str">
            <v xml:space="preserve">Glicénio Soares                    </v>
          </cell>
        </row>
        <row r="4573">
          <cell r="B4573" t="str">
            <v>Glintt-Global Intelligent Technolog</v>
          </cell>
        </row>
        <row r="4574">
          <cell r="B4574" t="str">
            <v>Glintt-Tecnology Enable Services,SA</v>
          </cell>
        </row>
        <row r="4575">
          <cell r="B4575" t="str">
            <v xml:space="preserve">Global - Estúdio Publicidade, Lda  </v>
          </cell>
        </row>
        <row r="4576">
          <cell r="B4576" t="str">
            <v xml:space="preserve">Global Airport Development         </v>
          </cell>
        </row>
        <row r="4577">
          <cell r="B4577" t="str">
            <v xml:space="preserve">Global Business Conferences        </v>
          </cell>
        </row>
        <row r="4578">
          <cell r="B4578" t="str">
            <v xml:space="preserve">GLOBAL COLLECT BV                  </v>
          </cell>
        </row>
        <row r="4579">
          <cell r="B4579" t="str">
            <v xml:space="preserve">Global Estratégias, SL             </v>
          </cell>
        </row>
        <row r="4580">
          <cell r="B4580" t="str">
            <v xml:space="preserve">Global Notícias Publicações, SA    </v>
          </cell>
        </row>
        <row r="4581">
          <cell r="B4581" t="str">
            <v xml:space="preserve">Global Serviços Engenharia Total   </v>
          </cell>
        </row>
        <row r="4582">
          <cell r="B4582" t="str">
            <v xml:space="preserve">Global Technol.&amp; Business Cons.SA  </v>
          </cell>
        </row>
        <row r="4583">
          <cell r="B4583" t="str">
            <v xml:space="preserve">Global, SQ, Lda                    </v>
          </cell>
        </row>
        <row r="4584">
          <cell r="B4584" t="str">
            <v xml:space="preserve">Global-Consult.Org.Gest.Empr.Lda   </v>
          </cell>
        </row>
        <row r="4585">
          <cell r="B4585" t="str">
            <v xml:space="preserve">GlobalConsulting                   </v>
          </cell>
        </row>
        <row r="4586">
          <cell r="B4586" t="str">
            <v>GLOBALDATA,Co. e Ind. Prod. Informá</v>
          </cell>
        </row>
        <row r="4587">
          <cell r="B4587" t="str">
            <v xml:space="preserve">Globaleda                          </v>
          </cell>
        </row>
        <row r="4588">
          <cell r="B4588" t="str">
            <v xml:space="preserve">GlobalRent-S.Port.Rent-a-Car,Lda   </v>
          </cell>
        </row>
        <row r="4589">
          <cell r="B4589" t="str">
            <v xml:space="preserve">Globalstone-Mármores Granitos,Lda  </v>
          </cell>
        </row>
        <row r="4590">
          <cell r="B4590" t="str">
            <v xml:space="preserve">Globaltagus-Sist.Informáticos,Lda  </v>
          </cell>
        </row>
        <row r="4591">
          <cell r="B4591" t="str">
            <v xml:space="preserve">Globespan Airways, Ltd             </v>
          </cell>
        </row>
        <row r="4592">
          <cell r="B4592" t="str">
            <v xml:space="preserve">Globo-Soc.Com.Mater.C.Electr.Lda   </v>
          </cell>
        </row>
        <row r="4593">
          <cell r="B4593" t="str">
            <v xml:space="preserve">Globo-Soc.Equipamentos Indust.Lda  </v>
          </cell>
        </row>
        <row r="4594">
          <cell r="B4594" t="str">
            <v xml:space="preserve">Glória Golf Resort                 </v>
          </cell>
        </row>
        <row r="4595">
          <cell r="B4595" t="str">
            <v xml:space="preserve">GM Cabral-C.Ass.Electrod.Unip.Lda  </v>
          </cell>
        </row>
        <row r="4596">
          <cell r="B4596" t="str">
            <v xml:space="preserve">GMAC-Com.Aluguer Veículos,Lda      </v>
          </cell>
        </row>
        <row r="4597">
          <cell r="B4597" t="str">
            <v xml:space="preserve">Gnóstica Lab. Anál. Clínicas,S.A.  </v>
          </cell>
        </row>
        <row r="4598">
          <cell r="B4598" t="str">
            <v xml:space="preserve">Go Create-Mark.Com.Eventos, SA     </v>
          </cell>
        </row>
        <row r="4599">
          <cell r="B4599" t="str">
            <v xml:space="preserve">GO4-Consulting, Unipessoal, Lda    </v>
          </cell>
        </row>
        <row r="4600">
          <cell r="B4600" t="str">
            <v xml:space="preserve">Golden-Máq.Cons.Embalagem,Lda      </v>
          </cell>
        </row>
        <row r="4601">
          <cell r="B4601" t="str">
            <v xml:space="preserve">Golding                            </v>
          </cell>
        </row>
        <row r="4602">
          <cell r="B4602" t="str">
            <v xml:space="preserve">Goldporta,SA-Imp.Exp.Portões Secc. </v>
          </cell>
        </row>
        <row r="4603">
          <cell r="B4603" t="str">
            <v>Golf Time-Golfe Inv.Turisticos S.A.</v>
          </cell>
        </row>
        <row r="4604">
          <cell r="B4604" t="str">
            <v xml:space="preserve">Golfecom-Activ. Lazer-Unip. Lda    </v>
          </cell>
        </row>
        <row r="4605">
          <cell r="B4605" t="str">
            <v xml:space="preserve">GolfeJardim-Socº de Equipamentos   </v>
          </cell>
        </row>
        <row r="4606">
          <cell r="B4606" t="str">
            <v xml:space="preserve">Golfocus,Lda                       </v>
          </cell>
        </row>
        <row r="4607">
          <cell r="B4607" t="str">
            <v xml:space="preserve">Golftoldos - Comércio Toldos,Lda   </v>
          </cell>
        </row>
        <row r="4608">
          <cell r="B4608" t="str">
            <v xml:space="preserve">GOLIPE, Rep.Equip.Ass. Auto, Ldª   </v>
          </cell>
        </row>
        <row r="4609">
          <cell r="B4609" t="str">
            <v xml:space="preserve">Gomatécnica-Import. Export.,Lda.   </v>
          </cell>
        </row>
        <row r="4610">
          <cell r="B4610" t="str">
            <v xml:space="preserve">Gomaval-Serv.Equip.Escritório,Lda  </v>
          </cell>
        </row>
        <row r="4611">
          <cell r="B4611" t="str">
            <v>Gomes &amp; Santos-Indª Panifª e Pastel</v>
          </cell>
        </row>
        <row r="4612">
          <cell r="B4612" t="str">
            <v xml:space="preserve">Gomes de Oliveira e Sá, Lda        </v>
          </cell>
        </row>
        <row r="4613">
          <cell r="B4613" t="str">
            <v xml:space="preserve">Gomes dos Santos, Lda.             </v>
          </cell>
        </row>
        <row r="4614">
          <cell r="B4614" t="str">
            <v xml:space="preserve">Gomes, Loureiro e Ca., Lda.        </v>
          </cell>
        </row>
        <row r="4615">
          <cell r="B4615" t="str">
            <v xml:space="preserve">Gomes, Rego e Furtado, Lda         </v>
          </cell>
        </row>
        <row r="4616">
          <cell r="B4616" t="str">
            <v xml:space="preserve">Gonçalo da Silva Ruivo             </v>
          </cell>
        </row>
        <row r="4617">
          <cell r="B4617" t="str">
            <v xml:space="preserve">Gonçalo Duan Lorena Soares Cardoso </v>
          </cell>
        </row>
        <row r="4618">
          <cell r="B4618" t="str">
            <v xml:space="preserve">Gonçalo Guerra Tavares             </v>
          </cell>
        </row>
        <row r="4619">
          <cell r="B4619" t="str">
            <v>Gonçalo Nuno Farinha Trincheiras De</v>
          </cell>
        </row>
        <row r="4620">
          <cell r="B4620" t="str">
            <v xml:space="preserve">Gonçalves - Máq.Ferramentas,Lda.   </v>
          </cell>
        </row>
        <row r="4621">
          <cell r="B4621" t="str">
            <v xml:space="preserve">Gonçalves &amp; Ribeiro, Lda           </v>
          </cell>
        </row>
        <row r="4622">
          <cell r="B4622" t="str">
            <v xml:space="preserve">Gondomadeiras-Martins e Filh.Lda   </v>
          </cell>
        </row>
        <row r="4623">
          <cell r="B4623" t="str">
            <v xml:space="preserve">Goody-Consultoria S.A.             </v>
          </cell>
        </row>
        <row r="4624">
          <cell r="B4624" t="str">
            <v xml:space="preserve">Google Inc.                        </v>
          </cell>
        </row>
        <row r="4625">
          <cell r="B4625" t="str">
            <v xml:space="preserve">Gordon e Bakaite, Lda              </v>
          </cell>
        </row>
        <row r="4626">
          <cell r="B4626" t="str">
            <v xml:space="preserve">Gorgal Trading, Lda                </v>
          </cell>
        </row>
        <row r="4627">
          <cell r="B4627" t="str">
            <v xml:space="preserve">Gouveia Pereira &amp; Associados       </v>
          </cell>
        </row>
        <row r="4628">
          <cell r="B4628" t="str">
            <v xml:space="preserve">GPROEX-Lda                         </v>
          </cell>
        </row>
        <row r="4629">
          <cell r="B4629" t="str">
            <v>Graça Spratley &amp; Cª-S.Secretariado,</v>
          </cell>
        </row>
        <row r="4630">
          <cell r="B4630" t="str">
            <v xml:space="preserve">Grace                              </v>
          </cell>
        </row>
        <row r="4631">
          <cell r="B4631" t="str">
            <v xml:space="preserve">Gracentur-Gr.Centro Turístico,Lda  </v>
          </cell>
        </row>
        <row r="4632">
          <cell r="B4632" t="str">
            <v xml:space="preserve">Graciete de Jesus Carrusca         </v>
          </cell>
        </row>
        <row r="4633">
          <cell r="B4633" t="str">
            <v xml:space="preserve">Graciosa Hotel                     </v>
          </cell>
        </row>
        <row r="4634">
          <cell r="B4634" t="str">
            <v xml:space="preserve">Gracitur, S.A.                     </v>
          </cell>
        </row>
        <row r="4635">
          <cell r="B4635" t="str">
            <v xml:space="preserve">Gráfica Açoreana, Lda.             </v>
          </cell>
        </row>
        <row r="4636">
          <cell r="B4636" t="str">
            <v xml:space="preserve">Gráfica Campo de Ourique, Lda      </v>
          </cell>
        </row>
        <row r="4637">
          <cell r="B4637" t="str">
            <v xml:space="preserve">Gráfica Comercial- Arnaldo         </v>
          </cell>
        </row>
        <row r="4638">
          <cell r="B4638" t="str">
            <v xml:space="preserve">Gráfica de Labruge, Lda            </v>
          </cell>
        </row>
        <row r="4639">
          <cell r="B4639" t="str">
            <v xml:space="preserve">Gráfica de Matosinhos, Lda.        </v>
          </cell>
        </row>
        <row r="4640">
          <cell r="B4640" t="str">
            <v xml:space="preserve">Gráfica Expansão-Artes Graf.Lda.   </v>
          </cell>
        </row>
        <row r="4641">
          <cell r="B4641" t="str">
            <v xml:space="preserve">Gráfica Jesus, Lda                 </v>
          </cell>
        </row>
        <row r="4642">
          <cell r="B4642" t="str">
            <v xml:space="preserve">Gráfica Poliarte, Lda              </v>
          </cell>
        </row>
        <row r="4643">
          <cell r="B4643" t="str">
            <v xml:space="preserve">Gráfica Sobralense, Lda.           </v>
          </cell>
        </row>
        <row r="4644">
          <cell r="B4644" t="str">
            <v xml:space="preserve">Graficarfil - Artes Gráficas, Lda  </v>
          </cell>
        </row>
        <row r="4645">
          <cell r="B4645" t="str">
            <v xml:space="preserve">Graficentro - Equip.Gráficos,Lda   </v>
          </cell>
        </row>
        <row r="4646">
          <cell r="B4646" t="str">
            <v xml:space="preserve">Graficentro Lisboa-Equip.Graf,Lda  </v>
          </cell>
        </row>
        <row r="4647">
          <cell r="B4647" t="str">
            <v xml:space="preserve">Gráficos A Lapa-Com.Imagem,Lda     </v>
          </cell>
        </row>
        <row r="4648">
          <cell r="B4648" t="str">
            <v>Grafigold-Serv.Gráf.Comunicação,Lda</v>
          </cell>
        </row>
        <row r="4649">
          <cell r="B4649" t="str">
            <v>GRAFILINHA-Trab. Graficos e Publici</v>
          </cell>
        </row>
        <row r="4650">
          <cell r="B4650" t="str">
            <v xml:space="preserve">Grafodinâmica-Prod.Equip.Graf.Lda  </v>
          </cell>
        </row>
        <row r="4651">
          <cell r="B4651" t="str">
            <v xml:space="preserve">Grampiam - Invest.Hoteleiros, S.A. </v>
          </cell>
        </row>
        <row r="4652">
          <cell r="B4652" t="str">
            <v xml:space="preserve">Grandimpor - Com.Fotografia, Lda   </v>
          </cell>
        </row>
        <row r="4653">
          <cell r="B4653" t="str">
            <v xml:space="preserve">Granifoia-Estr.E Mat.de Const.Lda  </v>
          </cell>
        </row>
        <row r="4654">
          <cell r="B4654" t="str">
            <v xml:space="preserve">Granitos Vale Gracioso, Lda        </v>
          </cell>
        </row>
        <row r="4655">
          <cell r="B4655" t="str">
            <v xml:space="preserve">Granja-Soc.Rep. Prod.P/Agric.Lda   </v>
          </cell>
        </row>
        <row r="4656">
          <cell r="B4656" t="str">
            <v xml:space="preserve">Grão Frio-Máq.Venda Automática,Lda </v>
          </cell>
        </row>
        <row r="4657">
          <cell r="B4657" t="str">
            <v xml:space="preserve">Gravarte - Vasco Gonçalves Costa   </v>
          </cell>
        </row>
        <row r="4658">
          <cell r="B4658" t="str">
            <v xml:space="preserve">Gravimeta-Sistema de Pesagem, Lda  </v>
          </cell>
        </row>
        <row r="4659">
          <cell r="B4659" t="str">
            <v xml:space="preserve">Graviner - Contruções, SA          </v>
          </cell>
        </row>
        <row r="4660">
          <cell r="B4660" t="str">
            <v xml:space="preserve">Gravomanos-Gravadores, Lda         </v>
          </cell>
        </row>
        <row r="4661">
          <cell r="B4661" t="str">
            <v xml:space="preserve">Gravomecânica - Manuel Joaquim     </v>
          </cell>
        </row>
        <row r="4662">
          <cell r="B4662" t="str">
            <v xml:space="preserve">Graziela Fátima M.P.Vilaça Lé      </v>
          </cell>
        </row>
        <row r="4663">
          <cell r="B4663" t="str">
            <v xml:space="preserve">Green Light Limited                </v>
          </cell>
        </row>
        <row r="4664">
          <cell r="B4664" t="str">
            <v>Greenbus- Transporte de Passageiros</v>
          </cell>
        </row>
        <row r="4665">
          <cell r="B4665" t="str">
            <v xml:space="preserve">Greendays, S.A                     </v>
          </cell>
        </row>
        <row r="4666">
          <cell r="B4666" t="str">
            <v xml:space="preserve">Greenlab-Gest.Man.Transformadores  </v>
          </cell>
        </row>
        <row r="4667">
          <cell r="B4667" t="str">
            <v xml:space="preserve">Greentoner-Rec.Cons.Informát.Lda   </v>
          </cell>
        </row>
        <row r="4668">
          <cell r="B4668" t="str">
            <v xml:space="preserve">Gregório José Carvoeiro Cardoso    </v>
          </cell>
        </row>
        <row r="4669">
          <cell r="B4669" t="str">
            <v xml:space="preserve">GRENOS                             </v>
          </cell>
        </row>
        <row r="4670">
          <cell r="B4670" t="str">
            <v xml:space="preserve">Greventil                          </v>
          </cell>
        </row>
        <row r="4671">
          <cell r="B4671" t="str">
            <v>Grid-Cons.Estud.Proj.Engenharia,Lda</v>
          </cell>
        </row>
        <row r="4672">
          <cell r="B4672" t="str">
            <v>Grid-Consultas,E.Proj.Engenharia,Ld</v>
          </cell>
        </row>
        <row r="4673">
          <cell r="B4673" t="str">
            <v xml:space="preserve">Grill Porto-Representações, Lda    </v>
          </cell>
        </row>
        <row r="4674">
          <cell r="B4674" t="str">
            <v xml:space="preserve">Grin-G.Resíduos Urbanos Indust.SA  </v>
          </cell>
        </row>
        <row r="4675">
          <cell r="B4675" t="str">
            <v xml:space="preserve">Ground Handling International      </v>
          </cell>
        </row>
        <row r="4676">
          <cell r="B4676" t="str">
            <v xml:space="preserve">Groundlevel, Lda                   </v>
          </cell>
        </row>
        <row r="4677">
          <cell r="B4677" t="str">
            <v xml:space="preserve">Group Moniteur, SA                 </v>
          </cell>
        </row>
        <row r="4678">
          <cell r="B4678" t="str">
            <v xml:space="preserve">Groupama Seguros de Vida, SA       </v>
          </cell>
        </row>
        <row r="4679">
          <cell r="B4679" t="str">
            <v xml:space="preserve">Groupama Seguros, SA               </v>
          </cell>
        </row>
        <row r="4680">
          <cell r="B4680" t="str">
            <v xml:space="preserve">Groupvision Portugal, Lda          </v>
          </cell>
        </row>
        <row r="4681">
          <cell r="B4681" t="str">
            <v xml:space="preserve">Groupvision Portugal, Lda          </v>
          </cell>
        </row>
        <row r="4682">
          <cell r="B4682" t="str">
            <v xml:space="preserve">Gruiber-Alug.Gruas,Eq.El.Transp.   </v>
          </cell>
        </row>
        <row r="4683">
          <cell r="B4683" t="str">
            <v xml:space="preserve">Grujola - Grupo Jovens de Lagoa    </v>
          </cell>
        </row>
        <row r="4684">
          <cell r="B4684" t="str">
            <v xml:space="preserve">Grupo Amigos do Museu de Marinha   </v>
          </cell>
        </row>
        <row r="4685">
          <cell r="B4685" t="str">
            <v xml:space="preserve">Grupo Amigos do Museu do Ar        </v>
          </cell>
        </row>
        <row r="4686">
          <cell r="B4686" t="str">
            <v xml:space="preserve">Grupo Cameirinha-Com.Serviços,SA   </v>
          </cell>
        </row>
        <row r="4687">
          <cell r="B4687" t="str">
            <v xml:space="preserve">Grupo Comunicar                    </v>
          </cell>
        </row>
        <row r="4688">
          <cell r="B4688" t="str">
            <v xml:space="preserve">Grupo Coral Ossonoba               </v>
          </cell>
        </row>
        <row r="4689">
          <cell r="B4689" t="str">
            <v xml:space="preserve">Grupo Folclórico de Faro           </v>
          </cell>
        </row>
        <row r="4690">
          <cell r="B4690" t="str">
            <v xml:space="preserve">Grupo Partteam-M.S.N.F.Sol.Inform. </v>
          </cell>
        </row>
        <row r="4691">
          <cell r="B4691" t="str">
            <v xml:space="preserve">Grupo Pestana Pousadas-I.Turist.SA </v>
          </cell>
        </row>
        <row r="4692">
          <cell r="B4692" t="str">
            <v xml:space="preserve">Grupo Português Betão Estrutural   </v>
          </cell>
        </row>
        <row r="4693">
          <cell r="B4693" t="str">
            <v xml:space="preserve">Grupo Vendap, SA                   </v>
          </cell>
        </row>
        <row r="4694">
          <cell r="B4694" t="str">
            <v>Grupo Vila 707-Inf.Serviços-Unip.Ld</v>
          </cell>
        </row>
        <row r="4695">
          <cell r="B4695" t="str">
            <v>GrupoTaper-Eq.Precisão Cientifica,L</v>
          </cell>
        </row>
        <row r="4696">
          <cell r="B4696" t="str">
            <v xml:space="preserve">GS Papel-Formulários Contínuo, Lda </v>
          </cell>
        </row>
        <row r="4697">
          <cell r="B4697" t="str">
            <v xml:space="preserve">Gsa - Gestão Serv.Aéreos, Lda      </v>
          </cell>
        </row>
        <row r="4698">
          <cell r="B4698" t="str">
            <v xml:space="preserve">GSI - Gab.Serviços Informática, Sa </v>
          </cell>
        </row>
        <row r="4699">
          <cell r="B4699" t="str">
            <v xml:space="preserve">GSM-Gestão Serv. e Mercados,Lda    </v>
          </cell>
        </row>
        <row r="4700">
          <cell r="B4700" t="str">
            <v xml:space="preserve">GTC-Sistemas Digitais de Video     </v>
          </cell>
        </row>
        <row r="4701">
          <cell r="B4701" t="str">
            <v xml:space="preserve">Gtie - Consultores, Lda            </v>
          </cell>
        </row>
        <row r="4702">
          <cell r="B4702" t="str">
            <v xml:space="preserve">GTM-Ind.Com.Artigos Vestuário, Lda </v>
          </cell>
        </row>
        <row r="4703">
          <cell r="B4703" t="str">
            <v xml:space="preserve">GTSL-Gest.Turismo,Serv.Lazer,SA    </v>
          </cell>
        </row>
        <row r="4704">
          <cell r="B4704" t="str">
            <v xml:space="preserve">Gualberto Medeiros Caetano         </v>
          </cell>
        </row>
        <row r="4705">
          <cell r="B4705" t="str">
            <v xml:space="preserve">GUALDIM DA SILVA CARVALHO          </v>
          </cell>
        </row>
        <row r="4706">
          <cell r="B4706" t="str">
            <v xml:space="preserve">Gualdim Nunes da Silva             </v>
          </cell>
        </row>
        <row r="4707">
          <cell r="B4707" t="str">
            <v xml:space="preserve">Gualdim Nunes da Silva,Lda         </v>
          </cell>
        </row>
        <row r="4708">
          <cell r="B4708" t="str">
            <v xml:space="preserve">Gualter Manuel Braga Cabral        </v>
          </cell>
        </row>
        <row r="4709">
          <cell r="B4709" t="str">
            <v xml:space="preserve">Gualter Manuel Silva Bettencourt   </v>
          </cell>
        </row>
        <row r="4710">
          <cell r="B4710" t="str">
            <v xml:space="preserve">Gualter Terroso                    </v>
          </cell>
        </row>
        <row r="4711">
          <cell r="B4711" t="str">
            <v xml:space="preserve">Gualtino Gonçalves Rodrigues       </v>
          </cell>
        </row>
        <row r="4712">
          <cell r="B4712" t="str">
            <v xml:space="preserve">Guarda Nacional República          </v>
          </cell>
        </row>
        <row r="4713">
          <cell r="B4713" t="str">
            <v xml:space="preserve">Guedes, Fonseca e Ca., Lda.        </v>
          </cell>
        </row>
        <row r="4714">
          <cell r="B4714" t="str">
            <v xml:space="preserve">Guerin - Rent-a-Car (2), Lda       </v>
          </cell>
        </row>
        <row r="4715">
          <cell r="B4715" t="str">
            <v xml:space="preserve">Guerreiro e Cardoso, Lda           </v>
          </cell>
        </row>
        <row r="4716">
          <cell r="B4716" t="str">
            <v xml:space="preserve">Guialmi Comercial, Lda             </v>
          </cell>
        </row>
        <row r="4717">
          <cell r="B4717" t="str">
            <v xml:space="preserve">Guialmi-Emp.Móveis Metálicos,SA    </v>
          </cell>
        </row>
        <row r="4718">
          <cell r="B4718" t="str">
            <v>Guiando-Consultª Servº Biologia Tur</v>
          </cell>
        </row>
        <row r="4719">
          <cell r="B4719" t="str">
            <v xml:space="preserve">GUIDA MARIA ANDRADE G.RODRIGUES DA </v>
          </cell>
        </row>
        <row r="4720">
          <cell r="B4720" t="str">
            <v xml:space="preserve">Guilherme J. Medeiros              </v>
          </cell>
        </row>
        <row r="4721">
          <cell r="B4721" t="str">
            <v xml:space="preserve">Guilherme Luis Neves Isidro        </v>
          </cell>
        </row>
        <row r="4722">
          <cell r="B4722" t="str">
            <v xml:space="preserve">Guilherme Marques Raposo           </v>
          </cell>
        </row>
        <row r="4723">
          <cell r="B4723" t="str">
            <v xml:space="preserve">Guilherme Medeiros Moscatel        </v>
          </cell>
        </row>
        <row r="4724">
          <cell r="B4724" t="str">
            <v xml:space="preserve">Guilherme Parente                  </v>
          </cell>
        </row>
        <row r="4725">
          <cell r="B4725" t="str">
            <v xml:space="preserve">GUILHERMINA GOMES DA SILVA         </v>
          </cell>
        </row>
        <row r="4726">
          <cell r="B4726" t="str">
            <v xml:space="preserve">Guinchotel-Activid.Hoteleiras, Lda </v>
          </cell>
        </row>
        <row r="4727">
          <cell r="B4727" t="str">
            <v xml:space="preserve">Gunnebo Portugal, SA               </v>
          </cell>
        </row>
        <row r="4728">
          <cell r="B4728" t="str">
            <v xml:space="preserve">GUSP-Ass.Ulitizadores SAP Portugal </v>
          </cell>
        </row>
        <row r="4729">
          <cell r="B4729" t="str">
            <v>Gustavo &amp; Andreia 2 Agência de Viag</v>
          </cell>
        </row>
        <row r="4730">
          <cell r="B4730" t="str">
            <v xml:space="preserve">Gustavo Cudell, Lda.               </v>
          </cell>
        </row>
        <row r="4731">
          <cell r="B4731" t="str">
            <v xml:space="preserve">H 3 P - Engenharia e Gestão ACE    </v>
          </cell>
        </row>
        <row r="4732">
          <cell r="B4732" t="str">
            <v xml:space="preserve">H Barros, Lda                      </v>
          </cell>
        </row>
        <row r="4733">
          <cell r="B4733" t="str">
            <v xml:space="preserve">H Neto-Reclamos Lum.em Néon e Pl   </v>
          </cell>
        </row>
        <row r="4734">
          <cell r="B4734" t="str">
            <v xml:space="preserve">H. J. Pavão de Sousa               </v>
          </cell>
        </row>
        <row r="4735">
          <cell r="B4735" t="str">
            <v xml:space="preserve">H. Nolasco &amp; Cia.,Lda              </v>
          </cell>
        </row>
        <row r="4736">
          <cell r="B4736" t="str">
            <v xml:space="preserve">H. Vaultier                        </v>
          </cell>
        </row>
        <row r="4737">
          <cell r="B4737" t="str">
            <v xml:space="preserve">H.C.I. - Construções, Lda.         </v>
          </cell>
        </row>
        <row r="4738">
          <cell r="B4738" t="str">
            <v xml:space="preserve">H.C.Papeis Gráficos, Lda           </v>
          </cell>
        </row>
        <row r="4739">
          <cell r="B4739" t="str">
            <v xml:space="preserve">H.D.Communication                  </v>
          </cell>
        </row>
        <row r="4740">
          <cell r="B4740" t="str">
            <v xml:space="preserve">H.S.Peres Guimarães,Lda            </v>
          </cell>
        </row>
        <row r="4741">
          <cell r="B4741" t="str">
            <v xml:space="preserve">H.Seabra-Com.Ind.Termicas, Lda     </v>
          </cell>
        </row>
        <row r="4742">
          <cell r="B4742" t="str">
            <v xml:space="preserve">H.Stern Joalheiros,S.A.            </v>
          </cell>
        </row>
        <row r="4743">
          <cell r="B4743" t="str">
            <v xml:space="preserve">H.Vaultier(Açores)-Com.de Máq.Lda  </v>
          </cell>
        </row>
        <row r="4744">
          <cell r="B4744" t="str">
            <v xml:space="preserve">H3J-Import. Export. Comércio, Lda  </v>
          </cell>
        </row>
        <row r="4745">
          <cell r="B4745" t="str">
            <v xml:space="preserve">Ha - Soluções Informáticas, Lda    </v>
          </cell>
        </row>
        <row r="4746">
          <cell r="B4746" t="str">
            <v xml:space="preserve">Habidom-Invest.Imobiliários, Lda   </v>
          </cell>
        </row>
        <row r="4747">
          <cell r="B4747" t="str">
            <v xml:space="preserve">Habimonta-Montagens Metálicas,Lda  </v>
          </cell>
        </row>
        <row r="4748">
          <cell r="B4748" t="str">
            <v xml:space="preserve">Habitocivil - Habitaç.C.Civil,Lda  </v>
          </cell>
        </row>
        <row r="4749">
          <cell r="B4749" t="str">
            <v>Hábitos-Public.Artes Gráficas, Ldaa</v>
          </cell>
        </row>
        <row r="4750">
          <cell r="B4750" t="str">
            <v xml:space="preserve">HabOlivais-Soc.Imobiliária,Lda     </v>
          </cell>
        </row>
        <row r="4751">
          <cell r="B4751" t="str">
            <v xml:space="preserve">Hach Lange, Lda.                   </v>
          </cell>
        </row>
        <row r="4752">
          <cell r="B4752" t="str">
            <v xml:space="preserve">Haga 2 (H2)-Juntas Motor.Expl.Ld   </v>
          </cell>
        </row>
        <row r="4753">
          <cell r="B4753" t="str">
            <v xml:space="preserve">Hagábé Informática, Lda            </v>
          </cell>
        </row>
        <row r="4754">
          <cell r="B4754" t="str">
            <v xml:space="preserve">Haleco                             </v>
          </cell>
        </row>
        <row r="4755">
          <cell r="B4755" t="str">
            <v xml:space="preserve">Halldale  Publishing e Media Ltd   </v>
          </cell>
        </row>
        <row r="4756">
          <cell r="B4756" t="str">
            <v xml:space="preserve">Hamburg Airport                    </v>
          </cell>
        </row>
        <row r="4757">
          <cell r="B4757" t="str">
            <v xml:space="preserve">Handlimetal-Eq.Aerop.Metalom.Lda   </v>
          </cell>
        </row>
        <row r="4758">
          <cell r="B4758" t="str">
            <v xml:space="preserve">Handlimetal-Eq.Aerop.Metalomec.Lda </v>
          </cell>
        </row>
        <row r="4759">
          <cell r="B4759" t="str">
            <v xml:space="preserve">Handy (USAR CÓD. 4119573)          </v>
          </cell>
        </row>
        <row r="4760">
          <cell r="B4760" t="str">
            <v xml:space="preserve">Handy Comercial Sul, Lda           </v>
          </cell>
        </row>
        <row r="4761">
          <cell r="B4761" t="str">
            <v>Handy Set-Sistemas para Áreas Traba</v>
          </cell>
        </row>
        <row r="4762">
          <cell r="B4762" t="str">
            <v>Handy Space - Eq Escrit. Armaz, Lda</v>
          </cell>
        </row>
        <row r="4763">
          <cell r="B4763" t="str">
            <v xml:space="preserve">Hanley e Belfus, Inc               </v>
          </cell>
        </row>
        <row r="4764">
          <cell r="B4764" t="str">
            <v xml:space="preserve">Hanna Instruments Portugal-Instrºs </v>
          </cell>
        </row>
        <row r="4765">
          <cell r="B4765" t="str">
            <v xml:space="preserve">HanseCom Media &amp; Com.Lda           </v>
          </cell>
        </row>
        <row r="4766">
          <cell r="B4766" t="str">
            <v xml:space="preserve">Hapag-Lloyd Express Gmbh           </v>
          </cell>
        </row>
        <row r="4767">
          <cell r="B4767" t="str">
            <v xml:space="preserve">Hapenning-Eventos,S.Mark.Prom.Lda  </v>
          </cell>
        </row>
        <row r="4768">
          <cell r="B4768" t="str">
            <v>Happy Sport-Actividades Desportivas</v>
          </cell>
        </row>
        <row r="4769">
          <cell r="B4769" t="str">
            <v xml:space="preserve">Harker, Sumner, SA                 </v>
          </cell>
        </row>
        <row r="4770">
          <cell r="B4770" t="str">
            <v xml:space="preserve">Harl-Soc. Instalações Electr.Lda   </v>
          </cell>
        </row>
        <row r="4771">
          <cell r="B4771" t="str">
            <v xml:space="preserve">Harris Rf Communication            </v>
          </cell>
        </row>
        <row r="4772">
          <cell r="B4772" t="str">
            <v xml:space="preserve">Harvard Business Review            </v>
          </cell>
        </row>
        <row r="4773">
          <cell r="B4773" t="str">
            <v xml:space="preserve">Harvey World Travel - Dili         </v>
          </cell>
        </row>
        <row r="4774">
          <cell r="B4774" t="str">
            <v xml:space="preserve">Hasse, Lda.                        </v>
          </cell>
        </row>
        <row r="4775">
          <cell r="B4775" t="str">
            <v>Have a Nice Day-Cont.Editoriais,Lda</v>
          </cell>
        </row>
        <row r="4776">
          <cell r="B4776" t="str">
            <v xml:space="preserve">Haworth Portugal-Mob.Escritório,Sa </v>
          </cell>
        </row>
        <row r="4777">
          <cell r="B4777" t="str">
            <v xml:space="preserve">Hay Consulting Group, S.A.         </v>
          </cell>
        </row>
        <row r="4778">
          <cell r="B4778" t="str">
            <v xml:space="preserve">HAYSP-Recrutº Selecção -Empª Trabº </v>
          </cell>
        </row>
        <row r="4779">
          <cell r="B4779" t="str">
            <v xml:space="preserve">HCI, Alves Ribeiro, Sotécnica, ACE </v>
          </cell>
        </row>
        <row r="4780">
          <cell r="B4780" t="str">
            <v xml:space="preserve">HCR-Informática e Traduções,Lda    </v>
          </cell>
        </row>
        <row r="4781">
          <cell r="B4781" t="str">
            <v xml:space="preserve">HCR-Repres, Equip.Infant.Unip.Lda  </v>
          </cell>
        </row>
        <row r="4782">
          <cell r="B4782" t="str">
            <v xml:space="preserve">HDJ-Construções, LDA               </v>
          </cell>
        </row>
        <row r="4783">
          <cell r="B4783" t="str">
            <v>Headset-Equip.Serviços Telecom, Lda</v>
          </cell>
        </row>
        <row r="4784">
          <cell r="B4784" t="str">
            <v xml:space="preserve">Health Express                     </v>
          </cell>
        </row>
        <row r="4785">
          <cell r="B4785" t="str">
            <v xml:space="preserve">Heathkit Educational Systems       </v>
          </cell>
        </row>
        <row r="4786">
          <cell r="B4786" t="str">
            <v>Heidrick &amp; Struggles-Cons.Gestão,Ld</v>
          </cell>
        </row>
        <row r="4787">
          <cell r="B4787" t="str">
            <v xml:space="preserve">Heinemann Publishers Oxford        </v>
          </cell>
        </row>
        <row r="4788">
          <cell r="B4788" t="str">
            <v xml:space="preserve">Heitor de Melo, Catering, Lda      </v>
          </cell>
        </row>
        <row r="4789">
          <cell r="B4789" t="str">
            <v xml:space="preserve">Heitor José Jorge                  </v>
          </cell>
        </row>
        <row r="4790">
          <cell r="B4790" t="str">
            <v xml:space="preserve">HEITOR MANUEL PEIXOTO ABRANTES     </v>
          </cell>
        </row>
        <row r="4791">
          <cell r="B4791" t="str">
            <v>HÉLDER DANIEL PONTES C. FARIA DE LE</v>
          </cell>
        </row>
        <row r="4792">
          <cell r="B4792" t="str">
            <v xml:space="preserve">Helder e Teixeira, Lda             </v>
          </cell>
        </row>
        <row r="4793">
          <cell r="B4793" t="str">
            <v>HÉLDER FERNANDO ALEXANDRINO FERREIR</v>
          </cell>
        </row>
        <row r="4794">
          <cell r="B4794" t="str">
            <v>HELDER FERNANDO DA SILVA BORGES PIM</v>
          </cell>
        </row>
        <row r="4795">
          <cell r="B4795" t="str">
            <v xml:space="preserve">Helder Figueiredo-S.Engª,Unip.Lda  </v>
          </cell>
        </row>
        <row r="4796">
          <cell r="B4796" t="str">
            <v xml:space="preserve">Helder Fraga Lourenço              </v>
          </cell>
        </row>
        <row r="4797">
          <cell r="B4797" t="str">
            <v xml:space="preserve">HELDER GUERREIRO VILHENA           </v>
          </cell>
        </row>
        <row r="4798">
          <cell r="B4798" t="str">
            <v xml:space="preserve">Helder João Pereira Mascate        </v>
          </cell>
        </row>
        <row r="4799">
          <cell r="B4799" t="str">
            <v xml:space="preserve">Helder Jorge Gonçalves Antunes     </v>
          </cell>
        </row>
        <row r="4800">
          <cell r="B4800" t="str">
            <v xml:space="preserve">Helder Manuel R.Terroso            </v>
          </cell>
        </row>
        <row r="4801">
          <cell r="B4801" t="str">
            <v xml:space="preserve">HÉLDER MONTEIRO COSME SILVA        </v>
          </cell>
        </row>
        <row r="4802">
          <cell r="B4802" t="str">
            <v xml:space="preserve">Helder Moutinho, Lda               </v>
          </cell>
        </row>
        <row r="4803">
          <cell r="B4803" t="str">
            <v xml:space="preserve">Helder Rodrigues                   </v>
          </cell>
        </row>
        <row r="4804">
          <cell r="B4804" t="str">
            <v xml:space="preserve">Helder Santos Torres,Herdeiros,Lda </v>
          </cell>
        </row>
        <row r="4805">
          <cell r="B4805" t="str">
            <v xml:space="preserve">HELENA  MARIA JESUS DE OLIVEIRA    </v>
          </cell>
        </row>
        <row r="4806">
          <cell r="B4806" t="str">
            <v xml:space="preserve">Helena &amp; Victor Pardal, Lda.       </v>
          </cell>
        </row>
        <row r="4807">
          <cell r="B4807" t="str">
            <v>HELENA DALILA M. DA SILVA MENDES CO</v>
          </cell>
        </row>
        <row r="4808">
          <cell r="B4808" t="str">
            <v xml:space="preserve">Helena Gonçalves Lapeira           </v>
          </cell>
        </row>
        <row r="4809">
          <cell r="B4809" t="str">
            <v xml:space="preserve">Helena Margarida Garcia Inácio     </v>
          </cell>
        </row>
        <row r="4810">
          <cell r="B4810" t="str">
            <v>HELENA MARIA DE JESUS CORREIA SARDI</v>
          </cell>
        </row>
        <row r="4811">
          <cell r="B4811" t="str">
            <v>HELENA MARIA DE NOVAIS E SILVA GIRÃ</v>
          </cell>
        </row>
        <row r="4812">
          <cell r="B4812" t="str">
            <v xml:space="preserve">HELENA MARIA DELFINO VAZ           </v>
          </cell>
        </row>
        <row r="4813">
          <cell r="B4813" t="str">
            <v xml:space="preserve">HELENA MARIA DOMINGOS DOMINGUEZ    </v>
          </cell>
        </row>
        <row r="4814">
          <cell r="B4814" t="str">
            <v xml:space="preserve">HELENA MARIA F. VAZ OLIVA          </v>
          </cell>
        </row>
        <row r="4815">
          <cell r="B4815" t="str">
            <v xml:space="preserve">HELENA MARIA FERREIRA LIMA         </v>
          </cell>
        </row>
        <row r="4816">
          <cell r="B4816" t="str">
            <v xml:space="preserve">HELENA OLIVEIRA ORNELAS            </v>
          </cell>
        </row>
        <row r="4817">
          <cell r="B4817" t="str">
            <v xml:space="preserve">Helena Rodrigues Dias              </v>
          </cell>
        </row>
        <row r="4818">
          <cell r="B4818" t="str">
            <v xml:space="preserve">Helena Teixeira Lourenço           </v>
          </cell>
        </row>
        <row r="4819">
          <cell r="B4819" t="str">
            <v xml:space="preserve">HELENA VANESSA OSORIO DE SOUSA     </v>
          </cell>
        </row>
        <row r="4820">
          <cell r="B4820" t="str">
            <v xml:space="preserve">Helgo-Angelo M.Freitas de Sousa    </v>
          </cell>
        </row>
        <row r="4821">
          <cell r="B4821" t="str">
            <v xml:space="preserve">Heliagro - Maia Pena - S.Rep.Lda   </v>
          </cell>
        </row>
        <row r="4822">
          <cell r="B4822" t="str">
            <v xml:space="preserve">Heliávia-Transporte Aéreo, Lda     </v>
          </cell>
        </row>
        <row r="4823">
          <cell r="B4823" t="str">
            <v xml:space="preserve">Helimotor - Com.Rep.Imp.Exp.,Lda   </v>
          </cell>
        </row>
        <row r="4824">
          <cell r="B4824" t="str">
            <v xml:space="preserve">Hélio A. F. Rodrigues              </v>
          </cell>
        </row>
        <row r="4825">
          <cell r="B4825" t="str">
            <v xml:space="preserve">Hélio Fernando Ramos               </v>
          </cell>
        </row>
        <row r="4826">
          <cell r="B4826" t="str">
            <v xml:space="preserve">Helio Joaquim Cabral Rebelo        </v>
          </cell>
        </row>
        <row r="4827">
          <cell r="B4827" t="str">
            <v xml:space="preserve">HELIO JOAQUIM CABRAL REBELO        </v>
          </cell>
        </row>
        <row r="4828">
          <cell r="B4828" t="str">
            <v xml:space="preserve">Hélio Roberto Neto Soares          </v>
          </cell>
        </row>
        <row r="4829">
          <cell r="B4829" t="str">
            <v xml:space="preserve">Heliocentro, Lda                   </v>
          </cell>
        </row>
        <row r="4830">
          <cell r="B4830" t="str">
            <v xml:space="preserve">Heliotipia Artistica, SL           </v>
          </cell>
        </row>
        <row r="4831">
          <cell r="B4831" t="str">
            <v xml:space="preserve">Helisul - Soc.Meios Aéreos, Lda    </v>
          </cell>
        </row>
        <row r="4832">
          <cell r="B4832" t="str">
            <v xml:space="preserve">Helitours Douro-Transp.Aéreos,SA   </v>
          </cell>
        </row>
        <row r="4833">
          <cell r="B4833" t="str">
            <v xml:space="preserve">Helitractores-Ind.C.Máq.Agric.Lda  </v>
          </cell>
        </row>
        <row r="4834">
          <cell r="B4834" t="str">
            <v xml:space="preserve">Help You-Secretariado Privado      </v>
          </cell>
        </row>
        <row r="4835">
          <cell r="B4835" t="str">
            <v>Helpdisk Data Recover Center-Rec.In</v>
          </cell>
        </row>
        <row r="4836">
          <cell r="B4836" t="str">
            <v xml:space="preserve">Helped Emergency                   </v>
          </cell>
        </row>
        <row r="4837">
          <cell r="B4837" t="str">
            <v xml:space="preserve">Helvetic Aviation AG               </v>
          </cell>
        </row>
        <row r="4838">
          <cell r="B4838" t="str">
            <v xml:space="preserve">Hemer-Serviços Lda                 </v>
          </cell>
        </row>
        <row r="4839">
          <cell r="B4839" t="str">
            <v xml:space="preserve">Hemoportugal-Soc.Mat.Ap.Dial.Lda   </v>
          </cell>
        </row>
        <row r="4840">
          <cell r="B4840" t="str">
            <v xml:space="preserve">Henisa-Cash &amp; Carry                </v>
          </cell>
        </row>
        <row r="4841">
          <cell r="B4841" t="str">
            <v xml:space="preserve">Henrique Abecasis Andresen G.Ass.  </v>
          </cell>
        </row>
        <row r="4842">
          <cell r="B4842" t="str">
            <v xml:space="preserve">Henrique Cayatte Design            </v>
          </cell>
        </row>
        <row r="4843">
          <cell r="B4843" t="str">
            <v xml:space="preserve">Henrique Luís Talhadas do Vale     </v>
          </cell>
        </row>
        <row r="4844">
          <cell r="B4844" t="str">
            <v xml:space="preserve">HENRIQUE MANUEL DO CARMO PIRES     </v>
          </cell>
        </row>
        <row r="4845">
          <cell r="B4845" t="str">
            <v xml:space="preserve">Henrique Medina Carreira           </v>
          </cell>
        </row>
        <row r="4846">
          <cell r="B4846" t="str">
            <v xml:space="preserve">Henrique Moller Miranda            </v>
          </cell>
        </row>
        <row r="4847">
          <cell r="B4847" t="str">
            <v xml:space="preserve">Henrique Pinto da Silva            </v>
          </cell>
        </row>
        <row r="4848">
          <cell r="B4848" t="str">
            <v xml:space="preserve">Henrique Silva Ben-David           </v>
          </cell>
        </row>
        <row r="4849">
          <cell r="B4849" t="str">
            <v xml:space="preserve">Henrique Tavares e Filhos, Lda.    </v>
          </cell>
        </row>
        <row r="4850">
          <cell r="B4850" t="str">
            <v xml:space="preserve">Henry Stewart Publications         </v>
          </cell>
        </row>
        <row r="4851">
          <cell r="B4851" t="str">
            <v xml:space="preserve">Henry Stewart Publications         </v>
          </cell>
        </row>
        <row r="4852">
          <cell r="B4852" t="str">
            <v xml:space="preserve">Henutal-Activ.Metalomecânicas,Lda  </v>
          </cell>
        </row>
        <row r="4853">
          <cell r="B4853" t="str">
            <v>Hepafiltra-Ar Cond.Filtragem Ar, Ld</v>
          </cell>
        </row>
        <row r="4854">
          <cell r="B4854" t="str">
            <v xml:space="preserve">Herald International Tribune       </v>
          </cell>
        </row>
        <row r="4855">
          <cell r="B4855" t="str">
            <v xml:space="preserve">Heraldina Belchior                 </v>
          </cell>
        </row>
        <row r="4856">
          <cell r="B4856" t="str">
            <v xml:space="preserve">HERCULANO SOUSA CABRAL             </v>
          </cell>
        </row>
        <row r="4857">
          <cell r="B4857" t="str">
            <v xml:space="preserve">Hércules, Lda                      </v>
          </cell>
        </row>
        <row r="4858">
          <cell r="B4858" t="str">
            <v xml:space="preserve">Herd. Agostinho F.Medeiros,Lda     </v>
          </cell>
        </row>
        <row r="4859">
          <cell r="B4859" t="str">
            <v xml:space="preserve">Herdeiros de José de Freitas Silva </v>
          </cell>
        </row>
        <row r="4860">
          <cell r="B4860" t="str">
            <v xml:space="preserve">Herdºs.Luciano Moniz Mauricio      </v>
          </cell>
        </row>
        <row r="4861">
          <cell r="B4861" t="str">
            <v xml:space="preserve">Hergofrio-Com. Equip. Frio, Lda.   </v>
          </cell>
        </row>
        <row r="4862">
          <cell r="B4862" t="str">
            <v>HERMANA IRENE BENTO FURTADO SILVA D</v>
          </cell>
        </row>
        <row r="4863">
          <cell r="B4863" t="str">
            <v xml:space="preserve">Hermann Biener-Mat.Eléctrico, Lda  </v>
          </cell>
        </row>
        <row r="4864">
          <cell r="B4864" t="str">
            <v xml:space="preserve">Hermano Durão                      </v>
          </cell>
        </row>
        <row r="4865">
          <cell r="B4865" t="str">
            <v xml:space="preserve">Hermesgrafica-S.Port.Rep.Ind.,Lda  </v>
          </cell>
        </row>
        <row r="4866">
          <cell r="B4866" t="str">
            <v xml:space="preserve">Hermínio Silva Ferreira            </v>
          </cell>
        </row>
        <row r="4867">
          <cell r="B4867" t="str">
            <v xml:space="preserve">Hernani Heitor Gois dos Santos     </v>
          </cell>
        </row>
        <row r="4868">
          <cell r="B4868" t="str">
            <v xml:space="preserve">Hernâni Mendonça Peixoto           </v>
          </cell>
        </row>
        <row r="4869">
          <cell r="B4869" t="str">
            <v>Herondina de Jesus Correia Casanova</v>
          </cell>
        </row>
        <row r="4870">
          <cell r="B4870" t="str">
            <v xml:space="preserve">Herosval - Com.Representações,Ld   </v>
          </cell>
        </row>
        <row r="4871">
          <cell r="B4871" t="str">
            <v xml:space="preserve">Hescopor - Controle Corrosão,Lda   </v>
          </cell>
        </row>
        <row r="4872">
          <cell r="B4872" t="str">
            <v xml:space="preserve">Hespor- Construções, Lda           </v>
          </cell>
        </row>
        <row r="4873">
          <cell r="B4873" t="str">
            <v xml:space="preserve">Hewlett - Packard Portugal, S.A.   </v>
          </cell>
        </row>
        <row r="4874">
          <cell r="B4874" t="str">
            <v xml:space="preserve">Hewlett Packard Internac.Bank, Ltd </v>
          </cell>
        </row>
        <row r="4875">
          <cell r="B4875" t="str">
            <v xml:space="preserve">Hexaplano-Arq.Constr.Design,Lda    </v>
          </cell>
        </row>
        <row r="4876">
          <cell r="B4876" t="str">
            <v>HFP-Hachette Filipacchi Publicações</v>
          </cell>
        </row>
        <row r="4877">
          <cell r="B4877" t="str">
            <v xml:space="preserve">Hh Computadores, Lda               </v>
          </cell>
        </row>
        <row r="4878">
          <cell r="B4878" t="str">
            <v>HHR Poland TRS SP (Sheraton Warsaw)</v>
          </cell>
        </row>
        <row r="4879">
          <cell r="B4879" t="str">
            <v xml:space="preserve">Hidralveda-S.Vedação Máquinas,Lda  </v>
          </cell>
        </row>
        <row r="4880">
          <cell r="B4880" t="str">
            <v xml:space="preserve">Hidroassiste-Ass.Tecn.C.Edifíc,SA  </v>
          </cell>
        </row>
        <row r="4881">
          <cell r="B4881" t="str">
            <v>Hidrocabril-Socº Representações Lda</v>
          </cell>
        </row>
        <row r="4882">
          <cell r="B4882" t="str">
            <v xml:space="preserve">Hidroclima-Soc.Proj.I.Hid.T.,Lda   </v>
          </cell>
        </row>
        <row r="4883">
          <cell r="B4883" t="str">
            <v xml:space="preserve">Hidroespaço                        </v>
          </cell>
        </row>
        <row r="4884">
          <cell r="B4884" t="str">
            <v xml:space="preserve">Hidrointel, Lda                    </v>
          </cell>
        </row>
        <row r="4885">
          <cell r="B4885" t="str">
            <v xml:space="preserve">Hidromac-Soc.Proj.Const.H.P.Lda    </v>
          </cell>
        </row>
        <row r="4886">
          <cell r="B4886" t="str">
            <v xml:space="preserve">Hidromaia-Com.E Ind.de Equip.Lda   </v>
          </cell>
        </row>
        <row r="4887">
          <cell r="B4887" t="str">
            <v xml:space="preserve">Hidromarco, Lda                    </v>
          </cell>
        </row>
        <row r="4888">
          <cell r="B4888" t="str">
            <v xml:space="preserve">Hidromotores, Lda.                 </v>
          </cell>
        </row>
        <row r="4889">
          <cell r="B4889" t="str">
            <v xml:space="preserve">Hidroprojecto-Engª e Gestão,SA     </v>
          </cell>
        </row>
        <row r="4890">
          <cell r="B4890" t="str">
            <v xml:space="preserve">HIDROSINTRA, Ldª.                  </v>
          </cell>
        </row>
        <row r="4891">
          <cell r="B4891" t="str">
            <v>Hidrotrans-Limp.Tecnicas e Industri</v>
          </cell>
        </row>
        <row r="4892">
          <cell r="B4892" t="str">
            <v xml:space="preserve">Hidrovento-Est..Eq.Electromec.,Lda </v>
          </cell>
        </row>
        <row r="4893">
          <cell r="B4893" t="str">
            <v xml:space="preserve">High Design                        </v>
          </cell>
        </row>
        <row r="4894">
          <cell r="B4894" t="str">
            <v xml:space="preserve">High Design-Alta Comunicação Unip. </v>
          </cell>
        </row>
        <row r="4895">
          <cell r="B4895" t="str">
            <v xml:space="preserve">Highbury Columbus Travel Publish.  </v>
          </cell>
        </row>
        <row r="4896">
          <cell r="B4896" t="str">
            <v xml:space="preserve">Higiaçores - Comerc.Serviços,Lda   </v>
          </cell>
        </row>
        <row r="4897">
          <cell r="B4897" t="str">
            <v xml:space="preserve">Higidus-Sistemas Engª Ambiental SA </v>
          </cell>
        </row>
        <row r="4898">
          <cell r="B4898" t="str">
            <v xml:space="preserve">Higielândia - Sist.Higiene, Lda    </v>
          </cell>
        </row>
        <row r="4899">
          <cell r="B4899" t="str">
            <v xml:space="preserve">Higienova-Hig.Limpeza Industr.Lda  </v>
          </cell>
        </row>
        <row r="4900">
          <cell r="B4900" t="str">
            <v xml:space="preserve">Hilário da Conceição Antunes       </v>
          </cell>
        </row>
        <row r="4901">
          <cell r="B4901" t="str">
            <v xml:space="preserve">HILARIO DA PAZ VALENTE             </v>
          </cell>
        </row>
        <row r="4902">
          <cell r="B4902" t="str">
            <v xml:space="preserve">Hilário e Guerreiro, Lda           </v>
          </cell>
        </row>
        <row r="4903">
          <cell r="B4903" t="str">
            <v xml:space="preserve">HILARIO JOSE DE OLIVEIRA ALMEIDA   </v>
          </cell>
        </row>
        <row r="4904">
          <cell r="B4904" t="str">
            <v xml:space="preserve">HILDEBRANDO JOSÉ MADRUGA DA SILVA  </v>
          </cell>
        </row>
        <row r="4905">
          <cell r="B4905" t="str">
            <v>Hilti (Portugal)-Prod.e Serviços,Ld</v>
          </cell>
        </row>
        <row r="4906">
          <cell r="B4906" t="str">
            <v xml:space="preserve">Hilton Dublin Kilmainham           </v>
          </cell>
        </row>
        <row r="4907">
          <cell r="B4907" t="str">
            <v xml:space="preserve">Hiperbit - Serv.Informat.,Lda      </v>
          </cell>
        </row>
        <row r="4908">
          <cell r="B4908" t="str">
            <v>Hiperbor-Com.Acessórios Veículos,SA</v>
          </cell>
        </row>
        <row r="4909">
          <cell r="B4909" t="str">
            <v xml:space="preserve">Hiperclima-C.Dist.Térmic.Port.S.A. </v>
          </cell>
        </row>
        <row r="4910">
          <cell r="B4910" t="str">
            <v>Hiperdata-Eq.Consum.Escritório, Lda</v>
          </cell>
        </row>
        <row r="4911">
          <cell r="B4911" t="str">
            <v xml:space="preserve">Hiperimpério Pneus, SA             </v>
          </cell>
        </row>
        <row r="4912">
          <cell r="B4912" t="str">
            <v>Hiperlight-Ilum.Electrif.-S.Unip.Ld</v>
          </cell>
        </row>
        <row r="4913">
          <cell r="B4913" t="str">
            <v xml:space="preserve">Hiperpneus, SA                     </v>
          </cell>
        </row>
        <row r="4914">
          <cell r="B4914" t="str">
            <v xml:space="preserve">Hiperquímica-Prod.Quim.Indust.Lda  </v>
          </cell>
        </row>
        <row r="4915">
          <cell r="B4915" t="str">
            <v>Hipertécnica-C.T.de Electrónica, Ld</v>
          </cell>
        </row>
        <row r="4916">
          <cell r="B4916" t="str">
            <v xml:space="preserve">Hipitécnica-C.Eq.HípicosTransp.Lda </v>
          </cell>
        </row>
        <row r="4917">
          <cell r="B4917" t="str">
            <v xml:space="preserve">Hipólito e Filhas, Lda             </v>
          </cell>
        </row>
        <row r="4918">
          <cell r="B4918" t="str">
            <v xml:space="preserve">Hispanica Palacios Congresos,SL    </v>
          </cell>
        </row>
        <row r="4919">
          <cell r="B4919" t="str">
            <v xml:space="preserve">Hispano Energias y Sistemas, SA    </v>
          </cell>
        </row>
        <row r="4920">
          <cell r="B4920" t="str">
            <v xml:space="preserve">Hispano Energias y Sistemas, SA    </v>
          </cell>
        </row>
        <row r="4921">
          <cell r="B4921" t="str">
            <v xml:space="preserve">Hispanor                           </v>
          </cell>
        </row>
        <row r="4922">
          <cell r="B4922" t="str">
            <v xml:space="preserve">Hitt-Holland Inst.Traffic Tecn.    </v>
          </cell>
        </row>
        <row r="4923">
          <cell r="B4923" t="str">
            <v xml:space="preserve">Hobart Ground Power                </v>
          </cell>
        </row>
        <row r="4924">
          <cell r="B4924" t="str">
            <v xml:space="preserve">Holiday Inn-Morlaix Inv.Turist.    </v>
          </cell>
        </row>
        <row r="4925">
          <cell r="B4925" t="str">
            <v xml:space="preserve">Hollandse Signaalapparaten         </v>
          </cell>
        </row>
        <row r="4926">
          <cell r="B4926" t="str">
            <v xml:space="preserve">Holtauto-Produtos Automóveis,Lda   </v>
          </cell>
        </row>
        <row r="4927">
          <cell r="B4927" t="str">
            <v xml:space="preserve">Homero Alves Marques, Herd.,Lda    </v>
          </cell>
        </row>
        <row r="4928">
          <cell r="B4928" t="str">
            <v xml:space="preserve">Homes Int. S.A.                    </v>
          </cell>
        </row>
        <row r="4929">
          <cell r="B4929" t="str">
            <v xml:space="preserve">Honorato Moreira e Monteiro, Lda   </v>
          </cell>
        </row>
        <row r="4930">
          <cell r="B4930" t="str">
            <v xml:space="preserve">Horácio Alves, Lda.                </v>
          </cell>
        </row>
        <row r="4931">
          <cell r="B4931" t="str">
            <v xml:space="preserve">Horácio Costa-Soc.Repres.O.C.Civil </v>
          </cell>
        </row>
        <row r="4932">
          <cell r="B4932" t="str">
            <v xml:space="preserve">Horácio Manuel da Silva Pires      </v>
          </cell>
        </row>
        <row r="4933">
          <cell r="B4933" t="str">
            <v xml:space="preserve">Horacio Mendes Covita              </v>
          </cell>
        </row>
        <row r="4934">
          <cell r="B4934" t="str">
            <v xml:space="preserve">HORÁCIO PIRES                      </v>
          </cell>
        </row>
        <row r="4935">
          <cell r="B4935" t="str">
            <v xml:space="preserve">HORÁCIO PIRES                      </v>
          </cell>
        </row>
        <row r="4936">
          <cell r="B4936" t="str">
            <v xml:space="preserve">Horácio S.B.Viegas                 </v>
          </cell>
        </row>
        <row r="4937">
          <cell r="B4937" t="str">
            <v xml:space="preserve">Horácio Silva Garcia               </v>
          </cell>
        </row>
        <row r="4938">
          <cell r="B4938" t="str">
            <v xml:space="preserve">Horeca, Lda.                       </v>
          </cell>
        </row>
        <row r="4939">
          <cell r="B4939" t="str">
            <v>Horizonte de Palavras-Edições Unipe</v>
          </cell>
        </row>
        <row r="4940">
          <cell r="B4940" t="str">
            <v xml:space="preserve">Horizonte Filmes                   </v>
          </cell>
        </row>
        <row r="4941">
          <cell r="B4941" t="str">
            <v xml:space="preserve">Hormann Portugal - Portas Lda      </v>
          </cell>
        </row>
        <row r="4942">
          <cell r="B4942" t="str">
            <v xml:space="preserve">Hormitec-Tec.Auxiliares Construção </v>
          </cell>
        </row>
        <row r="4943">
          <cell r="B4943" t="str">
            <v xml:space="preserve">Horsil - Rep.Prod.A.Mat.de Cont.   </v>
          </cell>
        </row>
        <row r="4944">
          <cell r="B4944" t="str">
            <v xml:space="preserve">Horta &amp; Trindade, Lda              </v>
          </cell>
        </row>
        <row r="4945">
          <cell r="B4945" t="str">
            <v xml:space="preserve">Hortal - Indústria Alumínios, Lda  </v>
          </cell>
        </row>
        <row r="4946">
          <cell r="B4946" t="str">
            <v xml:space="preserve">Hortasuper-Com.Representações, Lda </v>
          </cell>
        </row>
        <row r="4947">
          <cell r="B4947" t="str">
            <v xml:space="preserve">Horto do Campo Grande, SA          </v>
          </cell>
        </row>
        <row r="4948">
          <cell r="B4948" t="str">
            <v xml:space="preserve">Hospedeiras de Portugal, Lda       </v>
          </cell>
        </row>
        <row r="4949">
          <cell r="B4949" t="str">
            <v xml:space="preserve">Hospimédica, Lda                   </v>
          </cell>
        </row>
        <row r="4950">
          <cell r="B4950" t="str">
            <v xml:space="preserve">Hospital Cuf Infante Santo, SA     </v>
          </cell>
        </row>
        <row r="4951">
          <cell r="B4951" t="str">
            <v xml:space="preserve">Hospital da Horta                  </v>
          </cell>
        </row>
        <row r="4952">
          <cell r="B4952" t="str">
            <v xml:space="preserve">Hospital da Luz S.A.               </v>
          </cell>
        </row>
        <row r="4953">
          <cell r="B4953" t="str">
            <v xml:space="preserve">Hospital de Faro, EPE              </v>
          </cell>
        </row>
        <row r="4954">
          <cell r="B4954" t="str">
            <v xml:space="preserve">Hospital Distrital de Faro         </v>
          </cell>
        </row>
        <row r="4955">
          <cell r="B4955" t="str">
            <v xml:space="preserve">Hospital Júlio de Matos            </v>
          </cell>
        </row>
        <row r="4956">
          <cell r="B4956" t="str">
            <v xml:space="preserve">Hospital Magalhães Lemos,          </v>
          </cell>
        </row>
        <row r="4957">
          <cell r="B4957" t="str">
            <v xml:space="preserve">Hospwork, Lda                      </v>
          </cell>
        </row>
        <row r="4958">
          <cell r="B4958" t="str">
            <v xml:space="preserve">Hostalina Barbosa                  </v>
          </cell>
        </row>
        <row r="4959">
          <cell r="B4959" t="str">
            <v xml:space="preserve">Hostalina-Organização Festas,Lda   </v>
          </cell>
        </row>
        <row r="4960">
          <cell r="B4960" t="str">
            <v xml:space="preserve">Hot. R.D.Amélia-Invistel-I.Hotel   </v>
          </cell>
        </row>
        <row r="4961">
          <cell r="B4961" t="str">
            <v xml:space="preserve">Hotéis Belver-Management Hoteleiro </v>
          </cell>
        </row>
        <row r="4962">
          <cell r="B4962" t="str">
            <v>Hoteis do Atlântico-S.I.G.Hotéis,SA</v>
          </cell>
        </row>
        <row r="4963">
          <cell r="B4963" t="str">
            <v xml:space="preserve">Hoteis Plasa, SA                   </v>
          </cell>
        </row>
        <row r="4964">
          <cell r="B4964" t="str">
            <v xml:space="preserve">Hoteis Sheraton de Portugal, SA    </v>
          </cell>
        </row>
        <row r="4965">
          <cell r="B4965" t="str">
            <v xml:space="preserve">Hotel Atlantis                     </v>
          </cell>
        </row>
        <row r="4966">
          <cell r="B4966" t="str">
            <v xml:space="preserve">Hotel Center de Monte Real, S.A.   </v>
          </cell>
        </row>
        <row r="4967">
          <cell r="B4967" t="str">
            <v xml:space="preserve">Hotel Crowne Plaza Toulose         </v>
          </cell>
        </row>
        <row r="4968">
          <cell r="B4968" t="str">
            <v xml:space="preserve">Hotel da Bolsa                     </v>
          </cell>
        </row>
        <row r="4969">
          <cell r="B4969" t="str">
            <v xml:space="preserve">Hotel da Horta                     </v>
          </cell>
        </row>
        <row r="4970">
          <cell r="B4970" t="str">
            <v>Hotel da Praia-Gestão  Exp.Hóteis,S</v>
          </cell>
        </row>
        <row r="4971">
          <cell r="B4971" t="str">
            <v xml:space="preserve">Hotel de Lagos, SA                 </v>
          </cell>
        </row>
        <row r="4972">
          <cell r="B4972" t="str">
            <v xml:space="preserve">Hotel de Turísmo de Abrantes, S.A. </v>
          </cell>
        </row>
        <row r="4973">
          <cell r="B4973" t="str">
            <v>Hotel do Colégio-Empr.Turísticos,Ld</v>
          </cell>
        </row>
        <row r="4974">
          <cell r="B4974" t="str">
            <v xml:space="preserve">Hotel Dom Bernardo                 </v>
          </cell>
        </row>
        <row r="4975">
          <cell r="B4975" t="str">
            <v>Hotel Faro Ria-Activ.Turísticas, SA</v>
          </cell>
        </row>
        <row r="4976">
          <cell r="B4976" t="str">
            <v xml:space="preserve">Hotel Golf Mar                     </v>
          </cell>
        </row>
        <row r="4977">
          <cell r="B4977" t="str">
            <v xml:space="preserve">Hotel Lisboa, Lda                  </v>
          </cell>
        </row>
        <row r="4978">
          <cell r="B4978" t="str">
            <v xml:space="preserve">Hotel Lutécia-Soc.Imobil.Olívia,Sa </v>
          </cell>
        </row>
        <row r="4979">
          <cell r="B4979" t="str">
            <v xml:space="preserve">Hotel Mundial-Soc.Hot.T.Sotel.S.A. </v>
          </cell>
        </row>
        <row r="4980">
          <cell r="B4980" t="str">
            <v xml:space="preserve">Hotel Ocidental-Toste Mendes,Lda   </v>
          </cell>
        </row>
        <row r="4981">
          <cell r="B4981" t="str">
            <v xml:space="preserve">Hotel Palácio - Estoril Plage, SA  </v>
          </cell>
        </row>
        <row r="4982">
          <cell r="B4982" t="str">
            <v xml:space="preserve">Hotel Prínc.Perfeito-S.Unipes.Lda  </v>
          </cell>
        </row>
        <row r="4983">
          <cell r="B4983" t="str">
            <v xml:space="preserve">Hotel Residencial S.Tiago, Lda     </v>
          </cell>
        </row>
        <row r="4984">
          <cell r="B4984" t="str">
            <v xml:space="preserve">Hotel Ritz, SA                     </v>
          </cell>
        </row>
        <row r="4985">
          <cell r="B4985" t="str">
            <v xml:space="preserve">Hotel Roma, S.A. - Soc. Concess.   </v>
          </cell>
        </row>
        <row r="4986">
          <cell r="B4986" t="str">
            <v xml:space="preserve">Hotel Tivoli, S.A.                 </v>
          </cell>
        </row>
        <row r="4987">
          <cell r="B4987" t="str">
            <v xml:space="preserve">Hotel Zenit Lisboa                 </v>
          </cell>
        </row>
        <row r="4988">
          <cell r="B4988" t="str">
            <v xml:space="preserve">Hotelapa-Investim.Hoteleiro, SA    </v>
          </cell>
        </row>
        <row r="4989">
          <cell r="B4989" t="str">
            <v xml:space="preserve">Hotelgal, S.A.                     </v>
          </cell>
        </row>
        <row r="4990">
          <cell r="B4990" t="str">
            <v xml:space="preserve">Hotespaço                          </v>
          </cell>
        </row>
        <row r="4991">
          <cell r="B4991" t="str">
            <v xml:space="preserve">Hoti - Oriente Hotéis, Sa          </v>
          </cell>
        </row>
        <row r="4992">
          <cell r="B4992" t="str">
            <v xml:space="preserve">Hotmanagement-Expl.G.Hoteleira,Lda </v>
          </cell>
        </row>
        <row r="4993">
          <cell r="B4993" t="str">
            <v xml:space="preserve">Hotti Aveiro Hoteis, SA            </v>
          </cell>
        </row>
        <row r="4994">
          <cell r="B4994" t="str">
            <v xml:space="preserve">Hottrade-Repr.Gestão Serviços, Lda </v>
          </cell>
        </row>
        <row r="4995">
          <cell r="B4995" t="str">
            <v xml:space="preserve">Hovias-Sinalização Rodoviária,Lda  </v>
          </cell>
        </row>
        <row r="4996">
          <cell r="B4996" t="str">
            <v xml:space="preserve">HQN-Strategy Consulting, Lda       </v>
          </cell>
        </row>
        <row r="4997">
          <cell r="B4997" t="str">
            <v xml:space="preserve">HR - Aluguer Automóveis, SA        </v>
          </cell>
        </row>
        <row r="4998">
          <cell r="B4998" t="str">
            <v xml:space="preserve">HR - Net Europe                    </v>
          </cell>
        </row>
        <row r="4999">
          <cell r="B4999" t="str">
            <v xml:space="preserve">HR Protecção-Com.Mat.Prot.Trab.Lda </v>
          </cell>
        </row>
        <row r="5000">
          <cell r="B5000" t="str">
            <v xml:space="preserve">HST-Hig.Segurança Trabalho,Lda     </v>
          </cell>
        </row>
        <row r="5001">
          <cell r="B5001" t="str">
            <v xml:space="preserve">HTA-Hotéis Turismo Anim.Açores,SA  </v>
          </cell>
        </row>
        <row r="5002">
          <cell r="B5002" t="str">
            <v xml:space="preserve">Hubel-Com.Tecn. Água Ambiente,Lda  </v>
          </cell>
        </row>
        <row r="5003">
          <cell r="B5003" t="str">
            <v xml:space="preserve">Hubgrade, S.A                      </v>
          </cell>
        </row>
        <row r="5004">
          <cell r="B5004" t="str">
            <v xml:space="preserve">Hudarauto-Maq.Agicolas e Industr.  </v>
          </cell>
        </row>
        <row r="5005">
          <cell r="B5005" t="str">
            <v xml:space="preserve">Hugo Campos-Soc.Unipessoal,Lda     </v>
          </cell>
        </row>
        <row r="5006">
          <cell r="B5006" t="str">
            <v xml:space="preserve">Hugo Cândido Abrunhosa             </v>
          </cell>
        </row>
        <row r="5007">
          <cell r="B5007" t="str">
            <v xml:space="preserve">Hugo César D. Gama Henriques       </v>
          </cell>
        </row>
        <row r="5008">
          <cell r="B5008" t="str">
            <v xml:space="preserve">Hugo César P. Magalhães Miranda    </v>
          </cell>
        </row>
        <row r="5009">
          <cell r="B5009" t="str">
            <v xml:space="preserve">Humancap-Gestão de Capital Humano  </v>
          </cell>
        </row>
        <row r="5010">
          <cell r="B5010" t="str">
            <v xml:space="preserve">Humanpersi-Cons.C.Des.Rec.Humanos  </v>
          </cell>
        </row>
        <row r="5011">
          <cell r="B5011" t="str">
            <v xml:space="preserve">Humberto C.G.Barrocas              </v>
          </cell>
        </row>
        <row r="5012">
          <cell r="B5012" t="str">
            <v xml:space="preserve">Humberto J. M. Alves, Lda.         </v>
          </cell>
        </row>
        <row r="5013">
          <cell r="B5013" t="str">
            <v xml:space="preserve">HUMBERTO JOSE OLIVEIRA ALMEIDA     </v>
          </cell>
        </row>
        <row r="5014">
          <cell r="B5014" t="str">
            <v xml:space="preserve">Humberto M. S. Silveira            </v>
          </cell>
        </row>
        <row r="5015">
          <cell r="B5015" t="str">
            <v xml:space="preserve">Humberto Melo                      </v>
          </cell>
        </row>
        <row r="5016">
          <cell r="B5016" t="str">
            <v>HUMBERTO PAULO NASCIMENTO ROSA NETO</v>
          </cell>
        </row>
        <row r="5017">
          <cell r="B5017" t="str">
            <v xml:space="preserve">Humberto Reis-Cons.Engª-Unip.Lda   </v>
          </cell>
        </row>
        <row r="5018">
          <cell r="B5018" t="str">
            <v xml:space="preserve">Humberto Rodrigues G. Rosa         </v>
          </cell>
        </row>
        <row r="5019">
          <cell r="B5019" t="str">
            <v xml:space="preserve">Hummel Gmbh u.Co.KG                </v>
          </cell>
        </row>
        <row r="5020">
          <cell r="B5020" t="str">
            <v xml:space="preserve">Huric-Ind. Comp. Decorativos,Lda   </v>
          </cell>
        </row>
        <row r="5021">
          <cell r="B5021" t="str">
            <v xml:space="preserve">Husa - Hotéis Unidos, S.A.         </v>
          </cell>
        </row>
        <row r="5022">
          <cell r="B5022" t="str">
            <v xml:space="preserve">HVP-Design Unipessoal              </v>
          </cell>
        </row>
        <row r="5023">
          <cell r="B5023" t="str">
            <v>HV-Press-Marketing e Comunicação SA</v>
          </cell>
        </row>
        <row r="5024">
          <cell r="B5024" t="str">
            <v xml:space="preserve">Hydro Building Systems, Lda        </v>
          </cell>
        </row>
        <row r="5025">
          <cell r="B5025" t="str">
            <v xml:space="preserve">Hydro-Aluminio Portalex, SA        </v>
          </cell>
        </row>
        <row r="5026">
          <cell r="B5026" t="str">
            <v xml:space="preserve">I.R-I.Rádiolog.Dr.Pinto Leite,Lda  </v>
          </cell>
        </row>
        <row r="5027">
          <cell r="B5027" t="str">
            <v xml:space="preserve">I.V.E.S-Electr.Industr.Instr.Lda   </v>
          </cell>
        </row>
        <row r="5028">
          <cell r="B5028" t="str">
            <v xml:space="preserve">I2M - Instal.Mecan.Manutenção, Lda </v>
          </cell>
        </row>
        <row r="5029">
          <cell r="B5029" t="str">
            <v xml:space="preserve">IAC-Cooperativa de Cultura, CRL    </v>
          </cell>
        </row>
        <row r="5030">
          <cell r="B5030" t="str">
            <v xml:space="preserve">IAEC-Inst.Americ.E.Comunicação,Lda </v>
          </cell>
        </row>
        <row r="5031">
          <cell r="B5031" t="str">
            <v xml:space="preserve">IAFPA-Int.Aviation Fire Protection </v>
          </cell>
        </row>
        <row r="5032">
          <cell r="B5032" t="str">
            <v xml:space="preserve">Iag Artes Gráficas, Lda.           </v>
          </cell>
        </row>
        <row r="5033">
          <cell r="B5033" t="str">
            <v xml:space="preserve">Ian Dornan Internacional, Lda      </v>
          </cell>
        </row>
        <row r="5034">
          <cell r="B5034" t="str">
            <v xml:space="preserve">Iapor - Divisão Hospitalar         </v>
          </cell>
        </row>
        <row r="5035">
          <cell r="B5035" t="str">
            <v>Iaren-Instituto da Água da Região N</v>
          </cell>
        </row>
        <row r="5036">
          <cell r="B5036" t="str">
            <v xml:space="preserve">IATA - CANADA                      </v>
          </cell>
        </row>
        <row r="5037">
          <cell r="B5037" t="str">
            <v xml:space="preserve">Iata - Inglaterra                  </v>
          </cell>
        </row>
        <row r="5038">
          <cell r="B5038" t="str">
            <v xml:space="preserve">Iata - Suiça                       </v>
          </cell>
        </row>
        <row r="5039">
          <cell r="B5039" t="str">
            <v xml:space="preserve">Iata-Int.Air Transp.Association    </v>
          </cell>
        </row>
        <row r="5040">
          <cell r="B5040" t="str">
            <v xml:space="preserve">Iates Atlântico-Naveg.Serviços,Lda </v>
          </cell>
        </row>
        <row r="5041">
          <cell r="B5041" t="str">
            <v xml:space="preserve">IAWA                               </v>
          </cell>
        </row>
        <row r="5042">
          <cell r="B5042" t="str">
            <v xml:space="preserve">IBC - United Conferences Ltd       </v>
          </cell>
        </row>
        <row r="5043">
          <cell r="B5043" t="str">
            <v xml:space="preserve">IBC Asia (S) Pte Ltd               </v>
          </cell>
        </row>
        <row r="5044">
          <cell r="B5044" t="str">
            <v xml:space="preserve">Iberacero Portugal-Soc.Repres.Lda  </v>
          </cell>
        </row>
        <row r="5045">
          <cell r="B5045" t="str">
            <v xml:space="preserve">Iberbyte, Lda                      </v>
          </cell>
        </row>
        <row r="5046">
          <cell r="B5046" t="str">
            <v>Iberconsult-Formaç.Consultadoria,SA</v>
          </cell>
        </row>
        <row r="5047">
          <cell r="B5047" t="str">
            <v xml:space="preserve">Iberdata-Equipamentos, S.A         </v>
          </cell>
        </row>
        <row r="5048">
          <cell r="B5048" t="str">
            <v>Iberdrola Generacion-Energia e Serv</v>
          </cell>
        </row>
        <row r="5049">
          <cell r="B5049" t="str">
            <v xml:space="preserve">Iberfaro                           </v>
          </cell>
        </row>
        <row r="5050">
          <cell r="B5050" t="str">
            <v xml:space="preserve">Iberfuso                           </v>
          </cell>
        </row>
        <row r="5051">
          <cell r="B5051" t="str">
            <v xml:space="preserve">Iberglory-Consolidadores de Carga  </v>
          </cell>
        </row>
        <row r="5052">
          <cell r="B5052" t="str">
            <v>Ibergru-Alug.Gruas Equipamentos, SA</v>
          </cell>
        </row>
        <row r="5053">
          <cell r="B5053" t="str">
            <v>Ibéria e Furtado-Repr.Serviços, Lda</v>
          </cell>
        </row>
        <row r="5054">
          <cell r="B5054" t="str">
            <v xml:space="preserve">Ibéria e Mota,Repres.E Serv.,Lda   </v>
          </cell>
        </row>
        <row r="5055">
          <cell r="B5055" t="str">
            <v xml:space="preserve">Iberian Lawyer                     </v>
          </cell>
        </row>
        <row r="5056">
          <cell r="B5056" t="str">
            <v xml:space="preserve">Iberic Procurement, Lda            </v>
          </cell>
        </row>
        <row r="5057">
          <cell r="B5057" t="str">
            <v xml:space="preserve">Ibericafrio, Lda                   </v>
          </cell>
        </row>
        <row r="5058">
          <cell r="B5058" t="str">
            <v xml:space="preserve">Iberlab-Equipam. Laboratório,Lda   </v>
          </cell>
        </row>
        <row r="5059">
          <cell r="B5059" t="str">
            <v xml:space="preserve">Iberlemo, S.A.                     </v>
          </cell>
        </row>
        <row r="5060">
          <cell r="B5060" t="str">
            <v>Iberlift Portugal-Eq.Ser.Log.So.Un.</v>
          </cell>
        </row>
        <row r="5061">
          <cell r="B5061" t="str">
            <v xml:space="preserve">Iberlim Açores-Limpezas Técn., Lda </v>
          </cell>
        </row>
        <row r="5062">
          <cell r="B5062" t="str">
            <v>Iberlim-Soc.Limpezas Industriais,SA</v>
          </cell>
        </row>
        <row r="5063">
          <cell r="B5063" t="str">
            <v xml:space="preserve">Iberlim-Soc.Técnica de Limpezas,SA </v>
          </cell>
        </row>
        <row r="5064">
          <cell r="B5064" t="str">
            <v xml:space="preserve">IBERlog                            </v>
          </cell>
        </row>
        <row r="5065">
          <cell r="B5065" t="str">
            <v>Iberobus-Tran.Passag.Autocarros,Lda</v>
          </cell>
        </row>
        <row r="5066">
          <cell r="B5066" t="str">
            <v xml:space="preserve">Iberoeste-Com.Rep.Eq.Limpeza,Lda   </v>
          </cell>
        </row>
        <row r="5067">
          <cell r="B5067" t="str">
            <v>Ibersol Madeira e Açores Restauraçã</v>
          </cell>
        </row>
        <row r="5068">
          <cell r="B5068" t="str">
            <v xml:space="preserve">Ibertruck - Com. Veículos, SA      </v>
          </cell>
        </row>
        <row r="5069">
          <cell r="B5069" t="str">
            <v xml:space="preserve">Iberusa Hotelaria Restauração,S.A. </v>
          </cell>
        </row>
        <row r="5070">
          <cell r="B5070" t="str">
            <v xml:space="preserve">Iberusa-Centr.Compras Restaur.ACE  </v>
          </cell>
        </row>
        <row r="5071">
          <cell r="B5071" t="str">
            <v xml:space="preserve">Ibervoice-Telecomunicações, SA     </v>
          </cell>
        </row>
        <row r="5072">
          <cell r="B5072" t="str">
            <v xml:space="preserve">Ibervoxel-Eq.Médicos Lab.Unip.Lda  </v>
          </cell>
        </row>
        <row r="5073">
          <cell r="B5073" t="str">
            <v xml:space="preserve">Ibis Hotel                         </v>
          </cell>
        </row>
        <row r="5074">
          <cell r="B5074" t="str">
            <v xml:space="preserve">IBS Portugal                       </v>
          </cell>
        </row>
        <row r="5075">
          <cell r="B5075" t="str">
            <v>IBT-Internet Business Technologies,</v>
          </cell>
        </row>
        <row r="5076">
          <cell r="B5076" t="str">
            <v xml:space="preserve">Ic - Instituto da Construção       </v>
          </cell>
        </row>
        <row r="5077">
          <cell r="B5077" t="str">
            <v xml:space="preserve">Icao-Int.Civil Aviat.Organizatin   </v>
          </cell>
        </row>
        <row r="5078">
          <cell r="B5078" t="str">
            <v xml:space="preserve">Icat-Inst.Ciência Apl.Tecnologia   </v>
          </cell>
        </row>
        <row r="5079">
          <cell r="B5079" t="str">
            <v xml:space="preserve">ICBI                               </v>
          </cell>
        </row>
        <row r="5080">
          <cell r="B5080" t="str">
            <v xml:space="preserve">ICBI-International Centre Business </v>
          </cell>
        </row>
        <row r="5081">
          <cell r="B5081" t="str">
            <v xml:space="preserve">ICC-Industria e Com.Calçado        </v>
          </cell>
        </row>
        <row r="5082">
          <cell r="B5082" t="str">
            <v xml:space="preserve">ICD-Instrum.Computação Desenv.,Lda </v>
          </cell>
        </row>
        <row r="5083">
          <cell r="B5083" t="str">
            <v xml:space="preserve">ICEP-Invest.Com.Turismo Portugal   </v>
          </cell>
        </row>
        <row r="5084">
          <cell r="B5084" t="str">
            <v xml:space="preserve">Iceta-Inst.Ciênc.Tecn.Agro-Alim.   </v>
          </cell>
        </row>
        <row r="5085">
          <cell r="B5085" t="str">
            <v>ICI-Império,Comércio e Indústria,SA</v>
          </cell>
        </row>
        <row r="5086">
          <cell r="B5086" t="str">
            <v>Icodi-Ind.Com.Decoração Interiores,</v>
          </cell>
        </row>
        <row r="5087">
          <cell r="B5087" t="str">
            <v xml:space="preserve">ICOH 2003 - Idealiza               </v>
          </cell>
        </row>
        <row r="5088">
          <cell r="B5088" t="str">
            <v xml:space="preserve">Icom-Comissão Nacional Portuguesa  </v>
          </cell>
        </row>
        <row r="5089">
          <cell r="B5089" t="str">
            <v xml:space="preserve">ICOM-Oesterreich.Nationalkomitee   </v>
          </cell>
        </row>
        <row r="5090">
          <cell r="B5090" t="str">
            <v>ICONCI-Socº Construção Civil Imob.U</v>
          </cell>
        </row>
        <row r="5091">
          <cell r="B5091" t="str">
            <v xml:space="preserve">ICONSI                             </v>
          </cell>
        </row>
        <row r="5092">
          <cell r="B5092" t="str">
            <v xml:space="preserve">Icotrónica-Ind.Com.Eq.Médicos,Lda  </v>
          </cell>
        </row>
        <row r="5093">
          <cell r="B5093" t="str">
            <v xml:space="preserve">ICP-Internat.Consultancy Portugal  </v>
          </cell>
        </row>
        <row r="5094">
          <cell r="B5094" t="str">
            <v xml:space="preserve">ICS                                </v>
          </cell>
        </row>
        <row r="5095">
          <cell r="B5095" t="str">
            <v xml:space="preserve">ICS-Comunic. y Publicidad del Sur  </v>
          </cell>
        </row>
        <row r="5096">
          <cell r="B5096" t="str">
            <v xml:space="preserve">ICS-Comunicacion Y Publicidad      </v>
          </cell>
        </row>
        <row r="5097">
          <cell r="B5097" t="str">
            <v xml:space="preserve">ICTS-Portugal-Cons.Av.Comercial,SA </v>
          </cell>
        </row>
        <row r="5098">
          <cell r="B5098" t="str">
            <v>IDAD-Instituto  Amb. e Desenv.-Idad</v>
          </cell>
        </row>
        <row r="5099">
          <cell r="B5099" t="str">
            <v>Idália Maria Graça Ferreira Figueir</v>
          </cell>
        </row>
        <row r="5100">
          <cell r="B5100" t="str">
            <v>IDALINA MARIA ALFAIA MIMOSO DE AZEV</v>
          </cell>
        </row>
        <row r="5101">
          <cell r="B5101" t="str">
            <v xml:space="preserve">IDC-Ponto Converg.E.Seminários,SA  </v>
          </cell>
        </row>
        <row r="5102">
          <cell r="B5102" t="str">
            <v xml:space="preserve">Ideeléctrica-Proj.Mont.Electr.Lda  </v>
          </cell>
        </row>
        <row r="5103">
          <cell r="B5103" t="str">
            <v>Idefe-Inst.D.Est.Ec.Fin.Empresariai</v>
          </cell>
        </row>
        <row r="5104">
          <cell r="B5104" t="str">
            <v xml:space="preserve">Ideias &amp; Eventos, Lda              </v>
          </cell>
        </row>
        <row r="5105">
          <cell r="B5105" t="str">
            <v xml:space="preserve">Ideias ao Quadrado-Org.Eventos,Lda </v>
          </cell>
        </row>
        <row r="5106">
          <cell r="B5106" t="str">
            <v>Ideias Frescas-Design Multimédia,Ld</v>
          </cell>
        </row>
        <row r="5107">
          <cell r="B5107" t="str">
            <v>Ideias Maiores-Conª Produção de Pro</v>
          </cell>
        </row>
        <row r="5108">
          <cell r="B5108" t="str">
            <v xml:space="preserve">Ideias Padrão-Publ.Comunicação,Lda </v>
          </cell>
        </row>
        <row r="5109">
          <cell r="B5109" t="str">
            <v>Ideias Sólidas-Tec.S.Design,Unip.Ld</v>
          </cell>
        </row>
        <row r="5110">
          <cell r="B5110" t="str">
            <v xml:space="preserve">IDG-Imagem Digital Gráfica, Lda    </v>
          </cell>
        </row>
        <row r="5111">
          <cell r="B5111" t="str">
            <v>IDICT-Inst.Des.InspecçõesC.Trabalho</v>
          </cell>
        </row>
        <row r="5112">
          <cell r="B5112" t="str">
            <v xml:space="preserve">Idiomaglogal-Unipessoal, Lda       </v>
          </cell>
        </row>
        <row r="5113">
          <cell r="B5113" t="str">
            <v>IDIT-Instituto Des.Inov.Tecnológica</v>
          </cell>
        </row>
        <row r="5114">
          <cell r="B5114" t="str">
            <v xml:space="preserve">Idmec - Instituto Eng.Mecânica     </v>
          </cell>
        </row>
        <row r="5115">
          <cell r="B5115" t="str">
            <v xml:space="preserve">Idom Engenharia-Serv.Engª Cons,Lda </v>
          </cell>
        </row>
        <row r="5116">
          <cell r="B5116" t="str">
            <v xml:space="preserve">Idomiz Informática, Lda            </v>
          </cell>
        </row>
        <row r="5117">
          <cell r="B5117" t="str">
            <v xml:space="preserve">Idonic.Lda                         </v>
          </cell>
        </row>
        <row r="5118">
          <cell r="B5118" t="str">
            <v>IDPCC-Inst.Direito Penal C.Criminai</v>
          </cell>
        </row>
        <row r="5119">
          <cell r="B5119" t="str">
            <v xml:space="preserve">IDT - Indústrias Metálicas, S.A.   </v>
          </cell>
        </row>
        <row r="5120">
          <cell r="B5120" t="str">
            <v xml:space="preserve">IEI - Inst.Elect.Industriais,Lda   </v>
          </cell>
        </row>
        <row r="5121">
          <cell r="B5121" t="str">
            <v xml:space="preserve">Ieme-Ind.Electrom.de Motores,Lda   </v>
          </cell>
        </row>
        <row r="5122">
          <cell r="B5122" t="str">
            <v>IEMS-Inst.Electrón.Manut.Serviços,L</v>
          </cell>
        </row>
        <row r="5123">
          <cell r="B5123" t="str">
            <v xml:space="preserve">Ier, Sa                            </v>
          </cell>
        </row>
        <row r="5124">
          <cell r="B5124" t="str">
            <v xml:space="preserve">IER-Impresoras Especializadas,SL   </v>
          </cell>
        </row>
        <row r="5125">
          <cell r="B5125" t="str">
            <v>IESF-Inst.E.Sup.Financeiros e Fisca</v>
          </cell>
        </row>
        <row r="5126">
          <cell r="B5126" t="str">
            <v xml:space="preserve">IFExecutives Edições Formação, SA  </v>
          </cell>
        </row>
        <row r="5127">
          <cell r="B5127" t="str">
            <v xml:space="preserve">IFT-Filmes, Lda                    </v>
          </cell>
        </row>
        <row r="5128">
          <cell r="B5128" t="str">
            <v xml:space="preserve">IGAC-Inspecção Ger.Activ.Culturais </v>
          </cell>
        </row>
        <row r="5129">
          <cell r="B5129" t="str">
            <v xml:space="preserve">IGD - Comunicação, SA              </v>
          </cell>
        </row>
        <row r="5130">
          <cell r="B5130" t="str">
            <v>Igemaci-I.g.Energia Manut.Autom.Ind</v>
          </cell>
        </row>
        <row r="5131">
          <cell r="B5131" t="str">
            <v xml:space="preserve">Igestur                            </v>
          </cell>
        </row>
        <row r="5132">
          <cell r="B5132" t="str">
            <v>Igisol-S.Limpeza Dom.Ind.Jardin.Lda</v>
          </cell>
        </row>
        <row r="5133">
          <cell r="B5133" t="str">
            <v xml:space="preserve">Ignitron, Lda                      </v>
          </cell>
        </row>
        <row r="5134">
          <cell r="B5134" t="str">
            <v>Igor Gonçalo Santos Cruz Arrais Mar</v>
          </cell>
        </row>
        <row r="5135">
          <cell r="B5135" t="str">
            <v xml:space="preserve">Igreja Nossa Senhora do Ar         </v>
          </cell>
        </row>
        <row r="5136">
          <cell r="B5136" t="str">
            <v xml:space="preserve">Igus-Produtos Polímeros Unipessoal </v>
          </cell>
        </row>
        <row r="5137">
          <cell r="B5137" t="str">
            <v xml:space="preserve">IHI Magyarország RT                </v>
          </cell>
        </row>
        <row r="5138">
          <cell r="B5138" t="str">
            <v>IIR España-Institute Inter.Research</v>
          </cell>
        </row>
        <row r="5139">
          <cell r="B5139" t="str">
            <v xml:space="preserve">IIR Graphex LTD                    </v>
          </cell>
        </row>
        <row r="5140">
          <cell r="B5140" t="str">
            <v xml:space="preserve">Iir Limited                        </v>
          </cell>
        </row>
        <row r="5141">
          <cell r="B5141" t="str">
            <v xml:space="preserve">IKEA PORTUGAL-MÓVEIS E DEC. LDA.   </v>
          </cell>
        </row>
        <row r="5142">
          <cell r="B5142" t="str">
            <v xml:space="preserve">Ikusi - Angel Iglesias, SA         </v>
          </cell>
        </row>
        <row r="5143">
          <cell r="B5143" t="str">
            <v xml:space="preserve">Ikusi - Angel Iglesias, SA         </v>
          </cell>
        </row>
        <row r="5144">
          <cell r="B5144" t="str">
            <v xml:space="preserve">Ilda Faria Santos                  </v>
          </cell>
        </row>
        <row r="5145">
          <cell r="B5145" t="str">
            <v xml:space="preserve">Ilda Maria Neto Oliveira Antunes   </v>
          </cell>
        </row>
        <row r="5146">
          <cell r="B5146" t="str">
            <v>ILDA MARIA VELOSO DA SILVA DE CONDE</v>
          </cell>
        </row>
        <row r="5147">
          <cell r="B5147" t="str">
            <v xml:space="preserve">Ildeberto António Mesquita Furtado </v>
          </cell>
        </row>
        <row r="5148">
          <cell r="B5148" t="str">
            <v xml:space="preserve">Ildefonso Cabral Resendes          </v>
          </cell>
        </row>
        <row r="5149">
          <cell r="B5149" t="str">
            <v xml:space="preserve">Ildefonso Cabral Resendes          </v>
          </cell>
        </row>
        <row r="5150">
          <cell r="B5150" t="str">
            <v>Ilhaçores-Actividades Transitárias,</v>
          </cell>
        </row>
        <row r="5151">
          <cell r="B5151" t="str">
            <v>Ilhadosol Tur-Invest.Turísticos, Ld</v>
          </cell>
        </row>
        <row r="5152">
          <cell r="B5152" t="str">
            <v xml:space="preserve">Ilhéu de Fora-Empr.Turísticos, SA  </v>
          </cell>
        </row>
        <row r="5153">
          <cell r="B5153" t="str">
            <v xml:space="preserve">Ili                                </v>
          </cell>
        </row>
        <row r="5154">
          <cell r="B5154" t="str">
            <v xml:space="preserve">Ilídio Maria Francisco António     </v>
          </cell>
        </row>
        <row r="5155">
          <cell r="B5155" t="str">
            <v xml:space="preserve">Ilídio Paiva Figueiredo            </v>
          </cell>
        </row>
        <row r="5156">
          <cell r="B5156" t="str">
            <v xml:space="preserve">Ilidios Joalheiros                 </v>
          </cell>
        </row>
        <row r="5157">
          <cell r="B5157" t="str">
            <v xml:space="preserve">Ilumina - Materiais Eléctricos     </v>
          </cell>
        </row>
        <row r="5158">
          <cell r="B5158" t="str">
            <v xml:space="preserve">Iluminaçores-Ilum.Decor.Açores,Lda </v>
          </cell>
        </row>
        <row r="5159">
          <cell r="B5159" t="str">
            <v xml:space="preserve">Imaer Portugal, Lda                </v>
          </cell>
        </row>
        <row r="5160">
          <cell r="B5160" t="str">
            <v xml:space="preserve">Imaf-Martinho Campos e Filhos,Lda  </v>
          </cell>
        </row>
        <row r="5161">
          <cell r="B5161" t="str">
            <v xml:space="preserve">Image One, Lda                     </v>
          </cell>
        </row>
        <row r="5162">
          <cell r="B5162" t="str">
            <v xml:space="preserve">Imagem d'Água                      </v>
          </cell>
        </row>
        <row r="5163">
          <cell r="B5163" t="str">
            <v xml:space="preserve">Imagens Vivas-Public.,Lda          </v>
          </cell>
        </row>
        <row r="5164">
          <cell r="B5164" t="str">
            <v xml:space="preserve">Imaginato Publicidade              </v>
          </cell>
        </row>
        <row r="5165">
          <cell r="B5165" t="str">
            <v xml:space="preserve">IMAR-Instituto do Mar              </v>
          </cell>
        </row>
        <row r="5166">
          <cell r="B5166" t="str">
            <v xml:space="preserve">I-Média - Comunicacion Elect. SA   </v>
          </cell>
        </row>
        <row r="5167">
          <cell r="B5167" t="str">
            <v xml:space="preserve">Imenso Alentejo Edições,lda        </v>
          </cell>
        </row>
        <row r="5168">
          <cell r="B5168" t="str">
            <v xml:space="preserve">Imexmática-Serv. Informática,Lda   </v>
          </cell>
        </row>
        <row r="5169">
          <cell r="B5169" t="str">
            <v xml:space="preserve">IMF-Imaginação Fértil              </v>
          </cell>
        </row>
        <row r="5170">
          <cell r="B5170" t="str">
            <v xml:space="preserve">IMJ Informática, Lda               </v>
          </cell>
        </row>
        <row r="5171">
          <cell r="B5171" t="str">
            <v xml:space="preserve">Immerbusiness, Lda                 </v>
          </cell>
        </row>
        <row r="5172">
          <cell r="B5172" t="str">
            <v xml:space="preserve">IMO - Industrias Metalurgicas, Lda </v>
          </cell>
        </row>
        <row r="5173">
          <cell r="B5173" t="str">
            <v xml:space="preserve">Imoart - Arte e Decoração, Lda     </v>
          </cell>
        </row>
        <row r="5174">
          <cell r="B5174" t="str">
            <v xml:space="preserve">Imobiliária Manuel Brancal, SA     </v>
          </cell>
        </row>
        <row r="5175">
          <cell r="B5175" t="str">
            <v xml:space="preserve">Imoedições-Ed.Periodicas Multim.Ld </v>
          </cell>
        </row>
        <row r="5176">
          <cell r="B5176" t="str">
            <v>Imoestatística-E.Periód.Multimédia,</v>
          </cell>
        </row>
        <row r="5177">
          <cell r="B5177" t="str">
            <v xml:space="preserve">IMO-Intern.Media Organisation Ltd  </v>
          </cell>
        </row>
        <row r="5178">
          <cell r="B5178" t="str">
            <v xml:space="preserve">Imométrica, Lda                    </v>
          </cell>
        </row>
        <row r="5179">
          <cell r="B5179" t="str">
            <v xml:space="preserve">Imostrong, SA                      </v>
          </cell>
        </row>
        <row r="5180">
          <cell r="B5180" t="str">
            <v xml:space="preserve">Impacto Visual-Publ.Exterior,Lda   </v>
          </cell>
        </row>
        <row r="5181">
          <cell r="B5181" t="str">
            <v xml:space="preserve">Impacto-Máq. e Ferramentas, Lda    </v>
          </cell>
        </row>
        <row r="5182">
          <cell r="B5182" t="str">
            <v xml:space="preserve">Impala-Multimédia                  </v>
          </cell>
        </row>
        <row r="5183">
          <cell r="B5183" t="str">
            <v>Imparte-Equipamentos de Segurança,L</v>
          </cell>
        </row>
        <row r="5184">
          <cell r="B5184" t="str">
            <v xml:space="preserve">Imperazevedo-Imp.Isolamentos,Lda   </v>
          </cell>
        </row>
        <row r="5185">
          <cell r="B5185" t="str">
            <v xml:space="preserve">Impéria - Bandeiras, Lda.          </v>
          </cell>
        </row>
        <row r="5186">
          <cell r="B5186" t="str">
            <v xml:space="preserve">Imperial College London            </v>
          </cell>
        </row>
        <row r="5187">
          <cell r="B5187" t="str">
            <v xml:space="preserve">Império Bonança-Compª Seguros,SA   </v>
          </cell>
        </row>
        <row r="5188">
          <cell r="B5188" t="str">
            <v xml:space="preserve">Império do Nabão, Lda              </v>
          </cell>
        </row>
        <row r="5189">
          <cell r="B5189" t="str">
            <v xml:space="preserve">Impersol - Películas p/vidros, Lda </v>
          </cell>
        </row>
        <row r="5190">
          <cell r="B5190" t="str">
            <v xml:space="preserve">Imporferma-Equip.Industriais,Lda   </v>
          </cell>
        </row>
        <row r="5191">
          <cell r="B5191" t="str">
            <v xml:space="preserve">Imporfita-Eq.E Cons.de Escr.,Lda   </v>
          </cell>
        </row>
        <row r="5192">
          <cell r="B5192" t="str">
            <v>Imporquímica-I.Port.Prod.Química,Ld</v>
          </cell>
        </row>
        <row r="5193">
          <cell r="B5193" t="str">
            <v xml:space="preserve">Importex - Representações, Lda.    </v>
          </cell>
        </row>
        <row r="5194">
          <cell r="B5194" t="str">
            <v xml:space="preserve">Imporvedra-Imp. Exp. Vedantes, Lda </v>
          </cell>
        </row>
        <row r="5195">
          <cell r="B5195" t="str">
            <v xml:space="preserve">Impraçor-Soc.Impr.e Publicid.S.A.  </v>
          </cell>
        </row>
        <row r="5196">
          <cell r="B5196" t="str">
            <v xml:space="preserve">Imprensa Nacional Casa Moeda, SA   </v>
          </cell>
        </row>
        <row r="5197">
          <cell r="B5197" t="str">
            <v>Impreopa - Soc.Jornal.Editorial, SA</v>
          </cell>
        </row>
        <row r="5198">
          <cell r="B5198" t="str">
            <v xml:space="preserve">Impresa Publishing, S.A.           </v>
          </cell>
        </row>
        <row r="5199">
          <cell r="B5199" t="str">
            <v xml:space="preserve">Improsit, S.A.                     </v>
          </cell>
        </row>
        <row r="5200">
          <cell r="B5200" t="str">
            <v xml:space="preserve">Imta - Ind.Metalom.Tecn.Avanç.S.A. </v>
          </cell>
        </row>
        <row r="5201">
          <cell r="B5201" t="str">
            <v xml:space="preserve">In Out Global - ISCTE              </v>
          </cell>
        </row>
        <row r="5202">
          <cell r="B5202" t="str">
            <v xml:space="preserve">In Out-Automação e Controlo, Lda   </v>
          </cell>
        </row>
        <row r="5203">
          <cell r="B5203" t="str">
            <v xml:space="preserve">In Two - Design e Publicidade,Lda  </v>
          </cell>
        </row>
        <row r="5204">
          <cell r="B5204" t="str">
            <v xml:space="preserve">In Vogue - Serv. de Marketing, Lda </v>
          </cell>
        </row>
        <row r="5205">
          <cell r="B5205" t="str">
            <v>INA -Inst.Nacional de Administração</v>
          </cell>
        </row>
        <row r="5206">
          <cell r="B5206" t="str">
            <v xml:space="preserve">Ina Rolamentos, Lda.               </v>
          </cell>
        </row>
        <row r="5207">
          <cell r="B5207" t="str">
            <v xml:space="preserve">INAC                               </v>
          </cell>
        </row>
        <row r="5208">
          <cell r="B5208" t="str">
            <v>INAC - Instituto Nac. Aviação Civil</v>
          </cell>
        </row>
        <row r="5209">
          <cell r="B5209" t="str">
            <v xml:space="preserve">Inacilux-Reclamos Luminosos, Lda   </v>
          </cell>
        </row>
        <row r="5210">
          <cell r="B5210" t="str">
            <v xml:space="preserve">Inalentejo                         </v>
          </cell>
        </row>
        <row r="5211">
          <cell r="B5211" t="str">
            <v>Inalfisa-Constr.Metalomecânicas,Lda</v>
          </cell>
        </row>
        <row r="5212">
          <cell r="B5212" t="str">
            <v xml:space="preserve">Inambu-Com.Produt.Electrónica,Lda  </v>
          </cell>
        </row>
        <row r="5213">
          <cell r="B5213" t="str">
            <v xml:space="preserve">Inasi-Com.Ind.Maq.Viaturas         </v>
          </cell>
        </row>
        <row r="5214">
          <cell r="B5214" t="str">
            <v xml:space="preserve">Inatel Porto Santo                 </v>
          </cell>
        </row>
        <row r="5215">
          <cell r="B5215" t="str">
            <v xml:space="preserve">INBORVAL-Ind. de Borracha, Lda.    </v>
          </cell>
        </row>
        <row r="5216">
          <cell r="B5216" t="str">
            <v xml:space="preserve">Incentivo-Escrever e Editar, Lda   </v>
          </cell>
        </row>
        <row r="5217">
          <cell r="B5217" t="str">
            <v xml:space="preserve">Incentor-Public. de Inovação,Lda   </v>
          </cell>
        </row>
        <row r="5218">
          <cell r="B5218" t="str">
            <v xml:space="preserve">InCircle-Cons.Gestão Eventos,Lda   </v>
          </cell>
        </row>
        <row r="5219">
          <cell r="B5219" t="str">
            <v xml:space="preserve">Incontrol Simulation Software BV   </v>
          </cell>
        </row>
        <row r="5220">
          <cell r="B5220" t="str">
            <v xml:space="preserve">Incoveca Granitos,SA               </v>
          </cell>
        </row>
        <row r="5221">
          <cell r="B5221" t="str">
            <v xml:space="preserve">Ind.C.Electr.Tel.F.Cunha Barros,SA </v>
          </cell>
        </row>
        <row r="5222">
          <cell r="B5222" t="str">
            <v xml:space="preserve">Indaço-Com.Ind.Equip.Metálicos,Lda </v>
          </cell>
        </row>
        <row r="5223">
          <cell r="B5223" t="str">
            <v xml:space="preserve">Indalux-Equipam.Electricos,Lda     </v>
          </cell>
        </row>
        <row r="5224">
          <cell r="B5224" t="str">
            <v xml:space="preserve">Indaqua-G.Águas de Matosinhos,SA   </v>
          </cell>
        </row>
        <row r="5225">
          <cell r="B5225" t="str">
            <v xml:space="preserve">INDEG - ISCTE                      </v>
          </cell>
        </row>
        <row r="5226">
          <cell r="B5226" t="str">
            <v xml:space="preserve">INDEG - Projectos                  </v>
          </cell>
        </row>
        <row r="5227">
          <cell r="B5227" t="str">
            <v>Indestral-Ind.Desperd. e Trapo, Lda</v>
          </cell>
        </row>
        <row r="5228">
          <cell r="B5228" t="str">
            <v xml:space="preserve">Indetil - Indúst.Etiquetas, Lda    </v>
          </cell>
        </row>
        <row r="5229">
          <cell r="B5229" t="str">
            <v xml:space="preserve">Indi Expresso - Serv.Estafet.Lda   </v>
          </cell>
        </row>
        <row r="5230">
          <cell r="B5230" t="str">
            <v>Indicampo - Soc.Representações, Lda</v>
          </cell>
        </row>
        <row r="5231">
          <cell r="B5231" t="str">
            <v xml:space="preserve">Indicator Editores                 </v>
          </cell>
        </row>
        <row r="5232">
          <cell r="B5232" t="str">
            <v xml:space="preserve">Indra Sistemas Portugal S.A.       </v>
          </cell>
        </row>
        <row r="5233">
          <cell r="B5233" t="str">
            <v xml:space="preserve">Indubel - Indústrias Betão, S.A.   </v>
          </cell>
        </row>
        <row r="5234">
          <cell r="B5234" t="str">
            <v xml:space="preserve">Indugrave - Ind.de Gravura, Lda    </v>
          </cell>
        </row>
        <row r="5235">
          <cell r="B5235" t="str">
            <v xml:space="preserve">Indulis - Com.Mat.Eléctrico, SA    </v>
          </cell>
        </row>
        <row r="5236">
          <cell r="B5236" t="str">
            <v xml:space="preserve">Induma-Máq.Industriais, Lda        </v>
          </cell>
        </row>
        <row r="5237">
          <cell r="B5237" t="str">
            <v xml:space="preserve">Indumotor-Ind.Acessórios Auto, Lda </v>
          </cell>
        </row>
        <row r="5238">
          <cell r="B5238" t="str">
            <v>Indusmelec - Mat. Elect. &amp; Autom.In</v>
          </cell>
        </row>
        <row r="5239">
          <cell r="B5239" t="str">
            <v xml:space="preserve">Industra                           </v>
          </cell>
        </row>
        <row r="5240">
          <cell r="B5240" t="str">
            <v>Indústria Açoreana, Turistico-Hotel</v>
          </cell>
        </row>
        <row r="5241">
          <cell r="B5241" t="str">
            <v xml:space="preserve">Indústria de  Artes Gráficas, Lda  </v>
          </cell>
        </row>
        <row r="5242">
          <cell r="B5242" t="str">
            <v>Industria Meta. de Oliveira &amp; Santo</v>
          </cell>
        </row>
        <row r="5243">
          <cell r="B5243" t="str">
            <v xml:space="preserve">Indústrias Jomar-Mad. Derivados,SA </v>
          </cell>
        </row>
        <row r="5244">
          <cell r="B5244" t="str">
            <v xml:space="preserve">Ine - Instituto Nac. Estatística   </v>
          </cell>
        </row>
        <row r="5245">
          <cell r="B5245" t="str">
            <v>Inédia-Consultoria  Estratégia Com.</v>
          </cell>
        </row>
        <row r="5246">
          <cell r="B5246" t="str">
            <v xml:space="preserve">Inédito - Soc. Representações, Lda </v>
          </cell>
        </row>
        <row r="5247">
          <cell r="B5247" t="str">
            <v>INEGI-Instituto Engenharia Mecânica</v>
          </cell>
        </row>
        <row r="5248">
          <cell r="B5248" t="str">
            <v>INEM - Instituto Nacional Emergênci</v>
          </cell>
        </row>
        <row r="5249">
          <cell r="B5249" t="str">
            <v xml:space="preserve">Inês Jaulino de Melo Brandão       </v>
          </cell>
        </row>
        <row r="5250">
          <cell r="B5250" t="str">
            <v xml:space="preserve">Inês Rosa                          </v>
          </cell>
        </row>
        <row r="5251">
          <cell r="B5251" t="str">
            <v xml:space="preserve">INÊS TORCATO RELVAS                </v>
          </cell>
        </row>
        <row r="5252">
          <cell r="B5252" t="str">
            <v xml:space="preserve">Inês Vargas Correia                </v>
          </cell>
        </row>
        <row r="5253">
          <cell r="B5253" t="str">
            <v>Inesting-Martketing Tecnológico,S.A</v>
          </cell>
        </row>
        <row r="5254">
          <cell r="B5254" t="str">
            <v>Ineti-Inst.N.Engenharia Tecn.Indust</v>
          </cell>
        </row>
        <row r="5255">
          <cell r="B5255" t="str">
            <v>Inexistência-Arquitetura de Exterio</v>
          </cell>
        </row>
        <row r="5256">
          <cell r="B5256" t="str">
            <v>Inferência-Aplic.Inf.Sup.Decisão,Ld</v>
          </cell>
        </row>
        <row r="5257">
          <cell r="B5257" t="str">
            <v xml:space="preserve">Infesta-Serviços Técnicos, Lda     </v>
          </cell>
        </row>
        <row r="5258">
          <cell r="B5258" t="str">
            <v xml:space="preserve">Infocontrol-Electrónica Autom.Lda  </v>
          </cell>
        </row>
        <row r="5259">
          <cell r="B5259" t="str">
            <v xml:space="preserve">Infocorte-Publ.Marketing Serv.,Lda </v>
          </cell>
        </row>
        <row r="5260">
          <cell r="B5260" t="str">
            <v xml:space="preserve">Infodigest-Edições Multimédia      </v>
          </cell>
        </row>
        <row r="5261">
          <cell r="B5261" t="str">
            <v xml:space="preserve">Infodirecta-Vendas Dir. e Catálogo </v>
          </cell>
        </row>
        <row r="5262">
          <cell r="B5262" t="str">
            <v>InfoEco - Serviços e Consultoria,Ld</v>
          </cell>
        </row>
        <row r="5263">
          <cell r="B5263" t="str">
            <v>Info-Excelência S.Com.Informação,Ld</v>
          </cell>
        </row>
        <row r="5264">
          <cell r="B5264" t="str">
            <v>Info-Excelência,Beira Interior,Unip</v>
          </cell>
        </row>
        <row r="5265">
          <cell r="B5265" t="str">
            <v xml:space="preserve">Infofield - Informática, S.A.      </v>
          </cell>
        </row>
        <row r="5266">
          <cell r="B5266" t="str">
            <v>Infofluxos-Edições Comunicª Unipess</v>
          </cell>
        </row>
        <row r="5267">
          <cell r="B5267" t="str">
            <v xml:space="preserve">Infomariense-Informát. e Gestão,Lª </v>
          </cell>
        </row>
        <row r="5268">
          <cell r="B5268" t="str">
            <v xml:space="preserve">Infonet Portugal, Lda              </v>
          </cell>
        </row>
        <row r="5269">
          <cell r="B5269" t="str">
            <v xml:space="preserve">Inforatlântida - Inf.Consum.,Lda   </v>
          </cell>
        </row>
        <row r="5270">
          <cell r="B5270" t="str">
            <v>Inforfoco-Distª Eqº Informático,Lda</v>
          </cell>
        </row>
        <row r="5271">
          <cell r="B5271" t="str">
            <v>Inforgénese-Inf. Form. Serviços,Lda</v>
          </cell>
        </row>
        <row r="5272">
          <cell r="B5272" t="str">
            <v xml:space="preserve">Inforgeo-Sist Inform Geográf,Lda   </v>
          </cell>
        </row>
        <row r="5273">
          <cell r="B5273" t="str">
            <v xml:space="preserve">Inforhorta-Com.Informática, Lda.   </v>
          </cell>
        </row>
        <row r="5274">
          <cell r="B5274" t="str">
            <v>Inforlândia-Sist.Serv.Informática,L</v>
          </cell>
        </row>
        <row r="5275">
          <cell r="B5275" t="str">
            <v xml:space="preserve">Informa D&amp;B, Lda                   </v>
          </cell>
        </row>
        <row r="5276">
          <cell r="B5276" t="str">
            <v xml:space="preserve">Informantem-Inform.Manutenção,S.A  </v>
          </cell>
        </row>
        <row r="5277">
          <cell r="B5277" t="str">
            <v xml:space="preserve">Informática El Corte Inglês        </v>
          </cell>
        </row>
        <row r="5278">
          <cell r="B5278" t="str">
            <v xml:space="preserve">Informix - Software Portugal,Lda   </v>
          </cell>
        </row>
        <row r="5279">
          <cell r="B5279" t="str">
            <v xml:space="preserve">Informix Software Ibérica, SA      </v>
          </cell>
        </row>
        <row r="5280">
          <cell r="B5280" t="str">
            <v>Inforpel-Soc.Formul.Informática,Lda</v>
          </cell>
        </row>
        <row r="5281">
          <cell r="B5281" t="str">
            <v>Infortec-Projectos Consultoria, Lda</v>
          </cell>
        </row>
        <row r="5282">
          <cell r="B5282" t="str">
            <v xml:space="preserve">Infortipo-Serviços de Publicidade  </v>
          </cell>
        </row>
        <row r="5283">
          <cell r="B5283" t="str">
            <v xml:space="preserve">Infortoldos-Ind.Fornec.Toldos, Lda </v>
          </cell>
        </row>
        <row r="5284">
          <cell r="B5284" t="str">
            <v xml:space="preserve">Inforvisão-Comunic. &amp; Imagem, Lda. </v>
          </cell>
        </row>
        <row r="5285">
          <cell r="B5285" t="str">
            <v xml:space="preserve">InfraSecur-Sistemas de Segurança   </v>
          </cell>
        </row>
        <row r="5286">
          <cell r="B5286" t="str">
            <v xml:space="preserve">Ingenieros Asesores,S.A.           </v>
          </cell>
        </row>
        <row r="5287">
          <cell r="B5287" t="str">
            <v>ÍNGRIDE ALEXANDRA DE CARVALHO LOURE</v>
          </cell>
        </row>
        <row r="5288">
          <cell r="B5288" t="str">
            <v>Initial Portugal-S.Prot.Amb.Unip.Ld</v>
          </cell>
        </row>
        <row r="5289">
          <cell r="B5289" t="str">
            <v xml:space="preserve">INK Publishing                     </v>
          </cell>
        </row>
        <row r="5290">
          <cell r="B5290" t="str">
            <v>Innovagency-Consultoria,Tecª Comunª</v>
          </cell>
        </row>
        <row r="5291">
          <cell r="B5291" t="str">
            <v xml:space="preserve">Innovata, LLC                      </v>
          </cell>
        </row>
        <row r="5292">
          <cell r="B5292" t="str">
            <v xml:space="preserve">Inocrowd, SA                       </v>
          </cell>
        </row>
        <row r="5293">
          <cell r="B5293" t="str">
            <v>INOGATE-Consultoria Inovação Empres</v>
          </cell>
        </row>
        <row r="5294">
          <cell r="B5294" t="str">
            <v xml:space="preserve">Inokem-Soluções em Quimicos        </v>
          </cell>
        </row>
        <row r="5295">
          <cell r="B5295" t="str">
            <v>Inopower-Sistemas de Gestão Energia</v>
          </cell>
        </row>
        <row r="5296">
          <cell r="B5296" t="str">
            <v xml:space="preserve">Inovação-Construção &amp; Qualidade,SA </v>
          </cell>
        </row>
        <row r="5297">
          <cell r="B5297" t="str">
            <v xml:space="preserve">Inovacargo - Soc.Transp.,Lda       </v>
          </cell>
        </row>
        <row r="5298">
          <cell r="B5298" t="str">
            <v xml:space="preserve">Inovergo Desenv. Laboral, Lda      </v>
          </cell>
        </row>
        <row r="5299">
          <cell r="B5299" t="str">
            <v>Inov-Inesc Inov.-Inst.N.Tecnologias</v>
          </cell>
        </row>
        <row r="5300">
          <cell r="B5300" t="str">
            <v xml:space="preserve">Inovodecor-Imp.Exp.Artig.dec.Lda   </v>
          </cell>
        </row>
        <row r="5301">
          <cell r="B5301" t="str">
            <v>Inregis-Distr.Prod.Informáticos,Lda</v>
          </cell>
        </row>
        <row r="5302">
          <cell r="B5302" t="str">
            <v xml:space="preserve">INSA - Ingen.Softw.Avanz.(Port)    </v>
          </cell>
        </row>
        <row r="5303">
          <cell r="B5303" t="str">
            <v xml:space="preserve">Insco-Insular Hipermercados,SA     </v>
          </cell>
        </row>
        <row r="5304">
          <cell r="B5304" t="str">
            <v xml:space="preserve">Insead-Executive Education         </v>
          </cell>
        </row>
        <row r="5305">
          <cell r="B5305" t="str">
            <v xml:space="preserve">Insight Media, Lda                 </v>
          </cell>
        </row>
        <row r="5306">
          <cell r="B5306" t="str">
            <v xml:space="preserve">Insight Media, Ltd                 </v>
          </cell>
        </row>
        <row r="5307">
          <cell r="B5307" t="str">
            <v xml:space="preserve">Insignis West                      </v>
          </cell>
        </row>
        <row r="5308">
          <cell r="B5308" t="str">
            <v>Inspenorte-Inspecções automóveis, L</v>
          </cell>
        </row>
        <row r="5309">
          <cell r="B5309" t="str">
            <v xml:space="preserve">Inspire Mudança                    </v>
          </cell>
        </row>
        <row r="5310">
          <cell r="B5310" t="str">
            <v xml:space="preserve">Inspire-Design Strategy SAS        </v>
          </cell>
        </row>
        <row r="5311">
          <cell r="B5311" t="str">
            <v>Inst. Fur Int.Architektur-Dokum.GMB</v>
          </cell>
        </row>
        <row r="5312">
          <cell r="B5312" t="str">
            <v>Inst.C.Juridico-Politicas-Univ.Lisb</v>
          </cell>
        </row>
        <row r="5313">
          <cell r="B5313" t="str">
            <v>Inst.Direiro Econ.Financeiro Fiscal</v>
          </cell>
        </row>
        <row r="5314">
          <cell r="B5314" t="str">
            <v xml:space="preserve">Inst.Emprego Formação Profissional </v>
          </cell>
        </row>
        <row r="5315">
          <cell r="B5315" t="str">
            <v xml:space="preserve">Inst.Formação FCT/Univ.Nova Lisboa </v>
          </cell>
        </row>
        <row r="5316">
          <cell r="B5316" t="str">
            <v xml:space="preserve">Inst.Nac.Cardiologia Prev.F.Pádua  </v>
          </cell>
        </row>
        <row r="5317">
          <cell r="B5317" t="str">
            <v xml:space="preserve">Inst.Nac.Saúde Dr.Ricardo Jorge    </v>
          </cell>
        </row>
        <row r="5318">
          <cell r="B5318" t="str">
            <v>Inst.Português Cartografia Cadastro</v>
          </cell>
        </row>
        <row r="5319">
          <cell r="B5319" t="str">
            <v xml:space="preserve">Inst.S.João Deus-C.SaúdeS.Miguel   </v>
          </cell>
        </row>
        <row r="5320">
          <cell r="B5320" t="str">
            <v>Inst.Sup.Ciências Sociais Políticas</v>
          </cell>
        </row>
        <row r="5321">
          <cell r="B5321" t="str">
            <v>Inst.Sup.Estatística Gest.Informaçã</v>
          </cell>
        </row>
        <row r="5322">
          <cell r="B5322" t="str">
            <v xml:space="preserve">Instalaçores-I.Eléctr.Est.Proj.    </v>
          </cell>
        </row>
        <row r="5323">
          <cell r="B5323" t="str">
            <v xml:space="preserve">Instaladora Elecrt.Madeirense, SA  </v>
          </cell>
        </row>
        <row r="5324">
          <cell r="B5324" t="str">
            <v xml:space="preserve">Instalclima-Refrig. Máquinas,Lda   </v>
          </cell>
        </row>
        <row r="5325">
          <cell r="B5325" t="str">
            <v xml:space="preserve">Instalrev, Lda                     </v>
          </cell>
        </row>
        <row r="5326">
          <cell r="B5326" t="str">
            <v xml:space="preserve">Instanta - Imagem e Comunicação    </v>
          </cell>
        </row>
        <row r="5327">
          <cell r="B5327" t="str">
            <v>Instelcome-Instalaç.Eléctricas, Lda</v>
          </cell>
        </row>
        <row r="5328">
          <cell r="B5328" t="str">
            <v xml:space="preserve">Instener, Lda                      </v>
          </cell>
        </row>
        <row r="5329">
          <cell r="B5329" t="str">
            <v>Institº Gestão Tesouraria Crédito P</v>
          </cell>
        </row>
        <row r="5330">
          <cell r="B5330" t="str">
            <v xml:space="preserve">Institut Du Transport Aerien       </v>
          </cell>
        </row>
        <row r="5331">
          <cell r="B5331" t="str">
            <v xml:space="preserve">Institut Européen D'Admin.Publique </v>
          </cell>
        </row>
        <row r="5332">
          <cell r="B5332" t="str">
            <v xml:space="preserve">Institut for Continuing Studies    </v>
          </cell>
        </row>
        <row r="5333">
          <cell r="B5333" t="str">
            <v xml:space="preserve">Institut fur Int.Architektur Dok   </v>
          </cell>
        </row>
        <row r="5334">
          <cell r="B5334" t="str">
            <v xml:space="preserve">Institute For Internac.Research    </v>
          </cell>
        </row>
        <row r="5335">
          <cell r="B5335" t="str">
            <v xml:space="preserve">Institute For Internat.Research,Sa </v>
          </cell>
        </row>
        <row r="5336">
          <cell r="B5336" t="str">
            <v>Institute for International Reserch</v>
          </cell>
        </row>
        <row r="5337">
          <cell r="B5337" t="str">
            <v xml:space="preserve">Institute of Internal Auditors,Inc </v>
          </cell>
        </row>
        <row r="5338">
          <cell r="B5338" t="str">
            <v xml:space="preserve">Instituto Britânico-BritishCouncil </v>
          </cell>
        </row>
        <row r="5339">
          <cell r="B5339" t="str">
            <v>Instituto Ciências Sociais Univ.Lis</v>
          </cell>
        </row>
        <row r="5340">
          <cell r="B5340" t="str">
            <v xml:space="preserve">Instituto Conservação da Natureza  </v>
          </cell>
        </row>
        <row r="5341">
          <cell r="B5341" t="str">
            <v>Instituto Construccion Castilla Y L</v>
          </cell>
        </row>
        <row r="5342">
          <cell r="B5342" t="str">
            <v xml:space="preserve">Instituto D. Francisco Gomes       </v>
          </cell>
        </row>
        <row r="5343">
          <cell r="B5343" t="str">
            <v xml:space="preserve">Instituto da Defesa Nacional       </v>
          </cell>
        </row>
        <row r="5344">
          <cell r="B5344" t="str">
            <v xml:space="preserve">Instituto de Marketing Research    </v>
          </cell>
        </row>
        <row r="5345">
          <cell r="B5345" t="str">
            <v xml:space="preserve">Instituto de Meteorologia          </v>
          </cell>
        </row>
        <row r="5346">
          <cell r="B5346" t="str">
            <v xml:space="preserve">Instituto de Telecomunicações      </v>
          </cell>
        </row>
        <row r="5347">
          <cell r="B5347" t="str">
            <v xml:space="preserve">Instituto Diplomático              </v>
          </cell>
        </row>
        <row r="5348">
          <cell r="B5348" t="str">
            <v xml:space="preserve">Instituto do Ambiente              </v>
          </cell>
        </row>
        <row r="5349">
          <cell r="B5349" t="str">
            <v xml:space="preserve">Instituto do Vinho do Porto        </v>
          </cell>
        </row>
        <row r="5350">
          <cell r="B5350" t="str">
            <v xml:space="preserve">Instituto Electrotécnico Português </v>
          </cell>
        </row>
        <row r="5351">
          <cell r="B5351" t="str">
            <v xml:space="preserve">Instituto Espanhol de Linguas      </v>
          </cell>
        </row>
        <row r="5352">
          <cell r="B5352" t="str">
            <v xml:space="preserve">Instituto Geográfico do Exército   </v>
          </cell>
        </row>
        <row r="5353">
          <cell r="B5353" t="str">
            <v xml:space="preserve">Instituto Geográfico Português     </v>
          </cell>
        </row>
        <row r="5354">
          <cell r="B5354" t="str">
            <v>Instituto Gestão Financ Seg. Social</v>
          </cell>
        </row>
        <row r="5355">
          <cell r="B5355" t="str">
            <v xml:space="preserve">Instituto Inovação Tecnológ.Açores </v>
          </cell>
        </row>
        <row r="5356">
          <cell r="B5356" t="str">
            <v>Instituto Nac.Propriedade Industria</v>
          </cell>
        </row>
        <row r="5357">
          <cell r="B5357" t="str">
            <v>Instituto Nacion.Formação Turística</v>
          </cell>
        </row>
        <row r="5358">
          <cell r="B5358" t="str">
            <v xml:space="preserve">Instituto Piaget                   </v>
          </cell>
        </row>
        <row r="5359">
          <cell r="B5359" t="str">
            <v xml:space="preserve">Instituto Planeam.Desenv.Turismo   </v>
          </cell>
        </row>
        <row r="5360">
          <cell r="B5360" t="str">
            <v xml:space="preserve">Instituto Politécnico de Beja      </v>
          </cell>
        </row>
        <row r="5361">
          <cell r="B5361" t="str">
            <v>Instituto Politécnico de Lisboa- IS</v>
          </cell>
        </row>
        <row r="5362">
          <cell r="B5362" t="str">
            <v xml:space="preserve">Instituto Português da Juventude   </v>
          </cell>
        </row>
        <row r="5363">
          <cell r="B5363" t="str">
            <v xml:space="preserve">Instituto Português de Fotografia  </v>
          </cell>
        </row>
        <row r="5364">
          <cell r="B5364" t="str">
            <v xml:space="preserve">Instituto Português de Museus      </v>
          </cell>
        </row>
        <row r="5365">
          <cell r="B5365" t="str">
            <v>Instituto Português do Mar e  Atmos</v>
          </cell>
        </row>
        <row r="5366">
          <cell r="B5366" t="str">
            <v xml:space="preserve">Instituto Promoção Ambiental       </v>
          </cell>
        </row>
        <row r="5367">
          <cell r="B5367" t="str">
            <v xml:space="preserve">Instituto Superior Técnico         </v>
          </cell>
        </row>
        <row r="5368">
          <cell r="B5368" t="str">
            <v xml:space="preserve">Instituto Tecnológico do Gás       </v>
          </cell>
        </row>
        <row r="5369">
          <cell r="B5369" t="str">
            <v xml:space="preserve">Instituto Tecnológico e Nuclear    </v>
          </cell>
        </row>
        <row r="5370">
          <cell r="B5370" t="str">
            <v xml:space="preserve">Instore Kids Corners BV            </v>
          </cell>
        </row>
        <row r="5371">
          <cell r="B5371" t="str">
            <v xml:space="preserve">INSTRO PRECISION LIMITED           </v>
          </cell>
        </row>
        <row r="5372">
          <cell r="B5372" t="str">
            <v xml:space="preserve">Instromet Portugal, Lda            </v>
          </cell>
        </row>
        <row r="5373">
          <cell r="B5373" t="str">
            <v>Int.Gestº Finanª Infra-Estrutura Ju</v>
          </cell>
        </row>
        <row r="5374">
          <cell r="B5374" t="str">
            <v xml:space="preserve">Intec-Soc. Técnica Equip.Ind.S.A.  </v>
          </cell>
        </row>
        <row r="5375">
          <cell r="B5375" t="str">
            <v xml:space="preserve">Inteligensis-Engª de Sistemas,Lda  </v>
          </cell>
        </row>
        <row r="5376">
          <cell r="B5376" t="str">
            <v>Interágua-Tecnolog.Gestão Água, Lda</v>
          </cell>
        </row>
        <row r="5377">
          <cell r="B5377" t="str">
            <v xml:space="preserve">Interaudio - Centro Audio, Lda     </v>
          </cell>
        </row>
        <row r="5378">
          <cell r="B5378" t="str">
            <v xml:space="preserve">Interavia,S.A.                     </v>
          </cell>
        </row>
        <row r="5379">
          <cell r="B5379" t="str">
            <v>Interbolsa-Soc.G.S.L.e C.V.Mobil.SA</v>
          </cell>
        </row>
        <row r="5380">
          <cell r="B5380" t="str">
            <v xml:space="preserve">Intercoelho-Prod.I.Com.Coelhos,Lda </v>
          </cell>
        </row>
        <row r="5381">
          <cell r="B5381" t="str">
            <v xml:space="preserve">InterCom UK, Ltd                   </v>
          </cell>
        </row>
        <row r="5382">
          <cell r="B5382" t="str">
            <v>Interdarte-Arq. Eng. Cons. e Turism</v>
          </cell>
        </row>
        <row r="5383">
          <cell r="B5383" t="str">
            <v>Interdarte-Arqª.Engª C..Turismo,Lda</v>
          </cell>
        </row>
        <row r="5384">
          <cell r="B5384" t="str">
            <v xml:space="preserve">Interecycling-Soc.Reciclagem SA    </v>
          </cell>
        </row>
        <row r="5385">
          <cell r="B5385" t="str">
            <v xml:space="preserve">Interescritório, Lda               </v>
          </cell>
        </row>
        <row r="5386">
          <cell r="B5386" t="str">
            <v xml:space="preserve">Interface - Informática            </v>
          </cell>
        </row>
        <row r="5387">
          <cell r="B5387" t="str">
            <v xml:space="preserve">Interfer-Francisco António Malcato </v>
          </cell>
        </row>
        <row r="5388">
          <cell r="B5388" t="str">
            <v xml:space="preserve">Intergraph (Portugal), SA          </v>
          </cell>
        </row>
        <row r="5389">
          <cell r="B5389" t="str">
            <v>Intergrau-Decoração Interiores, Lda</v>
          </cell>
        </row>
        <row r="5390">
          <cell r="B5390" t="str">
            <v xml:space="preserve">Interjornal-S.Jornalística Editor. </v>
          </cell>
        </row>
        <row r="5391">
          <cell r="B5391" t="str">
            <v>Interlâmpadas-Comércio Int.Lamp.Lda</v>
          </cell>
        </row>
        <row r="5392">
          <cell r="B5392" t="str">
            <v xml:space="preserve">Interline-Clube de Portugal        </v>
          </cell>
        </row>
        <row r="5393">
          <cell r="B5393" t="str">
            <v xml:space="preserve">Interluxhotel-Gest.Hoteleira,Lda   </v>
          </cell>
        </row>
        <row r="5394">
          <cell r="B5394" t="str">
            <v xml:space="preserve">Intermaco-Com.Rep.de Máq.e F.Lda   </v>
          </cell>
        </row>
        <row r="5395">
          <cell r="B5395" t="str">
            <v xml:space="preserve">Intermarché                        </v>
          </cell>
        </row>
        <row r="5396">
          <cell r="B5396" t="str">
            <v>Intermúsica-Rep.Musicais Artisticas</v>
          </cell>
        </row>
        <row r="5397">
          <cell r="B5397" t="str">
            <v xml:space="preserve">Internat.Systems e Communication   </v>
          </cell>
        </row>
        <row r="5398">
          <cell r="B5398" t="str">
            <v>International Air Rail Organisation</v>
          </cell>
        </row>
        <row r="5399">
          <cell r="B5399" t="str">
            <v xml:space="preserve">International Airport Professional </v>
          </cell>
        </row>
        <row r="5400">
          <cell r="B5400" t="str">
            <v xml:space="preserve">International Bar Association      </v>
          </cell>
        </row>
        <row r="5401">
          <cell r="B5401" t="str">
            <v xml:space="preserve">International Biz News Services    </v>
          </cell>
        </row>
        <row r="5402">
          <cell r="B5402" t="str">
            <v>International Civil Aviation Organi</v>
          </cell>
        </row>
        <row r="5403">
          <cell r="B5403" t="str">
            <v xml:space="preserve">International Inst.Air Slace Law   </v>
          </cell>
        </row>
        <row r="5404">
          <cell r="B5404" t="str">
            <v xml:space="preserve">International Telecommunic.Union   </v>
          </cell>
        </row>
        <row r="5405">
          <cell r="B5405" t="str">
            <v xml:space="preserve">Interphysix-Equipamentos Técnicos  </v>
          </cell>
        </row>
        <row r="5406">
          <cell r="B5406" t="str">
            <v xml:space="preserve">Interpilhas-Imp.E Com.El.Pilh.Lda  </v>
          </cell>
        </row>
        <row r="5407">
          <cell r="B5407" t="str">
            <v xml:space="preserve">Interpropo, Lda                    </v>
          </cell>
        </row>
        <row r="5408">
          <cell r="B5408" t="str">
            <v xml:space="preserve">Interquad Learning, Ltd            </v>
          </cell>
        </row>
        <row r="5409">
          <cell r="B5409" t="str">
            <v xml:space="preserve">Intersurgical Portugal             </v>
          </cell>
        </row>
        <row r="5410">
          <cell r="B5410" t="str">
            <v xml:space="preserve">Intertelha, Lda                    </v>
          </cell>
        </row>
        <row r="5411">
          <cell r="B5411" t="str">
            <v xml:space="preserve">Intertrial-Com.Ferramentas, Lda    </v>
          </cell>
        </row>
        <row r="5412">
          <cell r="B5412" t="str">
            <v xml:space="preserve">Intervistas-Consulting Group       </v>
          </cell>
        </row>
        <row r="5413">
          <cell r="B5413" t="str">
            <v>Intevial-Gest.Integral Rodoviária,S</v>
          </cell>
        </row>
        <row r="5414">
          <cell r="B5414" t="str">
            <v xml:space="preserve">Intexang-Import.E Exportação,Lda   </v>
          </cell>
        </row>
        <row r="5415">
          <cell r="B5415" t="str">
            <v xml:space="preserve">Intraplas                          </v>
          </cell>
        </row>
        <row r="5416">
          <cell r="B5416" t="str">
            <v xml:space="preserve">Intuir - Consultoria e Formaç,Lda  </v>
          </cell>
        </row>
        <row r="5417">
          <cell r="B5417" t="str">
            <v>Inv.Tur.Sim.Hoteis Ap.Hotel Pico,Ld</v>
          </cell>
        </row>
        <row r="5418">
          <cell r="B5418" t="str">
            <v xml:space="preserve">Invertec, Ltd                      </v>
          </cell>
        </row>
        <row r="5419">
          <cell r="B5419" t="str">
            <v xml:space="preserve">Inverter-Ar Condicionado, Lda      </v>
          </cell>
        </row>
        <row r="5420">
          <cell r="B5420" t="str">
            <v xml:space="preserve">Invescon-Cons.Gestão Empreend.     </v>
          </cell>
        </row>
        <row r="5421">
          <cell r="B5421" t="str">
            <v xml:space="preserve">Invesmedia Group Corp.             </v>
          </cell>
        </row>
        <row r="5422">
          <cell r="B5422" t="str">
            <v xml:space="preserve">Investaçor - Hotel &amp; Resorts       </v>
          </cell>
        </row>
        <row r="5423">
          <cell r="B5423" t="str">
            <v xml:space="preserve">Invest-Publicações Lda             </v>
          </cell>
        </row>
        <row r="5424">
          <cell r="B5424" t="str">
            <v xml:space="preserve">Invitécnica-Mat.Electrotécnico     </v>
          </cell>
        </row>
        <row r="5425">
          <cell r="B5425" t="str">
            <v>IOLANDA DA SILVA C. DOS SANTOS AMAR</v>
          </cell>
        </row>
        <row r="5426">
          <cell r="B5426" t="str">
            <v>IPAC-Instituto Português de Acredit</v>
          </cell>
        </row>
        <row r="5427">
          <cell r="B5427" t="str">
            <v>IPAI-Instituto Port.Auditores Inter</v>
          </cell>
        </row>
        <row r="5428">
          <cell r="B5428" t="str">
            <v xml:space="preserve">Ipanema Park Hotel                 </v>
          </cell>
        </row>
        <row r="5429">
          <cell r="B5429" t="str">
            <v xml:space="preserve">Ipanema Porto Hotel                </v>
          </cell>
        </row>
        <row r="5430">
          <cell r="B5430" t="str">
            <v xml:space="preserve">IPD France                         </v>
          </cell>
        </row>
        <row r="5431">
          <cell r="B5431" t="str">
            <v xml:space="preserve">Ipe-Inv.Particip.Empresariais,S.A. </v>
          </cell>
        </row>
        <row r="5432">
          <cell r="B5432" t="str">
            <v xml:space="preserve">IPERTRÓNICA                        </v>
          </cell>
        </row>
        <row r="5433">
          <cell r="B5433" t="str">
            <v xml:space="preserve">Ipetex, S.A.                       </v>
          </cell>
        </row>
        <row r="5434">
          <cell r="B5434" t="str">
            <v xml:space="preserve">IPL-Instituto Português Línguas    </v>
          </cell>
        </row>
        <row r="5435">
          <cell r="B5435" t="str">
            <v xml:space="preserve">IPN-Incubadora-Assocº DesºActª     </v>
          </cell>
        </row>
        <row r="5436">
          <cell r="B5436" t="str">
            <v>Ipodec Portugal-Gestão Resíduos,Lda</v>
          </cell>
        </row>
        <row r="5437">
          <cell r="B5437" t="str">
            <v xml:space="preserve">IPQC                               </v>
          </cell>
        </row>
        <row r="5438">
          <cell r="B5438" t="str">
            <v xml:space="preserve">IPQ-Instituto Português Qualidade  </v>
          </cell>
        </row>
        <row r="5439">
          <cell r="B5439" t="str">
            <v xml:space="preserve">Ipsis-Consult.Relações Públicas,SA </v>
          </cell>
        </row>
        <row r="5440">
          <cell r="B5440" t="str">
            <v xml:space="preserve">IPTM - Instituto Portuário e dos   </v>
          </cell>
        </row>
        <row r="5441">
          <cell r="B5441" t="str">
            <v xml:space="preserve">IQA-Institut Of Quality  Assurance </v>
          </cell>
        </row>
        <row r="5442">
          <cell r="B5442" t="str">
            <v>Iqene-Sistemas de Automação Energia</v>
          </cell>
        </row>
        <row r="5443">
          <cell r="B5443" t="str">
            <v xml:space="preserve">IQPC-Worldwide Pte, Ltd            </v>
          </cell>
        </row>
        <row r="5444">
          <cell r="B5444" t="str">
            <v xml:space="preserve">Iracema Mª Vasconcelos M.Borges    </v>
          </cell>
        </row>
        <row r="5445">
          <cell r="B5445" t="str">
            <v>I-Real-Artes Plásticas e Design,Lda</v>
          </cell>
        </row>
        <row r="5446">
          <cell r="B5446" t="str">
            <v xml:space="preserve">IRENE AMÉLIA S. PACHECO P. SOUSA   </v>
          </cell>
        </row>
        <row r="5447">
          <cell r="B5447" t="str">
            <v xml:space="preserve">Irene Fernandes                    </v>
          </cell>
        </row>
        <row r="5448">
          <cell r="B5448" t="str">
            <v>IRI - Isolamentos Revest. Imperme.,</v>
          </cell>
        </row>
        <row r="5449">
          <cell r="B5449" t="str">
            <v xml:space="preserve">Iris Audio Visuais, Lda            </v>
          </cell>
        </row>
        <row r="5450">
          <cell r="B5450" t="str">
            <v xml:space="preserve">Irisnova-Manufact.Plásticos, Lda   </v>
          </cell>
        </row>
        <row r="5451">
          <cell r="B5451" t="str">
            <v xml:space="preserve">Iristel-Telecom. e Electron.,Lda   </v>
          </cell>
        </row>
        <row r="5452">
          <cell r="B5452" t="str">
            <v xml:space="preserve">Irmãos Coutinhos-Ind.Equipam. Lda  </v>
          </cell>
        </row>
        <row r="5453">
          <cell r="B5453" t="str">
            <v xml:space="preserve">Irmãos Coutinhos-Rep.Com.Auto,Lda  </v>
          </cell>
        </row>
        <row r="5454">
          <cell r="B5454" t="str">
            <v xml:space="preserve">Irmãos Moura, Lda                  </v>
          </cell>
        </row>
        <row r="5455">
          <cell r="B5455" t="str">
            <v xml:space="preserve">Irmãos Pinto, Lda                  </v>
          </cell>
        </row>
        <row r="5456">
          <cell r="B5456" t="str">
            <v xml:space="preserve">Irmãos Rebelo                      </v>
          </cell>
        </row>
        <row r="5457">
          <cell r="B5457" t="str">
            <v xml:space="preserve">Irmãos Romeiras, Lda.              </v>
          </cell>
        </row>
        <row r="5458">
          <cell r="B5458" t="str">
            <v xml:space="preserve">Irmãos Travessa, Lda               </v>
          </cell>
        </row>
        <row r="5459">
          <cell r="B5459" t="str">
            <v xml:space="preserve">Irrifruta-Soc.Eq.Agric.Indust.Lda  </v>
          </cell>
        </row>
        <row r="5460">
          <cell r="B5460" t="str">
            <v xml:space="preserve">Isa Software, Ltd                  </v>
          </cell>
        </row>
        <row r="5461">
          <cell r="B5461" t="str">
            <v xml:space="preserve">ISAAC GALANTE SILVA                </v>
          </cell>
        </row>
        <row r="5462">
          <cell r="B5462" t="str">
            <v xml:space="preserve">Isabel Amaral-Cons.Form.Comuncação </v>
          </cell>
        </row>
        <row r="5463">
          <cell r="B5463" t="str">
            <v xml:space="preserve">Isabel Criatina S.Fraga Garcia     </v>
          </cell>
        </row>
        <row r="5464">
          <cell r="B5464" t="str">
            <v xml:space="preserve">ISABEL CRISTINA C.A FURTADO        </v>
          </cell>
        </row>
        <row r="5465">
          <cell r="B5465" t="str">
            <v>ISABEL CRISTINA DE A. PEREIRA SEQUE</v>
          </cell>
        </row>
        <row r="5466">
          <cell r="B5466" t="str">
            <v>ISABEL CRISTINA M.LAGINHA DOS RAMOS</v>
          </cell>
        </row>
        <row r="5467">
          <cell r="B5467" t="str">
            <v xml:space="preserve">Isabel Cristina Ramos Guimarães    </v>
          </cell>
        </row>
        <row r="5468">
          <cell r="B5468" t="str">
            <v xml:space="preserve">Isabel M. C. Paes                  </v>
          </cell>
        </row>
        <row r="5469">
          <cell r="B5469" t="str">
            <v xml:space="preserve">ISABEL M. D. GONÇALVES CARNEIRO DE </v>
          </cell>
        </row>
        <row r="5470">
          <cell r="B5470" t="str">
            <v xml:space="preserve">Isabel M.P.Soares Mascarenhas      </v>
          </cell>
        </row>
        <row r="5471">
          <cell r="B5471" t="str">
            <v>ISABEL MARIA BATISTA DE CARVALHO SI</v>
          </cell>
        </row>
        <row r="5472">
          <cell r="B5472" t="str">
            <v xml:space="preserve">ISABEL MARIA DA COSTA VENTURA      </v>
          </cell>
        </row>
        <row r="5473">
          <cell r="B5473" t="str">
            <v>ISABEL MARIA DE ALMEIDA RIBEIRO OLI</v>
          </cell>
        </row>
        <row r="5474">
          <cell r="B5474" t="str">
            <v xml:space="preserve">ISABEL MARIA DE JESUS SOARES       </v>
          </cell>
        </row>
        <row r="5475">
          <cell r="B5475" t="str">
            <v>ISABEL MARIA DUARTE LOPES A PEREIRA</v>
          </cell>
        </row>
        <row r="5476">
          <cell r="B5476" t="str">
            <v xml:space="preserve">ISABEL MARIA FALCÃO                </v>
          </cell>
        </row>
        <row r="5477">
          <cell r="B5477" t="str">
            <v xml:space="preserve">ISABEL MARIA GERALDES P.P. RIBEIRO </v>
          </cell>
        </row>
        <row r="5478">
          <cell r="B5478" t="str">
            <v xml:space="preserve">ISABEL MARIA LEMOS PINA            </v>
          </cell>
        </row>
        <row r="5479">
          <cell r="B5479" t="str">
            <v xml:space="preserve">Isabel Maria Leote Correia Caniné  </v>
          </cell>
        </row>
        <row r="5480">
          <cell r="B5480" t="str">
            <v xml:space="preserve">Isabel Maria Lopes Sousa Ramos     </v>
          </cell>
        </row>
        <row r="5481">
          <cell r="B5481" t="str">
            <v xml:space="preserve">ISABEL MARIA MENDES DE OLIVEIRA    </v>
          </cell>
        </row>
        <row r="5482">
          <cell r="B5482" t="str">
            <v xml:space="preserve">Isabel Maria Pereira Lopes Queirós </v>
          </cell>
        </row>
        <row r="5483">
          <cell r="B5483" t="str">
            <v xml:space="preserve">Isabel Maria Pinheiro Figueiredo   </v>
          </cell>
        </row>
        <row r="5484">
          <cell r="B5484" t="str">
            <v xml:space="preserve">ISABEL PATRÍCIA ESTÊVÃO GONÇALVES  </v>
          </cell>
        </row>
        <row r="5485">
          <cell r="B5485" t="str">
            <v xml:space="preserve">Isabel Simões de Sousa             </v>
          </cell>
        </row>
        <row r="5486">
          <cell r="B5486" t="str">
            <v>ISABELA SABRINA MULLER NETO VALÉRIO</v>
          </cell>
        </row>
        <row r="5487">
          <cell r="B5487" t="str">
            <v>ISA-Intelligent Sensing Anywhere, S</v>
          </cell>
        </row>
        <row r="5488">
          <cell r="B5488" t="str">
            <v>Isalumínios-SocºCaixilhria Aluminio</v>
          </cell>
        </row>
        <row r="5489">
          <cell r="B5489" t="str">
            <v xml:space="preserve">Isaura &amp; Santos, Lda               </v>
          </cell>
        </row>
        <row r="5490">
          <cell r="B5490" t="str">
            <v xml:space="preserve">Isaura Rodrigues                   </v>
          </cell>
        </row>
        <row r="5491">
          <cell r="B5491" t="str">
            <v xml:space="preserve">Isauro Manuel Faria                </v>
          </cell>
        </row>
        <row r="5492">
          <cell r="B5492" t="str">
            <v xml:space="preserve">Isc Norte - Inf.S.Comunicação,Lda  </v>
          </cell>
        </row>
        <row r="5493">
          <cell r="B5493" t="str">
            <v xml:space="preserve">ISC-Informát.E Sist.Comunic.,Lda   </v>
          </cell>
        </row>
        <row r="5494">
          <cell r="B5494" t="str">
            <v xml:space="preserve">ISCTE-Inst.Sup.Ciênc.Trab.Empresa  </v>
          </cell>
        </row>
        <row r="5495">
          <cell r="B5495" t="str">
            <v xml:space="preserve">Isdin-Lab.Farmacêutico,Unip.Lda    </v>
          </cell>
        </row>
        <row r="5496">
          <cell r="B5496" t="str">
            <v xml:space="preserve">ISEG-Inst.Sup.Econonia e Gestão    </v>
          </cell>
        </row>
        <row r="5497">
          <cell r="B5497" t="str">
            <v xml:space="preserve">Isel-Inst.Sup.Engenharia Lisboa    </v>
          </cell>
        </row>
        <row r="5498">
          <cell r="B5498" t="str">
            <v xml:space="preserve">I-Sensis-Inv.Des.Eng.Quimica       </v>
          </cell>
        </row>
        <row r="5499">
          <cell r="B5499" t="str">
            <v xml:space="preserve">Isidoro Duarte, Lda.               </v>
          </cell>
        </row>
        <row r="5500">
          <cell r="B5500" t="str">
            <v xml:space="preserve">Isidro Rosa dos Santos             </v>
          </cell>
        </row>
        <row r="5501">
          <cell r="B5501" t="str">
            <v>ISILDA MARIA ALVES DA ASSUNCAO RIBE</v>
          </cell>
        </row>
        <row r="5502">
          <cell r="B5502" t="str">
            <v>Isinet-Integração Serv.Informáticos</v>
          </cell>
        </row>
        <row r="5503">
          <cell r="B5503" t="str">
            <v xml:space="preserve">ISIS                               </v>
          </cell>
        </row>
        <row r="5504">
          <cell r="B5504" t="str">
            <v xml:space="preserve">Island Hotel (Madeira), Lda.       </v>
          </cell>
        </row>
        <row r="5505">
          <cell r="B5505" t="str">
            <v xml:space="preserve">Ismael Bernardo Brás Pacheco       </v>
          </cell>
        </row>
        <row r="5506">
          <cell r="B5506" t="str">
            <v xml:space="preserve">Ismael Dias Rocha                  </v>
          </cell>
        </row>
        <row r="5507">
          <cell r="B5507" t="str">
            <v xml:space="preserve">ISO Software System                </v>
          </cell>
        </row>
        <row r="5508">
          <cell r="B5508" t="str">
            <v xml:space="preserve">Isochem - Produtos Químicos, SA    </v>
          </cell>
        </row>
        <row r="5509">
          <cell r="B5509" t="str">
            <v xml:space="preserve">Isolalgarve - C.Isol.Algarve,Lda   </v>
          </cell>
        </row>
        <row r="5510">
          <cell r="B5510" t="str">
            <v xml:space="preserve">Isolina Vieira de Castro Queiroz   </v>
          </cell>
        </row>
        <row r="5511">
          <cell r="B5511" t="str">
            <v xml:space="preserve">Iso-Sigma-Energia e Gestão, Lda.   </v>
          </cell>
        </row>
        <row r="5512">
          <cell r="B5512" t="str">
            <v>Isoterme- Isolamentos Térmicos, Lda</v>
          </cell>
        </row>
        <row r="5513">
          <cell r="B5513" t="str">
            <v xml:space="preserve">Ispa-Inst.Sup.Psic.Aplicada, Crl   </v>
          </cell>
        </row>
        <row r="5514">
          <cell r="B5514" t="str">
            <v xml:space="preserve">ISQ-Inst.Soldadura e Qualidade     </v>
          </cell>
        </row>
        <row r="5515">
          <cell r="B5515" t="str">
            <v xml:space="preserve">Iss Facility Services-G.M.Ed.,Lda  </v>
          </cell>
        </row>
        <row r="5516">
          <cell r="B5516" t="str">
            <v>ISS Plantiagro-Constrª Manutª EspºV</v>
          </cell>
        </row>
        <row r="5517">
          <cell r="B5517" t="str">
            <v xml:space="preserve">It Distribution, SA                </v>
          </cell>
        </row>
        <row r="5518">
          <cell r="B5518" t="str">
            <v xml:space="preserve">It Log-Logist.G.Tecn.Informação,SA </v>
          </cell>
        </row>
        <row r="5519">
          <cell r="B5519" t="str">
            <v>ITA-Inst.Ciências Tecnolog.Ambiente</v>
          </cell>
        </row>
        <row r="5520">
          <cell r="B5520" t="str">
            <v>Italcor lll Indústria-Ind.Tr.C.Tela</v>
          </cell>
        </row>
        <row r="5521">
          <cell r="B5521" t="str">
            <v xml:space="preserve">Italcor-Acess.Industriais, Lda.    </v>
          </cell>
        </row>
        <row r="5522">
          <cell r="B5522" t="str">
            <v xml:space="preserve">Italma, Lda                        </v>
          </cell>
        </row>
        <row r="5523">
          <cell r="B5523" t="str">
            <v>Italmarmo-Soc.Port.de Represent.,Ld</v>
          </cell>
        </row>
        <row r="5524">
          <cell r="B5524" t="str">
            <v xml:space="preserve">Italtempo - Brindes, Lda           </v>
          </cell>
        </row>
        <row r="5525">
          <cell r="B5525" t="str">
            <v xml:space="preserve">Italux - Iluminação, Lda           </v>
          </cell>
        </row>
        <row r="5526">
          <cell r="B5526" t="str">
            <v xml:space="preserve">ITEÇOR-Instal. Telec. Elec. Redes, </v>
          </cell>
        </row>
        <row r="5527">
          <cell r="B5527" t="str">
            <v xml:space="preserve">Iteçor-Int.Telec. Elec.Redes       </v>
          </cell>
        </row>
        <row r="5528">
          <cell r="B5528" t="str">
            <v>ITEM-Indústrias Tér.Electromecânica</v>
          </cell>
        </row>
        <row r="5529">
          <cell r="B5529" t="str">
            <v xml:space="preserve">ITIC-Inst.Técnico Ind.Construção   </v>
          </cell>
        </row>
        <row r="5530">
          <cell r="B5530" t="str">
            <v>ITISE - Equip. Tecn. Precisão Cien.</v>
          </cell>
        </row>
        <row r="5531">
          <cell r="B5531" t="str">
            <v xml:space="preserve">Iti-Soc.Inv.Tur.Ilha Madeira,S.A.  </v>
          </cell>
        </row>
        <row r="5532">
          <cell r="B5532" t="str">
            <v xml:space="preserve">ITP-Instituto Turismo de Portugal  </v>
          </cell>
        </row>
        <row r="5533">
          <cell r="B5533" t="str">
            <v xml:space="preserve">Itron Sistemas de Medição          </v>
          </cell>
        </row>
        <row r="5534">
          <cell r="B5534" t="str">
            <v xml:space="preserve">Its Ready-Projectos Imagem, SA     </v>
          </cell>
        </row>
        <row r="5535">
          <cell r="B5535" t="str">
            <v>ITS-Assocª DesenvºMobilidade Trans.</v>
          </cell>
        </row>
        <row r="5536">
          <cell r="B5536" t="str">
            <v xml:space="preserve">Itsemap Portugal-Prev.E Seg.Lda.   </v>
          </cell>
        </row>
        <row r="5537">
          <cell r="B5537" t="str">
            <v xml:space="preserve">ITSMF Portugal                     </v>
          </cell>
        </row>
        <row r="5538">
          <cell r="B5538" t="str">
            <v xml:space="preserve">Iturri Portugal  Ind. e Seg.,Lda   </v>
          </cell>
        </row>
        <row r="5539">
          <cell r="B5539" t="str">
            <v xml:space="preserve">Iur - Rent-a-Car, Lda              </v>
          </cell>
        </row>
        <row r="5540">
          <cell r="B5540" t="str">
            <v xml:space="preserve">IVAN ANDRE PEREIRA PEDROSO         </v>
          </cell>
        </row>
        <row r="5541">
          <cell r="B5541" t="str">
            <v xml:space="preserve">Iveco Portugal                     </v>
          </cell>
        </row>
        <row r="5542">
          <cell r="B5542" t="str">
            <v xml:space="preserve">Ivento-Exposições e Feiras, Lda    </v>
          </cell>
        </row>
        <row r="5543">
          <cell r="B5543" t="str">
            <v xml:space="preserve">Ivesa-Investim.de Construção,Lda   </v>
          </cell>
        </row>
        <row r="5544">
          <cell r="B5544" t="str">
            <v xml:space="preserve">IVETTE MARIA BIGAS FALEIRO         </v>
          </cell>
        </row>
        <row r="5545">
          <cell r="B5545" t="str">
            <v xml:space="preserve">IVO FILIPE ANTUNES PAES FERREIRA   </v>
          </cell>
        </row>
        <row r="5546">
          <cell r="B5546" t="str">
            <v xml:space="preserve">IVONE  MUXIMA FERNANDES            </v>
          </cell>
        </row>
        <row r="5547">
          <cell r="B5547" t="str">
            <v>IXS.Lda.-Projectos Estudos Serv.Eng</v>
          </cell>
        </row>
        <row r="5548">
          <cell r="B5548" t="str">
            <v xml:space="preserve">J &amp; B-Aviation Services, Inc.      </v>
          </cell>
        </row>
        <row r="5549">
          <cell r="B5549" t="str">
            <v xml:space="preserve">J Costa Ramos, Lda                 </v>
          </cell>
        </row>
        <row r="5550">
          <cell r="B5550" t="str">
            <v xml:space="preserve">J J L-Instalações Electricas, Lda  </v>
          </cell>
        </row>
        <row r="5551">
          <cell r="B5551" t="str">
            <v xml:space="preserve">J M Lanzinha Gonçalves             </v>
          </cell>
        </row>
        <row r="5552">
          <cell r="B5552" t="str">
            <v xml:space="preserve">J P Ferreira e Fernandes, Lda      </v>
          </cell>
        </row>
        <row r="5553">
          <cell r="B5553" t="str">
            <v xml:space="preserve">J Paulo Duarte, Lda                </v>
          </cell>
        </row>
        <row r="5554">
          <cell r="B5554" t="str">
            <v xml:space="preserve">J S Compras-Fotografia Vídeo,Lda   </v>
          </cell>
        </row>
        <row r="5555">
          <cell r="B5555" t="str">
            <v xml:space="preserve">J S Gonçalves - Fáb.Eq.Electr.Lda  </v>
          </cell>
        </row>
        <row r="5556">
          <cell r="B5556" t="str">
            <v xml:space="preserve">J. A. Augusto, Lda.                </v>
          </cell>
        </row>
        <row r="5557">
          <cell r="B5557" t="str">
            <v xml:space="preserve">J. A. Medeiros, S.U.Lda            </v>
          </cell>
        </row>
        <row r="5558">
          <cell r="B5558" t="str">
            <v xml:space="preserve">J. B. Electrónica                  </v>
          </cell>
        </row>
        <row r="5559">
          <cell r="B5559" t="str">
            <v xml:space="preserve">J. Baptista e Ca., Lda.            </v>
          </cell>
        </row>
        <row r="5560">
          <cell r="B5560" t="str">
            <v xml:space="preserve">J. Bessa, Lda                      </v>
          </cell>
        </row>
        <row r="5561">
          <cell r="B5561" t="str">
            <v xml:space="preserve">J. Branco Comercial                </v>
          </cell>
        </row>
        <row r="5562">
          <cell r="B5562" t="str">
            <v xml:space="preserve">J. C. Baptista e Cª, Lda.          </v>
          </cell>
        </row>
        <row r="5563">
          <cell r="B5563" t="str">
            <v xml:space="preserve">J. Dinis Neves, Lda                </v>
          </cell>
        </row>
        <row r="5564">
          <cell r="B5564" t="str">
            <v xml:space="preserve">J. Espírito Santo e Irmãos, Lda    </v>
          </cell>
        </row>
        <row r="5565">
          <cell r="B5565" t="str">
            <v xml:space="preserve">J. Esteller, SL                    </v>
          </cell>
        </row>
        <row r="5566">
          <cell r="B5566" t="str">
            <v xml:space="preserve">J. Fleming Torrinha, Lda           </v>
          </cell>
        </row>
        <row r="5567">
          <cell r="B5567" t="str">
            <v xml:space="preserve">J. Fonseca, Lda                    </v>
          </cell>
        </row>
        <row r="5568">
          <cell r="B5568" t="str">
            <v xml:space="preserve">J. Gonçalves &amp; Martins, Lda        </v>
          </cell>
        </row>
        <row r="5569">
          <cell r="B5569" t="str">
            <v xml:space="preserve">J. H. ORNELAS &amp; Cª SUCRS, LDª      </v>
          </cell>
        </row>
        <row r="5570">
          <cell r="B5570" t="str">
            <v xml:space="preserve">J. H. Ornelas e Ca., Lda.          </v>
          </cell>
        </row>
        <row r="5571">
          <cell r="B5571" t="str">
            <v xml:space="preserve">J. Henriques Quintas, Lda.         </v>
          </cell>
        </row>
        <row r="5572">
          <cell r="B5572" t="str">
            <v xml:space="preserve">J. Henriques Rodrigues, Lda        </v>
          </cell>
        </row>
        <row r="5573">
          <cell r="B5573" t="str">
            <v xml:space="preserve">J. M. Baudoin                      </v>
          </cell>
        </row>
        <row r="5574">
          <cell r="B5574" t="str">
            <v xml:space="preserve">J. M. de Jesus, Lda                </v>
          </cell>
        </row>
        <row r="5575">
          <cell r="B5575" t="str">
            <v xml:space="preserve">J. M. Gonçalves dos Santos         </v>
          </cell>
        </row>
        <row r="5576">
          <cell r="B5576" t="str">
            <v xml:space="preserve">J. M. Santos e Neto, Lda           </v>
          </cell>
        </row>
        <row r="5577">
          <cell r="B5577" t="str">
            <v xml:space="preserve">J. M. Simão Lda.                   </v>
          </cell>
        </row>
        <row r="5578">
          <cell r="B5578" t="str">
            <v xml:space="preserve">J. Magalhães &amp; Filhos, Constr.,Lda </v>
          </cell>
        </row>
        <row r="5579">
          <cell r="B5579" t="str">
            <v xml:space="preserve">J. Mendes Coelho, Lda.             </v>
          </cell>
        </row>
        <row r="5580">
          <cell r="B5580" t="str">
            <v xml:space="preserve">J. Miguel, Lda                     </v>
          </cell>
        </row>
        <row r="5581">
          <cell r="B5581" t="str">
            <v xml:space="preserve">J. Montenegro, SA                  </v>
          </cell>
        </row>
        <row r="5582">
          <cell r="B5582" t="str">
            <v xml:space="preserve">J. Moura e Castanheira, Lda        </v>
          </cell>
        </row>
        <row r="5583">
          <cell r="B5583" t="str">
            <v xml:space="preserve">J. Nascimento - Eq. Ind. Limpezas, </v>
          </cell>
        </row>
        <row r="5584">
          <cell r="B5584" t="str">
            <v xml:space="preserve">J. Passos, Lda                     </v>
          </cell>
        </row>
        <row r="5585">
          <cell r="B5585" t="str">
            <v xml:space="preserve">J. Pereira da Cruz, SA             </v>
          </cell>
        </row>
        <row r="5586">
          <cell r="B5586" t="str">
            <v xml:space="preserve">J. Pimentel, Lda.                  </v>
          </cell>
        </row>
        <row r="5587">
          <cell r="B5587" t="str">
            <v xml:space="preserve">J. Quelhas - Artig.Escritório,Lda  </v>
          </cell>
        </row>
        <row r="5588">
          <cell r="B5588" t="str">
            <v xml:space="preserve">J. Reis &amp; Filhos, Lda.             </v>
          </cell>
        </row>
        <row r="5589">
          <cell r="B5589" t="str">
            <v xml:space="preserve">J. Ribeiro                         </v>
          </cell>
        </row>
        <row r="5590">
          <cell r="B5590" t="str">
            <v xml:space="preserve">J. Roma, Lda.                      </v>
          </cell>
        </row>
        <row r="5591">
          <cell r="B5591" t="str">
            <v xml:space="preserve">J. Ruela, Unipessoal, Lda          </v>
          </cell>
        </row>
        <row r="5592">
          <cell r="B5592" t="str">
            <v xml:space="preserve">J. S. &amp; MORAIS, Lda.               </v>
          </cell>
        </row>
        <row r="5593">
          <cell r="B5593" t="str">
            <v xml:space="preserve">J. Serra, Ldª                      </v>
          </cell>
        </row>
        <row r="5594">
          <cell r="B5594" t="str">
            <v xml:space="preserve">J. Vilanova &amp; Cª, Lda              </v>
          </cell>
        </row>
        <row r="5595">
          <cell r="B5595" t="str">
            <v xml:space="preserve">J. Wimer e Ca., Lda.               </v>
          </cell>
        </row>
        <row r="5596">
          <cell r="B5596" t="str">
            <v xml:space="preserve">J.A.Agulheiro Filipe, Lda          </v>
          </cell>
        </row>
        <row r="5597">
          <cell r="B5597" t="str">
            <v>J.A.Rodrigues de Freitas, Unipessoa</v>
          </cell>
        </row>
        <row r="5598">
          <cell r="B5598" t="str">
            <v xml:space="preserve">J.Araújo Salgado e Salgado, Lda    </v>
          </cell>
        </row>
        <row r="5599">
          <cell r="B5599" t="str">
            <v xml:space="preserve">J.Branco-Comercial Unipessoal      </v>
          </cell>
        </row>
        <row r="5600">
          <cell r="B5600" t="str">
            <v xml:space="preserve">J.C.A.-Com.Pneus do Algarve, Lda   </v>
          </cell>
        </row>
        <row r="5601">
          <cell r="B5601" t="str">
            <v>J.C.Guerreiro-Armaz.de Material Ele</v>
          </cell>
        </row>
        <row r="5602">
          <cell r="B5602" t="str">
            <v xml:space="preserve">J.C.Urbano-Máq. Ferramentas,Lda    </v>
          </cell>
        </row>
        <row r="5603">
          <cell r="B5603" t="str">
            <v xml:space="preserve">J.Carneiro Alves e Filhos, Lda     </v>
          </cell>
        </row>
        <row r="5604">
          <cell r="B5604" t="str">
            <v xml:space="preserve">J.Doria de Freitas-Est.S.Mobil     </v>
          </cell>
        </row>
        <row r="5605">
          <cell r="B5605" t="str">
            <v>J.F.Costa-Actividades Maritimo-Turi</v>
          </cell>
        </row>
        <row r="5606">
          <cell r="B5606" t="str">
            <v xml:space="preserve">J.F.Ramos &amp; Tomás-M.Granitos,Lda   </v>
          </cell>
        </row>
        <row r="5607">
          <cell r="B5607" t="str">
            <v xml:space="preserve">J.Henrique Fernandes, LDA          </v>
          </cell>
        </row>
        <row r="5608">
          <cell r="B5608" t="str">
            <v xml:space="preserve">J.J.D.P.Automáticos,Unip,Lda       </v>
          </cell>
        </row>
        <row r="5609">
          <cell r="B5609" t="str">
            <v xml:space="preserve">J.J.Ribeiro e Cia., Lda            </v>
          </cell>
        </row>
        <row r="5610">
          <cell r="B5610" t="str">
            <v xml:space="preserve">J.L.Barros &amp; Cunha Gomes, S.A      </v>
          </cell>
        </row>
        <row r="5611">
          <cell r="B5611" t="str">
            <v>J.L.Rainha, Distribuição de Bebidas</v>
          </cell>
        </row>
        <row r="5612">
          <cell r="B5612" t="str">
            <v xml:space="preserve">J.M.M.Gonçalves, Lda.              </v>
          </cell>
        </row>
        <row r="5613">
          <cell r="B5613" t="str">
            <v xml:space="preserve">J.M.Mont'Alverne e Filhos, Lda     </v>
          </cell>
        </row>
        <row r="5614">
          <cell r="B5614" t="str">
            <v xml:space="preserve">J.M.Seguro-Comércio Automóveis, SA </v>
          </cell>
        </row>
        <row r="5615">
          <cell r="B5615" t="str">
            <v xml:space="preserve">J.Manuel Ruela Tamagnini Barbosa   </v>
          </cell>
        </row>
        <row r="5616">
          <cell r="B5616" t="str">
            <v xml:space="preserve">J.O.Embraiagens-Com.Rep.Embr.Lda   </v>
          </cell>
        </row>
        <row r="5617">
          <cell r="B5617" t="str">
            <v xml:space="preserve">J.P.Castro-Soc. Unipessoal, Lda    </v>
          </cell>
        </row>
        <row r="5618">
          <cell r="B5618" t="str">
            <v>J.R.S.-Marketing,Comun.,Public,Lda.</v>
          </cell>
        </row>
        <row r="5619">
          <cell r="B5619" t="str">
            <v xml:space="preserve">J.Ramos-Ferrament.Acessórios,Lda   </v>
          </cell>
        </row>
        <row r="5620">
          <cell r="B5620" t="str">
            <v>J.S.Pereira-Constr.Agropec.Unip.Lda</v>
          </cell>
        </row>
        <row r="5621">
          <cell r="B5621" t="str">
            <v xml:space="preserve">J.Silva Júnior, Lda                </v>
          </cell>
        </row>
        <row r="5622">
          <cell r="B5622" t="str">
            <v xml:space="preserve">J.Velez                            </v>
          </cell>
        </row>
        <row r="5623">
          <cell r="B5623" t="str">
            <v xml:space="preserve">J3e - Le Journal de L,Eq.Electr.   </v>
          </cell>
        </row>
        <row r="5624">
          <cell r="B5624" t="str">
            <v xml:space="preserve">Já Cooking Lda                     </v>
          </cell>
        </row>
        <row r="5625">
          <cell r="B5625" t="str">
            <v xml:space="preserve">JACF-Sistemas Informáticos         </v>
          </cell>
        </row>
        <row r="5626">
          <cell r="B5626" t="str">
            <v xml:space="preserve">Jacinto e Filhos, Lda              </v>
          </cell>
        </row>
        <row r="5627">
          <cell r="B5627" t="str">
            <v>Jacinto Ferreira Correia &amp; Filhos,L</v>
          </cell>
        </row>
        <row r="5628">
          <cell r="B5628" t="str">
            <v xml:space="preserve">Jacinto Gonçalves Moniz            </v>
          </cell>
        </row>
        <row r="5629">
          <cell r="B5629" t="str">
            <v xml:space="preserve">Jacinto Guimarães, Lda             </v>
          </cell>
        </row>
        <row r="5630">
          <cell r="B5630" t="str">
            <v xml:space="preserve">Jacinto José Ferreira Gonçalves    </v>
          </cell>
        </row>
        <row r="5631">
          <cell r="B5631" t="str">
            <v>Jacinto Marques Oliveira, Sucrs.,Ld</v>
          </cell>
        </row>
        <row r="5632">
          <cell r="B5632" t="str">
            <v xml:space="preserve">JACINTO SOARES SANTOS GAITEIRO     </v>
          </cell>
        </row>
        <row r="5633">
          <cell r="B5633" t="str">
            <v xml:space="preserve">Jacobs Consultancy UK, Ltd         </v>
          </cell>
        </row>
        <row r="5634">
          <cell r="B5634" t="str">
            <v>Jaeson-Consultoria recursos Humanos</v>
          </cell>
        </row>
        <row r="5635">
          <cell r="B5635" t="str">
            <v xml:space="preserve">Jaguar Land Rover Portugal, Lda    </v>
          </cell>
        </row>
        <row r="5636">
          <cell r="B5636" t="str">
            <v>JAIME AUGUSTO FERNANDES SOUSA COSTA</v>
          </cell>
        </row>
        <row r="5637">
          <cell r="B5637" t="str">
            <v xml:space="preserve">Jaime Carreiro Resendes            </v>
          </cell>
        </row>
        <row r="5638">
          <cell r="B5638" t="str">
            <v xml:space="preserve">Jaime da Ponte                     </v>
          </cell>
        </row>
        <row r="5639">
          <cell r="B5639" t="str">
            <v xml:space="preserve">Jaime José Pinheiro                </v>
          </cell>
        </row>
        <row r="5640">
          <cell r="B5640" t="str">
            <v xml:space="preserve">Jaime Luís Freitas Cabral          </v>
          </cell>
        </row>
        <row r="5641">
          <cell r="B5641" t="str">
            <v xml:space="preserve">Jaime Miguel Machado Adelino       </v>
          </cell>
        </row>
        <row r="5642">
          <cell r="B5642" t="str">
            <v xml:space="preserve">Jaime Pião Moreira                 </v>
          </cell>
        </row>
        <row r="5643">
          <cell r="B5643" t="str">
            <v xml:space="preserve">Jaime Queirós Ribeiro, SA          </v>
          </cell>
        </row>
        <row r="5644">
          <cell r="B5644" t="str">
            <v xml:space="preserve">Jaime Ribeiro e Filhos, SA         </v>
          </cell>
        </row>
        <row r="5645">
          <cell r="B5645" t="str">
            <v xml:space="preserve">Jaime Rodrigues Valadares          </v>
          </cell>
        </row>
        <row r="5646">
          <cell r="B5646" t="str">
            <v>Jalban-Socª de Edições e Publicidad</v>
          </cell>
        </row>
        <row r="5647">
          <cell r="B5647" t="str">
            <v>Jalf-Artig.Escritório Papelaria,Lda</v>
          </cell>
        </row>
        <row r="5648">
          <cell r="B5648" t="str">
            <v xml:space="preserve">Jalgon-Soc.Invest.Hoteleiros, SA   </v>
          </cell>
        </row>
        <row r="5649">
          <cell r="B5649" t="str">
            <v xml:space="preserve">Jamé - Artigos de desporto, Lda    </v>
          </cell>
        </row>
        <row r="5650">
          <cell r="B5650" t="str">
            <v xml:space="preserve">JAMES  MELO CABECEIRA              </v>
          </cell>
        </row>
        <row r="5651">
          <cell r="B5651" t="str">
            <v xml:space="preserve">Jamove-Rodas e Acess.p/Movim,Lda.  </v>
          </cell>
        </row>
        <row r="5652">
          <cell r="B5652" t="str">
            <v xml:space="preserve">Jane's                             </v>
          </cell>
        </row>
        <row r="5653">
          <cell r="B5653" t="str">
            <v xml:space="preserve">Jane's Information Group, Ltd      </v>
          </cell>
        </row>
        <row r="5654">
          <cell r="B5654" t="str">
            <v xml:space="preserve">JANETE HING LEE                    </v>
          </cell>
        </row>
        <row r="5655">
          <cell r="B5655" t="str">
            <v xml:space="preserve">JANS Informática, Lda              </v>
          </cell>
        </row>
        <row r="5656">
          <cell r="B5656" t="str">
            <v xml:space="preserve">JAQUELINE DULCE F.MONTEIRO MOREIRA </v>
          </cell>
        </row>
        <row r="5657">
          <cell r="B5657" t="str">
            <v xml:space="preserve">Jardim e Arte, Lda                 </v>
          </cell>
        </row>
        <row r="5658">
          <cell r="B5658" t="str">
            <v xml:space="preserve">Jardim Visc.Da Luz-Ind.Hotel.Lda   </v>
          </cell>
        </row>
        <row r="5659">
          <cell r="B5659" t="str">
            <v xml:space="preserve">Jardim Zoológico Aclim.Portugal,SA </v>
          </cell>
        </row>
        <row r="5660">
          <cell r="B5660" t="str">
            <v xml:space="preserve">Jardimagem-C.Manut.Esp.Verdes,Ld   </v>
          </cell>
        </row>
        <row r="5661">
          <cell r="B5661" t="str">
            <v xml:space="preserve">Jardimáquinas, Lda                 </v>
          </cell>
        </row>
        <row r="5662">
          <cell r="B5662" t="str">
            <v xml:space="preserve">Jardimcampo, Lda                   </v>
          </cell>
        </row>
        <row r="5663">
          <cell r="B5663" t="str">
            <v>JARDIMCAMPO-Comércio de Plantas Orn</v>
          </cell>
        </row>
        <row r="5664">
          <cell r="B5664" t="str">
            <v xml:space="preserve">Jardineiros de S. Miguel, Lda.     </v>
          </cell>
        </row>
        <row r="5665">
          <cell r="B5665" t="str">
            <v xml:space="preserve">Jardins água Viva, Unipessoal Lda  </v>
          </cell>
        </row>
        <row r="5666">
          <cell r="B5666" t="str">
            <v xml:space="preserve">Jardins Serviços e Represent.,.Lda </v>
          </cell>
        </row>
        <row r="5667">
          <cell r="B5667" t="str">
            <v>Jarva-Exploração Espaços Alimentare</v>
          </cell>
        </row>
        <row r="5668">
          <cell r="B5668" t="str">
            <v xml:space="preserve">JCBM-Portas e Automatismos, Lda    </v>
          </cell>
        </row>
        <row r="5669">
          <cell r="B5669" t="str">
            <v xml:space="preserve">JCDecaux Airport Portugal, SA      </v>
          </cell>
        </row>
        <row r="5670">
          <cell r="B5670" t="str">
            <v>JCDecaux Portugal-Mobiliário Urbano</v>
          </cell>
        </row>
        <row r="5671">
          <cell r="B5671" t="str">
            <v xml:space="preserve">JCJV-Engºe Contrução               </v>
          </cell>
        </row>
        <row r="5672">
          <cell r="B5672" t="str">
            <v xml:space="preserve">Jeppesen e Co. Gmbh                </v>
          </cell>
        </row>
        <row r="5673">
          <cell r="B5673" t="str">
            <v xml:space="preserve">Jeppesen Sanderson, Inc.           </v>
          </cell>
        </row>
        <row r="5674">
          <cell r="B5674" t="str">
            <v xml:space="preserve">Jeset                              </v>
          </cell>
        </row>
        <row r="5675">
          <cell r="B5675" t="str">
            <v xml:space="preserve">Jesuino e Matilde, Lda             </v>
          </cell>
        </row>
        <row r="5676">
          <cell r="B5676" t="str">
            <v xml:space="preserve">Jesus &amp; Marques, Lda               </v>
          </cell>
        </row>
        <row r="5677">
          <cell r="B5677" t="str">
            <v xml:space="preserve">Jet Cooler-Águas e Cafés, SA       </v>
          </cell>
        </row>
        <row r="5678">
          <cell r="B5678" t="str">
            <v xml:space="preserve">Jet2.Com                           </v>
          </cell>
        </row>
        <row r="5679">
          <cell r="B5679" t="str">
            <v xml:space="preserve">Jetube-Caixilharia Lda             </v>
          </cell>
        </row>
        <row r="5680">
          <cell r="B5680" t="str">
            <v xml:space="preserve">JFS-S.Ilum.Imagem Proj.Manutenção  </v>
          </cell>
        </row>
        <row r="5681">
          <cell r="B5681" t="str">
            <v xml:space="preserve">JHB-Produção de Audiovisuais, Lda  </v>
          </cell>
        </row>
        <row r="5682">
          <cell r="B5682" t="str">
            <v xml:space="preserve">JH-Consultores,Lda                 </v>
          </cell>
        </row>
        <row r="5683">
          <cell r="B5683" t="str">
            <v>JHS-Extracção e Comércio de Pedra,L</v>
          </cell>
        </row>
        <row r="5684">
          <cell r="B5684" t="str">
            <v xml:space="preserve">JLM &amp; Associados-Cons.IAGEAE, Lda  </v>
          </cell>
        </row>
        <row r="5685">
          <cell r="B5685" t="str">
            <v>JMCS-Com.Produtos Quimicos Unipesso</v>
          </cell>
        </row>
        <row r="5686">
          <cell r="B5686" t="str">
            <v xml:space="preserve">JMP-José Mendes Páscoa, Lda        </v>
          </cell>
        </row>
        <row r="5687">
          <cell r="B5687" t="str">
            <v xml:space="preserve">JMT - Edições. Lda                 </v>
          </cell>
        </row>
        <row r="5688">
          <cell r="B5688" t="str">
            <v xml:space="preserve">JMToscano-Comunicação e Marketing  </v>
          </cell>
        </row>
        <row r="5689">
          <cell r="B5689" t="str">
            <v xml:space="preserve">Jo Buller - Oxford International   </v>
          </cell>
        </row>
        <row r="5690">
          <cell r="B5690" t="str">
            <v xml:space="preserve">Joana Abecasis                     </v>
          </cell>
        </row>
        <row r="5691">
          <cell r="B5691" t="str">
            <v xml:space="preserve">Joana Abecassis-S.Unipessoal, Lda  </v>
          </cell>
        </row>
        <row r="5692">
          <cell r="B5692" t="str">
            <v>JOANA BERNARDO GAMBOA FIGUEIRA MOUR</v>
          </cell>
        </row>
        <row r="5693">
          <cell r="B5693" t="str">
            <v>Joana Branco Vasconcelos Nascimento</v>
          </cell>
        </row>
        <row r="5694">
          <cell r="B5694" t="str">
            <v>Joana Carvalho Abecasis Hofacker de</v>
          </cell>
        </row>
        <row r="5695">
          <cell r="B5695" t="str">
            <v xml:space="preserve">Joana da Silva                     </v>
          </cell>
        </row>
        <row r="5696">
          <cell r="B5696" t="str">
            <v xml:space="preserve">JOANA ISABEL BICHO TABORDA         </v>
          </cell>
        </row>
        <row r="5697">
          <cell r="B5697" t="str">
            <v>JOANA MARIA DAS DORES ROMO E HERRAR</v>
          </cell>
        </row>
        <row r="5698">
          <cell r="B5698" t="str">
            <v xml:space="preserve">Joana Maria Monjardim M. Campos    </v>
          </cell>
        </row>
        <row r="5699">
          <cell r="B5699" t="str">
            <v xml:space="preserve">Joana Maria Monjardim M. Campos    </v>
          </cell>
        </row>
        <row r="5700">
          <cell r="B5700" t="str">
            <v xml:space="preserve">JOANA MARIA SA ORTIGÃO OLIVEIRA    </v>
          </cell>
        </row>
        <row r="5701">
          <cell r="B5701" t="str">
            <v xml:space="preserve">Joana Roque Lino                   </v>
          </cell>
        </row>
        <row r="5702">
          <cell r="B5702" t="str">
            <v xml:space="preserve">Joancar - Rep.Comerc.Ind.Auto,Lda  </v>
          </cell>
        </row>
        <row r="5703">
          <cell r="B5703" t="str">
            <v xml:space="preserve">JOÃO  MIGUEL DOS SANTOS RAMOS      </v>
          </cell>
        </row>
        <row r="5704">
          <cell r="B5704" t="str">
            <v xml:space="preserve">João &amp; Carvalho, Lda               </v>
          </cell>
        </row>
        <row r="5705">
          <cell r="B5705" t="str">
            <v xml:space="preserve">João A. M. Santos, Lda.            </v>
          </cell>
        </row>
        <row r="5706">
          <cell r="B5706" t="str">
            <v xml:space="preserve">João A.A. Branco - Taxi Turismo    </v>
          </cell>
        </row>
        <row r="5707">
          <cell r="B5707" t="str">
            <v xml:space="preserve">João Alberto Isidoro               </v>
          </cell>
        </row>
        <row r="5708">
          <cell r="B5708" t="str">
            <v xml:space="preserve">João Alberto S.Azevedo e Castro    </v>
          </cell>
        </row>
        <row r="5709">
          <cell r="B5709" t="str">
            <v xml:space="preserve">JOAO ALEXANDRE FERREIRA COSTA      </v>
          </cell>
        </row>
        <row r="5710">
          <cell r="B5710" t="str">
            <v>JOÃO ALEXANDRE P. DAVID MONTEIRO PI</v>
          </cell>
        </row>
        <row r="5711">
          <cell r="B5711" t="str">
            <v xml:space="preserve">JOAO ANTONIO ALMEIDA RIBEIRO       </v>
          </cell>
        </row>
        <row r="5712">
          <cell r="B5712" t="str">
            <v xml:space="preserve">João António Faria, Lda            </v>
          </cell>
        </row>
        <row r="5713">
          <cell r="B5713" t="str">
            <v xml:space="preserve">João António Jacinto               </v>
          </cell>
        </row>
        <row r="5714">
          <cell r="B5714" t="str">
            <v>João António R.Pinheiro da Silveira</v>
          </cell>
        </row>
        <row r="5715">
          <cell r="B5715" t="str">
            <v xml:space="preserve">João António V. Birra de Almeida   </v>
          </cell>
        </row>
        <row r="5716">
          <cell r="B5716" t="str">
            <v xml:space="preserve">JOÃO ANTÓNIO VIEGAS SOLÁ           </v>
          </cell>
        </row>
        <row r="5717">
          <cell r="B5717" t="str">
            <v xml:space="preserve">João António Vieira Fraga          </v>
          </cell>
        </row>
        <row r="5718">
          <cell r="B5718" t="str">
            <v xml:space="preserve">João António Vieira Lourenço       </v>
          </cell>
        </row>
        <row r="5719">
          <cell r="B5719" t="str">
            <v xml:space="preserve">João Armindo Batista Furtado       </v>
          </cell>
        </row>
        <row r="5720">
          <cell r="B5720" t="str">
            <v xml:space="preserve">João Augusto Araújo Moutinho       </v>
          </cell>
        </row>
        <row r="5721">
          <cell r="B5721" t="str">
            <v xml:space="preserve">JOÃO BARROS GUSMÃO MEDEIROS SOARES </v>
          </cell>
        </row>
        <row r="5722">
          <cell r="B5722" t="str">
            <v xml:space="preserve">João C. A. Freitas                 </v>
          </cell>
        </row>
        <row r="5723">
          <cell r="B5723" t="str">
            <v xml:space="preserve">João C. R. Couto                   </v>
          </cell>
        </row>
        <row r="5724">
          <cell r="B5724" t="str">
            <v xml:space="preserve">JOÃO CARLOS ANTUNES MENDES JULIÃO  </v>
          </cell>
        </row>
        <row r="5725">
          <cell r="B5725" t="str">
            <v xml:space="preserve">João Carlos Botelho Medeiros       </v>
          </cell>
        </row>
        <row r="5726">
          <cell r="B5726" t="str">
            <v>JOAO CARLOS BRANCO SANTIAGO PIMENTE</v>
          </cell>
        </row>
        <row r="5727">
          <cell r="B5727" t="str">
            <v xml:space="preserve">JOÃO CARLOS BRAZ DE FIGUEIREDO     </v>
          </cell>
        </row>
        <row r="5728">
          <cell r="B5728" t="str">
            <v xml:space="preserve">JOÃO CARLOS CARREIRA DOS SANTOS    </v>
          </cell>
        </row>
        <row r="5729">
          <cell r="B5729" t="str">
            <v xml:space="preserve">João Carlos da Cruz Veríssimo      </v>
          </cell>
        </row>
        <row r="5730">
          <cell r="B5730" t="str">
            <v xml:space="preserve">JOÃO CARLOS DUARTE LOPES ALVES     </v>
          </cell>
        </row>
        <row r="5731">
          <cell r="B5731" t="str">
            <v xml:space="preserve">JOAO CARLOS FERREIRA LEAL          </v>
          </cell>
        </row>
        <row r="5732">
          <cell r="B5732" t="str">
            <v xml:space="preserve">JOÃO CARLOS NUNES LOURENÇO         </v>
          </cell>
        </row>
        <row r="5733">
          <cell r="B5733" t="str">
            <v xml:space="preserve">João Carlos Pacheco Reis           </v>
          </cell>
        </row>
        <row r="5734">
          <cell r="B5734" t="str">
            <v xml:space="preserve">JOAO CARLOS SIU                    </v>
          </cell>
        </row>
        <row r="5735">
          <cell r="B5735" t="str">
            <v xml:space="preserve">João Castro - PENHORADO            </v>
          </cell>
        </row>
        <row r="5736">
          <cell r="B5736" t="str">
            <v xml:space="preserve">João Clara - Imp.Exp.A.Sanit.,Lda  </v>
          </cell>
        </row>
        <row r="5737">
          <cell r="B5737" t="str">
            <v xml:space="preserve">JOÃO CLÁUDIO AMARO INEZ            </v>
          </cell>
        </row>
        <row r="5738">
          <cell r="B5738" t="str">
            <v xml:space="preserve">João Constant.Nunes Sousa,Filhos   </v>
          </cell>
        </row>
        <row r="5739">
          <cell r="B5739" t="str">
            <v xml:space="preserve">João Cristovão                     </v>
          </cell>
        </row>
        <row r="5740">
          <cell r="B5740" t="str">
            <v xml:space="preserve">João Cristovão China &amp; Cª, Lda     </v>
          </cell>
        </row>
        <row r="5741">
          <cell r="B5741" t="str">
            <v xml:space="preserve">João da Assunção Marques           </v>
          </cell>
        </row>
        <row r="5742">
          <cell r="B5742" t="str">
            <v xml:space="preserve">JOAO DA SILVA ALEXANDRE            </v>
          </cell>
        </row>
        <row r="5743">
          <cell r="B5743" t="str">
            <v xml:space="preserve">João de Chaves Cabral              </v>
          </cell>
        </row>
        <row r="5744">
          <cell r="B5744" t="str">
            <v xml:space="preserve">João de Chaves Magalhães           </v>
          </cell>
        </row>
        <row r="5745">
          <cell r="B5745" t="str">
            <v xml:space="preserve">João de Deus Resendes Melo         </v>
          </cell>
        </row>
        <row r="5746">
          <cell r="B5746" t="str">
            <v xml:space="preserve">João de Matos Antunes Varela       </v>
          </cell>
        </row>
        <row r="5747">
          <cell r="B5747" t="str">
            <v xml:space="preserve">João de Oliveira Carreiro, Lda     </v>
          </cell>
        </row>
        <row r="5748">
          <cell r="B5748" t="str">
            <v xml:space="preserve">João de Sousa Braga                </v>
          </cell>
        </row>
        <row r="5749">
          <cell r="B5749" t="str">
            <v xml:space="preserve">JOÃO DIOGO LOPES SILVA             </v>
          </cell>
        </row>
        <row r="5750">
          <cell r="B5750" t="str">
            <v xml:space="preserve">João Eduardo Mascarenhas Faria     </v>
          </cell>
        </row>
        <row r="5751">
          <cell r="B5751" t="str">
            <v>JOÃO EDUARDO PIMENTEL FRANCO DE OLI</v>
          </cell>
        </row>
        <row r="5752">
          <cell r="B5752" t="str">
            <v>João Eduardo Pimentel Franco Olivei</v>
          </cell>
        </row>
        <row r="5753">
          <cell r="B5753" t="str">
            <v xml:space="preserve">João Fernandes                     </v>
          </cell>
        </row>
        <row r="5754">
          <cell r="B5754" t="str">
            <v xml:space="preserve">JOÃO FILIPE FIGUEIREDO DE ALMEIDA  </v>
          </cell>
        </row>
        <row r="5755">
          <cell r="B5755" t="str">
            <v xml:space="preserve">JOÃO FILIPE GLÓRIA DE JESUS        </v>
          </cell>
        </row>
        <row r="5756">
          <cell r="B5756" t="str">
            <v>JOAO FRANCISCO JANEIRO GAVRISHANCAR</v>
          </cell>
        </row>
        <row r="5757">
          <cell r="B5757" t="str">
            <v xml:space="preserve">João Francisco Silva Henriques     </v>
          </cell>
        </row>
        <row r="5758">
          <cell r="B5758" t="str">
            <v xml:space="preserve">JOAO GABRIEL ANDRADE VERTENTES     </v>
          </cell>
        </row>
        <row r="5759">
          <cell r="B5759" t="str">
            <v xml:space="preserve">João Gerardo de Sousa Oliva        </v>
          </cell>
        </row>
        <row r="5760">
          <cell r="B5760" t="str">
            <v xml:space="preserve">João Germano de Deus e Filh.,Lda   </v>
          </cell>
        </row>
        <row r="5761">
          <cell r="B5761" t="str">
            <v xml:space="preserve">João Girardi, Lda                  </v>
          </cell>
        </row>
        <row r="5762">
          <cell r="B5762" t="str">
            <v xml:space="preserve">João Gomes Duarte, Lda             </v>
          </cell>
        </row>
        <row r="5763">
          <cell r="B5763" t="str">
            <v xml:space="preserve">João Gomes Pinheiro                </v>
          </cell>
        </row>
        <row r="5764">
          <cell r="B5764" t="str">
            <v xml:space="preserve">João Humberto Bulcão               </v>
          </cell>
        </row>
        <row r="5765">
          <cell r="B5765" t="str">
            <v xml:space="preserve">João I da Silva,Filhos, Lda.       </v>
          </cell>
        </row>
        <row r="5766">
          <cell r="B5766" t="str">
            <v xml:space="preserve">João Jacinto Tomé, SA              </v>
          </cell>
        </row>
        <row r="5767">
          <cell r="B5767" t="str">
            <v xml:space="preserve">João Jorge Santos Nascimento       </v>
          </cell>
        </row>
        <row r="5768">
          <cell r="B5768" t="str">
            <v xml:space="preserve">João Jorge Santos Nascimento       </v>
          </cell>
        </row>
        <row r="5769">
          <cell r="B5769" t="str">
            <v xml:space="preserve">João José Lordelo Teixeira         </v>
          </cell>
        </row>
        <row r="5770">
          <cell r="B5770" t="str">
            <v xml:space="preserve">João José N. Belamente             </v>
          </cell>
        </row>
        <row r="5771">
          <cell r="B5771" t="str">
            <v xml:space="preserve">João José Simões Roque             </v>
          </cell>
        </row>
        <row r="5772">
          <cell r="B5772" t="str">
            <v xml:space="preserve">João Luis C.Botelho                </v>
          </cell>
        </row>
        <row r="5773">
          <cell r="B5773" t="str">
            <v xml:space="preserve">João Luis de Oliveira Pereira      </v>
          </cell>
        </row>
        <row r="5774">
          <cell r="B5774" t="str">
            <v xml:space="preserve">João Luís Ferreira                 </v>
          </cell>
        </row>
        <row r="5775">
          <cell r="B5775" t="str">
            <v xml:space="preserve">João Luis Ferreira, Lda            </v>
          </cell>
        </row>
        <row r="5776">
          <cell r="B5776" t="str">
            <v xml:space="preserve">JOÃO LUÍS FIRMINO BATISTA          </v>
          </cell>
        </row>
        <row r="5777">
          <cell r="B5777" t="str">
            <v xml:space="preserve">João Luís Martins Sequeira         </v>
          </cell>
        </row>
        <row r="5778">
          <cell r="B5778" t="str">
            <v xml:space="preserve">João Luis Silva Botelho Correia    </v>
          </cell>
        </row>
        <row r="5779">
          <cell r="B5779" t="str">
            <v xml:space="preserve">JOÃO LUÍS TRAVASSOS TOSTÕES        </v>
          </cell>
        </row>
        <row r="5780">
          <cell r="B5780" t="str">
            <v xml:space="preserve">João M. Correia da Costa           </v>
          </cell>
        </row>
        <row r="5781">
          <cell r="B5781" t="str">
            <v>JOAO M. SEABRA PEREIRA CABRAL MENER</v>
          </cell>
        </row>
        <row r="5782">
          <cell r="B5782" t="str">
            <v xml:space="preserve">João M.J.Pinto - Climatização,Lda  </v>
          </cell>
        </row>
        <row r="5783">
          <cell r="B5783" t="str">
            <v xml:space="preserve">João M.Moutinho Rodrigues Barbosa  </v>
          </cell>
        </row>
        <row r="5784">
          <cell r="B5784" t="str">
            <v xml:space="preserve">João Manuel Afonso Pereira         </v>
          </cell>
        </row>
        <row r="5785">
          <cell r="B5785" t="str">
            <v xml:space="preserve">João Manuel Agria Torres           </v>
          </cell>
        </row>
        <row r="5786">
          <cell r="B5786" t="str">
            <v xml:space="preserve">João Manuel Amaral Vidigal         </v>
          </cell>
        </row>
        <row r="5787">
          <cell r="B5787" t="str">
            <v xml:space="preserve">João Manuel Cabral Simão           </v>
          </cell>
        </row>
        <row r="5788">
          <cell r="B5788" t="str">
            <v xml:space="preserve">João Manuel Corvelo Tavares        </v>
          </cell>
        </row>
        <row r="5789">
          <cell r="B5789" t="str">
            <v xml:space="preserve">João Manuel Costa Sebastião        </v>
          </cell>
        </row>
        <row r="5790">
          <cell r="B5790" t="str">
            <v xml:space="preserve">João Manuel D. Almeida Magalhães   </v>
          </cell>
        </row>
        <row r="5791">
          <cell r="B5791" t="str">
            <v xml:space="preserve">João Manuel da Costa Marciano      </v>
          </cell>
        </row>
        <row r="5792">
          <cell r="B5792" t="str">
            <v xml:space="preserve">JOAO MANUEL DA CRUZ GONÇALVES      </v>
          </cell>
        </row>
        <row r="5793">
          <cell r="B5793" t="str">
            <v xml:space="preserve">JOAO MANUEL DA SILVA PIRES         </v>
          </cell>
        </row>
        <row r="5794">
          <cell r="B5794" t="str">
            <v xml:space="preserve">João Manuel de Faria C. Marques    </v>
          </cell>
        </row>
        <row r="5795">
          <cell r="B5795" t="str">
            <v xml:space="preserve">João Manuel Dias Carrusca,Ldª      </v>
          </cell>
        </row>
        <row r="5796">
          <cell r="B5796" t="str">
            <v xml:space="preserve">JOAO MANUEL F.AGORRETA ALPUIM      </v>
          </cell>
        </row>
        <row r="5797">
          <cell r="B5797" t="str">
            <v>JOÃO MANUEL FERREIRA DE FARIA GOMES</v>
          </cell>
        </row>
        <row r="5798">
          <cell r="B5798" t="str">
            <v xml:space="preserve">JOÃO MANUEL FERREIRA MARTINS       </v>
          </cell>
        </row>
        <row r="5799">
          <cell r="B5799" t="str">
            <v xml:space="preserve">JOÃO MANUEL GUERREIRO LEIRIA       </v>
          </cell>
        </row>
        <row r="5800">
          <cell r="B5800" t="str">
            <v xml:space="preserve">João Manuel Ivo da Silva           </v>
          </cell>
        </row>
        <row r="5801">
          <cell r="B5801" t="str">
            <v xml:space="preserve">JOAO MANUEL LEITAO EDMUNDO         </v>
          </cell>
        </row>
        <row r="5802">
          <cell r="B5802" t="str">
            <v xml:space="preserve">João Manuel Manso Ramos            </v>
          </cell>
        </row>
        <row r="5803">
          <cell r="B5803" t="str">
            <v xml:space="preserve">JOÃO MANUEL MARTINS MOREIRA        </v>
          </cell>
        </row>
        <row r="5804">
          <cell r="B5804" t="str">
            <v xml:space="preserve">JOÃO MANUEL PAULO MENDES VAZ       </v>
          </cell>
        </row>
        <row r="5805">
          <cell r="B5805" t="str">
            <v xml:space="preserve">João Manuel Puim Soares            </v>
          </cell>
        </row>
        <row r="5806">
          <cell r="B5806" t="str">
            <v xml:space="preserve">João Manuel Puim Sousa             </v>
          </cell>
        </row>
        <row r="5807">
          <cell r="B5807" t="str">
            <v xml:space="preserve">João Manuel Raposo Tavares         </v>
          </cell>
        </row>
        <row r="5808">
          <cell r="B5808" t="str">
            <v xml:space="preserve">João Manuel Rebelo Rego Almeida    </v>
          </cell>
        </row>
        <row r="5809">
          <cell r="B5809" t="str">
            <v xml:space="preserve">João Manuel S. Monteiro            </v>
          </cell>
        </row>
        <row r="5810">
          <cell r="B5810" t="str">
            <v xml:space="preserve">João Manuel S.Barradas Guerreiro   </v>
          </cell>
        </row>
        <row r="5811">
          <cell r="B5811" t="str">
            <v xml:space="preserve">JOÃO MANUEL SARAIVA GARCÊS CORRÊA  </v>
          </cell>
        </row>
        <row r="5812">
          <cell r="B5812" t="str">
            <v xml:space="preserve">João Marciano - Unipessoal, Lda    </v>
          </cell>
        </row>
        <row r="5813">
          <cell r="B5813" t="str">
            <v xml:space="preserve">JOAO MARIANO ANDRADE PAIVA         </v>
          </cell>
        </row>
        <row r="5814">
          <cell r="B5814" t="str">
            <v xml:space="preserve">João Maurílio Nóbrega Caires       </v>
          </cell>
        </row>
        <row r="5815">
          <cell r="B5815" t="str">
            <v xml:space="preserve">João Micael                        </v>
          </cell>
        </row>
        <row r="5816">
          <cell r="B5816" t="str">
            <v>João Micael -Protocolo Imagem Com.U</v>
          </cell>
        </row>
        <row r="5817">
          <cell r="B5817" t="str">
            <v xml:space="preserve">João Miguel Correia de Almeida     </v>
          </cell>
        </row>
        <row r="5818">
          <cell r="B5818" t="str">
            <v xml:space="preserve">João Miguel Gomes Leitão           </v>
          </cell>
        </row>
        <row r="5819">
          <cell r="B5819" t="str">
            <v xml:space="preserve">JOÃO MIGUEL LEONARDO FERREIRA      </v>
          </cell>
        </row>
        <row r="5820">
          <cell r="B5820" t="str">
            <v xml:space="preserve">João Miguel Lourenço               </v>
          </cell>
        </row>
        <row r="5821">
          <cell r="B5821" t="str">
            <v xml:space="preserve">JOÃO MIGUEL SANTOS PEREIRA GIL     </v>
          </cell>
        </row>
        <row r="5822">
          <cell r="B5822" t="str">
            <v xml:space="preserve">João Miguel Sias Duarte            </v>
          </cell>
        </row>
        <row r="5823">
          <cell r="B5823" t="str">
            <v xml:space="preserve">João Miguel Vinhinh.Santos Lopes   </v>
          </cell>
        </row>
        <row r="5824">
          <cell r="B5824" t="str">
            <v xml:space="preserve">JOÃO MIGUEL VINHINHA SANTOS LOPES  </v>
          </cell>
        </row>
        <row r="5825">
          <cell r="B5825" t="str">
            <v>João Nabais &amp; Assosciados-Soc.Advog</v>
          </cell>
        </row>
        <row r="5826">
          <cell r="B5826" t="str">
            <v xml:space="preserve">JOAO NUNES                         </v>
          </cell>
        </row>
        <row r="5827">
          <cell r="B5827" t="str">
            <v xml:space="preserve">JOÃO NUNO GONÇALVES FERNANDES      </v>
          </cell>
        </row>
        <row r="5828">
          <cell r="B5828" t="str">
            <v xml:space="preserve">João Paulino Silveira Dias         </v>
          </cell>
        </row>
        <row r="5829">
          <cell r="B5829" t="str">
            <v xml:space="preserve">JOAO PAULO CODINA DE FIGUEIREDO    </v>
          </cell>
        </row>
        <row r="5830">
          <cell r="B5830" t="str">
            <v xml:space="preserve">JOÃO PAULO DA SILVA LEAL DAS NEVES </v>
          </cell>
        </row>
        <row r="5831">
          <cell r="B5831" t="str">
            <v xml:space="preserve">JOÃO PAULO DO NASCIMENTO SARAIVA   </v>
          </cell>
        </row>
        <row r="5832">
          <cell r="B5832" t="str">
            <v xml:space="preserve">João Paulo Domingos Carvalho       </v>
          </cell>
        </row>
        <row r="5833">
          <cell r="B5833" t="str">
            <v xml:space="preserve">João Paulo Gonçalo Freitas         </v>
          </cell>
        </row>
        <row r="5834">
          <cell r="B5834" t="str">
            <v xml:space="preserve">JOÃO PAULO LEITE CABRAL            </v>
          </cell>
        </row>
        <row r="5835">
          <cell r="B5835" t="str">
            <v xml:space="preserve">JOÃO PAULO MENDES REIS             </v>
          </cell>
        </row>
        <row r="5836">
          <cell r="B5836" t="str">
            <v xml:space="preserve">João Paulo Neves Mendes Moreira    </v>
          </cell>
        </row>
        <row r="5837">
          <cell r="B5837" t="str">
            <v xml:space="preserve">João Pavão-Soc. Unipessoal         </v>
          </cell>
        </row>
        <row r="5838">
          <cell r="B5838" t="str">
            <v xml:space="preserve">JOÃO PEDRO CERQUEIRA               </v>
          </cell>
        </row>
        <row r="5839">
          <cell r="B5839" t="str">
            <v xml:space="preserve">João Pedro de Matos Serra          </v>
          </cell>
        </row>
        <row r="5840">
          <cell r="B5840" t="str">
            <v xml:space="preserve">JOÃO PEDRO MATIAS DE LIMA          </v>
          </cell>
        </row>
        <row r="5841">
          <cell r="B5841" t="str">
            <v xml:space="preserve">João Pimente-Editora e Distrib.Lda </v>
          </cell>
        </row>
        <row r="5842">
          <cell r="B5842" t="str">
            <v xml:space="preserve">JOÃO PIRES FARINHA                 </v>
          </cell>
        </row>
        <row r="5843">
          <cell r="B5843" t="str">
            <v xml:space="preserve">João R. Matos, SA                  </v>
          </cell>
        </row>
        <row r="5844">
          <cell r="B5844" t="str">
            <v xml:space="preserve">JOAO RAFAEL M. A. SANTA MARTA      </v>
          </cell>
        </row>
        <row r="5845">
          <cell r="B5845" t="str">
            <v xml:space="preserve">João Raposo-Comunicação Visual     </v>
          </cell>
        </row>
        <row r="5846">
          <cell r="B5846" t="str">
            <v xml:space="preserve">JOÃO RESENDES NUNES CORVELO        </v>
          </cell>
        </row>
        <row r="5847">
          <cell r="B5847" t="str">
            <v xml:space="preserve">João Ricardo Santos Rodrigues      </v>
          </cell>
        </row>
        <row r="5848">
          <cell r="B5848" t="str">
            <v xml:space="preserve">João Rodrigo S.Valério Vicente     </v>
          </cell>
        </row>
        <row r="5849">
          <cell r="B5849" t="str">
            <v xml:space="preserve">João Salvador, Lda.                </v>
          </cell>
        </row>
        <row r="5850">
          <cell r="B5850" t="str">
            <v xml:space="preserve">João Serafim de Freitas            </v>
          </cell>
        </row>
        <row r="5851">
          <cell r="B5851" t="str">
            <v xml:space="preserve">João Sousa Braga, Soc.Unipess.Lda  </v>
          </cell>
        </row>
        <row r="5852">
          <cell r="B5852" t="str">
            <v xml:space="preserve">João Vasco Pereira da Costa        </v>
          </cell>
        </row>
        <row r="5853">
          <cell r="B5853" t="str">
            <v xml:space="preserve">João Vieira e Filhos, Lda          </v>
          </cell>
        </row>
        <row r="5854">
          <cell r="B5854" t="str">
            <v xml:space="preserve">Joaquim  Azevedo Moreira           </v>
          </cell>
        </row>
        <row r="5855">
          <cell r="B5855" t="str">
            <v xml:space="preserve">JOAQUIM ANTÓNIO ALMEIDA RODRIGUES  </v>
          </cell>
        </row>
        <row r="5856">
          <cell r="B5856" t="str">
            <v xml:space="preserve">Joaquim António Silva Mendes       </v>
          </cell>
        </row>
        <row r="5857">
          <cell r="B5857" t="str">
            <v xml:space="preserve">JOAQUIM ARTUR DA SILVA QUEIRÓS     </v>
          </cell>
        </row>
        <row r="5858">
          <cell r="B5858" t="str">
            <v xml:space="preserve">JOAQUIM AUGUSTO DOMINGUES DAMAS    </v>
          </cell>
        </row>
        <row r="5859">
          <cell r="B5859" t="str">
            <v xml:space="preserve">Joaquim Azevedo Araújo             </v>
          </cell>
        </row>
        <row r="5860">
          <cell r="B5860" t="str">
            <v xml:space="preserve">Joaquim Carlos Marques P.Gil       </v>
          </cell>
        </row>
        <row r="5861">
          <cell r="B5861" t="str">
            <v xml:space="preserve">Joaquim Costa Correia              </v>
          </cell>
        </row>
        <row r="5862">
          <cell r="B5862" t="str">
            <v xml:space="preserve">Joaquim da Rocha Pinto             </v>
          </cell>
        </row>
        <row r="5863">
          <cell r="B5863" t="str">
            <v xml:space="preserve">Joaquim de Oliveira Mendes         </v>
          </cell>
        </row>
        <row r="5864">
          <cell r="B5864" t="str">
            <v xml:space="preserve">Joaquim Diniz Correia Soares       </v>
          </cell>
        </row>
        <row r="5865">
          <cell r="B5865" t="str">
            <v xml:space="preserve">JOAQUIM DOS SANTOS                 </v>
          </cell>
        </row>
        <row r="5866">
          <cell r="B5866" t="str">
            <v xml:space="preserve">Joaquim dos Santos, Lda            </v>
          </cell>
        </row>
        <row r="5867">
          <cell r="B5867" t="str">
            <v xml:space="preserve">Joaquim Emídio e M.Fátima Emídio   </v>
          </cell>
        </row>
        <row r="5868">
          <cell r="B5868" t="str">
            <v xml:space="preserve">Joaquim Esteves Morais             </v>
          </cell>
        </row>
        <row r="5869">
          <cell r="B5869" t="str">
            <v xml:space="preserve">Joaquim Fernando Leite Cardoso     </v>
          </cell>
        </row>
        <row r="5870">
          <cell r="B5870" t="str">
            <v xml:space="preserve">JOAQUIM FERNANDO MOTA DE ALMEIDA   </v>
          </cell>
        </row>
        <row r="5871">
          <cell r="B5871" t="str">
            <v xml:space="preserve">JOAQUIM FERREIRA DE SOUSA CARREIRA </v>
          </cell>
        </row>
        <row r="5872">
          <cell r="B5872" t="str">
            <v xml:space="preserve">Joaquim Galinha do Couto           </v>
          </cell>
        </row>
        <row r="5873">
          <cell r="B5873" t="str">
            <v xml:space="preserve">JOAQUIM JOSE JESUS CORREIA         </v>
          </cell>
        </row>
        <row r="5874">
          <cell r="B5874" t="str">
            <v xml:space="preserve">JOAQUIM JOSE MENEZES GONCALVES     </v>
          </cell>
        </row>
        <row r="5875">
          <cell r="B5875" t="str">
            <v xml:space="preserve">Joaquim José Viegas Ramos          </v>
          </cell>
        </row>
        <row r="5876">
          <cell r="B5876" t="str">
            <v xml:space="preserve">Joaquim Machado, Lda               </v>
          </cell>
        </row>
        <row r="5877">
          <cell r="B5877" t="str">
            <v xml:space="preserve">Joaquim Machado, Lda               </v>
          </cell>
        </row>
        <row r="5878">
          <cell r="B5878" t="str">
            <v xml:space="preserve">Joaquim Manuel Carvalhal e Silva   </v>
          </cell>
        </row>
        <row r="5879">
          <cell r="B5879" t="str">
            <v xml:space="preserve">JOAQUIM MIGUEL DIAS MOREIRA        </v>
          </cell>
        </row>
        <row r="5880">
          <cell r="B5880" t="str">
            <v>Joaquim P.Silva-Serralh.M.Civil,Lda</v>
          </cell>
        </row>
        <row r="5881">
          <cell r="B5881" t="str">
            <v xml:space="preserve">JOAQUIM PAULO CORREIA DE OLIVEIRA  </v>
          </cell>
        </row>
        <row r="5882">
          <cell r="B5882" t="str">
            <v xml:space="preserve">Joaquim Pereira P. &amp; Irmãos, Lda   </v>
          </cell>
        </row>
        <row r="5883">
          <cell r="B5883" t="str">
            <v xml:space="preserve">JOAQUIM RAFAEL PEREIRA             </v>
          </cell>
        </row>
        <row r="5884">
          <cell r="B5884" t="str">
            <v xml:space="preserve">Joaquim Rui Nogueira Freire        </v>
          </cell>
        </row>
        <row r="5885">
          <cell r="B5885" t="str">
            <v xml:space="preserve">Joaquim Serrano                    </v>
          </cell>
        </row>
        <row r="5886">
          <cell r="B5886" t="str">
            <v xml:space="preserve">Joaquim Simões da Silva            </v>
          </cell>
        </row>
        <row r="5887">
          <cell r="B5887" t="str">
            <v xml:space="preserve">Joaquim Simões da Silva            </v>
          </cell>
        </row>
        <row r="5888">
          <cell r="B5888" t="str">
            <v xml:space="preserve">Joaquim Sousa &amp; Ana, Lda           </v>
          </cell>
        </row>
        <row r="5889">
          <cell r="B5889" t="str">
            <v xml:space="preserve">Joaquim Verdasca Júnior,Herd.,Lda  </v>
          </cell>
        </row>
        <row r="5890">
          <cell r="B5890" t="str">
            <v xml:space="preserve">Joaquim Vicente e Vicente, Lda.    </v>
          </cell>
        </row>
        <row r="5891">
          <cell r="B5891" t="str">
            <v xml:space="preserve">JOAQUIM VIEIRA CARVALHO            </v>
          </cell>
        </row>
        <row r="5892">
          <cell r="B5892" t="str">
            <v>JOAQUINA MARIA O. ANDRADE L. MARCHÃ</v>
          </cell>
        </row>
        <row r="5893">
          <cell r="B5893" t="str">
            <v xml:space="preserve">Joaquina Maria Ribeiro Brites      </v>
          </cell>
        </row>
        <row r="5894">
          <cell r="B5894" t="str">
            <v xml:space="preserve">Jobe-Prédios e Projectos Lda       </v>
          </cell>
        </row>
        <row r="5895">
          <cell r="B5895" t="str">
            <v xml:space="preserve">Joca Metalomecânica, S.A.          </v>
          </cell>
        </row>
        <row r="5896">
          <cell r="B5896" t="str">
            <v>JOCELYN ELIZABETH HUNTER MCCALL FER</v>
          </cell>
        </row>
        <row r="5897">
          <cell r="B5897" t="str">
            <v xml:space="preserve">Jocril-Soc.Transform.Acrílicos,Lda </v>
          </cell>
        </row>
        <row r="5898">
          <cell r="B5898" t="str">
            <v xml:space="preserve">Jodrax - Com.Equip.Escritório, Lda </v>
          </cell>
        </row>
        <row r="5899">
          <cell r="B5899" t="str">
            <v xml:space="preserve">Jografel-Com.Rep.Eq.Art.Graf.Lda   </v>
          </cell>
        </row>
        <row r="5900">
          <cell r="B5900" t="str">
            <v xml:space="preserve">Johannes Krieger                   </v>
          </cell>
        </row>
        <row r="5901">
          <cell r="B5901" t="str">
            <v xml:space="preserve">Johnson Controls Portugal BE, Lda  </v>
          </cell>
        </row>
        <row r="5902">
          <cell r="B5902" t="str">
            <v>Jol - Com.de Aut.e Peç.Oficina, Lda</v>
          </cell>
        </row>
        <row r="5903">
          <cell r="B5903" t="str">
            <v xml:space="preserve">Jolufra-Equip. de Escritório, Lda  </v>
          </cell>
        </row>
        <row r="5904">
          <cell r="B5904" t="str">
            <v xml:space="preserve">Jomagope, Lda                      </v>
          </cell>
        </row>
        <row r="5905">
          <cell r="B5905" t="str">
            <v xml:space="preserve">Jonal, Lda                         </v>
          </cell>
        </row>
        <row r="5906">
          <cell r="B5906" t="str">
            <v xml:space="preserve">Jop-Veiculos e Pecas, Lda          </v>
          </cell>
        </row>
        <row r="5907">
          <cell r="B5907" t="str">
            <v>JORDAO MANUEL MARTINS TAVARES FAULH</v>
          </cell>
        </row>
        <row r="5908">
          <cell r="B5908" t="str">
            <v xml:space="preserve">Jorge A. Câmara                    </v>
          </cell>
        </row>
        <row r="5909">
          <cell r="B5909" t="str">
            <v xml:space="preserve">JORGE AFONSO S.B.MACHADO DIAS      </v>
          </cell>
        </row>
        <row r="5910">
          <cell r="B5910" t="str">
            <v xml:space="preserve">Jorge Afonso-Top.Est.e Planeam.    </v>
          </cell>
        </row>
        <row r="5911">
          <cell r="B5911" t="str">
            <v xml:space="preserve">Jorge Alberto Cabral Botelho       </v>
          </cell>
        </row>
        <row r="5912">
          <cell r="B5912" t="str">
            <v xml:space="preserve">JORGE ALBERTO DOS REIS ARRUDA      </v>
          </cell>
        </row>
        <row r="5913">
          <cell r="B5913" t="str">
            <v xml:space="preserve">Jorge Alberto Gago da Câmara       </v>
          </cell>
        </row>
        <row r="5914">
          <cell r="B5914" t="str">
            <v xml:space="preserve">JORGE ALBERTO LOURENÇO COUTO       </v>
          </cell>
        </row>
        <row r="5915">
          <cell r="B5915" t="str">
            <v xml:space="preserve">Jorge Alberto Lourenço Couto       </v>
          </cell>
        </row>
        <row r="5916">
          <cell r="B5916" t="str">
            <v xml:space="preserve">JORGE ALEXANDRE CORREIA ANTUNES    </v>
          </cell>
        </row>
        <row r="5917">
          <cell r="B5917" t="str">
            <v xml:space="preserve">JORGE ALEXANDRE SERAFIM SANTOS     </v>
          </cell>
        </row>
        <row r="5918">
          <cell r="B5918" t="str">
            <v xml:space="preserve">JORGE ANIBAL  MARQUES LOPES        </v>
          </cell>
        </row>
        <row r="5919">
          <cell r="B5919" t="str">
            <v xml:space="preserve">Jorge António Teixeira Leal        </v>
          </cell>
        </row>
        <row r="5920">
          <cell r="B5920" t="str">
            <v xml:space="preserve">Jorge Artur Pires Serra            </v>
          </cell>
        </row>
        <row r="5921">
          <cell r="B5921" t="str">
            <v xml:space="preserve">JORGE AUGUSTO COSTA BARREIRA       </v>
          </cell>
        </row>
        <row r="5922">
          <cell r="B5922" t="str">
            <v xml:space="preserve">Jorge Botelho Electronica          </v>
          </cell>
        </row>
        <row r="5923">
          <cell r="B5923" t="str">
            <v xml:space="preserve">Jorge de Freitas Bairos            </v>
          </cell>
        </row>
        <row r="5924">
          <cell r="B5924" t="str">
            <v xml:space="preserve">JORGE DUARTE TAVARES               </v>
          </cell>
        </row>
        <row r="5925">
          <cell r="B5925" t="str">
            <v xml:space="preserve">Jorge Fernandes, Lda               </v>
          </cell>
        </row>
        <row r="5926">
          <cell r="B5926" t="str">
            <v xml:space="preserve">Jorge Guerreiro Salgado            </v>
          </cell>
        </row>
        <row r="5927">
          <cell r="B5927" t="str">
            <v xml:space="preserve">JORGE HENRIQUE PINTO SILVA         </v>
          </cell>
        </row>
        <row r="5928">
          <cell r="B5928" t="str">
            <v xml:space="preserve">Jorge Joaquim Pinho Santos, Lda    </v>
          </cell>
        </row>
        <row r="5929">
          <cell r="B5929" t="str">
            <v xml:space="preserve">Jorge José                         </v>
          </cell>
        </row>
        <row r="5930">
          <cell r="B5930" t="str">
            <v xml:space="preserve">Jorge Lozano                       </v>
          </cell>
        </row>
        <row r="5931">
          <cell r="B5931" t="str">
            <v xml:space="preserve">JORGE LUCIANO AZEVEDO CARVALHO     </v>
          </cell>
        </row>
        <row r="5932">
          <cell r="B5932" t="str">
            <v xml:space="preserve">Jorge M. C. Silva                  </v>
          </cell>
        </row>
        <row r="5933">
          <cell r="B5933" t="str">
            <v xml:space="preserve">JORGE MANUEL A. GOMES CABRAL       </v>
          </cell>
        </row>
        <row r="5934">
          <cell r="B5934" t="str">
            <v xml:space="preserve">Jorge Manuel Cesar Freire          </v>
          </cell>
        </row>
        <row r="5935">
          <cell r="B5935" t="str">
            <v xml:space="preserve">Jorge Manuel César Freire          </v>
          </cell>
        </row>
        <row r="5936">
          <cell r="B5936" t="str">
            <v xml:space="preserve">JORGE MANUEL DAS NEVES BATISTA     </v>
          </cell>
        </row>
        <row r="5937">
          <cell r="B5937" t="str">
            <v xml:space="preserve">Jorge Manuel F.Medeiros da Ponte   </v>
          </cell>
        </row>
        <row r="5938">
          <cell r="B5938" t="str">
            <v xml:space="preserve">Jorge Manuel Fortunato Amaro       </v>
          </cell>
        </row>
        <row r="5939">
          <cell r="B5939" t="str">
            <v xml:space="preserve">Jorge Manuel Francisco da Silva    </v>
          </cell>
        </row>
        <row r="5940">
          <cell r="B5940" t="str">
            <v xml:space="preserve">JORGE MANUEL GOUVEIA CAMPOS        </v>
          </cell>
        </row>
        <row r="5941">
          <cell r="B5941" t="str">
            <v xml:space="preserve">JORGE MANUEL MAIA DE OLIVEIRA      </v>
          </cell>
        </row>
        <row r="5942">
          <cell r="B5942" t="str">
            <v xml:space="preserve">JORGE MANUEL MANTEIGAS NUNES       </v>
          </cell>
        </row>
        <row r="5943">
          <cell r="B5943" t="str">
            <v xml:space="preserve">JORGE MANUEL MELGUEIRA             </v>
          </cell>
        </row>
        <row r="5944">
          <cell r="B5944" t="str">
            <v xml:space="preserve">Jorge Manuel Pereira de Medeiros   </v>
          </cell>
        </row>
        <row r="5945">
          <cell r="B5945" t="str">
            <v xml:space="preserve">Jorge Manuel Rodrigo Martins       </v>
          </cell>
        </row>
        <row r="5946">
          <cell r="B5946" t="str">
            <v xml:space="preserve">JORGE MANUEL S. OLIVEIRA FURTADO   </v>
          </cell>
        </row>
        <row r="5947">
          <cell r="B5947" t="str">
            <v xml:space="preserve">Jorge Manuel Santos                </v>
          </cell>
        </row>
        <row r="5948">
          <cell r="B5948" t="str">
            <v xml:space="preserve">JORGE MANUEL SANTOS MOREIRA        </v>
          </cell>
        </row>
        <row r="5949">
          <cell r="B5949" t="str">
            <v xml:space="preserve">JORGE MANUEL SEABRA ROMARIZ        </v>
          </cell>
        </row>
        <row r="5950">
          <cell r="B5950" t="str">
            <v xml:space="preserve">Jorge Manuel Silva Sá              </v>
          </cell>
        </row>
        <row r="5951">
          <cell r="B5951" t="str">
            <v xml:space="preserve">Jorge Medeiros, Lda                </v>
          </cell>
        </row>
        <row r="5952">
          <cell r="B5952" t="str">
            <v xml:space="preserve">JORGE MIGUEL BORGES CARVALHO BRAGA </v>
          </cell>
        </row>
        <row r="5953">
          <cell r="B5953" t="str">
            <v xml:space="preserve">Jorge Miguel Cordeiro Silva        </v>
          </cell>
        </row>
        <row r="5954">
          <cell r="B5954" t="str">
            <v xml:space="preserve">JORGE MIGUEL DO ADRO BATISTA       </v>
          </cell>
        </row>
        <row r="5955">
          <cell r="B5955" t="str">
            <v xml:space="preserve">Jorge Miguel G. Ferreira Sampaio   </v>
          </cell>
        </row>
        <row r="5956">
          <cell r="B5956" t="str">
            <v xml:space="preserve">JORGE MIGUEL QUENTAL CAEIRO        </v>
          </cell>
        </row>
        <row r="5957">
          <cell r="B5957" t="str">
            <v xml:space="preserve">Jorge Miguel Tomé Silva Cordeiro   </v>
          </cell>
        </row>
        <row r="5958">
          <cell r="B5958" t="str">
            <v xml:space="preserve">JORGE PAULO DUARTE RODRIGUES       </v>
          </cell>
        </row>
        <row r="5959">
          <cell r="B5959" t="str">
            <v xml:space="preserve">JORGE PAULO SOARES CRUZ            </v>
          </cell>
        </row>
        <row r="5960">
          <cell r="B5960" t="str">
            <v>Jorge Vilela-Mont.Industr.-S.Unip,L</v>
          </cell>
        </row>
        <row r="5961">
          <cell r="B5961" t="str">
            <v xml:space="preserve">Jorge Welsh - Porcelana Oriental e </v>
          </cell>
        </row>
        <row r="5962">
          <cell r="B5962" t="str">
            <v xml:space="preserve">Jorjauto-Soc.Com.Rodoviário, Lda   </v>
          </cell>
        </row>
        <row r="5963">
          <cell r="B5963" t="str">
            <v xml:space="preserve">Jornal da Região                   </v>
          </cell>
        </row>
        <row r="5964">
          <cell r="B5964" t="str">
            <v xml:space="preserve">Jornal de Leiria                   </v>
          </cell>
        </row>
        <row r="5965">
          <cell r="B5965" t="str">
            <v xml:space="preserve">Jornal do Fundão-Editora,Lda.      </v>
          </cell>
        </row>
        <row r="5966">
          <cell r="B5966" t="str">
            <v>Jornal dos Reformados e Terceira Id</v>
          </cell>
        </row>
        <row r="5967">
          <cell r="B5967" t="str">
            <v xml:space="preserve">Jornal Fiscal-Ed.Legisl.Fiscal.Lda </v>
          </cell>
        </row>
        <row r="5968">
          <cell r="B5968" t="str">
            <v xml:space="preserve">Jornal Matinal, Lda                </v>
          </cell>
        </row>
        <row r="5969">
          <cell r="B5969" t="str">
            <v xml:space="preserve">Jornalinveste                      </v>
          </cell>
        </row>
        <row r="5970">
          <cell r="B5970" t="str">
            <v>José A. F. Cardoso - S. Unipessoal,</v>
          </cell>
        </row>
        <row r="5971">
          <cell r="B5971" t="str">
            <v xml:space="preserve">José A. Neves Ferreira             </v>
          </cell>
        </row>
        <row r="5972">
          <cell r="B5972" t="str">
            <v xml:space="preserve">José A.Mendes Assoc.Soc.desp.Ofi   </v>
          </cell>
        </row>
        <row r="5973">
          <cell r="B5973" t="str">
            <v xml:space="preserve">JOSE ABEL RAMALHO LARANJEIRA       </v>
          </cell>
        </row>
        <row r="5974">
          <cell r="B5974" t="str">
            <v xml:space="preserve">JOSE AGOSTINHO DE MOURA CHAVES     </v>
          </cell>
        </row>
        <row r="5975">
          <cell r="B5975" t="str">
            <v xml:space="preserve">JOSÉ ALBERTO CORREIA VAZ NATÁRIO   </v>
          </cell>
        </row>
        <row r="5976">
          <cell r="B5976" t="str">
            <v xml:space="preserve">José Alberto dos R.R.Sousa, Lda.   </v>
          </cell>
        </row>
        <row r="5977">
          <cell r="B5977" t="str">
            <v xml:space="preserve">José Alberto Pereira Ferreira      </v>
          </cell>
        </row>
        <row r="5978">
          <cell r="B5978" t="str">
            <v xml:space="preserve">JOSE ALBERTO SARDO RAMOS PEREIRA   </v>
          </cell>
        </row>
        <row r="5979">
          <cell r="B5979" t="str">
            <v xml:space="preserve">JOSE ALBERTO SOUSA RAMOS           </v>
          </cell>
        </row>
        <row r="5980">
          <cell r="B5980" t="str">
            <v xml:space="preserve">José Alberto Tavares               </v>
          </cell>
        </row>
        <row r="5981">
          <cell r="B5981" t="str">
            <v xml:space="preserve">José Alberto Tavares, Lda          </v>
          </cell>
        </row>
        <row r="5982">
          <cell r="B5982" t="str">
            <v xml:space="preserve">José Albertomisea Adbelnor         </v>
          </cell>
        </row>
        <row r="5983">
          <cell r="B5983" t="str">
            <v xml:space="preserve">José Almeida Gomes &amp; Filhos,Lda    </v>
          </cell>
        </row>
        <row r="5984">
          <cell r="B5984" t="str">
            <v xml:space="preserve">José Álvaro Teodoro &amp; Filhos, Lda  </v>
          </cell>
        </row>
        <row r="5985">
          <cell r="B5985" t="str">
            <v xml:space="preserve">José Alves Bento                   </v>
          </cell>
        </row>
        <row r="5986">
          <cell r="B5986" t="str">
            <v xml:space="preserve">José Angelo de Jesus Salgueiro     </v>
          </cell>
        </row>
        <row r="5987">
          <cell r="B5987" t="str">
            <v xml:space="preserve">JOSE ANTONIO ALVES SILVA           </v>
          </cell>
        </row>
        <row r="5988">
          <cell r="B5988" t="str">
            <v xml:space="preserve">JOSE ANTÓNIO DO CABO POMBO         </v>
          </cell>
        </row>
        <row r="5989">
          <cell r="B5989" t="str">
            <v xml:space="preserve">José António Domingos Silva        </v>
          </cell>
        </row>
        <row r="5990">
          <cell r="B5990" t="str">
            <v xml:space="preserve">José António Domingues Silva       </v>
          </cell>
        </row>
        <row r="5991">
          <cell r="B5991" t="str">
            <v xml:space="preserve">JOSE ANTONIO DOS SANTOS FREITAS    </v>
          </cell>
        </row>
        <row r="5992">
          <cell r="B5992" t="str">
            <v xml:space="preserve">José António F Soares              </v>
          </cell>
        </row>
        <row r="5993">
          <cell r="B5993" t="str">
            <v xml:space="preserve">José António Fagundo Raposo        </v>
          </cell>
        </row>
        <row r="5994">
          <cell r="B5994" t="str">
            <v xml:space="preserve">José António Fagundo Raposo        </v>
          </cell>
        </row>
        <row r="5995">
          <cell r="B5995" t="str">
            <v xml:space="preserve">José António Garcia, Lda           </v>
          </cell>
        </row>
        <row r="5996">
          <cell r="B5996" t="str">
            <v xml:space="preserve">JOSÉ ANTÓNIO MADEIRA COELHO        </v>
          </cell>
        </row>
        <row r="5997">
          <cell r="B5997" t="str">
            <v xml:space="preserve">JOSÉ ANTÓNIO MONTEIRO BARREIRO     </v>
          </cell>
        </row>
        <row r="5998">
          <cell r="B5998" t="str">
            <v xml:space="preserve">JOSE ANTONIO OLIVEIRA LOPES        </v>
          </cell>
        </row>
        <row r="5999">
          <cell r="B5999" t="str">
            <v>JOSÉ ANTÓNIO PINTO F. OLIVEIRA VINA</v>
          </cell>
        </row>
        <row r="6000">
          <cell r="B6000" t="str">
            <v xml:space="preserve">JOSE ANTONIO RUAS FIALHO           </v>
          </cell>
        </row>
        <row r="6001">
          <cell r="B6001" t="str">
            <v xml:space="preserve">JOSÉ ANTÓNIO RUFAS SÍTIMA          </v>
          </cell>
        </row>
        <row r="6002">
          <cell r="B6002" t="str">
            <v xml:space="preserve">José António Santos Freitas        </v>
          </cell>
        </row>
        <row r="6003">
          <cell r="B6003" t="str">
            <v xml:space="preserve">José António Santos Freitas        </v>
          </cell>
        </row>
        <row r="6004">
          <cell r="B6004" t="str">
            <v>José António Santos Freitas-Bloquea</v>
          </cell>
        </row>
        <row r="6005">
          <cell r="B6005" t="str">
            <v xml:space="preserve">José António Tavares R.Chaves      </v>
          </cell>
        </row>
        <row r="6006">
          <cell r="B6006" t="str">
            <v xml:space="preserve">JOSÉ ANTÓNIO VIDINHAS MAURÍCIO     </v>
          </cell>
        </row>
        <row r="6007">
          <cell r="B6007" t="str">
            <v xml:space="preserve">José António Viveiros Moura        </v>
          </cell>
        </row>
        <row r="6008">
          <cell r="B6008" t="str">
            <v xml:space="preserve">JOSE ARMANDO SOUSA BRAGA           </v>
          </cell>
        </row>
        <row r="6009">
          <cell r="B6009" t="str">
            <v xml:space="preserve">José Arnaldo Abreu                 </v>
          </cell>
        </row>
        <row r="6010">
          <cell r="B6010" t="str">
            <v>José Arruda-Importação e Exportação</v>
          </cell>
        </row>
        <row r="6011">
          <cell r="B6011" t="str">
            <v>José Artur Cruz Leal,Unipessoal,Lda</v>
          </cell>
        </row>
        <row r="6012">
          <cell r="B6012" t="str">
            <v xml:space="preserve">José Artur da Cruz Leal            </v>
          </cell>
        </row>
        <row r="6013">
          <cell r="B6013" t="str">
            <v xml:space="preserve">JOSÉ AUGUSTO HEITOR DA FONSECA     </v>
          </cell>
        </row>
        <row r="6014">
          <cell r="B6014" t="str">
            <v>José Augusto Martins Vieira &amp; F.,Ld</v>
          </cell>
        </row>
        <row r="6015">
          <cell r="B6015" t="str">
            <v xml:space="preserve">José Augusto Strecht Ribeiro, Lda  </v>
          </cell>
        </row>
        <row r="6016">
          <cell r="B6016" t="str">
            <v xml:space="preserve">JOSÉ AUGUSTO TORRES DIAS MOREIRA   </v>
          </cell>
        </row>
        <row r="6017">
          <cell r="B6017" t="str">
            <v xml:space="preserve">José Azevedo - Loja do Peter       </v>
          </cell>
        </row>
        <row r="6018">
          <cell r="B6018" t="str">
            <v xml:space="preserve">José B. Taveira e Ca., Lda.        </v>
          </cell>
        </row>
        <row r="6019">
          <cell r="B6019" t="str">
            <v xml:space="preserve">JOSÉ BAPTISTA CÉSAR                </v>
          </cell>
        </row>
        <row r="6020">
          <cell r="B6020" t="str">
            <v xml:space="preserve">José Barandela, Lda                </v>
          </cell>
        </row>
        <row r="6021">
          <cell r="B6021" t="str">
            <v xml:space="preserve">José Bernardino Coelho Silveira    </v>
          </cell>
        </row>
        <row r="6022">
          <cell r="B6022" t="str">
            <v xml:space="preserve">José Bernardo Rodrigues            </v>
          </cell>
        </row>
        <row r="6023">
          <cell r="B6023" t="str">
            <v xml:space="preserve">José Borda &amp; Cia, Lda              </v>
          </cell>
        </row>
        <row r="6024">
          <cell r="B6024" t="str">
            <v xml:space="preserve">José Bragança Pinheiro             </v>
          </cell>
        </row>
        <row r="6025">
          <cell r="B6025" t="str">
            <v xml:space="preserve">José Cabral Bairos                 </v>
          </cell>
        </row>
        <row r="6026">
          <cell r="B6026" t="str">
            <v xml:space="preserve">José Camilo Pastor                 </v>
          </cell>
        </row>
        <row r="6027">
          <cell r="B6027" t="str">
            <v xml:space="preserve">José Carlos  Botelho Moniz         </v>
          </cell>
        </row>
        <row r="6028">
          <cell r="B6028" t="str">
            <v xml:space="preserve">Jose Carlos B Lopes                </v>
          </cell>
        </row>
        <row r="6029">
          <cell r="B6029" t="str">
            <v xml:space="preserve">José Carlos Branco Colaço Alegre   </v>
          </cell>
        </row>
        <row r="6030">
          <cell r="B6030" t="str">
            <v xml:space="preserve">JOSÉ CARLOS CORREIA ROCHETA        </v>
          </cell>
        </row>
        <row r="6031">
          <cell r="B6031" t="str">
            <v>José Carlos de Melim &amp; Filhos, Lda.</v>
          </cell>
        </row>
        <row r="6032">
          <cell r="B6032" t="str">
            <v xml:space="preserve">José Carlos Pedroso G. Macieira    </v>
          </cell>
        </row>
        <row r="6033">
          <cell r="B6033" t="str">
            <v xml:space="preserve">JOSE CARLOS PRAZERES ALMEIDA       </v>
          </cell>
        </row>
        <row r="6034">
          <cell r="B6034" t="str">
            <v xml:space="preserve">JOSE CARLOS ROSA ANGEJA            </v>
          </cell>
        </row>
        <row r="6035">
          <cell r="B6035" t="str">
            <v xml:space="preserve">José Carlos Silva Oliveira         </v>
          </cell>
        </row>
        <row r="6036">
          <cell r="B6036" t="str">
            <v xml:space="preserve">JOSÉ CARLOS TAVARES SILVA          </v>
          </cell>
        </row>
        <row r="6037">
          <cell r="B6037" t="str">
            <v xml:space="preserve">José Carlos Vieira de Andrade      </v>
          </cell>
        </row>
        <row r="6038">
          <cell r="B6038" t="str">
            <v xml:space="preserve">José Castro Lopes da Silva         </v>
          </cell>
        </row>
        <row r="6039">
          <cell r="B6039" t="str">
            <v xml:space="preserve">JOSÉ CIRILO SILVA PEREIRA          </v>
          </cell>
        </row>
        <row r="6040">
          <cell r="B6040" t="str">
            <v>José Constantino Costa e Filhos, Ld</v>
          </cell>
        </row>
        <row r="6041">
          <cell r="B6041" t="str">
            <v xml:space="preserve">Jose Costa da Silva                </v>
          </cell>
        </row>
        <row r="6042">
          <cell r="B6042" t="str">
            <v xml:space="preserve">José Costa, Unipessoal, Lda        </v>
          </cell>
        </row>
        <row r="6043">
          <cell r="B6043" t="str">
            <v xml:space="preserve">José Cotta-Eq. Médicos Serviços,SA </v>
          </cell>
        </row>
        <row r="6044">
          <cell r="B6044" t="str">
            <v xml:space="preserve">José Couceiro Dias de Oliveira     </v>
          </cell>
        </row>
        <row r="6045">
          <cell r="B6045" t="str">
            <v xml:space="preserve">José da Costa e Filhos, Lda.       </v>
          </cell>
        </row>
        <row r="6046">
          <cell r="B6046" t="str">
            <v xml:space="preserve">José da Costa Lamas                </v>
          </cell>
        </row>
        <row r="6047">
          <cell r="B6047" t="str">
            <v xml:space="preserve">José da Costa Pereira              </v>
          </cell>
        </row>
        <row r="6048">
          <cell r="B6048" t="str">
            <v xml:space="preserve">José da Luz Sardo Ruano            </v>
          </cell>
        </row>
        <row r="6049">
          <cell r="B6049" t="str">
            <v xml:space="preserve">José da Luz Sardo Ruano            </v>
          </cell>
        </row>
        <row r="6050">
          <cell r="B6050" t="str">
            <v xml:space="preserve">José da Silva Alberto              </v>
          </cell>
        </row>
        <row r="6051">
          <cell r="B6051" t="str">
            <v xml:space="preserve">JOSÉ DA SILVA MIRANDA              </v>
          </cell>
        </row>
        <row r="6052">
          <cell r="B6052" t="str">
            <v xml:space="preserve">José Dâmaso &amp; Filhas, Lda          </v>
          </cell>
        </row>
        <row r="6053">
          <cell r="B6053" t="str">
            <v xml:space="preserve">José das Dores G. Vaz              </v>
          </cell>
        </row>
        <row r="6054">
          <cell r="B6054" t="str">
            <v xml:space="preserve">José David Pombo de Sousa Cabral   </v>
          </cell>
        </row>
        <row r="6055">
          <cell r="B6055" t="str">
            <v xml:space="preserve">José de Almeida &amp; Filhos, Lda      </v>
          </cell>
        </row>
        <row r="6056">
          <cell r="B6056" t="str">
            <v xml:space="preserve">JOSE DE CARVALHO MOREIRA SALVADOR  </v>
          </cell>
        </row>
        <row r="6057">
          <cell r="B6057" t="str">
            <v xml:space="preserve">José de Chaves Melo e Cª, Lda.     </v>
          </cell>
        </row>
        <row r="6058">
          <cell r="B6058" t="str">
            <v xml:space="preserve">JOSE DE CHAVES REIS                </v>
          </cell>
        </row>
        <row r="6059">
          <cell r="B6059" t="str">
            <v xml:space="preserve">José de Freitas Braga              </v>
          </cell>
        </row>
        <row r="6060">
          <cell r="B6060" t="str">
            <v xml:space="preserve">José de Freitas Silva              </v>
          </cell>
        </row>
        <row r="6061">
          <cell r="B6061" t="str">
            <v xml:space="preserve">José de Sá Bettencourt             </v>
          </cell>
        </row>
        <row r="6062">
          <cell r="B6062" t="str">
            <v xml:space="preserve">JOSE DE SOUSA BAIROS               </v>
          </cell>
        </row>
        <row r="6063">
          <cell r="B6063" t="str">
            <v xml:space="preserve">José Dias                          </v>
          </cell>
        </row>
        <row r="6064">
          <cell r="B6064" t="str">
            <v xml:space="preserve">José Dias Frias                    </v>
          </cell>
        </row>
        <row r="6065">
          <cell r="B6065" t="str">
            <v xml:space="preserve">José do Couto, Lda                 </v>
          </cell>
        </row>
        <row r="6066">
          <cell r="B6066" t="str">
            <v xml:space="preserve">José do Rêgo Silva                 </v>
          </cell>
        </row>
        <row r="6067">
          <cell r="B6067" t="str">
            <v xml:space="preserve">José do Rosário Cohen              </v>
          </cell>
        </row>
        <row r="6068">
          <cell r="B6068" t="str">
            <v xml:space="preserve">José dos Santos Ramalho            </v>
          </cell>
        </row>
        <row r="6069">
          <cell r="B6069" t="str">
            <v xml:space="preserve">José Drago &amp; Associados            </v>
          </cell>
        </row>
        <row r="6070">
          <cell r="B6070" t="str">
            <v xml:space="preserve">JOSE DURÃO SOARES                  </v>
          </cell>
        </row>
        <row r="6071">
          <cell r="B6071" t="str">
            <v xml:space="preserve">José E.Pires Construção Civil      </v>
          </cell>
        </row>
        <row r="6072">
          <cell r="B6072" t="str">
            <v xml:space="preserve">José Eduardo Celorico Drago        </v>
          </cell>
        </row>
        <row r="6073">
          <cell r="B6073" t="str">
            <v xml:space="preserve">José Eduardo Chaves Correia        </v>
          </cell>
        </row>
        <row r="6074">
          <cell r="B6074" t="str">
            <v xml:space="preserve">José Eduardo Martins e Filhos,S.A. </v>
          </cell>
        </row>
        <row r="6075">
          <cell r="B6075" t="str">
            <v xml:space="preserve">JOSE FELICIANO BATISTA CARVALHO    </v>
          </cell>
        </row>
        <row r="6076">
          <cell r="B6076" t="str">
            <v xml:space="preserve">José Félix                         </v>
          </cell>
        </row>
        <row r="6077">
          <cell r="B6077" t="str">
            <v xml:space="preserve">José Fernandes &amp; Moreira, Lda      </v>
          </cell>
        </row>
        <row r="6078">
          <cell r="B6078" t="str">
            <v xml:space="preserve">José Fernandes da Silva            </v>
          </cell>
        </row>
        <row r="6079">
          <cell r="B6079" t="str">
            <v xml:space="preserve">José Fernando B. Santos            </v>
          </cell>
        </row>
        <row r="6080">
          <cell r="B6080" t="str">
            <v xml:space="preserve">José Fernando Bráz Santos          </v>
          </cell>
        </row>
        <row r="6081">
          <cell r="B6081" t="str">
            <v xml:space="preserve">José Fernando Miranda Costa,Lda    </v>
          </cell>
        </row>
        <row r="6082">
          <cell r="B6082" t="str">
            <v xml:space="preserve">José Ferreira de Andrade, Lda      </v>
          </cell>
        </row>
        <row r="6083">
          <cell r="B6083" t="str">
            <v xml:space="preserve">JOSE FIGUEIREDO SOUSA              </v>
          </cell>
        </row>
        <row r="6084">
          <cell r="B6084" t="str">
            <v xml:space="preserve">José Filipe e Filho, Lda           </v>
          </cell>
        </row>
        <row r="6085">
          <cell r="B6085" t="str">
            <v xml:space="preserve">José Flamínio Roza                 </v>
          </cell>
        </row>
        <row r="6086">
          <cell r="B6086" t="str">
            <v xml:space="preserve">José Fontes Sousa                  </v>
          </cell>
        </row>
        <row r="6087">
          <cell r="B6087" t="str">
            <v xml:space="preserve">JOSÉ FRANCISCO MARQUES MARTINS     </v>
          </cell>
        </row>
        <row r="6088">
          <cell r="B6088" t="str">
            <v xml:space="preserve">José Francisco Neves, Lda          </v>
          </cell>
        </row>
        <row r="6089">
          <cell r="B6089" t="str">
            <v xml:space="preserve">JOSE FRANCISCO OLIVEIRA            </v>
          </cell>
        </row>
        <row r="6090">
          <cell r="B6090" t="str">
            <v xml:space="preserve">José Francisco Pedro de Matos      </v>
          </cell>
        </row>
        <row r="6091">
          <cell r="B6091" t="str">
            <v xml:space="preserve">JOSÉ FRANCISCO PENEDO MARQUES      </v>
          </cell>
        </row>
        <row r="6092">
          <cell r="B6092" t="str">
            <v xml:space="preserve">José Francisco Saraiva L.Fragoso   </v>
          </cell>
        </row>
        <row r="6093">
          <cell r="B6093" t="str">
            <v xml:space="preserve">José Francisco Teves Silva         </v>
          </cell>
        </row>
        <row r="6094">
          <cell r="B6094" t="str">
            <v xml:space="preserve">José Furtado Cardoso, Lda.         </v>
          </cell>
        </row>
        <row r="6095">
          <cell r="B6095" t="str">
            <v xml:space="preserve">José Gabriel Queiro                </v>
          </cell>
        </row>
        <row r="6096">
          <cell r="B6096" t="str">
            <v xml:space="preserve">José Garcia                        </v>
          </cell>
        </row>
        <row r="6097">
          <cell r="B6097" t="str">
            <v xml:space="preserve">José Gaspar Correia, Lda.          </v>
          </cell>
        </row>
        <row r="6098">
          <cell r="B6098" t="str">
            <v xml:space="preserve">José Gomes Soares                  </v>
          </cell>
        </row>
        <row r="6099">
          <cell r="B6099" t="str">
            <v xml:space="preserve">José Gonçalves de Freitas          </v>
          </cell>
        </row>
        <row r="6100">
          <cell r="B6100" t="str">
            <v xml:space="preserve">JOSE GONÇALVES FREDERICO           </v>
          </cell>
        </row>
        <row r="6101">
          <cell r="B6101" t="str">
            <v xml:space="preserve">JOSÉ GUILHERME M. OLIVEIRA HALL    </v>
          </cell>
        </row>
        <row r="6102">
          <cell r="B6102" t="str">
            <v xml:space="preserve">José H. B. Rocha                   </v>
          </cell>
        </row>
        <row r="6103">
          <cell r="B6103" t="str">
            <v xml:space="preserve">José H.F.Lopes-desp.Ofic.,A.,Lda   </v>
          </cell>
        </row>
        <row r="6104">
          <cell r="B6104" t="str">
            <v xml:space="preserve">José H.G.Azevedo-Soc.Unipess.Lda   </v>
          </cell>
        </row>
        <row r="6105">
          <cell r="B6105" t="str">
            <v xml:space="preserve">José Helder de Freitas             </v>
          </cell>
        </row>
        <row r="6106">
          <cell r="B6106" t="str">
            <v xml:space="preserve">José Henrique Nunes                </v>
          </cell>
        </row>
        <row r="6107">
          <cell r="B6107" t="str">
            <v xml:space="preserve">JOSÉ HENRIQUE VIANA LOPES          </v>
          </cell>
        </row>
        <row r="6108">
          <cell r="B6108" t="str">
            <v xml:space="preserve">JOSE HUMBERTO PEREIRA              </v>
          </cell>
        </row>
        <row r="6109">
          <cell r="B6109" t="str">
            <v xml:space="preserve">JOSE HUMBERTO SOARES COELHO        </v>
          </cell>
        </row>
        <row r="6110">
          <cell r="B6110" t="str">
            <v xml:space="preserve">José J. Silvino Colaço             </v>
          </cell>
        </row>
        <row r="6111">
          <cell r="B6111" t="str">
            <v xml:space="preserve">JOSÉ JAIME ROMANEIRO RIBEIRO       </v>
          </cell>
        </row>
        <row r="6112">
          <cell r="B6112" t="str">
            <v xml:space="preserve">JOSÉ JOÃO CARAPUCINHA DE SOUSA     </v>
          </cell>
        </row>
        <row r="6113">
          <cell r="B6113" t="str">
            <v xml:space="preserve">José João Ferreira Pedro           </v>
          </cell>
        </row>
        <row r="6114">
          <cell r="B6114" t="str">
            <v xml:space="preserve">José João Ferreira Pedro           </v>
          </cell>
        </row>
        <row r="6115">
          <cell r="B6115" t="str">
            <v xml:space="preserve">JOSE JOAO MALAQUIAS PINTAO         </v>
          </cell>
        </row>
        <row r="6116">
          <cell r="B6116" t="str">
            <v xml:space="preserve">José Joaquim Arruda Monteiro       </v>
          </cell>
        </row>
        <row r="6117">
          <cell r="B6117" t="str">
            <v xml:space="preserve">JOSÉ JOAQUIM DE CARVALHO           </v>
          </cell>
        </row>
        <row r="6118">
          <cell r="B6118" t="str">
            <v xml:space="preserve">José Joaquim Falcão Moura          </v>
          </cell>
        </row>
        <row r="6119">
          <cell r="B6119" t="str">
            <v xml:space="preserve">José Joaquim Fernandes             </v>
          </cell>
        </row>
        <row r="6120">
          <cell r="B6120" t="str">
            <v xml:space="preserve">José Joaquim Garcia, Lda           </v>
          </cell>
        </row>
        <row r="6121">
          <cell r="B6121" t="str">
            <v xml:space="preserve">José Joaquim Silvino Colaço, Lda   </v>
          </cell>
        </row>
        <row r="6122">
          <cell r="B6122" t="str">
            <v xml:space="preserve">JOSÉ JORGE DIMAS RODRIGUES GLÓRIA  </v>
          </cell>
        </row>
        <row r="6123">
          <cell r="B6123" t="str">
            <v xml:space="preserve">José Júlio de Castro Fernandes,SA  </v>
          </cell>
        </row>
        <row r="6124">
          <cell r="B6124" t="str">
            <v xml:space="preserve">José L. Coruche Ribeiro da Cunha   </v>
          </cell>
        </row>
        <row r="6125">
          <cell r="B6125" t="str">
            <v xml:space="preserve">José Laranjeira Santos             </v>
          </cell>
        </row>
        <row r="6126">
          <cell r="B6126" t="str">
            <v xml:space="preserve">José Leopoldo R.Mateus Leal        </v>
          </cell>
        </row>
        <row r="6127">
          <cell r="B6127" t="str">
            <v xml:space="preserve">JOSÉ LIBANIO VIEGAS GONÇALVES      </v>
          </cell>
        </row>
        <row r="6128">
          <cell r="B6128" t="str">
            <v xml:space="preserve">José Liberto-Serraç.Carpint.,Lda   </v>
          </cell>
        </row>
        <row r="6129">
          <cell r="B6129" t="str">
            <v xml:space="preserve">José Lopes e Sousa, Lda.           </v>
          </cell>
        </row>
        <row r="6130">
          <cell r="B6130" t="str">
            <v xml:space="preserve">José Lucas Alves Luis              </v>
          </cell>
        </row>
        <row r="6131">
          <cell r="B6131" t="str">
            <v xml:space="preserve">José Luis                          </v>
          </cell>
        </row>
        <row r="6132">
          <cell r="B6132" t="str">
            <v xml:space="preserve">José Luis &amp; Cª, Lda                </v>
          </cell>
        </row>
        <row r="6133">
          <cell r="B6133" t="str">
            <v xml:space="preserve">José Luís Barata                   </v>
          </cell>
        </row>
        <row r="6134">
          <cell r="B6134" t="str">
            <v xml:space="preserve">José Luís C.V.Rolo Garcia          </v>
          </cell>
        </row>
        <row r="6135">
          <cell r="B6135" t="str">
            <v xml:space="preserve">José Luis Gaudêncio Gonçalves,Lda  </v>
          </cell>
        </row>
        <row r="6136">
          <cell r="B6136" t="str">
            <v xml:space="preserve">José Luís M. S. Teixeira           </v>
          </cell>
        </row>
        <row r="6137">
          <cell r="B6137" t="str">
            <v xml:space="preserve">JOSE LUIS MENDES MACEDO            </v>
          </cell>
        </row>
        <row r="6138">
          <cell r="B6138" t="str">
            <v xml:space="preserve">José Luis N. Anjos                 </v>
          </cell>
        </row>
        <row r="6139">
          <cell r="B6139" t="str">
            <v xml:space="preserve">JOSE LUIS RABAÇAL SILVA            </v>
          </cell>
        </row>
        <row r="6140">
          <cell r="B6140" t="str">
            <v xml:space="preserve">José Luís Saragoça                 </v>
          </cell>
        </row>
        <row r="6141">
          <cell r="B6141" t="str">
            <v xml:space="preserve">JOSÉ LUIZ MARTINS ALVES            </v>
          </cell>
        </row>
        <row r="6142">
          <cell r="B6142" t="str">
            <v xml:space="preserve">José M.  Pacheco Bastos, Lda       </v>
          </cell>
        </row>
        <row r="6143">
          <cell r="B6143" t="str">
            <v xml:space="preserve">José M. Vaz Pereira, SA            </v>
          </cell>
        </row>
        <row r="6144">
          <cell r="B6144" t="str">
            <v xml:space="preserve">José Manteigas Martins             </v>
          </cell>
        </row>
        <row r="6145">
          <cell r="B6145" t="str">
            <v xml:space="preserve">JOSÉ MANUEL ANTUNES COSTA SERRÃO   </v>
          </cell>
        </row>
        <row r="6146">
          <cell r="B6146" t="str">
            <v xml:space="preserve">José Manuel Arruda Pimentel, S.U.  </v>
          </cell>
        </row>
        <row r="6147">
          <cell r="B6147" t="str">
            <v xml:space="preserve">JOSE MANUEL CHAVES LEONARDO        </v>
          </cell>
        </row>
        <row r="6148">
          <cell r="B6148" t="str">
            <v xml:space="preserve">JOSÉ MANUEL COSTA MOREIRINHA       </v>
          </cell>
        </row>
        <row r="6149">
          <cell r="B6149" t="str">
            <v xml:space="preserve">JOSÉ MANUEL COVAS MOREIRA RAMOS    </v>
          </cell>
        </row>
        <row r="6150">
          <cell r="B6150" t="str">
            <v xml:space="preserve">JOSÉ MANUEL DA COSTA CARREIRO      </v>
          </cell>
        </row>
        <row r="6151">
          <cell r="B6151" t="str">
            <v xml:space="preserve">JOSÉ MANUEL DA PONTE COSTA         </v>
          </cell>
        </row>
        <row r="6152">
          <cell r="B6152" t="str">
            <v xml:space="preserve">JOSÉ MANUEL DA SILVA               </v>
          </cell>
        </row>
        <row r="6153">
          <cell r="B6153" t="str">
            <v xml:space="preserve">José Manuel da Silva Oliveira      </v>
          </cell>
        </row>
        <row r="6154">
          <cell r="B6154" t="str">
            <v xml:space="preserve">JOSÉ MANUEL DE CAMPOS MENDES       </v>
          </cell>
        </row>
        <row r="6155">
          <cell r="B6155" t="str">
            <v xml:space="preserve">JOSÉ MANUEL DIAS DOS SANTOS        </v>
          </cell>
        </row>
        <row r="6156">
          <cell r="B6156" t="str">
            <v xml:space="preserve">José Manuel do Livramento          </v>
          </cell>
        </row>
        <row r="6157">
          <cell r="B6157" t="str">
            <v xml:space="preserve">José Manuel F.Bento dos Santos     </v>
          </cell>
        </row>
        <row r="6158">
          <cell r="B6158" t="str">
            <v xml:space="preserve">José Manuel Ferreira de Sousa      </v>
          </cell>
        </row>
        <row r="6159">
          <cell r="B6159" t="str">
            <v xml:space="preserve">José Manuel Figueira Paulino       </v>
          </cell>
        </row>
        <row r="6160">
          <cell r="B6160" t="str">
            <v xml:space="preserve">José Manuel G.R.Azevedo            </v>
          </cell>
        </row>
        <row r="6161">
          <cell r="B6161" t="str">
            <v xml:space="preserve">JOSE MANUEL GIL CRUZ               </v>
          </cell>
        </row>
        <row r="6162">
          <cell r="B6162" t="str">
            <v xml:space="preserve">José Manuel Guardado Moreira       </v>
          </cell>
        </row>
        <row r="6163">
          <cell r="B6163" t="str">
            <v xml:space="preserve">José Manuel Leão Toste Rego        </v>
          </cell>
        </row>
        <row r="6164">
          <cell r="B6164" t="str">
            <v xml:space="preserve">José Manuel Leite                  </v>
          </cell>
        </row>
        <row r="6165">
          <cell r="B6165" t="str">
            <v xml:space="preserve">JOSE MANUEL LIMA GOMES             </v>
          </cell>
        </row>
        <row r="6166">
          <cell r="B6166" t="str">
            <v xml:space="preserve">José Manuel Lopes Santimano        </v>
          </cell>
        </row>
        <row r="6167">
          <cell r="B6167" t="str">
            <v xml:space="preserve">JOSE MANUEL MATIAS MENDES          </v>
          </cell>
        </row>
        <row r="6168">
          <cell r="B6168" t="str">
            <v xml:space="preserve">José Manuel Medeiros Silva         </v>
          </cell>
        </row>
        <row r="6169">
          <cell r="B6169" t="str">
            <v xml:space="preserve">JOSÉ MANUEL MONTEIRO GINJA         </v>
          </cell>
        </row>
        <row r="6170">
          <cell r="B6170" t="str">
            <v xml:space="preserve">José Manuel Patrício R. Moniz      </v>
          </cell>
        </row>
        <row r="6171">
          <cell r="B6171" t="str">
            <v xml:space="preserve">José Manuel Ponte Costa            </v>
          </cell>
        </row>
        <row r="6172">
          <cell r="B6172" t="str">
            <v xml:space="preserve">JOSÉ MANUEL PONTES RODRIGUES       </v>
          </cell>
        </row>
        <row r="6173">
          <cell r="B6173" t="str">
            <v xml:space="preserve">JOSE MANUEL RAMALHO SANTOS         </v>
          </cell>
        </row>
        <row r="6174">
          <cell r="B6174" t="str">
            <v xml:space="preserve">JOSE MANUEL RAMOS PEREIRA          </v>
          </cell>
        </row>
        <row r="6175">
          <cell r="B6175" t="str">
            <v xml:space="preserve">José Manuel Sá de Matos            </v>
          </cell>
        </row>
        <row r="6176">
          <cell r="B6176" t="str">
            <v xml:space="preserve">José Manuel Santos                 </v>
          </cell>
        </row>
        <row r="6177">
          <cell r="B6177" t="str">
            <v xml:space="preserve">JOSE MANUEL SILVEIRA GOMES DA NAVE </v>
          </cell>
        </row>
        <row r="6178">
          <cell r="B6178" t="str">
            <v xml:space="preserve">JOSÉ MANUEL SOUSA GONÇALVES        </v>
          </cell>
        </row>
        <row r="6179">
          <cell r="B6179" t="str">
            <v xml:space="preserve">José Manuel Tavares Nobre          </v>
          </cell>
        </row>
        <row r="6180">
          <cell r="B6180" t="str">
            <v xml:space="preserve">José Manuel Teixeira Editor, Lda   </v>
          </cell>
        </row>
        <row r="6181">
          <cell r="B6181" t="str">
            <v xml:space="preserve">José Marciano H. S. Ricardo        </v>
          </cell>
        </row>
        <row r="6182">
          <cell r="B6182" t="str">
            <v>José Marciano Henriques da Silva Ri</v>
          </cell>
        </row>
        <row r="6183">
          <cell r="B6183" t="str">
            <v xml:space="preserve">JOSÉ MARIA BONIFÁCIO, LDª          </v>
          </cell>
        </row>
        <row r="6184">
          <cell r="B6184" t="str">
            <v xml:space="preserve">JOSÉ MARIA BONIFÁCIO, LDª          </v>
          </cell>
        </row>
        <row r="6185">
          <cell r="B6185" t="str">
            <v xml:space="preserve">JOSÉ MARIA CORREIA DA SILVA        </v>
          </cell>
        </row>
        <row r="6186">
          <cell r="B6186" t="str">
            <v xml:space="preserve">José Maria Cunha Moita             </v>
          </cell>
        </row>
        <row r="6187">
          <cell r="B6187" t="str">
            <v xml:space="preserve">José Maria da Fonseca Vinhos, Lda  </v>
          </cell>
        </row>
        <row r="6188">
          <cell r="B6188" t="str">
            <v xml:space="preserve">José Maria da Silva                </v>
          </cell>
        </row>
        <row r="6189">
          <cell r="B6189" t="str">
            <v xml:space="preserve">José Maria da Silva, Herdeiros     </v>
          </cell>
        </row>
        <row r="6190">
          <cell r="B6190" t="str">
            <v xml:space="preserve">José Maria de Freitas SIlva        </v>
          </cell>
        </row>
        <row r="6191">
          <cell r="B6191" t="str">
            <v xml:space="preserve">José Maria de Freitas Silva, Lda   </v>
          </cell>
        </row>
        <row r="6192">
          <cell r="B6192" t="str">
            <v xml:space="preserve">JOSÉ MARIA DOS SANTOS              </v>
          </cell>
        </row>
        <row r="6193">
          <cell r="B6193" t="str">
            <v xml:space="preserve">José Maria F.Marques               </v>
          </cell>
        </row>
        <row r="6194">
          <cell r="B6194" t="str">
            <v xml:space="preserve">JOSÉ MARIA FERREIRA DA SILVA       </v>
          </cell>
        </row>
        <row r="6195">
          <cell r="B6195" t="str">
            <v xml:space="preserve">José Maria Rebelo                  </v>
          </cell>
        </row>
        <row r="6196">
          <cell r="B6196" t="str">
            <v xml:space="preserve">José Maria Silva Azevedo           </v>
          </cell>
        </row>
        <row r="6197">
          <cell r="B6197" t="str">
            <v xml:space="preserve">José Maria Vieira, SA              </v>
          </cell>
        </row>
        <row r="6198">
          <cell r="B6198" t="str">
            <v xml:space="preserve">José Mário Brandão, Lda            </v>
          </cell>
        </row>
        <row r="6199">
          <cell r="B6199" t="str">
            <v xml:space="preserve">José Marquês, Lda                  </v>
          </cell>
        </row>
        <row r="6200">
          <cell r="B6200" t="str">
            <v xml:space="preserve">José Martins Aguiar &amp; Aguiar, Lda  </v>
          </cell>
        </row>
        <row r="6201">
          <cell r="B6201" t="str">
            <v xml:space="preserve">José Mateus Clemente do Brito      </v>
          </cell>
        </row>
        <row r="6202">
          <cell r="B6202" t="str">
            <v xml:space="preserve">José Mateus da Costa Medina        </v>
          </cell>
        </row>
        <row r="6203">
          <cell r="B6203" t="str">
            <v xml:space="preserve">José Matias de Alvo e Irmão        </v>
          </cell>
        </row>
        <row r="6204">
          <cell r="B6204" t="str">
            <v xml:space="preserve">JOSE MIGUEL DE ALMEIDA CAVACO      </v>
          </cell>
        </row>
        <row r="6205">
          <cell r="B6205" t="str">
            <v xml:space="preserve">José Miguel Ferreira S.Sardinha    </v>
          </cell>
        </row>
        <row r="6206">
          <cell r="B6206" t="str">
            <v xml:space="preserve">José Miranda G.Barros Garcia       </v>
          </cell>
        </row>
        <row r="6207">
          <cell r="B6207" t="str">
            <v xml:space="preserve">José Moniz Sousa Calouro           </v>
          </cell>
        </row>
        <row r="6208">
          <cell r="B6208" t="str">
            <v xml:space="preserve">José Monjardino, SA                </v>
          </cell>
        </row>
        <row r="6209">
          <cell r="B6209" t="str">
            <v xml:space="preserve">JOSE MOREIRA MOURA                 </v>
          </cell>
        </row>
        <row r="6210">
          <cell r="B6210" t="str">
            <v xml:space="preserve">José Moura Moreira                 </v>
          </cell>
        </row>
        <row r="6211">
          <cell r="B6211" t="str">
            <v xml:space="preserve">José Neto &amp; Resendes, Ldª          </v>
          </cell>
        </row>
        <row r="6212">
          <cell r="B6212" t="str">
            <v xml:space="preserve">José Neto e Filhos, Lda            </v>
          </cell>
        </row>
        <row r="6213">
          <cell r="B6213" t="str">
            <v xml:space="preserve">José Nogueira, Lda                 </v>
          </cell>
        </row>
        <row r="6214">
          <cell r="B6214" t="str">
            <v xml:space="preserve">José Norberto Goulart              </v>
          </cell>
        </row>
        <row r="6215">
          <cell r="B6215" t="str">
            <v xml:space="preserve">José Pacheco Pereira               </v>
          </cell>
        </row>
        <row r="6216">
          <cell r="B6216" t="str">
            <v xml:space="preserve">José Paulino G. da Rosa, Lda.      </v>
          </cell>
        </row>
        <row r="6217">
          <cell r="B6217" t="str">
            <v xml:space="preserve">José Paulo Batista Gomes           </v>
          </cell>
        </row>
        <row r="6218">
          <cell r="B6218" t="str">
            <v xml:space="preserve">José Paulo F.Oliveira Machado      </v>
          </cell>
        </row>
        <row r="6219">
          <cell r="B6219" t="str">
            <v xml:space="preserve">JOSÉ PAULO FARO GONÇALVES          </v>
          </cell>
        </row>
        <row r="6220">
          <cell r="B6220" t="str">
            <v xml:space="preserve">José Paulo Medeiros de Castro,Lda  </v>
          </cell>
        </row>
        <row r="6221">
          <cell r="B6221" t="str">
            <v xml:space="preserve">José Pedro Araújo Bruto da Costa   </v>
          </cell>
        </row>
        <row r="6222">
          <cell r="B6222" t="str">
            <v xml:space="preserve">JOSE PEDRO CHAVES LEONARDO         </v>
          </cell>
        </row>
        <row r="6223">
          <cell r="B6223" t="str">
            <v xml:space="preserve">José Pedro da Silva e Fil., Lda.   </v>
          </cell>
        </row>
        <row r="6224">
          <cell r="B6224" t="str">
            <v>JOSÉ PEDRO INFANTE DE LA CERDA SCAR</v>
          </cell>
        </row>
        <row r="6225">
          <cell r="B6225" t="str">
            <v xml:space="preserve">José Pedro Lopes Moreno            </v>
          </cell>
        </row>
        <row r="6226">
          <cell r="B6226" t="str">
            <v xml:space="preserve">JOSÉ PEREIRA DE MOURA CABRAL       </v>
          </cell>
        </row>
        <row r="6227">
          <cell r="B6227" t="str">
            <v xml:space="preserve">José Pereira Sousa                 </v>
          </cell>
        </row>
        <row r="6228">
          <cell r="B6228" t="str">
            <v xml:space="preserve">JOSE PROENCA SEIXAS                </v>
          </cell>
        </row>
        <row r="6229">
          <cell r="B6229" t="str">
            <v xml:space="preserve">JOSÉ RAFAEL LOPES SILVA CHARRUA    </v>
          </cell>
        </row>
        <row r="6230">
          <cell r="B6230" t="str">
            <v xml:space="preserve">José Rego Silva                    </v>
          </cell>
        </row>
        <row r="6231">
          <cell r="B6231" t="str">
            <v xml:space="preserve">José Reis, Lda                     </v>
          </cell>
        </row>
        <row r="6232">
          <cell r="B6232" t="str">
            <v xml:space="preserve">JOSÉ RENATO MOURATO PEREIRA        </v>
          </cell>
        </row>
        <row r="6233">
          <cell r="B6233" t="str">
            <v xml:space="preserve">JOSE RESENDES SANTOS               </v>
          </cell>
        </row>
        <row r="6234">
          <cell r="B6234" t="str">
            <v>JOSE RICARDO DUQUE DE OLIVEIRA NUNE</v>
          </cell>
        </row>
        <row r="6235">
          <cell r="B6235" t="str">
            <v xml:space="preserve">José Rodrigues                     </v>
          </cell>
        </row>
        <row r="6236">
          <cell r="B6236" t="str">
            <v xml:space="preserve">José Rodrigues Queirós             </v>
          </cell>
        </row>
        <row r="6237">
          <cell r="B6237" t="str">
            <v xml:space="preserve">José Rodrigues Ribeiro Peixinho    </v>
          </cell>
        </row>
        <row r="6238">
          <cell r="B6238" t="str">
            <v xml:space="preserve">JOSÉ ROSA PERES                    </v>
          </cell>
        </row>
        <row r="6239">
          <cell r="B6239" t="str">
            <v xml:space="preserve">José Ruela, Lda                    </v>
          </cell>
        </row>
        <row r="6240">
          <cell r="B6240" t="str">
            <v xml:space="preserve">José Rui dos Santos Seabra         </v>
          </cell>
        </row>
        <row r="6241">
          <cell r="B6241" t="str">
            <v xml:space="preserve">José Rui Patacas Gonçalves Vieira  </v>
          </cell>
        </row>
        <row r="6242">
          <cell r="B6242" t="str">
            <v xml:space="preserve">José Samuel Pestana França         </v>
          </cell>
        </row>
        <row r="6243">
          <cell r="B6243" t="str">
            <v xml:space="preserve">José Sequeira Marcelino            </v>
          </cell>
        </row>
        <row r="6244">
          <cell r="B6244" t="str">
            <v xml:space="preserve">José Sereno-Public.Iluminação, SA  </v>
          </cell>
        </row>
        <row r="6245">
          <cell r="B6245" t="str">
            <v xml:space="preserve">José Silva P.Leite e Irmão, Lda    </v>
          </cell>
        </row>
        <row r="6246">
          <cell r="B6246" t="str">
            <v xml:space="preserve">JOSE SILVEIRA AVILA                </v>
          </cell>
        </row>
        <row r="6247">
          <cell r="B6247" t="str">
            <v xml:space="preserve">José Silvino Freitas               </v>
          </cell>
        </row>
        <row r="6248">
          <cell r="B6248" t="str">
            <v xml:space="preserve">José Silvino Freitas               </v>
          </cell>
        </row>
        <row r="6249">
          <cell r="B6249" t="str">
            <v xml:space="preserve">José Simões                        </v>
          </cell>
        </row>
        <row r="6250">
          <cell r="B6250" t="str">
            <v xml:space="preserve">JOSÉ SOARES MELO                   </v>
          </cell>
        </row>
        <row r="6251">
          <cell r="B6251" t="str">
            <v xml:space="preserve">José Tavares - Decorações, Lda     </v>
          </cell>
        </row>
        <row r="6252">
          <cell r="B6252" t="str">
            <v xml:space="preserve">José Tavares da Silva, Lda         </v>
          </cell>
        </row>
        <row r="6253">
          <cell r="B6253" t="str">
            <v xml:space="preserve">José Teodoro Inácio                </v>
          </cell>
        </row>
        <row r="6254">
          <cell r="B6254" t="str">
            <v xml:space="preserve">JOSE TOMAS GOUVEIA ENES BAGANHA    </v>
          </cell>
        </row>
        <row r="6255">
          <cell r="B6255" t="str">
            <v xml:space="preserve">José Tomás Porto                   </v>
          </cell>
        </row>
        <row r="6256">
          <cell r="B6256" t="str">
            <v>José V.Pinto,Mendes,Paiva &amp; Correia</v>
          </cell>
        </row>
        <row r="6257">
          <cell r="B6257" t="str">
            <v xml:space="preserve">José Vaz Monteiro Afonso           </v>
          </cell>
        </row>
        <row r="6258">
          <cell r="B6258" t="str">
            <v xml:space="preserve">José Vicente S. Reis               </v>
          </cell>
        </row>
        <row r="6259">
          <cell r="B6259" t="str">
            <v>Josefa D´Óbidos Empreendi.Turístico</v>
          </cell>
        </row>
        <row r="6260">
          <cell r="B6260" t="str">
            <v xml:space="preserve">Jovasite-Distrib. de Calçado,Lda   </v>
          </cell>
        </row>
        <row r="6261">
          <cell r="B6261" t="str">
            <v xml:space="preserve">Jovipresse - Edições Técnicas, Lda </v>
          </cell>
        </row>
        <row r="6262">
          <cell r="B6262" t="str">
            <v xml:space="preserve">JPM-Porcelanas de Portugal         </v>
          </cell>
        </row>
        <row r="6263">
          <cell r="B6263" t="str">
            <v>JR e Filhos-Serralhar.Artistica,Lda</v>
          </cell>
        </row>
        <row r="6264">
          <cell r="B6264" t="str">
            <v xml:space="preserve">JRB-Serviços de Formação, SA       </v>
          </cell>
        </row>
        <row r="6265">
          <cell r="B6265" t="str">
            <v xml:space="preserve">JRJ-Suporte Técnico, Lda.          </v>
          </cell>
        </row>
        <row r="6266">
          <cell r="B6266" t="str">
            <v xml:space="preserve">JS Automobiles                     </v>
          </cell>
        </row>
        <row r="6267">
          <cell r="B6267" t="str">
            <v>JSJ-Consultoria e Proj. Engenharia,</v>
          </cell>
        </row>
        <row r="6268">
          <cell r="B6268" t="str">
            <v xml:space="preserve">JSR-Proton                         </v>
          </cell>
        </row>
        <row r="6269">
          <cell r="B6269" t="str">
            <v xml:space="preserve">JUBILEU - Soc. Representações,Lda  </v>
          </cell>
        </row>
        <row r="6270">
          <cell r="B6270" t="str">
            <v xml:space="preserve">Judo Clube do Algarve              </v>
          </cell>
        </row>
        <row r="6271">
          <cell r="B6271" t="str">
            <v xml:space="preserve">Jufil-Julio Santos e Filho,Lda     </v>
          </cell>
        </row>
        <row r="6272">
          <cell r="B6272" t="str">
            <v xml:space="preserve">Júlia Maria Mota Salvador Castro   </v>
          </cell>
        </row>
        <row r="6273">
          <cell r="B6273" t="str">
            <v xml:space="preserve">Júlio da Encarnação Cachola        </v>
          </cell>
        </row>
        <row r="6274">
          <cell r="B6274" t="str">
            <v xml:space="preserve">Julio de Sousa Alves               </v>
          </cell>
        </row>
        <row r="6275">
          <cell r="B6275" t="str">
            <v xml:space="preserve">Júlio Dutra Andrade e Macedo,Lda   </v>
          </cell>
        </row>
        <row r="6276">
          <cell r="B6276" t="str">
            <v xml:space="preserve">JÚLIO EMILIO ALMEIDA CASTRO SILVA  </v>
          </cell>
        </row>
        <row r="6277">
          <cell r="B6277" t="str">
            <v xml:space="preserve">Júlio Isidro Produções, Lda        </v>
          </cell>
        </row>
        <row r="6278">
          <cell r="B6278" t="str">
            <v xml:space="preserve">Júlio Maia da Costa                </v>
          </cell>
        </row>
        <row r="6279">
          <cell r="B6279" t="str">
            <v xml:space="preserve">Júlio Maia da Costa, Lda           </v>
          </cell>
        </row>
        <row r="6280">
          <cell r="B6280" t="str">
            <v xml:space="preserve">Júlio Manuel Rafael António        </v>
          </cell>
        </row>
        <row r="6281">
          <cell r="B6281" t="str">
            <v xml:space="preserve">Juncor - Ac.Industr.Agrícolas,Lda  </v>
          </cell>
        </row>
        <row r="6282">
          <cell r="B6282" t="str">
            <v xml:space="preserve">Junis-S.Assist.Tecn.Montagens,Lda  </v>
          </cell>
        </row>
        <row r="6283">
          <cell r="B6283" t="str">
            <v xml:space="preserve">Junqueiro Ténis,Lda                </v>
          </cell>
        </row>
        <row r="6284">
          <cell r="B6284" t="str">
            <v xml:space="preserve">Júpiter - Indústr.Hoteleira, S.A.  </v>
          </cell>
        </row>
        <row r="6285">
          <cell r="B6285" t="str">
            <v xml:space="preserve">Jurinfor                           </v>
          </cell>
        </row>
        <row r="6286">
          <cell r="B6286" t="str">
            <v>Jurisnova-Ass.F.Direito U.Nova Lisb</v>
          </cell>
        </row>
        <row r="6287">
          <cell r="B6287" t="str">
            <v xml:space="preserve">Just Média,LDA                     </v>
          </cell>
        </row>
        <row r="6288">
          <cell r="B6288" t="str">
            <v xml:space="preserve">Just-Agência de Modelos, Lda       </v>
          </cell>
        </row>
        <row r="6289">
          <cell r="B6289" t="str">
            <v xml:space="preserve">Justino Gomes Bessa e Filhos,Lda   </v>
          </cell>
        </row>
        <row r="6290">
          <cell r="B6290" t="str">
            <v xml:space="preserve">Justino Pereira                    </v>
          </cell>
        </row>
        <row r="6291">
          <cell r="B6291" t="str">
            <v xml:space="preserve">Justquality-Lda                    </v>
          </cell>
        </row>
        <row r="6292">
          <cell r="B6292" t="str">
            <v xml:space="preserve">Juventude Musical Portuguesa       </v>
          </cell>
        </row>
        <row r="6293">
          <cell r="B6293" t="str">
            <v xml:space="preserve">JWF-Representações ,Lda            </v>
          </cell>
        </row>
        <row r="6294">
          <cell r="B6294" t="str">
            <v>K.B.Seco-Serv.Manutenção Textil, Ld</v>
          </cell>
        </row>
        <row r="6295">
          <cell r="B6295" t="str">
            <v xml:space="preserve">K.W Manufacturing Co.              </v>
          </cell>
        </row>
        <row r="6296">
          <cell r="B6296" t="str">
            <v xml:space="preserve">Kairos-Coop.I.I.Solidariedade, CRL </v>
          </cell>
        </row>
        <row r="6297">
          <cell r="B6297" t="str">
            <v xml:space="preserve">Kaiser + Kraft, SA                 </v>
          </cell>
        </row>
        <row r="6298">
          <cell r="B6298" t="str">
            <v xml:space="preserve">Kap                                </v>
          </cell>
        </row>
        <row r="6299">
          <cell r="B6299" t="str">
            <v xml:space="preserve">Kapaerreve Kurva Design            </v>
          </cell>
        </row>
        <row r="6300">
          <cell r="B6300" t="str">
            <v xml:space="preserve">Kartódromo Viana                   </v>
          </cell>
        </row>
        <row r="6301">
          <cell r="B6301" t="str">
            <v xml:space="preserve">Katun Portugal, SA                 </v>
          </cell>
        </row>
        <row r="6302">
          <cell r="B6302" t="str">
            <v xml:space="preserve">Kelly Services Gestão de Processos </v>
          </cell>
        </row>
        <row r="6303">
          <cell r="B6303" t="str">
            <v>Kelly Services-Emp.Trab.Temp.Uni.Ld</v>
          </cell>
        </row>
        <row r="6304">
          <cell r="B6304" t="str">
            <v xml:space="preserve">Kemen Portugal, Lda                </v>
          </cell>
        </row>
        <row r="6305">
          <cell r="B6305" t="str">
            <v xml:space="preserve">Kensington Publications Limited    </v>
          </cell>
        </row>
        <row r="6306">
          <cell r="B6306" t="str">
            <v xml:space="preserve">Key Publishing, Ltd                </v>
          </cell>
        </row>
        <row r="6307">
          <cell r="B6307" t="str">
            <v xml:space="preserve">Key-Centro de Formação             </v>
          </cell>
        </row>
        <row r="6308">
          <cell r="B6308" t="str">
            <v xml:space="preserve">Keytron, S.A.                      </v>
          </cell>
        </row>
        <row r="6309">
          <cell r="B6309" t="str">
            <v xml:space="preserve">Kfm - Serviços Internacionais,Ld   </v>
          </cell>
        </row>
        <row r="6310">
          <cell r="B6310" t="str">
            <v xml:space="preserve">Kiklos-Comércio Bens Consumo,Lda   </v>
          </cell>
        </row>
        <row r="6311">
          <cell r="B6311" t="str">
            <v>Kimaldi Lusa-Sist.Id.Automática, Ld</v>
          </cell>
        </row>
        <row r="6312">
          <cell r="B6312" t="str">
            <v xml:space="preserve">Kirancumar (Dr.)                   </v>
          </cell>
        </row>
        <row r="6313">
          <cell r="B6313" t="str">
            <v xml:space="preserve">Kit Market-Moveis e Utilidades     </v>
          </cell>
        </row>
        <row r="6314">
          <cell r="B6314" t="str">
            <v xml:space="preserve">Kitevuc-Lda                        </v>
          </cell>
        </row>
        <row r="6315">
          <cell r="B6315" t="str">
            <v xml:space="preserve">KK Design                          </v>
          </cell>
        </row>
        <row r="6316">
          <cell r="B6316" t="str">
            <v xml:space="preserve">KLM-Cª Real Holandesa de Aviação   </v>
          </cell>
        </row>
        <row r="6317">
          <cell r="B6317" t="str">
            <v xml:space="preserve">Klockner-Moeller - Mat.Eléctrico   </v>
          </cell>
        </row>
        <row r="6318">
          <cell r="B6318" t="str">
            <v xml:space="preserve">Kluwer Academic Publishers BV      </v>
          </cell>
        </row>
        <row r="6319">
          <cell r="B6319" t="str">
            <v xml:space="preserve">Kluwer Law International           </v>
          </cell>
        </row>
        <row r="6320">
          <cell r="B6320" t="str">
            <v>Knology-Infor.Technol.Solutions,Lda</v>
          </cell>
        </row>
        <row r="6321">
          <cell r="B6321" t="str">
            <v xml:space="preserve">Koala Tours, a.s.                  </v>
          </cell>
        </row>
        <row r="6322">
          <cell r="B6322" t="str">
            <v xml:space="preserve">Koehler &amp; Barbosa, Lda             </v>
          </cell>
        </row>
        <row r="6323">
          <cell r="B6323" t="str">
            <v>KoisasKomideias-Pubª, Markting Serv</v>
          </cell>
        </row>
        <row r="6324">
          <cell r="B6324" t="str">
            <v xml:space="preserve">Kone Portugal-Elevadores, Lda      </v>
          </cell>
        </row>
        <row r="6325">
          <cell r="B6325" t="str">
            <v xml:space="preserve">Kongresstechnik Bulgaria Ltd       </v>
          </cell>
        </row>
        <row r="6326">
          <cell r="B6326" t="str">
            <v xml:space="preserve">Konica Minolta Business Solutions  </v>
          </cell>
        </row>
        <row r="6327">
          <cell r="B6327" t="str">
            <v xml:space="preserve">Koy Digital Foto Centro Imagem,Lda </v>
          </cell>
        </row>
        <row r="6328">
          <cell r="B6328" t="str">
            <v xml:space="preserve">KPMG &amp; Associados - SROC, SA       </v>
          </cell>
        </row>
        <row r="6329">
          <cell r="B6329" t="str">
            <v>KPMG Advisory-Consultores de Gestão</v>
          </cell>
        </row>
        <row r="6330">
          <cell r="B6330" t="str">
            <v xml:space="preserve">Krautli Portugal, Lda              </v>
          </cell>
        </row>
        <row r="6331">
          <cell r="B6331" t="str">
            <v xml:space="preserve">Krispresstrês - Gráfica, Lda       </v>
          </cell>
        </row>
        <row r="6332">
          <cell r="B6332" t="str">
            <v xml:space="preserve">Kristiania Scandinav.Design, Lda   </v>
          </cell>
        </row>
        <row r="6333">
          <cell r="B6333" t="str">
            <v xml:space="preserve">Ksb - Bombas e Válvulas, S.A.      </v>
          </cell>
        </row>
        <row r="6334">
          <cell r="B6334" t="str">
            <v xml:space="preserve">Ktl,Sociedade de Construção S.A.   </v>
          </cell>
        </row>
        <row r="6335">
          <cell r="B6335" t="str">
            <v xml:space="preserve">L. Baião &amp; Extimbeja, Lda          </v>
          </cell>
        </row>
        <row r="6336">
          <cell r="B6336" t="str">
            <v xml:space="preserve">L2G, Lda-Learn to Grow             </v>
          </cell>
        </row>
        <row r="6337">
          <cell r="B6337" t="str">
            <v xml:space="preserve">La Cimbali                         </v>
          </cell>
        </row>
        <row r="6338">
          <cell r="B6338" t="str">
            <v xml:space="preserve">La Strada, Unipessoal, Lda         </v>
          </cell>
        </row>
        <row r="6339">
          <cell r="B6339" t="str">
            <v xml:space="preserve">La Voz de Galicia, SA              </v>
          </cell>
        </row>
        <row r="6340">
          <cell r="B6340" t="str">
            <v xml:space="preserve">LA2P-Imp.Com.Exp.Mat.Electr.Lda    </v>
          </cell>
        </row>
        <row r="6341">
          <cell r="B6341" t="str">
            <v xml:space="preserve">Lab.Análises Clín.Dr.A.Raposo,Ld   </v>
          </cell>
        </row>
        <row r="6342">
          <cell r="B6342" t="str">
            <v xml:space="preserve">Laborágua-E.Tec.Com.Trat.Águas,Lda </v>
          </cell>
        </row>
        <row r="6343">
          <cell r="B6343" t="str">
            <v>Laborat. Nac.Energia e Geologia, IP</v>
          </cell>
        </row>
        <row r="6344">
          <cell r="B6344" t="str">
            <v xml:space="preserve">Laboratório Nac. Engenharia Civil  </v>
          </cell>
        </row>
        <row r="6345">
          <cell r="B6345" t="str">
            <v xml:space="preserve">Laboratório Reg.Engenharia Civil   </v>
          </cell>
        </row>
        <row r="6346">
          <cell r="B6346" t="str">
            <v xml:space="preserve">Laboreme-Prod.Eq.Sup.Técnico,Lda   </v>
          </cell>
        </row>
        <row r="6347">
          <cell r="B6347" t="str">
            <v xml:space="preserve">Laborsegur-Trabalho Segurança, Lda </v>
          </cell>
        </row>
        <row r="6348">
          <cell r="B6348" t="str">
            <v>Labriagro-Lab.Quim.Agro-Alim.Microb</v>
          </cell>
        </row>
        <row r="6349">
          <cell r="B6349" t="str">
            <v xml:space="preserve">Lacocar-Com.Ind.Automóveis, Lda    </v>
          </cell>
        </row>
        <row r="6350">
          <cell r="B6350" t="str">
            <v xml:space="preserve">Laerdal Medical, AS                </v>
          </cell>
        </row>
        <row r="6351">
          <cell r="B6351" t="str">
            <v xml:space="preserve">L'Agence models, Lda               </v>
          </cell>
        </row>
        <row r="6352">
          <cell r="B6352" t="str">
            <v xml:space="preserve">Lagoas Hotel, SA                   </v>
          </cell>
        </row>
        <row r="6353">
          <cell r="B6353" t="str">
            <v xml:space="preserve">Lamartine, Soares &amp; Rodrigues, SA  </v>
          </cell>
        </row>
        <row r="6354">
          <cell r="B6354" t="str">
            <v>Lambriwall-Revestº Interºs e  Exter</v>
          </cell>
        </row>
        <row r="6355">
          <cell r="B6355" t="str">
            <v xml:space="preserve">Lamda-Gab.Est.Técn.Arquit.Plan.Lda </v>
          </cell>
        </row>
        <row r="6356">
          <cell r="B6356" t="str">
            <v xml:space="preserve">Landecar-Com.Peças Representaç.Lda </v>
          </cell>
        </row>
        <row r="6357">
          <cell r="B6357" t="str">
            <v xml:space="preserve">Landis &amp; Staefa (Portugal), Lda    </v>
          </cell>
        </row>
        <row r="6358">
          <cell r="B6358" t="str">
            <v xml:space="preserve">Lands-Turismo na Natureza, Lda     </v>
          </cell>
        </row>
        <row r="6359">
          <cell r="B6359" t="str">
            <v xml:space="preserve">Langham International              </v>
          </cell>
        </row>
        <row r="6360">
          <cell r="B6360" t="str">
            <v xml:space="preserve">Lanis - Sinalização, Lda           </v>
          </cell>
        </row>
        <row r="6361">
          <cell r="B6361" t="str">
            <v xml:space="preserve">Lapa 3-Caixas Cartão Canelado, Lda </v>
          </cell>
        </row>
        <row r="6362">
          <cell r="B6362" t="str">
            <v xml:space="preserve">Laps S.A.                          </v>
          </cell>
        </row>
        <row r="6363">
          <cell r="B6363" t="str">
            <v xml:space="preserve">Laptérmica-Manutenção Industrial   </v>
          </cell>
        </row>
        <row r="6364">
          <cell r="B6364" t="str">
            <v xml:space="preserve">L'Arca Edizioni spa                </v>
          </cell>
        </row>
        <row r="6365">
          <cell r="B6365" t="str">
            <v xml:space="preserve">L'architecture D'aujourd'hui       </v>
          </cell>
        </row>
        <row r="6366">
          <cell r="B6366" t="str">
            <v xml:space="preserve">Larcouto-Com. de Lareiras, Lda.    </v>
          </cell>
        </row>
        <row r="6367">
          <cell r="B6367" t="str">
            <v xml:space="preserve">Lar-Entregas P/Conta               </v>
          </cell>
        </row>
        <row r="6368">
          <cell r="B6368" t="str">
            <v xml:space="preserve">LargePrint-Impressão Digital       </v>
          </cell>
        </row>
        <row r="6369">
          <cell r="B6369" t="str">
            <v xml:space="preserve">Largo das Cores                    </v>
          </cell>
        </row>
        <row r="6370">
          <cell r="B6370" t="str">
            <v xml:space="preserve">Lar-Ozon-Com.Representações,Lda    </v>
          </cell>
        </row>
        <row r="6371">
          <cell r="B6371" t="str">
            <v>Lasa-Prestação Serviços em Geral, L</v>
          </cell>
        </row>
        <row r="6372">
          <cell r="B6372" t="str">
            <v xml:space="preserve">Laser Build-Eq.Ind.Unipessoal,Lda  </v>
          </cell>
        </row>
        <row r="6373">
          <cell r="B6373" t="str">
            <v xml:space="preserve">Lasi Electrónica, Lda              </v>
          </cell>
        </row>
        <row r="6374">
          <cell r="B6374" t="str">
            <v>LAS-Louro Aeronaves e Serviços, Lda</v>
          </cell>
        </row>
        <row r="6375">
          <cell r="B6375" t="str">
            <v xml:space="preserve">Latex Douro, Lda.                  </v>
          </cell>
        </row>
        <row r="6376">
          <cell r="B6376" t="str">
            <v>Laura Mª Centeno Pinto Querido Carv</v>
          </cell>
        </row>
        <row r="6377">
          <cell r="B6377" t="str">
            <v xml:space="preserve">LAUREANO DA COSTA MONTEIRO         </v>
          </cell>
        </row>
        <row r="6378">
          <cell r="B6378" t="str">
            <v xml:space="preserve">Laurentino Faustino Madeira, Lda.  </v>
          </cell>
        </row>
        <row r="6379">
          <cell r="B6379" t="str">
            <v xml:space="preserve">Lavaçor, Lda                       </v>
          </cell>
        </row>
        <row r="6380">
          <cell r="B6380" t="str">
            <v>Lavandaria e Tinturaria Minerva, Ld</v>
          </cell>
        </row>
        <row r="6381">
          <cell r="B6381" t="str">
            <v>Lavandaria e Tinturaria Sol Nascent</v>
          </cell>
        </row>
        <row r="6382">
          <cell r="B6382" t="str">
            <v xml:space="preserve">Lavandaria Lourenço, Lda           </v>
          </cell>
        </row>
        <row r="6383">
          <cell r="B6383" t="str">
            <v xml:space="preserve">LAV-Liga dos Amigos de Vilamoura   </v>
          </cell>
        </row>
        <row r="6384">
          <cell r="B6384" t="str">
            <v>Lazaro Emanuel Ferreira Oliveira Ra</v>
          </cell>
        </row>
        <row r="6385">
          <cell r="B6385" t="str">
            <v>LCPower - Luís Carneiro Soluç.Energ</v>
          </cell>
        </row>
        <row r="6386">
          <cell r="B6386" t="str">
            <v xml:space="preserve">LD MEDIA DEVELOPMENT               </v>
          </cell>
        </row>
        <row r="6387">
          <cell r="B6387" t="str">
            <v>LD-Byte-C.Ass.Téc.Hard.Software,Lda</v>
          </cell>
        </row>
        <row r="6388">
          <cell r="B6388" t="str">
            <v xml:space="preserve">Le Centre Sheraton Montreal        </v>
          </cell>
        </row>
        <row r="6389">
          <cell r="B6389" t="str">
            <v xml:space="preserve">Leader Training-C.Form.Profiss.Lda </v>
          </cell>
        </row>
        <row r="6390">
          <cell r="B6390" t="str">
            <v xml:space="preserve">Leadership Business Consulting     </v>
          </cell>
        </row>
        <row r="6391">
          <cell r="B6391" t="str">
            <v xml:space="preserve">Leadershipn Business Consulting    </v>
          </cell>
        </row>
        <row r="6392">
          <cell r="B6392" t="str">
            <v xml:space="preserve">Leading Minds                      </v>
          </cell>
        </row>
        <row r="6393">
          <cell r="B6393" t="str">
            <v xml:space="preserve">Leal e Medeiros, Lda.              </v>
          </cell>
        </row>
        <row r="6394">
          <cell r="B6394" t="str">
            <v xml:space="preserve">Lealgo - Publ.Técn.Especializ.Lda  </v>
          </cell>
        </row>
        <row r="6395">
          <cell r="B6395" t="str">
            <v xml:space="preserve">Leão &amp; Filho, Lda                  </v>
          </cell>
        </row>
        <row r="6396">
          <cell r="B6396" t="str">
            <v xml:space="preserve">Lease Plan Portugal, Unip.Lda      </v>
          </cell>
        </row>
        <row r="6397">
          <cell r="B6397" t="str">
            <v xml:space="preserve">Leça e Fernandes, Lda              </v>
          </cell>
        </row>
        <row r="6398">
          <cell r="B6398" t="str">
            <v xml:space="preserve">LEGRAND                            </v>
          </cell>
        </row>
        <row r="6399">
          <cell r="B6399" t="str">
            <v xml:space="preserve">Leica Comercial-Inst.Prec., Lda.   </v>
          </cell>
        </row>
        <row r="6400">
          <cell r="B6400" t="str">
            <v xml:space="preserve">Leica Geosystems,Lda.              </v>
          </cell>
        </row>
        <row r="6401">
          <cell r="B6401" t="str">
            <v xml:space="preserve">Leiria Trindade, Lda.              </v>
          </cell>
        </row>
        <row r="6402">
          <cell r="B6402" t="str">
            <v xml:space="preserve">Leirialgarve-Soc.Com.Repres.Lda    </v>
          </cell>
        </row>
        <row r="6403">
          <cell r="B6403" t="str">
            <v>Leiritráfego - Ag.Transitários, Lda</v>
          </cell>
        </row>
        <row r="6404">
          <cell r="B6404" t="str">
            <v xml:space="preserve">Leitão e Irmão, Lda.               </v>
          </cell>
        </row>
        <row r="6405">
          <cell r="B6405" t="str">
            <v xml:space="preserve">Lemo-Laboratório de Ensaios        </v>
          </cell>
        </row>
        <row r="6406">
          <cell r="B6406" t="str">
            <v xml:space="preserve">Lemos &amp; Filhos, Lda                </v>
          </cell>
        </row>
        <row r="6407">
          <cell r="B6407" t="str">
            <v xml:space="preserve">Lena Construções Atlântico         </v>
          </cell>
        </row>
        <row r="6408">
          <cell r="B6408" t="str">
            <v xml:space="preserve">Lena-Engenharia e Construções,SA   </v>
          </cell>
        </row>
        <row r="6409">
          <cell r="B6409" t="str">
            <v>Lenave - Com.Ind.Representações,Lda</v>
          </cell>
        </row>
        <row r="6410">
          <cell r="B6410" t="str">
            <v xml:space="preserve">Leo-Instalações Eléctricas, Lda    </v>
          </cell>
        </row>
        <row r="6411">
          <cell r="B6411" t="str">
            <v xml:space="preserve">Leonardo Pires Ferreira            </v>
          </cell>
        </row>
        <row r="6412">
          <cell r="B6412" t="str">
            <v xml:space="preserve">LEONEL HORTA DUARTE RIBEIRO        </v>
          </cell>
        </row>
        <row r="6413">
          <cell r="B6413" t="str">
            <v xml:space="preserve">Leonel Horta, Lda.                 </v>
          </cell>
        </row>
        <row r="6414">
          <cell r="B6414" t="str">
            <v xml:space="preserve">Leonel P. Cunha, Herd., Lda.       </v>
          </cell>
        </row>
        <row r="6415">
          <cell r="B6415" t="str">
            <v xml:space="preserve">Leonete Carreiro Cabral, Lda       </v>
          </cell>
        </row>
        <row r="6416">
          <cell r="B6416" t="str">
            <v xml:space="preserve">Leonilde Ramos Tomaz Porões        </v>
          </cell>
        </row>
        <row r="6417">
          <cell r="B6417" t="str">
            <v xml:space="preserve">Leonor Boléo Tomé                  </v>
          </cell>
        </row>
        <row r="6418">
          <cell r="B6418" t="str">
            <v>LEONOR JESUS MESSIAS FEIJO PINHEIRO</v>
          </cell>
        </row>
        <row r="6419">
          <cell r="B6419" t="str">
            <v xml:space="preserve">LEONOR MARIA PEREIRA ISIDORO       </v>
          </cell>
        </row>
        <row r="6420">
          <cell r="B6420" t="str">
            <v xml:space="preserve">Les Editions Techniques Et Econo   </v>
          </cell>
        </row>
        <row r="6421">
          <cell r="B6421" t="str">
            <v xml:space="preserve">Letra Viva, SA                     </v>
          </cell>
        </row>
        <row r="6422">
          <cell r="B6422" t="str">
            <v xml:space="preserve">Letraminuto, Lda                   </v>
          </cell>
        </row>
        <row r="6423">
          <cell r="B6423" t="str">
            <v>Letrário-Serv.Consult.Rev.Textos,Ld</v>
          </cell>
        </row>
        <row r="6424">
          <cell r="B6424" t="str">
            <v>Letratec-Sist.Informação Gráfica,Ld</v>
          </cell>
        </row>
        <row r="6425">
          <cell r="B6425" t="str">
            <v xml:space="preserve">Levap Ambiente-Soc.Eq.Ecolog,Lda   </v>
          </cell>
        </row>
        <row r="6426">
          <cell r="B6426" t="str">
            <v xml:space="preserve">Levap-Alug.Venda Ap.Elevação,Lda   </v>
          </cell>
        </row>
        <row r="6427">
          <cell r="B6427" t="str">
            <v>Levap-S.E.Alug.Venda Ap.Elevação,Ld</v>
          </cell>
        </row>
        <row r="6428">
          <cell r="B6428" t="str">
            <v xml:space="preserve">Levira ll - Com.Mob.Metálico,Lda   </v>
          </cell>
        </row>
        <row r="6429">
          <cell r="B6429" t="str">
            <v xml:space="preserve">Levy Decor-Soc.Dec.Construções,Lda </v>
          </cell>
        </row>
        <row r="6430">
          <cell r="B6430" t="str">
            <v xml:space="preserve">Lexis Nexis UK                     </v>
          </cell>
        </row>
        <row r="6431">
          <cell r="B6431" t="str">
            <v xml:space="preserve">Lexopal-Com.Equip.Industriais,Lda  </v>
          </cell>
        </row>
        <row r="6432">
          <cell r="B6432" t="str">
            <v xml:space="preserve">Lfp-Lojas Francas Portugal, S.A.   </v>
          </cell>
        </row>
        <row r="6433">
          <cell r="B6433" t="str">
            <v xml:space="preserve">Lgb - Prom.Vendas e Serviços,Lda   </v>
          </cell>
        </row>
        <row r="6434">
          <cell r="B6434" t="str">
            <v xml:space="preserve">LGP-Com.Grosso Sup.Digitais,Lda    </v>
          </cell>
        </row>
        <row r="6435">
          <cell r="B6435" t="str">
            <v xml:space="preserve">LGT-Telecomunic.e Electrónica, Lda </v>
          </cell>
        </row>
        <row r="6436">
          <cell r="B6436" t="str">
            <v xml:space="preserve">L'Harmattan                        </v>
          </cell>
        </row>
        <row r="6437">
          <cell r="B6437" t="str">
            <v xml:space="preserve">LIBANIO DOS SANTOS MATEUS          </v>
          </cell>
        </row>
        <row r="6438">
          <cell r="B6438" t="str">
            <v xml:space="preserve">Liberto Mendonça                   </v>
          </cell>
        </row>
        <row r="6439">
          <cell r="B6439" t="str">
            <v xml:space="preserve">Librairie Lavoisier                </v>
          </cell>
        </row>
        <row r="6440">
          <cell r="B6440" t="str">
            <v xml:space="preserve">LICINIA MARIA RODRIGUES SILVA      </v>
          </cell>
        </row>
        <row r="6441">
          <cell r="B6441" t="str">
            <v xml:space="preserve">Licinio Ataide                     </v>
          </cell>
        </row>
        <row r="6442">
          <cell r="B6442" t="str">
            <v xml:space="preserve">Licínio Madureira, Lda             </v>
          </cell>
        </row>
        <row r="6443">
          <cell r="B6443" t="str">
            <v xml:space="preserve">Lidel - Edições Técnicas, Lda.     </v>
          </cell>
        </row>
        <row r="6444">
          <cell r="B6444" t="str">
            <v xml:space="preserve">Líder Tráfego-Naveg.Transitos, Lda </v>
          </cell>
        </row>
        <row r="6445">
          <cell r="B6445" t="str">
            <v xml:space="preserve">Lidergraf - Artes Gráficas, Lda    </v>
          </cell>
        </row>
        <row r="6446">
          <cell r="B6446" t="str">
            <v xml:space="preserve">Lidernor-Emp.Tec.Elec.Ar Cond.Ld   </v>
          </cell>
        </row>
        <row r="6447">
          <cell r="B6447" t="str">
            <v xml:space="preserve">Liderplas-Prod.Polipropileno,Lda   </v>
          </cell>
        </row>
        <row r="6448">
          <cell r="B6448" t="str">
            <v xml:space="preserve">Lidersat-S.Tecn.Com.Ap.Domest.,Lda </v>
          </cell>
        </row>
        <row r="6449">
          <cell r="B6449" t="str">
            <v xml:space="preserve">Liderseal Internacional, SA        </v>
          </cell>
        </row>
        <row r="6450">
          <cell r="B6450" t="str">
            <v xml:space="preserve">LÍDIA MARIA MELO MONTEIRO          </v>
          </cell>
        </row>
        <row r="6451">
          <cell r="B6451" t="str">
            <v>LÍDIA MARIA TERRA VIEIRA BETTENCOUR</v>
          </cell>
        </row>
        <row r="6452">
          <cell r="B6452" t="str">
            <v xml:space="preserve">Lídio J. C. Sousa                  </v>
          </cell>
        </row>
        <row r="6453">
          <cell r="B6453" t="str">
            <v xml:space="preserve">Lidio José de Carvalho Sousa       </v>
          </cell>
        </row>
        <row r="6454">
          <cell r="B6454" t="str">
            <v xml:space="preserve">Lidio José de Carvalho Sousa, Lda  </v>
          </cell>
        </row>
        <row r="6455">
          <cell r="B6455" t="str">
            <v xml:space="preserve">Lidl &amp; Cª                          </v>
          </cell>
        </row>
        <row r="6456">
          <cell r="B6456" t="str">
            <v>Lifa-O Garçon-Vest.Profiss.Unip.Lda</v>
          </cell>
        </row>
        <row r="6457">
          <cell r="B6457" t="str">
            <v>Life Share-Edições e Multimédia, Ld</v>
          </cell>
        </row>
        <row r="6458">
          <cell r="B6458" t="str">
            <v xml:space="preserve">Lifetime                           </v>
          </cell>
        </row>
        <row r="6459">
          <cell r="B6459" t="str">
            <v xml:space="preserve">Lifresca-Soc.Prod.Higiénicos, SA   </v>
          </cell>
        </row>
        <row r="6460">
          <cell r="B6460" t="str">
            <v xml:space="preserve">Liftec-Tecnologia para  Elevadores </v>
          </cell>
        </row>
        <row r="6461">
          <cell r="B6461" t="str">
            <v xml:space="preserve">Liga Portª Desportos para Surdos   </v>
          </cell>
        </row>
        <row r="6462">
          <cell r="B6462" t="str">
            <v xml:space="preserve">Liga Portuguesa Contra a Sida      </v>
          </cell>
        </row>
        <row r="6463">
          <cell r="B6463" t="str">
            <v xml:space="preserve">Liga Portuguesa Contra Cancro      </v>
          </cell>
        </row>
        <row r="6464">
          <cell r="B6464" t="str">
            <v>Ligação Fundamental-Instalações Ele</v>
          </cell>
        </row>
        <row r="6465">
          <cell r="B6465" t="str">
            <v xml:space="preserve">Ligações-Soc.Representações, Lda   </v>
          </cell>
        </row>
        <row r="6466">
          <cell r="B6466" t="str">
            <v>Ligafone-Inst.Man.Eq.Telefónicos,Ld</v>
          </cell>
        </row>
        <row r="6467">
          <cell r="B6467" t="str">
            <v xml:space="preserve">Light Creation Iberia, Lda         </v>
          </cell>
        </row>
        <row r="6468">
          <cell r="B6468" t="str">
            <v>Lighter-Projectos de Engª Arquitect</v>
          </cell>
        </row>
        <row r="6469">
          <cell r="B6469" t="str">
            <v xml:space="preserve">Lígia Bento                        </v>
          </cell>
        </row>
        <row r="6470">
          <cell r="B6470" t="str">
            <v xml:space="preserve">LIGIA FERNANDA C.M. S. DE SA COUTO </v>
          </cell>
        </row>
        <row r="6471">
          <cell r="B6471" t="str">
            <v xml:space="preserve">Ligia Raquel Martins Lobinho       </v>
          </cell>
        </row>
        <row r="6472">
          <cell r="B6472" t="str">
            <v xml:space="preserve">LIGIA RAQUEL MARTINS LOBINHO       </v>
          </cell>
        </row>
        <row r="6473">
          <cell r="B6473" t="str">
            <v xml:space="preserve">Ligrate-Atelier Gráfico,Lda        </v>
          </cell>
        </row>
        <row r="6474">
          <cell r="B6474" t="str">
            <v xml:space="preserve">LILIANA ISABEL MENDES COELHO       </v>
          </cell>
        </row>
        <row r="6475">
          <cell r="B6475" t="str">
            <v xml:space="preserve">Liliana Lopes                      </v>
          </cell>
        </row>
        <row r="6476">
          <cell r="B6476" t="str">
            <v xml:space="preserve">Lima &amp; Sousa Lima, Lda             </v>
          </cell>
        </row>
        <row r="6477">
          <cell r="B6477" t="str">
            <v xml:space="preserve">Limited Willis Limited             </v>
          </cell>
        </row>
        <row r="6478">
          <cell r="B6478" t="str">
            <v xml:space="preserve">Limpamos-Manutenção e Limpezas,LDA </v>
          </cell>
        </row>
        <row r="6479">
          <cell r="B6479" t="str">
            <v xml:space="preserve">Limpotécnica-Soc.Limp.Mecân.,Lda   </v>
          </cell>
        </row>
        <row r="6480">
          <cell r="B6480" t="str">
            <v xml:space="preserve">Lina Maria Pereira Tavares Silva   </v>
          </cell>
        </row>
        <row r="6481">
          <cell r="B6481" t="str">
            <v xml:space="preserve">Lince-Cons.Limp.Técnicas Mecan.SA  </v>
          </cell>
        </row>
        <row r="6482">
          <cell r="B6482" t="str">
            <v xml:space="preserve">Linda &amp; Idalia Comunicação Lda     </v>
          </cell>
        </row>
        <row r="6483">
          <cell r="B6483" t="str">
            <v xml:space="preserve">Linde Sogás, Lda                   </v>
          </cell>
        </row>
        <row r="6484">
          <cell r="B6484" t="str">
            <v xml:space="preserve">Line Station, Lda                  </v>
          </cell>
        </row>
        <row r="6485">
          <cell r="B6485" t="str">
            <v xml:space="preserve">Linear-Topografia, Lda             </v>
          </cell>
        </row>
        <row r="6486">
          <cell r="B6486" t="str">
            <v xml:space="preserve">Linha 18-Com.Electodomésticos,Lda  </v>
          </cell>
        </row>
        <row r="6487">
          <cell r="B6487" t="str">
            <v xml:space="preserve">Linha 21                           </v>
          </cell>
        </row>
        <row r="6488">
          <cell r="B6488" t="str">
            <v xml:space="preserve">Linha Editorial, Lda.              </v>
          </cell>
        </row>
        <row r="6489">
          <cell r="B6489" t="str">
            <v xml:space="preserve">Linha Public.Marketing e Com.,Lda  </v>
          </cell>
        </row>
        <row r="6490">
          <cell r="B6490" t="str">
            <v xml:space="preserve">Link Consulting-Tecn.Informação,SA </v>
          </cell>
        </row>
        <row r="6491">
          <cell r="B6491" t="str">
            <v xml:space="preserve">Linkcom-Sistemas de Informação     </v>
          </cell>
        </row>
        <row r="6492">
          <cell r="B6492" t="str">
            <v xml:space="preserve">Lino Dias de Araújo, Lda           </v>
          </cell>
        </row>
        <row r="6493">
          <cell r="B6493" t="str">
            <v xml:space="preserve">LINO FERREIRA RODRIGUES            </v>
          </cell>
        </row>
        <row r="6494">
          <cell r="B6494" t="str">
            <v xml:space="preserve">Lino Manuel C. Sousa               </v>
          </cell>
        </row>
        <row r="6495">
          <cell r="B6495" t="str">
            <v xml:space="preserve">Lions Clube de Faro                </v>
          </cell>
        </row>
        <row r="6496">
          <cell r="B6496" t="str">
            <v xml:space="preserve">Lions Clube de Vilamoura           </v>
          </cell>
        </row>
        <row r="6497">
          <cell r="B6497" t="str">
            <v>Lions Clube-Clube Mater de Portugal</v>
          </cell>
        </row>
        <row r="6498">
          <cell r="B6498" t="str">
            <v xml:space="preserve">Lions Clubs-Distrito Multiplo 115  </v>
          </cell>
        </row>
        <row r="6499">
          <cell r="B6499" t="str">
            <v xml:space="preserve">Lisa Pinto Ferreira                </v>
          </cell>
        </row>
        <row r="6500">
          <cell r="B6500" t="str">
            <v xml:space="preserve">Lisboa 20-Artes Plásticas,Lda      </v>
          </cell>
        </row>
        <row r="6501">
          <cell r="B6501" t="str">
            <v>Lisboa Catering-Activ.Hoteleiras,Ld</v>
          </cell>
        </row>
        <row r="6502">
          <cell r="B6502" t="str">
            <v xml:space="preserve">Lisboa E-Nova-Ag.M.Energ.Ambiente  </v>
          </cell>
        </row>
        <row r="6503">
          <cell r="B6503" t="str">
            <v xml:space="preserve">Lisboa Racket Centre               </v>
          </cell>
        </row>
        <row r="6504">
          <cell r="B6504" t="str">
            <v>Lisboa Vista do Tejo Transp.Tur.,SA</v>
          </cell>
        </row>
        <row r="6505">
          <cell r="B6505" t="str">
            <v xml:space="preserve">Lisboagás Comercialização, SA      </v>
          </cell>
        </row>
        <row r="6506">
          <cell r="B6506" t="str">
            <v xml:space="preserve">Lisboagás-GDL, SA                  </v>
          </cell>
        </row>
        <row r="6507">
          <cell r="B6507" t="str">
            <v xml:space="preserve">Lisbombas - Distribuidores, Lda    </v>
          </cell>
        </row>
        <row r="6508">
          <cell r="B6508" t="str">
            <v xml:space="preserve">Lisbonense Som-S.imp.Eq.Elect.SA   </v>
          </cell>
        </row>
        <row r="6509">
          <cell r="B6509" t="str">
            <v xml:space="preserve">Lisfil - Motores de Portugal,S.A.  </v>
          </cell>
        </row>
        <row r="6510">
          <cell r="B6510" t="str">
            <v xml:space="preserve">Lislimpa - Soc. Limpezas, Lda      </v>
          </cell>
        </row>
        <row r="6511">
          <cell r="B6511" t="str">
            <v xml:space="preserve">Lislimpa 2 - S.Limpez.desinf.Lda   </v>
          </cell>
        </row>
        <row r="6512">
          <cell r="B6512" t="str">
            <v xml:space="preserve">Lismarketing Comercial, Unip.Lda   </v>
          </cell>
        </row>
        <row r="6513">
          <cell r="B6513" t="str">
            <v xml:space="preserve">Lismarketing-C.Org.Marketing,SA    </v>
          </cell>
        </row>
        <row r="6514">
          <cell r="B6514" t="str">
            <v xml:space="preserve">Lisnico - Serv.Marit.Internac.     </v>
          </cell>
        </row>
        <row r="6515">
          <cell r="B6515" t="str">
            <v xml:space="preserve">Listopsis, Lda                     </v>
          </cell>
        </row>
        <row r="6516">
          <cell r="B6516" t="str">
            <v xml:space="preserve">Listorres-S.Const.Civ.Comérc.Lda   </v>
          </cell>
        </row>
        <row r="6517">
          <cell r="B6517" t="str">
            <v xml:space="preserve">Listubal-Ag.Navegação Tráfego,Lda  </v>
          </cell>
        </row>
        <row r="6518">
          <cell r="B6518" t="str">
            <v>Lisus-Artigos Equip.Escritório, Lda</v>
          </cell>
        </row>
        <row r="6519">
          <cell r="B6519" t="str">
            <v xml:space="preserve">Litho Formas Portuguesa, S.A.      </v>
          </cell>
        </row>
        <row r="6520">
          <cell r="B6520" t="str">
            <v xml:space="preserve">Lithocional, Lda                   </v>
          </cell>
        </row>
        <row r="6521">
          <cell r="B6521" t="str">
            <v>Litinfor - Informática de Lisboa, L</v>
          </cell>
        </row>
        <row r="6522">
          <cell r="B6522" t="str">
            <v xml:space="preserve">Litografia Coimbra, SA             </v>
          </cell>
        </row>
        <row r="6523">
          <cell r="B6523" t="str">
            <v xml:space="preserve">Litovisão-Sociedade Gráfica, Lda   </v>
          </cell>
        </row>
        <row r="6524">
          <cell r="B6524" t="str">
            <v xml:space="preserve">Livraria Arco Íris, Lda            </v>
          </cell>
        </row>
        <row r="6525">
          <cell r="B6525" t="str">
            <v xml:space="preserve">Livraria Barata-António D.M.B.Lda  </v>
          </cell>
        </row>
        <row r="6526">
          <cell r="B6526" t="str">
            <v>Livraria Bertand-Soc.Com.Livreiro,S</v>
          </cell>
        </row>
        <row r="6527">
          <cell r="B6527" t="str">
            <v xml:space="preserve">Livraria Portugal-Dias e Andrade   </v>
          </cell>
        </row>
        <row r="6528">
          <cell r="B6528" t="str">
            <v xml:space="preserve">Livromédica-Com.Livros Técn, Lda   </v>
          </cell>
        </row>
        <row r="6529">
          <cell r="B6529" t="str">
            <v xml:space="preserve">Liwk,Lda                           </v>
          </cell>
        </row>
        <row r="6530">
          <cell r="B6530" t="str">
            <v xml:space="preserve">Lledó Iluminação Portugal, Lda.    </v>
          </cell>
        </row>
        <row r="6531">
          <cell r="B6531" t="str">
            <v xml:space="preserve">LLP-Informa Publishing Group, Ltd  </v>
          </cell>
        </row>
        <row r="6532">
          <cell r="B6532" t="str">
            <v xml:space="preserve">LMSA-Engenharia de Edifícios, SA   </v>
          </cell>
        </row>
        <row r="6533">
          <cell r="B6533" t="str">
            <v xml:space="preserve">LNBT Car, Unipessoal, Lda          </v>
          </cell>
        </row>
        <row r="6534">
          <cell r="B6534" t="str">
            <v xml:space="preserve">LOBÉLIA PATRÍCIA ALVES DIAS        </v>
          </cell>
        </row>
        <row r="6535">
          <cell r="B6535" t="str">
            <v xml:space="preserve">Localforce-Serv.Logística, Lda     </v>
          </cell>
        </row>
        <row r="6536">
          <cell r="B6536" t="str">
            <v xml:space="preserve">Locametal-Empr.Trabalho Tempor.Lda </v>
          </cell>
        </row>
        <row r="6537">
          <cell r="B6537" t="str">
            <v xml:space="preserve">Lochard BV                         </v>
          </cell>
        </row>
        <row r="6538">
          <cell r="B6538" t="str">
            <v xml:space="preserve">Lock Tec GMBH                      </v>
          </cell>
        </row>
        <row r="6539">
          <cell r="B6539" t="str">
            <v>Locktec-Schliessfacher &amp; Sicherheit</v>
          </cell>
        </row>
        <row r="6540">
          <cell r="B6540" t="str">
            <v xml:space="preserve">LogicaTI Portugal, SA              </v>
          </cell>
        </row>
        <row r="6541">
          <cell r="B6541" t="str">
            <v>Logiser-Serviços e Suportes Lógicos</v>
          </cell>
        </row>
        <row r="6542">
          <cell r="B6542" t="str">
            <v>Logisformação-Form.Profissional,Lda</v>
          </cell>
        </row>
        <row r="6543">
          <cell r="B6543" t="str">
            <v xml:space="preserve">Logistel-C.Form.Tr.Comunicações,SA </v>
          </cell>
        </row>
        <row r="6544">
          <cell r="B6544" t="str">
            <v>Logistema-Consultores Logística, SA</v>
          </cell>
        </row>
        <row r="6545">
          <cell r="B6545" t="str">
            <v xml:space="preserve">Logística e Transportes, Lda       </v>
          </cell>
        </row>
        <row r="6546">
          <cell r="B6546" t="str">
            <v xml:space="preserve">Logográfica Industrial, Lda        </v>
          </cell>
        </row>
        <row r="6547">
          <cell r="B6547" t="str">
            <v xml:space="preserve">Logopin, Lda                       </v>
          </cell>
        </row>
        <row r="6548">
          <cell r="B6548" t="str">
            <v xml:space="preserve">Loja da Imagem, Lda                </v>
          </cell>
        </row>
        <row r="6549">
          <cell r="B6549" t="str">
            <v>Loja do Sinal - Sist.Sinalização, L</v>
          </cell>
        </row>
        <row r="6550">
          <cell r="B6550" t="str">
            <v xml:space="preserve">Loja dos Transportes, Lda          </v>
          </cell>
        </row>
        <row r="6551">
          <cell r="B6551" t="str">
            <v xml:space="preserve">Loja Médica, Lda                   </v>
          </cell>
        </row>
        <row r="6552">
          <cell r="B6552" t="str">
            <v xml:space="preserve">Loja Sol Lda                       </v>
          </cell>
        </row>
        <row r="6553">
          <cell r="B6553" t="str">
            <v xml:space="preserve">Lomelino Vieira - EIRL             </v>
          </cell>
        </row>
        <row r="6554">
          <cell r="B6554" t="str">
            <v xml:space="preserve">Lomelino Vieira-Socª Unipessoal    </v>
          </cell>
        </row>
        <row r="6555">
          <cell r="B6555" t="str">
            <v xml:space="preserve">LOMOMANIA                          </v>
          </cell>
        </row>
        <row r="6556">
          <cell r="B6556" t="str">
            <v xml:space="preserve">London Business Conferences Ltd    </v>
          </cell>
        </row>
        <row r="6557">
          <cell r="B6557" t="str">
            <v xml:space="preserve">Losavi-Engenharia Construção, S.A. </v>
          </cell>
        </row>
        <row r="6558">
          <cell r="B6558" t="str">
            <v xml:space="preserve">Loução (Filho), Lda                </v>
          </cell>
        </row>
        <row r="6559">
          <cell r="B6559" t="str">
            <v xml:space="preserve">Loucarte-Produções e Edições,Lda   </v>
          </cell>
        </row>
        <row r="6560">
          <cell r="B6560" t="str">
            <v xml:space="preserve">Loughborough University Et Tecn.   </v>
          </cell>
        </row>
        <row r="6561">
          <cell r="B6561" t="str">
            <v xml:space="preserve">Louis Keil                         </v>
          </cell>
        </row>
        <row r="6562">
          <cell r="B6562" t="str">
            <v xml:space="preserve">Louis Keil                         </v>
          </cell>
        </row>
        <row r="6563">
          <cell r="B6563" t="str">
            <v xml:space="preserve">Loulé Portas, Lda                  </v>
          </cell>
        </row>
        <row r="6564">
          <cell r="B6564" t="str">
            <v xml:space="preserve">Lourenço &amp; Amâncio, Lda            </v>
          </cell>
        </row>
        <row r="6565">
          <cell r="B6565" t="str">
            <v xml:space="preserve">Lourenço e Lourenço                </v>
          </cell>
        </row>
        <row r="6566">
          <cell r="B6566" t="str">
            <v xml:space="preserve">Lourenço Simões e Reis, Lda        </v>
          </cell>
        </row>
        <row r="6567">
          <cell r="B6567" t="str">
            <v xml:space="preserve">Louro - Rep. e Com., Lda.          </v>
          </cell>
        </row>
        <row r="6568">
          <cell r="B6568" t="str">
            <v xml:space="preserve">Louro &amp; Cunha, Lda.                </v>
          </cell>
        </row>
        <row r="6569">
          <cell r="B6569" t="str">
            <v>Lousani-Ind.Cosmética e Sabões, Lda</v>
          </cell>
        </row>
        <row r="6570">
          <cell r="B6570" t="str">
            <v xml:space="preserve">Loviril, Lda                       </v>
          </cell>
        </row>
        <row r="6571">
          <cell r="B6571" t="str">
            <v xml:space="preserve">Lowara-ITT Industries              </v>
          </cell>
        </row>
        <row r="6572">
          <cell r="B6572" t="str">
            <v xml:space="preserve">LPA Niphan Systems                 </v>
          </cell>
        </row>
        <row r="6573">
          <cell r="B6573" t="str">
            <v xml:space="preserve">Lpl-Sist.Profiss.Audio Vídeo,Lda   </v>
          </cell>
        </row>
        <row r="6574">
          <cell r="B6574" t="str">
            <v xml:space="preserve">LPM Comunicação, Lda               </v>
          </cell>
        </row>
        <row r="6575">
          <cell r="B6575" t="str">
            <v xml:space="preserve">LPM-Lamy Pinto e Mário, Lda        </v>
          </cell>
        </row>
        <row r="6576">
          <cell r="B6576" t="str">
            <v xml:space="preserve">LPQ-LAborat.Pró-Qualidade, SA      </v>
          </cell>
        </row>
        <row r="6577">
          <cell r="B6577" t="str">
            <v>LSky-Logistica,Catering p/Aviação,L</v>
          </cell>
        </row>
        <row r="6578">
          <cell r="B6578" t="str">
            <v xml:space="preserve">LSV-Prod. e Serv. Audiovisuais, SA </v>
          </cell>
        </row>
        <row r="6579">
          <cell r="B6579" t="str">
            <v xml:space="preserve">LTA-Lab.Tecnologia Automóvel       </v>
          </cell>
        </row>
        <row r="6580">
          <cell r="B6580" t="str">
            <v xml:space="preserve">Lte-Electr.Lisboa Vale do Tejo     </v>
          </cell>
        </row>
        <row r="6581">
          <cell r="B6581" t="str">
            <v xml:space="preserve">Lts-Agência Viagens e Turísmo,Lda  </v>
          </cell>
        </row>
        <row r="6582">
          <cell r="B6582" t="str">
            <v xml:space="preserve">Luacar                             </v>
          </cell>
        </row>
        <row r="6583">
          <cell r="B6583" t="str">
            <v xml:space="preserve">Lubeco Portuguesa, Lda             </v>
          </cell>
        </row>
        <row r="6584">
          <cell r="B6584" t="str">
            <v>LUBOIL - Distrib.Lubrificantes, Lda</v>
          </cell>
        </row>
        <row r="6585">
          <cell r="B6585" t="str">
            <v xml:space="preserve">Luc Henri Dansan                   </v>
          </cell>
        </row>
        <row r="6586">
          <cell r="B6586" t="str">
            <v xml:space="preserve">Lucas Automotive-Peças e Autom.    </v>
          </cell>
        </row>
        <row r="6587">
          <cell r="B6587" t="str">
            <v>LÚCIA DE FÁTIMA V.C.S.A. DA PIEDADE</v>
          </cell>
        </row>
        <row r="6588">
          <cell r="B6588" t="str">
            <v xml:space="preserve">Lúcia Maria Baião Araújo           </v>
          </cell>
        </row>
        <row r="6589">
          <cell r="B6589" t="str">
            <v xml:space="preserve">LÚCIA MORA MACHADO                 </v>
          </cell>
        </row>
        <row r="6590">
          <cell r="B6590" t="str">
            <v xml:space="preserve">LUCIANA MARIA CUNHA MARINHO        </v>
          </cell>
        </row>
        <row r="6591">
          <cell r="B6591" t="str">
            <v xml:space="preserve">Luciano G.Santos, Lda              </v>
          </cell>
        </row>
        <row r="6592">
          <cell r="B6592" t="str">
            <v xml:space="preserve">LUCIANO RAMALHO DA SILVA           </v>
          </cell>
        </row>
        <row r="6593">
          <cell r="B6593" t="str">
            <v xml:space="preserve">Lucidus - Publicações, Lda         </v>
          </cell>
        </row>
        <row r="6594">
          <cell r="B6594" t="str">
            <v xml:space="preserve">Luciene Filipe Unipessoal          </v>
          </cell>
        </row>
        <row r="6595">
          <cell r="B6595" t="str">
            <v xml:space="preserve">Lucilio Matos Toupa e Filhos,Lda   </v>
          </cell>
        </row>
        <row r="6596">
          <cell r="B6596" t="str">
            <v xml:space="preserve">LUCINDA  MARQUES JERONIMO          </v>
          </cell>
        </row>
        <row r="6597">
          <cell r="B6597" t="str">
            <v xml:space="preserve">Lucinda Neves                      </v>
          </cell>
        </row>
        <row r="6598">
          <cell r="B6598" t="str">
            <v xml:space="preserve">Lúcio Alves de Carvalho            </v>
          </cell>
        </row>
        <row r="6599">
          <cell r="B6599" t="str">
            <v xml:space="preserve">Ludgero Nuno C.C.Fernandes         </v>
          </cell>
        </row>
        <row r="6600">
          <cell r="B6600" t="str">
            <v xml:space="preserve">Lufthansa LGSP                     </v>
          </cell>
        </row>
        <row r="6601">
          <cell r="B6601" t="str">
            <v xml:space="preserve">Lufthansa-Líneas Aéreas Alemanas   </v>
          </cell>
        </row>
        <row r="6602">
          <cell r="B6602" t="str">
            <v xml:space="preserve">Lugares Virtuais, S.A.             </v>
          </cell>
        </row>
        <row r="6603">
          <cell r="B6603" t="str">
            <v xml:space="preserve">Luis &amp; Sandra, Lda                 </v>
          </cell>
        </row>
        <row r="6604">
          <cell r="B6604" t="str">
            <v xml:space="preserve">Luis Afonso Cortez R. Queiró       </v>
          </cell>
        </row>
        <row r="6605">
          <cell r="B6605" t="str">
            <v xml:space="preserve">Luis Alberto Azevedo Fradinho      </v>
          </cell>
        </row>
        <row r="6606">
          <cell r="B6606" t="str">
            <v xml:space="preserve">Luis Alberto Barbosa de Medeiros   </v>
          </cell>
        </row>
        <row r="6607">
          <cell r="B6607" t="str">
            <v xml:space="preserve">Luís Alberto Bastos de Carvalho    </v>
          </cell>
        </row>
        <row r="6608">
          <cell r="B6608" t="str">
            <v xml:space="preserve">LUÍS ALBERTO CAETANO LAMPREIA      </v>
          </cell>
        </row>
        <row r="6609">
          <cell r="B6609" t="str">
            <v xml:space="preserve">Luis Alberto Lima Berenguel        </v>
          </cell>
        </row>
        <row r="6610">
          <cell r="B6610" t="str">
            <v xml:space="preserve">Luis Alberto Martins Figueiredo    </v>
          </cell>
        </row>
        <row r="6611">
          <cell r="B6611" t="str">
            <v xml:space="preserve">Luis Alberto Santos Curral         </v>
          </cell>
        </row>
        <row r="6612">
          <cell r="B6612" t="str">
            <v xml:space="preserve">Luis Alberto Sousa Cardoso         </v>
          </cell>
        </row>
        <row r="6613">
          <cell r="B6613" t="str">
            <v xml:space="preserve">Luis Almeida                       </v>
          </cell>
        </row>
        <row r="6614">
          <cell r="B6614" t="str">
            <v xml:space="preserve">Luis Alves Martins                 </v>
          </cell>
        </row>
        <row r="6615">
          <cell r="B6615" t="str">
            <v xml:space="preserve">Luis António Coelho                </v>
          </cell>
        </row>
        <row r="6616">
          <cell r="B6616" t="str">
            <v xml:space="preserve">LUÍS ANTÓNIO DE JESUS RODRIGUES    </v>
          </cell>
        </row>
        <row r="6617">
          <cell r="B6617" t="str">
            <v xml:space="preserve">LUIS ANTONIO GOMES                 </v>
          </cell>
        </row>
        <row r="6618">
          <cell r="B6618" t="str">
            <v xml:space="preserve">Luis António Leandro               </v>
          </cell>
        </row>
        <row r="6619">
          <cell r="B6619" t="str">
            <v xml:space="preserve">Luis António Pais Vicente Carvalho </v>
          </cell>
        </row>
        <row r="6620">
          <cell r="B6620" t="str">
            <v xml:space="preserve">Luis Arruda                        </v>
          </cell>
        </row>
        <row r="6621">
          <cell r="B6621" t="str">
            <v xml:space="preserve">LUIS AUGUSTO MARQUES RODRIGUES     </v>
          </cell>
        </row>
        <row r="6622">
          <cell r="B6622" t="str">
            <v xml:space="preserve">LUÍS AVELAR DIAS                   </v>
          </cell>
        </row>
        <row r="6623">
          <cell r="B6623" t="str">
            <v xml:space="preserve">Luis Caldas &amp; Coutinho, Lda        </v>
          </cell>
        </row>
        <row r="6624">
          <cell r="B6624" t="str">
            <v xml:space="preserve">LUÍS CARLOS CABRAL CORREIA         </v>
          </cell>
        </row>
        <row r="6625">
          <cell r="B6625" t="str">
            <v xml:space="preserve">Luis Carlos Carvalho Saraiva       </v>
          </cell>
        </row>
        <row r="6626">
          <cell r="B6626" t="str">
            <v xml:space="preserve">LUÍS CARLOS GARCÊS LEAL            </v>
          </cell>
        </row>
        <row r="6627">
          <cell r="B6627" t="str">
            <v xml:space="preserve">Luis Carlos Martins Monteiro       </v>
          </cell>
        </row>
        <row r="6628">
          <cell r="B6628" t="str">
            <v xml:space="preserve">Luis Carlos Sousa Couto            </v>
          </cell>
        </row>
        <row r="6629">
          <cell r="B6629" t="str">
            <v xml:space="preserve">Luis Correia Bettencourt           </v>
          </cell>
        </row>
        <row r="6630">
          <cell r="B6630" t="str">
            <v xml:space="preserve">Luís da Costa Santos Dinis         </v>
          </cell>
        </row>
        <row r="6631">
          <cell r="B6631" t="str">
            <v xml:space="preserve">LUIS DA SILVA TEIXEIRA             </v>
          </cell>
        </row>
        <row r="6632">
          <cell r="B6632" t="str">
            <v xml:space="preserve">LUIS DUARTE LOPES RODRIGUES        </v>
          </cell>
        </row>
        <row r="6633">
          <cell r="B6633" t="str">
            <v xml:space="preserve">LUÍS EGÍDIO GALANTE SILVA          </v>
          </cell>
        </row>
        <row r="6634">
          <cell r="B6634" t="str">
            <v xml:space="preserve">LUÍS EURICO BANDEIRA FERREIRA      </v>
          </cell>
        </row>
        <row r="6635">
          <cell r="B6635" t="str">
            <v xml:space="preserve">Luis F.M.Vieira, Unipessoal,Lda    </v>
          </cell>
        </row>
        <row r="6636">
          <cell r="B6636" t="str">
            <v xml:space="preserve">Luis F.S. Resendes                 </v>
          </cell>
        </row>
        <row r="6637">
          <cell r="B6637" t="str">
            <v xml:space="preserve">Luis F.S.Resendes-S.Unipess.Lda    </v>
          </cell>
        </row>
        <row r="6638">
          <cell r="B6638" t="str">
            <v xml:space="preserve">Luís Faustino                      </v>
          </cell>
        </row>
        <row r="6639">
          <cell r="B6639" t="str">
            <v xml:space="preserve">LUIS FERNANDO ALEXANDRE MARQUES    </v>
          </cell>
        </row>
        <row r="6640">
          <cell r="B6640" t="str">
            <v xml:space="preserve">Luis Fernando da Silva             </v>
          </cell>
        </row>
        <row r="6641">
          <cell r="B6641" t="str">
            <v xml:space="preserve">Luis Fernando Pereira              </v>
          </cell>
        </row>
        <row r="6642">
          <cell r="B6642" t="str">
            <v xml:space="preserve">Luis Fernando Santos Fontes        </v>
          </cell>
        </row>
        <row r="6643">
          <cell r="B6643" t="str">
            <v xml:space="preserve">LUIS FERREIRA BENTO                </v>
          </cell>
        </row>
        <row r="6644">
          <cell r="B6644" t="str">
            <v xml:space="preserve">Luis Ferreira de Morais            </v>
          </cell>
        </row>
        <row r="6645">
          <cell r="B6645" t="str">
            <v xml:space="preserve">Luis Ferreira Pinto                </v>
          </cell>
        </row>
        <row r="6646">
          <cell r="B6646" t="str">
            <v xml:space="preserve">LUIS FILIPE A. BARBOSA FERNANDES   </v>
          </cell>
        </row>
        <row r="6647">
          <cell r="B6647" t="str">
            <v xml:space="preserve">LUÍS FILIPE BASTOS PINTO           </v>
          </cell>
        </row>
        <row r="6648">
          <cell r="B6648" t="str">
            <v xml:space="preserve">Luis Filipe Caco Unipessoal Lda    </v>
          </cell>
        </row>
        <row r="6649">
          <cell r="B6649" t="str">
            <v>LUÍS FILIPE DE ALMEIDA DE CANHA E S</v>
          </cell>
        </row>
        <row r="6650">
          <cell r="B6650" t="str">
            <v>Luís Filipe de Jesus Meira do Carmo</v>
          </cell>
        </row>
        <row r="6651">
          <cell r="B6651" t="str">
            <v>Luís Filipe de Jesus Meira do Carmo</v>
          </cell>
        </row>
        <row r="6652">
          <cell r="B6652" t="str">
            <v xml:space="preserve">Luís Filipe dos Reis Cortes Amaro  </v>
          </cell>
        </row>
        <row r="6653">
          <cell r="B6653" t="str">
            <v xml:space="preserve">Luis Filipe dos Santos Oliveira    </v>
          </cell>
        </row>
        <row r="6654">
          <cell r="B6654" t="str">
            <v xml:space="preserve">Luís Filipe Ferreira Caco          </v>
          </cell>
        </row>
        <row r="6655">
          <cell r="B6655" t="str">
            <v xml:space="preserve">Luis Filipe Ferreira Pacheco       </v>
          </cell>
        </row>
        <row r="6656">
          <cell r="B6656" t="str">
            <v xml:space="preserve">LUÍS FILIPE FREIRE DA CRUZ FREITAS </v>
          </cell>
        </row>
        <row r="6657">
          <cell r="B6657" t="str">
            <v xml:space="preserve">Luis Filipe Marques Vieira         </v>
          </cell>
        </row>
        <row r="6658">
          <cell r="B6658" t="str">
            <v xml:space="preserve">LUIS FILIPE O. BEBIANO COIMBRA     </v>
          </cell>
        </row>
        <row r="6659">
          <cell r="B6659" t="str">
            <v xml:space="preserve">Luis Filipe Plácido Lapa           </v>
          </cell>
        </row>
        <row r="6660">
          <cell r="B6660" t="str">
            <v xml:space="preserve">LUIS FILIPE RABAÇAL NUNES          </v>
          </cell>
        </row>
        <row r="6661">
          <cell r="B6661" t="str">
            <v xml:space="preserve">Luís Fontes                        </v>
          </cell>
        </row>
        <row r="6662">
          <cell r="B6662" t="str">
            <v xml:space="preserve">Luis G. Santos-Unipessoal, Lda     </v>
          </cell>
        </row>
        <row r="6663">
          <cell r="B6663" t="str">
            <v>Luis Geada-Eq.Climatização,Unip.Lda</v>
          </cell>
        </row>
        <row r="6664">
          <cell r="B6664" t="str">
            <v xml:space="preserve">Luis Gomes                         </v>
          </cell>
        </row>
        <row r="6665">
          <cell r="B6665" t="str">
            <v xml:space="preserve">Luis Gonçalves Dinis               </v>
          </cell>
        </row>
        <row r="6666">
          <cell r="B6666" t="str">
            <v xml:space="preserve">Luis Gonzaga da Rocha              </v>
          </cell>
        </row>
        <row r="6667">
          <cell r="B6667" t="str">
            <v xml:space="preserve">Luis Gregório de Freitas           </v>
          </cell>
        </row>
        <row r="6668">
          <cell r="B6668" t="str">
            <v xml:space="preserve">Luis Guilherme Tavares Carreiro    </v>
          </cell>
        </row>
        <row r="6669">
          <cell r="B6669" t="str">
            <v xml:space="preserve">LUÍS JOSÉ MENDONÇA REIS BORGES     </v>
          </cell>
        </row>
        <row r="6670">
          <cell r="B6670" t="str">
            <v xml:space="preserve">Luís L. Leal, L.da                 </v>
          </cell>
        </row>
        <row r="6671">
          <cell r="B6671" t="str">
            <v xml:space="preserve">Luis Laureano Santos &amp; Associados  </v>
          </cell>
        </row>
        <row r="6672">
          <cell r="B6672" t="str">
            <v xml:space="preserve">Luis Magalhães                     </v>
          </cell>
        </row>
        <row r="6673">
          <cell r="B6673" t="str">
            <v xml:space="preserve">Luis Magalhães-C.Imag.Comunic.Lda  </v>
          </cell>
        </row>
        <row r="6674">
          <cell r="B6674" t="str">
            <v>Luis Manuel Cândido Castro e Câmara</v>
          </cell>
        </row>
        <row r="6675">
          <cell r="B6675" t="str">
            <v xml:space="preserve">Luis Manuel Carreiro Nunes         </v>
          </cell>
        </row>
        <row r="6676">
          <cell r="B6676" t="str">
            <v xml:space="preserve">LUÍS MANUEL COELHO COSTA           </v>
          </cell>
        </row>
        <row r="6677">
          <cell r="B6677" t="str">
            <v xml:space="preserve">Luís Manuel Correia Neves          </v>
          </cell>
        </row>
        <row r="6678">
          <cell r="B6678" t="str">
            <v xml:space="preserve">LUÍS MANUEL DA COSTA HIPÓLITO      </v>
          </cell>
        </row>
        <row r="6679">
          <cell r="B6679" t="str">
            <v xml:space="preserve">Luís Manuel de C.B.Colen           </v>
          </cell>
        </row>
        <row r="6680">
          <cell r="B6680" t="str">
            <v>Luís Manuel de Carvalho Barbosa Col</v>
          </cell>
        </row>
        <row r="6681">
          <cell r="B6681" t="str">
            <v xml:space="preserve">LUÍS MANUEL DE MELO FRANCO         </v>
          </cell>
        </row>
        <row r="6682">
          <cell r="B6682" t="str">
            <v xml:space="preserve">Luis Manuel Domingos Baião Loures  </v>
          </cell>
        </row>
        <row r="6683">
          <cell r="B6683" t="str">
            <v xml:space="preserve">LUIS MANUEL FONTES FIGUEIREDO      </v>
          </cell>
        </row>
        <row r="6684">
          <cell r="B6684" t="str">
            <v xml:space="preserve">Luis Manuel M.F.Ganho              </v>
          </cell>
        </row>
        <row r="6685">
          <cell r="B6685" t="str">
            <v xml:space="preserve">LUIS MANUEL MATEUS VEIGA           </v>
          </cell>
        </row>
        <row r="6686">
          <cell r="B6686" t="str">
            <v xml:space="preserve">Luis Manuel Mendes Silva           </v>
          </cell>
        </row>
        <row r="6687">
          <cell r="B6687" t="str">
            <v xml:space="preserve">Luis Manuel Nobre de Sousa         </v>
          </cell>
        </row>
        <row r="6688">
          <cell r="B6688" t="str">
            <v xml:space="preserve">Luis Manuel Pereira Resendes       </v>
          </cell>
        </row>
        <row r="6689">
          <cell r="B6689" t="str">
            <v xml:space="preserve">Luis Manuel Ramos Vicente          </v>
          </cell>
        </row>
        <row r="6690">
          <cell r="B6690" t="str">
            <v xml:space="preserve">Luis Manuel Valentim               </v>
          </cell>
        </row>
        <row r="6691">
          <cell r="B6691" t="str">
            <v xml:space="preserve">Luis Manuel Viveiros Pimentel      </v>
          </cell>
        </row>
        <row r="6692">
          <cell r="B6692" t="str">
            <v xml:space="preserve">Luís Martins                       </v>
          </cell>
        </row>
        <row r="6693">
          <cell r="B6693" t="str">
            <v xml:space="preserve">Luis Mateus                        </v>
          </cell>
        </row>
        <row r="6694">
          <cell r="B6694" t="str">
            <v xml:space="preserve">Luis Matos                         </v>
          </cell>
        </row>
        <row r="6695">
          <cell r="B6695" t="str">
            <v xml:space="preserve">LUÍS MENDES JORGE                  </v>
          </cell>
        </row>
        <row r="6696">
          <cell r="B6696" t="str">
            <v xml:space="preserve">Luis Mendes Justo                  </v>
          </cell>
        </row>
        <row r="6697">
          <cell r="B6697" t="str">
            <v xml:space="preserve">LUÍS MIGUEL ALVES BATISTA SISMEIRO </v>
          </cell>
        </row>
        <row r="6698">
          <cell r="B6698" t="str">
            <v xml:space="preserve">LUÍS MIGUEL AMÂNCIO GONÇALVES      </v>
          </cell>
        </row>
        <row r="6699">
          <cell r="B6699" t="str">
            <v>LUÍS MIGUEL COELHO MATIAS INÁCIO LO</v>
          </cell>
        </row>
        <row r="6700">
          <cell r="B6700" t="str">
            <v xml:space="preserve">LUÍS MIGUEL CORREIA ANTUNES        </v>
          </cell>
        </row>
        <row r="6701">
          <cell r="B6701" t="str">
            <v xml:space="preserve">Luis Miguel Correia Rodrigues      </v>
          </cell>
        </row>
        <row r="6702">
          <cell r="B6702" t="str">
            <v xml:space="preserve">LUIS MIGUEL DA SILVA MENDES ALVES  </v>
          </cell>
        </row>
        <row r="6703">
          <cell r="B6703" t="str">
            <v>Luís Miguel Ferreira Macedo A. da S</v>
          </cell>
        </row>
        <row r="6704">
          <cell r="B6704" t="str">
            <v>Luís Miguel Gonçalves Rodrigues Val</v>
          </cell>
        </row>
        <row r="6705">
          <cell r="B6705" t="str">
            <v xml:space="preserve">LUÍS MIGUEL GONÇALVES ROSA         </v>
          </cell>
        </row>
        <row r="6706">
          <cell r="B6706" t="str">
            <v xml:space="preserve">LUÍS MIGUEL MORGADO BRÁS           </v>
          </cell>
        </row>
        <row r="6707">
          <cell r="B6707" t="str">
            <v xml:space="preserve">Luis Miguel Mota Lourenço          </v>
          </cell>
        </row>
        <row r="6708">
          <cell r="B6708" t="str">
            <v xml:space="preserve">LUÍS MIGUEL NUNES CRISTINA         </v>
          </cell>
        </row>
        <row r="6709">
          <cell r="B6709" t="str">
            <v xml:space="preserve">LUÍS MIGUEL OLIVEIRA CRAVEIRO      </v>
          </cell>
        </row>
        <row r="6710">
          <cell r="B6710" t="str">
            <v xml:space="preserve">Luis Miguel Pinto da Cruz          </v>
          </cell>
        </row>
        <row r="6711">
          <cell r="B6711" t="str">
            <v xml:space="preserve">LUIS MIGUEL PIRES COSTA TABORDA    </v>
          </cell>
        </row>
        <row r="6712">
          <cell r="B6712" t="str">
            <v xml:space="preserve">LUÍS MIGUEL ROSA PEREIRA E CRUZ    </v>
          </cell>
        </row>
        <row r="6713">
          <cell r="B6713" t="str">
            <v xml:space="preserve">LUIS MIGUEL SANTOS BASTO           </v>
          </cell>
        </row>
        <row r="6714">
          <cell r="B6714" t="str">
            <v xml:space="preserve">LUIS MIGUEL SANTOS DE ALMEIDA      </v>
          </cell>
        </row>
        <row r="6715">
          <cell r="B6715" t="str">
            <v xml:space="preserve">LUIS MIGUEL SILVA CASTANHO         </v>
          </cell>
        </row>
        <row r="6716">
          <cell r="B6716" t="str">
            <v xml:space="preserve">Luis Miguel Silva Castanho         </v>
          </cell>
        </row>
        <row r="6717">
          <cell r="B6717" t="str">
            <v xml:space="preserve">LUIS MIGUEL SINDE O. V. NOVAIS     </v>
          </cell>
        </row>
        <row r="6718">
          <cell r="B6718" t="str">
            <v xml:space="preserve">Luis Miranda, Lda                  </v>
          </cell>
        </row>
        <row r="6719">
          <cell r="B6719" t="str">
            <v xml:space="preserve">Luís Pais                          </v>
          </cell>
        </row>
        <row r="6720">
          <cell r="B6720" t="str">
            <v xml:space="preserve">Luis Parada-Coord.Seg. Engª, Lda   </v>
          </cell>
        </row>
        <row r="6721">
          <cell r="B6721" t="str">
            <v>Luis Pimentel-Emp.Im.Turísticos,Lda</v>
          </cell>
        </row>
        <row r="6722">
          <cell r="B6722" t="str">
            <v xml:space="preserve">Luis Quintino Duarte               </v>
          </cell>
        </row>
        <row r="6723">
          <cell r="B6723" t="str">
            <v xml:space="preserve">Luis Sanches Colaço                </v>
          </cell>
        </row>
        <row r="6724">
          <cell r="B6724" t="str">
            <v xml:space="preserve">LUIS SENA BRANCO                   </v>
          </cell>
        </row>
        <row r="6725">
          <cell r="B6725" t="str">
            <v>Luís Tavares-Flores Artº Religiosos</v>
          </cell>
        </row>
        <row r="6726">
          <cell r="B6726" t="str">
            <v xml:space="preserve">LUÍS TOMÁS MENDONCA TRONI          </v>
          </cell>
        </row>
        <row r="6727">
          <cell r="B6727" t="str">
            <v xml:space="preserve">Luis Vertentes                     </v>
          </cell>
        </row>
        <row r="6728">
          <cell r="B6728" t="str">
            <v>Luís Vieira Silva,EngªCivil Clinª B</v>
          </cell>
        </row>
        <row r="6729">
          <cell r="B6729" t="str">
            <v xml:space="preserve">LUÍSA CELESTE SPENCER              </v>
          </cell>
        </row>
        <row r="6730">
          <cell r="B6730" t="str">
            <v xml:space="preserve">LUISA FERNANDES GONÇALVES          </v>
          </cell>
        </row>
        <row r="6731">
          <cell r="B6731" t="str">
            <v xml:space="preserve">LUISA MARIA DIAS M.DOS SANTOS      </v>
          </cell>
        </row>
        <row r="6732">
          <cell r="B6732" t="str">
            <v xml:space="preserve">LUÍSA MARIA MACEDO DO AMARAL       </v>
          </cell>
        </row>
        <row r="6733">
          <cell r="B6733" t="str">
            <v xml:space="preserve">LUISA MARIA QUARESMA MENDES        </v>
          </cell>
        </row>
        <row r="6734">
          <cell r="B6734" t="str">
            <v xml:space="preserve">LUISA MARIA SILVA FORTES RAPOSO    </v>
          </cell>
        </row>
        <row r="6735">
          <cell r="B6735" t="str">
            <v xml:space="preserve">Luisa Maria Tavares Silva Ferreira </v>
          </cell>
        </row>
        <row r="6736">
          <cell r="B6736" t="str">
            <v>Luistrans- Transporte de Mercadoria</v>
          </cell>
        </row>
        <row r="6737">
          <cell r="B6737" t="str">
            <v xml:space="preserve">Luizes - Representações, Lda       </v>
          </cell>
        </row>
        <row r="6738">
          <cell r="B6738" t="str">
            <v xml:space="preserve">Lumasport-Imp.Exp.Eq.desport.Lda   </v>
          </cell>
        </row>
        <row r="6739">
          <cell r="B6739" t="str">
            <v xml:space="preserve">Luna e Filho, Lda.                 </v>
          </cell>
        </row>
        <row r="6740">
          <cell r="B6740" t="str">
            <v xml:space="preserve">L'université de Bruxelles          </v>
          </cell>
        </row>
        <row r="6741">
          <cell r="B6741" t="str">
            <v xml:space="preserve">Lusa Agência de Informação         </v>
          </cell>
        </row>
        <row r="6742">
          <cell r="B6742" t="str">
            <v xml:space="preserve">Lusa-Agênc.Notícias Portugal,S.A.  </v>
          </cell>
        </row>
        <row r="6743">
          <cell r="B6743" t="str">
            <v xml:space="preserve">Lusa-Marketing e Publicidade, Lda  </v>
          </cell>
        </row>
        <row r="6744">
          <cell r="B6744" t="str">
            <v xml:space="preserve">Lusicrol-Soc.Lusit.Com.Represent   </v>
          </cell>
        </row>
        <row r="6745">
          <cell r="B6745" t="str">
            <v>Lusilectra-Veículos Equipamentos,Ld</v>
          </cell>
        </row>
        <row r="6746">
          <cell r="B6746" t="str">
            <v xml:space="preserve">Lusitad,Lda                        </v>
          </cell>
        </row>
        <row r="6747">
          <cell r="B6747" t="str">
            <v xml:space="preserve">Lusitana ACO-Elem.Construção Unip. </v>
          </cell>
        </row>
        <row r="6748">
          <cell r="B6748" t="str">
            <v xml:space="preserve">Lusitânia Vida - Cª de Seguros, SA </v>
          </cell>
        </row>
        <row r="6749">
          <cell r="B6749" t="str">
            <v xml:space="preserve">Lusitânia-Companhia Seguros, S.A   </v>
          </cell>
        </row>
        <row r="6750">
          <cell r="B6750" t="str">
            <v xml:space="preserve">Luso Eléctrica, SA                 </v>
          </cell>
        </row>
        <row r="6751">
          <cell r="B6751" t="str">
            <v xml:space="preserve">Luso Granalhagem-Dec.Mecânica,Lda  </v>
          </cell>
        </row>
        <row r="6752">
          <cell r="B6752" t="str">
            <v xml:space="preserve">Luso Ricuni-Com.Eq.Hotel.&amp; Sim.Lda </v>
          </cell>
        </row>
        <row r="6753">
          <cell r="B6753" t="str">
            <v xml:space="preserve">Lusoar                             </v>
          </cell>
        </row>
        <row r="6754">
          <cell r="B6754" t="str">
            <v xml:space="preserve">Lusobrinca-Com. e Ind. de Brinq.   </v>
          </cell>
        </row>
        <row r="6755">
          <cell r="B6755" t="str">
            <v>Lusobrinde-Com.R.Util.Domésticas,Ld</v>
          </cell>
        </row>
        <row r="6756">
          <cell r="B6756" t="str">
            <v xml:space="preserve">Lusocer - Soc.Rep.Prod.Quím.,Lda   </v>
          </cell>
        </row>
        <row r="6757">
          <cell r="B6757" t="str">
            <v xml:space="preserve">Lusocresa-Comunicação Dados, Lda   </v>
          </cell>
        </row>
        <row r="6758">
          <cell r="B6758" t="str">
            <v xml:space="preserve">Lusofiltros, Lda.                  </v>
          </cell>
        </row>
        <row r="6759">
          <cell r="B6759" t="str">
            <v xml:space="preserve">Lusogef-Soc.Cons.Gestao Formação   </v>
          </cell>
        </row>
        <row r="6760">
          <cell r="B6760" t="str">
            <v>Lusolab - Material Laboratório, Lda</v>
          </cell>
        </row>
        <row r="6761">
          <cell r="B6761" t="str">
            <v xml:space="preserve">Lusolis-S.Com.Ind.Acess.Auto,Lda   </v>
          </cell>
        </row>
        <row r="6762">
          <cell r="B6762" t="str">
            <v>Lusomotos-Veículos e Acessórios, SA</v>
          </cell>
        </row>
        <row r="6763">
          <cell r="B6763" t="str">
            <v>Lusonline-G.Des.Portais Internet,Ld</v>
          </cell>
        </row>
        <row r="6764">
          <cell r="B6764" t="str">
            <v xml:space="preserve">Lusopátria-Com.Public.Edições, Lda </v>
          </cell>
        </row>
        <row r="6765">
          <cell r="B6765" t="str">
            <v xml:space="preserve">Lusoquimica-Prod.Q.Man.Industrial  </v>
          </cell>
        </row>
        <row r="6766">
          <cell r="B6766" t="str">
            <v xml:space="preserve">Lusorede-Redes,Energ.S.Inform.Lda  </v>
          </cell>
        </row>
        <row r="6767">
          <cell r="B6767" t="str">
            <v xml:space="preserve">Lusotractel-Eq.Elev.Tracção,Lda    </v>
          </cell>
        </row>
        <row r="6768">
          <cell r="B6768" t="str">
            <v xml:space="preserve">Lusotur-Empr.Imobil.Turísticos,SA  </v>
          </cell>
        </row>
        <row r="6769">
          <cell r="B6769" t="str">
            <v xml:space="preserve">Luspan-Luso Esp.Serviços e Rep.Lda </v>
          </cell>
        </row>
        <row r="6770">
          <cell r="B6770" t="str">
            <v>Luteme-Fáb. de Pensos Cirúrgicos SA</v>
          </cell>
        </row>
        <row r="6771">
          <cell r="B6771" t="str">
            <v xml:space="preserve">Luxair-S.Luxemb.Navig.Aérienne,SA  </v>
          </cell>
        </row>
        <row r="6772">
          <cell r="B6772" t="str">
            <v>Luxoluz-S.Repr.Electrodomésticos,Ld</v>
          </cell>
        </row>
        <row r="6773">
          <cell r="B6773" t="str">
            <v xml:space="preserve">Luxomor-S.Const.Manut.Ass.Téc.Lda  </v>
          </cell>
        </row>
        <row r="6774">
          <cell r="B6774" t="str">
            <v xml:space="preserve">Luz e Som - Electrom.,Lda          </v>
          </cell>
        </row>
        <row r="6775">
          <cell r="B6775" t="str">
            <v xml:space="preserve">Luzeslava-Soc.Tecn.Equip.Proj.Ld   </v>
          </cell>
        </row>
        <row r="6776">
          <cell r="B6776" t="str">
            <v>Luzibérica-Soc.Equip.Eléctricos,Lda</v>
          </cell>
        </row>
        <row r="6777">
          <cell r="B6777" t="str">
            <v xml:space="preserve">Luzosfera - Construções, Lda       </v>
          </cell>
        </row>
        <row r="6778">
          <cell r="B6778" t="str">
            <v>LVT ll-Com.Eventos Tur.Marítimos,SA</v>
          </cell>
        </row>
        <row r="6779">
          <cell r="B6779" t="str">
            <v>LVTE-Soc.Hoteleira Eventos Lazer,SA</v>
          </cell>
        </row>
        <row r="6780">
          <cell r="B6780" t="str">
            <v xml:space="preserve">Lyngsoe Systems                    </v>
          </cell>
        </row>
        <row r="6781">
          <cell r="B6781" t="str">
            <v xml:space="preserve">M Azad                             </v>
          </cell>
        </row>
        <row r="6782">
          <cell r="B6782" t="str">
            <v xml:space="preserve">M Bandeira da Palma, Lda           </v>
          </cell>
        </row>
        <row r="6783">
          <cell r="B6783" t="str">
            <v xml:space="preserve">M Garve-Veículos e Assistência,Lda </v>
          </cell>
        </row>
        <row r="6784">
          <cell r="B6784" t="str">
            <v xml:space="preserve">M J S - Pinturas, Lda              </v>
          </cell>
        </row>
        <row r="6785">
          <cell r="B6785" t="str">
            <v xml:space="preserve">M M Tedim Maia, Lda                </v>
          </cell>
        </row>
        <row r="6786">
          <cell r="B6786" t="str">
            <v xml:space="preserve">M Santos                           </v>
          </cell>
        </row>
        <row r="6787">
          <cell r="B6787" t="str">
            <v xml:space="preserve">M&amp;M Engenharia Industrial, Lda     </v>
          </cell>
        </row>
        <row r="6788">
          <cell r="B6788" t="str">
            <v xml:space="preserve">M&amp;M Protek-Eq.PProt.Individual,Lda </v>
          </cell>
        </row>
        <row r="6789">
          <cell r="B6789" t="str">
            <v>M. &amp; L. Estudos e Proj. Eng. Civil,</v>
          </cell>
        </row>
        <row r="6790">
          <cell r="B6790" t="str">
            <v xml:space="preserve">M. Caetano Raposo, Lda             </v>
          </cell>
        </row>
        <row r="6791">
          <cell r="B6791" t="str">
            <v xml:space="preserve">M. Cardoso, Lda.                   </v>
          </cell>
        </row>
        <row r="6792">
          <cell r="B6792" t="str">
            <v xml:space="preserve">M. J. Ferreira Sota, Lda           </v>
          </cell>
        </row>
        <row r="6793">
          <cell r="B6793" t="str">
            <v xml:space="preserve">M. L. Ferreira, Lda.               </v>
          </cell>
        </row>
        <row r="6794">
          <cell r="B6794" t="str">
            <v xml:space="preserve">M. Moreira Soares Rocha, Lda       </v>
          </cell>
        </row>
        <row r="6795">
          <cell r="B6795" t="str">
            <v xml:space="preserve">M. Pires Vitória, Lda              </v>
          </cell>
        </row>
        <row r="6796">
          <cell r="B6796" t="str">
            <v xml:space="preserve">M. Sousa Ribeiro                   </v>
          </cell>
        </row>
        <row r="6797">
          <cell r="B6797" t="str">
            <v xml:space="preserve">M.A.R.M.Gomes da Piedade           </v>
          </cell>
        </row>
        <row r="6798">
          <cell r="B6798" t="str">
            <v>M.Anjos Reis Fernandes Marques Adro</v>
          </cell>
        </row>
        <row r="6799">
          <cell r="B6799" t="str">
            <v xml:space="preserve">M.C.Antunes Amor                   </v>
          </cell>
        </row>
        <row r="6800">
          <cell r="B6800" t="str">
            <v xml:space="preserve">M.C.Carvalho &amp; Filhos-Construç.Lda </v>
          </cell>
        </row>
        <row r="6801">
          <cell r="B6801" t="str">
            <v xml:space="preserve">M.C.Castanho, Lda                  </v>
          </cell>
        </row>
        <row r="6802">
          <cell r="B6802" t="str">
            <v xml:space="preserve">M.C.Lopes, Lda                     </v>
          </cell>
        </row>
        <row r="6803">
          <cell r="B6803" t="str">
            <v xml:space="preserve">M.C.Pinheiro, Lda                  </v>
          </cell>
        </row>
        <row r="6804">
          <cell r="B6804" t="str">
            <v>M.E.Q.-Montag.Electr.Construção,Lda</v>
          </cell>
        </row>
        <row r="6805">
          <cell r="B6805" t="str">
            <v xml:space="preserve">M.F.Q-Mouvement Français Qualité   </v>
          </cell>
        </row>
        <row r="6806">
          <cell r="B6806" t="str">
            <v xml:space="preserve">M.Fernandes &amp; Gomes-Eq.Escrit.Lda  </v>
          </cell>
        </row>
        <row r="6807">
          <cell r="B6807" t="str">
            <v xml:space="preserve">M.I.Medical Import, Lda            </v>
          </cell>
        </row>
        <row r="6808">
          <cell r="B6808" t="str">
            <v xml:space="preserve">M.J.Pestana - Soc.Tur.Madeira,S.A. </v>
          </cell>
        </row>
        <row r="6809">
          <cell r="B6809" t="str">
            <v xml:space="preserve">M.M.Vaquinhas, Lda                 </v>
          </cell>
        </row>
        <row r="6810">
          <cell r="B6810" t="str">
            <v xml:space="preserve">M.T.B.-Precision Technology        </v>
          </cell>
        </row>
        <row r="6811">
          <cell r="B6811" t="str">
            <v xml:space="preserve">M.V.T.I.-Software e Serviços       </v>
          </cell>
        </row>
        <row r="6812">
          <cell r="B6812" t="str">
            <v xml:space="preserve">M3 Systems                         </v>
          </cell>
        </row>
        <row r="6813">
          <cell r="B6813" t="str">
            <v xml:space="preserve">Mª da Graça Cabral Albergaria Rego </v>
          </cell>
        </row>
        <row r="6814">
          <cell r="B6814" t="str">
            <v xml:space="preserve">Mª Fátima Fernandes Lopes Cardoso  </v>
          </cell>
        </row>
        <row r="6815">
          <cell r="B6815" t="str">
            <v xml:space="preserve">Mª. Margarida Avila Fraga          </v>
          </cell>
        </row>
        <row r="6816">
          <cell r="B6816" t="str">
            <v xml:space="preserve">Mabacozi-Mat.Banho e Coz.Unip.Lda  </v>
          </cell>
        </row>
        <row r="6817">
          <cell r="B6817" t="str">
            <v xml:space="preserve">Mabalgarve, Lda                    </v>
          </cell>
        </row>
        <row r="6818">
          <cell r="B6818" t="str">
            <v xml:space="preserve">Macfaro                            </v>
          </cell>
        </row>
        <row r="6819">
          <cell r="B6819" t="str">
            <v xml:space="preserve">Macgraw - Hill                     </v>
          </cell>
        </row>
        <row r="6820">
          <cell r="B6820" t="str">
            <v xml:space="preserve">Machado &amp; Monteiro, Lda            </v>
          </cell>
        </row>
        <row r="6821">
          <cell r="B6821" t="str">
            <v xml:space="preserve">Mackhaz Batselashvili              </v>
          </cell>
        </row>
        <row r="6822">
          <cell r="B6822" t="str">
            <v xml:space="preserve">Macmillan                          </v>
          </cell>
        </row>
        <row r="6823">
          <cell r="B6823" t="str">
            <v xml:space="preserve">Macolide-Mat.Constr.Campolide,Lda  </v>
          </cell>
        </row>
        <row r="6824">
          <cell r="B6824" t="str">
            <v xml:space="preserve">Maconor-Alberto A.Jesus Sousa,Lda  </v>
          </cell>
        </row>
        <row r="6825">
          <cell r="B6825" t="str">
            <v xml:space="preserve">Macoreli &amp; Cunha Gomes, SA         </v>
          </cell>
        </row>
        <row r="6826">
          <cell r="B6826" t="str">
            <v xml:space="preserve">Macrocim-Indústria Válvulas, Lda   </v>
          </cell>
        </row>
        <row r="6827">
          <cell r="B6827" t="str">
            <v xml:space="preserve">Mad House, Design e Comunicação    </v>
          </cell>
        </row>
        <row r="6828">
          <cell r="B6828" t="str">
            <v xml:space="preserve">Madalena M.R.S.Pacheco             </v>
          </cell>
        </row>
        <row r="6829">
          <cell r="B6829" t="str">
            <v xml:space="preserve">MADALENA MARIA F. SILVA RIBEIRO    </v>
          </cell>
        </row>
        <row r="6830">
          <cell r="B6830" t="str">
            <v xml:space="preserve">MADALENA SALLES MONTEIRO TRINDADE  </v>
          </cell>
        </row>
        <row r="6831">
          <cell r="B6831" t="str">
            <v xml:space="preserve">Madeira &amp; Martinho, Lda            </v>
          </cell>
        </row>
        <row r="6832">
          <cell r="B6832" t="str">
            <v xml:space="preserve">Madeira Auto-Car, Lda              </v>
          </cell>
        </row>
        <row r="6833">
          <cell r="B6833" t="str">
            <v xml:space="preserve">Madeira Rent-S.Alug.Automóveis,Lda </v>
          </cell>
        </row>
        <row r="6834">
          <cell r="B6834" t="str">
            <v xml:space="preserve">Madeirafrio-S.Insular Eq.Frio,Lda  </v>
          </cell>
        </row>
        <row r="6835">
          <cell r="B6835" t="str">
            <v xml:space="preserve">Madrid Cibeles-Grupo Editorial,SA  </v>
          </cell>
        </row>
        <row r="6836">
          <cell r="B6836" t="str">
            <v xml:space="preserve">Mads &amp; Teixeira Lopes, Lda         </v>
          </cell>
        </row>
        <row r="6837">
          <cell r="B6837" t="str">
            <v xml:space="preserve">Madsil-Madeiras SIlva, Lda         </v>
          </cell>
        </row>
        <row r="6838">
          <cell r="B6838" t="str">
            <v xml:space="preserve">Mãe D'Água-Consultª TècªÁreas Intª </v>
          </cell>
        </row>
        <row r="6839">
          <cell r="B6839" t="str">
            <v>Maficeti-Prod.Equip.Industriais,Lda</v>
          </cell>
        </row>
        <row r="6840">
          <cell r="B6840" t="str">
            <v xml:space="preserve">Magalhães &amp; Gomes                  </v>
          </cell>
        </row>
        <row r="6841">
          <cell r="B6841" t="str">
            <v xml:space="preserve">Magalhães e Vieira-Mat.Inform,Ld   </v>
          </cell>
        </row>
        <row r="6842">
          <cell r="B6842" t="str">
            <v xml:space="preserve">Magazine D'Hoje-Comunic.Social,SA  </v>
          </cell>
        </row>
        <row r="6843">
          <cell r="B6843" t="str">
            <v xml:space="preserve">Magcop-Dist.Equip.Gráficos, Lda    </v>
          </cell>
        </row>
        <row r="6844">
          <cell r="B6844" t="str">
            <v xml:space="preserve">Magda Cristina Marques Martins     </v>
          </cell>
        </row>
        <row r="6845">
          <cell r="B6845" t="str">
            <v xml:space="preserve">MAGDA LÍGIA CARDOSO DE MATOS       </v>
          </cell>
        </row>
        <row r="6846">
          <cell r="B6846" t="str">
            <v xml:space="preserve">Magnadata International, Ltd       </v>
          </cell>
        </row>
        <row r="6847">
          <cell r="B6847" t="str">
            <v>Magnafrete-Tr.Logist.Distribuiç.Lda</v>
          </cell>
        </row>
        <row r="6848">
          <cell r="B6848" t="str">
            <v>Magnokbilding-Projectos e Construçõ</v>
          </cell>
        </row>
        <row r="6849">
          <cell r="B6849" t="str">
            <v>Magnusphone-Com.Serv.Telecomunic.Ld</v>
          </cell>
        </row>
        <row r="6850">
          <cell r="B6850" t="str">
            <v xml:space="preserve">Maia &amp; Marques, Lda.               </v>
          </cell>
        </row>
        <row r="6851">
          <cell r="B6851" t="str">
            <v xml:space="preserve">Maia e Menezes, Lda                </v>
          </cell>
        </row>
        <row r="6852">
          <cell r="B6852" t="str">
            <v xml:space="preserve">Maia Macedo &amp; Filhos               </v>
          </cell>
        </row>
        <row r="6853">
          <cell r="B6853" t="str">
            <v xml:space="preserve">Maiaplantas-Soc.Ag.Maia Plant.Lda  </v>
          </cell>
        </row>
        <row r="6854">
          <cell r="B6854" t="str">
            <v xml:space="preserve">Maiar - Manut.Ind.Pneumática,Lda   </v>
          </cell>
        </row>
        <row r="6855">
          <cell r="B6855" t="str">
            <v xml:space="preserve">Mailtec-Tecnologias de Informação  </v>
          </cell>
        </row>
        <row r="6856">
          <cell r="B6856" t="str">
            <v>Mais 18-Comº Indústria Materiais Co</v>
          </cell>
        </row>
        <row r="6857">
          <cell r="B6857" t="str">
            <v xml:space="preserve">Mais Automação-Dist.Prod.A.Ind.Lda </v>
          </cell>
        </row>
        <row r="6858">
          <cell r="B6858" t="str">
            <v>Mais Lógica-Constr. Imobiliária, Ld</v>
          </cell>
        </row>
        <row r="6859">
          <cell r="B6859" t="str">
            <v xml:space="preserve">Maisimagem Comunic. Global,Lda     </v>
          </cell>
        </row>
        <row r="6860">
          <cell r="B6860" t="str">
            <v>Maisimagem II-Comunicação Global, U</v>
          </cell>
        </row>
        <row r="6861">
          <cell r="B6861" t="str">
            <v>Maisturismo-Edições e Publicid.,Ldª</v>
          </cell>
        </row>
        <row r="6862">
          <cell r="B6862" t="str">
            <v xml:space="preserve">Maivex-Comércio Automóvel, SA      </v>
          </cell>
        </row>
        <row r="6863">
          <cell r="B6863" t="str">
            <v xml:space="preserve">Makro - Cash &amp; Carry Portugal, SA  </v>
          </cell>
        </row>
        <row r="6864">
          <cell r="B6864" t="str">
            <v xml:space="preserve">Maksen Consulting SA               </v>
          </cell>
        </row>
        <row r="6865">
          <cell r="B6865" t="str">
            <v xml:space="preserve">Malhitex-Prod.Limp.Hig.Técn.,Lda   </v>
          </cell>
        </row>
        <row r="6866">
          <cell r="B6866" t="str">
            <v xml:space="preserve">Malhus - Comerc.Representaç.,Lda   </v>
          </cell>
        </row>
        <row r="6867">
          <cell r="B6867" t="str">
            <v xml:space="preserve">Mamade Rasik                       </v>
          </cell>
        </row>
        <row r="6868">
          <cell r="B6868" t="str">
            <v xml:space="preserve">Mambo, Arte e Decoração, Lda       </v>
          </cell>
        </row>
        <row r="6869">
          <cell r="B6869" t="str">
            <v xml:space="preserve">Management Centre Europe           </v>
          </cell>
        </row>
        <row r="6870">
          <cell r="B6870" t="str">
            <v xml:space="preserve">Management Focus S.A.              </v>
          </cell>
        </row>
        <row r="6871">
          <cell r="B6871" t="str">
            <v xml:space="preserve">Manaida-Artigos desportivos, Lda   </v>
          </cell>
        </row>
        <row r="6872">
          <cell r="B6872" t="str">
            <v xml:space="preserve">Manchester Airport plc             </v>
          </cell>
        </row>
        <row r="6873">
          <cell r="B6873" t="str">
            <v xml:space="preserve">Manchester Metropolitan University </v>
          </cell>
        </row>
        <row r="6874">
          <cell r="B6874" t="str">
            <v xml:space="preserve">Mandarim Sol-Restauração, SA       </v>
          </cell>
        </row>
        <row r="6875">
          <cell r="B6875" t="str">
            <v xml:space="preserve">Maniacafé - Representações, Lda    </v>
          </cell>
        </row>
        <row r="6876">
          <cell r="B6876" t="str">
            <v xml:space="preserve">Mani-Indústrias Plásticas, Lda.    </v>
          </cell>
        </row>
        <row r="6877">
          <cell r="B6877" t="str">
            <v>Manindustria-Conservª Manutª Indust</v>
          </cell>
        </row>
        <row r="6878">
          <cell r="B6878" t="str">
            <v xml:space="preserve">Mano Terme-Soc.Imp.C.Instrum.Lda   </v>
          </cell>
        </row>
        <row r="6879">
          <cell r="B6879" t="str">
            <v xml:space="preserve">Manofibras, Lda                    </v>
          </cell>
        </row>
        <row r="6880">
          <cell r="B6880" t="str">
            <v xml:space="preserve">Manpower Açores                    </v>
          </cell>
        </row>
        <row r="6881">
          <cell r="B6881" t="str">
            <v xml:space="preserve">Manpower Portuguesa,S.Rec.Hum. SA  </v>
          </cell>
        </row>
        <row r="6882">
          <cell r="B6882" t="str">
            <v>ManpowerGroup Solutions Unipessoal,</v>
          </cell>
        </row>
        <row r="6883">
          <cell r="B6883" t="str">
            <v>Manquitec Atlântico-Prod Man Ind,Lª</v>
          </cell>
        </row>
        <row r="6884">
          <cell r="B6884" t="str">
            <v xml:space="preserve">Mantenimientos Imase,S.L.          </v>
          </cell>
        </row>
        <row r="6885">
          <cell r="B6885" t="str">
            <v xml:space="preserve">Manuel &amp; Maria-Hotelaria Lda       </v>
          </cell>
        </row>
        <row r="6886">
          <cell r="B6886" t="str">
            <v xml:space="preserve">MANUEL AFONSO MOREIRA HENRIQUES    </v>
          </cell>
        </row>
        <row r="6887">
          <cell r="B6887" t="str">
            <v xml:space="preserve">MANUEL ALBERTO PALMEIRA PAIVA      </v>
          </cell>
        </row>
        <row r="6888">
          <cell r="B6888" t="str">
            <v xml:space="preserve">Manuel Alexandre Figueira Andrade  </v>
          </cell>
        </row>
        <row r="6889">
          <cell r="B6889" t="str">
            <v xml:space="preserve">Manuel Alves de Jesus              </v>
          </cell>
        </row>
        <row r="6890">
          <cell r="B6890" t="str">
            <v xml:space="preserve">Manuel Angelo Pereira da Cunha     </v>
          </cell>
        </row>
        <row r="6891">
          <cell r="B6891" t="str">
            <v xml:space="preserve">MANUEL ANTONIO BORGES              </v>
          </cell>
        </row>
        <row r="6892">
          <cell r="B6892" t="str">
            <v xml:space="preserve">Manuel António da Costa Calçarão   </v>
          </cell>
        </row>
        <row r="6893">
          <cell r="B6893" t="str">
            <v>MANUEL ANTÓNIO F. CHAVES  DE MAGALH</v>
          </cell>
        </row>
        <row r="6894">
          <cell r="B6894" t="str">
            <v xml:space="preserve">MANUEL ANTÓNIO PIRES LOURENÇO      </v>
          </cell>
        </row>
        <row r="6895">
          <cell r="B6895" t="str">
            <v>Manuel António Vieira Castro Queiro</v>
          </cell>
        </row>
        <row r="6896">
          <cell r="B6896" t="str">
            <v xml:space="preserve">Manuel Antunes Guimarães           </v>
          </cell>
        </row>
        <row r="6897">
          <cell r="B6897" t="str">
            <v xml:space="preserve">Manuel Araujo                      </v>
          </cell>
        </row>
        <row r="6898">
          <cell r="B6898" t="str">
            <v>MANUEL AUGUSTO  C. ALBUQUERQUE BARR</v>
          </cell>
        </row>
        <row r="6899">
          <cell r="B6899" t="str">
            <v xml:space="preserve">Manuel Barbosa Duarte, Lda         </v>
          </cell>
        </row>
        <row r="6900">
          <cell r="B6900" t="str">
            <v xml:space="preserve">Manuel Batista Nunes               </v>
          </cell>
        </row>
        <row r="6901">
          <cell r="B6901" t="str">
            <v xml:space="preserve">Manuel C. Amorim                   </v>
          </cell>
        </row>
        <row r="6902">
          <cell r="B6902" t="str">
            <v xml:space="preserve">Manuel C. Amorim, Lda              </v>
          </cell>
        </row>
        <row r="6903">
          <cell r="B6903" t="str">
            <v xml:space="preserve">Manuel Calvão                      </v>
          </cell>
        </row>
        <row r="6904">
          <cell r="B6904" t="str">
            <v xml:space="preserve">Manuel Carreiro Carvalho           </v>
          </cell>
        </row>
        <row r="6905">
          <cell r="B6905" t="str">
            <v xml:space="preserve">Manuel Carvalho                    </v>
          </cell>
        </row>
        <row r="6906">
          <cell r="B6906" t="str">
            <v xml:space="preserve">Manuel Correia Branco e Ca.,Lda.   </v>
          </cell>
        </row>
        <row r="6907">
          <cell r="B6907" t="str">
            <v xml:space="preserve">MANUEL CORREIA GOMES               </v>
          </cell>
        </row>
        <row r="6908">
          <cell r="B6908" t="str">
            <v xml:space="preserve">Manuel da Conceição Portela, Lda   </v>
          </cell>
        </row>
        <row r="6909">
          <cell r="B6909" t="str">
            <v xml:space="preserve">Manuel da Costa e Silva            </v>
          </cell>
        </row>
        <row r="6910">
          <cell r="B6910" t="str">
            <v xml:space="preserve">MANUEL DA SILVA ÁVILA              </v>
          </cell>
        </row>
        <row r="6911">
          <cell r="B6911" t="str">
            <v xml:space="preserve">Manuel da Silva Bexiga             </v>
          </cell>
        </row>
        <row r="6912">
          <cell r="B6912" t="str">
            <v xml:space="preserve">Manuel das Neves Loureiro, Lda     </v>
          </cell>
        </row>
        <row r="6913">
          <cell r="B6913" t="str">
            <v xml:space="preserve">Manuel de Freitas Lopes e Cia, Lda </v>
          </cell>
        </row>
        <row r="6914">
          <cell r="B6914" t="str">
            <v xml:space="preserve">Manuel de Jesus Sucessores,Lda     </v>
          </cell>
        </row>
        <row r="6915">
          <cell r="B6915" t="str">
            <v xml:space="preserve">MANUEL DE MELO RAPOSO              </v>
          </cell>
        </row>
        <row r="6916">
          <cell r="B6916" t="str">
            <v xml:space="preserve">MANUEL DE OLIVEIRA TAVARES         </v>
          </cell>
        </row>
        <row r="6917">
          <cell r="B6917" t="str">
            <v xml:space="preserve">Manuel dos Anjos Lisboa            </v>
          </cell>
        </row>
        <row r="6918">
          <cell r="B6918" t="str">
            <v xml:space="preserve">MANUEL DOS REIS MOREIRA            </v>
          </cell>
        </row>
        <row r="6919">
          <cell r="B6919" t="str">
            <v xml:space="preserve">Manuel Duarte Pinheiro             </v>
          </cell>
        </row>
        <row r="6920">
          <cell r="B6920" t="str">
            <v xml:space="preserve">Manuel E.P.Azevedo                 </v>
          </cell>
        </row>
        <row r="6921">
          <cell r="B6921" t="str">
            <v xml:space="preserve">Manuel Faustino Madeira e Filh.Lda </v>
          </cell>
        </row>
        <row r="6922">
          <cell r="B6922" t="str">
            <v xml:space="preserve">Manuel Fernandes S. Rodrigues      </v>
          </cell>
        </row>
        <row r="6923">
          <cell r="B6923" t="str">
            <v xml:space="preserve">MANUEL FERNANDES SOARES            </v>
          </cell>
        </row>
        <row r="6924">
          <cell r="B6924" t="str">
            <v xml:space="preserve">MANUEL FERNANDO COUTINHO SOARES    </v>
          </cell>
        </row>
        <row r="6925">
          <cell r="B6925" t="str">
            <v>Manuel Fernando Lopes, Soc. Unipess</v>
          </cell>
        </row>
        <row r="6926">
          <cell r="B6926" t="str">
            <v xml:space="preserve">MANUEL FERNANDO M. VIEIRA          </v>
          </cell>
        </row>
        <row r="6927">
          <cell r="B6927" t="str">
            <v xml:space="preserve">Manuel Fernando Silva Lopes        </v>
          </cell>
        </row>
        <row r="6928">
          <cell r="B6928" t="str">
            <v xml:space="preserve">MANUEL FERNANDO SOUSA PINTO        </v>
          </cell>
        </row>
        <row r="6929">
          <cell r="B6929" t="str">
            <v xml:space="preserve">Manuel Ferreira-Soc.Unipessoal     </v>
          </cell>
        </row>
        <row r="6930">
          <cell r="B6930" t="str">
            <v xml:space="preserve">Manuel Filipe &amp; Cavaco, Lda        </v>
          </cell>
        </row>
        <row r="6931">
          <cell r="B6931" t="str">
            <v xml:space="preserve">MANUEL FRANCISCO DIAS MORAIS       </v>
          </cell>
        </row>
        <row r="6932">
          <cell r="B6932" t="str">
            <v xml:space="preserve">Manuel Furtado da Silva, Lda       </v>
          </cell>
        </row>
        <row r="6933">
          <cell r="B6933" t="str">
            <v xml:space="preserve">Manuel Garcia Borges e Costa,Lda   </v>
          </cell>
        </row>
        <row r="6934">
          <cell r="B6934" t="str">
            <v xml:space="preserve">Manuel Gomes, Automóveis, Lda      </v>
          </cell>
        </row>
        <row r="6935">
          <cell r="B6935" t="str">
            <v xml:space="preserve">Manuel Goulart Matos               </v>
          </cell>
        </row>
        <row r="6936">
          <cell r="B6936" t="str">
            <v xml:space="preserve">Manuel Guiomar Goulart Medeiros    </v>
          </cell>
        </row>
        <row r="6937">
          <cell r="B6937" t="str">
            <v xml:space="preserve">Manuel Henrique Coelho Gil         </v>
          </cell>
        </row>
        <row r="6938">
          <cell r="B6938" t="str">
            <v xml:space="preserve">Manuel Henriques Machado, Lda      </v>
          </cell>
        </row>
        <row r="6939">
          <cell r="B6939" t="str">
            <v xml:space="preserve">Manuel J. Marques                  </v>
          </cell>
        </row>
        <row r="6940">
          <cell r="B6940" t="str">
            <v xml:space="preserve">Manuel J.Costa de Castro, Lda      </v>
          </cell>
        </row>
        <row r="6941">
          <cell r="B6941" t="str">
            <v xml:space="preserve">Manuel João Nunes                  </v>
          </cell>
        </row>
        <row r="6942">
          <cell r="B6942" t="str">
            <v xml:space="preserve">Manuel Joaquim                     </v>
          </cell>
        </row>
        <row r="6943">
          <cell r="B6943" t="str">
            <v xml:space="preserve">MANUEL JOAQUIM ALMEIDA CUNHA       </v>
          </cell>
        </row>
        <row r="6944">
          <cell r="B6944" t="str">
            <v xml:space="preserve">Manuel Joaquim Brum                </v>
          </cell>
        </row>
        <row r="6945">
          <cell r="B6945" t="str">
            <v xml:space="preserve">Manuel Joaquim Cardoso da Silva    </v>
          </cell>
        </row>
        <row r="6946">
          <cell r="B6946" t="str">
            <v xml:space="preserve">Manuel Jorge dos Santos Pereira    </v>
          </cell>
        </row>
        <row r="6947">
          <cell r="B6947" t="str">
            <v xml:space="preserve">Manuel Jorge Vasconcelos           </v>
          </cell>
        </row>
        <row r="6948">
          <cell r="B6948" t="str">
            <v>MANUEL JOSÉ DA FONSECA TEIXEIRA NOR</v>
          </cell>
        </row>
        <row r="6949">
          <cell r="B6949" t="str">
            <v xml:space="preserve">Manuel José dos Reis Gomes         </v>
          </cell>
        </row>
        <row r="6950">
          <cell r="B6950" t="str">
            <v xml:space="preserve">MANUEL JOSÉ GOMES DE BASTOS        </v>
          </cell>
        </row>
        <row r="6951">
          <cell r="B6951" t="str">
            <v xml:space="preserve">Manuel José Pinto  Ayres           </v>
          </cell>
        </row>
        <row r="6952">
          <cell r="B6952" t="str">
            <v xml:space="preserve">Manuel José Pinto Rebelo Santos    </v>
          </cell>
        </row>
        <row r="6953">
          <cell r="B6953" t="str">
            <v xml:space="preserve">Manuel José Sequeira               </v>
          </cell>
        </row>
        <row r="6954">
          <cell r="B6954" t="str">
            <v>Manuel José Sequeira-Gabinete Engen</v>
          </cell>
        </row>
        <row r="6955">
          <cell r="B6955" t="str">
            <v xml:space="preserve">Manuel José T.Carvalho Brites      </v>
          </cell>
        </row>
        <row r="6956">
          <cell r="B6956" t="str">
            <v xml:space="preserve">Manuel Leitão                      </v>
          </cell>
        </row>
        <row r="6957">
          <cell r="B6957" t="str">
            <v xml:space="preserve">Manuel Lopes da Cunha              </v>
          </cell>
        </row>
        <row r="6958">
          <cell r="B6958" t="str">
            <v xml:space="preserve">Manuel Lourenço Ribeiro, Lda.      </v>
          </cell>
        </row>
        <row r="6959">
          <cell r="B6959" t="str">
            <v xml:space="preserve">Manuel Luis Gomes                  </v>
          </cell>
        </row>
        <row r="6960">
          <cell r="B6960" t="str">
            <v xml:space="preserve">Manuel Luis Gomes                  </v>
          </cell>
        </row>
        <row r="6961">
          <cell r="B6961" t="str">
            <v xml:space="preserve">MANUEL LUIS MARQUES SANTOS         </v>
          </cell>
        </row>
        <row r="6962">
          <cell r="B6962" t="str">
            <v xml:space="preserve">Manuel Maria Cruz dos Santos       </v>
          </cell>
        </row>
        <row r="6963">
          <cell r="B6963" t="str">
            <v xml:space="preserve">MANUEL MARIA FARINHA DA COSTA      </v>
          </cell>
        </row>
        <row r="6964">
          <cell r="B6964" t="str">
            <v xml:space="preserve">Manuel Moreira                     </v>
          </cell>
        </row>
        <row r="6965">
          <cell r="B6965" t="str">
            <v xml:space="preserve">MANUEL MOREIRA ANDRADE             </v>
          </cell>
        </row>
        <row r="6966">
          <cell r="B6966" t="str">
            <v>Manuel Mota,Freitas &amp; Teixeira, Lda</v>
          </cell>
        </row>
        <row r="6967">
          <cell r="B6967" t="str">
            <v xml:space="preserve">Manuel Motta Veiga                 </v>
          </cell>
        </row>
        <row r="6968">
          <cell r="B6968" t="str">
            <v xml:space="preserve">Manuel Moura Moreira               </v>
          </cell>
        </row>
        <row r="6969">
          <cell r="B6969" t="str">
            <v xml:space="preserve">Manuel Oliveira                    </v>
          </cell>
        </row>
        <row r="6970">
          <cell r="B6970" t="str">
            <v xml:space="preserve">Manuel Pereira de Sousa, Lda.      </v>
          </cell>
        </row>
        <row r="6971">
          <cell r="B6971" t="str">
            <v xml:space="preserve">Manuel Peres Júnior e Filhos, SA   </v>
          </cell>
        </row>
        <row r="6972">
          <cell r="B6972" t="str">
            <v xml:space="preserve">Manuel Pires Paiva                 </v>
          </cell>
        </row>
        <row r="6973">
          <cell r="B6973" t="str">
            <v xml:space="preserve">Manuel R.D'oliveira Sá-Filhos,S.A. </v>
          </cell>
        </row>
        <row r="6974">
          <cell r="B6974" t="str">
            <v xml:space="preserve">Manuel Rosas, Lda                  </v>
          </cell>
        </row>
        <row r="6975">
          <cell r="B6975" t="str">
            <v xml:space="preserve">Manuel Rui Azinhais Nabeiro,Lda    </v>
          </cell>
        </row>
        <row r="6976">
          <cell r="B6976" t="str">
            <v xml:space="preserve">Manuel Sá &amp; Cabido                 </v>
          </cell>
        </row>
        <row r="6977">
          <cell r="B6977" t="str">
            <v xml:space="preserve">Manuel Sant'Iago Ribeiro           </v>
          </cell>
        </row>
        <row r="6978">
          <cell r="B6978" t="str">
            <v xml:space="preserve">Manuel Santos &amp; Alcinda Santos,Lda </v>
          </cell>
        </row>
        <row r="6979">
          <cell r="B6979" t="str">
            <v xml:space="preserve">Manuel Seabra e Filho, Lda.        </v>
          </cell>
        </row>
        <row r="6980">
          <cell r="B6980" t="str">
            <v xml:space="preserve">Manuel Simão                       </v>
          </cell>
        </row>
        <row r="6981">
          <cell r="B6981" t="str">
            <v xml:space="preserve">Manuel Soares e Rocha, Lda         </v>
          </cell>
        </row>
        <row r="6982">
          <cell r="B6982" t="str">
            <v xml:space="preserve">Manuel Temudo Barata               </v>
          </cell>
        </row>
        <row r="6983">
          <cell r="B6983" t="str">
            <v xml:space="preserve">Manuel Vicente Seabra da Silva     </v>
          </cell>
        </row>
        <row r="6984">
          <cell r="B6984" t="str">
            <v xml:space="preserve">MANUELA PAULA GAMEIRO A PAQUIM     </v>
          </cell>
        </row>
        <row r="6985">
          <cell r="B6985" t="str">
            <v xml:space="preserve">Manuela Preto                      </v>
          </cell>
        </row>
        <row r="6986">
          <cell r="B6986" t="str">
            <v xml:space="preserve">Manuela Ramos                      </v>
          </cell>
        </row>
        <row r="6987">
          <cell r="B6987" t="str">
            <v xml:space="preserve">Manuela Vieira Braga               </v>
          </cell>
        </row>
        <row r="6988">
          <cell r="B6988" t="str">
            <v xml:space="preserve">Manuf.Tapeçarias Portalegre,Lda    </v>
          </cell>
        </row>
        <row r="6989">
          <cell r="B6989" t="str">
            <v xml:space="preserve">Manufact.Vitória-Unid.Ind.Cart.    </v>
          </cell>
        </row>
        <row r="6990">
          <cell r="B6990" t="str">
            <v xml:space="preserve">Manufacturas Aéme, Lda             </v>
          </cell>
        </row>
        <row r="6991">
          <cell r="B6991" t="str">
            <v xml:space="preserve">Manuplantas, Lda                   </v>
          </cell>
        </row>
        <row r="6992">
          <cell r="B6992" t="str">
            <v xml:space="preserve">Manuquímica-Prod.Quim M.Indust.Lda </v>
          </cell>
        </row>
        <row r="6993">
          <cell r="B6993" t="str">
            <v xml:space="preserve">Manusa Door Systems, SL            </v>
          </cell>
        </row>
        <row r="6994">
          <cell r="B6994" t="str">
            <v xml:space="preserve">Manutan Unipessoal, Lda            </v>
          </cell>
        </row>
        <row r="6995">
          <cell r="B6995" t="str">
            <v>Manutenção Ind.Informat.Tecnologia,</v>
          </cell>
        </row>
        <row r="6996">
          <cell r="B6996" t="str">
            <v>MAN-Veíc.Industriais (Portugal),Un.</v>
          </cell>
        </row>
        <row r="6997">
          <cell r="B6997" t="str">
            <v xml:space="preserve">Mão Livre-Oficina de Design        </v>
          </cell>
        </row>
        <row r="6998">
          <cell r="B6998" t="str">
            <v xml:space="preserve">Mapatro-Equipam.Escritório, Lda    </v>
          </cell>
        </row>
        <row r="6999">
          <cell r="B6999" t="str">
            <v xml:space="preserve">Mapfre Seguros Gerais, SA          </v>
          </cell>
        </row>
        <row r="7000">
          <cell r="B7000" t="str">
            <v xml:space="preserve">Map-Máq.Acess.Ind.Agr.Pescas,Lda   </v>
          </cell>
        </row>
        <row r="7001">
          <cell r="B7001" t="str">
            <v xml:space="preserve">Maps Geosystems Portugal           </v>
          </cell>
        </row>
        <row r="7002">
          <cell r="B7002" t="str">
            <v xml:space="preserve">Maquesonda-Maq.Acess.Ferramentas   </v>
          </cell>
        </row>
        <row r="7003">
          <cell r="B7003" t="str">
            <v xml:space="preserve">Maquicopia-Equip.de Escrit.,Lda.   </v>
          </cell>
        </row>
        <row r="7004">
          <cell r="B7004" t="str">
            <v xml:space="preserve">Máquina - Sistemas Ecológicos,Ld   </v>
          </cell>
        </row>
        <row r="7005">
          <cell r="B7005" t="str">
            <v>Maquinarte-Máq. Artes Metálicas,Lda</v>
          </cell>
        </row>
        <row r="7006">
          <cell r="B7006" t="str">
            <v xml:space="preserve">Máquinas Pinheiro, Lda             </v>
          </cell>
        </row>
        <row r="7007">
          <cell r="B7007" t="str">
            <v xml:space="preserve">Máquina-Sistemas Ecológicos, Lda   </v>
          </cell>
        </row>
        <row r="7008">
          <cell r="B7008" t="str">
            <v xml:space="preserve">Maquinasport-Aparelhos de Desporto </v>
          </cell>
        </row>
        <row r="7009">
          <cell r="B7009" t="str">
            <v xml:space="preserve">Maquinogás-Equip.Electr. Gás, Lda  </v>
          </cell>
        </row>
        <row r="7010">
          <cell r="B7010" t="str">
            <v>Maquinter de Portugal-Maq. Ferr,Lda</v>
          </cell>
        </row>
        <row r="7011">
          <cell r="B7011" t="str">
            <v xml:space="preserve">Maquirema, Lda                     </v>
          </cell>
        </row>
        <row r="7012">
          <cell r="B7012" t="str">
            <v xml:space="preserve">Maquitudo-Soc.Máq.Ferramentas,Lda  </v>
          </cell>
        </row>
        <row r="7013">
          <cell r="B7013" t="str">
            <v xml:space="preserve">Marar Ls Lda                       </v>
          </cell>
        </row>
        <row r="7014">
          <cell r="B7014" t="str">
            <v xml:space="preserve">Maratona Clube de Portugal         </v>
          </cell>
        </row>
        <row r="7015">
          <cell r="B7015" t="str">
            <v xml:space="preserve">Marca 2004                         </v>
          </cell>
        </row>
        <row r="7016">
          <cell r="B7016" t="str">
            <v xml:space="preserve">Marçal Ferrão Pacheco              </v>
          </cell>
        </row>
        <row r="7017">
          <cell r="B7017" t="str">
            <v xml:space="preserve">Marcamp-Texteis,Lda                </v>
          </cell>
        </row>
        <row r="7018">
          <cell r="B7018" t="str">
            <v xml:space="preserve">Marcelo Nuno Duarte Rebelo Sousa   </v>
          </cell>
        </row>
        <row r="7019">
          <cell r="B7019" t="str">
            <v xml:space="preserve">Marcelo Simas Tomaz Bettencourt    </v>
          </cell>
        </row>
        <row r="7020">
          <cell r="B7020" t="str">
            <v xml:space="preserve">Márcia Catarina da Costa Santos    </v>
          </cell>
        </row>
        <row r="7021">
          <cell r="B7021" t="str">
            <v xml:space="preserve">MARCIA DOS SANTOS P. CANEDO        </v>
          </cell>
        </row>
        <row r="7022">
          <cell r="B7022" t="str">
            <v xml:space="preserve">Márcia Maria Faísca Figueira       </v>
          </cell>
        </row>
        <row r="7023">
          <cell r="B7023" t="str">
            <v xml:space="preserve">Márcia Maria Faísca Figueira       </v>
          </cell>
        </row>
        <row r="7024">
          <cell r="B7024" t="str">
            <v xml:space="preserve">Márcio Alexandre Medeiros Carreiro </v>
          </cell>
        </row>
        <row r="7025">
          <cell r="B7025" t="str">
            <v xml:space="preserve">MARCO ALEXANDRE EDUARDO HENRIQUES  </v>
          </cell>
        </row>
        <row r="7026">
          <cell r="B7026" t="str">
            <v xml:space="preserve">MARCO ANDRÉ BRAGA CARVALHO         </v>
          </cell>
        </row>
        <row r="7027">
          <cell r="B7027" t="str">
            <v xml:space="preserve">Marco André Puim Nunes             </v>
          </cell>
        </row>
        <row r="7028">
          <cell r="B7028" t="str">
            <v xml:space="preserve">MARCO ANTÓNIO DOS SANTOS RODRIGUES </v>
          </cell>
        </row>
        <row r="7029">
          <cell r="B7029" t="str">
            <v>MARCO ANTÓNIO F. DA CONCEIÇÃO CARVA</v>
          </cell>
        </row>
        <row r="7030">
          <cell r="B7030" t="str">
            <v xml:space="preserve">MARCO ANTÓNIO PIEDADE VERTENTES    </v>
          </cell>
        </row>
        <row r="7031">
          <cell r="B7031" t="str">
            <v xml:space="preserve">Marco Filipe Freitas Pacheco       </v>
          </cell>
        </row>
        <row r="7032">
          <cell r="B7032" t="str">
            <v xml:space="preserve">Marco Marques                      </v>
          </cell>
        </row>
        <row r="7033">
          <cell r="B7033" t="str">
            <v xml:space="preserve">Marco Miguel Martins Machado       </v>
          </cell>
        </row>
        <row r="7034">
          <cell r="B7034" t="str">
            <v xml:space="preserve">Marco Paulo Alves Direitinho       </v>
          </cell>
        </row>
        <row r="7035">
          <cell r="B7035" t="str">
            <v xml:space="preserve">MARCO PAULO CABRAL DA COSTA        </v>
          </cell>
        </row>
        <row r="7036">
          <cell r="B7036" t="str">
            <v xml:space="preserve">Marco Paulo ChavesTavares Coelho   </v>
          </cell>
        </row>
        <row r="7037">
          <cell r="B7037" t="str">
            <v xml:space="preserve">Marco Paulo da Silva Teixeira      </v>
          </cell>
        </row>
        <row r="7038">
          <cell r="B7038" t="str">
            <v xml:space="preserve">Marco Paulo F.Pacheco Carvalho     </v>
          </cell>
        </row>
        <row r="7039">
          <cell r="B7039" t="str">
            <v xml:space="preserve">Marco Paulo Garcia Inácio          </v>
          </cell>
        </row>
        <row r="7040">
          <cell r="B7040" t="str">
            <v xml:space="preserve">Marco Paulo M. Santos              </v>
          </cell>
        </row>
        <row r="7041">
          <cell r="B7041" t="str">
            <v xml:space="preserve">Marco Paulo Rebelo Monteiro        </v>
          </cell>
        </row>
        <row r="7042">
          <cell r="B7042" t="str">
            <v xml:space="preserve">Marco Rodrigues Oliveira Braizinha </v>
          </cell>
        </row>
        <row r="7043">
          <cell r="B7043" t="str">
            <v xml:space="preserve">Marco Rogério Pavão Medeiros       </v>
          </cell>
        </row>
        <row r="7044">
          <cell r="B7044" t="str">
            <v xml:space="preserve">MARCO ROGÉRIO PAVÃO MEDEIROS       </v>
          </cell>
        </row>
        <row r="7045">
          <cell r="B7045" t="str">
            <v>Marcolino Costa Camilo &amp; Filhos,Lda</v>
          </cell>
        </row>
        <row r="7046">
          <cell r="B7046" t="str">
            <v xml:space="preserve">Marcos Barbosa Rodrigues           </v>
          </cell>
        </row>
        <row r="7047">
          <cell r="B7047" t="str">
            <v xml:space="preserve">MARCOS DANIEL VARZIM MACHADO       </v>
          </cell>
        </row>
        <row r="7048">
          <cell r="B7048" t="str">
            <v xml:space="preserve">MARCOS FILIPE ALCOBIA OSORIO       </v>
          </cell>
        </row>
        <row r="7049">
          <cell r="B7049" t="str">
            <v xml:space="preserve">MARCOS JOSÉ AVELAR BARCELOS        </v>
          </cell>
        </row>
        <row r="7050">
          <cell r="B7050" t="str">
            <v xml:space="preserve">Marcus Evans                       </v>
          </cell>
        </row>
        <row r="7051">
          <cell r="B7051" t="str">
            <v xml:space="preserve">Marcus Evans España                </v>
          </cell>
        </row>
        <row r="7052">
          <cell r="B7052" t="str">
            <v xml:space="preserve">Marcus Evans, Ltd                  </v>
          </cell>
        </row>
        <row r="7053">
          <cell r="B7053" t="str">
            <v xml:space="preserve">Mareaçor-Transp.Marít.Açores,Lda   </v>
          </cell>
        </row>
        <row r="7054">
          <cell r="B7054" t="str">
            <v xml:space="preserve">Mareb-Construções Civis e Turismo  </v>
          </cell>
        </row>
        <row r="7055">
          <cell r="B7055" t="str">
            <v xml:space="preserve">Marfinex-Com.Brindes Decoração,Lda </v>
          </cell>
        </row>
        <row r="7056">
          <cell r="B7056" t="str">
            <v xml:space="preserve">Marfrete - Agência de Navegação e  </v>
          </cell>
        </row>
        <row r="7057">
          <cell r="B7057" t="str">
            <v xml:space="preserve">Marfrete (Açores), Lda             </v>
          </cell>
        </row>
        <row r="7058">
          <cell r="B7058" t="str">
            <v xml:space="preserve">Margarida Coutinho Gouveia         </v>
          </cell>
        </row>
        <row r="7059">
          <cell r="B7059" t="str">
            <v>MARGARIDA CRISTINA CONCEIÇÃO COLAÇO</v>
          </cell>
        </row>
        <row r="7060">
          <cell r="B7060" t="str">
            <v xml:space="preserve">Margarida da Graça Silva T.Sousa   </v>
          </cell>
        </row>
        <row r="7061">
          <cell r="B7061" t="str">
            <v>MARGARIDA FRANCO O.C.FERREIRA ALVES</v>
          </cell>
        </row>
        <row r="7062">
          <cell r="B7062" t="str">
            <v xml:space="preserve">MARGARIDA M.ALBUQUERQUE FABIÃO     </v>
          </cell>
        </row>
        <row r="7063">
          <cell r="B7063" t="str">
            <v xml:space="preserve">MARGARIDA MARIA CARVALHO FERNANDES </v>
          </cell>
        </row>
        <row r="7064">
          <cell r="B7064" t="str">
            <v xml:space="preserve">MARGARIDA MARIA RATO PINTO JORGE   </v>
          </cell>
        </row>
        <row r="7065">
          <cell r="B7065" t="str">
            <v xml:space="preserve">Margarida Menezes Fonseca          </v>
          </cell>
        </row>
        <row r="7066">
          <cell r="B7066" t="str">
            <v xml:space="preserve">Margarida Seiça                    </v>
          </cell>
        </row>
        <row r="7067">
          <cell r="B7067" t="str">
            <v xml:space="preserve">Marge - Comunication e Marketing   </v>
          </cell>
        </row>
        <row r="7068">
          <cell r="B7068" t="str">
            <v xml:space="preserve">Marge-Books                        </v>
          </cell>
        </row>
        <row r="7069">
          <cell r="B7069" t="str">
            <v xml:space="preserve">Margusa-Empreend.Turísticos, Lda   </v>
          </cell>
        </row>
        <row r="7070">
          <cell r="B7070" t="str">
            <v xml:space="preserve">Marhotel-Soc.Expl.Rest.Bares,Lda   </v>
          </cell>
        </row>
        <row r="7071">
          <cell r="B7071" t="str">
            <v xml:space="preserve">MARIA  ALEXANDRINA GOMES MENDES    </v>
          </cell>
        </row>
        <row r="7072">
          <cell r="B7072" t="str">
            <v xml:space="preserve">Maria  Clara Catalão               </v>
          </cell>
        </row>
        <row r="7073">
          <cell r="B7073" t="str">
            <v>Maria  Fátima Garcia Serpa Oliveira</v>
          </cell>
        </row>
        <row r="7074">
          <cell r="B7074" t="str">
            <v>MARIA ADELAIDE DA CONCEIÇAO FRADE S</v>
          </cell>
        </row>
        <row r="7075">
          <cell r="B7075" t="str">
            <v xml:space="preserve">Maria Adilia Moreira Alves         </v>
          </cell>
        </row>
        <row r="7076">
          <cell r="B7076" t="str">
            <v xml:space="preserve">MARIA ADOSINDA GOMES P. JESUS      </v>
          </cell>
        </row>
        <row r="7077">
          <cell r="B7077" t="str">
            <v>Maria Albertina Silva Correia Durãe</v>
          </cell>
        </row>
        <row r="7078">
          <cell r="B7078" t="str">
            <v>MARIA ALEXANDRA ALMEIDA BORREGO AMO</v>
          </cell>
        </row>
        <row r="7079">
          <cell r="B7079" t="str">
            <v xml:space="preserve">Maria Alexandra Florenti.Marques   </v>
          </cell>
        </row>
        <row r="7080">
          <cell r="B7080" t="str">
            <v>MARIA ALEXANDRE SOARES NOGUEIRA PIN</v>
          </cell>
        </row>
        <row r="7081">
          <cell r="B7081" t="str">
            <v xml:space="preserve">Maria Alexandrina Coquenão Dias    </v>
          </cell>
        </row>
        <row r="7082">
          <cell r="B7082" t="str">
            <v xml:space="preserve">MARIA ALICE LOURENÇO SOUTO         </v>
          </cell>
        </row>
        <row r="7083">
          <cell r="B7083" t="str">
            <v xml:space="preserve">MARIA ALICE OLIVEIRA HAGATONG      </v>
          </cell>
        </row>
        <row r="7084">
          <cell r="B7084" t="str">
            <v xml:space="preserve">Maria Alice S. Pedro Gomes         </v>
          </cell>
        </row>
        <row r="7085">
          <cell r="B7085" t="str">
            <v xml:space="preserve">Maria Alice Santos Magalhães,Lda   </v>
          </cell>
        </row>
        <row r="7086">
          <cell r="B7086" t="str">
            <v xml:space="preserve">MARIA ALICE SOARES BRITO           </v>
          </cell>
        </row>
        <row r="7087">
          <cell r="B7087" t="str">
            <v xml:space="preserve">MARIA ALIETE BARRAL B. RAMOS COSTA </v>
          </cell>
        </row>
        <row r="7088">
          <cell r="B7088" t="str">
            <v xml:space="preserve">Maria Almas. Unipessoal            </v>
          </cell>
        </row>
        <row r="7089">
          <cell r="B7089" t="str">
            <v xml:space="preserve">MARIA ALMEIDA DE PAIVA             </v>
          </cell>
        </row>
        <row r="7090">
          <cell r="B7090" t="str">
            <v xml:space="preserve">Maria Alzira Marques da Silva      </v>
          </cell>
        </row>
        <row r="7091">
          <cell r="B7091" t="str">
            <v xml:space="preserve">MARIA AMÉLIA CORREIA SANTOS BAIÃO  </v>
          </cell>
        </row>
        <row r="7092">
          <cell r="B7092" t="str">
            <v xml:space="preserve">MARIA AMELIA D S MARINHO           </v>
          </cell>
        </row>
        <row r="7093">
          <cell r="B7093" t="str">
            <v>MARIA ANTÓNIA VIEGAS DAS NEVES DRAG</v>
          </cell>
        </row>
        <row r="7094">
          <cell r="B7094" t="str">
            <v>Maria Antónia Vieira Fonseca Santos</v>
          </cell>
        </row>
        <row r="7095">
          <cell r="B7095" t="str">
            <v xml:space="preserve">Maria Aparecida Fernandes          </v>
          </cell>
        </row>
        <row r="7096">
          <cell r="B7096" t="str">
            <v xml:space="preserve">Maria Arminda José dos Santos      </v>
          </cell>
        </row>
        <row r="7097">
          <cell r="B7097" t="str">
            <v xml:space="preserve">Maria Auxiliadora A.Cabral Melo    </v>
          </cell>
        </row>
        <row r="7098">
          <cell r="B7098" t="str">
            <v xml:space="preserve">Maria Barros-Prod.Espect.Unip.Lda  </v>
          </cell>
        </row>
        <row r="7099">
          <cell r="B7099" t="str">
            <v xml:space="preserve">Maria Bolacha, Lda                 </v>
          </cell>
        </row>
        <row r="7100">
          <cell r="B7100" t="str">
            <v>MARIA CÂNDIDA DE CARVALHO CARDOSO L</v>
          </cell>
        </row>
        <row r="7101">
          <cell r="B7101" t="str">
            <v>Maria Cândida Nunes Silva Simplício</v>
          </cell>
        </row>
        <row r="7102">
          <cell r="B7102" t="str">
            <v xml:space="preserve">MARIA CARMEN NUNES ANTÓNIO         </v>
          </cell>
        </row>
        <row r="7103">
          <cell r="B7103" t="str">
            <v>Maria Catalão - Soc.Unipessoal, Lda</v>
          </cell>
        </row>
        <row r="7104">
          <cell r="B7104" t="str">
            <v xml:space="preserve">MARIA CECILIA CARVALHO R FIGUEIRA  </v>
          </cell>
        </row>
        <row r="7105">
          <cell r="B7105" t="str">
            <v xml:space="preserve">Maria Cecília G.Maciel de Vargas   </v>
          </cell>
        </row>
        <row r="7106">
          <cell r="B7106" t="str">
            <v xml:space="preserve">Maria Cecília M.Vargas-S.Unip.Ld   </v>
          </cell>
        </row>
        <row r="7107">
          <cell r="B7107" t="str">
            <v xml:space="preserve">MARIA CELESTE BRISSOS DE MATOS     </v>
          </cell>
        </row>
        <row r="7108">
          <cell r="B7108" t="str">
            <v>MARIA CIDÁLIA DA SILVA CARDOSO MALH</v>
          </cell>
        </row>
        <row r="7109">
          <cell r="B7109" t="str">
            <v xml:space="preserve">Maria Clara Caldas Rego M.Borges   </v>
          </cell>
        </row>
        <row r="7110">
          <cell r="B7110" t="str">
            <v xml:space="preserve">MARIA CLARA NIENABER GODINHO GOMES </v>
          </cell>
        </row>
        <row r="7111">
          <cell r="B7111" t="str">
            <v xml:space="preserve">MARIA CLARISSE VELOSA              </v>
          </cell>
        </row>
        <row r="7112">
          <cell r="B7112" t="str">
            <v xml:space="preserve">MARIA CLAUDIA PADINHA I A LEONARDO </v>
          </cell>
        </row>
        <row r="7113">
          <cell r="B7113" t="str">
            <v xml:space="preserve">Maria Clotilde Andrade             </v>
          </cell>
        </row>
        <row r="7114">
          <cell r="B7114" t="str">
            <v xml:space="preserve">MARIA CONCEICAO ARCENILLAS PEIXOTO </v>
          </cell>
        </row>
        <row r="7115">
          <cell r="B7115" t="str">
            <v xml:space="preserve">Maria Conceição D.Bettencourt,Lda  </v>
          </cell>
        </row>
        <row r="7116">
          <cell r="B7116" t="str">
            <v xml:space="preserve">Maria Conceição Monte F.M.Botelho  </v>
          </cell>
        </row>
        <row r="7117">
          <cell r="B7117" t="str">
            <v>Maria Cristina A.Silva Rocha Amorim</v>
          </cell>
        </row>
        <row r="7118">
          <cell r="B7118" t="str">
            <v>Maria Cristina Gonçalves Pereira Ma</v>
          </cell>
        </row>
        <row r="7119">
          <cell r="B7119" t="str">
            <v>MARIA CRISTINA SANTOS FERRAZ SACRAM</v>
          </cell>
        </row>
        <row r="7120">
          <cell r="B7120" t="str">
            <v>MARIA DA CONCEIÇÃO AMÂNCIO RAMOS AL</v>
          </cell>
        </row>
        <row r="7121">
          <cell r="B7121" t="str">
            <v xml:space="preserve">MARIA DA CONCEIÇAO DIAS            </v>
          </cell>
        </row>
        <row r="7122">
          <cell r="B7122" t="str">
            <v xml:space="preserve">Maria da Conceição Rego A. Quental </v>
          </cell>
        </row>
        <row r="7123">
          <cell r="B7123" t="str">
            <v xml:space="preserve">MARIA DA GLORIA FERREIRA OLIVEIRA  </v>
          </cell>
        </row>
        <row r="7124">
          <cell r="B7124" t="str">
            <v>MARIA DA GRAÇA CRUZ NUNES COUTO LEI</v>
          </cell>
        </row>
        <row r="7125">
          <cell r="B7125" t="str">
            <v xml:space="preserve">MARIA DA GRAÇA FONSECA             </v>
          </cell>
        </row>
        <row r="7126">
          <cell r="B7126" t="str">
            <v xml:space="preserve">MARIA DA GRACA LOPES BENTO         </v>
          </cell>
        </row>
        <row r="7127">
          <cell r="B7127" t="str">
            <v>MARIA DA GRAÇA LOPES FRAGA ARMAS LE</v>
          </cell>
        </row>
        <row r="7128">
          <cell r="B7128" t="str">
            <v>MARIA DA GRAÇA MORGADO LIZ G. BEIRÃ</v>
          </cell>
        </row>
        <row r="7129">
          <cell r="B7129" t="str">
            <v>MARIA DA LUZ ANDRADE GOUVEIA BELDAD</v>
          </cell>
        </row>
        <row r="7130">
          <cell r="B7130" t="str">
            <v xml:space="preserve">MARIA DA LUZ DE ANDRADE CAMPOS     </v>
          </cell>
        </row>
        <row r="7131">
          <cell r="B7131" t="str">
            <v xml:space="preserve">MARIA DA LUZ GARCIA                </v>
          </cell>
        </row>
        <row r="7132">
          <cell r="B7132" t="str">
            <v xml:space="preserve">MARIA DA NATIVIDADE BORGES ANTUNES </v>
          </cell>
        </row>
        <row r="7133">
          <cell r="B7133" t="str">
            <v>MARIA DA RESSURREICAO SANTOS MEDEIR</v>
          </cell>
        </row>
        <row r="7134">
          <cell r="B7134" t="str">
            <v>MARIA DAS NEVES JORGE FONSECA SIMAO</v>
          </cell>
        </row>
        <row r="7135">
          <cell r="B7135" t="str">
            <v xml:space="preserve">MARIA DE FÁTIMA A. D. A. QUINTINO  </v>
          </cell>
        </row>
        <row r="7136">
          <cell r="B7136" t="str">
            <v xml:space="preserve">Maria de Fátima Abreu Rosa         </v>
          </cell>
        </row>
        <row r="7137">
          <cell r="B7137" t="str">
            <v xml:space="preserve">Maria de Fátima C. Luis Félix      </v>
          </cell>
        </row>
        <row r="7138">
          <cell r="B7138" t="str">
            <v>MARIA DE FATIMA CABRAL BRANCO BRAGA</v>
          </cell>
        </row>
        <row r="7139">
          <cell r="B7139" t="str">
            <v>MARIA DE FÁTIMA CACHADO P. O. RIBEI</v>
          </cell>
        </row>
        <row r="7140">
          <cell r="B7140" t="str">
            <v xml:space="preserve">MARIA DE FÁTIMA DA SILVA ÁVILA     </v>
          </cell>
        </row>
        <row r="7141">
          <cell r="B7141" t="str">
            <v xml:space="preserve">MARIA DE FÁTIMA DOS SANTOS VIEGAS  </v>
          </cell>
        </row>
        <row r="7142">
          <cell r="B7142" t="str">
            <v>MARIA DE FÁTIMA FERREIRA COELHO RUI</v>
          </cell>
        </row>
        <row r="7143">
          <cell r="B7143" t="str">
            <v xml:space="preserve">MARIA DE FATIMA LANÇA              </v>
          </cell>
        </row>
        <row r="7144">
          <cell r="B7144" t="str">
            <v xml:space="preserve">Maria de Fátima M.Andrade Banana   </v>
          </cell>
        </row>
        <row r="7145">
          <cell r="B7145" t="str">
            <v xml:space="preserve">Maria de Fátima Moura Augusto      </v>
          </cell>
        </row>
        <row r="7146">
          <cell r="B7146" t="str">
            <v xml:space="preserve">Maria de Fátima P. Castilho        </v>
          </cell>
        </row>
        <row r="7147">
          <cell r="B7147" t="str">
            <v xml:space="preserve">Maria de Fátima Palma Castilho     </v>
          </cell>
        </row>
        <row r="7148">
          <cell r="B7148" t="str">
            <v xml:space="preserve">MARIA DE FATIMA PEREIRA LUZ        </v>
          </cell>
        </row>
        <row r="7149">
          <cell r="B7149" t="str">
            <v xml:space="preserve">Maria de Fátima Sequeira Dias      </v>
          </cell>
        </row>
        <row r="7150">
          <cell r="B7150" t="str">
            <v xml:space="preserve">MARIA DE FÁTIMA TEIXEIRA RODRIGUES </v>
          </cell>
        </row>
        <row r="7151">
          <cell r="B7151" t="str">
            <v xml:space="preserve">Maria de Jesus Graça               </v>
          </cell>
        </row>
        <row r="7152">
          <cell r="B7152" t="str">
            <v xml:space="preserve">Maria de Lurdes C. M. Navio        </v>
          </cell>
        </row>
        <row r="7153">
          <cell r="B7153" t="str">
            <v xml:space="preserve">Maria de Lurdes Cabrita M. Navio   </v>
          </cell>
        </row>
        <row r="7154">
          <cell r="B7154" t="str">
            <v>MARIA DE LURDES DA LUZ DE FIGUEIRED</v>
          </cell>
        </row>
        <row r="7155">
          <cell r="B7155" t="str">
            <v>MARIA DE LURDES DE ALMEIDA SILVA FR</v>
          </cell>
        </row>
        <row r="7156">
          <cell r="B7156" t="str">
            <v>MARIA DE LURDES F.DA LUZ PAULA ALVE</v>
          </cell>
        </row>
        <row r="7157">
          <cell r="B7157" t="str">
            <v xml:space="preserve">MARIA DE LURDES N. A. A. FERNANDES </v>
          </cell>
        </row>
        <row r="7158">
          <cell r="B7158" t="str">
            <v xml:space="preserve">Maria de Lurdes S Cardoso Madeira  </v>
          </cell>
        </row>
        <row r="7159">
          <cell r="B7159" t="str">
            <v xml:space="preserve">Maria de Melo Duque                </v>
          </cell>
        </row>
        <row r="7160">
          <cell r="B7160" t="str">
            <v xml:space="preserve">MARIA DEL CARMEN C.NUNES PANTALEÃO </v>
          </cell>
        </row>
        <row r="7161">
          <cell r="B7161" t="str">
            <v xml:space="preserve">MARIA DEOLINDA MADEIRA             </v>
          </cell>
        </row>
        <row r="7162">
          <cell r="B7162" t="str">
            <v>MARIA DO CARMO DE F. F. CASTELLO-BR</v>
          </cell>
        </row>
        <row r="7163">
          <cell r="B7163" t="str">
            <v xml:space="preserve">Maria do Carmo F. Gonçalves        </v>
          </cell>
        </row>
        <row r="7164">
          <cell r="B7164" t="str">
            <v>MARIA DO CARMO M.GONÇALVES RODRIGUE</v>
          </cell>
        </row>
        <row r="7165">
          <cell r="B7165" t="str">
            <v xml:space="preserve">MARIA DO CARMO MARTINS SANTOS      </v>
          </cell>
        </row>
        <row r="7166">
          <cell r="B7166" t="str">
            <v xml:space="preserve">MARIA DO CARMO NUNES CRISTOVAO     </v>
          </cell>
        </row>
        <row r="7167">
          <cell r="B7167" t="str">
            <v xml:space="preserve">Maria do Carmo O.C.B. Ramos        </v>
          </cell>
        </row>
        <row r="7168">
          <cell r="B7168" t="str">
            <v xml:space="preserve">MARIA DO CARMO P V ESTEVES         </v>
          </cell>
        </row>
        <row r="7169">
          <cell r="B7169" t="str">
            <v>MARIA DO CARMO VIEIRA CORREIA GONÇA</v>
          </cell>
        </row>
        <row r="7170">
          <cell r="B7170" t="str">
            <v xml:space="preserve">Maria do Céu Decq Mota             </v>
          </cell>
        </row>
        <row r="7171">
          <cell r="B7171" t="str">
            <v xml:space="preserve">Maria do Céu Decq Mota             </v>
          </cell>
        </row>
        <row r="7172">
          <cell r="B7172" t="str">
            <v xml:space="preserve">MARIA DO CÉU DOMINGOS MARTINS      </v>
          </cell>
        </row>
        <row r="7173">
          <cell r="B7173" t="str">
            <v xml:space="preserve">MARIA DO CEU P. RODRIGUES MAGUEJA  </v>
          </cell>
        </row>
        <row r="7174">
          <cell r="B7174" t="str">
            <v xml:space="preserve">Maria do Livramento M. Delgado     </v>
          </cell>
        </row>
        <row r="7175">
          <cell r="B7175" t="str">
            <v xml:space="preserve">Maria do Rosário Sousa de Castro e </v>
          </cell>
        </row>
        <row r="7176">
          <cell r="B7176" t="str">
            <v xml:space="preserve">MARIA DOROTEIA DE CASTRO NUNES     </v>
          </cell>
        </row>
        <row r="7177">
          <cell r="B7177" t="str">
            <v xml:space="preserve">Maria Dorvalina da Costa e Silva   </v>
          </cell>
        </row>
        <row r="7178">
          <cell r="B7178" t="str">
            <v xml:space="preserve">Maria dos Anjos Esteves Fernandes  </v>
          </cell>
        </row>
        <row r="7179">
          <cell r="B7179" t="str">
            <v xml:space="preserve">Maria dos Anjos J.B.Severino       </v>
          </cell>
        </row>
        <row r="7180">
          <cell r="B7180" t="str">
            <v xml:space="preserve">MARIA DOS ANJOS MODAS LOPES JORGE  </v>
          </cell>
        </row>
        <row r="7181">
          <cell r="B7181" t="str">
            <v xml:space="preserve">MARIA DULCE BARROS DIAS            </v>
          </cell>
        </row>
        <row r="7182">
          <cell r="B7182" t="str">
            <v xml:space="preserve">MARIA DULCE PAIXAO HORTA           </v>
          </cell>
        </row>
        <row r="7183">
          <cell r="B7183" t="str">
            <v>MARIA DULCE ROSADO DOS REIS CORREIA</v>
          </cell>
        </row>
        <row r="7184">
          <cell r="B7184" t="str">
            <v xml:space="preserve">Maria Eduarda M.Vieira             </v>
          </cell>
        </row>
        <row r="7185">
          <cell r="B7185" t="str">
            <v xml:space="preserve">Maria Eduarda Raposo               </v>
          </cell>
        </row>
        <row r="7186">
          <cell r="B7186" t="str">
            <v xml:space="preserve">Maria Eduarda Silva Fordham        </v>
          </cell>
        </row>
        <row r="7187">
          <cell r="B7187" t="str">
            <v xml:space="preserve">MARIA EFIGENIA OLIV. COUTO PINTO   </v>
          </cell>
        </row>
        <row r="7188">
          <cell r="B7188" t="str">
            <v xml:space="preserve">Maria Eleonora V.G.C. Barreto      </v>
          </cell>
        </row>
        <row r="7189">
          <cell r="B7189" t="str">
            <v xml:space="preserve">MARIA ELISABETE N.M.MARQUES LOPES  </v>
          </cell>
        </row>
        <row r="7190">
          <cell r="B7190" t="str">
            <v xml:space="preserve">Maria Emilia de Jesus Azevedo      </v>
          </cell>
        </row>
        <row r="7191">
          <cell r="B7191" t="str">
            <v xml:space="preserve">Maria Emília de Sousa Silva Babo   </v>
          </cell>
        </row>
        <row r="7192">
          <cell r="B7192" t="str">
            <v>MARIA EMÍLIA FERREIRA SILVA VAREJÃO</v>
          </cell>
        </row>
        <row r="7193">
          <cell r="B7193" t="str">
            <v xml:space="preserve">Maria Emilia Lima Garcia do Amaral </v>
          </cell>
        </row>
        <row r="7194">
          <cell r="B7194" t="str">
            <v xml:space="preserve">MARIA EMÍLIA LONA MONTEIRO CID     </v>
          </cell>
        </row>
        <row r="7195">
          <cell r="B7195" t="str">
            <v>MARIA ENGRÁCIA S.MORAIS MOREIRA VAZ</v>
          </cell>
        </row>
        <row r="7196">
          <cell r="B7196" t="str">
            <v xml:space="preserve">Maria Eugénia Jorge Brito Raimundo </v>
          </cell>
        </row>
        <row r="7197">
          <cell r="B7197" t="str">
            <v xml:space="preserve">Maria Eugénia Santos Reis          </v>
          </cell>
        </row>
        <row r="7198">
          <cell r="B7198" t="str">
            <v xml:space="preserve">Maria Fátima F.Ramada de Sousa     </v>
          </cell>
        </row>
        <row r="7199">
          <cell r="B7199" t="str">
            <v xml:space="preserve">Maria Fátima Ferreira Costa Ramos  </v>
          </cell>
        </row>
        <row r="7200">
          <cell r="B7200" t="str">
            <v xml:space="preserve">Maria Fátima G. de Melo Estácio    </v>
          </cell>
        </row>
        <row r="7201">
          <cell r="B7201" t="str">
            <v xml:space="preserve">MARIA FÁTIMA P. CORREIA MACHADO    </v>
          </cell>
        </row>
        <row r="7202">
          <cell r="B7202" t="str">
            <v xml:space="preserve">Maria Fátima Ramada de Sousa       </v>
          </cell>
        </row>
        <row r="7203">
          <cell r="B7203" t="str">
            <v xml:space="preserve">Maria Fernanda B.Antunes Bento     </v>
          </cell>
        </row>
        <row r="7204">
          <cell r="B7204" t="str">
            <v xml:space="preserve">Maria Fernanda de Oliveira         </v>
          </cell>
        </row>
        <row r="7205">
          <cell r="B7205" t="str">
            <v xml:space="preserve">MARIA FERNANDA DIAS DA CUNHA       </v>
          </cell>
        </row>
        <row r="7206">
          <cell r="B7206" t="str">
            <v xml:space="preserve">MARIA FERNANDA HENRIQUES LOPES     </v>
          </cell>
        </row>
        <row r="7207">
          <cell r="B7207" t="str">
            <v xml:space="preserve">Maria Fernanda Marques Silva       </v>
          </cell>
        </row>
        <row r="7208">
          <cell r="B7208" t="str">
            <v xml:space="preserve">Maria Figueiredo Luz-Bar Prazer.   </v>
          </cell>
        </row>
        <row r="7209">
          <cell r="B7209" t="str">
            <v xml:space="preserve">MARIA FILOMENA ALMEIDA SILVA       </v>
          </cell>
        </row>
        <row r="7210">
          <cell r="B7210" t="str">
            <v xml:space="preserve">Maria Filomena C.Dâmaso Martins    </v>
          </cell>
        </row>
        <row r="7211">
          <cell r="B7211" t="str">
            <v xml:space="preserve">Maria Filomena Cabeceira Furtado   </v>
          </cell>
        </row>
        <row r="7212">
          <cell r="B7212" t="str">
            <v>MARIA FILOMENA CUSTÓDIO DA LUZ LOPE</v>
          </cell>
        </row>
        <row r="7213">
          <cell r="B7213" t="str">
            <v>MARIA FILOMENA F ARRUDA MOURA RESEN</v>
          </cell>
        </row>
        <row r="7214">
          <cell r="B7214" t="str">
            <v xml:space="preserve">MARIA FILOMENA LEMOS FELIX         </v>
          </cell>
        </row>
        <row r="7215">
          <cell r="B7215" t="str">
            <v xml:space="preserve">MARIA FILOMENA S. M. R. SPELBRINK  </v>
          </cell>
        </row>
        <row r="7216">
          <cell r="B7216" t="str">
            <v xml:space="preserve">Maria Filomena Silva               </v>
          </cell>
        </row>
        <row r="7217">
          <cell r="B7217" t="str">
            <v xml:space="preserve">MARIA FRANCINE BRITO CORTE-REAL    </v>
          </cell>
        </row>
        <row r="7218">
          <cell r="B7218" t="str">
            <v xml:space="preserve">Maria Gabriela Ambrósio Freitas    </v>
          </cell>
        </row>
        <row r="7219">
          <cell r="B7219" t="str">
            <v xml:space="preserve">Maria Gabriela Ambrósio Freitas    </v>
          </cell>
        </row>
        <row r="7220">
          <cell r="B7220" t="str">
            <v xml:space="preserve">Maria Gorette Raposo Estevam       </v>
          </cell>
        </row>
        <row r="7221">
          <cell r="B7221" t="str">
            <v xml:space="preserve">Maria Goretti Raposo R.Travassos   </v>
          </cell>
        </row>
        <row r="7222">
          <cell r="B7222" t="str">
            <v xml:space="preserve">MARIA GRACINDA SANTOS BARREIRA     </v>
          </cell>
        </row>
        <row r="7223">
          <cell r="B7223" t="str">
            <v xml:space="preserve">Maria Helena Amaral                </v>
          </cell>
        </row>
        <row r="7224">
          <cell r="B7224" t="str">
            <v xml:space="preserve">Maria Helena Amaral, Herdeiros     </v>
          </cell>
        </row>
        <row r="7225">
          <cell r="B7225" t="str">
            <v xml:space="preserve">Maria Helena Barros Ferreira Silva </v>
          </cell>
        </row>
        <row r="7226">
          <cell r="B7226" t="str">
            <v xml:space="preserve">MARIA HELENA BATISTA CARAPUCINHA   </v>
          </cell>
        </row>
        <row r="7227">
          <cell r="B7227" t="str">
            <v xml:space="preserve">Maria Helena de Chaves Braga       </v>
          </cell>
        </row>
        <row r="7228">
          <cell r="B7228" t="str">
            <v xml:space="preserve">MARIA HELENA GALVÃO MARTINS        </v>
          </cell>
        </row>
        <row r="7229">
          <cell r="B7229" t="str">
            <v xml:space="preserve">Maria Helena Leitão P.Castanheira  </v>
          </cell>
        </row>
        <row r="7230">
          <cell r="B7230" t="str">
            <v xml:space="preserve">MARIA HELENA MARCOS DIAS           </v>
          </cell>
        </row>
        <row r="7231">
          <cell r="B7231" t="str">
            <v xml:space="preserve">MARIA HELENA MORAIS TORRES VEIGA   </v>
          </cell>
        </row>
        <row r="7232">
          <cell r="B7232" t="str">
            <v xml:space="preserve">MARIA HELENA PEREIRA R PINHEIRO    </v>
          </cell>
        </row>
        <row r="7233">
          <cell r="B7233" t="str">
            <v xml:space="preserve">MARIA HELENA REIS SILVA LAMEIRAS   </v>
          </cell>
        </row>
        <row r="7234">
          <cell r="B7234" t="str">
            <v xml:space="preserve">Maria Helena Tomé Faleiro Almeida  </v>
          </cell>
        </row>
        <row r="7235">
          <cell r="B7235" t="str">
            <v xml:space="preserve">MARIA HELENA VAZ MARQUES           </v>
          </cell>
        </row>
        <row r="7236">
          <cell r="B7236" t="str">
            <v xml:space="preserve">Maria Helena Vieira Bonacho Tiago  </v>
          </cell>
        </row>
        <row r="7237">
          <cell r="B7237" t="str">
            <v xml:space="preserve">Maria Henriqueta D. Rodrigues      </v>
          </cell>
        </row>
        <row r="7238">
          <cell r="B7238" t="str">
            <v>MARIA INES CORREIA C.GASPAR BETTENC</v>
          </cell>
        </row>
        <row r="7239">
          <cell r="B7239" t="str">
            <v>MARIA ISABEL B. DE DORNELLAS CYSNEI</v>
          </cell>
        </row>
        <row r="7240">
          <cell r="B7240" t="str">
            <v xml:space="preserve">MARIA ISABEL B.C. DE OLIVEIRA      </v>
          </cell>
        </row>
        <row r="7241">
          <cell r="B7241" t="str">
            <v xml:space="preserve">MARIA ISABEL BARBOSA R. PEREIRA    </v>
          </cell>
        </row>
        <row r="7242">
          <cell r="B7242" t="str">
            <v xml:space="preserve">MARIA ISABEL DIAS FERREIRA         </v>
          </cell>
        </row>
        <row r="7243">
          <cell r="B7243" t="str">
            <v xml:space="preserve">MARIA ISABEL RAMOS SOARES GOULÃO   </v>
          </cell>
        </row>
        <row r="7244">
          <cell r="B7244" t="str">
            <v xml:space="preserve">Maria Isabel Santos Gonçalves      </v>
          </cell>
        </row>
        <row r="7245">
          <cell r="B7245" t="str">
            <v xml:space="preserve">Maria Isabel Silva de Carvalho     </v>
          </cell>
        </row>
        <row r="7246">
          <cell r="B7246" t="str">
            <v xml:space="preserve">MARIA IVONE LOPES                  </v>
          </cell>
        </row>
        <row r="7247">
          <cell r="B7247" t="str">
            <v xml:space="preserve">Maria Joana F. de Brito Costa      </v>
          </cell>
        </row>
        <row r="7248">
          <cell r="B7248" t="str">
            <v xml:space="preserve">MARIA JOANA PARREIRA SOBRAL        </v>
          </cell>
        </row>
        <row r="7249">
          <cell r="B7249" t="str">
            <v xml:space="preserve">MARIA JOÃO BARROS CALDEIRA DIAS    </v>
          </cell>
        </row>
        <row r="7250">
          <cell r="B7250" t="str">
            <v xml:space="preserve">Maria João C.Canto, Unipessoal,Lda </v>
          </cell>
        </row>
        <row r="7251">
          <cell r="B7251" t="str">
            <v xml:space="preserve">MARIA JOÃO CARDOSO BOAVENTURA      </v>
          </cell>
        </row>
        <row r="7252">
          <cell r="B7252" t="str">
            <v xml:space="preserve">Maria João Catalão                 </v>
          </cell>
        </row>
        <row r="7253">
          <cell r="B7253" t="str">
            <v xml:space="preserve">MARIA JOÃO MARTINS MURTINHA        </v>
          </cell>
        </row>
        <row r="7254">
          <cell r="B7254" t="str">
            <v xml:space="preserve">MARIA JOÃO NUNES BARATA PERES      </v>
          </cell>
        </row>
        <row r="7255">
          <cell r="B7255" t="str">
            <v xml:space="preserve">MARIA JOÃO PEREIRA CARRAPIÇO       </v>
          </cell>
        </row>
        <row r="7256">
          <cell r="B7256" t="str">
            <v>MARIA JOÃO QUEIRÓS DE CARVALHO ALVE</v>
          </cell>
        </row>
        <row r="7257">
          <cell r="B7257" t="str">
            <v>MARIA JOÃO RODRIGUES DE OLIVEIRA PA</v>
          </cell>
        </row>
        <row r="7258">
          <cell r="B7258" t="str">
            <v xml:space="preserve">Maria Joaquina F.S. Rooke          </v>
          </cell>
        </row>
        <row r="7259">
          <cell r="B7259" t="str">
            <v xml:space="preserve">Maria José Cabral de Sousa         </v>
          </cell>
        </row>
        <row r="7260">
          <cell r="B7260" t="str">
            <v xml:space="preserve">Maria José Chambel Soares          </v>
          </cell>
        </row>
        <row r="7261">
          <cell r="B7261" t="str">
            <v xml:space="preserve">MARIA JOSE GRANADEIRO MARTINS      </v>
          </cell>
        </row>
        <row r="7262">
          <cell r="B7262" t="str">
            <v>MARIA JOSE MARREIROS DA SILVA VIEGA</v>
          </cell>
        </row>
        <row r="7263">
          <cell r="B7263" t="str">
            <v xml:space="preserve">Maria José Neto Gonçalves          </v>
          </cell>
        </row>
        <row r="7264">
          <cell r="B7264" t="str">
            <v xml:space="preserve">Maria José Pinho-Serv.Catering,Lda </v>
          </cell>
        </row>
        <row r="7265">
          <cell r="B7265" t="str">
            <v xml:space="preserve">Maria José R.L.Martins Rodrigues   </v>
          </cell>
        </row>
        <row r="7266">
          <cell r="B7266" t="str">
            <v xml:space="preserve">MARIA JOSÉ RAPOSO DOS REIS MATOS   </v>
          </cell>
        </row>
        <row r="7267">
          <cell r="B7267" t="str">
            <v xml:space="preserve">Maria José Ribeiro Riobom Santos   </v>
          </cell>
        </row>
        <row r="7268">
          <cell r="B7268" t="str">
            <v>MARIA JOSÉ RODRIGUES ESTEVES VIGÁRI</v>
          </cell>
        </row>
        <row r="7269">
          <cell r="B7269" t="str">
            <v xml:space="preserve">MARIA JOSÉ SANCHES ANDRÉ           </v>
          </cell>
        </row>
        <row r="7270">
          <cell r="B7270" t="str">
            <v xml:space="preserve">Maria José Santos                  </v>
          </cell>
        </row>
        <row r="7271">
          <cell r="B7271" t="str">
            <v xml:space="preserve">Maria José Soares Teixeira         </v>
          </cell>
        </row>
        <row r="7272">
          <cell r="B7272" t="str">
            <v xml:space="preserve">Maria José Sousa                   </v>
          </cell>
        </row>
        <row r="7273">
          <cell r="B7273" t="str">
            <v xml:space="preserve">MARIA JUDITE PIRES ESTEVES CALADO  </v>
          </cell>
        </row>
        <row r="7274">
          <cell r="B7274" t="str">
            <v xml:space="preserve">Maria Juliana Bairos               </v>
          </cell>
        </row>
        <row r="7275">
          <cell r="B7275" t="str">
            <v xml:space="preserve">Maria Laura das Dores Costa Pinto  </v>
          </cell>
        </row>
        <row r="7276">
          <cell r="B7276" t="str">
            <v xml:space="preserve">Maria Leonor Marques Ferreira      </v>
          </cell>
        </row>
        <row r="7277">
          <cell r="B7277" t="str">
            <v>MARIA LEONOR RIBEIRO ALMEIDA CARDOS</v>
          </cell>
        </row>
        <row r="7278">
          <cell r="B7278" t="str">
            <v xml:space="preserve">MARIA LEONOR SANTOS BANDEIRAS      </v>
          </cell>
        </row>
        <row r="7279">
          <cell r="B7279" t="str">
            <v xml:space="preserve">Maria Livramento Figueiredo        </v>
          </cell>
        </row>
        <row r="7280">
          <cell r="B7280" t="str">
            <v>MARIA LORENA BOTELHO AMARAL M. VIVE</v>
          </cell>
        </row>
        <row r="7281">
          <cell r="B7281" t="str">
            <v>MARIA LOURDES S.CARVALHO FIGUEIREDO</v>
          </cell>
        </row>
        <row r="7282">
          <cell r="B7282" t="str">
            <v xml:space="preserve">Maria Lucilia C. Ferreira          </v>
          </cell>
        </row>
        <row r="7283">
          <cell r="B7283" t="str">
            <v xml:space="preserve">MARIA LUDOVINA COELHO              </v>
          </cell>
        </row>
        <row r="7284">
          <cell r="B7284" t="str">
            <v xml:space="preserve">Maria Luisa Abraços Mota           </v>
          </cell>
        </row>
        <row r="7285">
          <cell r="B7285" t="str">
            <v xml:space="preserve">MARIA LUÍSA LACERDA MELO FERREIRA  </v>
          </cell>
        </row>
        <row r="7286">
          <cell r="B7286" t="str">
            <v xml:space="preserve">MARIA LUÍSA MOREIRA PRATT          </v>
          </cell>
        </row>
        <row r="7287">
          <cell r="B7287" t="str">
            <v xml:space="preserve">MARIA LURDES MARTINS NUNES         </v>
          </cell>
        </row>
        <row r="7288">
          <cell r="B7288" t="str">
            <v xml:space="preserve">MARIA LURDES S.SANTOS DUQUE        </v>
          </cell>
        </row>
        <row r="7289">
          <cell r="B7289" t="str">
            <v>MARIA MADALENA FERNANDES CANSADO SI</v>
          </cell>
        </row>
        <row r="7290">
          <cell r="B7290" t="str">
            <v xml:space="preserve">MARIA MADALENA NUNES DE MELO SOUSA </v>
          </cell>
        </row>
        <row r="7291">
          <cell r="B7291" t="str">
            <v>MARIA MADALENA PESTANA FRAGOSO ALME</v>
          </cell>
        </row>
        <row r="7292">
          <cell r="B7292" t="str">
            <v xml:space="preserve">MARIA MADALENA V AUGUSTO OLIVEIRA  </v>
          </cell>
        </row>
        <row r="7293">
          <cell r="B7293" t="str">
            <v xml:space="preserve">Maria Manuel Barbos J.S.Gonçalves  </v>
          </cell>
        </row>
        <row r="7294">
          <cell r="B7294" t="str">
            <v xml:space="preserve">Maria Manuela Albuquerque Fabião   </v>
          </cell>
        </row>
        <row r="7295">
          <cell r="B7295" t="str">
            <v xml:space="preserve">Maria Manuela C.Silva Lourenço     </v>
          </cell>
        </row>
        <row r="7296">
          <cell r="B7296" t="str">
            <v xml:space="preserve">Maria Manuela Charais              </v>
          </cell>
        </row>
        <row r="7297">
          <cell r="B7297" t="str">
            <v>MARIA MANUELA DA COSTA MAYA ALMENDR</v>
          </cell>
        </row>
        <row r="7298">
          <cell r="B7298" t="str">
            <v>MARIA MANUELA MIROTES G. S. C. MESQ</v>
          </cell>
        </row>
        <row r="7299">
          <cell r="B7299" t="str">
            <v xml:space="preserve">MARIA MANUELA NASCIMENTO VIEIRA    </v>
          </cell>
        </row>
        <row r="7300">
          <cell r="B7300" t="str">
            <v>MARIA MANUELA PEREIRA D. P. D. CARN</v>
          </cell>
        </row>
        <row r="7301">
          <cell r="B7301" t="str">
            <v>MARIA MANUELA PINTO SOUSA LEITE FRE</v>
          </cell>
        </row>
        <row r="7302">
          <cell r="B7302" t="str">
            <v>MARIA MANUELA SALRETA L.ROCHA GONÇA</v>
          </cell>
        </row>
        <row r="7303">
          <cell r="B7303" t="str">
            <v xml:space="preserve">MARIA MANUELA SILVA RUA OLIVEIRA   </v>
          </cell>
        </row>
        <row r="7304">
          <cell r="B7304" t="str">
            <v xml:space="preserve">MARIA MARCELINA PEDRO PEREIRA      </v>
          </cell>
        </row>
        <row r="7305">
          <cell r="B7305" t="str">
            <v>Maria Margarida Crisóstomo Medeiros</v>
          </cell>
        </row>
        <row r="7306">
          <cell r="B7306" t="str">
            <v>MARIA MARGARIDA FERREIRA GOMES DE S</v>
          </cell>
        </row>
        <row r="7307">
          <cell r="B7307" t="str">
            <v>MARIA MARGARIDA PACHECO MATIAS LIMA</v>
          </cell>
        </row>
        <row r="7308">
          <cell r="B7308" t="str">
            <v xml:space="preserve">MARIA NATALIA CABRAL DA SILVA MELO </v>
          </cell>
        </row>
        <row r="7309">
          <cell r="B7309" t="str">
            <v xml:space="preserve">Maria Natália Gusmão M.G.Machado   </v>
          </cell>
        </row>
        <row r="7310">
          <cell r="B7310" t="str">
            <v>MARIA NATALIA PAIXÃO  VIEGAS ALEIXO</v>
          </cell>
        </row>
        <row r="7311">
          <cell r="B7311" t="str">
            <v xml:space="preserve">Maria Norberta S. Garcia Mendonça  </v>
          </cell>
        </row>
        <row r="7312">
          <cell r="B7312" t="str">
            <v xml:space="preserve">MARIA OCTÁVIA FERREIRA CARRILHO    </v>
          </cell>
        </row>
        <row r="7313">
          <cell r="B7313" t="str">
            <v xml:space="preserve">Maria Ofélia Serpa                 </v>
          </cell>
        </row>
        <row r="7314">
          <cell r="B7314" t="str">
            <v>MARIA OLGA BETTENCOURT S. A. RESEND</v>
          </cell>
        </row>
        <row r="7315">
          <cell r="B7315" t="str">
            <v xml:space="preserve">Maria Olinda Franco Alves          </v>
          </cell>
        </row>
        <row r="7316">
          <cell r="B7316" t="str">
            <v xml:space="preserve">Maria Paula B. P. C. Resendes      </v>
          </cell>
        </row>
        <row r="7317">
          <cell r="B7317" t="str">
            <v xml:space="preserve">MARIA PAULA C.S. FRANCO RIBEIRO    </v>
          </cell>
        </row>
        <row r="7318">
          <cell r="B7318" t="str">
            <v>MARIA PAULA F. LOPES ARNAUT POMBEIR</v>
          </cell>
        </row>
        <row r="7319">
          <cell r="B7319" t="str">
            <v xml:space="preserve">Maria Paula Ferreira Cabrita       </v>
          </cell>
        </row>
        <row r="7320">
          <cell r="B7320" t="str">
            <v xml:space="preserve">Maria Pereira Barbosa              </v>
          </cell>
        </row>
        <row r="7321">
          <cell r="B7321" t="str">
            <v xml:space="preserve">Maria Pureza Santos Moreira        </v>
          </cell>
        </row>
        <row r="7322">
          <cell r="B7322" t="str">
            <v xml:space="preserve">MARIA RAQUEL MORAIS MATOS MACEDO   </v>
          </cell>
        </row>
        <row r="7323">
          <cell r="B7323" t="str">
            <v xml:space="preserve">Maria Regina G.Bettencourt Dores   </v>
          </cell>
        </row>
        <row r="7324">
          <cell r="B7324" t="str">
            <v>MARIA REGINA MOITOSO DE VARGAS GONC</v>
          </cell>
        </row>
        <row r="7325">
          <cell r="B7325" t="str">
            <v xml:space="preserve">MARIA ROSA DELGADO ALVES           </v>
          </cell>
        </row>
        <row r="7326">
          <cell r="B7326" t="str">
            <v xml:space="preserve">MARIA ROSARIO P  OLIVEIRA PIMENTEL </v>
          </cell>
        </row>
        <row r="7327">
          <cell r="B7327" t="str">
            <v>MARIA RUTE VALENTE PAULINO DE SOUSA</v>
          </cell>
        </row>
        <row r="7328">
          <cell r="B7328" t="str">
            <v>Maria Sagrado Coração Jesus O.C Car</v>
          </cell>
        </row>
        <row r="7329">
          <cell r="B7329" t="str">
            <v>Maria Salomé Leal da Silva Medeiros</v>
          </cell>
        </row>
        <row r="7330">
          <cell r="B7330" t="str">
            <v xml:space="preserve">MARIA SILVIA NUNES DE JESUS CABRAL </v>
          </cell>
        </row>
        <row r="7331">
          <cell r="B7331" t="str">
            <v xml:space="preserve">MARIA SOFIA FERNANDES              </v>
          </cell>
        </row>
        <row r="7332">
          <cell r="B7332" t="str">
            <v xml:space="preserve">MARIA SUSETE DOS SANTOS MARQUES    </v>
          </cell>
        </row>
        <row r="7333">
          <cell r="B7333" t="str">
            <v xml:space="preserve">Maria Teresa Azevedo               </v>
          </cell>
        </row>
        <row r="7334">
          <cell r="B7334" t="str">
            <v xml:space="preserve">Maria Teresa de Jesus Ferreia      </v>
          </cell>
        </row>
        <row r="7335">
          <cell r="B7335" t="str">
            <v>MARIA TERESA DO PATROCINIO RAMOS AR</v>
          </cell>
        </row>
        <row r="7336">
          <cell r="B7336" t="str">
            <v xml:space="preserve">Maria Teresa Estrela Martins       </v>
          </cell>
        </row>
        <row r="7337">
          <cell r="B7337" t="str">
            <v xml:space="preserve">MARIA TERESA F.DUARTE MORENO       </v>
          </cell>
        </row>
        <row r="7338">
          <cell r="B7338" t="str">
            <v xml:space="preserve">MARIA TERESA FRANCAIS SALVADOR     </v>
          </cell>
        </row>
        <row r="7339">
          <cell r="B7339" t="str">
            <v xml:space="preserve">Maria Teresa Parente               </v>
          </cell>
        </row>
        <row r="7340">
          <cell r="B7340" t="str">
            <v xml:space="preserve">MARIA TERESA PEREIRA ALVES MIMOSO  </v>
          </cell>
        </row>
        <row r="7341">
          <cell r="B7341" t="str">
            <v xml:space="preserve">MARIA TERESA SOARES MATIAS MATEUS  </v>
          </cell>
        </row>
        <row r="7342">
          <cell r="B7342" t="str">
            <v xml:space="preserve">Maria Vitória Pedro                </v>
          </cell>
        </row>
        <row r="7343">
          <cell r="B7343" t="str">
            <v xml:space="preserve">Maria Zenália Sousa Rego           </v>
          </cell>
        </row>
        <row r="7344">
          <cell r="B7344" t="str">
            <v xml:space="preserve">Mariana Feijóo Passos Lameirinhas  </v>
          </cell>
        </row>
        <row r="7345">
          <cell r="B7345" t="str">
            <v xml:space="preserve">Mariana Pereira Silva Unip.Lda.    </v>
          </cell>
        </row>
        <row r="7346">
          <cell r="B7346" t="str">
            <v xml:space="preserve">Mariano &amp; Sousa, Lda               </v>
          </cell>
        </row>
        <row r="7347">
          <cell r="B7347" t="str">
            <v>Marília Alexandra A.Oliveira Barros</v>
          </cell>
        </row>
        <row r="7348">
          <cell r="B7348" t="str">
            <v xml:space="preserve">Marília Rodrigues Silva Pereira    </v>
          </cell>
        </row>
        <row r="7349">
          <cell r="B7349" t="str">
            <v xml:space="preserve">MARINA ALEXANDRA M. CALADO         </v>
          </cell>
        </row>
        <row r="7350">
          <cell r="B7350" t="str">
            <v xml:space="preserve">MARINA CRISTINA SILVA CARVALHO     </v>
          </cell>
        </row>
        <row r="7351">
          <cell r="B7351" t="str">
            <v xml:space="preserve">MARINA MARIA DE LIMA CUNHA         </v>
          </cell>
        </row>
        <row r="7352">
          <cell r="B7352" t="str">
            <v xml:space="preserve">Marinoteis-S. Prom. Const.Hóteis   </v>
          </cell>
        </row>
        <row r="7353">
          <cell r="B7353" t="str">
            <v xml:space="preserve">Mário Adelino Pires Pardo          </v>
          </cell>
        </row>
        <row r="7354">
          <cell r="B7354" t="str">
            <v xml:space="preserve">Mário Adérito G. Antunes Roque     </v>
          </cell>
        </row>
        <row r="7355">
          <cell r="B7355" t="str">
            <v xml:space="preserve">Mário Alexandre Perdigão Amado     </v>
          </cell>
        </row>
        <row r="7356">
          <cell r="B7356" t="str">
            <v xml:space="preserve">Mário Aníbal da Costa              </v>
          </cell>
        </row>
        <row r="7357">
          <cell r="B7357" t="str">
            <v xml:space="preserve">Mário Aníbal da Costa, Herdeiros   </v>
          </cell>
        </row>
        <row r="7358">
          <cell r="B7358" t="str">
            <v xml:space="preserve">MARIO ANTONIO MESTRE VIEIRA        </v>
          </cell>
        </row>
        <row r="7359">
          <cell r="B7359" t="str">
            <v xml:space="preserve">Mário Baptista Torres              </v>
          </cell>
        </row>
        <row r="7360">
          <cell r="B7360" t="str">
            <v xml:space="preserve">Mário Borges Esteves de Oliveira   </v>
          </cell>
        </row>
        <row r="7361">
          <cell r="B7361" t="str">
            <v xml:space="preserve">Mário Borges Esteves Oliveira      </v>
          </cell>
        </row>
        <row r="7362">
          <cell r="B7362" t="str">
            <v xml:space="preserve">Mário Carlos Trigo Cácima          </v>
          </cell>
        </row>
        <row r="7363">
          <cell r="B7363" t="str">
            <v xml:space="preserve">Mário de Jesus Neves               </v>
          </cell>
        </row>
        <row r="7364">
          <cell r="B7364" t="str">
            <v xml:space="preserve">Mário de Sousa Paulo               </v>
          </cell>
        </row>
        <row r="7365">
          <cell r="B7365" t="str">
            <v xml:space="preserve">MÁRIO DE SOUSA VICENTE SILVA       </v>
          </cell>
        </row>
        <row r="7366">
          <cell r="B7366" t="str">
            <v xml:space="preserve">Mário dos Reis Rodrigo, Lda        </v>
          </cell>
        </row>
        <row r="7367">
          <cell r="B7367" t="str">
            <v xml:space="preserve">Mário Duarte Costa Machado         </v>
          </cell>
        </row>
        <row r="7368">
          <cell r="B7368" t="str">
            <v xml:space="preserve">Mário e Paulo Silva, Lda           </v>
          </cell>
        </row>
        <row r="7369">
          <cell r="B7369" t="str">
            <v xml:space="preserve">Mário Félix                        </v>
          </cell>
        </row>
        <row r="7370">
          <cell r="B7370" t="str">
            <v xml:space="preserve">Mário Ferreira                     </v>
          </cell>
        </row>
        <row r="7371">
          <cell r="B7371" t="str">
            <v xml:space="preserve">Mário Filipe Trole Quarenta        </v>
          </cell>
        </row>
        <row r="7372">
          <cell r="B7372" t="str">
            <v xml:space="preserve">Mário Gastão Xavier Castro e Melo  </v>
          </cell>
        </row>
        <row r="7373">
          <cell r="B7373" t="str">
            <v xml:space="preserve">MARIO GONCALO DA CRUZ SANTOS       </v>
          </cell>
        </row>
        <row r="7374">
          <cell r="B7374" t="str">
            <v xml:space="preserve">Mário Gonçalves, Lda               </v>
          </cell>
        </row>
        <row r="7375">
          <cell r="B7375" t="str">
            <v xml:space="preserve">Mário J. F. Dias                   </v>
          </cell>
        </row>
        <row r="7376">
          <cell r="B7376" t="str">
            <v xml:space="preserve">Mário J. Oliveira &amp; Irmão, Lda     </v>
          </cell>
        </row>
        <row r="7377">
          <cell r="B7377" t="str">
            <v xml:space="preserve">MARIO JOAO MARQUES FERNANDES       </v>
          </cell>
        </row>
        <row r="7378">
          <cell r="B7378" t="str">
            <v>MARIO JOAO P  MENDES DAS FELISBELAS</v>
          </cell>
        </row>
        <row r="7379">
          <cell r="B7379" t="str">
            <v xml:space="preserve">MARIO JOAQUIM DOS SANTOS CARDOSO   </v>
          </cell>
        </row>
        <row r="7380">
          <cell r="B7380" t="str">
            <v xml:space="preserve">Mário Jorge Aguiar Batista         </v>
          </cell>
        </row>
        <row r="7381">
          <cell r="B7381" t="str">
            <v>Mário Jorge Aguiar Batista-Soc.Unip</v>
          </cell>
        </row>
        <row r="7382">
          <cell r="B7382" t="str">
            <v xml:space="preserve">MÁRIO JORGE CARREIRO               </v>
          </cell>
        </row>
        <row r="7383">
          <cell r="B7383" t="str">
            <v xml:space="preserve">Mário Jorge Carreiro Pimentel      </v>
          </cell>
        </row>
        <row r="7384">
          <cell r="B7384" t="str">
            <v xml:space="preserve">MARIO JORGE DE FREITAS BATISTA     </v>
          </cell>
        </row>
        <row r="7385">
          <cell r="B7385" t="str">
            <v xml:space="preserve">Mário Jorge de Moura Freitas       </v>
          </cell>
        </row>
        <row r="7386">
          <cell r="B7386" t="str">
            <v xml:space="preserve">Mário Jorge de Moura Freitas-Servº </v>
          </cell>
        </row>
        <row r="7387">
          <cell r="B7387" t="str">
            <v>Mário Jorge de Oliveira Lopes, Lda.</v>
          </cell>
        </row>
        <row r="7388">
          <cell r="B7388" t="str">
            <v xml:space="preserve">MÁRIO JORGE DOS SANTOS GALEGO      </v>
          </cell>
        </row>
        <row r="7389">
          <cell r="B7389" t="str">
            <v xml:space="preserve">MÁRIO JORGE FREITAS JORDÃO         </v>
          </cell>
        </row>
        <row r="7390">
          <cell r="B7390" t="str">
            <v xml:space="preserve">Mário Jorge Martins Brum           </v>
          </cell>
        </row>
        <row r="7391">
          <cell r="B7391" t="str">
            <v xml:space="preserve">Mário Jorge Moura Freitas          </v>
          </cell>
        </row>
        <row r="7392">
          <cell r="B7392" t="str">
            <v xml:space="preserve">Mário Jorge Vieira da Silva        </v>
          </cell>
        </row>
        <row r="7393">
          <cell r="B7393" t="str">
            <v xml:space="preserve">MARIO LUIS CABECINHA PONTES        </v>
          </cell>
        </row>
        <row r="7394">
          <cell r="B7394" t="str">
            <v xml:space="preserve">Mário Maciel Travassos Medeiros    </v>
          </cell>
        </row>
        <row r="7395">
          <cell r="B7395" t="str">
            <v xml:space="preserve">MÁRIO MANUEL PEREIRA C. CABRITA    </v>
          </cell>
        </row>
        <row r="7396">
          <cell r="B7396" t="str">
            <v xml:space="preserve">Mário Mendes, Lda                  </v>
          </cell>
        </row>
        <row r="7397">
          <cell r="B7397" t="str">
            <v xml:space="preserve">Mário Nunes Resende                </v>
          </cell>
        </row>
        <row r="7398">
          <cell r="B7398" t="str">
            <v xml:space="preserve">Mário Pereira Cartaxo, Lda         </v>
          </cell>
        </row>
        <row r="7399">
          <cell r="B7399" t="str">
            <v xml:space="preserve">Mário Rui Caetano Martins          </v>
          </cell>
        </row>
        <row r="7400">
          <cell r="B7400" t="str">
            <v>MÁRIO RUI CAMARA LEANDRO DE MEDEIRO</v>
          </cell>
        </row>
        <row r="7401">
          <cell r="B7401" t="str">
            <v xml:space="preserve">Mário Rui Costa Cabral             </v>
          </cell>
        </row>
        <row r="7402">
          <cell r="B7402" t="str">
            <v xml:space="preserve">MARIO RUI DA SILVA RODRIGUES       </v>
          </cell>
        </row>
        <row r="7403">
          <cell r="B7403" t="str">
            <v xml:space="preserve">MARIO RUI DE OLIVEIRA SOARES       </v>
          </cell>
        </row>
        <row r="7404">
          <cell r="B7404" t="str">
            <v xml:space="preserve">MARIO RUI DUARTE QUINTINO          </v>
          </cell>
        </row>
        <row r="7405">
          <cell r="B7405" t="str">
            <v xml:space="preserve">Mário Rui Rocha de Castro          </v>
          </cell>
        </row>
        <row r="7406">
          <cell r="B7406" t="str">
            <v xml:space="preserve">Mário Sarmento, Ldª                </v>
          </cell>
        </row>
        <row r="7407">
          <cell r="B7407" t="str">
            <v xml:space="preserve">Mário Valente de Lima              </v>
          </cell>
        </row>
        <row r="7408">
          <cell r="B7408" t="str">
            <v xml:space="preserve">MARISA ISABEL LUZ SILVA            </v>
          </cell>
        </row>
        <row r="7409">
          <cell r="B7409" t="str">
            <v xml:space="preserve">Marisa Moniz Feijoca               </v>
          </cell>
        </row>
        <row r="7410">
          <cell r="B7410" t="str">
            <v xml:space="preserve">MARISA PITA OLIM                   </v>
          </cell>
        </row>
        <row r="7411">
          <cell r="B7411" t="str">
            <v xml:space="preserve">MARISA RODRIGUES DA LUZ GUERREIRO  </v>
          </cell>
        </row>
        <row r="7412">
          <cell r="B7412" t="str">
            <v>MARITIM Hotel &amp; Int. Cong.Center Dr</v>
          </cell>
        </row>
        <row r="7413">
          <cell r="B7413" t="str">
            <v xml:space="preserve">Maritz Marketing, Lda              </v>
          </cell>
        </row>
        <row r="7414">
          <cell r="B7414" t="str">
            <v xml:space="preserve">Marka-Marketing Aplicado, Lda      </v>
          </cell>
        </row>
        <row r="7415">
          <cell r="B7415" t="str">
            <v>Markesin Sinalética e Publicidade,L</v>
          </cell>
        </row>
        <row r="7416">
          <cell r="B7416" t="str">
            <v xml:space="preserve">Marketforce Communications, Ltd    </v>
          </cell>
        </row>
        <row r="7417">
          <cell r="B7417" t="str">
            <v xml:space="preserve">Marketing da Vila                  </v>
          </cell>
        </row>
        <row r="7418">
          <cell r="B7418" t="str">
            <v>Marketing for you-Estr.C.Imagem,Lda</v>
          </cell>
        </row>
        <row r="7419">
          <cell r="B7419" t="str">
            <v xml:space="preserve">Market-Iniciative                  </v>
          </cell>
        </row>
        <row r="7420">
          <cell r="B7420" t="str">
            <v>Marketividade-Marketing, Comunicaçã</v>
          </cell>
        </row>
        <row r="7421">
          <cell r="B7421" t="str">
            <v xml:space="preserve">MarketWare-S.Mercados Digitais,Lda </v>
          </cell>
        </row>
        <row r="7422">
          <cell r="B7422" t="str">
            <v xml:space="preserve">Markimix, Lda.                     </v>
          </cell>
        </row>
        <row r="7423">
          <cell r="B7423" t="str">
            <v xml:space="preserve">Markint                            </v>
          </cell>
        </row>
        <row r="7424">
          <cell r="B7424" t="str">
            <v xml:space="preserve">Markpure-C.Art.Méd.Ortopédicos,Lda </v>
          </cell>
        </row>
        <row r="7425">
          <cell r="B7425" t="str">
            <v xml:space="preserve">Marksearch-Estudos Mercado,Lda     </v>
          </cell>
        </row>
        <row r="7426">
          <cell r="B7426" t="str">
            <v xml:space="preserve">Marktest-Marketing,Organ.,Form.Lda </v>
          </cell>
        </row>
        <row r="7427">
          <cell r="B7427" t="str">
            <v>Marktree-Consultadoria de Marketing</v>
          </cell>
        </row>
        <row r="7428">
          <cell r="B7428" t="str">
            <v>Marmequer-EmpºTuristicos e Imobiliá</v>
          </cell>
        </row>
        <row r="7429">
          <cell r="B7429" t="str">
            <v xml:space="preserve">Mármores e Granitos, Lda           </v>
          </cell>
        </row>
        <row r="7430">
          <cell r="B7430" t="str">
            <v xml:space="preserve">Marmorista de Alvalade, Lda.       </v>
          </cell>
        </row>
        <row r="7431">
          <cell r="B7431" t="str">
            <v xml:space="preserve">Marodigás, Lda                     </v>
          </cell>
        </row>
        <row r="7432">
          <cell r="B7432" t="str">
            <v xml:space="preserve">Marope Hotelaria, SA               </v>
          </cell>
        </row>
        <row r="7433">
          <cell r="B7433" t="str">
            <v xml:space="preserve">Marpe-Constr.Instalaç.Técnicas,SA  </v>
          </cell>
        </row>
        <row r="7434">
          <cell r="B7434" t="str">
            <v>Marqueplano-Estudos S.Marketing,Lda</v>
          </cell>
        </row>
        <row r="7435">
          <cell r="B7435" t="str">
            <v xml:space="preserve">Marques &amp; Caiano, Lª               </v>
          </cell>
        </row>
        <row r="7436">
          <cell r="B7436" t="str">
            <v xml:space="preserve">Marques &amp; Cláudio, Lda             </v>
          </cell>
        </row>
        <row r="7437">
          <cell r="B7437" t="str">
            <v xml:space="preserve">Marques &amp; Frederico, Lda.          </v>
          </cell>
        </row>
        <row r="7438">
          <cell r="B7438" t="str">
            <v xml:space="preserve">Marques Alves &amp; Silva, Lda         </v>
          </cell>
        </row>
        <row r="7439">
          <cell r="B7439" t="str">
            <v xml:space="preserve">Marques Britas, SA                 </v>
          </cell>
        </row>
        <row r="7440">
          <cell r="B7440" t="str">
            <v xml:space="preserve">Marques e Neto, Lda                </v>
          </cell>
        </row>
        <row r="7441">
          <cell r="B7441" t="str">
            <v xml:space="preserve">Marques e Silva, Lda               </v>
          </cell>
        </row>
        <row r="7442">
          <cell r="B7442" t="str">
            <v xml:space="preserve">Marques Raso, Lda.                 </v>
          </cell>
        </row>
        <row r="7443">
          <cell r="B7443" t="str">
            <v xml:space="preserve">Marques, Passos e Correia, Lda     </v>
          </cell>
        </row>
        <row r="7444">
          <cell r="B7444" t="str">
            <v xml:space="preserve">Marques, Passos e Correia, Lda     </v>
          </cell>
        </row>
        <row r="7445">
          <cell r="B7445" t="str">
            <v xml:space="preserve">Marques, Passos e Correia, Lda     </v>
          </cell>
        </row>
        <row r="7446">
          <cell r="B7446" t="str">
            <v xml:space="preserve">Marques, SA                        </v>
          </cell>
        </row>
        <row r="7447">
          <cell r="B7447" t="str">
            <v xml:space="preserve">Marsh, Lda                         </v>
          </cell>
        </row>
        <row r="7448">
          <cell r="B7448" t="str">
            <v xml:space="preserve">Marshall Arts International SL     </v>
          </cell>
        </row>
        <row r="7449">
          <cell r="B7449" t="str">
            <v xml:space="preserve">Marsil-Artes Gráficas,LDA          </v>
          </cell>
        </row>
        <row r="7450">
          <cell r="B7450" t="str">
            <v xml:space="preserve">MARSS-Maintenance Ramp Safe Soc.   </v>
          </cell>
        </row>
        <row r="7451">
          <cell r="B7451" t="str">
            <v xml:space="preserve">Marta Cláudia de Medeiros Cabral   </v>
          </cell>
        </row>
        <row r="7452">
          <cell r="B7452" t="str">
            <v xml:space="preserve">MARTA CORREIA VILLAS BOAS MARQUES  </v>
          </cell>
        </row>
        <row r="7453">
          <cell r="B7453" t="str">
            <v xml:space="preserve">MARTA DA GLORIA MORAIS TEIXEIRA    </v>
          </cell>
        </row>
        <row r="7454">
          <cell r="B7454" t="str">
            <v>Marta Dourado- Gab.Fotog. Casino Es</v>
          </cell>
        </row>
        <row r="7455">
          <cell r="B7455" t="str">
            <v xml:space="preserve">Marta Isabel Carreiro Melo Borges  </v>
          </cell>
        </row>
        <row r="7456">
          <cell r="B7456" t="str">
            <v xml:space="preserve">Marta Luísa Bairrão Dias Margarido </v>
          </cell>
        </row>
        <row r="7457">
          <cell r="B7457" t="str">
            <v>MARTA MARIA QUINTAS RIBEIRO DE CARV</v>
          </cell>
        </row>
        <row r="7458">
          <cell r="B7458" t="str">
            <v>MARTA RAQUEL TUNA GENTIL-HOMEM QUAR</v>
          </cell>
        </row>
        <row r="7459">
          <cell r="B7459" t="str">
            <v xml:space="preserve">MARTA SOFIA LEAL RAMOS             </v>
          </cell>
        </row>
        <row r="7460">
          <cell r="B7460" t="str">
            <v xml:space="preserve">Marteleira - Hotelaria, Lda        </v>
          </cell>
        </row>
        <row r="7461">
          <cell r="B7461" t="str">
            <v>Martifer- Construções Metalomecânic</v>
          </cell>
        </row>
        <row r="7462">
          <cell r="B7462" t="str">
            <v xml:space="preserve">Martifer EnerQ-Sist.Energ.Renov.SA </v>
          </cell>
        </row>
        <row r="7463">
          <cell r="B7463" t="str">
            <v xml:space="preserve">Martifer II Inox, SA               </v>
          </cell>
        </row>
        <row r="7464">
          <cell r="B7464" t="str">
            <v>Martifer-Constr.Metalomecânicas, SA</v>
          </cell>
        </row>
        <row r="7465">
          <cell r="B7465" t="str">
            <v xml:space="preserve">Martimax-Socº Unipessoal, Lda      </v>
          </cell>
        </row>
        <row r="7466">
          <cell r="B7466" t="str">
            <v>Martimira-Materiais Construção, Lda</v>
          </cell>
        </row>
        <row r="7467">
          <cell r="B7467" t="str">
            <v>Martinel-Mat.Papelaria Livraria,Lda</v>
          </cell>
        </row>
        <row r="7468">
          <cell r="B7468" t="str">
            <v>Martinho Augusto &amp; Alzira Oliveira,</v>
          </cell>
        </row>
        <row r="7469">
          <cell r="B7469" t="str">
            <v xml:space="preserve">Martins &amp; Almeida, SA              </v>
          </cell>
        </row>
        <row r="7470">
          <cell r="B7470" t="str">
            <v>Martins &amp; Catrau-Ind.Madeir.Trat.Ld</v>
          </cell>
        </row>
        <row r="7471">
          <cell r="B7471" t="str">
            <v xml:space="preserve">Martins &amp; Dantas, Lda              </v>
          </cell>
        </row>
        <row r="7472">
          <cell r="B7472" t="str">
            <v xml:space="preserve">Martins d'Almeida &amp; Rodrigues ,Lda </v>
          </cell>
        </row>
        <row r="7473">
          <cell r="B7473" t="str">
            <v xml:space="preserve">Martins do Vale &amp; Irmão, Lda       </v>
          </cell>
        </row>
        <row r="7474">
          <cell r="B7474" t="str">
            <v xml:space="preserve">Martins Gago e Filhos, Lda         </v>
          </cell>
        </row>
        <row r="7475">
          <cell r="B7475" t="str">
            <v>Martipereira-Marcen.Carpintaria,Lda</v>
          </cell>
        </row>
        <row r="7476">
          <cell r="B7476" t="str">
            <v xml:space="preserve">Masapi-Motores Mat. de Tracção,Lda </v>
          </cell>
        </row>
        <row r="7477">
          <cell r="B7477" t="str">
            <v>Masitrave-M.Sinais Tráfego Algarve,</v>
          </cell>
        </row>
        <row r="7478">
          <cell r="B7478" t="str">
            <v xml:space="preserve">Matador-Sociedade de Capachos,Lda  </v>
          </cell>
        </row>
        <row r="7479">
          <cell r="B7479" t="str">
            <v xml:space="preserve">Matdiver-Com.Import.Export.,SA     </v>
          </cell>
        </row>
        <row r="7480">
          <cell r="B7480" t="str">
            <v xml:space="preserve">Mateace - Electricidade, S.A.      </v>
          </cell>
        </row>
        <row r="7481">
          <cell r="B7481" t="str">
            <v xml:space="preserve">Matelec-Materiais Eléctricos, Lda  </v>
          </cell>
        </row>
        <row r="7482">
          <cell r="B7482" t="str">
            <v xml:space="preserve">Material de Utilidade Clínica, Lda </v>
          </cell>
        </row>
        <row r="7483">
          <cell r="B7483" t="str">
            <v xml:space="preserve">Matesica-Mat.Sint.p/Construção, SA </v>
          </cell>
        </row>
        <row r="7484">
          <cell r="B7484" t="str">
            <v xml:space="preserve">MATEUS FRANCISCO BARRINHO          </v>
          </cell>
        </row>
        <row r="7485">
          <cell r="B7485" t="str">
            <v xml:space="preserve">Matexplas-Máq.Mat.Prim.Plást.Lda   </v>
          </cell>
        </row>
        <row r="7486">
          <cell r="B7486" t="str">
            <v xml:space="preserve">Matherplatt, Unipessoal, Lda       </v>
          </cell>
        </row>
        <row r="7487">
          <cell r="B7487" t="str">
            <v xml:space="preserve">Matilde Amélia V.Pereira Barbosa   </v>
          </cell>
        </row>
        <row r="7488">
          <cell r="B7488" t="str">
            <v xml:space="preserve">Matinalca - Mat.Aces.Industr.Lda   </v>
          </cell>
        </row>
        <row r="7489">
          <cell r="B7489" t="str">
            <v>Matkit-Materiais de Construção, Lda</v>
          </cell>
        </row>
        <row r="7490">
          <cell r="B7490" t="str">
            <v xml:space="preserve">Matos &amp; Ribeiro, Lda               </v>
          </cell>
        </row>
        <row r="7491">
          <cell r="B7491" t="str">
            <v xml:space="preserve">Matos e Cª, Lda                    </v>
          </cell>
        </row>
        <row r="7492">
          <cell r="B7492" t="str">
            <v xml:space="preserve">Matosal-Construç.Montagens, Lda    </v>
          </cell>
        </row>
        <row r="7493">
          <cell r="B7493" t="str">
            <v xml:space="preserve">Matota-Artigos de Papelaria, Sa    </v>
          </cell>
        </row>
        <row r="7494">
          <cell r="B7494" t="str">
            <v xml:space="preserve">Matrofisga, Lda                    </v>
          </cell>
        </row>
        <row r="7495">
          <cell r="B7495" t="str">
            <v xml:space="preserve">Mattssons - Parafusos, Lda         </v>
          </cell>
        </row>
        <row r="7496">
          <cell r="B7496" t="str">
            <v xml:space="preserve">Mauricio André Reis Sampaio        </v>
          </cell>
        </row>
        <row r="7497">
          <cell r="B7497" t="str">
            <v xml:space="preserve">Mauricio André Reis Sampaio        </v>
          </cell>
        </row>
        <row r="7498">
          <cell r="B7498" t="str">
            <v xml:space="preserve">Maurício Manuel Vieira Travassos   </v>
          </cell>
        </row>
        <row r="7499">
          <cell r="B7499" t="str">
            <v xml:space="preserve">MAURICIO PAULO MARTINS NUNES       </v>
          </cell>
        </row>
        <row r="7500">
          <cell r="B7500" t="str">
            <v>Maviripa-Artes Dec.Artes.Mobiliário</v>
          </cell>
        </row>
        <row r="7501">
          <cell r="B7501" t="str">
            <v xml:space="preserve">Maw - Construção Civil, Lda        </v>
          </cell>
        </row>
        <row r="7502">
          <cell r="B7502" t="str">
            <v xml:space="preserve">Max Brix Elisabeth                 </v>
          </cell>
        </row>
        <row r="7503">
          <cell r="B7503" t="str">
            <v xml:space="preserve">Max Brix Elizabeth,Socº Unipº Lda  </v>
          </cell>
        </row>
        <row r="7504">
          <cell r="B7504" t="str">
            <v xml:space="preserve">Maxbela-Sol.Madeira e Alumínio,SA  </v>
          </cell>
        </row>
        <row r="7505">
          <cell r="B7505" t="str">
            <v xml:space="preserve">Maxgard-Sist.Energia e Electrónica </v>
          </cell>
        </row>
        <row r="7506">
          <cell r="B7506" t="str">
            <v xml:space="preserve">Maxi Foto, Lda                     </v>
          </cell>
        </row>
        <row r="7507">
          <cell r="B7507" t="str">
            <v xml:space="preserve">Maxicofre-Cof.Sist.Segurança,Lda   </v>
          </cell>
        </row>
        <row r="7508">
          <cell r="B7508" t="str">
            <v xml:space="preserve">Maxiequipas-Cons.Form.Gestão,Lda   </v>
          </cell>
        </row>
        <row r="7509">
          <cell r="B7509" t="str">
            <v xml:space="preserve">Maxiglobal-S.Equip.Informática,Lda </v>
          </cell>
        </row>
        <row r="7510">
          <cell r="B7510" t="str">
            <v xml:space="preserve">Maxireve-Revest.Decorações,Lda     </v>
          </cell>
        </row>
        <row r="7511">
          <cell r="B7511" t="str">
            <v xml:space="preserve">MaxOne-Material de Escritório,Lda  </v>
          </cell>
        </row>
        <row r="7512">
          <cell r="B7512" t="str">
            <v>Maxsturza-Ed.Publ.Jornais, Unip.Lda</v>
          </cell>
        </row>
        <row r="7513">
          <cell r="B7513" t="str">
            <v>Maxus Maxis-Soluções Informática,Ld</v>
          </cell>
        </row>
        <row r="7514">
          <cell r="B7514" t="str">
            <v xml:space="preserve">Mayro Magnetics Portugal, Lda      </v>
          </cell>
        </row>
        <row r="7515">
          <cell r="B7515" t="str">
            <v xml:space="preserve">MBA-Marketing &amp; Brindes, Lda       </v>
          </cell>
        </row>
        <row r="7516">
          <cell r="B7516" t="str">
            <v xml:space="preserve">MBC-Lazer,SA                       </v>
          </cell>
        </row>
        <row r="7517">
          <cell r="B7517" t="str">
            <v xml:space="preserve">Mbit - Computad.S.Informática, Lda </v>
          </cell>
        </row>
        <row r="7518">
          <cell r="B7518" t="str">
            <v xml:space="preserve">MBKarma                            </v>
          </cell>
        </row>
        <row r="7519">
          <cell r="B7519" t="str">
            <v xml:space="preserve">MB-Sistemas de Higiene, Lda        </v>
          </cell>
        </row>
        <row r="7520">
          <cell r="B7520" t="str">
            <v xml:space="preserve">MC Arquitectos, Lda                </v>
          </cell>
        </row>
        <row r="7521">
          <cell r="B7521" t="str">
            <v xml:space="preserve">Mcarthurglen                       </v>
          </cell>
        </row>
        <row r="7522">
          <cell r="B7522" t="str">
            <v xml:space="preserve">McArthurGlen Group Uk LTD          </v>
          </cell>
        </row>
        <row r="7523">
          <cell r="B7523" t="str">
            <v xml:space="preserve">MC-Bauchemie Portugal, Lda         </v>
          </cell>
        </row>
        <row r="7524">
          <cell r="B7524" t="str">
            <v xml:space="preserve">Mccann - Erickson Canal 1          </v>
          </cell>
        </row>
        <row r="7525">
          <cell r="B7525" t="str">
            <v>McGill-Inst.Center of Air Space Law</v>
          </cell>
        </row>
        <row r="7526">
          <cell r="B7526" t="str">
            <v xml:space="preserve">Mckinsey International. Inc.       </v>
          </cell>
        </row>
        <row r="7527">
          <cell r="B7527" t="str">
            <v xml:space="preserve">McLane Portugal, Log.Transporte,SA </v>
          </cell>
        </row>
        <row r="7528">
          <cell r="B7528" t="str">
            <v>MCL-Móveis Cozinha C.Decorativos,SA</v>
          </cell>
        </row>
        <row r="7529">
          <cell r="B7529" t="str">
            <v>MCPereira-Imp.Exp. Material Eléctri</v>
          </cell>
        </row>
        <row r="7530">
          <cell r="B7530" t="str">
            <v xml:space="preserve">Mead Fluid Dynamics, Ltd           </v>
          </cell>
        </row>
        <row r="7531">
          <cell r="B7531" t="str">
            <v xml:space="preserve">Mecalux Estantes, Lda              </v>
          </cell>
        </row>
        <row r="7532">
          <cell r="B7532" t="str">
            <v xml:space="preserve">Mecanarte-Metalúrgica Lagoa, Lda   </v>
          </cell>
        </row>
        <row r="7533">
          <cell r="B7533" t="str">
            <v xml:space="preserve">Mecapor-Montagens e Assistencia    </v>
          </cell>
        </row>
        <row r="7534">
          <cell r="B7534" t="str">
            <v xml:space="preserve">Medfirst                           </v>
          </cell>
        </row>
        <row r="7535">
          <cell r="B7535" t="str">
            <v xml:space="preserve">Media Capital Internet, SA         </v>
          </cell>
        </row>
        <row r="7536">
          <cell r="B7536" t="str">
            <v>Media Capital Marketing Directo, SA</v>
          </cell>
        </row>
        <row r="7537">
          <cell r="B7537" t="str">
            <v xml:space="preserve">Media Capital-Editora Multimedia   </v>
          </cell>
        </row>
        <row r="7538">
          <cell r="B7538" t="str">
            <v xml:space="preserve">Media Line-Comunic. Imagem,Lda     </v>
          </cell>
        </row>
        <row r="7539">
          <cell r="B7539" t="str">
            <v>Media Target-Edição e Marketing,Lda</v>
          </cell>
        </row>
        <row r="7540">
          <cell r="B7540" t="str">
            <v xml:space="preserve">Media Trust - Com.Marketing,Lda    </v>
          </cell>
        </row>
        <row r="7541">
          <cell r="B7541" t="str">
            <v>Mediafilme-Serv.Sist.Escritório,Lda</v>
          </cell>
        </row>
        <row r="7542">
          <cell r="B7542" t="str">
            <v xml:space="preserve">Medibal - Máquinas, Lda            </v>
          </cell>
        </row>
        <row r="7543">
          <cell r="B7543" t="str">
            <v xml:space="preserve">Medical Consult, Lda               </v>
          </cell>
        </row>
        <row r="7544">
          <cell r="B7544" t="str">
            <v xml:space="preserve">Medicalis - Clin.Dr.Campos Lopes   </v>
          </cell>
        </row>
        <row r="7545">
          <cell r="B7545" t="str">
            <v xml:space="preserve">Medicinália, S.A.                  </v>
          </cell>
        </row>
        <row r="7546">
          <cell r="B7546" t="str">
            <v xml:space="preserve">Medicisforma-Medicina Trab.Higiene </v>
          </cell>
        </row>
        <row r="7547">
          <cell r="B7547" t="str">
            <v xml:space="preserve">Medidaçor-Consultoria e Projectos, </v>
          </cell>
        </row>
        <row r="7548">
          <cell r="B7548" t="str">
            <v>Medilabor-Medic.Trab.Hig.S.Form.Lda</v>
          </cell>
        </row>
        <row r="7549">
          <cell r="B7549" t="str">
            <v xml:space="preserve">Mediospital - Eq.Prod.Hospit.Lda   </v>
          </cell>
        </row>
        <row r="7550">
          <cell r="B7550" t="str">
            <v xml:space="preserve">Medipress-Soc.Jorn. Editora Lda.   </v>
          </cell>
        </row>
        <row r="7551">
          <cell r="B7551" t="str">
            <v>Mediregião-Ed.Distr.Publicações,Lda</v>
          </cell>
        </row>
        <row r="7552">
          <cell r="B7552" t="str">
            <v xml:space="preserve">Meditrom-Comerc.Eq.Técnicos, Lda   </v>
          </cell>
        </row>
        <row r="7553">
          <cell r="B7553" t="str">
            <v xml:space="preserve">Medtronic Portugal, Lda            </v>
          </cell>
        </row>
        <row r="7554">
          <cell r="B7554" t="str">
            <v xml:space="preserve">Mega 4 - Lab. Açoreana Fotogr. Lda </v>
          </cell>
        </row>
        <row r="7555">
          <cell r="B7555" t="str">
            <v>Mega Control-Instr.Eq.S.Industr.Lda</v>
          </cell>
        </row>
        <row r="7556">
          <cell r="B7556" t="str">
            <v xml:space="preserve">Mega Imagem,Lda                    </v>
          </cell>
        </row>
        <row r="7557">
          <cell r="B7557" t="str">
            <v>Mega Visão-Controle Publicidade,Lda</v>
          </cell>
        </row>
        <row r="7558">
          <cell r="B7558" t="str">
            <v xml:space="preserve">Megafin-Soc.Editora, SA            </v>
          </cell>
        </row>
        <row r="7559">
          <cell r="B7559" t="str">
            <v xml:space="preserve">Mega-Hospedeiras                   </v>
          </cell>
        </row>
        <row r="7560">
          <cell r="B7560" t="str">
            <v xml:space="preserve">Megamédia - Soluç.Multimédia, Sa   </v>
          </cell>
        </row>
        <row r="7561">
          <cell r="B7561" t="str">
            <v xml:space="preserve">Megapixel-Serviços Center Lda      </v>
          </cell>
        </row>
        <row r="7562">
          <cell r="B7562" t="str">
            <v xml:space="preserve">Mega-Power (Portugal)              </v>
          </cell>
        </row>
        <row r="7563">
          <cell r="B7563" t="str">
            <v xml:space="preserve">Megarim-Com.Ind.Mat.Eléctrico,Lda  </v>
          </cell>
        </row>
        <row r="7564">
          <cell r="B7564" t="str">
            <v xml:space="preserve">Megatron Elektronik,AG &amp; CO        </v>
          </cell>
        </row>
        <row r="7565">
          <cell r="B7565" t="str">
            <v xml:space="preserve">Megatur-Viagens e Turismo,Lda      </v>
          </cell>
        </row>
        <row r="7566">
          <cell r="B7566" t="str">
            <v>Meio Corte Sinalização Trânsito,S.A</v>
          </cell>
        </row>
        <row r="7567">
          <cell r="B7567" t="str">
            <v xml:space="preserve">Meio-Publicidade e Marketing       </v>
          </cell>
        </row>
        <row r="7568">
          <cell r="B7568" t="str">
            <v xml:space="preserve">Melair-Agência Viag.Repres.Turist. </v>
          </cell>
        </row>
        <row r="7569">
          <cell r="B7569" t="str">
            <v xml:space="preserve">Melco, Lda                         </v>
          </cell>
        </row>
        <row r="7570">
          <cell r="B7570" t="str">
            <v xml:space="preserve">Meliã Madeira Mare                 </v>
          </cell>
        </row>
        <row r="7571">
          <cell r="B7571" t="str">
            <v xml:space="preserve">Meliá White House                  </v>
          </cell>
        </row>
        <row r="7572">
          <cell r="B7572" t="str">
            <v xml:space="preserve">Melos, Lda.                        </v>
          </cell>
        </row>
        <row r="7573">
          <cell r="B7573" t="str">
            <v xml:space="preserve">Melvar - Automóveis e Peças, SA    </v>
          </cell>
        </row>
        <row r="7574">
          <cell r="B7574" t="str">
            <v xml:space="preserve">MEM - Medeiros e Melo, Lda         </v>
          </cell>
        </row>
        <row r="7575">
          <cell r="B7575" t="str">
            <v xml:space="preserve">Memosis-Sistemas Informáticos,Lda  </v>
          </cell>
        </row>
        <row r="7576">
          <cell r="B7576" t="str">
            <v xml:space="preserve">Menarini Diagnósticos, Lda         </v>
          </cell>
        </row>
        <row r="7577">
          <cell r="B7577" t="str">
            <v xml:space="preserve">Mendes &amp; Barros, Lda               </v>
          </cell>
        </row>
        <row r="7578">
          <cell r="B7578" t="str">
            <v xml:space="preserve">Mendes e Caeiro, Lda.              </v>
          </cell>
        </row>
        <row r="7579">
          <cell r="B7579" t="str">
            <v xml:space="preserve">Mendes e Irmãos, Lda.              </v>
          </cell>
        </row>
        <row r="7580">
          <cell r="B7580" t="str">
            <v xml:space="preserve">Mendes Gomes e Dinis, Lda          </v>
          </cell>
        </row>
        <row r="7581">
          <cell r="B7581" t="str">
            <v xml:space="preserve">Mendes Pinto, Lda                  </v>
          </cell>
        </row>
        <row r="7582">
          <cell r="B7582" t="str">
            <v xml:space="preserve">Meninos da Luz-Soc.Expl.A.Rest.Lda </v>
          </cell>
        </row>
        <row r="7583">
          <cell r="B7583" t="str">
            <v xml:space="preserve">Menlo Worldwide Forw.Portugal, SA  </v>
          </cell>
        </row>
        <row r="7584">
          <cell r="B7584" t="str">
            <v xml:space="preserve">Mepa-S.Gastronomia Hotelaria,Lda   </v>
          </cell>
        </row>
        <row r="7585">
          <cell r="B7585" t="str">
            <v xml:space="preserve">Mepral-Mercantil Prod.Aliment.Lda  </v>
          </cell>
        </row>
        <row r="7586">
          <cell r="B7586" t="str">
            <v xml:space="preserve">Mercado dos Sonhos-Imp.Exp.,Lda    </v>
          </cell>
        </row>
        <row r="7587">
          <cell r="B7587" t="str">
            <v xml:space="preserve">Mercado dos Vidros Ideal, Lda.     </v>
          </cell>
        </row>
        <row r="7588">
          <cell r="B7588" t="str">
            <v xml:space="preserve">Mercauto - Metal. Rep. Automóveis, </v>
          </cell>
        </row>
        <row r="7589">
          <cell r="B7589" t="str">
            <v xml:space="preserve">Mercedes Benz Comercial, Lda       </v>
          </cell>
        </row>
        <row r="7590">
          <cell r="B7590" t="str">
            <v xml:space="preserve">Mercer (Portugal), Lda             </v>
          </cell>
        </row>
        <row r="7591">
          <cell r="B7591" t="str">
            <v xml:space="preserve">Mercês Lorena- Converção Restauro  </v>
          </cell>
        </row>
        <row r="7592">
          <cell r="B7592" t="str">
            <v xml:space="preserve">Mercês Lorena- Converção Restauro  </v>
          </cell>
        </row>
        <row r="7593">
          <cell r="B7593" t="str">
            <v xml:space="preserve">Merck Farma e Química, S.A.        </v>
          </cell>
        </row>
        <row r="7594">
          <cell r="B7594" t="str">
            <v xml:space="preserve">Mercofrio, Lda                     </v>
          </cell>
        </row>
        <row r="7595">
          <cell r="B7595" t="str">
            <v xml:space="preserve">Mesaposta-José Barros Veloso       </v>
          </cell>
        </row>
        <row r="7596">
          <cell r="B7596" t="str">
            <v xml:space="preserve">Mesbla - Comércio Sementes, Lda    </v>
          </cell>
        </row>
        <row r="7597">
          <cell r="B7597" t="str">
            <v>Mesmáki -Metalur., Fab. Equip. Met.</v>
          </cell>
        </row>
        <row r="7598">
          <cell r="B7598" t="str">
            <v>Mesmo a Calhar-Serviços de Catering</v>
          </cell>
        </row>
        <row r="7599">
          <cell r="B7599" t="str">
            <v xml:space="preserve">Mesquita Madeiras, SA              </v>
          </cell>
        </row>
        <row r="7600">
          <cell r="B7600" t="str">
            <v xml:space="preserve">Messe Berlin Gmbh                  </v>
          </cell>
        </row>
        <row r="7601">
          <cell r="B7601" t="str">
            <v xml:space="preserve">Mestre da Cor- Comércio de Tintas, </v>
          </cell>
        </row>
        <row r="7602">
          <cell r="B7602" t="str">
            <v xml:space="preserve">Mestre Maco-Materiais Construção   </v>
          </cell>
        </row>
        <row r="7603">
          <cell r="B7603" t="str">
            <v>Metacase-Soluções e Serviços Inform</v>
          </cell>
        </row>
        <row r="7604">
          <cell r="B7604" t="str">
            <v xml:space="preserve">Metal Neon-Reclamos Luminosos,Lda  </v>
          </cell>
        </row>
        <row r="7605">
          <cell r="B7605" t="str">
            <v xml:space="preserve">Metal Sistemas-S.Tecn.Alumínio,Lda </v>
          </cell>
        </row>
        <row r="7606">
          <cell r="B7606" t="str">
            <v xml:space="preserve">Metaldata-Eq.Tecn.Industriais, Lda </v>
          </cell>
        </row>
        <row r="7607">
          <cell r="B7607" t="str">
            <v xml:space="preserve">Metaleceia-Metalom.Industrial,Lda  </v>
          </cell>
        </row>
        <row r="7608">
          <cell r="B7608" t="str">
            <v xml:space="preserve">Metalite Aviation Lighting         </v>
          </cell>
        </row>
        <row r="7609">
          <cell r="B7609" t="str">
            <v>Metalixa-Mobiliário de Escritório,L</v>
          </cell>
        </row>
        <row r="7610">
          <cell r="B7610" t="str">
            <v>Metalizareal-Tratamento Anticorrosi</v>
          </cell>
        </row>
        <row r="7611">
          <cell r="B7611" t="str">
            <v>Metalocar-Indª de Metalomecânica-SA</v>
          </cell>
        </row>
        <row r="7612">
          <cell r="B7612" t="str">
            <v xml:space="preserve">Metalofarense, Lda.USAR4117794     </v>
          </cell>
        </row>
        <row r="7613">
          <cell r="B7613" t="str">
            <v xml:space="preserve">Metalofarense-Prod.Siderúrgicos,SA </v>
          </cell>
        </row>
        <row r="7614">
          <cell r="B7614" t="str">
            <v xml:space="preserve">Metalogalva - Irmãos Silvas, SA    </v>
          </cell>
        </row>
        <row r="7615">
          <cell r="B7615" t="str">
            <v xml:space="preserve">Metalurgia e Fundição Metafalb, SA </v>
          </cell>
        </row>
        <row r="7616">
          <cell r="B7616" t="str">
            <v xml:space="preserve">Metalúrgica da Lixa, Lda           </v>
          </cell>
        </row>
        <row r="7617">
          <cell r="B7617" t="str">
            <v xml:space="preserve">Metalúrgica da Silveira,Lda        </v>
          </cell>
        </row>
        <row r="7618">
          <cell r="B7618" t="str">
            <v xml:space="preserve">Metalúrgica Progresso Sacavém,Lda  </v>
          </cell>
        </row>
        <row r="7619">
          <cell r="B7619" t="str">
            <v xml:space="preserve">Metello e Carvalho, Lda            </v>
          </cell>
        </row>
        <row r="7620">
          <cell r="B7620" t="str">
            <v xml:space="preserve">Methodus Internacional, Lda        </v>
          </cell>
        </row>
        <row r="7621">
          <cell r="B7621" t="str">
            <v xml:space="preserve">Methodus-Sistemas Informação, SA   </v>
          </cell>
        </row>
        <row r="7622">
          <cell r="B7622" t="str">
            <v xml:space="preserve">Metro do Porto, SA                 </v>
          </cell>
        </row>
        <row r="7623">
          <cell r="B7623" t="str">
            <v xml:space="preserve">Metro News Publicações, SA         </v>
          </cell>
        </row>
        <row r="7624">
          <cell r="B7624" t="str">
            <v xml:space="preserve">Metropolis Business Publishing     </v>
          </cell>
        </row>
        <row r="7625">
          <cell r="B7625" t="str">
            <v xml:space="preserve">Metropolitano de Lisboa, E.P.E.    </v>
          </cell>
        </row>
        <row r="7626">
          <cell r="B7626" t="str">
            <v xml:space="preserve">Meva-Com. P.de Embalagens,Lda      </v>
          </cell>
        </row>
        <row r="7627">
          <cell r="B7627" t="str">
            <v xml:space="preserve">MFT-Sociedade Representações,Lda   </v>
          </cell>
        </row>
        <row r="7628">
          <cell r="B7628" t="str">
            <v xml:space="preserve">Mgi-Portugal-Org.Semin.E Conf.Lda  </v>
          </cell>
        </row>
        <row r="7629">
          <cell r="B7629" t="str">
            <v xml:space="preserve">MGT-Manut.Gestão e Tecnologia,Sa   </v>
          </cell>
        </row>
        <row r="7630">
          <cell r="B7630" t="str">
            <v xml:space="preserve">MH Alarmes-Segurança Privada,Lda   </v>
          </cell>
        </row>
        <row r="7631">
          <cell r="B7631" t="str">
            <v xml:space="preserve">MI 1970 Decorações, Lda            </v>
          </cell>
        </row>
        <row r="7632">
          <cell r="B7632" t="str">
            <v xml:space="preserve">Michael James                      </v>
          </cell>
        </row>
        <row r="7633">
          <cell r="B7633" t="str">
            <v xml:space="preserve">Michael Page International         </v>
          </cell>
        </row>
        <row r="7634">
          <cell r="B7634" t="str">
            <v xml:space="preserve">Michael Vagedes Gmbh               </v>
          </cell>
        </row>
        <row r="7635">
          <cell r="B7635" t="str">
            <v xml:space="preserve">Michele Mayewski                   </v>
          </cell>
        </row>
        <row r="7636">
          <cell r="B7636" t="str">
            <v xml:space="preserve">Micol - Soc. M. Construções, Lda   </v>
          </cell>
        </row>
        <row r="7637">
          <cell r="B7637" t="str">
            <v xml:space="preserve">Micotec                            </v>
          </cell>
        </row>
        <row r="7638">
          <cell r="B7638" t="str">
            <v>Micro Controle-Autom.Electrónica,Ld</v>
          </cell>
        </row>
        <row r="7639">
          <cell r="B7639" t="str">
            <v xml:space="preserve">Micro delta-Com.Mat.E Elec.,Lda.   </v>
          </cell>
        </row>
        <row r="7640">
          <cell r="B7640" t="str">
            <v xml:space="preserve">Micro Dinâmica-Comerc.Software,Lda </v>
          </cell>
        </row>
        <row r="7641">
          <cell r="B7641" t="str">
            <v xml:space="preserve">Micro Horta-Com.e Informática, Lda </v>
          </cell>
        </row>
        <row r="7642">
          <cell r="B7642" t="str">
            <v xml:space="preserve">Microambiente-Tecn.Ambientais,Lda  </v>
          </cell>
        </row>
        <row r="7643">
          <cell r="B7643" t="str">
            <v>Microcaos ll-Org.Métodos Inform.Lda</v>
          </cell>
        </row>
        <row r="7644">
          <cell r="B7644" t="str">
            <v xml:space="preserve">Microfil-Inovação e Tecnologia     </v>
          </cell>
        </row>
        <row r="7645">
          <cell r="B7645" t="str">
            <v xml:space="preserve">Microluso-Sist.Informáticos, Lda   </v>
          </cell>
        </row>
        <row r="7646">
          <cell r="B7646" t="str">
            <v xml:space="preserve">Micromotor                         </v>
          </cell>
        </row>
        <row r="7647">
          <cell r="B7647" t="str">
            <v xml:space="preserve">Microprocessador-Sist.Digitais,SA  </v>
          </cell>
        </row>
        <row r="7648">
          <cell r="B7648" t="str">
            <v>Microsegur Soluções de Engenharia L</v>
          </cell>
        </row>
        <row r="7649">
          <cell r="B7649" t="str">
            <v xml:space="preserve">Microsis - Microcomput.Sist.,Lda   </v>
          </cell>
        </row>
        <row r="7650">
          <cell r="B7650" t="str">
            <v xml:space="preserve">Microsoft Ireland Operations, Ltd  </v>
          </cell>
        </row>
        <row r="7651">
          <cell r="B7651" t="str">
            <v xml:space="preserve">Miguel  Silva A. Simões Carrelo    </v>
          </cell>
        </row>
        <row r="7652">
          <cell r="B7652" t="str">
            <v xml:space="preserve">Miguel Afonso Bi Gonçalves         </v>
          </cell>
        </row>
        <row r="7653">
          <cell r="B7653" t="str">
            <v xml:space="preserve">Miguel António Braga Melo Resendes </v>
          </cell>
        </row>
        <row r="7654">
          <cell r="B7654" t="str">
            <v xml:space="preserve">MIGUEL ANTÓNIO BRAGA MELO REZENDES </v>
          </cell>
        </row>
        <row r="7655">
          <cell r="B7655" t="str">
            <v xml:space="preserve">Miguel Arruda - Arq. Assoc., Lda   </v>
          </cell>
        </row>
        <row r="7656">
          <cell r="B7656" t="str">
            <v xml:space="preserve">Miguel Brandão Amaral              </v>
          </cell>
        </row>
        <row r="7657">
          <cell r="B7657" t="str">
            <v xml:space="preserve">Miguel Dias Neves                  </v>
          </cell>
        </row>
        <row r="7658">
          <cell r="B7658" t="str">
            <v>Miguel Eiró, Andrade Ramos &amp; Assoc.</v>
          </cell>
        </row>
        <row r="7659">
          <cell r="B7659" t="str">
            <v xml:space="preserve">Miguel H.B.Meneses Alarcão         </v>
          </cell>
        </row>
        <row r="7660">
          <cell r="B7660" t="str">
            <v xml:space="preserve">Miguel José Mesquita Fernandes     </v>
          </cell>
        </row>
        <row r="7661">
          <cell r="B7661" t="str">
            <v xml:space="preserve">MIGUEL PRISTA L. RODRIGUES LOPES   </v>
          </cell>
        </row>
        <row r="7662">
          <cell r="B7662" t="str">
            <v xml:space="preserve">Miguel Rios                        </v>
          </cell>
        </row>
        <row r="7663">
          <cell r="B7663" t="str">
            <v xml:space="preserve">Miguel Rios                        </v>
          </cell>
        </row>
        <row r="7664">
          <cell r="B7664" t="str">
            <v xml:space="preserve">Miguel Saraiva &amp; Associados -      </v>
          </cell>
        </row>
        <row r="7665">
          <cell r="B7665" t="str">
            <v xml:space="preserve">Miguel Silveira Borges             </v>
          </cell>
        </row>
        <row r="7666">
          <cell r="B7666" t="str">
            <v xml:space="preserve">Miguel Vasconcelos Borges Tavares  </v>
          </cell>
        </row>
        <row r="7667">
          <cell r="B7667" t="str">
            <v>Miguel Viseu Coelho,Arquitectºs Ass</v>
          </cell>
        </row>
        <row r="7668">
          <cell r="B7668" t="str">
            <v xml:space="preserve">Miguel Viveiros                    </v>
          </cell>
        </row>
        <row r="7669">
          <cell r="B7669" t="str">
            <v xml:space="preserve">Mil Páginas-Comunic.Imagem, Lda    </v>
          </cell>
        </row>
        <row r="7670">
          <cell r="B7670" t="str">
            <v xml:space="preserve">Militão Marques Alves Veloso       </v>
          </cell>
        </row>
        <row r="7671">
          <cell r="B7671" t="str">
            <v xml:space="preserve">Min.Ambiente -Dir.Geral .Ambiente  </v>
          </cell>
        </row>
        <row r="7672">
          <cell r="B7672" t="str">
            <v xml:space="preserve">Min.Ambiente-D.R.A.Ordenam.Norte   </v>
          </cell>
        </row>
        <row r="7673">
          <cell r="B7673" t="str">
            <v xml:space="preserve">Minastela, Lda                     </v>
          </cell>
        </row>
        <row r="7674">
          <cell r="B7674" t="str">
            <v>Mindflow, Desenv.Pessoal Organ.,Lda</v>
          </cell>
        </row>
        <row r="7675">
          <cell r="B7675" t="str">
            <v>Mineroaço-Com. Import. de Aços.s.a.</v>
          </cell>
        </row>
        <row r="7676">
          <cell r="B7676" t="str">
            <v xml:space="preserve">Minervino - Rep. e Peças Auto, Lda </v>
          </cell>
        </row>
        <row r="7677">
          <cell r="B7677" t="str">
            <v>Minfo Gráfica-Servº Gráficos Public</v>
          </cell>
        </row>
        <row r="7678">
          <cell r="B7678" t="str">
            <v xml:space="preserve">Minfo-Com.Micro Informática,Lda    </v>
          </cell>
        </row>
        <row r="7679">
          <cell r="B7679" t="str">
            <v xml:space="preserve">Mingotes-Instalações Técnicas, Lda </v>
          </cell>
        </row>
        <row r="7680">
          <cell r="B7680" t="str">
            <v xml:space="preserve">Minist. Economia-Dir.Reg.Centro    </v>
          </cell>
        </row>
        <row r="7681">
          <cell r="B7681" t="str">
            <v xml:space="preserve">Minist.Defesa Nac.-Fap-B.Aérea 1   </v>
          </cell>
        </row>
        <row r="7682">
          <cell r="B7682" t="str">
            <v>Minist.Defesa Nacional Assuntos Mar</v>
          </cell>
        </row>
        <row r="7683">
          <cell r="B7683" t="str">
            <v xml:space="preserve">Minist.Economia-Dir.Reg.Norte      </v>
          </cell>
        </row>
        <row r="7684">
          <cell r="B7684" t="str">
            <v xml:space="preserve">Minist.Justiça-Cofre G.Tribunais   </v>
          </cell>
        </row>
        <row r="7685">
          <cell r="B7685" t="str">
            <v xml:space="preserve">Ministério da Defesa Nacional      </v>
          </cell>
        </row>
        <row r="7686">
          <cell r="B7686" t="str">
            <v>Ministério da Economia e do Emprego</v>
          </cell>
        </row>
        <row r="7687">
          <cell r="B7687" t="str">
            <v>Ministério da Economia e do Emprego</v>
          </cell>
        </row>
        <row r="7688">
          <cell r="B7688" t="str">
            <v xml:space="preserve">Ministerio da Saúde-D.G.Saúde      </v>
          </cell>
        </row>
        <row r="7689">
          <cell r="B7689" t="str">
            <v xml:space="preserve">Ministério Defesa Nacional         </v>
          </cell>
        </row>
        <row r="7690">
          <cell r="B7690" t="str">
            <v xml:space="preserve">Ministério Economia e Inovação     </v>
          </cell>
        </row>
        <row r="7691">
          <cell r="B7691" t="str">
            <v xml:space="preserve">Minitrom-Componen.E Electro.,Lda   </v>
          </cell>
        </row>
        <row r="7692">
          <cell r="B7692" t="str">
            <v xml:space="preserve">Mintel International Group Ltd.    </v>
          </cell>
        </row>
        <row r="7693">
          <cell r="B7693" t="str">
            <v xml:space="preserve">MIPAL-Tintas e Vernizes, Lda.      </v>
          </cell>
        </row>
        <row r="7694">
          <cell r="B7694" t="str">
            <v xml:space="preserve">Mirageral-Material Eléctrico,S.A.  </v>
          </cell>
        </row>
        <row r="7695">
          <cell r="B7695" t="str">
            <v xml:space="preserve">Miralmáquinas-Com.Ind.Equipam.,Lda </v>
          </cell>
        </row>
        <row r="7696">
          <cell r="B7696" t="str">
            <v>Miranda Correia Amendoeira &amp; Associ</v>
          </cell>
        </row>
        <row r="7697">
          <cell r="B7697" t="str">
            <v xml:space="preserve">Miranda e Cª., Lda                 </v>
          </cell>
        </row>
        <row r="7698">
          <cell r="B7698" t="str">
            <v xml:space="preserve">Miranda Ribeiro e Filhos, Lda      </v>
          </cell>
        </row>
        <row r="7699">
          <cell r="B7699" t="str">
            <v xml:space="preserve">Mirapack                           </v>
          </cell>
        </row>
        <row r="7700">
          <cell r="B7700" t="str">
            <v xml:space="preserve">Miraparque-Padaria Pastelaria      </v>
          </cell>
        </row>
        <row r="7701">
          <cell r="B7701" t="str">
            <v xml:space="preserve">Miriam Valente de Almeida          </v>
          </cell>
        </row>
        <row r="7702">
          <cell r="B7702" t="str">
            <v xml:space="preserve">Mirror Publicidade, Lda            </v>
          </cell>
        </row>
        <row r="7703">
          <cell r="B7703" t="str">
            <v xml:space="preserve">Misa - Prod.Higiene Limpeza, Lda   </v>
          </cell>
        </row>
        <row r="7704">
          <cell r="B7704" t="str">
            <v xml:space="preserve">Misco - Ibéria Computers Sup. SA   </v>
          </cell>
        </row>
        <row r="7705">
          <cell r="B7705" t="str">
            <v xml:space="preserve">Missão Descobrir                   </v>
          </cell>
        </row>
        <row r="7706">
          <cell r="B7706" t="str">
            <v xml:space="preserve">Missprint-Serv.Tec.Informação,Ld   </v>
          </cell>
        </row>
        <row r="7707">
          <cell r="B7707" t="str">
            <v xml:space="preserve">Mitsubishi Electric Europe         </v>
          </cell>
        </row>
        <row r="7708">
          <cell r="B7708" t="str">
            <v xml:space="preserve">Mitsubishi Motors de Portugal      </v>
          </cell>
        </row>
        <row r="7709">
          <cell r="B7709" t="str">
            <v xml:space="preserve">Mixhours - Unipessoal, Lda         </v>
          </cell>
        </row>
        <row r="7710">
          <cell r="B7710" t="str">
            <v>MKT - Comunicação e Publicidade, Sa</v>
          </cell>
        </row>
        <row r="7711">
          <cell r="B7711" t="str">
            <v>MLC-Consultores Organizacionais,Lda</v>
          </cell>
        </row>
        <row r="7712">
          <cell r="B7712" t="str">
            <v>MLG INOX - Comércio Prod. Inox, Lda</v>
          </cell>
        </row>
        <row r="7713">
          <cell r="B7713" t="str">
            <v xml:space="preserve">MMC-Madeira Medical Center, SA     </v>
          </cell>
        </row>
        <row r="7714">
          <cell r="B7714" t="str">
            <v xml:space="preserve">MMF-Machado,Miranda e Fabião,Lda   </v>
          </cell>
        </row>
        <row r="7715">
          <cell r="B7715" t="str">
            <v xml:space="preserve">Mobbit Systems-Infocomunicação SA  </v>
          </cell>
        </row>
        <row r="7716">
          <cell r="B7716" t="str">
            <v xml:space="preserve">Mobcom-Distr.Cons.Pr.Consumo,Lda   </v>
          </cell>
        </row>
        <row r="7717">
          <cell r="B7717" t="str">
            <v xml:space="preserve">Mobidream-Comércio de Mobiliário   </v>
          </cell>
        </row>
        <row r="7718">
          <cell r="B7718" t="str">
            <v xml:space="preserve">Mobilaço - Equip. Metálico, Lda.   </v>
          </cell>
        </row>
        <row r="7719">
          <cell r="B7719" t="str">
            <v xml:space="preserve">Mobilift Portugal                  </v>
          </cell>
        </row>
        <row r="7720">
          <cell r="B7720" t="str">
            <v>Mobilitec-Com.Ass.Mat.Ort. Hosp.Lda</v>
          </cell>
        </row>
        <row r="7721">
          <cell r="B7721" t="str">
            <v>Mobilwave-Tecnologias de Informação</v>
          </cell>
        </row>
        <row r="7722">
          <cell r="B7722" t="str">
            <v>Mobioffice-Comércio Equipº Escritór</v>
          </cell>
        </row>
        <row r="7723">
          <cell r="B7723" t="str">
            <v xml:space="preserve">Mobipeople-Tecnologia e Inovação   </v>
          </cell>
        </row>
        <row r="7724">
          <cell r="B7724" t="str">
            <v xml:space="preserve">Moda Sonha-Com.Ind.Textil, Lda     </v>
          </cell>
        </row>
        <row r="7725">
          <cell r="B7725" t="str">
            <v xml:space="preserve">Modelo Continente Hipermercados,SA </v>
          </cell>
        </row>
        <row r="7726">
          <cell r="B7726" t="str">
            <v>Modelo-Dist.Materiais Construção,SA</v>
          </cell>
        </row>
        <row r="7727">
          <cell r="B7727" t="str">
            <v xml:space="preserve">Modernotécnica-Cab.Eléctricas,Lda  </v>
          </cell>
        </row>
        <row r="7728">
          <cell r="B7728" t="str">
            <v xml:space="preserve">Modernotel-Equip. Hoteleiros, Lda  </v>
          </cell>
        </row>
        <row r="7729">
          <cell r="B7729" t="str">
            <v xml:space="preserve">Modesto Gonçalves e Gomes, Lda     </v>
          </cell>
        </row>
        <row r="7730">
          <cell r="B7730" t="str">
            <v xml:space="preserve">Moditec-Móveis,Divis.Tectos,Lda    </v>
          </cell>
        </row>
        <row r="7731">
          <cell r="B7731" t="str">
            <v xml:space="preserve">Modulo-Condut.Eléctricos Espec.SA  </v>
          </cell>
        </row>
        <row r="7732">
          <cell r="B7732" t="str">
            <v xml:space="preserve">Modus Informática, Lda             </v>
          </cell>
        </row>
        <row r="7733">
          <cell r="B7733" t="str">
            <v xml:space="preserve">Modusinal-Sist.Proj.Sinalizaç.Lda  </v>
          </cell>
        </row>
        <row r="7734">
          <cell r="B7734" t="str">
            <v xml:space="preserve">ModusLab-C.Análies Clin.Unip.Lda   </v>
          </cell>
        </row>
        <row r="7735">
          <cell r="B7735" t="str">
            <v xml:space="preserve">Moedomática-Soc.Máq.Automat., Lda  </v>
          </cell>
        </row>
        <row r="7736">
          <cell r="B7736" t="str">
            <v xml:space="preserve">Moeller Electric, SA               </v>
          </cell>
        </row>
        <row r="7737">
          <cell r="B7737" t="str">
            <v>Moisés &amp; Dias-Rochas Ornamentais,Ld</v>
          </cell>
        </row>
        <row r="7738">
          <cell r="B7738" t="str">
            <v xml:space="preserve">Moix, Serveis i Obras, SL          </v>
          </cell>
        </row>
        <row r="7739">
          <cell r="B7739" t="str">
            <v xml:space="preserve">Mola Ativism-Design de Comunicação </v>
          </cell>
        </row>
        <row r="7740">
          <cell r="B7740" t="str">
            <v xml:space="preserve">Molalgarve - Reparações de Molas   </v>
          </cell>
        </row>
        <row r="7741">
          <cell r="B7741" t="str">
            <v xml:space="preserve">Molarte - Colchões, S.A.           </v>
          </cell>
        </row>
        <row r="7742">
          <cell r="B7742" t="str">
            <v xml:space="preserve">Molavide-Molas de Moscavide,Lda.   </v>
          </cell>
        </row>
        <row r="7743">
          <cell r="B7743" t="str">
            <v xml:space="preserve">Moldacril-Indústria Plásticos, Lda </v>
          </cell>
        </row>
        <row r="7744">
          <cell r="B7744" t="str">
            <v xml:space="preserve">Moldular                           </v>
          </cell>
        </row>
        <row r="7745">
          <cell r="B7745" t="str">
            <v xml:space="preserve">Molduras Romarte, Lda              </v>
          </cell>
        </row>
        <row r="7746">
          <cell r="B7746" t="str">
            <v xml:space="preserve">Molduras, Pintura e Arte Lda.      </v>
          </cell>
        </row>
        <row r="7747">
          <cell r="B7747" t="str">
            <v xml:space="preserve">Molfil-Gab.Tecn.Ap.Ind.Bordados    </v>
          </cell>
        </row>
        <row r="7748">
          <cell r="B7748" t="str">
            <v>Molha d'Alcool-Impress.Gráficos,Lda</v>
          </cell>
        </row>
        <row r="7749">
          <cell r="B7749" t="str">
            <v xml:space="preserve">Molo Design, ltd                   </v>
          </cell>
        </row>
        <row r="7750">
          <cell r="B7750" t="str">
            <v xml:space="preserve">Momberger Airport Information      </v>
          </cell>
        </row>
        <row r="7751">
          <cell r="B7751" t="str">
            <v xml:space="preserve">Momberger Airport Information      </v>
          </cell>
        </row>
        <row r="7752">
          <cell r="B7752" t="str">
            <v xml:space="preserve">Monarch Airlines Limited           </v>
          </cell>
        </row>
        <row r="7753">
          <cell r="B7753" t="str">
            <v xml:space="preserve">Mondiaço-Soc.Representações,Lda    </v>
          </cell>
        </row>
        <row r="7754">
          <cell r="B7754" t="str">
            <v xml:space="preserve">Monditeca - Mont.Divis.Tectos,Lda  </v>
          </cell>
        </row>
        <row r="7755">
          <cell r="B7755" t="str">
            <v>MÓNICA MARIA LIMA G DA SILVA ROSA N</v>
          </cell>
        </row>
        <row r="7756">
          <cell r="B7756" t="str">
            <v xml:space="preserve">Monico Gourmet, SL                 </v>
          </cell>
        </row>
        <row r="7757">
          <cell r="B7757" t="str">
            <v xml:space="preserve">Monitor-Projectos e Edições,Lda    </v>
          </cell>
        </row>
        <row r="7758">
          <cell r="B7758" t="str">
            <v xml:space="preserve">Moniz &amp; Tachinha, S.A.             </v>
          </cell>
        </row>
        <row r="7759">
          <cell r="B7759" t="str">
            <v xml:space="preserve">Moniz de Sá, Lda                   </v>
          </cell>
        </row>
        <row r="7760">
          <cell r="B7760" t="str">
            <v>Moniz de Sá-Veículos Automóveis,Lda</v>
          </cell>
        </row>
        <row r="7761">
          <cell r="B7761" t="str">
            <v xml:space="preserve">Moniz e Moniz, Lda                 </v>
          </cell>
        </row>
        <row r="7762">
          <cell r="B7762" t="str">
            <v xml:space="preserve">Monjardino &amp; Coucello, Lda         </v>
          </cell>
        </row>
        <row r="7763">
          <cell r="B7763" t="str">
            <v>Monoclima-Instalações Mecânicas, S.</v>
          </cell>
        </row>
        <row r="7764">
          <cell r="B7764" t="str">
            <v xml:space="preserve">Monofásica-Est.Mont.Ind.Elect.Lda  </v>
          </cell>
        </row>
        <row r="7765">
          <cell r="B7765" t="str">
            <v xml:space="preserve">Monopalco-Tendas, Lda              </v>
          </cell>
        </row>
        <row r="7766">
          <cell r="B7766" t="str">
            <v xml:space="preserve">Monsegur-Construção Sinalização,SA </v>
          </cell>
        </row>
        <row r="7767">
          <cell r="B7767" t="str">
            <v xml:space="preserve">Montaco-Mont.Trat.Met.Plastic.Lda  </v>
          </cell>
        </row>
        <row r="7768">
          <cell r="B7768" t="str">
            <v>Montalfer-Mont.Constr.Metálicas,Lda</v>
          </cell>
        </row>
        <row r="7769">
          <cell r="B7769" t="str">
            <v xml:space="preserve">Montalgarve-Mat.Eq.Industriais,Ldª </v>
          </cell>
        </row>
        <row r="7770">
          <cell r="B7770" t="str">
            <v xml:space="preserve">Montalgrua - Rep. e Al. de Gruas   </v>
          </cell>
        </row>
        <row r="7771">
          <cell r="B7771" t="str">
            <v>Montal-Montag.Alug.V.Estruturas, SA</v>
          </cell>
        </row>
        <row r="7772">
          <cell r="B7772" t="str">
            <v xml:space="preserve">Montalverne e Ca., Lda.            </v>
          </cell>
        </row>
        <row r="7773">
          <cell r="B7773" t="str">
            <v xml:space="preserve">Montante-Emp.de Proj.e Const.,Lda  </v>
          </cell>
        </row>
        <row r="7774">
          <cell r="B7774" t="str">
            <v xml:space="preserve">Monte Carneiro - Construções, Lda  </v>
          </cell>
        </row>
        <row r="7775">
          <cell r="B7775" t="str">
            <v xml:space="preserve">MonteAdriano-Engª e Construção,SA  </v>
          </cell>
        </row>
        <row r="7776">
          <cell r="B7776" t="str">
            <v xml:space="preserve">Monteiro &amp; Silva, Lda              </v>
          </cell>
        </row>
        <row r="7777">
          <cell r="B7777" t="str">
            <v xml:space="preserve">Monteiro e Fernandes, Lda          </v>
          </cell>
        </row>
        <row r="7778">
          <cell r="B7778" t="str">
            <v xml:space="preserve">Monteiro e Filho, Lda.             </v>
          </cell>
        </row>
        <row r="7779">
          <cell r="B7779" t="str">
            <v xml:space="preserve">Montellano, Lda                    </v>
          </cell>
        </row>
        <row r="7780">
          <cell r="B7780" t="str">
            <v xml:space="preserve">Montenegro, Fernandes e Cia.,Lda   </v>
          </cell>
        </row>
        <row r="7781">
          <cell r="B7781" t="str">
            <v xml:space="preserve">Montieléctrica-Com.Electro.,Lda    </v>
          </cell>
        </row>
        <row r="7782">
          <cell r="B7782" t="str">
            <v xml:space="preserve">Montoya e Amorim, Lda.             </v>
          </cell>
        </row>
        <row r="7783">
          <cell r="B7783" t="str">
            <v xml:space="preserve">Montyparts                         </v>
          </cell>
        </row>
        <row r="7784">
          <cell r="B7784" t="str">
            <v xml:space="preserve">Monumental design, Lda             </v>
          </cell>
        </row>
        <row r="7785">
          <cell r="B7785" t="str">
            <v xml:space="preserve">Moodie International Limited       </v>
          </cell>
        </row>
        <row r="7786">
          <cell r="B7786" t="str">
            <v xml:space="preserve">Moody's Investors Service, Ltd     </v>
          </cell>
        </row>
        <row r="7787">
          <cell r="B7787" t="str">
            <v xml:space="preserve">Moore Paragon Portuguesa, Lda      </v>
          </cell>
        </row>
        <row r="7788">
          <cell r="B7788" t="str">
            <v xml:space="preserve">Morada                             </v>
          </cell>
        </row>
        <row r="7789">
          <cell r="B7789" t="str">
            <v xml:space="preserve">Morais &amp; Câmara                    </v>
          </cell>
        </row>
        <row r="7790">
          <cell r="B7790" t="str">
            <v xml:space="preserve">MORAIS &amp; CÂMARA, Ldª               </v>
          </cell>
        </row>
        <row r="7791">
          <cell r="B7791" t="str">
            <v xml:space="preserve">Morais e Ramos, Lda                </v>
          </cell>
        </row>
        <row r="7792">
          <cell r="B7792" t="str">
            <v xml:space="preserve">Morais Leitão &amp; J.Galvão Teles     </v>
          </cell>
        </row>
        <row r="7793">
          <cell r="B7793" t="str">
            <v xml:space="preserve">Morefone-Telecomunicaç.Maia, Lda   </v>
          </cell>
        </row>
        <row r="7794">
          <cell r="B7794" t="str">
            <v xml:space="preserve">Moreira e Veríssimo, Lda           </v>
          </cell>
        </row>
        <row r="7795">
          <cell r="B7795" t="str">
            <v xml:space="preserve">Moreira Gonçalves e Ca., Lda.      </v>
          </cell>
        </row>
        <row r="7796">
          <cell r="B7796" t="str">
            <v xml:space="preserve">Morgado e Cia., Lda                </v>
          </cell>
        </row>
        <row r="7797">
          <cell r="B7797" t="str">
            <v xml:space="preserve">Moss-Médicos Organ.Ser.Saúde, Ldª  </v>
          </cell>
        </row>
        <row r="7798">
          <cell r="B7798" t="str">
            <v xml:space="preserve">Most ValuablePlayer-Consultores    </v>
          </cell>
        </row>
        <row r="7799">
          <cell r="B7799" t="str">
            <v xml:space="preserve">Mota &amp; Aguiar, Lda                 </v>
          </cell>
        </row>
        <row r="7800">
          <cell r="B7800" t="str">
            <v xml:space="preserve">MOTA &amp; TEIXEIRA, S.A.              </v>
          </cell>
        </row>
        <row r="7801">
          <cell r="B7801" t="str">
            <v>Mota Carvalho Arquitectos, Unipesso</v>
          </cell>
        </row>
        <row r="7802">
          <cell r="B7802" t="str">
            <v xml:space="preserve">Mota-Engil,Engª e Construção, SA   </v>
          </cell>
        </row>
        <row r="7803">
          <cell r="B7803" t="str">
            <v xml:space="preserve">Motequi-Motores Equipamentos,Lda   </v>
          </cell>
        </row>
        <row r="7804">
          <cell r="B7804" t="str">
            <v>Motivação-Est.Psico-Sociológicos,Ld</v>
          </cell>
        </row>
        <row r="7805">
          <cell r="B7805" t="str">
            <v xml:space="preserve">Motivate Publishing, Ltd           </v>
          </cell>
        </row>
        <row r="7806">
          <cell r="B7806" t="str">
            <v xml:space="preserve">Motiven-C.Recursos Humanos Un.Lda  </v>
          </cell>
        </row>
        <row r="7807">
          <cell r="B7807" t="str">
            <v xml:space="preserve">Motivo-Com.E Motiva.Mercados,Lda   </v>
          </cell>
        </row>
        <row r="7808">
          <cell r="B7808" t="str">
            <v>Motivográfico 3D-S.Des.Publicid.Lda</v>
          </cell>
        </row>
        <row r="7809">
          <cell r="B7809" t="str">
            <v>Motivográfico-S.Design e Public.Lda</v>
          </cell>
        </row>
        <row r="7810">
          <cell r="B7810" t="str">
            <v xml:space="preserve">Moto Sete-Com.Rep.Motociclos,Lda   </v>
          </cell>
        </row>
        <row r="7811">
          <cell r="B7811" t="str">
            <v>Motocapucho-C.Art.Electr.Motores,Ld</v>
          </cell>
        </row>
        <row r="7812">
          <cell r="B7812" t="str">
            <v xml:space="preserve">Motodiesel, Lda                    </v>
          </cell>
        </row>
        <row r="7813">
          <cell r="B7813" t="str">
            <v xml:space="preserve">MotoHorta                          </v>
          </cell>
        </row>
        <row r="7814">
          <cell r="B7814" t="str">
            <v xml:space="preserve">Motojardim - Equip. e Jardins, Lda </v>
          </cell>
        </row>
        <row r="7815">
          <cell r="B7815" t="str">
            <v xml:space="preserve">Motoni-Soc.Equipamentos, Lda       </v>
          </cell>
        </row>
        <row r="7816">
          <cell r="B7816" t="str">
            <v xml:space="preserve">Motopeças-Motores e Indust.,Lda.   </v>
          </cell>
        </row>
        <row r="7817">
          <cell r="B7817" t="str">
            <v xml:space="preserve">Motope-Motores Óleos Pesados,Lda   </v>
          </cell>
        </row>
        <row r="7818">
          <cell r="B7818" t="str">
            <v xml:space="preserve">Motoporto, Lda                     </v>
          </cell>
        </row>
        <row r="7819">
          <cell r="B7819" t="str">
            <v>Motorpress Lisboa-Ed.Distribuição,S</v>
          </cell>
        </row>
        <row r="7820">
          <cell r="B7820" t="str">
            <v xml:space="preserve">Mototrape-Com.Máq.Equipamentos,Lda </v>
          </cell>
        </row>
        <row r="7821">
          <cell r="B7821" t="str">
            <v xml:space="preserve">Moura, Pereira e Paiva, Lda        </v>
          </cell>
        </row>
        <row r="7822">
          <cell r="B7822" t="str">
            <v xml:space="preserve">Mourão Serra, Lda.                 </v>
          </cell>
        </row>
        <row r="7823">
          <cell r="B7823" t="str">
            <v xml:space="preserve">Mourastock Inv.Turisticos Hotel.SA </v>
          </cell>
        </row>
        <row r="7824">
          <cell r="B7824" t="str">
            <v xml:space="preserve">Movecho-Móveis de Escritório ,SA   </v>
          </cell>
        </row>
        <row r="7825">
          <cell r="B7825" t="str">
            <v xml:space="preserve">Móveis Aníbal Gomes, Lda           </v>
          </cell>
        </row>
        <row r="7826">
          <cell r="B7826" t="str">
            <v xml:space="preserve">Móveis ZéZé-Fab.Com.Móveis, Lda    </v>
          </cell>
        </row>
        <row r="7827">
          <cell r="B7827" t="str">
            <v>Móvel 4-Mobiliário Contemporâneo,Ld</v>
          </cell>
        </row>
        <row r="7828">
          <cell r="B7828" t="str">
            <v xml:space="preserve">Movelcar-Com.Móveis e Automóv.Lda  </v>
          </cell>
        </row>
        <row r="7829">
          <cell r="B7829" t="str">
            <v xml:space="preserve">Movelpartes-Comp.Ind.Mobiliário,Sa </v>
          </cell>
        </row>
        <row r="7830">
          <cell r="B7830" t="str">
            <v xml:space="preserve">Movex III, SA                      </v>
          </cell>
        </row>
        <row r="7831">
          <cell r="B7831" t="str">
            <v>Movex-Prod.Venda Alug. Módulos Pré-</v>
          </cell>
        </row>
        <row r="7832">
          <cell r="B7832" t="str">
            <v>Moviaço 2-Mobiliário e Equipamentos</v>
          </cell>
        </row>
        <row r="7833">
          <cell r="B7833" t="str">
            <v xml:space="preserve">Moviaço-Ind.Com.Equip.Meta.,Lda.   </v>
          </cell>
        </row>
        <row r="7834">
          <cell r="B7834" t="str">
            <v xml:space="preserve">Moviarte-Paulina da Estrela &amp; F.   </v>
          </cell>
        </row>
        <row r="7835">
          <cell r="B7835" t="str">
            <v>Movicargo-Moviment. Industrial, Lda</v>
          </cell>
        </row>
        <row r="7836">
          <cell r="B7836" t="str">
            <v xml:space="preserve">Moviclean-Limp.Man.R.Veículos,Lda  </v>
          </cell>
        </row>
        <row r="7837">
          <cell r="B7837" t="str">
            <v xml:space="preserve">Movicontrol-Sist.Acc.Automação,Lda </v>
          </cell>
        </row>
        <row r="7838">
          <cell r="B7838" t="str">
            <v xml:space="preserve">Moviflor -Comércio Mobiliário, SA  </v>
          </cell>
        </row>
        <row r="7839">
          <cell r="B7839" t="str">
            <v xml:space="preserve">Moviflor-Móveis Electrodomést.S.A. </v>
          </cell>
        </row>
        <row r="7840">
          <cell r="B7840" t="str">
            <v xml:space="preserve">Movilider-Móveis Eq.Escritório,Lda </v>
          </cell>
        </row>
        <row r="7841">
          <cell r="B7841" t="str">
            <v xml:space="preserve">Movimenta-Eq.Moviment.Cargas,Lda   </v>
          </cell>
        </row>
        <row r="7842">
          <cell r="B7842" t="str">
            <v>Movinorte-Móveis Eq.Escritório, Lda</v>
          </cell>
        </row>
        <row r="7843">
          <cell r="B7843" t="str">
            <v xml:space="preserve">Movitrom-Manut.Sistemas de Energia </v>
          </cell>
        </row>
        <row r="7844">
          <cell r="B7844" t="str">
            <v xml:space="preserve">MP Incentivos-Ag.Viagens, Lda      </v>
          </cell>
        </row>
        <row r="7845">
          <cell r="B7845" t="str">
            <v xml:space="preserve">Mpm - Móveis Por Medida, Lda       </v>
          </cell>
        </row>
        <row r="7846">
          <cell r="B7846" t="str">
            <v xml:space="preserve">Mpo - Máquinas Para Obras          </v>
          </cell>
        </row>
        <row r="7847">
          <cell r="B7847" t="str">
            <v xml:space="preserve">Mpo (Portugal) Dupl.S.Conteudo,Lda </v>
          </cell>
        </row>
        <row r="7848">
          <cell r="B7848" t="str">
            <v xml:space="preserve">MRA-Instrumentação                 </v>
          </cell>
        </row>
        <row r="7849">
          <cell r="B7849" t="str">
            <v xml:space="preserve">MRH-Mudança e Rec.Humanos,SA       </v>
          </cell>
        </row>
        <row r="7850">
          <cell r="B7850" t="str">
            <v xml:space="preserve">MSCAR-Com.Automóveis, SA           </v>
          </cell>
        </row>
        <row r="7851">
          <cell r="B7851" t="str">
            <v xml:space="preserve">MSF Engenharia, SA                 </v>
          </cell>
        </row>
        <row r="7852">
          <cell r="B7852" t="str">
            <v xml:space="preserve">Msft - Software P/Computad.,Lda    </v>
          </cell>
        </row>
        <row r="7853">
          <cell r="B7853" t="str">
            <v xml:space="preserve">Msi - Multi Sistemas Inform.,Lda   </v>
          </cell>
        </row>
        <row r="7854">
          <cell r="B7854" t="str">
            <v xml:space="preserve">MT - Maria Teresa B. G. Silva      </v>
          </cell>
        </row>
        <row r="7855">
          <cell r="B7855" t="str">
            <v xml:space="preserve">MT- Máquinas e Tractores, S.A.     </v>
          </cell>
        </row>
        <row r="7856">
          <cell r="B7856" t="str">
            <v xml:space="preserve">Mtc-Informatica                    </v>
          </cell>
        </row>
        <row r="7857">
          <cell r="B7857" t="str">
            <v xml:space="preserve">MTL-Mangueiras Tecnicas Lusogomma  </v>
          </cell>
        </row>
        <row r="7858">
          <cell r="B7858" t="str">
            <v xml:space="preserve">Mtx - Equipament.Emergência, Lda   </v>
          </cell>
        </row>
        <row r="7859">
          <cell r="B7859" t="str">
            <v xml:space="preserve">Multi Satélite - Electrónica,Lda   </v>
          </cell>
        </row>
        <row r="7860">
          <cell r="B7860" t="str">
            <v xml:space="preserve">Multiaprend.Marketing Educação,SA  </v>
          </cell>
        </row>
        <row r="7861">
          <cell r="B7861" t="str">
            <v xml:space="preserve">Multibanda-Isolam.Industriais,Lda  </v>
          </cell>
        </row>
        <row r="7862">
          <cell r="B7862" t="str">
            <v>Multiborracha-Acess. Borracha Plást</v>
          </cell>
        </row>
        <row r="7863">
          <cell r="B7863" t="str">
            <v>Multicert-SerºCertificação Electron</v>
          </cell>
        </row>
        <row r="7864">
          <cell r="B7864" t="str">
            <v xml:space="preserve">Multicircuito                      </v>
          </cell>
        </row>
        <row r="7865">
          <cell r="B7865" t="str">
            <v xml:space="preserve">Multiclima-Inst.Ar Cond.Frio,Lda   </v>
          </cell>
        </row>
        <row r="7866">
          <cell r="B7866" t="str">
            <v xml:space="preserve">Multifixo-Com.Representações,Lda   </v>
          </cell>
        </row>
        <row r="7867">
          <cell r="B7867" t="str">
            <v>Multifrota Parking-G.Parq.Estac.Lda</v>
          </cell>
        </row>
        <row r="7868">
          <cell r="B7868" t="str">
            <v xml:space="preserve">MULTIFROTA-Com. Gestão Frotas,Lda  </v>
          </cell>
        </row>
        <row r="7869">
          <cell r="B7869" t="str">
            <v>Multilem-Design e Construção de Esp</v>
          </cell>
        </row>
        <row r="7870">
          <cell r="B7870" t="str">
            <v xml:space="preserve">MultiLingues                       </v>
          </cell>
        </row>
        <row r="7871">
          <cell r="B7871" t="str">
            <v xml:space="preserve">Multi-LiteGMBH                     </v>
          </cell>
        </row>
        <row r="7872">
          <cell r="B7872" t="str">
            <v xml:space="preserve">Multimac-Máq. Equip.Escritório, SA </v>
          </cell>
        </row>
        <row r="7873">
          <cell r="B7873" t="str">
            <v xml:space="preserve">Multi-Média e Informática, Lda     </v>
          </cell>
        </row>
        <row r="7874">
          <cell r="B7874" t="str">
            <v xml:space="preserve">Multimkteer, Lda                   </v>
          </cell>
        </row>
        <row r="7875">
          <cell r="B7875" t="str">
            <v xml:space="preserve">Multipacto-Soc.Mec.Electricidade   </v>
          </cell>
        </row>
        <row r="7876">
          <cell r="B7876" t="str">
            <v xml:space="preserve">Multipessoal-Recursos Humanos      </v>
          </cell>
        </row>
        <row r="7877">
          <cell r="B7877" t="str">
            <v xml:space="preserve">Multiple Zones (Portugal)-Inf,S.A. </v>
          </cell>
        </row>
        <row r="7878">
          <cell r="B7878" t="str">
            <v xml:space="preserve">Multipublicações, Lda              </v>
          </cell>
        </row>
        <row r="7879">
          <cell r="B7879" t="str">
            <v xml:space="preserve">Multiquantum F.S.I,Lda             </v>
          </cell>
        </row>
        <row r="7880">
          <cell r="B7880" t="str">
            <v>Multisector Norte-Consult.G.Ind.Lda</v>
          </cell>
        </row>
        <row r="7881">
          <cell r="B7881" t="str">
            <v xml:space="preserve">Multisistemas-Emp.Com.Equip.,Lda   </v>
          </cell>
        </row>
        <row r="7882">
          <cell r="B7882" t="str">
            <v>Multislide-Servº Gráficos Computori</v>
          </cell>
        </row>
        <row r="7883">
          <cell r="B7883" t="str">
            <v xml:space="preserve">Multitec-Cons.Téc.Associados,Lda   </v>
          </cell>
        </row>
        <row r="7884">
          <cell r="B7884" t="str">
            <v>MultiTectos-Decoraç.Industriais,Lda</v>
          </cell>
        </row>
        <row r="7885">
          <cell r="B7885" t="str">
            <v xml:space="preserve">Multitema - Soluções Impressão, SA </v>
          </cell>
        </row>
        <row r="7886">
          <cell r="B7886" t="str">
            <v xml:space="preserve">Multitema-Multimédia e Design, SA  </v>
          </cell>
        </row>
        <row r="7887">
          <cell r="B7887" t="str">
            <v xml:space="preserve">Multitêxtil-Com.Ind.Têxteis, Lda   </v>
          </cell>
        </row>
        <row r="7888">
          <cell r="B7888" t="str">
            <v xml:space="preserve">Multitubos-Com.Tubos P/Saneam.Lda  </v>
          </cell>
        </row>
        <row r="7889">
          <cell r="B7889" t="str">
            <v xml:space="preserve">Mundiallista-Publicidade Norte,Lda </v>
          </cell>
        </row>
        <row r="7890">
          <cell r="B7890" t="str">
            <v xml:space="preserve">Mundibacozi-M.Banho Cozinhas,Lda   </v>
          </cell>
        </row>
        <row r="7891">
          <cell r="B7891" t="str">
            <v xml:space="preserve">Mundidecor-Portas e Decorações,Lda </v>
          </cell>
        </row>
        <row r="7892">
          <cell r="B7892" t="str">
            <v xml:space="preserve">Mundinter-Intercâmbio Mun.Com.S.A. </v>
          </cell>
        </row>
        <row r="7893">
          <cell r="B7893" t="str">
            <v>Mundiporta Serviços - Man.Rep.Porta</v>
          </cell>
        </row>
        <row r="7894">
          <cell r="B7894" t="str">
            <v xml:space="preserve">Mundiporta-Ind.Comércio Portas, Sa </v>
          </cell>
        </row>
        <row r="7895">
          <cell r="B7895" t="str">
            <v xml:space="preserve">Mundisoft - Distrib.Software, Lda  </v>
          </cell>
        </row>
        <row r="7896">
          <cell r="B7896" t="str">
            <v xml:space="preserve">Munditec Ii - - Sist.Ilumin.,Lda   </v>
          </cell>
        </row>
        <row r="7897">
          <cell r="B7897" t="str">
            <v>Munditec-Tecnologias Inf.Imagem,Lda</v>
          </cell>
        </row>
        <row r="7898">
          <cell r="B7898" t="str">
            <v xml:space="preserve">Mundivisa-Ag.Viagens do Cen.,Lda   </v>
          </cell>
        </row>
        <row r="7899">
          <cell r="B7899" t="str">
            <v>Mundo da Inforática II-Serviços, Ld</v>
          </cell>
        </row>
        <row r="7900">
          <cell r="B7900" t="str">
            <v xml:space="preserve">Mundo da Informática, Lda          </v>
          </cell>
        </row>
        <row r="7901">
          <cell r="B7901" t="str">
            <v xml:space="preserve">Mundo das Ferramentas-Adelino Co   </v>
          </cell>
        </row>
        <row r="7902">
          <cell r="B7902" t="str">
            <v xml:space="preserve">Mundo das Máquinas, Lda            </v>
          </cell>
        </row>
        <row r="7903">
          <cell r="B7903" t="str">
            <v xml:space="preserve">Mundo do Karting                   </v>
          </cell>
        </row>
        <row r="7904">
          <cell r="B7904" t="str">
            <v xml:space="preserve">Mundotel-Equip. Hoteleiros, Lda.   </v>
          </cell>
        </row>
        <row r="7905">
          <cell r="B7905" t="str">
            <v xml:space="preserve">Municípia, SA                      </v>
          </cell>
        </row>
        <row r="7906">
          <cell r="B7906" t="str">
            <v xml:space="preserve">Municipio de Beja                  </v>
          </cell>
        </row>
        <row r="7907">
          <cell r="B7907" t="str">
            <v xml:space="preserve">Município de Faro                  </v>
          </cell>
        </row>
        <row r="7908">
          <cell r="B7908" t="str">
            <v xml:space="preserve">Município de Loulé                 </v>
          </cell>
        </row>
        <row r="7909">
          <cell r="B7909" t="str">
            <v xml:space="preserve">Município de Loures                </v>
          </cell>
        </row>
        <row r="7910">
          <cell r="B7910" t="str">
            <v xml:space="preserve">Municipio de Seia                  </v>
          </cell>
        </row>
        <row r="7911">
          <cell r="B7911" t="str">
            <v xml:space="preserve">Município Matosinhos-S.M.Água San. </v>
          </cell>
        </row>
        <row r="7912">
          <cell r="B7912" t="str">
            <v xml:space="preserve">Murbiaçores-Mobiliário Urbano      </v>
          </cell>
        </row>
        <row r="7913">
          <cell r="B7913" t="str">
            <v xml:space="preserve">Museu do Caramulo-F.Abel Lacerda   </v>
          </cell>
        </row>
        <row r="7914">
          <cell r="B7914" t="str">
            <v xml:space="preserve">Museu Nacional dos Coches          </v>
          </cell>
        </row>
        <row r="7915">
          <cell r="B7915" t="str">
            <v xml:space="preserve">Musifex Instrumentos Musicais, Lda </v>
          </cell>
        </row>
        <row r="7916">
          <cell r="B7916" t="str">
            <v xml:space="preserve">Mutualista Açoreana de Transportes </v>
          </cell>
        </row>
        <row r="7917">
          <cell r="B7917" t="str">
            <v xml:space="preserve">MVA-Electrotecnia, Lda             </v>
          </cell>
        </row>
        <row r="7918">
          <cell r="B7918" t="str">
            <v xml:space="preserve">My Jobs - Recursos Humanos,Lda     </v>
          </cell>
        </row>
        <row r="7919">
          <cell r="B7919" t="str">
            <v xml:space="preserve">Myguide-Novos Meios de Comunicação </v>
          </cell>
        </row>
        <row r="7920">
          <cell r="B7920" t="str">
            <v xml:space="preserve">MyTravel Airways Limited           </v>
          </cell>
        </row>
        <row r="7921">
          <cell r="B7921" t="str">
            <v xml:space="preserve">N e N Silva,Lda                    </v>
          </cell>
        </row>
        <row r="7922">
          <cell r="B7922" t="str">
            <v xml:space="preserve">N Processos,Consultores,Lda        </v>
          </cell>
        </row>
        <row r="7923">
          <cell r="B7923" t="str">
            <v xml:space="preserve">N. O. Fraya, Lda.                  </v>
          </cell>
        </row>
        <row r="7924">
          <cell r="B7924" t="str">
            <v xml:space="preserve">N.Maldonado Sousa &amp; Associados     </v>
          </cell>
        </row>
        <row r="7925">
          <cell r="B7925" t="str">
            <v xml:space="preserve">N5 - Artes Gráficas e Equip.,Lda   </v>
          </cell>
        </row>
        <row r="7926">
          <cell r="B7926" t="str">
            <v xml:space="preserve">Nacital-C.Nac.Com.Metalúrgia, SA   </v>
          </cell>
        </row>
        <row r="7927">
          <cell r="B7927" t="str">
            <v>Nadar - Mobiliário, Imp.Exportação,</v>
          </cell>
        </row>
        <row r="7928">
          <cell r="B7928" t="str">
            <v xml:space="preserve">Naer - Novo Aeroporto SA.          </v>
          </cell>
        </row>
        <row r="7929">
          <cell r="B7929" t="str">
            <v xml:space="preserve">NAFA-Natureza e Falcoaria Unip.Lda </v>
          </cell>
        </row>
        <row r="7930">
          <cell r="B7930" t="str">
            <v xml:space="preserve">NAIR MANCEBO GOMES                 </v>
          </cell>
        </row>
        <row r="7931">
          <cell r="B7931" t="str">
            <v xml:space="preserve">Nametal-Emp.Naval Rep.El.Met.Lda   </v>
          </cell>
        </row>
        <row r="7932">
          <cell r="B7932" t="str">
            <v xml:space="preserve">Nan - Imp.Com.Mat.Eléctrico, Lda   </v>
          </cell>
        </row>
        <row r="7933">
          <cell r="B7933" t="str">
            <v xml:space="preserve">Narciso Campos                     </v>
          </cell>
        </row>
        <row r="7934">
          <cell r="B7934" t="str">
            <v xml:space="preserve">Narrator Publicações, Lda          </v>
          </cell>
        </row>
        <row r="7935">
          <cell r="B7935" t="str">
            <v xml:space="preserve">Nasacar-S.Imp.Com.Peças Auto,Lda   </v>
          </cell>
        </row>
        <row r="7936">
          <cell r="B7936" t="str">
            <v xml:space="preserve">Nascimento Salgadinho &amp; Filhos,Lda </v>
          </cell>
        </row>
        <row r="7937">
          <cell r="B7937" t="str">
            <v xml:space="preserve">Natacha Isabel Paiva Vigário       </v>
          </cell>
        </row>
        <row r="7938">
          <cell r="B7938" t="str">
            <v xml:space="preserve">Natália Fonseca,Unipessoal Lda     </v>
          </cell>
        </row>
        <row r="7939">
          <cell r="B7939" t="str">
            <v xml:space="preserve">Natália Marques Peniche            </v>
          </cell>
        </row>
        <row r="7940">
          <cell r="B7940" t="str">
            <v xml:space="preserve">Natasha Planas Dias                </v>
          </cell>
        </row>
        <row r="7941">
          <cell r="B7941" t="str">
            <v>NATÉRCIA BAPTISTA DOS ANJOS VICENTE</v>
          </cell>
        </row>
        <row r="7942">
          <cell r="B7942" t="str">
            <v>Natércia Cristina Cabral  Braga Bai</v>
          </cell>
        </row>
        <row r="7943">
          <cell r="B7943" t="str">
            <v xml:space="preserve">Natércia Pilar Madeira Martins     </v>
          </cell>
        </row>
        <row r="7944">
          <cell r="B7944" t="str">
            <v xml:space="preserve">NATHAN RUBINSTEIN                  </v>
          </cell>
        </row>
        <row r="7945">
          <cell r="B7945" t="str">
            <v xml:space="preserve">Natividade Gomes Augusto           </v>
          </cell>
        </row>
        <row r="7946">
          <cell r="B7946" t="str">
            <v xml:space="preserve">Nats National Air Traffic Servic   </v>
          </cell>
        </row>
        <row r="7947">
          <cell r="B7947" t="str">
            <v xml:space="preserve">Naturibérica-Est.Div.Biologia,Ld   </v>
          </cell>
        </row>
        <row r="7948">
          <cell r="B7948" t="str">
            <v>Naucom - Equip. de Nav. e Telecom.,</v>
          </cell>
        </row>
        <row r="7949">
          <cell r="B7949" t="str">
            <v xml:space="preserve">Nautel-Sist.Electrónicos, Lda      </v>
          </cell>
        </row>
        <row r="7950">
          <cell r="B7950" t="str">
            <v xml:space="preserve">Náutica Gaivota-Miguel Buchinho da </v>
          </cell>
        </row>
        <row r="7951">
          <cell r="B7951" t="str">
            <v xml:space="preserve">Nautifaro-Artigos Náuticos, Lda    </v>
          </cell>
        </row>
        <row r="7952">
          <cell r="B7952" t="str">
            <v xml:space="preserve">NAUTILEÇA - Soc. Artigos Nauticos  </v>
          </cell>
        </row>
        <row r="7953">
          <cell r="B7953" t="str">
            <v xml:space="preserve">Nautipescas de Paulo Chaves        </v>
          </cell>
        </row>
        <row r="7954">
          <cell r="B7954" t="str">
            <v xml:space="preserve">Nautiquatro-Soc.Repr.Náuticas,Lda  </v>
          </cell>
        </row>
        <row r="7955">
          <cell r="B7955" t="str">
            <v xml:space="preserve">Nautisport-Maria do L.P.Figueire   </v>
          </cell>
        </row>
        <row r="7956">
          <cell r="B7956" t="str">
            <v xml:space="preserve">NAV Portugal, E.P.E                </v>
          </cell>
        </row>
        <row r="7957">
          <cell r="B7957" t="str">
            <v xml:space="preserve">Navefogo-Rep.Ass.Mat.Incêndio,Lda  </v>
          </cell>
        </row>
        <row r="7958">
          <cell r="B7958" t="str">
            <v xml:space="preserve">Navel-José Gonçalves Cerqueira,L   </v>
          </cell>
        </row>
        <row r="7959">
          <cell r="B7959" t="str">
            <v xml:space="preserve">Navia Aviation, As                 </v>
          </cell>
        </row>
        <row r="7960">
          <cell r="B7960" t="str">
            <v>Naviangra-Naveg.Aviaç.Trânsitos,Lda</v>
          </cell>
        </row>
        <row r="7961">
          <cell r="B7961" t="str">
            <v xml:space="preserve">Naviclima-C.Ind.Refr.Ar Cond.Lda   </v>
          </cell>
        </row>
        <row r="7962">
          <cell r="B7962" t="str">
            <v xml:space="preserve">Navil-Naves Indust.C.Metálica,Lda  </v>
          </cell>
        </row>
        <row r="7963">
          <cell r="B7963" t="str">
            <v xml:space="preserve">Navotel, Sa                        </v>
          </cell>
        </row>
        <row r="7964">
          <cell r="B7964" t="str">
            <v xml:space="preserve">NCH Partsmaster-Ac.Eq.Man.Ind.Lda  </v>
          </cell>
        </row>
        <row r="7965">
          <cell r="B7965" t="str">
            <v>NCH Portugal-C.Prod.Industriais,Lda</v>
          </cell>
        </row>
        <row r="7966">
          <cell r="B7966" t="str">
            <v xml:space="preserve">NCI-Com.Consultadoria Integr.Lda   </v>
          </cell>
        </row>
        <row r="7967">
          <cell r="B7967" t="str">
            <v xml:space="preserve">NCIT-Serviços e Tecnologia, SA     </v>
          </cell>
        </row>
        <row r="7968">
          <cell r="B7968" t="str">
            <v xml:space="preserve">Nea-Sul-Nov.Eq.Automação Sul, SA   </v>
          </cell>
        </row>
        <row r="7969">
          <cell r="B7969" t="str">
            <v xml:space="preserve">Nederman Iberica (Portugal), SA    </v>
          </cell>
        </row>
        <row r="7970">
          <cell r="B7970" t="str">
            <v xml:space="preserve">NEE-Aviation Center M.Tecnologies  </v>
          </cell>
        </row>
        <row r="7971">
          <cell r="B7971" t="str">
            <v xml:space="preserve">Nefril-Novos Eq.Frio Hotelaria,Lda </v>
          </cell>
        </row>
        <row r="7972">
          <cell r="B7972" t="str">
            <v>Nelcivil-Constr.Civis de Nelas, Lda</v>
          </cell>
        </row>
        <row r="7973">
          <cell r="B7973" t="str">
            <v xml:space="preserve">Nélia Maria G.M.Freitas            </v>
          </cell>
        </row>
        <row r="7974">
          <cell r="B7974" t="str">
            <v xml:space="preserve">NÉLIA MARIA PIRES PARREIRA         </v>
          </cell>
        </row>
        <row r="7975">
          <cell r="B7975" t="str">
            <v xml:space="preserve">NÉLIO SALVADOR RODRIGUES PIRES     </v>
          </cell>
        </row>
        <row r="7976">
          <cell r="B7976" t="str">
            <v xml:space="preserve">Nelmembal-Material  Embalagem,Lda  </v>
          </cell>
        </row>
        <row r="7977">
          <cell r="B7977" t="str">
            <v xml:space="preserve">NELSON ALEXANDRE BATISTA BAIROS    </v>
          </cell>
        </row>
        <row r="7978">
          <cell r="B7978" t="str">
            <v xml:space="preserve">Nelson Armando Ferreira Lima       </v>
          </cell>
        </row>
        <row r="7979">
          <cell r="B7979" t="str">
            <v xml:space="preserve">Nelson Armando Ferreira Lima       </v>
          </cell>
        </row>
        <row r="7980">
          <cell r="B7980" t="str">
            <v xml:space="preserve">Nelson Bettencourt Medeiros        </v>
          </cell>
        </row>
        <row r="7981">
          <cell r="B7981" t="str">
            <v xml:space="preserve">Nelson Fernando Ferreira Santos    </v>
          </cell>
        </row>
        <row r="7982">
          <cell r="B7982" t="str">
            <v xml:space="preserve">NELSON FURTADO FERNANDES           </v>
          </cell>
        </row>
        <row r="7983">
          <cell r="B7983" t="str">
            <v xml:space="preserve">Nelson Jesus Aguiar Leitão         </v>
          </cell>
        </row>
        <row r="7984">
          <cell r="B7984" t="str">
            <v xml:space="preserve">Nelson Lisboa Silva                </v>
          </cell>
        </row>
        <row r="7985">
          <cell r="B7985" t="str">
            <v xml:space="preserve">NELSON MARTINHO GALEGO             </v>
          </cell>
        </row>
        <row r="7986">
          <cell r="B7986" t="str">
            <v>NELSON MIGUEL BARROS FERNANDES FARI</v>
          </cell>
        </row>
        <row r="7987">
          <cell r="B7987" t="str">
            <v xml:space="preserve">Nelson Oliveira Costa              </v>
          </cell>
        </row>
        <row r="7988">
          <cell r="B7988" t="str">
            <v xml:space="preserve">NELSON TEODORO RAMOS ROCHA         </v>
          </cell>
        </row>
        <row r="7989">
          <cell r="B7989" t="str">
            <v xml:space="preserve">NEMUS-G. Requalif. Ambiental, Lda  </v>
          </cell>
        </row>
        <row r="7990">
          <cell r="B7990" t="str">
            <v xml:space="preserve">Neo Frank-Equipamentos e Serviços  </v>
          </cell>
        </row>
        <row r="7991">
          <cell r="B7991" t="str">
            <v xml:space="preserve">NEOASFALTO-Com. Ind. Aglomerados   </v>
          </cell>
        </row>
        <row r="7992">
          <cell r="B7992" t="str">
            <v xml:space="preserve">Neobra-S.Consult. Construções,Lda  </v>
          </cell>
        </row>
        <row r="7993">
          <cell r="B7993" t="str">
            <v>Neoglobo-Com.Int.Representações,Lda</v>
          </cell>
        </row>
        <row r="7994">
          <cell r="B7994" t="str">
            <v xml:space="preserve">Neolusa-Eq.E Sistemas, Lda         </v>
          </cell>
        </row>
        <row r="7995">
          <cell r="B7995" t="str">
            <v xml:space="preserve">Neomarca-Serv.Des.Empresarial,Lda  </v>
          </cell>
        </row>
        <row r="7996">
          <cell r="B7996" t="str">
            <v xml:space="preserve">Neonmax-Manut.Public.Luminosa Lda  </v>
          </cell>
        </row>
        <row r="7997">
          <cell r="B7997" t="str">
            <v xml:space="preserve">Neoparts II-Equipamentos ,SA       </v>
          </cell>
        </row>
        <row r="7998">
          <cell r="B7998" t="str">
            <v xml:space="preserve">Neoparts-Com.Ind.Automóvel, Lda.   </v>
          </cell>
        </row>
        <row r="7999">
          <cell r="B7999" t="str">
            <v xml:space="preserve">Neotrans - Transitários, Lda.      </v>
          </cell>
        </row>
        <row r="8000">
          <cell r="B8000" t="str">
            <v xml:space="preserve">Neotrans-Transitários (Porto),Lda  </v>
          </cell>
        </row>
        <row r="8001">
          <cell r="B8001" t="str">
            <v xml:space="preserve">Neotrónica Equi. Elect, Lda.       </v>
          </cell>
        </row>
        <row r="8002">
          <cell r="B8002" t="str">
            <v xml:space="preserve">Nera Uk Limited                    </v>
          </cell>
        </row>
        <row r="8003">
          <cell r="B8003" t="str">
            <v xml:space="preserve">Nera-Assoc.Empr.Região Algarve     </v>
          </cell>
        </row>
        <row r="8004">
          <cell r="B8004" t="str">
            <v xml:space="preserve">Nessie-Soluções Automação, Lda     </v>
          </cell>
        </row>
        <row r="8005">
          <cell r="B8005" t="str">
            <v xml:space="preserve">Nestlé Portugal, SA                </v>
          </cell>
        </row>
        <row r="8006">
          <cell r="B8006" t="str">
            <v xml:space="preserve">Nestlé Waters Direct Portugal, SA  </v>
          </cell>
        </row>
        <row r="8007">
          <cell r="B8007" t="str">
            <v xml:space="preserve">Net Bit-Negóc.Eq.Tel.Informát.Ld   </v>
          </cell>
        </row>
        <row r="8008">
          <cell r="B8008" t="str">
            <v xml:space="preserve">Net Dis-Dist.Eq.Informáticos,Lda   </v>
          </cell>
        </row>
        <row r="8009">
          <cell r="B8009" t="str">
            <v xml:space="preserve">Netdominium-Com.Eq.Inf.N.Tcnol.Lª  </v>
          </cell>
        </row>
        <row r="8010">
          <cell r="B8010" t="str">
            <v>Netibertel-Redes Inteligentes Unipe</v>
          </cell>
        </row>
        <row r="8011">
          <cell r="B8011" t="str">
            <v>Netie-Núcleo Empr.Tecnolog.I.Electr</v>
          </cell>
        </row>
        <row r="8012">
          <cell r="B8012" t="str">
            <v>Netopolis,Soc.de Representações,Lda</v>
          </cell>
        </row>
        <row r="8013">
          <cell r="B8013" t="str">
            <v xml:space="preserve">Netsonda-Network Research          </v>
          </cell>
        </row>
        <row r="8014">
          <cell r="B8014" t="str">
            <v xml:space="preserve">Network telex UK                   </v>
          </cell>
        </row>
        <row r="8015">
          <cell r="B8015" t="str">
            <v xml:space="preserve">Neuhaus, SA                        </v>
          </cell>
        </row>
        <row r="8016">
          <cell r="B8016" t="str">
            <v xml:space="preserve">Neurofisio-Centro Neurof.Clin.Lda  </v>
          </cell>
        </row>
        <row r="8017">
          <cell r="B8017" t="str">
            <v xml:space="preserve">Neves &amp; Couceiro, Lda              </v>
          </cell>
        </row>
        <row r="8018">
          <cell r="B8018" t="str">
            <v xml:space="preserve">Neves &amp; Teixeira ,Lda              </v>
          </cell>
        </row>
        <row r="8019">
          <cell r="B8019" t="str">
            <v xml:space="preserve">New Concept-Management &amp; Corporate </v>
          </cell>
        </row>
        <row r="8020">
          <cell r="B8020" t="str">
            <v xml:space="preserve">New D - Notícias do Douro, Lda.    </v>
          </cell>
        </row>
        <row r="8021">
          <cell r="B8021" t="str">
            <v xml:space="preserve">New Seven Wonders Portugal, SA     </v>
          </cell>
        </row>
        <row r="8022">
          <cell r="B8022" t="str">
            <v xml:space="preserve">New Style-Organização Eventos, Lda </v>
          </cell>
        </row>
        <row r="8023">
          <cell r="B8023" t="str">
            <v xml:space="preserve">Newmap, Lda                        </v>
          </cell>
        </row>
        <row r="8024">
          <cell r="B8024" t="str">
            <v xml:space="preserve">Newmaster-Eq.Seg.Saúde Amb.Lda     </v>
          </cell>
        </row>
        <row r="8025">
          <cell r="B8025" t="str">
            <v>Newroute-Serv.Integrais Comunic.Lda</v>
          </cell>
        </row>
        <row r="8026">
          <cell r="B8026" t="str">
            <v xml:space="preserve">Newsdesk Communications            </v>
          </cell>
        </row>
        <row r="8027">
          <cell r="B8027" t="str">
            <v xml:space="preserve">Newsweek International             </v>
          </cell>
        </row>
        <row r="8028">
          <cell r="B8028" t="str">
            <v xml:space="preserve">Newtours, SPA                      </v>
          </cell>
        </row>
        <row r="8029">
          <cell r="B8029" t="str">
            <v xml:space="preserve">NewVision                          </v>
          </cell>
        </row>
        <row r="8030">
          <cell r="B8030" t="str">
            <v xml:space="preserve">Next Color-Soluções Digitais,Lda   </v>
          </cell>
        </row>
        <row r="8031">
          <cell r="B8031" t="str">
            <v xml:space="preserve">NextiraOne Portugal, Lda           </v>
          </cell>
        </row>
        <row r="8032">
          <cell r="B8032" t="str">
            <v xml:space="preserve">NGR-Consult. Desporto,Unip.Lda     </v>
          </cell>
        </row>
        <row r="8033">
          <cell r="B8033" t="str">
            <v xml:space="preserve">NHK-Formação  e Novas Tecnol.Lda   </v>
          </cell>
        </row>
        <row r="8034">
          <cell r="B8034" t="str">
            <v>NiceCall-Electrónica e Telecom.,Lda</v>
          </cell>
        </row>
        <row r="8035">
          <cell r="B8035" t="str">
            <v xml:space="preserve">Niche Events                       </v>
          </cell>
        </row>
        <row r="8036">
          <cell r="B8036" t="str">
            <v xml:space="preserve">Nicolau de Sousa Lima e Fil.,Lda   </v>
          </cell>
        </row>
        <row r="8037">
          <cell r="B8037" t="str">
            <v xml:space="preserve">Nicrodur-Lda                       </v>
          </cell>
        </row>
        <row r="8038">
          <cell r="B8038" t="str">
            <v xml:space="preserve">Nielsen Norman Group               </v>
          </cell>
        </row>
        <row r="8039">
          <cell r="B8039" t="str">
            <v xml:space="preserve">Nieto Guimarães,SA                 </v>
          </cell>
        </row>
        <row r="8040">
          <cell r="B8040" t="str">
            <v xml:space="preserve">Niki Luftfahrt GMBH                </v>
          </cell>
        </row>
        <row r="8041">
          <cell r="B8041" t="str">
            <v xml:space="preserve">Nilfisk - Advance, Lda             </v>
          </cell>
        </row>
        <row r="8042">
          <cell r="B8042" t="str">
            <v xml:space="preserve">Nilfisk  Advance, SA               </v>
          </cell>
        </row>
        <row r="8043">
          <cell r="B8043" t="str">
            <v xml:space="preserve">Ninec-Desporto e Lazer, Lda        </v>
          </cell>
        </row>
        <row r="8044">
          <cell r="B8044" t="str">
            <v xml:space="preserve">Niofral-Máquinas Escritório, Lda   </v>
          </cell>
        </row>
        <row r="8045">
          <cell r="B8045" t="str">
            <v xml:space="preserve">Nipolândia, Lda                    </v>
          </cell>
        </row>
        <row r="8046">
          <cell r="B8046" t="str">
            <v xml:space="preserve">Niporep Representações, Lda        </v>
          </cell>
        </row>
        <row r="8047">
          <cell r="B8047" t="str">
            <v xml:space="preserve">Niposom-J.Nabais Comp.Elect.,Lda   </v>
          </cell>
        </row>
        <row r="8048">
          <cell r="B8048" t="str">
            <v xml:space="preserve">Nippon Express de Espana, S.A.     </v>
          </cell>
        </row>
        <row r="8049">
          <cell r="B8049" t="str">
            <v xml:space="preserve">Niscayah, SA                       </v>
          </cell>
        </row>
        <row r="8050">
          <cell r="B8050" t="str">
            <v xml:space="preserve">Nissauto - Com. Aut., Lda.         </v>
          </cell>
        </row>
        <row r="8051">
          <cell r="B8051" t="str">
            <v xml:space="preserve">Nível - Serviços Topográficos, Lda </v>
          </cell>
        </row>
        <row r="8052">
          <cell r="B8052" t="str">
            <v xml:space="preserve">Níveo Marques Pereira              </v>
          </cell>
        </row>
        <row r="8053">
          <cell r="B8053" t="str">
            <v xml:space="preserve">NIVERA MARIA PONTE C.BETTENCOURT E </v>
          </cell>
        </row>
        <row r="8054">
          <cell r="B8054" t="str">
            <v xml:space="preserve">NKM                                </v>
          </cell>
        </row>
        <row r="8055">
          <cell r="B8055" t="str">
            <v xml:space="preserve">No Limits Consulting, SA           </v>
          </cell>
        </row>
        <row r="8056">
          <cell r="B8056" t="str">
            <v xml:space="preserve">Nobre Alimentação S.A.             </v>
          </cell>
        </row>
        <row r="8057">
          <cell r="B8057" t="str">
            <v xml:space="preserve">Nobre e Justa                      </v>
          </cell>
        </row>
        <row r="8058">
          <cell r="B8058" t="str">
            <v xml:space="preserve">Nóbrega e Raposo, Lda.             </v>
          </cell>
        </row>
        <row r="8059">
          <cell r="B8059" t="str">
            <v xml:space="preserve">Nobrest, Lda                       </v>
          </cell>
        </row>
        <row r="8060">
          <cell r="B8060" t="str">
            <v xml:space="preserve">Nodape-Soc.Comerc.Imp.Export.Lda   </v>
          </cell>
        </row>
        <row r="8061">
          <cell r="B8061" t="str">
            <v xml:space="preserve">Nogueira &amp; Lourenço-Canalizaç.Lda  </v>
          </cell>
        </row>
        <row r="8062">
          <cell r="B8062" t="str">
            <v xml:space="preserve">Nogueira,Lima,Sardinha e Assoc.    </v>
          </cell>
        </row>
        <row r="8063">
          <cell r="B8063" t="str">
            <v xml:space="preserve">Nohr-Con Aps                       </v>
          </cell>
        </row>
        <row r="8064">
          <cell r="B8064" t="str">
            <v xml:space="preserve">Noites-Recicl.Mat.Primas e Sec.Lda </v>
          </cell>
        </row>
        <row r="8065">
          <cell r="B8065" t="str">
            <v xml:space="preserve">Nonacópia - Equip.Escritório,Lda   </v>
          </cell>
        </row>
        <row r="8066">
          <cell r="B8066" t="str">
            <v xml:space="preserve">Nónio-Hiross-Rep.Inst.E.Fsp.Lda    </v>
          </cell>
        </row>
        <row r="8067">
          <cell r="B8067" t="str">
            <v xml:space="preserve">Nopra-Com.Obras Objectos Arte, Lda </v>
          </cell>
        </row>
        <row r="8068">
          <cell r="B8068" t="str">
            <v xml:space="preserve">Nora e Jorge, Lda                  </v>
          </cell>
        </row>
        <row r="8069">
          <cell r="B8069" t="str">
            <v xml:space="preserve">Norbat-Com.Comb.Lubrificantes,Lda  </v>
          </cell>
        </row>
        <row r="8070">
          <cell r="B8070" t="str">
            <v xml:space="preserve">Norberto Oliveira e C.,Lda         </v>
          </cell>
        </row>
        <row r="8071">
          <cell r="B8071" t="str">
            <v xml:space="preserve">NORBERTO TEIXEIRA DA SILVA         </v>
          </cell>
        </row>
        <row r="8072">
          <cell r="B8072" t="str">
            <v xml:space="preserve">Norbeson &amp; Luz, Lda                </v>
          </cell>
        </row>
        <row r="8073">
          <cell r="B8073" t="str">
            <v xml:space="preserve">Norfor - Comerc.Automóveis, S.A.   </v>
          </cell>
        </row>
        <row r="8074">
          <cell r="B8074" t="str">
            <v xml:space="preserve">Norma-Açores, SA                   </v>
          </cell>
        </row>
        <row r="8075">
          <cell r="B8075" t="str">
            <v xml:space="preserve">Normática-Serv.Inf.Organização,Lda </v>
          </cell>
        </row>
        <row r="8076">
          <cell r="B8076" t="str">
            <v xml:space="preserve">Normax-Fab.Vidros Científicos,Lda  </v>
          </cell>
        </row>
        <row r="8077">
          <cell r="B8077" t="str">
            <v xml:space="preserve">Normil-Equip.Ind.E Controlo, Lda   </v>
          </cell>
        </row>
        <row r="8078">
          <cell r="B8078" t="str">
            <v xml:space="preserve">Norprint-Artes Gráficas, SA        </v>
          </cell>
        </row>
        <row r="8079">
          <cell r="B8079" t="str">
            <v xml:space="preserve">Norpsi - Recursos Humanos, Lda     </v>
          </cell>
        </row>
        <row r="8080">
          <cell r="B8080" t="str">
            <v xml:space="preserve">Norsafe - Sociedade Comercial de   </v>
          </cell>
        </row>
        <row r="8081">
          <cell r="B8081" t="str">
            <v xml:space="preserve">Norsantos-Equip.Esc.E Offset, Lda  </v>
          </cell>
        </row>
        <row r="8082">
          <cell r="B8082" t="str">
            <v>Nortécnica-Represent. e Técnica, SA</v>
          </cell>
        </row>
        <row r="8083">
          <cell r="B8083" t="str">
            <v xml:space="preserve">Nortecópia-Equipam.Escritório,Lda  </v>
          </cell>
        </row>
        <row r="8084">
          <cell r="B8084" t="str">
            <v>Nortel Sul-Com.Equip.Hoteleiros,Lda</v>
          </cell>
        </row>
        <row r="8085">
          <cell r="B8085" t="str">
            <v xml:space="preserve">Nortel-Com.Equipam.Hoteleiros, Lda </v>
          </cell>
        </row>
        <row r="8086">
          <cell r="B8086" t="str">
            <v xml:space="preserve">Norveda - Sistemas Vedação, Lda    </v>
          </cell>
        </row>
        <row r="8087">
          <cell r="B8087" t="str">
            <v xml:space="preserve">Norvia-Consultores Engenharia, SA  </v>
          </cell>
        </row>
        <row r="8088">
          <cell r="B8088" t="str">
            <v xml:space="preserve">Norwegian Air Shuttle,ASA          </v>
          </cell>
        </row>
        <row r="8089">
          <cell r="B8089" t="str">
            <v xml:space="preserve">Not a Box                          </v>
          </cell>
        </row>
        <row r="8090">
          <cell r="B8090" t="str">
            <v>Nota Técnica, Electricidade e Mecân</v>
          </cell>
        </row>
        <row r="8091">
          <cell r="B8091" t="str">
            <v xml:space="preserve">Noticias de Almancil, Lda          </v>
          </cell>
        </row>
        <row r="8092">
          <cell r="B8092" t="str">
            <v xml:space="preserve">Notícias Direct, Lda               </v>
          </cell>
        </row>
        <row r="8093">
          <cell r="B8093" t="str">
            <v xml:space="preserve">Nouvelle Librairie Française, Lda  </v>
          </cell>
        </row>
        <row r="8094">
          <cell r="B8094" t="str">
            <v xml:space="preserve">Nova Algébrica, Lda                </v>
          </cell>
        </row>
        <row r="8095">
          <cell r="B8095" t="str">
            <v xml:space="preserve">Nova Base Business Solutions       </v>
          </cell>
        </row>
        <row r="8096">
          <cell r="B8096" t="str">
            <v xml:space="preserve">Nova Caxias-Empr.Turisticos,Lda    </v>
          </cell>
        </row>
        <row r="8097">
          <cell r="B8097" t="str">
            <v xml:space="preserve">Nova Cinefoto                      </v>
          </cell>
        </row>
        <row r="8098">
          <cell r="B8098" t="str">
            <v xml:space="preserve">Nova Etapa-Cons.G.Rec.Humanos,Ld   </v>
          </cell>
        </row>
        <row r="8099">
          <cell r="B8099" t="str">
            <v xml:space="preserve">Nova Forum-Inst.Form.Executivos    </v>
          </cell>
        </row>
        <row r="8100">
          <cell r="B8100" t="str">
            <v xml:space="preserve">Nova Gráfica-Amaral R.Medeiros,Lda </v>
          </cell>
        </row>
        <row r="8101">
          <cell r="B8101" t="str">
            <v xml:space="preserve">Nova Impressora Gráfica, Lda       </v>
          </cell>
        </row>
        <row r="8102">
          <cell r="B8102" t="str">
            <v xml:space="preserve">Nova Lavoura Gaia-S.C.Sem.Pr.Agr   </v>
          </cell>
        </row>
        <row r="8103">
          <cell r="B8103" t="str">
            <v xml:space="preserve">Nova Norma - Mobiliário decor.Ld   </v>
          </cell>
        </row>
        <row r="8104">
          <cell r="B8104" t="str">
            <v xml:space="preserve">Nova Science Publishers,Inc        </v>
          </cell>
        </row>
        <row r="8105">
          <cell r="B8105" t="str">
            <v xml:space="preserve">Nova UCAL - Prod. Alimentares,Ldª  </v>
          </cell>
        </row>
        <row r="8106">
          <cell r="B8106" t="str">
            <v xml:space="preserve">Nova Zeta 3-Automat.Control.,Lda   </v>
          </cell>
        </row>
        <row r="8107">
          <cell r="B8107" t="str">
            <v xml:space="preserve">Novabase Adv.Custom Develop.,SA    </v>
          </cell>
        </row>
        <row r="8108">
          <cell r="B8108" t="str">
            <v>NOVABASE IMS - INFR. &amp; MANAGED SERV</v>
          </cell>
        </row>
        <row r="8109">
          <cell r="B8109" t="str">
            <v xml:space="preserve">Novabase, SA                       </v>
          </cell>
        </row>
        <row r="8110">
          <cell r="B8110" t="str">
            <v xml:space="preserve">Novacercil                         </v>
          </cell>
        </row>
        <row r="8111">
          <cell r="B8111" t="str">
            <v xml:space="preserve">Novageo Solutions, Sa              </v>
          </cell>
        </row>
        <row r="8112">
          <cell r="B8112" t="str">
            <v xml:space="preserve">Novageo-Gab.Análise Desenv.Sist.SA </v>
          </cell>
        </row>
        <row r="8113">
          <cell r="B8113" t="str">
            <v>Noviman-Serviços de Construção Civi</v>
          </cell>
        </row>
        <row r="8114">
          <cell r="B8114" t="str">
            <v xml:space="preserve">Novinco-Novas Ind.Mat.Construção   </v>
          </cell>
        </row>
        <row r="8115">
          <cell r="B8115" t="str">
            <v xml:space="preserve">Novirede-Nova Ind.de Redes,Lda.    </v>
          </cell>
        </row>
        <row r="8116">
          <cell r="B8116" t="str">
            <v xml:space="preserve">Novo Altair                        </v>
          </cell>
        </row>
        <row r="8117">
          <cell r="B8117" t="str">
            <v xml:space="preserve">Novomotor-Com.Peças M.Máquinas,Ld  </v>
          </cell>
        </row>
        <row r="8118">
          <cell r="B8118" t="str">
            <v xml:space="preserve">Novondex - Telec.Electrónica,Lda   </v>
          </cell>
        </row>
        <row r="8119">
          <cell r="B8119" t="str">
            <v xml:space="preserve">Novos Sentidos-Ed. e Marketing,Lda </v>
          </cell>
        </row>
        <row r="8120">
          <cell r="B8120" t="str">
            <v xml:space="preserve">Novotel Hotels-Toulouse Centre     </v>
          </cell>
        </row>
        <row r="8121">
          <cell r="B8121" t="str">
            <v xml:space="preserve">NOWA ITAKA Sp.z.o.o.               </v>
          </cell>
        </row>
        <row r="8122">
          <cell r="B8122" t="str">
            <v xml:space="preserve">NPF - Pesquisa e Formação, Lda     </v>
          </cell>
        </row>
        <row r="8123">
          <cell r="B8123" t="str">
            <v xml:space="preserve">Nsa                                </v>
          </cell>
        </row>
        <row r="8124">
          <cell r="B8124" t="str">
            <v xml:space="preserve">NSL-Agroquimícos, SU,Ldª           </v>
          </cell>
        </row>
        <row r="8125">
          <cell r="B8125" t="str">
            <v xml:space="preserve">NSL-Combustíveis Ag.Navegação,Lda  </v>
          </cell>
        </row>
        <row r="8126">
          <cell r="B8126" t="str">
            <v xml:space="preserve">NSL-Soc.Exploração Turística, SA   </v>
          </cell>
        </row>
        <row r="8127">
          <cell r="B8127" t="str">
            <v xml:space="preserve">Nte - Consultor.Comunitários,Lda   </v>
          </cell>
        </row>
        <row r="8128">
          <cell r="B8128" t="str">
            <v xml:space="preserve">Ntm-Comunicação e Publicidade, Lda </v>
          </cell>
        </row>
        <row r="8129">
          <cell r="B8129" t="str">
            <v xml:space="preserve">Nualux-Automação Inst.Industr.Lda  </v>
          </cell>
        </row>
        <row r="8130">
          <cell r="B8130" t="str">
            <v xml:space="preserve">Núcleo de Xadrez de Faro           </v>
          </cell>
        </row>
        <row r="8131">
          <cell r="B8131" t="str">
            <v xml:space="preserve">Numicom-Com.Repr.Serviços, Lda     </v>
          </cell>
        </row>
        <row r="8132">
          <cell r="B8132" t="str">
            <v xml:space="preserve">Numifilarte, Lda                   </v>
          </cell>
        </row>
        <row r="8133">
          <cell r="B8133" t="str">
            <v xml:space="preserve">Nuno Alberto B. Almeida e Sousa    </v>
          </cell>
        </row>
        <row r="8134">
          <cell r="B8134" t="str">
            <v xml:space="preserve">NUNO ALBERTO CUSTODIO CARVALHO     </v>
          </cell>
        </row>
        <row r="8135">
          <cell r="B8135" t="str">
            <v xml:space="preserve">Nuno Alberto Custódio Carvalho     </v>
          </cell>
        </row>
        <row r="8136">
          <cell r="B8136" t="str">
            <v xml:space="preserve">NUNO ALBERTO MARTINS GONÇALVES     </v>
          </cell>
        </row>
        <row r="8137">
          <cell r="B8137" t="str">
            <v xml:space="preserve">Nuno Alexandre Esteves Manano      </v>
          </cell>
        </row>
        <row r="8138">
          <cell r="B8138" t="str">
            <v xml:space="preserve">Nuno Alexandre Soares Botelho      </v>
          </cell>
        </row>
        <row r="8139">
          <cell r="B8139" t="str">
            <v xml:space="preserve">NUNO CARLOS DE ALMEIDA COSTA       </v>
          </cell>
        </row>
        <row r="8140">
          <cell r="B8140" t="str">
            <v xml:space="preserve">Nuno de Sousa Monteiro             </v>
          </cell>
        </row>
        <row r="8141">
          <cell r="B8141" t="str">
            <v xml:space="preserve">Nuno Duarte M. F. Roboredo Alonso  </v>
          </cell>
        </row>
        <row r="8142">
          <cell r="B8142" t="str">
            <v xml:space="preserve">NUNO FERIN                         </v>
          </cell>
        </row>
        <row r="8143">
          <cell r="B8143" t="str">
            <v xml:space="preserve">Nuno Filipe Batalha Mesquita       </v>
          </cell>
        </row>
        <row r="8144">
          <cell r="B8144" t="str">
            <v xml:space="preserve">NUNO FILIPE GAMEIRO FERREIRA       </v>
          </cell>
        </row>
        <row r="8145">
          <cell r="B8145" t="str">
            <v xml:space="preserve">NUNO FILIPE PEREIRA ARAÚJO         </v>
          </cell>
        </row>
        <row r="8146">
          <cell r="B8146" t="str">
            <v xml:space="preserve">NUNO FILIPE SILVEIRA MELO          </v>
          </cell>
        </row>
        <row r="8147">
          <cell r="B8147" t="str">
            <v>NUNO GONCALO DIAS RIBEIRO DE ALMEID</v>
          </cell>
        </row>
        <row r="8148">
          <cell r="B8148" t="str">
            <v xml:space="preserve">NUNO GONCALO FONTES VAZ            </v>
          </cell>
        </row>
        <row r="8149">
          <cell r="B8149" t="str">
            <v xml:space="preserve">Nuno J. da  Silveira Barreto Braga </v>
          </cell>
        </row>
        <row r="8150">
          <cell r="B8150" t="str">
            <v xml:space="preserve">NUNO JOAO  MARQUES FRANCO CARMO    </v>
          </cell>
        </row>
        <row r="8151">
          <cell r="B8151" t="str">
            <v xml:space="preserve">Nuno João Cardoso Almeida          </v>
          </cell>
        </row>
        <row r="8152">
          <cell r="B8152" t="str">
            <v xml:space="preserve">Nuno Jordão                        </v>
          </cell>
        </row>
        <row r="8153">
          <cell r="B8153" t="str">
            <v xml:space="preserve">Nuno Jorge Pimenta Mendes Ferreira </v>
          </cell>
        </row>
        <row r="8154">
          <cell r="B8154" t="str">
            <v>NUNO JOSE DA SILVEIRA BARRETO BRAGA</v>
          </cell>
        </row>
        <row r="8155">
          <cell r="B8155" t="str">
            <v xml:space="preserve">Nuno Macedo Mimoso                 </v>
          </cell>
        </row>
        <row r="8156">
          <cell r="B8156" t="str">
            <v xml:space="preserve">NUNO MANUEL DOS REIS BELDADE       </v>
          </cell>
        </row>
        <row r="8157">
          <cell r="B8157" t="str">
            <v>NUNO MANUEL M. SERRAS LOURENÇO MORE</v>
          </cell>
        </row>
        <row r="8158">
          <cell r="B8158" t="str">
            <v xml:space="preserve">Nuno Manuel Pilaro Macedo          </v>
          </cell>
        </row>
        <row r="8159">
          <cell r="B8159" t="str">
            <v xml:space="preserve">NUNO MANUEL RIBEIRO NICOLAU        </v>
          </cell>
        </row>
        <row r="8160">
          <cell r="B8160" t="str">
            <v xml:space="preserve">Nuno Maria Pereira Costa           </v>
          </cell>
        </row>
        <row r="8161">
          <cell r="B8161" t="str">
            <v xml:space="preserve">Nuno Maria Quadrado Lourenço       </v>
          </cell>
        </row>
        <row r="8162">
          <cell r="B8162" t="str">
            <v xml:space="preserve">Nuno Miguel A. Ferreira            </v>
          </cell>
        </row>
        <row r="8163">
          <cell r="B8163" t="str">
            <v xml:space="preserve">NUNO MIGUEL CORREIA AFONSO         </v>
          </cell>
        </row>
        <row r="8164">
          <cell r="B8164" t="str">
            <v xml:space="preserve">Nuno Miguel Correia de Melo        </v>
          </cell>
        </row>
        <row r="8165">
          <cell r="B8165" t="str">
            <v xml:space="preserve">NUNO MIGUEL CORREIA DE MELO        </v>
          </cell>
        </row>
        <row r="8166">
          <cell r="B8166" t="str">
            <v xml:space="preserve">NUNO MIGUEL COSTA LIMA             </v>
          </cell>
        </row>
        <row r="8167">
          <cell r="B8167" t="str">
            <v xml:space="preserve">NUNO MIGUEL DANIEL LOPES           </v>
          </cell>
        </row>
        <row r="8168">
          <cell r="B8168" t="str">
            <v xml:space="preserve">NUNO MIGUEL DO VALE BRAGA          </v>
          </cell>
        </row>
        <row r="8169">
          <cell r="B8169" t="str">
            <v xml:space="preserve">NUNO MIGUEL MAGALHAES SILVA        </v>
          </cell>
        </row>
        <row r="8170">
          <cell r="B8170" t="str">
            <v xml:space="preserve">NUNO MIGUEL MAIA DA SILVA          </v>
          </cell>
        </row>
        <row r="8171">
          <cell r="B8171" t="str">
            <v xml:space="preserve">NUNO MIGUEL MOCICA BRILHA          </v>
          </cell>
        </row>
        <row r="8172">
          <cell r="B8172" t="str">
            <v xml:space="preserve">NUNO MIGUEL NEVES FIALHO DUARTE    </v>
          </cell>
        </row>
        <row r="8173">
          <cell r="B8173" t="str">
            <v xml:space="preserve">NUNO MIGUEL RIBEIRO FERREIRA       </v>
          </cell>
        </row>
        <row r="8174">
          <cell r="B8174" t="str">
            <v xml:space="preserve">Nuno Parreira                      </v>
          </cell>
        </row>
        <row r="8175">
          <cell r="B8175" t="str">
            <v xml:space="preserve">NUNO RAFAEL ARADAS SOBRAL          </v>
          </cell>
        </row>
        <row r="8176">
          <cell r="B8176" t="str">
            <v xml:space="preserve">NUNO RICARDO CARREIRO PATRÍCIO     </v>
          </cell>
        </row>
        <row r="8177">
          <cell r="B8177" t="str">
            <v xml:space="preserve">Nuno Rodrigues                     </v>
          </cell>
        </row>
        <row r="8178">
          <cell r="B8178" t="str">
            <v>NUNO ROGÉRIO FERREIRA PARENTE SANTO</v>
          </cell>
        </row>
        <row r="8179">
          <cell r="B8179" t="str">
            <v xml:space="preserve">NUNO SERGIO ALVES SILVA            </v>
          </cell>
        </row>
        <row r="8180">
          <cell r="B8180" t="str">
            <v xml:space="preserve">Nuno Soares Encarnação             </v>
          </cell>
        </row>
        <row r="8181">
          <cell r="B8181" t="str">
            <v xml:space="preserve">Nutri Grãos - Ind.Com.Aliment.Lda  </v>
          </cell>
        </row>
        <row r="8182">
          <cell r="B8182" t="str">
            <v>Nutriaves-Abate e Transformação Ave</v>
          </cell>
        </row>
        <row r="8183">
          <cell r="B8183" t="str">
            <v xml:space="preserve">Nutricafés-Cafés e Restauração, SA </v>
          </cell>
        </row>
        <row r="8184">
          <cell r="B8184" t="str">
            <v xml:space="preserve">O Bombeiro - Licínio Ataíde        </v>
          </cell>
        </row>
        <row r="8185">
          <cell r="B8185" t="str">
            <v xml:space="preserve">O Carmo e A Trindade, Lda          </v>
          </cell>
        </row>
        <row r="8186">
          <cell r="B8186" t="str">
            <v xml:space="preserve">O Cubo Criativo                    </v>
          </cell>
        </row>
        <row r="8187">
          <cell r="B8187" t="str">
            <v xml:space="preserve">O Estafeta-Serv.Transp.Rápidos,Lda </v>
          </cell>
        </row>
        <row r="8188">
          <cell r="B8188" t="str">
            <v xml:space="preserve">O Independente Global, SA          </v>
          </cell>
        </row>
        <row r="8189">
          <cell r="B8189" t="str">
            <v>O informador Fiscal-Ginocar-Produçõ</v>
          </cell>
        </row>
        <row r="8190">
          <cell r="B8190" t="str">
            <v xml:space="preserve">O Jacinto-Grifo &amp; Marques          </v>
          </cell>
        </row>
        <row r="8191">
          <cell r="B8191" t="str">
            <v xml:space="preserve">O Liberal-Empª Artes Gráficas, Lda </v>
          </cell>
        </row>
        <row r="8192">
          <cell r="B8192" t="str">
            <v xml:space="preserve">O Mestre das Tintas, Lda           </v>
          </cell>
        </row>
        <row r="8193">
          <cell r="B8193" t="str">
            <v xml:space="preserve">O Molhe - Explor.Restaurantes,Lda  </v>
          </cell>
        </row>
        <row r="8194">
          <cell r="B8194" t="str">
            <v>O Monchique-Ler Comunicar Publicaçõ</v>
          </cell>
        </row>
        <row r="8195">
          <cell r="B8195" t="str">
            <v xml:space="preserve">O Mundo em Gavetas, Lda            </v>
          </cell>
        </row>
        <row r="8196">
          <cell r="B8196" t="str">
            <v xml:space="preserve">O Parque-Ensino de Crianças, Lda   </v>
          </cell>
        </row>
        <row r="8197">
          <cell r="B8197" t="str">
            <v>O Prado-S.Açoreana Pr.Agrícolas,Lda</v>
          </cell>
        </row>
        <row r="8198">
          <cell r="B8198" t="str">
            <v xml:space="preserve">O S U Oklahoma State University    </v>
          </cell>
        </row>
        <row r="8199">
          <cell r="B8199" t="str">
            <v xml:space="preserve">O Sintra Quorum                    </v>
          </cell>
        </row>
        <row r="8200">
          <cell r="B8200" t="str">
            <v xml:space="preserve">O Sol é Essencial, SA              </v>
          </cell>
        </row>
        <row r="8201">
          <cell r="B8201" t="str">
            <v xml:space="preserve">O Vassoureiro, SA                  </v>
          </cell>
        </row>
        <row r="8202">
          <cell r="B8202" t="str">
            <v xml:space="preserve">O Vitral - Vidros e Espelhos, Lda  </v>
          </cell>
        </row>
        <row r="8203">
          <cell r="B8203" t="str">
            <v xml:space="preserve">O Vizinho Bazar, Lda               </v>
          </cell>
        </row>
        <row r="8204">
          <cell r="B8204" t="str">
            <v xml:space="preserve">OAG Worldwide, Ltd                 </v>
          </cell>
        </row>
        <row r="8205">
          <cell r="B8205" t="str">
            <v xml:space="preserve">OAlgarve                           </v>
          </cell>
        </row>
        <row r="8206">
          <cell r="B8206" t="str">
            <v xml:space="preserve">OASM Consulting-Cons.S.Inf.Lda     </v>
          </cell>
        </row>
        <row r="8207">
          <cell r="B8207" t="str">
            <v xml:space="preserve">Óbidos Patrimonium, E.E.M.         </v>
          </cell>
        </row>
        <row r="8208">
          <cell r="B8208" t="str">
            <v>Objecto-Engenharia e Construção,Lda</v>
          </cell>
        </row>
        <row r="8209">
          <cell r="B8209" t="str">
            <v xml:space="preserve">OBL - Representações, Lda          </v>
          </cell>
        </row>
        <row r="8210">
          <cell r="B8210" t="str">
            <v xml:space="preserve">Obras em Curso-Produção Editorial  </v>
          </cell>
        </row>
        <row r="8211">
          <cell r="B8211" t="str">
            <v xml:space="preserve">Obrecol-Obras e Construções, SA    </v>
          </cell>
        </row>
        <row r="8212">
          <cell r="B8212" t="str">
            <v xml:space="preserve">Observatório da Imprensa           </v>
          </cell>
        </row>
        <row r="8213">
          <cell r="B8213" t="str">
            <v>Observatório Prospectiva Engª e Tec</v>
          </cell>
        </row>
        <row r="8214">
          <cell r="B8214" t="str">
            <v>Observatório Vulcanológico Geotérmi</v>
          </cell>
        </row>
        <row r="8215">
          <cell r="B8215" t="str">
            <v>Observit-Tecnologias de Visão por C</v>
          </cell>
        </row>
        <row r="8216">
          <cell r="B8216" t="str">
            <v xml:space="preserve">Océ Portugal-Equipam.Gráficos, SA  </v>
          </cell>
        </row>
        <row r="8217">
          <cell r="B8217" t="str">
            <v xml:space="preserve">Oceanotrade - Import., Export,Lda  </v>
          </cell>
        </row>
        <row r="8218">
          <cell r="B8218" t="str">
            <v xml:space="preserve">Oceanwings-Exp.Imp.Brinq.Tecn.Lda  </v>
          </cell>
        </row>
        <row r="8219">
          <cell r="B8219" t="str">
            <v xml:space="preserve">Ocidental-Cia.Port.Seguros,S.A.    </v>
          </cell>
        </row>
        <row r="8220">
          <cell r="B8220" t="str">
            <v xml:space="preserve">Octogono-Mobiliário e Decoração    </v>
          </cell>
        </row>
        <row r="8221">
          <cell r="B8221" t="str">
            <v>Odec-C.Cálculo Aplicaç.Informáticas</v>
          </cell>
        </row>
        <row r="8222">
          <cell r="B8222" t="str">
            <v>Odifral-Serralh.Ferro e Alumínio,Ld</v>
          </cell>
        </row>
        <row r="8223">
          <cell r="B8223" t="str">
            <v xml:space="preserve">Odin Workwear, SA                  </v>
          </cell>
        </row>
        <row r="8224">
          <cell r="B8224" t="str">
            <v xml:space="preserve">Oditecnica-Cent.Div.Tec.Ind.Lda.   </v>
          </cell>
        </row>
        <row r="8225">
          <cell r="B8225" t="str">
            <v>Oestagric-Eq.Agric.Industriais, Lda</v>
          </cell>
        </row>
        <row r="8226">
          <cell r="B8226" t="str">
            <v xml:space="preserve">Office 98-Repr.Mat.Decoração, Lda  </v>
          </cell>
        </row>
        <row r="8227">
          <cell r="B8227" t="str">
            <v xml:space="preserve">Oficel - Electrotecnia, Lda        </v>
          </cell>
        </row>
        <row r="8228">
          <cell r="B8228" t="str">
            <v>Oficina Aberta-Mont.Man.Industr.Lda</v>
          </cell>
        </row>
        <row r="8229">
          <cell r="B8229" t="str">
            <v xml:space="preserve">Oficina da Natureza                </v>
          </cell>
        </row>
        <row r="8230">
          <cell r="B8230" t="str">
            <v>Oficina do Livro-Soc.Editorial, Lda</v>
          </cell>
        </row>
        <row r="8231">
          <cell r="B8231" t="str">
            <v>Oficina Urbana-Atel.Arquitectura,Ld</v>
          </cell>
        </row>
        <row r="8232">
          <cell r="B8232" t="str">
            <v xml:space="preserve">Oficinas Gerais, Lda               </v>
          </cell>
        </row>
        <row r="8233">
          <cell r="B8233" t="str">
            <v xml:space="preserve">Ofifaro-Mobil.Eq.Tecn.Algarve,Lda  </v>
          </cell>
        </row>
        <row r="8234">
          <cell r="B8234" t="str">
            <v>OFM-Obras Públ., Ferrov.Marítim. SA</v>
          </cell>
        </row>
        <row r="8235">
          <cell r="B8235" t="str">
            <v xml:space="preserve">Ogilvy e Mather Portugal Serv. SA  </v>
          </cell>
        </row>
        <row r="8236">
          <cell r="B8236" t="str">
            <v xml:space="preserve">Ogimatech                          </v>
          </cell>
        </row>
        <row r="8237">
          <cell r="B8237" t="str">
            <v>OK CLEANER-Limpezas Exteriores-Unip</v>
          </cell>
        </row>
        <row r="8238">
          <cell r="B8238" t="str">
            <v xml:space="preserve">Olegário Manuel Goulart Morais     </v>
          </cell>
        </row>
        <row r="8239">
          <cell r="B8239" t="str">
            <v xml:space="preserve">Óleo Engenho                       </v>
          </cell>
        </row>
        <row r="8240">
          <cell r="B8240" t="str">
            <v xml:space="preserve">Oleotec-Oleos Tecnicos, Lda        </v>
          </cell>
        </row>
        <row r="8241">
          <cell r="B8241" t="str">
            <v xml:space="preserve">OLGA ANTUNES V. FELIX BERNARDINO   </v>
          </cell>
        </row>
        <row r="8242">
          <cell r="B8242" t="str">
            <v xml:space="preserve">Olga Maria Fernandes Nogueira      </v>
          </cell>
        </row>
        <row r="8243">
          <cell r="B8243" t="str">
            <v xml:space="preserve">OLGA MARIA RODRIGUES DE JESUS      </v>
          </cell>
        </row>
        <row r="8244">
          <cell r="B8244" t="str">
            <v xml:space="preserve">Olimpio da Silva Ferreira          </v>
          </cell>
        </row>
        <row r="8245">
          <cell r="B8245" t="str">
            <v xml:space="preserve">Olindo Carvalho Pereira            </v>
          </cell>
        </row>
        <row r="8246">
          <cell r="B8246" t="str">
            <v xml:space="preserve">Olisipo-Formação Consultoria, SA   </v>
          </cell>
        </row>
        <row r="8247">
          <cell r="B8247" t="str">
            <v xml:space="preserve">Oliveira, Fernandes &amp; Ribeiro, Lda </v>
          </cell>
        </row>
        <row r="8248">
          <cell r="B8248" t="str">
            <v xml:space="preserve">Oliver Wyman, S.L.                 </v>
          </cell>
        </row>
        <row r="8249">
          <cell r="B8249" t="str">
            <v xml:space="preserve">Oliver Wyman-Soc.Unipessoal, Lda   </v>
          </cell>
        </row>
        <row r="8250">
          <cell r="B8250" t="str">
            <v xml:space="preserve">Olivetti Escritório, Lda           </v>
          </cell>
        </row>
        <row r="8251">
          <cell r="B8251" t="str">
            <v xml:space="preserve">Olivetti Portuguesa, S.A.          </v>
          </cell>
        </row>
        <row r="8252">
          <cell r="B8252" t="str">
            <v xml:space="preserve">Olivier Mythodrama Associates      </v>
          </cell>
        </row>
        <row r="8253">
          <cell r="B8253" t="str">
            <v xml:space="preserve">Olmar-Artigos de Papelaria         </v>
          </cell>
        </row>
        <row r="8254">
          <cell r="B8254" t="str">
            <v xml:space="preserve">Ology, Lda                         </v>
          </cell>
        </row>
        <row r="8255">
          <cell r="B8255" t="str">
            <v xml:space="preserve">Olympus Portugal, SA               </v>
          </cell>
        </row>
        <row r="8256">
          <cell r="B8256" t="str">
            <v xml:space="preserve">Omeleta Publicidade                </v>
          </cell>
        </row>
        <row r="8257">
          <cell r="B8257" t="str">
            <v>Omep - Obras,Mediç.e Projectos, Lda</v>
          </cell>
        </row>
        <row r="8258">
          <cell r="B8258" t="str">
            <v xml:space="preserve">OMF-Engenharia Proj. Serviços,Lda  </v>
          </cell>
        </row>
        <row r="8259">
          <cell r="B8259" t="str">
            <v xml:space="preserve">Omnicel-Técnic.de Iluminação,S.A.  </v>
          </cell>
        </row>
        <row r="8260">
          <cell r="B8260" t="str">
            <v xml:space="preserve">Omnilabor, Lda                     </v>
          </cell>
        </row>
        <row r="8261">
          <cell r="B8261" t="str">
            <v xml:space="preserve">Omnilectro-Equip.Electrónicos, SA  </v>
          </cell>
        </row>
        <row r="8262">
          <cell r="B8262" t="str">
            <v xml:space="preserve">Omnitécnica-Soc.Com.Ind.Elect.S.A. </v>
          </cell>
        </row>
        <row r="8263">
          <cell r="B8263" t="str">
            <v xml:space="preserve">Omnitrade, Revest.Metálicos,SA     </v>
          </cell>
        </row>
        <row r="8264">
          <cell r="B8264" t="str">
            <v xml:space="preserve">Omron Electronics - Comp.S.Elect   </v>
          </cell>
        </row>
        <row r="8265">
          <cell r="B8265" t="str">
            <v xml:space="preserve">Omron Electronics Iberia, SA       </v>
          </cell>
        </row>
        <row r="8266">
          <cell r="B8266" t="str">
            <v xml:space="preserve">ONC - Produções Culturais, Lda     </v>
          </cell>
        </row>
        <row r="8267">
          <cell r="B8267" t="str">
            <v xml:space="preserve">Ondatlas-Com.Rep.Automóveis, Lda   </v>
          </cell>
        </row>
        <row r="8268">
          <cell r="B8268" t="str">
            <v xml:space="preserve">Ondex-Telecomun.E Electrónica,S.A. </v>
          </cell>
        </row>
        <row r="8269">
          <cell r="B8269" t="str">
            <v xml:space="preserve">One World Publishing, SA           </v>
          </cell>
        </row>
        <row r="8270">
          <cell r="B8270" t="str">
            <v xml:space="preserve">Onedirect Portugal                 </v>
          </cell>
        </row>
        <row r="8271">
          <cell r="B8271" t="str">
            <v xml:space="preserve">Onefloor-Industrial Surfaces       </v>
          </cell>
        </row>
        <row r="8272">
          <cell r="B8272" t="str">
            <v xml:space="preserve">Oneway Group                       </v>
          </cell>
        </row>
        <row r="8273">
          <cell r="B8273" t="str">
            <v xml:space="preserve">Onitelecom Infocomunicações, SA    </v>
          </cell>
        </row>
        <row r="8274">
          <cell r="B8274" t="str">
            <v xml:space="preserve">On-Line Data                       </v>
          </cell>
        </row>
        <row r="8275">
          <cell r="B8275" t="str">
            <v xml:space="preserve">Ontrack Data Recovery  Europe Ltd  </v>
          </cell>
        </row>
        <row r="8276">
          <cell r="B8276" t="str">
            <v xml:space="preserve">Opaco-Equipam. Escritório, Lda     </v>
          </cell>
        </row>
        <row r="8277">
          <cell r="B8277" t="str">
            <v xml:space="preserve">Opal Publicidade, SA               </v>
          </cell>
        </row>
        <row r="8278">
          <cell r="B8278" t="str">
            <v xml:space="preserve">Open Box-Com.Serv.on Line,Unip.Lda </v>
          </cell>
        </row>
        <row r="8279">
          <cell r="B8279" t="str">
            <v xml:space="preserve">Open Gate-Portas e grades, Lda     </v>
          </cell>
        </row>
        <row r="8280">
          <cell r="B8280" t="str">
            <v xml:space="preserve">Openline Portugal-S.Man.Imóv.Lda   </v>
          </cell>
        </row>
        <row r="8281">
          <cell r="B8281" t="str">
            <v xml:space="preserve">OpenLink Software (UK) Ltd.        </v>
          </cell>
        </row>
        <row r="8282">
          <cell r="B8282" t="str">
            <v xml:space="preserve">Operlis-Gestão e Oper. Portuária   </v>
          </cell>
        </row>
        <row r="8283">
          <cell r="B8283" t="str">
            <v xml:space="preserve">Optar-Soluções em vidro            </v>
          </cell>
        </row>
        <row r="8284">
          <cell r="B8284" t="str">
            <v xml:space="preserve">Optimo - Publicidade, Lda          </v>
          </cell>
        </row>
        <row r="8285">
          <cell r="B8285" t="str">
            <v xml:space="preserve">Optimus - Telecomunicaçoes, Sa     </v>
          </cell>
        </row>
        <row r="8286">
          <cell r="B8286" t="str">
            <v xml:space="preserve">Optimyzer-Opt.Rev.Sol.Engenh.,Lda. </v>
          </cell>
        </row>
        <row r="8287">
          <cell r="B8287" t="str">
            <v xml:space="preserve">Optivisus - On Line Services       </v>
          </cell>
        </row>
        <row r="8288">
          <cell r="B8288" t="str">
            <v xml:space="preserve">Opway - Engenharia, S.A.           </v>
          </cell>
        </row>
        <row r="8289">
          <cell r="B8289" t="str">
            <v xml:space="preserve">Oracle Ibérica,S.R.L.              </v>
          </cell>
        </row>
        <row r="8290">
          <cell r="B8290" t="str">
            <v xml:space="preserve">OraclePortugal-Sist.Informação,Lda </v>
          </cell>
        </row>
        <row r="8291">
          <cell r="B8291" t="str">
            <v xml:space="preserve">Oramix-Sistemas de Informação S.A. </v>
          </cell>
        </row>
        <row r="8292">
          <cell r="B8292" t="str">
            <v xml:space="preserve">Orbita-Bicicletas Portuguesas, Lda </v>
          </cell>
        </row>
        <row r="8293">
          <cell r="B8293" t="str">
            <v>Orbivendas-Equip.Manut.Industrial,S</v>
          </cell>
        </row>
        <row r="8294">
          <cell r="B8294" t="str">
            <v xml:space="preserve">Orcopom-SA                         </v>
          </cell>
        </row>
        <row r="8295">
          <cell r="B8295" t="str">
            <v xml:space="preserve">Ordem dos Advogados                </v>
          </cell>
        </row>
        <row r="8296">
          <cell r="B8296" t="str">
            <v xml:space="preserve">Ordem dos Advogados                </v>
          </cell>
        </row>
        <row r="8297">
          <cell r="B8297" t="str">
            <v xml:space="preserve">Ordem dos Arquitectos              </v>
          </cell>
        </row>
        <row r="8298">
          <cell r="B8298" t="str">
            <v xml:space="preserve">Ordem dos Economistas              </v>
          </cell>
        </row>
        <row r="8299">
          <cell r="B8299" t="str">
            <v xml:space="preserve">Ordem dos Engenheiros              </v>
          </cell>
        </row>
        <row r="8300">
          <cell r="B8300" t="str">
            <v xml:space="preserve">Ordem dos Engenheiros              </v>
          </cell>
        </row>
        <row r="8301">
          <cell r="B8301" t="str">
            <v xml:space="preserve">Ordem Revisores Oficiais de Contas </v>
          </cell>
        </row>
        <row r="8302">
          <cell r="B8302" t="str">
            <v xml:space="preserve">Oreco Portugal-Engº e Construção   </v>
          </cell>
        </row>
        <row r="8303">
          <cell r="B8303" t="str">
            <v xml:space="preserve">OREY - Técnica Naval e Industrial, </v>
          </cell>
        </row>
        <row r="8304">
          <cell r="B8304" t="str">
            <v xml:space="preserve">Organiz. Almerinda Bairos,Unip.Lda </v>
          </cell>
        </row>
        <row r="8305">
          <cell r="B8305" t="str">
            <v>Organyespaço-Proj.Eq.Escritório,Lda</v>
          </cell>
        </row>
        <row r="8306">
          <cell r="B8306" t="str">
            <v xml:space="preserve">Orgilux - Est.Proj.Eléctricos,S.A. </v>
          </cell>
        </row>
        <row r="8307">
          <cell r="B8307" t="str">
            <v xml:space="preserve">Origin Portuguesa, Lda             </v>
          </cell>
        </row>
        <row r="8308">
          <cell r="B8308" t="str">
            <v>Orizon Hotel e Select-Invºs Hotelei</v>
          </cell>
        </row>
        <row r="8309">
          <cell r="B8309" t="str">
            <v xml:space="preserve">Orlanda Goulart André              </v>
          </cell>
        </row>
        <row r="8310">
          <cell r="B8310" t="str">
            <v xml:space="preserve">Orlandito Prod.de Espect., Lda.    </v>
          </cell>
        </row>
        <row r="8311">
          <cell r="B8311" t="str">
            <v xml:space="preserve">Orlando Augusto da Silva, Lda      </v>
          </cell>
        </row>
        <row r="8312">
          <cell r="B8312" t="str">
            <v xml:space="preserve">Orlando Henrique Vicente Cavaco    </v>
          </cell>
        </row>
        <row r="8313">
          <cell r="B8313" t="str">
            <v xml:space="preserve">Orlando P. G. da Silva             </v>
          </cell>
        </row>
        <row r="8314">
          <cell r="B8314" t="str">
            <v xml:space="preserve">ORLANDO PEREIRA GONÇALVES DA SILVA </v>
          </cell>
        </row>
        <row r="8315">
          <cell r="B8315" t="str">
            <v xml:space="preserve">Orlando Vitor Carvalho Abreu       </v>
          </cell>
        </row>
        <row r="8316">
          <cell r="B8316" t="str">
            <v xml:space="preserve">Orluco - Org.Lusitana Com.Ind.Lda  </v>
          </cell>
        </row>
        <row r="8317">
          <cell r="B8317" t="str">
            <v>Orona Portugal, Soc. Unipessoal,Lda</v>
          </cell>
        </row>
        <row r="8318">
          <cell r="B8318" t="str">
            <v xml:space="preserve">Orquestra Nacional do Porto        </v>
          </cell>
        </row>
        <row r="8319">
          <cell r="B8319" t="str">
            <v xml:space="preserve">Ortecma-Org.Tec.de Maq.Esc., Lda   </v>
          </cell>
        </row>
        <row r="8320">
          <cell r="B8320" t="str">
            <v xml:space="preserve">Ortopedia Moderna, Lda             </v>
          </cell>
        </row>
        <row r="8321">
          <cell r="B8321" t="str">
            <v xml:space="preserve">Oscar Nuno Nogueira D. Pedroso     </v>
          </cell>
        </row>
        <row r="8322">
          <cell r="B8322" t="str">
            <v xml:space="preserve">Oshkosh Truck Corporation          </v>
          </cell>
        </row>
        <row r="8323">
          <cell r="B8323" t="str">
            <v xml:space="preserve">Oshkosh Truck Corporation          </v>
          </cell>
        </row>
        <row r="8324">
          <cell r="B8324" t="str">
            <v xml:space="preserve">Osmop                              </v>
          </cell>
        </row>
        <row r="8325">
          <cell r="B8325" t="str">
            <v xml:space="preserve">Osório &amp; Sottomayor, Lda           </v>
          </cell>
        </row>
        <row r="8326">
          <cell r="B8326" t="str">
            <v xml:space="preserve">Osram-Empr.Aparelh.Eléctrica, Lda  </v>
          </cell>
        </row>
        <row r="8327">
          <cell r="B8327" t="str">
            <v xml:space="preserve">OSVALDO MARTINS FONTES             </v>
          </cell>
        </row>
        <row r="8328">
          <cell r="B8328" t="str">
            <v xml:space="preserve">Otima-Com.Veíc.Autom.Peças,Lda     </v>
          </cell>
        </row>
        <row r="8329">
          <cell r="B8329" t="str">
            <v xml:space="preserve">Otis Elevadores, Lda               </v>
          </cell>
        </row>
        <row r="8330">
          <cell r="B8330" t="str">
            <v xml:space="preserve">Otto Industrial, SA                </v>
          </cell>
        </row>
        <row r="8331">
          <cell r="B8331" t="str">
            <v xml:space="preserve">Otto-Multiservei                   </v>
          </cell>
        </row>
        <row r="8332">
          <cell r="B8332" t="str">
            <v xml:space="preserve">Ouripa-Comércio Ourivesaria, SA    </v>
          </cell>
        </row>
        <row r="8333">
          <cell r="B8333" t="str">
            <v xml:space="preserve">Ourivesaria Anselmo                </v>
          </cell>
        </row>
        <row r="8334">
          <cell r="B8334" t="str">
            <v xml:space="preserve">Ourivesaria Garcia                 </v>
          </cell>
        </row>
        <row r="8335">
          <cell r="B8335" t="str">
            <v xml:space="preserve">Ourivesaria Rubi                   </v>
          </cell>
        </row>
        <row r="8336">
          <cell r="B8336" t="str">
            <v xml:space="preserve">Out of Limits, Lda                 </v>
          </cell>
        </row>
        <row r="8337">
          <cell r="B8337" t="str">
            <v xml:space="preserve">Outracor - Artes Gráficas, Lda.    </v>
          </cell>
        </row>
        <row r="8338">
          <cell r="B8338" t="str">
            <v xml:space="preserve">Outsystems-Softwarwe em Rede, SA   </v>
          </cell>
        </row>
        <row r="8339">
          <cell r="B8339" t="str">
            <v xml:space="preserve">Ovar Pack - Cartão e Papel, Lda    </v>
          </cell>
        </row>
        <row r="8340">
          <cell r="B8340" t="str">
            <v xml:space="preserve">Overgest/ISCTE-C.Esp.Ges.Finanças  </v>
          </cell>
        </row>
        <row r="8341">
          <cell r="B8341" t="str">
            <v xml:space="preserve">Oxera Consulting Ltd               </v>
          </cell>
        </row>
        <row r="8342">
          <cell r="B8342" t="str">
            <v xml:space="preserve">Oxford School, Inst.Línguas, Lda   </v>
          </cell>
        </row>
        <row r="8343">
          <cell r="B8343" t="str">
            <v xml:space="preserve">Oz-Diagn.L.C.Qual.E.Fundações,Lda  </v>
          </cell>
        </row>
        <row r="8344">
          <cell r="B8344" t="str">
            <v>OZEC - Equipamentos Industriais, Ld</v>
          </cell>
        </row>
        <row r="8345">
          <cell r="B8345" t="str">
            <v xml:space="preserve">P. Fernando Nogueira da Silva      </v>
          </cell>
        </row>
        <row r="8346">
          <cell r="B8346" t="str">
            <v>P. Matos Silva, Garcia Jr,P.C. SROC</v>
          </cell>
        </row>
        <row r="8347">
          <cell r="B8347" t="str">
            <v>P.B.Eventos de Paula Cristina Almei</v>
          </cell>
        </row>
        <row r="8348">
          <cell r="B8348" t="str">
            <v xml:space="preserve">P.C.Podimatas Audiovisual S.A      </v>
          </cell>
        </row>
        <row r="8349">
          <cell r="B8349" t="str">
            <v xml:space="preserve">P.J.A.F.Construções-Soc.Unip.,Lda  </v>
          </cell>
        </row>
        <row r="8350">
          <cell r="B8350" t="str">
            <v>P.Ragusa-Com. de Flores e Plantas,L</v>
          </cell>
        </row>
        <row r="8351">
          <cell r="B8351" t="str">
            <v xml:space="preserve">PA2M-Consultores Unipessoal, Lda   </v>
          </cell>
        </row>
        <row r="8352">
          <cell r="B8352" t="str">
            <v xml:space="preserve">Paberesbares-Actividade Hoteleira  </v>
          </cell>
        </row>
        <row r="8353">
          <cell r="B8353" t="str">
            <v xml:space="preserve">Pacheco &amp; Costa, Lda               </v>
          </cell>
        </row>
        <row r="8354">
          <cell r="B8354" t="str">
            <v xml:space="preserve">Pacheco &amp; Mendonça, Lda            </v>
          </cell>
        </row>
        <row r="8355">
          <cell r="B8355" t="str">
            <v xml:space="preserve">Pacheco de Medeiros, Lda.          </v>
          </cell>
        </row>
        <row r="8356">
          <cell r="B8356" t="str">
            <v xml:space="preserve">Pacific Northwest Planners         </v>
          </cell>
        </row>
        <row r="8357">
          <cell r="B8357" t="str">
            <v xml:space="preserve">Pack 2000-Com.Prod.Embalagem,Lda   </v>
          </cell>
        </row>
        <row r="8358">
          <cell r="B8358" t="str">
            <v xml:space="preserve">Packaging FF,Lda                   </v>
          </cell>
        </row>
        <row r="8359">
          <cell r="B8359" t="str">
            <v xml:space="preserve">Pacto Portuguesa-Telecomunica,Lda  </v>
          </cell>
        </row>
        <row r="8360">
          <cell r="B8360" t="str">
            <v xml:space="preserve">Pactogest                          </v>
          </cell>
        </row>
        <row r="8361">
          <cell r="B8361" t="str">
            <v xml:space="preserve">PAGAMENTO DÉBITO DIRECTO           </v>
          </cell>
        </row>
        <row r="8362">
          <cell r="B8362" t="str">
            <v xml:space="preserve">Page One The Bookshop PTE LDA      </v>
          </cell>
        </row>
        <row r="8363">
          <cell r="B8363" t="str">
            <v xml:space="preserve">Pagelsan-Produtos de Higiene, Lda  </v>
          </cell>
        </row>
        <row r="8364">
          <cell r="B8364" t="str">
            <v>Página Exclusiva-Publicações Periód</v>
          </cell>
        </row>
        <row r="8365">
          <cell r="B8365" t="str">
            <v xml:space="preserve">Páginas Amarelas S.A.              </v>
          </cell>
        </row>
        <row r="8366">
          <cell r="B8366" t="str">
            <v xml:space="preserve">Páginas de Portugal Edições, Lda   </v>
          </cell>
        </row>
        <row r="8367">
          <cell r="B8367" t="str">
            <v xml:space="preserve">Páginas Eléctricas, Lda            </v>
          </cell>
        </row>
        <row r="8368">
          <cell r="B8368" t="str">
            <v xml:space="preserve">PahLdata - Com.Equip.Informát.SA   </v>
          </cell>
        </row>
        <row r="8369">
          <cell r="B8369" t="str">
            <v>Painco-Painéis Indust. Electron.Lda</v>
          </cell>
        </row>
        <row r="8370">
          <cell r="B8370" t="str">
            <v xml:space="preserve">Paiva Alumínios, Lda               </v>
          </cell>
        </row>
        <row r="8371">
          <cell r="B8371" t="str">
            <v xml:space="preserve">Paiva Lima, Lda.                   </v>
          </cell>
        </row>
        <row r="8372">
          <cell r="B8372" t="str">
            <v xml:space="preserve">Palissy Galvani - Electr., Lda.    </v>
          </cell>
        </row>
        <row r="8373">
          <cell r="B8373" t="str">
            <v xml:space="preserve">Palma &amp; Palma-Representações,Lda   </v>
          </cell>
        </row>
        <row r="8374">
          <cell r="B8374" t="str">
            <v xml:space="preserve">Palmigráfica - Ind.Gráfica, Lda    </v>
          </cell>
        </row>
        <row r="8375">
          <cell r="B8375" t="str">
            <v xml:space="preserve">PALMIRA DOS SANTOS PAULO           </v>
          </cell>
        </row>
        <row r="8376">
          <cell r="B8376" t="str">
            <v xml:space="preserve">PALMIRA GUEDES ANDREZO             </v>
          </cell>
        </row>
        <row r="8377">
          <cell r="B8377" t="str">
            <v>Palmtop-Tecnologia Informática, Lda</v>
          </cell>
        </row>
        <row r="8378">
          <cell r="B8378" t="str">
            <v xml:space="preserve">Panadis-Comércio Distribuição,Lda  </v>
          </cell>
        </row>
        <row r="8379">
          <cell r="B8379" t="str">
            <v xml:space="preserve">Panair International, Inc.         </v>
          </cell>
        </row>
        <row r="8380">
          <cell r="B8380" t="str">
            <v xml:space="preserve">Panifor                            </v>
          </cell>
        </row>
        <row r="8381">
          <cell r="B8381" t="str">
            <v xml:space="preserve">Pantapoiein-Criaç.Multimédia,Lda   </v>
          </cell>
        </row>
        <row r="8382">
          <cell r="B8382" t="str">
            <v xml:space="preserve">Pantrans Transitários SA           </v>
          </cell>
        </row>
        <row r="8383">
          <cell r="B8383" t="str">
            <v>Papagaio Loiro-Audiovisuais Publici</v>
          </cell>
        </row>
        <row r="8384">
          <cell r="B8384" t="str">
            <v xml:space="preserve">Paparazzi-Restauração e Hotelaria  </v>
          </cell>
        </row>
        <row r="8385">
          <cell r="B8385" t="str">
            <v xml:space="preserve">Papéis Carreira Açores, Lda        </v>
          </cell>
        </row>
        <row r="8386">
          <cell r="B8386" t="str">
            <v xml:space="preserve">Papelaco - Sistemas Segurança,Lda  </v>
          </cell>
        </row>
        <row r="8387">
          <cell r="B8387" t="str">
            <v xml:space="preserve">Papelaco Técnica, SA               </v>
          </cell>
        </row>
        <row r="8388">
          <cell r="B8388" t="str">
            <v xml:space="preserve">Papelaria Clássica, Lda.           </v>
          </cell>
        </row>
        <row r="8389">
          <cell r="B8389" t="str">
            <v xml:space="preserve">Papelaria Fernandes - Lojas, SA    </v>
          </cell>
        </row>
        <row r="8390">
          <cell r="B8390" t="str">
            <v xml:space="preserve">Papelaria Fernandes-Com.Tec.,S.A.  </v>
          </cell>
        </row>
        <row r="8391">
          <cell r="B8391" t="str">
            <v xml:space="preserve">Papelaria Fernandes-Ind.Com.SA     </v>
          </cell>
        </row>
        <row r="8392">
          <cell r="B8392" t="str">
            <v xml:space="preserve">Papelaria Jolefi, Lda.             </v>
          </cell>
        </row>
        <row r="8393">
          <cell r="B8393" t="str">
            <v xml:space="preserve">Papelaria Resarte, Lda             </v>
          </cell>
        </row>
        <row r="8394">
          <cell r="B8394" t="str">
            <v xml:space="preserve">Papelaria Rilingue, Lda            </v>
          </cell>
        </row>
        <row r="8395">
          <cell r="B8395" t="str">
            <v xml:space="preserve">Papelaria Tejo, Lda.               </v>
          </cell>
        </row>
        <row r="8396">
          <cell r="B8396" t="str">
            <v xml:space="preserve">Papelaria Tropical                 </v>
          </cell>
        </row>
        <row r="8397">
          <cell r="B8397" t="str">
            <v xml:space="preserve">Papelaria Universal, Lda           </v>
          </cell>
        </row>
        <row r="8398">
          <cell r="B8398" t="str">
            <v xml:space="preserve">Papelaria Xavier, Lda.             </v>
          </cell>
        </row>
        <row r="8399">
          <cell r="B8399" t="str">
            <v xml:space="preserve">Papelfeliz Lda                     </v>
          </cell>
        </row>
        <row r="8400">
          <cell r="B8400" t="str">
            <v xml:space="preserve">Papelgrafica-Silva e Ribeiro,Lda   </v>
          </cell>
        </row>
        <row r="8401">
          <cell r="B8401" t="str">
            <v xml:space="preserve">Papelmaq - Mat.Escritório, Lda     </v>
          </cell>
        </row>
        <row r="8402">
          <cell r="B8402" t="str">
            <v xml:space="preserve">Paquete &amp; Coelho, Lda              </v>
          </cell>
        </row>
        <row r="8403">
          <cell r="B8403" t="str">
            <v xml:space="preserve">Parábola, Lda                      </v>
          </cell>
        </row>
        <row r="8404">
          <cell r="B8404" t="str">
            <v xml:space="preserve">Paralux - Soc. Iluminação, Lda     </v>
          </cell>
        </row>
        <row r="8405">
          <cell r="B8405" t="str">
            <v xml:space="preserve">Parceiros de Comunicação, Lda      </v>
          </cell>
        </row>
        <row r="8406">
          <cell r="B8406" t="str">
            <v xml:space="preserve">Parceiros de Gestão, Unip.Lda      </v>
          </cell>
        </row>
        <row r="8407">
          <cell r="B8407" t="str">
            <v xml:space="preserve">Parede Sólida Unipessoal,Lda       </v>
          </cell>
        </row>
        <row r="8408">
          <cell r="B8408" t="str">
            <v>Parfel-Soc.Eq.Acess.Industriais Lda</v>
          </cell>
        </row>
        <row r="8409">
          <cell r="B8409" t="str">
            <v xml:space="preserve">Parisete-Móveis e Decorações, Lda  </v>
          </cell>
        </row>
        <row r="8410">
          <cell r="B8410" t="str">
            <v>Parkalgar-Par.Tecnologicos Desporti</v>
          </cell>
        </row>
        <row r="8411">
          <cell r="B8411" t="str">
            <v xml:space="preserve">PARK-CAR                           </v>
          </cell>
        </row>
        <row r="8412">
          <cell r="B8412" t="str">
            <v xml:space="preserve">Parker Hannifin Portugal, Lda      </v>
          </cell>
        </row>
        <row r="8413">
          <cell r="B8413" t="str">
            <v>Parkinstal-Proj. Manut. Estacion,Ld</v>
          </cell>
        </row>
        <row r="8414">
          <cell r="B8414" t="str">
            <v xml:space="preserve">Parmalat Portugal-Prod.Alim.,SA    </v>
          </cell>
        </row>
        <row r="8415">
          <cell r="B8415" t="str">
            <v xml:space="preserve">Parnasse Square Invest             </v>
          </cell>
        </row>
        <row r="8416">
          <cell r="B8416" t="str">
            <v xml:space="preserve">Parque Expo 98, SA                 </v>
          </cell>
        </row>
        <row r="8417">
          <cell r="B8417" t="str">
            <v xml:space="preserve">Partex - Consult.Engenharia, S.A.  </v>
          </cell>
        </row>
        <row r="8418">
          <cell r="B8418" t="str">
            <v xml:space="preserve">Pascoal, Barros &amp; Ferreira, Ldª    </v>
          </cell>
        </row>
        <row r="8419">
          <cell r="B8419" t="str">
            <v xml:space="preserve">Passavante Portuguesa, Lda         </v>
          </cell>
        </row>
        <row r="8420">
          <cell r="B8420" t="str">
            <v xml:space="preserve">Passavante Portuguesa-T.Amb.Lda    </v>
          </cell>
        </row>
        <row r="8421">
          <cell r="B8421" t="str">
            <v xml:space="preserve">Passenger Terminal Expo 2011       </v>
          </cell>
        </row>
        <row r="8422">
          <cell r="B8422" t="str">
            <v xml:space="preserve">Passio-Consultoria e Engenharia    </v>
          </cell>
        </row>
        <row r="8423">
          <cell r="B8423" t="str">
            <v xml:space="preserve">Pastelaria Correia &amp; Chaves        </v>
          </cell>
        </row>
        <row r="8424">
          <cell r="B8424" t="str">
            <v xml:space="preserve">Pastelaria S.Marcos                </v>
          </cell>
        </row>
        <row r="8425">
          <cell r="B8425" t="str">
            <v>Páteo Alfacinha-Ind.Hoteleiras, Lda</v>
          </cell>
        </row>
        <row r="8426">
          <cell r="B8426" t="str">
            <v xml:space="preserve">PATRICIA ADELAIDE HORTA CAVACO     </v>
          </cell>
        </row>
        <row r="8427">
          <cell r="B8427" t="str">
            <v xml:space="preserve">PATRÍCIA BELLE AVILA SERPA SERPA   </v>
          </cell>
        </row>
        <row r="8428">
          <cell r="B8428" t="str">
            <v xml:space="preserve">Patricia Costa Mendes              </v>
          </cell>
        </row>
        <row r="8429">
          <cell r="B8429" t="str">
            <v xml:space="preserve">PATRÍCIA DE FÁTIMA BAIROS COSTA    </v>
          </cell>
        </row>
        <row r="8430">
          <cell r="B8430" t="str">
            <v xml:space="preserve">PATRICIA JOAO DE ALMEIDA FERNANDES </v>
          </cell>
        </row>
        <row r="8431">
          <cell r="B8431" t="str">
            <v>PATRICIA MARIA DE L.E SOUSA F SILVA</v>
          </cell>
        </row>
        <row r="8432">
          <cell r="B8432" t="str">
            <v xml:space="preserve">PATRÍCIA PINTO RODRIGUES           </v>
          </cell>
        </row>
        <row r="8433">
          <cell r="B8433" t="str">
            <v>Patricio &amp; Mário Paulo-Rep.Auto,Lda</v>
          </cell>
        </row>
        <row r="8434">
          <cell r="B8434" t="str">
            <v xml:space="preserve">Paula A.V.Santos                   </v>
          </cell>
        </row>
        <row r="8435">
          <cell r="B8435" t="str">
            <v>PAULA ALEXANDRA A. MARQUES DOS SANT</v>
          </cell>
        </row>
        <row r="8436">
          <cell r="B8436" t="str">
            <v xml:space="preserve">Paula Cristina Albino Fernandes    </v>
          </cell>
        </row>
        <row r="8437">
          <cell r="B8437" t="str">
            <v xml:space="preserve">PAULA CRISTINA C.G. BARBOSA        </v>
          </cell>
        </row>
        <row r="8438">
          <cell r="B8438" t="str">
            <v xml:space="preserve">PAULA CRISTINA EVARISTO POUPINHA   </v>
          </cell>
        </row>
        <row r="8439">
          <cell r="B8439" t="str">
            <v xml:space="preserve">PAULA CRISTINA LUCAS               </v>
          </cell>
        </row>
        <row r="8440">
          <cell r="B8440" t="str">
            <v xml:space="preserve">Paula Cristina Lúcio Simões        </v>
          </cell>
        </row>
        <row r="8441">
          <cell r="B8441" t="str">
            <v xml:space="preserve">PAULA CRISTINA LÚCIO SIMÕES        </v>
          </cell>
        </row>
        <row r="8442">
          <cell r="B8442" t="str">
            <v>PAULA CRISTINA MELO MONTEIRO CHAVES</v>
          </cell>
        </row>
        <row r="8443">
          <cell r="B8443" t="str">
            <v>Paula Cristina Paleta Allen Revez D</v>
          </cell>
        </row>
        <row r="8444">
          <cell r="B8444" t="str">
            <v>Paula Cristina Pinto Capelas Guedes</v>
          </cell>
        </row>
        <row r="8445">
          <cell r="B8445" t="str">
            <v xml:space="preserve">PAULA CRISTINA SANTOS ALMEIDA      </v>
          </cell>
        </row>
        <row r="8446">
          <cell r="B8446" t="str">
            <v>PAULA CRISTINA V ROSA SOARES ALONSO</v>
          </cell>
        </row>
        <row r="8447">
          <cell r="B8447" t="str">
            <v xml:space="preserve">PAULA CRISTINA VÉSTIA CARRASCO     </v>
          </cell>
        </row>
        <row r="8448">
          <cell r="B8448" t="str">
            <v xml:space="preserve">PAULA DA COSTA LOPES BELEZA        </v>
          </cell>
        </row>
        <row r="8449">
          <cell r="B8449" t="str">
            <v>PAULA DE FATIMA ANTUNES JACINTO LEA</v>
          </cell>
        </row>
        <row r="8450">
          <cell r="B8450" t="str">
            <v>PAULA DE JESUS DE OLIVEIRA TEIXEIRA</v>
          </cell>
        </row>
        <row r="8451">
          <cell r="B8451" t="str">
            <v xml:space="preserve">PAULA LUÍSA ANDRADE CAMPOS         </v>
          </cell>
        </row>
        <row r="8452">
          <cell r="B8452" t="str">
            <v xml:space="preserve">Paula Luisa de Andrade Campos      </v>
          </cell>
        </row>
        <row r="8453">
          <cell r="B8453" t="str">
            <v xml:space="preserve">PAULA M. HENRIQUES C. GUIMARÃES    </v>
          </cell>
        </row>
        <row r="8454">
          <cell r="B8454" t="str">
            <v>PAULA MANUELA CARDOSO DO LIVRAMENTO</v>
          </cell>
        </row>
        <row r="8455">
          <cell r="B8455" t="str">
            <v xml:space="preserve">Paula Manuela Cardoso Livramento   </v>
          </cell>
        </row>
        <row r="8456">
          <cell r="B8456" t="str">
            <v xml:space="preserve">Paula Manuppella                   </v>
          </cell>
        </row>
        <row r="8457">
          <cell r="B8457" t="str">
            <v xml:space="preserve">PAULA MARIA DA LUZ AREZ            </v>
          </cell>
        </row>
        <row r="8458">
          <cell r="B8458" t="str">
            <v xml:space="preserve">PAULA MARIA M.R.DURAO S. MARQUES   </v>
          </cell>
        </row>
        <row r="8459">
          <cell r="B8459" t="str">
            <v xml:space="preserve">Paula Maria Nobre Melo Sobral      </v>
          </cell>
        </row>
        <row r="8460">
          <cell r="B8460" t="str">
            <v xml:space="preserve">Paula Silva Gomes Oliveira         </v>
          </cell>
        </row>
        <row r="8461">
          <cell r="B8461" t="str">
            <v>PAULA TICIANA LEANDRES SOARES ALEXA</v>
          </cell>
        </row>
        <row r="8462">
          <cell r="B8462" t="str">
            <v xml:space="preserve">Paulina da Estrela                 </v>
          </cell>
        </row>
        <row r="8463">
          <cell r="B8463" t="str">
            <v xml:space="preserve">Paulino Anselmo e Filho, Lda       </v>
          </cell>
        </row>
        <row r="8464">
          <cell r="B8464" t="str">
            <v xml:space="preserve">PAULINO ANTÓNIO ARRUDA             </v>
          </cell>
        </row>
        <row r="8465">
          <cell r="B8465" t="str">
            <v xml:space="preserve">Paulino Fernandes, Lda             </v>
          </cell>
        </row>
        <row r="8466">
          <cell r="B8466" t="str">
            <v xml:space="preserve">Paulino Silva Ventura              </v>
          </cell>
        </row>
        <row r="8467">
          <cell r="B8467" t="str">
            <v xml:space="preserve">Paulino, Soares E Cª, Lda          </v>
          </cell>
        </row>
        <row r="8468">
          <cell r="B8468" t="str">
            <v xml:space="preserve">Paulo A S Fonseca                  </v>
          </cell>
        </row>
        <row r="8469">
          <cell r="B8469" t="str">
            <v xml:space="preserve">Paulo Alcobia                      </v>
          </cell>
        </row>
        <row r="8470">
          <cell r="B8470" t="str">
            <v xml:space="preserve">Paulo Alexandre Abreu Cruz         </v>
          </cell>
        </row>
        <row r="8471">
          <cell r="B8471" t="str">
            <v xml:space="preserve">Paulo Alexandre Araújo             </v>
          </cell>
        </row>
        <row r="8472">
          <cell r="B8472" t="str">
            <v xml:space="preserve">PAULO ALEXANDRE BOTELHO FREITAS    </v>
          </cell>
        </row>
        <row r="8473">
          <cell r="B8473" t="str">
            <v xml:space="preserve">Paulo Alexandre Cabral Luz         </v>
          </cell>
        </row>
        <row r="8474">
          <cell r="B8474" t="str">
            <v xml:space="preserve">PAULO ALEXANDRE CARDOSO LOPES      </v>
          </cell>
        </row>
        <row r="8475">
          <cell r="B8475" t="str">
            <v xml:space="preserve">Paulo Alexandre Lopes Madeira      </v>
          </cell>
        </row>
        <row r="8476">
          <cell r="B8476" t="str">
            <v>PAULO ALEXANDRE MENDONÇA SOUSA PACH</v>
          </cell>
        </row>
        <row r="8477">
          <cell r="B8477" t="str">
            <v xml:space="preserve">Paulo Alexandre Pereira de Sousa   </v>
          </cell>
        </row>
        <row r="8478">
          <cell r="B8478" t="str">
            <v xml:space="preserve">Paulo Alexandre S.N.Pereira        </v>
          </cell>
        </row>
        <row r="8479">
          <cell r="B8479" t="str">
            <v xml:space="preserve">Paulo Alexandre Santos Soares      </v>
          </cell>
        </row>
        <row r="8480">
          <cell r="B8480" t="str">
            <v xml:space="preserve">PAULO ANDRÉ AMARAL VIVEIROS        </v>
          </cell>
        </row>
        <row r="8481">
          <cell r="B8481" t="str">
            <v xml:space="preserve">Paulo André Amaral Viveiros        </v>
          </cell>
        </row>
        <row r="8482">
          <cell r="B8482" t="str">
            <v xml:space="preserve">PAULO ANDRE DE MENESES BAZAN       </v>
          </cell>
        </row>
        <row r="8483">
          <cell r="B8483" t="str">
            <v xml:space="preserve">PAULO ANTONIO MURCHO FRADIQUE      </v>
          </cell>
        </row>
        <row r="8484">
          <cell r="B8484" t="str">
            <v>PAULO BERNARDINO INÁCIO G. PALMEIRA</v>
          </cell>
        </row>
        <row r="8485">
          <cell r="B8485" t="str">
            <v xml:space="preserve">PAULO C. BARBOSA, LDA              </v>
          </cell>
        </row>
        <row r="8486">
          <cell r="B8486" t="str">
            <v xml:space="preserve">Paulo Carlos Contente Freitas      </v>
          </cell>
        </row>
        <row r="8487">
          <cell r="B8487" t="str">
            <v xml:space="preserve">PAULO CÉSAR ALVES NUNES            </v>
          </cell>
        </row>
        <row r="8488">
          <cell r="B8488" t="str">
            <v xml:space="preserve">PAULO CÉSAR ARMAS LEAL             </v>
          </cell>
        </row>
        <row r="8489">
          <cell r="B8489" t="str">
            <v xml:space="preserve">PAULO CÉSAR GUERREIRO ATANAZIO     </v>
          </cell>
        </row>
        <row r="8490">
          <cell r="B8490" t="str">
            <v xml:space="preserve">Paulo Correia                      </v>
          </cell>
        </row>
        <row r="8491">
          <cell r="B8491" t="str">
            <v xml:space="preserve">Paulo Correia - Niposom            </v>
          </cell>
        </row>
        <row r="8492">
          <cell r="B8492" t="str">
            <v xml:space="preserve">Paulo da Trindade Ferreira         </v>
          </cell>
        </row>
        <row r="8493">
          <cell r="B8493" t="str">
            <v>Paulo de Melo Figueiredo-Tec.Elect.</v>
          </cell>
        </row>
        <row r="8494">
          <cell r="B8494" t="str">
            <v xml:space="preserve">PAULO FERNANDO V.SILVA PEREIRA     </v>
          </cell>
        </row>
        <row r="8495">
          <cell r="B8495" t="str">
            <v xml:space="preserve">Paulo Horta                        </v>
          </cell>
        </row>
        <row r="8496">
          <cell r="B8496" t="str">
            <v xml:space="preserve">PAULO ISMAEL SALGADO FERREIRA      </v>
          </cell>
        </row>
        <row r="8497">
          <cell r="B8497" t="str">
            <v xml:space="preserve">Paulo J. Ferreira Simões           </v>
          </cell>
        </row>
        <row r="8498">
          <cell r="B8498" t="str">
            <v xml:space="preserve">PAULO JORGE  DA SILVA FIALHO       </v>
          </cell>
        </row>
        <row r="8499">
          <cell r="B8499" t="str">
            <v xml:space="preserve">Paulo Jorge A. Santos / Guiné      </v>
          </cell>
        </row>
        <row r="8500">
          <cell r="B8500" t="str">
            <v xml:space="preserve">Paulo Jorge Almeida Batista        </v>
          </cell>
        </row>
        <row r="8501">
          <cell r="B8501" t="str">
            <v xml:space="preserve">PAULO JORGE ALVES TIMÓTEO          </v>
          </cell>
        </row>
        <row r="8502">
          <cell r="B8502" t="str">
            <v xml:space="preserve">PAULO JORGE ANTUNES FERNANDES      </v>
          </cell>
        </row>
        <row r="8503">
          <cell r="B8503" t="str">
            <v xml:space="preserve">Paulo Jorge Antunes Fernandes      </v>
          </cell>
        </row>
        <row r="8504">
          <cell r="B8504" t="str">
            <v xml:space="preserve">PAULO JORGE BATISTA ROMÃO          </v>
          </cell>
        </row>
        <row r="8505">
          <cell r="B8505" t="str">
            <v>PAULO JORGE BOTELHO DA COSTA MESTRE</v>
          </cell>
        </row>
        <row r="8506">
          <cell r="B8506" t="str">
            <v xml:space="preserve">PAULO JORGE BRITO DIONÍSIO         </v>
          </cell>
        </row>
        <row r="8507">
          <cell r="B8507" t="str">
            <v xml:space="preserve">Paulo Jorge Cunha Lopes Cardoso    </v>
          </cell>
        </row>
        <row r="8508">
          <cell r="B8508" t="str">
            <v xml:space="preserve">Paulo Jorge da Rosa Garcia         </v>
          </cell>
        </row>
        <row r="8509">
          <cell r="B8509" t="str">
            <v xml:space="preserve">Paulo Jorge de Gusmão Teixeira     </v>
          </cell>
        </row>
        <row r="8510">
          <cell r="B8510" t="str">
            <v xml:space="preserve">Paulo Jorge de Morais Salvador     </v>
          </cell>
        </row>
        <row r="8511">
          <cell r="B8511" t="str">
            <v xml:space="preserve">PAULO JORGE FALCÃO SANTOS          </v>
          </cell>
        </row>
        <row r="8512">
          <cell r="B8512" t="str">
            <v xml:space="preserve">PAULO JORGE FERNANDES PEREIRA      </v>
          </cell>
        </row>
        <row r="8513">
          <cell r="B8513" t="str">
            <v xml:space="preserve">PAULO JORGE FERREIRA DA COSTA      </v>
          </cell>
        </row>
        <row r="8514">
          <cell r="B8514" t="str">
            <v xml:space="preserve">PAULO JORGE GONCALVES DE ANDRADE   </v>
          </cell>
        </row>
        <row r="8515">
          <cell r="B8515" t="str">
            <v>PAULO JORGE GONÇALVES FERREIRA MART</v>
          </cell>
        </row>
        <row r="8516">
          <cell r="B8516" t="str">
            <v xml:space="preserve">PAULO JORGE LIMA MENDES            </v>
          </cell>
        </row>
        <row r="8517">
          <cell r="B8517" t="str">
            <v xml:space="preserve">Paulo Jorge Lopes Fidalgo          </v>
          </cell>
        </row>
        <row r="8518">
          <cell r="B8518" t="str">
            <v xml:space="preserve">PAULO JORGE NUNES LOURENÇO         </v>
          </cell>
        </row>
        <row r="8519">
          <cell r="B8519" t="str">
            <v xml:space="preserve">PAULO JORGE PEREIRA GARCIA         </v>
          </cell>
        </row>
        <row r="8520">
          <cell r="B8520" t="str">
            <v xml:space="preserve">Paulo Jorge Pimentel Batista       </v>
          </cell>
        </row>
        <row r="8521">
          <cell r="B8521" t="str">
            <v xml:space="preserve">Paulo Jorge Pimentel Batista       </v>
          </cell>
        </row>
        <row r="8522">
          <cell r="B8522" t="str">
            <v xml:space="preserve">Paulo Jorge Pires Nunes            </v>
          </cell>
        </row>
        <row r="8523">
          <cell r="B8523" t="str">
            <v xml:space="preserve">PAULO JORGE SANTOS SILVA           </v>
          </cell>
        </row>
        <row r="8524">
          <cell r="B8524" t="str">
            <v xml:space="preserve">PAULO JORGE SILVA BENTO            </v>
          </cell>
        </row>
        <row r="8525">
          <cell r="B8525" t="str">
            <v xml:space="preserve">Paulo Jorge Silva Teixeira Machado </v>
          </cell>
        </row>
        <row r="8526">
          <cell r="B8526" t="str">
            <v xml:space="preserve">Paulo José A. Cabral               </v>
          </cell>
        </row>
        <row r="8527">
          <cell r="B8527" t="str">
            <v xml:space="preserve">PAULO JOSÉ MARTINS DE SOUSA        </v>
          </cell>
        </row>
        <row r="8528">
          <cell r="B8528" t="str">
            <v xml:space="preserve">PAULO JOSE MARTINS MARUJO          </v>
          </cell>
        </row>
        <row r="8529">
          <cell r="B8529" t="str">
            <v xml:space="preserve">Paulo José Palma Rodrigues         </v>
          </cell>
        </row>
        <row r="8530">
          <cell r="B8530" t="str">
            <v xml:space="preserve">Paulo José Pereira                 </v>
          </cell>
        </row>
        <row r="8531">
          <cell r="B8531" t="str">
            <v xml:space="preserve">Paulo Lemos, Unipessoal, Lda       </v>
          </cell>
        </row>
        <row r="8532">
          <cell r="B8532" t="str">
            <v xml:space="preserve">Paulo Lucena                       </v>
          </cell>
        </row>
        <row r="8533">
          <cell r="B8533" t="str">
            <v xml:space="preserve">Paulo M. A. Dâmaso                 </v>
          </cell>
        </row>
        <row r="8534">
          <cell r="B8534" t="str">
            <v xml:space="preserve">Paulo Manuel Antunes e Silva       </v>
          </cell>
        </row>
        <row r="8535">
          <cell r="B8535" t="str">
            <v xml:space="preserve">PAULO MANUEL DE SOUSA FERNANDES    </v>
          </cell>
        </row>
        <row r="8536">
          <cell r="B8536" t="str">
            <v>PAULO MANUEL EIRAS DE OLIVEIRA BERN</v>
          </cell>
        </row>
        <row r="8537">
          <cell r="B8537" t="str">
            <v xml:space="preserve">Paulo Manuel Fernandes Monteiro    </v>
          </cell>
        </row>
        <row r="8538">
          <cell r="B8538" t="str">
            <v xml:space="preserve">Paulo Manuel Moniz Resendes        </v>
          </cell>
        </row>
        <row r="8539">
          <cell r="B8539" t="str">
            <v xml:space="preserve">PAULO MARTINS MELO                 </v>
          </cell>
        </row>
        <row r="8540">
          <cell r="B8540" t="str">
            <v xml:space="preserve">Paulo Neto Miranda Jóias, Lda      </v>
          </cell>
        </row>
        <row r="8541">
          <cell r="B8541" t="str">
            <v xml:space="preserve">PAULO NOBRE DA CUNHA               </v>
          </cell>
        </row>
        <row r="8542">
          <cell r="B8542" t="str">
            <v xml:space="preserve">PAULO NUNO MARTINHO DOS SANTOS     </v>
          </cell>
        </row>
        <row r="8543">
          <cell r="B8543" t="str">
            <v xml:space="preserve">Paulo Otero                        </v>
          </cell>
        </row>
        <row r="8544">
          <cell r="B8544" t="str">
            <v xml:space="preserve">Paulo Pereira-Auto Grota           </v>
          </cell>
        </row>
        <row r="8545">
          <cell r="B8545" t="str">
            <v xml:space="preserve">Paulo Pires da Gama-Arq.Assoc.Lda  </v>
          </cell>
        </row>
        <row r="8546">
          <cell r="B8546" t="str">
            <v xml:space="preserve">Paulo Regino Viegas Murta          </v>
          </cell>
        </row>
        <row r="8547">
          <cell r="B8547" t="str">
            <v xml:space="preserve">Paulo Ricardo da Ponte Arruda      </v>
          </cell>
        </row>
        <row r="8548">
          <cell r="B8548" t="str">
            <v xml:space="preserve">Paulo Ricardo Duarte Coelho        </v>
          </cell>
        </row>
        <row r="8549">
          <cell r="B8549" t="str">
            <v xml:space="preserve">PAULO RICARDO GARCÊS LEAL          </v>
          </cell>
        </row>
        <row r="8550">
          <cell r="B8550" t="str">
            <v xml:space="preserve">PAULO RICARDO LIMA VIEIRO          </v>
          </cell>
        </row>
        <row r="8551">
          <cell r="B8551" t="str">
            <v xml:space="preserve">Paulo S. Conde,Lda                 </v>
          </cell>
        </row>
        <row r="8552">
          <cell r="B8552" t="str">
            <v xml:space="preserve">PAULO SALDANHA MEDO                </v>
          </cell>
        </row>
        <row r="8553">
          <cell r="B8553" t="str">
            <v xml:space="preserve">Paulo Sanches Albino               </v>
          </cell>
        </row>
        <row r="8554">
          <cell r="B8554" t="str">
            <v>Paulo Sérgio Castelo Rodrigues Jesu</v>
          </cell>
        </row>
        <row r="8555">
          <cell r="B8555" t="str">
            <v xml:space="preserve">Paulo Sergio Isidro Caixeiro       </v>
          </cell>
        </row>
        <row r="8556">
          <cell r="B8556" t="str">
            <v xml:space="preserve">Paulo Soares-Soc.Unipessoal, Lda   </v>
          </cell>
        </row>
        <row r="8557">
          <cell r="B8557" t="str">
            <v xml:space="preserve">Paulomar-Rep.Venda Veíc.Auto,Lda   </v>
          </cell>
        </row>
        <row r="8558">
          <cell r="B8558" t="str">
            <v xml:space="preserve">Paumage-Móv.Estofos,Decoraç.,Lda   </v>
          </cell>
        </row>
        <row r="8559">
          <cell r="B8559" t="str">
            <v xml:space="preserve">Pau-Marfim-Carpintaria             </v>
          </cell>
        </row>
        <row r="8560">
          <cell r="B8560" t="str">
            <v xml:space="preserve">PAV3D - Pavimentação, Lda          </v>
          </cell>
        </row>
        <row r="8561">
          <cell r="B8561" t="str">
            <v>PaveCare-Manutª Pavimentos Aeroport</v>
          </cell>
        </row>
        <row r="8562">
          <cell r="B8562" t="str">
            <v xml:space="preserve">Pavesil-Serralharia Civil, Lda     </v>
          </cell>
        </row>
        <row r="8563">
          <cell r="B8563" t="str">
            <v xml:space="preserve">Pavia - Pavimentos e Vias, SA      </v>
          </cell>
        </row>
        <row r="8564">
          <cell r="B8564" t="str">
            <v xml:space="preserve">Pavimetal-Produtos Metálicos,Lda   </v>
          </cell>
        </row>
        <row r="8565">
          <cell r="B8565" t="str">
            <v>PAV-Profissionais Áudio e Video Lda</v>
          </cell>
        </row>
        <row r="8566">
          <cell r="B8566" t="str">
            <v xml:space="preserve">Payet Rey Cauvi-Abogados           </v>
          </cell>
        </row>
        <row r="8567">
          <cell r="B8567" t="str">
            <v>PBS - Portugal Bateria Serviço, Lda</v>
          </cell>
        </row>
        <row r="8568">
          <cell r="B8568" t="str">
            <v xml:space="preserve">PCMaq-Fabricação Eq.Industriais,SA </v>
          </cell>
        </row>
        <row r="8569">
          <cell r="B8569" t="str">
            <v xml:space="preserve">PCQuatro-F.Novas Tecnologias,Lda   </v>
          </cell>
        </row>
        <row r="8570">
          <cell r="B8570" t="str">
            <v>PEA-Parque Eólico da Serra-Unipesso</v>
          </cell>
        </row>
        <row r="8571">
          <cell r="B8571" t="str">
            <v xml:space="preserve">PÊBÊ                               </v>
          </cell>
        </row>
        <row r="8572">
          <cell r="B8572" t="str">
            <v xml:space="preserve">Pêbê-Promoções Publicitárias, Lda  </v>
          </cell>
        </row>
        <row r="8573">
          <cell r="B8573" t="str">
            <v xml:space="preserve">Peça de Fruta                      </v>
          </cell>
        </row>
        <row r="8574">
          <cell r="B8574" t="str">
            <v xml:space="preserve">Peçalis-Peças e Acess.P/Aut.,Lda   </v>
          </cell>
        </row>
        <row r="8575">
          <cell r="B8575" t="str">
            <v xml:space="preserve">Pecnon-Gab.Est. e Projectos,Lda    </v>
          </cell>
        </row>
        <row r="8576">
          <cell r="B8576" t="str">
            <v xml:space="preserve">Pecol-Sistemas de Fixação, SA      </v>
          </cell>
        </row>
        <row r="8577">
          <cell r="B8577" t="str">
            <v xml:space="preserve">Pecomark Portugal-Unipessoal       </v>
          </cell>
        </row>
        <row r="8578">
          <cell r="B8578" t="str">
            <v xml:space="preserve">Pedamb-Engenharia Ambiental, Lda   </v>
          </cell>
        </row>
        <row r="8579">
          <cell r="B8579" t="str">
            <v xml:space="preserve">Pedra Base - Formação, Lda         </v>
          </cell>
        </row>
        <row r="8580">
          <cell r="B8580" t="str">
            <v xml:space="preserve">Pedro &amp; Paula - Arquit.Interiores, </v>
          </cell>
        </row>
        <row r="8581">
          <cell r="B8581" t="str">
            <v>PEDRO ALEXANDRE DE JESUS NOBRE RODR</v>
          </cell>
        </row>
        <row r="8582">
          <cell r="B8582" t="str">
            <v xml:space="preserve">PEDRO ALEXANDRE GOMES COELHO       </v>
          </cell>
        </row>
        <row r="8583">
          <cell r="B8583" t="str">
            <v xml:space="preserve">PEDRO ALEXANDRE MOREIRA SILVA      </v>
          </cell>
        </row>
        <row r="8584">
          <cell r="B8584" t="str">
            <v>Pedro Alexandre Ol.Soares Per.Silva</v>
          </cell>
        </row>
        <row r="8585">
          <cell r="B8585" t="str">
            <v>Pedro Alexandre Oliveira Soares P.S</v>
          </cell>
        </row>
        <row r="8586">
          <cell r="B8586" t="str">
            <v xml:space="preserve">Pedro Andrade de Sousa             </v>
          </cell>
        </row>
        <row r="8587">
          <cell r="B8587" t="str">
            <v xml:space="preserve">PEDRO ARTUR SARAIVA ALVES DE ABREU </v>
          </cell>
        </row>
        <row r="8588">
          <cell r="B8588" t="str">
            <v xml:space="preserve">PEDRO ÁVILA PERREIRA DE FREITAS    </v>
          </cell>
        </row>
        <row r="8589">
          <cell r="B8589" t="str">
            <v>PEDRO BAETA NEVES MONTEIRO FERNANDE</v>
          </cell>
        </row>
        <row r="8590">
          <cell r="B8590" t="str">
            <v xml:space="preserve">PEDRO CELESTINO B.ALVES MACHADO    </v>
          </cell>
        </row>
        <row r="8591">
          <cell r="B8591" t="str">
            <v xml:space="preserve">Pedro Coelho - Edições, Lda        </v>
          </cell>
        </row>
        <row r="8592">
          <cell r="B8592" t="str">
            <v xml:space="preserve">Pedro e Mantovani, S.A.            </v>
          </cell>
        </row>
        <row r="8593">
          <cell r="B8593" t="str">
            <v xml:space="preserve">Pedro Eman.Resendes Bettencourt    </v>
          </cell>
        </row>
        <row r="8594">
          <cell r="B8594" t="str">
            <v xml:space="preserve">PEDRO EMANUEL CABRAL REIS          </v>
          </cell>
        </row>
        <row r="8595">
          <cell r="B8595" t="str">
            <v xml:space="preserve">PEDRO EMANUEL RESENDES BETTENCOURT </v>
          </cell>
        </row>
        <row r="8596">
          <cell r="B8596" t="str">
            <v xml:space="preserve">PEDRO FILIPE SOUSA PONTE           </v>
          </cell>
        </row>
        <row r="8597">
          <cell r="B8597" t="str">
            <v xml:space="preserve">PEDRO GIL DE SOUSA AMORIM          </v>
          </cell>
        </row>
        <row r="8598">
          <cell r="B8598" t="str">
            <v>PEDRO HENRIQUE G. DE ALMEIDA SANTOS</v>
          </cell>
        </row>
        <row r="8599">
          <cell r="B8599" t="str">
            <v xml:space="preserve">PEDRO HUGO T. A. LUÍS MOITA BARATA </v>
          </cell>
        </row>
        <row r="8600">
          <cell r="B8600" t="str">
            <v xml:space="preserve">Pedro Humberto A. Damião Dias      </v>
          </cell>
        </row>
        <row r="8601">
          <cell r="B8601" t="str">
            <v xml:space="preserve">Pedro Humberto A.Damião Dias       </v>
          </cell>
        </row>
        <row r="8602">
          <cell r="B8602" t="str">
            <v xml:space="preserve">Pedro Humberto A.Damião Dias       </v>
          </cell>
        </row>
        <row r="8603">
          <cell r="B8603" t="str">
            <v xml:space="preserve">PEDRO ISAAC DIAS SOLIPA            </v>
          </cell>
        </row>
        <row r="8604">
          <cell r="B8604" t="str">
            <v xml:space="preserve">Pedro Ivo Ferin Marques Pereira    </v>
          </cell>
        </row>
        <row r="8605">
          <cell r="B8605" t="str">
            <v>PEDRO JOÃO MAGALHÃES OLIVEIRA PERPÉ</v>
          </cell>
        </row>
        <row r="8606">
          <cell r="B8606" t="str">
            <v xml:space="preserve">PEDRO JORGE CORREIA                </v>
          </cell>
        </row>
        <row r="8607">
          <cell r="B8607" t="str">
            <v xml:space="preserve">Pedro Jorge de Aquino da Silva     </v>
          </cell>
        </row>
        <row r="8608">
          <cell r="B8608" t="str">
            <v xml:space="preserve">PEDRO JORGE F. LOUREIRO ALMEIDA    </v>
          </cell>
        </row>
        <row r="8609">
          <cell r="B8609" t="str">
            <v xml:space="preserve">PEDRO JORGE FERREIRA FERNANDES     </v>
          </cell>
        </row>
        <row r="8610">
          <cell r="B8610" t="str">
            <v xml:space="preserve">PEDRO JORGE VIEGAS SIMÕES          </v>
          </cell>
        </row>
        <row r="8611">
          <cell r="B8611" t="str">
            <v xml:space="preserve">PEDRO JOSÉ DE CARVALHO BEJA NEVES  </v>
          </cell>
        </row>
        <row r="8612">
          <cell r="B8612" t="str">
            <v xml:space="preserve">Pedro José Felix Baptista Neves    </v>
          </cell>
        </row>
        <row r="8613">
          <cell r="B8613" t="str">
            <v xml:space="preserve">PEDRO JOSÉ MAGALHAES AMARO         </v>
          </cell>
        </row>
        <row r="8614">
          <cell r="B8614" t="str">
            <v xml:space="preserve">Pedro Lobo-Soc. Unipessoal, Lda    </v>
          </cell>
        </row>
        <row r="8615">
          <cell r="B8615" t="str">
            <v xml:space="preserve">PEDRO LUÍS AZEVEDO BRAGA           </v>
          </cell>
        </row>
        <row r="8616">
          <cell r="B8616" t="str">
            <v xml:space="preserve">PEDRO LUÍS DA PIEDADE MIGUEL       </v>
          </cell>
        </row>
        <row r="8617">
          <cell r="B8617" t="str">
            <v xml:space="preserve">PEDRO LUIS M. PARDAL MONTEIRO      </v>
          </cell>
        </row>
        <row r="8618">
          <cell r="B8618" t="str">
            <v xml:space="preserve">PEDRO LUIS SOARES JOYCE            </v>
          </cell>
        </row>
        <row r="8619">
          <cell r="B8619" t="str">
            <v xml:space="preserve">Pedro M. Rodrigues Prazeres        </v>
          </cell>
        </row>
        <row r="8620">
          <cell r="B8620" t="str">
            <v>Pedro M.Oliveira-Const.Soc.Unip.Lda</v>
          </cell>
        </row>
        <row r="8621">
          <cell r="B8621" t="str">
            <v>Pedro M.Silva,Garcia Jr.,Caiado Ass</v>
          </cell>
        </row>
        <row r="8622">
          <cell r="B8622" t="str">
            <v xml:space="preserve">PEDRO MANUEL FERNANDES MALCATA     </v>
          </cell>
        </row>
        <row r="8623">
          <cell r="B8623" t="str">
            <v xml:space="preserve">Pedro Manuel Garcia Vieira Neto    </v>
          </cell>
        </row>
        <row r="8624">
          <cell r="B8624" t="str">
            <v xml:space="preserve">Pedro Manuel Lourenço Souto        </v>
          </cell>
        </row>
        <row r="8625">
          <cell r="B8625" t="str">
            <v xml:space="preserve">Pedro Mata                         </v>
          </cell>
        </row>
        <row r="8626">
          <cell r="B8626" t="str">
            <v xml:space="preserve">Pedro MIguel Albergaria C.Lucas    </v>
          </cell>
        </row>
        <row r="8627">
          <cell r="B8627" t="str">
            <v>PEDRO MIGUEL ALBERGARIA CABRAL LUCA</v>
          </cell>
        </row>
        <row r="8628">
          <cell r="B8628" t="str">
            <v xml:space="preserve">PEDRO MIGUEL AZEVEDO DE CASTRO     </v>
          </cell>
        </row>
        <row r="8629">
          <cell r="B8629" t="str">
            <v xml:space="preserve">Pedro Miguel B. Freitas Brazuna    </v>
          </cell>
        </row>
        <row r="8630">
          <cell r="B8630" t="str">
            <v xml:space="preserve">PEDRO MIGUEL BARROS CARREIRA       </v>
          </cell>
        </row>
        <row r="8631">
          <cell r="B8631" t="str">
            <v xml:space="preserve">PEDRO MIGUEL DE MOURA DA COSTA     </v>
          </cell>
        </row>
        <row r="8632">
          <cell r="B8632" t="str">
            <v xml:space="preserve">PEDRO MIGUEL FERREIRA GABRIEL      </v>
          </cell>
        </row>
        <row r="8633">
          <cell r="B8633" t="str">
            <v xml:space="preserve">Pedro Miguel Ferreira Pinto        </v>
          </cell>
        </row>
        <row r="8634">
          <cell r="B8634" t="str">
            <v xml:space="preserve">PEDRO MIGUEL FONSECA LEITÃO        </v>
          </cell>
        </row>
        <row r="8635">
          <cell r="B8635" t="str">
            <v xml:space="preserve">PEDRO MIGUEL MACHADO MOREIRA       </v>
          </cell>
        </row>
        <row r="8636">
          <cell r="B8636" t="str">
            <v xml:space="preserve">PEDRO MIGUEL MESQUITA PADESCA      </v>
          </cell>
        </row>
        <row r="8637">
          <cell r="B8637" t="str">
            <v>PEDRO MIGUEL NOGUEIRA ROSARIO RAMOS</v>
          </cell>
        </row>
        <row r="8638">
          <cell r="B8638" t="str">
            <v>Pedro Miguel P. Vasconcelos Machado</v>
          </cell>
        </row>
        <row r="8639">
          <cell r="B8639" t="str">
            <v>PEDRO MIGUEL P. VASCONCELOS MACHADO</v>
          </cell>
        </row>
        <row r="8640">
          <cell r="B8640" t="str">
            <v xml:space="preserve">PEDRO MIGUEL RAPOSO DE SOUSA       </v>
          </cell>
        </row>
        <row r="8641">
          <cell r="B8641" t="str">
            <v xml:space="preserve">PEDRO MIGUEL SEQUEIRA FERNANDES    </v>
          </cell>
        </row>
        <row r="8642">
          <cell r="B8642" t="str">
            <v xml:space="preserve">PEDRO MIGUEL TRANSMONTANO SEMEDO   </v>
          </cell>
        </row>
        <row r="8643">
          <cell r="B8643" t="str">
            <v xml:space="preserve">PEDRO MIGUEL VICENTE MASCARENHAS   </v>
          </cell>
        </row>
        <row r="8644">
          <cell r="B8644" t="str">
            <v xml:space="preserve">Pedro Monteiro Fernandes           </v>
          </cell>
        </row>
        <row r="8645">
          <cell r="B8645" t="str">
            <v>Pedro Mora Porteiro,Arquitecto Unip</v>
          </cell>
        </row>
        <row r="8646">
          <cell r="B8646" t="str">
            <v xml:space="preserve">PEDRO NUNO DOS SANTOS AGUIAR       </v>
          </cell>
        </row>
        <row r="8647">
          <cell r="B8647" t="str">
            <v xml:space="preserve">PEDRO NUNO GOMES COELHO SOARES     </v>
          </cell>
        </row>
        <row r="8648">
          <cell r="B8648" t="str">
            <v xml:space="preserve">Pedro Nuno Gomes Mendonça          </v>
          </cell>
        </row>
        <row r="8649">
          <cell r="B8649" t="str">
            <v>PEDRO NUNO LEMOS S. DE CARVALHO COE</v>
          </cell>
        </row>
        <row r="8650">
          <cell r="B8650" t="str">
            <v xml:space="preserve">PEDRO NUNO MATEUS PINTO            </v>
          </cell>
        </row>
        <row r="8651">
          <cell r="B8651" t="str">
            <v xml:space="preserve">Pedro Nuno Soares Chaves           </v>
          </cell>
        </row>
        <row r="8652">
          <cell r="B8652" t="str">
            <v xml:space="preserve">Pedro Paulo Cordeiro Medeiros      </v>
          </cell>
        </row>
        <row r="8653">
          <cell r="B8653" t="str">
            <v xml:space="preserve">Pedro Pereira                      </v>
          </cell>
        </row>
        <row r="8654">
          <cell r="B8654" t="str">
            <v>Pedro Roque &amp; Carlos Teotónio SROC,</v>
          </cell>
        </row>
        <row r="8655">
          <cell r="B8655" t="str">
            <v xml:space="preserve">Pedro Santos - Repr.Serviços, Lda  </v>
          </cell>
        </row>
        <row r="8656">
          <cell r="B8656" t="str">
            <v xml:space="preserve">Pedro Serras - Electr. e Telecom., </v>
          </cell>
        </row>
        <row r="8657">
          <cell r="B8657" t="str">
            <v xml:space="preserve">Pedro Silva Dias                   </v>
          </cell>
        </row>
        <row r="8658">
          <cell r="B8658" t="str">
            <v xml:space="preserve">Pedrosa Amado, Unipessoal          </v>
          </cell>
        </row>
        <row r="8659">
          <cell r="B8659" t="str">
            <v>Pefipresa - Protec. C/Incêndios,Lda</v>
          </cell>
        </row>
        <row r="8660">
          <cell r="B8660" t="str">
            <v xml:space="preserve">Peixoto de Sousa                   </v>
          </cell>
        </row>
        <row r="8661">
          <cell r="B8661" t="str">
            <v xml:space="preserve">Peixoto e Carmo,Lda                </v>
          </cell>
        </row>
        <row r="8662">
          <cell r="B8662" t="str">
            <v xml:space="preserve">Peixoto,Soares e Peixoto, Lda      </v>
          </cell>
        </row>
        <row r="8663">
          <cell r="B8663" t="str">
            <v xml:space="preserve">Pena,Machete.B.Moniz,N.Guedes,Ruiz </v>
          </cell>
        </row>
        <row r="8664">
          <cell r="B8664" t="str">
            <v xml:space="preserve">Pengest-Plan.Engenharia Gestão,Lda </v>
          </cell>
        </row>
        <row r="8665">
          <cell r="B8665" t="str">
            <v xml:space="preserve">PENHORADO - FINANÇAS               </v>
          </cell>
        </row>
        <row r="8666">
          <cell r="B8666" t="str">
            <v>Penhorado-Inst.Gestão Fin.Se.Social</v>
          </cell>
        </row>
        <row r="8667">
          <cell r="B8667" t="str">
            <v>Peninsula Investimentos Turisticos,</v>
          </cell>
        </row>
        <row r="8668">
          <cell r="B8668" t="str">
            <v>Penquima-Produtos Quimicos Industri</v>
          </cell>
        </row>
        <row r="8669">
          <cell r="B8669" t="str">
            <v xml:space="preserve">Pentacom Comunicação, SA           </v>
          </cell>
        </row>
        <row r="8670">
          <cell r="B8670" t="str">
            <v>Pentacor-Artes Gráficas e Informáti</v>
          </cell>
        </row>
        <row r="8671">
          <cell r="B8671" t="str">
            <v xml:space="preserve">Pentagonal-Prom.Rep.Marketing,Lda  </v>
          </cell>
        </row>
        <row r="8672">
          <cell r="B8672" t="str">
            <v>Pentaquímica-Prod.Man.Industrial,Ld</v>
          </cell>
        </row>
        <row r="8673">
          <cell r="B8673" t="str">
            <v xml:space="preserve">Penton Media, Inc                  </v>
          </cell>
        </row>
        <row r="8674">
          <cell r="B8674" t="str">
            <v xml:space="preserve">Perbitécnica-Fer.Elec.Algarve,Lda  </v>
          </cell>
        </row>
        <row r="8675">
          <cell r="B8675" t="str">
            <v xml:space="preserve">Perce Global-Objectos Artisticos   </v>
          </cell>
        </row>
        <row r="8676">
          <cell r="B8676" t="str">
            <v xml:space="preserve">Percentil, Lda                     </v>
          </cell>
        </row>
        <row r="8677">
          <cell r="B8677" t="str">
            <v xml:space="preserve">Percurso-Arq.Des.Planeamento,CRL   </v>
          </cell>
        </row>
        <row r="8678">
          <cell r="B8678" t="str">
            <v xml:space="preserve">Pereira &amp; Ezequiel, Telecomun.,Lda </v>
          </cell>
        </row>
        <row r="8679">
          <cell r="B8679" t="str">
            <v xml:space="preserve">Pereira &amp; Goulart, Lda             </v>
          </cell>
        </row>
        <row r="8680">
          <cell r="B8680" t="str">
            <v xml:space="preserve">Pereira e Bessone, Lda.            </v>
          </cell>
        </row>
        <row r="8681">
          <cell r="B8681" t="str">
            <v xml:space="preserve">Pereira e Pereira, Lda             </v>
          </cell>
        </row>
        <row r="8682">
          <cell r="B8682" t="str">
            <v xml:space="preserve">Pereira, Lda. (ITALIANO)           </v>
          </cell>
        </row>
        <row r="8683">
          <cell r="B8683" t="str">
            <v xml:space="preserve">Perfilforma -Com.Equipamentos, Lda </v>
          </cell>
        </row>
        <row r="8684">
          <cell r="B8684" t="str">
            <v>Perfil-Fundações e Hidrogeologia, L</v>
          </cell>
        </row>
        <row r="8685">
          <cell r="B8685" t="str">
            <v xml:space="preserve">Perfomances Humaines Techniques    </v>
          </cell>
        </row>
        <row r="8686">
          <cell r="B8686" t="str">
            <v xml:space="preserve">PERFOMETAL                         </v>
          </cell>
        </row>
        <row r="8687">
          <cell r="B8687" t="str">
            <v>Perfometal-Perf.Metálica-S.Unip.Lda</v>
          </cell>
        </row>
        <row r="8688">
          <cell r="B8688" t="str">
            <v xml:space="preserve">Perform-Proj.Est.Org.Desenvolv.SA  </v>
          </cell>
        </row>
        <row r="8689">
          <cell r="B8689" t="str">
            <v>Pericofragens-Confragens e Andaimes</v>
          </cell>
        </row>
        <row r="8690">
          <cell r="B8690" t="str">
            <v xml:space="preserve">Periesgoto Desentupimentos         </v>
          </cell>
        </row>
        <row r="8691">
          <cell r="B8691" t="str">
            <v xml:space="preserve">Perjardins-Jardins Perafita, Lda   </v>
          </cell>
        </row>
        <row r="8692">
          <cell r="B8692" t="str">
            <v xml:space="preserve">Perlini-Internacional              </v>
          </cell>
        </row>
        <row r="8693">
          <cell r="B8693" t="str">
            <v xml:space="preserve">PERPETUA DA CONCEIÇÃO G. EVARISTO  </v>
          </cell>
        </row>
        <row r="8694">
          <cell r="B8694" t="str">
            <v xml:space="preserve">Perserve-E.Trabalho Temporário,Lda </v>
          </cell>
        </row>
        <row r="8695">
          <cell r="B8695" t="str">
            <v xml:space="preserve">Personalidade Laser, Lda           </v>
          </cell>
        </row>
        <row r="8696">
          <cell r="B8696" t="str">
            <v xml:space="preserve">Personalis - Ent.Personaliz.,Lda   </v>
          </cell>
        </row>
        <row r="8697">
          <cell r="B8697" t="str">
            <v>Perspectivas Coloridas-Unipessoal L</v>
          </cell>
        </row>
        <row r="8698">
          <cell r="B8698" t="str">
            <v xml:space="preserve">Perta-Soc.Equip.Const.Civil        </v>
          </cell>
        </row>
        <row r="8699">
          <cell r="B8699" t="str">
            <v xml:space="preserve">Pertmaster LLC                     </v>
          </cell>
        </row>
        <row r="8700">
          <cell r="B8700" t="str">
            <v xml:space="preserve">Pertmaster Ltd                     </v>
          </cell>
        </row>
        <row r="8701">
          <cell r="B8701" t="str">
            <v>Pestana Cidadela-Inv.Turísticos, S.</v>
          </cell>
        </row>
        <row r="8702">
          <cell r="B8702" t="str">
            <v>PESTKIL-Controlo Integrado de Praga</v>
          </cell>
        </row>
        <row r="8703">
          <cell r="B8703" t="str">
            <v>Pestox-Cont. Def. Meio Ambiente,Lda</v>
          </cell>
        </row>
        <row r="8704">
          <cell r="B8704" t="str">
            <v xml:space="preserve">Petaproj-Engenharia de Sistemas    </v>
          </cell>
        </row>
        <row r="8705">
          <cell r="B8705" t="str">
            <v xml:space="preserve">Peter East Associates Limited      </v>
          </cell>
        </row>
        <row r="8706">
          <cell r="B8706" t="str">
            <v xml:space="preserve">Peter Lang                         </v>
          </cell>
        </row>
        <row r="8707">
          <cell r="B8707" t="str">
            <v xml:space="preserve">Peter Lang AG                      </v>
          </cell>
        </row>
        <row r="8708">
          <cell r="B8708" t="str">
            <v xml:space="preserve">Peter Wetherill                    </v>
          </cell>
        </row>
        <row r="8709">
          <cell r="B8709" t="str">
            <v>PETIL Proj.Eng.,Tecnol.Informát., L</v>
          </cell>
        </row>
        <row r="8710">
          <cell r="B8710" t="str">
            <v xml:space="preserve">Petit Ciel (Açores), Lda           </v>
          </cell>
        </row>
        <row r="8711">
          <cell r="B8711" t="str">
            <v>Petit Ciel-Comércio de Brindes Brin</v>
          </cell>
        </row>
        <row r="8712">
          <cell r="B8712" t="str">
            <v xml:space="preserve">Petrica, Editores, Lda             </v>
          </cell>
        </row>
        <row r="8713">
          <cell r="B8713" t="str">
            <v xml:space="preserve">Petroassist - Assist. Electrónica, </v>
          </cell>
        </row>
        <row r="8714">
          <cell r="B8714" t="str">
            <v xml:space="preserve">Petrochem                          </v>
          </cell>
        </row>
        <row r="8715">
          <cell r="B8715" t="str">
            <v>Petroferr-Comércio Combustíveis,Lda</v>
          </cell>
        </row>
        <row r="8716">
          <cell r="B8716" t="str">
            <v xml:space="preserve">Petrogal-Petróleos de Portugal, SA </v>
          </cell>
        </row>
        <row r="8717">
          <cell r="B8717" t="str">
            <v xml:space="preserve">PETROTEC-Inovação e Indústria, SA  </v>
          </cell>
        </row>
        <row r="8718">
          <cell r="B8718" t="str">
            <v xml:space="preserve">PETROTEC-Sis.de Pagamentos.SA      </v>
          </cell>
        </row>
        <row r="8719">
          <cell r="B8719" t="str">
            <v xml:space="preserve">Petru Mozoi Loulé                  </v>
          </cell>
        </row>
        <row r="8720">
          <cell r="B8720" t="str">
            <v xml:space="preserve">Petrus-Consultor.Comunicação,Lda   </v>
          </cell>
        </row>
        <row r="8721">
          <cell r="B8721" t="str">
            <v xml:space="preserve">Peugeot Portugal Automóveis, S.A.  </v>
          </cell>
        </row>
        <row r="8722">
          <cell r="B8722" t="str">
            <v xml:space="preserve">Pezinho Diversões, Lda             </v>
          </cell>
        </row>
        <row r="8723">
          <cell r="B8723" t="str">
            <v xml:space="preserve">PF-Diver                           </v>
          </cell>
        </row>
        <row r="8724">
          <cell r="B8724" t="str">
            <v xml:space="preserve">Pfe - Sistemas Envelopagem, Lda    </v>
          </cell>
        </row>
        <row r="8725">
          <cell r="B8725" t="str">
            <v xml:space="preserve">PFL                                </v>
          </cell>
        </row>
        <row r="8726">
          <cell r="B8726" t="str">
            <v xml:space="preserve">PH Neutro Unipessoal, Lda          </v>
          </cell>
        </row>
        <row r="8727">
          <cell r="B8727" t="str">
            <v xml:space="preserve">PH+ - Desenv.Potencial Humano,Lda  </v>
          </cell>
        </row>
        <row r="8728">
          <cell r="B8728" t="str">
            <v xml:space="preserve">Phala-Gabinete de Tradução         </v>
          </cell>
        </row>
        <row r="8729">
          <cell r="B8729" t="str">
            <v xml:space="preserve">Phenoma Merchandising Promocional  </v>
          </cell>
        </row>
        <row r="8730">
          <cell r="B8730" t="str">
            <v xml:space="preserve">Philipp Hilge Gmbh                 </v>
          </cell>
        </row>
        <row r="8731">
          <cell r="B8731" t="str">
            <v xml:space="preserve">Phillips Business Information,In   </v>
          </cell>
        </row>
        <row r="8732">
          <cell r="B8732" t="str">
            <v xml:space="preserve">Phillips Portuguesa, S.A.          </v>
          </cell>
        </row>
        <row r="8733">
          <cell r="B8733" t="str">
            <v>Philsystec-Sist.Tecn.Electrónica,Ld</v>
          </cell>
        </row>
        <row r="8734">
          <cell r="B8734" t="str">
            <v>PH-Informática e Micro Sistemas,Lda</v>
          </cell>
        </row>
        <row r="8735">
          <cell r="B8735" t="str">
            <v xml:space="preserve">PhocusWright. Inc                  </v>
          </cell>
        </row>
        <row r="8736">
          <cell r="B8736" t="str">
            <v xml:space="preserve">Phoenix Contact SA                 </v>
          </cell>
        </row>
        <row r="8737">
          <cell r="B8737" t="str">
            <v>Photomaia-Projectos de Imagem Unipe</v>
          </cell>
        </row>
        <row r="8738">
          <cell r="B8738" t="str">
            <v xml:space="preserve">Photo-Station,Lda                  </v>
          </cell>
        </row>
        <row r="8739">
          <cell r="B8739" t="str">
            <v xml:space="preserve">Piano Musical, Lda                 </v>
          </cell>
        </row>
        <row r="8740">
          <cell r="B8740" t="str">
            <v xml:space="preserve">Piatok, Lda                        </v>
          </cell>
        </row>
        <row r="8741">
          <cell r="B8741" t="str">
            <v xml:space="preserve">Pic International Consultants, Ltd </v>
          </cell>
        </row>
        <row r="8742">
          <cell r="B8742" t="str">
            <v>Pican-Com.Indústria Equipamentos,Ld</v>
          </cell>
        </row>
        <row r="8743">
          <cell r="B8743" t="str">
            <v xml:space="preserve">Piçarra-Distribuição de Jornais    </v>
          </cell>
        </row>
        <row r="8744">
          <cell r="B8744" t="str">
            <v xml:space="preserve">Picos de Aventura-Animação e Lazer </v>
          </cell>
        </row>
        <row r="8745">
          <cell r="B8745" t="str">
            <v>Pierre Fabre Dermo - Cosm. Portugal</v>
          </cell>
        </row>
        <row r="8746">
          <cell r="B8746" t="str">
            <v xml:space="preserve">Pilar Portas-Portas Bascul.,Lda    </v>
          </cell>
        </row>
        <row r="8747">
          <cell r="B8747" t="str">
            <v xml:space="preserve">Pina &amp; Associados, Lda             </v>
          </cell>
        </row>
        <row r="8748">
          <cell r="B8748" t="str">
            <v xml:space="preserve">Pingo Doce                         </v>
          </cell>
        </row>
        <row r="8749">
          <cell r="B8749" t="str">
            <v xml:space="preserve">Pinguim Design Publ.Multimédia,Lda </v>
          </cell>
        </row>
        <row r="8750">
          <cell r="B8750" t="str">
            <v xml:space="preserve">Pinheiro e Ferro-decor.Ger.,Lda.   </v>
          </cell>
        </row>
        <row r="8751">
          <cell r="B8751" t="str">
            <v xml:space="preserve">Pinho &amp; Aroso, Lda                 </v>
          </cell>
        </row>
        <row r="8752">
          <cell r="B8752" t="str">
            <v xml:space="preserve">Pinhol, Gomes e Gomes, Lda.        </v>
          </cell>
        </row>
        <row r="8753">
          <cell r="B8753" t="str">
            <v xml:space="preserve">Pinhol-Hidraúlica e Tran.M.,Lda.   </v>
          </cell>
        </row>
        <row r="8754">
          <cell r="B8754" t="str">
            <v xml:space="preserve">Pinto &amp; Cruz, Lda.                 </v>
          </cell>
        </row>
        <row r="8755">
          <cell r="B8755" t="str">
            <v xml:space="preserve">Pinto &amp; Cruz-Tubagens e Sistemas   </v>
          </cell>
        </row>
        <row r="8756">
          <cell r="B8756" t="str">
            <v xml:space="preserve">Pinto Basto-Elec.E Máquinas, Lda   </v>
          </cell>
        </row>
        <row r="8757">
          <cell r="B8757" t="str">
            <v xml:space="preserve">Pinto Sousa-Alojam.Turísticos, Lda </v>
          </cell>
        </row>
        <row r="8758">
          <cell r="B8758" t="str">
            <v xml:space="preserve">Pinturas Magoito Unipessoal, Lda   </v>
          </cell>
        </row>
        <row r="8759">
          <cell r="B8759" t="str">
            <v xml:space="preserve">Pirfercan                          </v>
          </cell>
        </row>
        <row r="8760">
          <cell r="B8760" t="str">
            <v xml:space="preserve">Pirfercan - Soc. Represent.,Lda    </v>
          </cell>
        </row>
        <row r="8761">
          <cell r="B8761" t="str">
            <v xml:space="preserve">Piscinas e Lareiras Soc.Unip.      </v>
          </cell>
        </row>
        <row r="8762">
          <cell r="B8762" t="str">
            <v xml:space="preserve">PIXmania-Pro                       </v>
          </cell>
        </row>
        <row r="8763">
          <cell r="B8763" t="str">
            <v xml:space="preserve">PJM-Gab.Estudos e Projectos, Lda   </v>
          </cell>
        </row>
        <row r="8764">
          <cell r="B8764" t="str">
            <v xml:space="preserve">PJS-Serviços Jacto a Pressão, Lda  </v>
          </cell>
        </row>
        <row r="8765">
          <cell r="B8765" t="str">
            <v xml:space="preserve">Plácido Oliveira &amp; Silva, Lda      </v>
          </cell>
        </row>
        <row r="8766">
          <cell r="B8766" t="str">
            <v xml:space="preserve">Planeamento Civil de Emergência    </v>
          </cell>
        </row>
        <row r="8767">
          <cell r="B8767" t="str">
            <v xml:space="preserve">Planege-C.Engenharia e Gestão,SA   </v>
          </cell>
        </row>
        <row r="8768">
          <cell r="B8768" t="str">
            <v xml:space="preserve">Planimétrica, Lda                  </v>
          </cell>
        </row>
        <row r="8769">
          <cell r="B8769" t="str">
            <v xml:space="preserve">Planisola - Imperm.Isolamento,Lda  </v>
          </cell>
        </row>
        <row r="8770">
          <cell r="B8770" t="str">
            <v xml:space="preserve">Planner  e Proceltha, SL           </v>
          </cell>
        </row>
        <row r="8771">
          <cell r="B8771" t="str">
            <v xml:space="preserve">Planning Congressi Srl             </v>
          </cell>
        </row>
        <row r="8772">
          <cell r="B8772" t="str">
            <v xml:space="preserve">Plano A - Papelaria, Lda.          </v>
          </cell>
        </row>
        <row r="8773">
          <cell r="B8773" t="str">
            <v xml:space="preserve">Plano Concreto-S.Empre.R.Humanos   </v>
          </cell>
        </row>
        <row r="8774">
          <cell r="B8774" t="str">
            <v xml:space="preserve">Plano Produções                    </v>
          </cell>
        </row>
        <row r="8775">
          <cell r="B8775" t="str">
            <v xml:space="preserve">Plantimagem-Venda de Plantas, Lda  </v>
          </cell>
        </row>
        <row r="8776">
          <cell r="B8776" t="str">
            <v>PLANTIVIME de José Luis Raposos Mar</v>
          </cell>
        </row>
        <row r="8777">
          <cell r="B8777" t="str">
            <v xml:space="preserve">Planus 3 - Arquitectos Assoc.,Lda  </v>
          </cell>
        </row>
        <row r="8778">
          <cell r="B8778" t="str">
            <v xml:space="preserve">Planvia-Estudos e Projectos, Lda   </v>
          </cell>
        </row>
        <row r="8779">
          <cell r="B8779" t="str">
            <v>Planway Engenharia e Consultoria,Lt</v>
          </cell>
        </row>
        <row r="8780">
          <cell r="B8780" t="str">
            <v xml:space="preserve">Plas Brinde-Doc.de Plásticos,Lda   </v>
          </cell>
        </row>
        <row r="8781">
          <cell r="B8781" t="str">
            <v xml:space="preserve">Plasgal-Plásticos da Gândara,Lda   </v>
          </cell>
        </row>
        <row r="8782">
          <cell r="B8782" t="str">
            <v xml:space="preserve">Plasluz-Plásticos e Ilum., Lda.    </v>
          </cell>
        </row>
        <row r="8783">
          <cell r="B8783" t="str">
            <v xml:space="preserve">Plasnaval - Constr.Plásticas,Lda   </v>
          </cell>
        </row>
        <row r="8784">
          <cell r="B8784" t="str">
            <v xml:space="preserve">Plasoeiras - Com.Embalagens, Lda   </v>
          </cell>
        </row>
        <row r="8785">
          <cell r="B8785" t="str">
            <v xml:space="preserve">Plastécnica-Com.Ind.Plásticos,Lda  </v>
          </cell>
        </row>
        <row r="8786">
          <cell r="B8786" t="str">
            <v xml:space="preserve">Plastic Omnium, SA                 </v>
          </cell>
        </row>
        <row r="8787">
          <cell r="B8787" t="str">
            <v xml:space="preserve">Plásticos Campo Grande, Lda        </v>
          </cell>
        </row>
        <row r="8788">
          <cell r="B8788" t="str">
            <v xml:space="preserve">Plásticos de Santo António, Lda.   </v>
          </cell>
        </row>
        <row r="8789">
          <cell r="B8789" t="str">
            <v xml:space="preserve">Plásticos do Sado, Lda.            </v>
          </cell>
        </row>
        <row r="8790">
          <cell r="B8790" t="str">
            <v xml:space="preserve">Plásticos Santo António, Ldª       </v>
          </cell>
        </row>
        <row r="8791">
          <cell r="B8791" t="str">
            <v xml:space="preserve">Plastidom-Plást.Ind.e Domést. S.A. </v>
          </cell>
        </row>
        <row r="8792">
          <cell r="B8792" t="str">
            <v xml:space="preserve">Plastimix - Produtos Vedantes,Lda  </v>
          </cell>
        </row>
        <row r="8793">
          <cell r="B8793" t="str">
            <v>Platinum Media Publications Limited</v>
          </cell>
        </row>
        <row r="8794">
          <cell r="B8794" t="str">
            <v xml:space="preserve">Playlight-Com.Art.I.Decoração,Lda  </v>
          </cell>
        </row>
        <row r="8795">
          <cell r="B8795" t="str">
            <v xml:space="preserve">Plb - Informática, Lda             </v>
          </cell>
        </row>
        <row r="8796">
          <cell r="B8796" t="str">
            <v xml:space="preserve">Pleno Ar - Designer Gráfico Moda   </v>
          </cell>
        </row>
        <row r="8797">
          <cell r="B8797" t="str">
            <v xml:space="preserve">Plexo, SA                          </v>
          </cell>
        </row>
        <row r="8798">
          <cell r="B8798" t="str">
            <v xml:space="preserve">Plimsoll Publishing Limited        </v>
          </cell>
        </row>
        <row r="8799">
          <cell r="B8799" t="str">
            <v xml:space="preserve">Plinfo Informação, Lda.            </v>
          </cell>
        </row>
        <row r="8800">
          <cell r="B8800" t="str">
            <v xml:space="preserve">PL-Planeam.Gestão Projectos, Lda   </v>
          </cell>
        </row>
        <row r="8801">
          <cell r="B8801" t="str">
            <v xml:space="preserve">PLP-Professional Lamps Portugal    </v>
          </cell>
        </row>
        <row r="8802">
          <cell r="B8802" t="str">
            <v>Plural-Prod.Imp. Exp. Objectos Publ</v>
          </cell>
        </row>
        <row r="8803">
          <cell r="B8803" t="str">
            <v xml:space="preserve">Pluri-Diverte-Expl.Eq.Diversão,Lda </v>
          </cell>
        </row>
        <row r="8804">
          <cell r="B8804" t="str">
            <v xml:space="preserve">Plurirad, Lda                      </v>
          </cell>
        </row>
        <row r="8805">
          <cell r="B8805" t="str">
            <v xml:space="preserve">Pluritema-C.Gest.Rec.Humanos,Lda   </v>
          </cell>
        </row>
        <row r="8806">
          <cell r="B8806" t="str">
            <v xml:space="preserve">Pluritrónica, Lda                  </v>
          </cell>
        </row>
        <row r="8807">
          <cell r="B8807" t="str">
            <v xml:space="preserve">Pluskey-Unipessoal                 </v>
          </cell>
        </row>
        <row r="8808">
          <cell r="B8808" t="str">
            <v>Plutonixe-Of.R.Travões Embr.Unip.Ld</v>
          </cell>
        </row>
        <row r="8809">
          <cell r="B8809" t="str">
            <v xml:space="preserve">PM Media Comunicação, SA           </v>
          </cell>
        </row>
        <row r="8810">
          <cell r="B8810" t="str">
            <v xml:space="preserve">PMELink.pt                         </v>
          </cell>
        </row>
        <row r="8811">
          <cell r="B8811" t="str">
            <v xml:space="preserve">PMG-Brindes Publicitários, Lda     </v>
          </cell>
        </row>
        <row r="8812">
          <cell r="B8812" t="str">
            <v xml:space="preserve">Pmh-Prod.Médico-Hospitalares,Lda   </v>
          </cell>
        </row>
        <row r="8813">
          <cell r="B8813" t="str">
            <v xml:space="preserve">PMI-Project Management Institute   </v>
          </cell>
        </row>
        <row r="8814">
          <cell r="B8814" t="str">
            <v xml:space="preserve">PMS Coffee Solutions,SA            </v>
          </cell>
        </row>
        <row r="8815">
          <cell r="B8815" t="str">
            <v xml:space="preserve">Pneuarte-Pneus Aces. Veículos,Lda  </v>
          </cell>
        </row>
        <row r="8816">
          <cell r="B8816" t="str">
            <v xml:space="preserve">Pneuhorta                          </v>
          </cell>
        </row>
        <row r="8817">
          <cell r="B8817" t="str">
            <v xml:space="preserve">Pneulis-Pneumor Lda                </v>
          </cell>
        </row>
        <row r="8818">
          <cell r="B8818" t="str">
            <v xml:space="preserve">Pneumelo, Lda.                     </v>
          </cell>
        </row>
        <row r="8819">
          <cell r="B8819" t="str">
            <v xml:space="preserve">Pneurio-Centro Técnico Pneus, Lda  </v>
          </cell>
        </row>
        <row r="8820">
          <cell r="B8820" t="str">
            <v xml:space="preserve">Pneurubras - Com.Pneus Unip., Lda  </v>
          </cell>
        </row>
        <row r="8821">
          <cell r="B8821" t="str">
            <v xml:space="preserve">Pneus Expresso-Com.de Pneus, SA    </v>
          </cell>
        </row>
        <row r="8822">
          <cell r="B8822" t="str">
            <v xml:space="preserve">Pneus Ilhéu, Lda                   </v>
          </cell>
        </row>
        <row r="8823">
          <cell r="B8823" t="str">
            <v xml:space="preserve">Pneus Prazeres-G.Condestável,Lda   </v>
          </cell>
        </row>
        <row r="8824">
          <cell r="B8824" t="str">
            <v xml:space="preserve">Pneus S. Miguel, Lda               </v>
          </cell>
        </row>
        <row r="8825">
          <cell r="B8825" t="str">
            <v xml:space="preserve">PNEUSOL                            </v>
          </cell>
        </row>
        <row r="8826">
          <cell r="B8826" t="str">
            <v xml:space="preserve">Pneuvita-Com.-Serv.Automóveis,Lda  </v>
          </cell>
        </row>
        <row r="8827">
          <cell r="B8827" t="str">
            <v xml:space="preserve">Polaroid (España), S.A.            </v>
          </cell>
        </row>
        <row r="8828">
          <cell r="B8828" t="str">
            <v>Polelectric-Elect.Nav.Ind.Imp.Exp.L</v>
          </cell>
        </row>
        <row r="8829">
          <cell r="B8829" t="str">
            <v xml:space="preserve">Policabos-Soluç.Tecn.Cond.,SA      </v>
          </cell>
        </row>
        <row r="8830">
          <cell r="B8830" t="str">
            <v xml:space="preserve">Policópia-Com.Eq.Escritório, Lda   </v>
          </cell>
        </row>
        <row r="8831">
          <cell r="B8831" t="str">
            <v>Polifer-Equipº Técnicos e Ferragens</v>
          </cell>
        </row>
        <row r="8832">
          <cell r="B8832" t="str">
            <v xml:space="preserve">Polígono-Inf.Telecomunicações,Lda  </v>
          </cell>
        </row>
        <row r="8833">
          <cell r="B8833" t="str">
            <v xml:space="preserve">Poligreen Engenharia               </v>
          </cell>
        </row>
        <row r="8834">
          <cell r="B8834" t="str">
            <v xml:space="preserve">Poliletra - Sist.P/Comput.,Lda     </v>
          </cell>
        </row>
        <row r="8835">
          <cell r="B8835" t="str">
            <v xml:space="preserve">Polimeios-Produção de Meios, Lda   </v>
          </cell>
        </row>
        <row r="8836">
          <cell r="B8836" t="str">
            <v>Polinfor-Inst.Espec.Electrónicas,Ld</v>
          </cell>
        </row>
        <row r="8837">
          <cell r="B8837" t="str">
            <v xml:space="preserve">Polinox-Rep.Cent.Met.Finos, Lda.   </v>
          </cell>
        </row>
        <row r="8838">
          <cell r="B8838" t="str">
            <v xml:space="preserve">Poliparque-Transp.Eq.Marítimos,Lda </v>
          </cell>
        </row>
        <row r="8839">
          <cell r="B8839" t="str">
            <v xml:space="preserve">Politérmica-Ind.Térmicas,Lda       </v>
          </cell>
        </row>
        <row r="8840">
          <cell r="B8840" t="str">
            <v xml:space="preserve">Polo Sul - Informática, Lda        </v>
          </cell>
        </row>
        <row r="8841">
          <cell r="B8841" t="str">
            <v>Polo Zero - Comp. Refrigeração, Lda</v>
          </cell>
        </row>
        <row r="8842">
          <cell r="B8842" t="str">
            <v xml:space="preserve">Pombo &amp; Ferreira, Lda              </v>
          </cell>
        </row>
        <row r="8843">
          <cell r="B8843" t="str">
            <v xml:space="preserve">Ponte e Silva-Soc.Inv.Turis.,Lda   </v>
          </cell>
        </row>
        <row r="8844">
          <cell r="B8844" t="str">
            <v>Pontelectro-Electro Mec.Pontinha,Ld</v>
          </cell>
        </row>
        <row r="8845">
          <cell r="B8845" t="str">
            <v xml:space="preserve">Ponto &amp; Costura, Lda               </v>
          </cell>
        </row>
        <row r="8846">
          <cell r="B8846" t="str">
            <v xml:space="preserve">Ponto Azul - Artes Gráficas, Lda   </v>
          </cell>
        </row>
        <row r="8847">
          <cell r="B8847" t="str">
            <v>Ponto Venda Merchandising e Promoçõ</v>
          </cell>
        </row>
        <row r="8848">
          <cell r="B8848" t="str">
            <v xml:space="preserve">Popular Factoring, SA              </v>
          </cell>
        </row>
        <row r="8849">
          <cell r="B8849" t="str">
            <v xml:space="preserve">Porcelax-Material Didático, Lda    </v>
          </cell>
        </row>
        <row r="8850">
          <cell r="B8850" t="str">
            <v xml:space="preserve">Porcel-Ind.Portug.Porcelanas, SA   </v>
          </cell>
        </row>
        <row r="8851">
          <cell r="B8851" t="str">
            <v xml:space="preserve">Porfi-Proj.Obras,Fiscalização, Lda </v>
          </cell>
        </row>
        <row r="8852">
          <cell r="B8852" t="str">
            <v xml:space="preserve">Porfírio Marques Monteiro          </v>
          </cell>
        </row>
        <row r="8853">
          <cell r="B8853" t="str">
            <v xml:space="preserve">Porfol, Lda                        </v>
          </cell>
        </row>
        <row r="8854">
          <cell r="B8854" t="str">
            <v xml:space="preserve">Porseg-Sistemas de Segurança, S.A. </v>
          </cell>
        </row>
        <row r="8855">
          <cell r="B8855" t="str">
            <v xml:space="preserve">Portal do Ser-C.Desenv. Pessoal    </v>
          </cell>
        </row>
        <row r="8856">
          <cell r="B8856" t="str">
            <v>Portas de Alcântara-Promotora Imobi</v>
          </cell>
        </row>
        <row r="8857">
          <cell r="B8857" t="str">
            <v xml:space="preserve">Portedina-Com.Imp.Exp.Repres.Lda   </v>
          </cell>
        </row>
        <row r="8858">
          <cell r="B8858" t="str">
            <v xml:space="preserve">Portela &amp; Cª, Lda                  </v>
          </cell>
        </row>
        <row r="8859">
          <cell r="B8859" t="str">
            <v>Portela-Eq.Hospit. e Geriátrico,Lda</v>
          </cell>
        </row>
        <row r="8860">
          <cell r="B8860" t="str">
            <v xml:space="preserve">PORTEXICTOS-Consultoria de Gestão  </v>
          </cell>
        </row>
        <row r="8861">
          <cell r="B8861" t="str">
            <v>Portgás-Soc.Produção Distrib.Gás,SA</v>
          </cell>
        </row>
        <row r="8862">
          <cell r="B8862" t="str">
            <v>Pórtico Gabinete de Engenharia, Lda</v>
          </cell>
        </row>
        <row r="8863">
          <cell r="B8863" t="str">
            <v xml:space="preserve">Portigrade - Portas e Grades,Lda   </v>
          </cell>
        </row>
        <row r="8864">
          <cell r="B8864" t="str">
            <v xml:space="preserve">Portilavauto, Lda                  </v>
          </cell>
        </row>
        <row r="8865">
          <cell r="B8865" t="str">
            <v xml:space="preserve">Portimar                           </v>
          </cell>
        </row>
        <row r="8866">
          <cell r="B8866" t="str">
            <v xml:space="preserve">Portimédica-Com.Mat.Hospital,Lda   </v>
          </cell>
        </row>
        <row r="8867">
          <cell r="B8867" t="str">
            <v xml:space="preserve">Portis-Hotéis Portugueses, SA      </v>
          </cell>
        </row>
        <row r="8868">
          <cell r="B8868" t="str">
            <v xml:space="preserve">Portlaser                          </v>
          </cell>
        </row>
        <row r="8869">
          <cell r="B8869" t="str">
            <v xml:space="preserve">Portmanu - Portas Automaticas, Lda </v>
          </cell>
        </row>
        <row r="8870">
          <cell r="B8870" t="str">
            <v xml:space="preserve">Porto Catering                     </v>
          </cell>
        </row>
        <row r="8871">
          <cell r="B8871" t="str">
            <v xml:space="preserve">Porto Convention &amp; Visitors Bureau </v>
          </cell>
        </row>
        <row r="8872">
          <cell r="B8872" t="str">
            <v xml:space="preserve">Porto de Ideias-Comunicação Imagem </v>
          </cell>
        </row>
        <row r="8873">
          <cell r="B8873" t="str">
            <v xml:space="preserve">Porto Editora, Lda                 </v>
          </cell>
        </row>
        <row r="8874">
          <cell r="B8874" t="str">
            <v>Portopsis-Com.Serv.Eq.Escritório,Ld</v>
          </cell>
        </row>
        <row r="8875">
          <cell r="B8875" t="str">
            <v xml:space="preserve">Portugal 600                       </v>
          </cell>
        </row>
        <row r="8876">
          <cell r="B8876" t="str">
            <v xml:space="preserve">Portugal Verde, Lda                </v>
          </cell>
        </row>
        <row r="8877">
          <cell r="B8877" t="str">
            <v xml:space="preserve">Portugal, 2004 S.A.                </v>
          </cell>
        </row>
        <row r="8878">
          <cell r="B8878" t="str">
            <v xml:space="preserve">Portugalfarm-Creat. New Business   </v>
          </cell>
        </row>
        <row r="8879">
          <cell r="B8879" t="str">
            <v xml:space="preserve">Portugália Restauração S.A.        </v>
          </cell>
        </row>
        <row r="8880">
          <cell r="B8880" t="str">
            <v xml:space="preserve">Portugália-Comp.Port.T.Aér.S.A.    </v>
          </cell>
        </row>
        <row r="8881">
          <cell r="B8881" t="str">
            <v xml:space="preserve">Português Claro, Lda               </v>
          </cell>
        </row>
        <row r="8882">
          <cell r="B8882" t="str">
            <v xml:space="preserve">Porturusso, Lda                    </v>
          </cell>
        </row>
        <row r="8883">
          <cell r="B8883" t="str">
            <v xml:space="preserve">Portway - Handling de Portugal, SA </v>
          </cell>
        </row>
        <row r="8884">
          <cell r="B8884" t="str">
            <v>Post Express-Correio de Cidade, Lda</v>
          </cell>
        </row>
        <row r="8885">
          <cell r="B8885" t="str">
            <v>Postalfree-Post.Publicitários,Unip,</v>
          </cell>
        </row>
        <row r="8886">
          <cell r="B8886" t="str">
            <v>Potássio Quatro-Pr.Artistica Cultur</v>
          </cell>
        </row>
        <row r="8887">
          <cell r="B8887" t="str">
            <v xml:space="preserve">Potencialcabos, Lda                </v>
          </cell>
        </row>
        <row r="8888">
          <cell r="B8888" t="str">
            <v xml:space="preserve">Póvoa Hidráulica, Lda              </v>
          </cell>
        </row>
        <row r="8889">
          <cell r="B8889" t="str">
            <v>Power House Ativism-Produção de Eve</v>
          </cell>
        </row>
        <row r="8890">
          <cell r="B8890" t="str">
            <v xml:space="preserve">Power RH-Gest.E.Des.Hum.Unip.Lda   </v>
          </cell>
        </row>
        <row r="8891">
          <cell r="B8891" t="str">
            <v xml:space="preserve">Power Scooter-Ass.Manut.Motos,Ld   </v>
          </cell>
        </row>
        <row r="8892">
          <cell r="B8892" t="str">
            <v xml:space="preserve">Powerfocus-Com.Sist.Com.Visual,Lda </v>
          </cell>
        </row>
        <row r="8893">
          <cell r="B8893" t="str">
            <v xml:space="preserve">POWERON                            </v>
          </cell>
        </row>
        <row r="8894">
          <cell r="B8894" t="str">
            <v xml:space="preserve">Powersafe-Acum.Industriais,Unip.Ld </v>
          </cell>
        </row>
        <row r="8895">
          <cell r="B8895" t="str">
            <v xml:space="preserve">PPS Publications, Ltd              </v>
          </cell>
        </row>
        <row r="8896">
          <cell r="B8896" t="str">
            <v>Praça das Flores-Produção de Espect</v>
          </cell>
        </row>
        <row r="8897">
          <cell r="B8897" t="str">
            <v xml:space="preserve">Practical Law Company, Ltd         </v>
          </cell>
        </row>
        <row r="8898">
          <cell r="B8898" t="str">
            <v xml:space="preserve">Praia de Lobos-Empr.Turist., SA    </v>
          </cell>
        </row>
        <row r="8899">
          <cell r="B8899" t="str">
            <v xml:space="preserve">Praiauto-Com.Ind.Automóvel, Lda    </v>
          </cell>
        </row>
        <row r="8900">
          <cell r="B8900" t="str">
            <v xml:space="preserve">Prata Nunes &amp; Duro, Lda            </v>
          </cell>
        </row>
        <row r="8901">
          <cell r="B8901" t="str">
            <v>Praticus-Formª e Serviços Apoio Emp</v>
          </cell>
        </row>
        <row r="8902">
          <cell r="B8902" t="str">
            <v xml:space="preserve">Prazeres &amp; Santos, Lda             </v>
          </cell>
        </row>
        <row r="8903">
          <cell r="B8903" t="str">
            <v xml:space="preserve">Prazolar, Lda                      </v>
          </cell>
        </row>
        <row r="8904">
          <cell r="B8904" t="str">
            <v xml:space="preserve">Prea-Adm.Investim.Imobiliário, Lda </v>
          </cell>
        </row>
        <row r="8905">
          <cell r="B8905" t="str">
            <v xml:space="preserve">Precintia Portugal Selos Segur.,SA </v>
          </cell>
        </row>
        <row r="8906">
          <cell r="B8906" t="str">
            <v xml:space="preserve">Preciousmind Unipessoal            </v>
          </cell>
        </row>
        <row r="8907">
          <cell r="B8907" t="str">
            <v>Predial das Termas-Ag.Imobilária,Ld</v>
          </cell>
        </row>
        <row r="8908">
          <cell r="B8908" t="str">
            <v xml:space="preserve">Prefico-Pelic.Refl.Fitas,Comp.Lda  </v>
          </cell>
        </row>
        <row r="8909">
          <cell r="B8909" t="str">
            <v xml:space="preserve">Pregaia - Soc.de Prefabricação, SA </v>
          </cell>
        </row>
        <row r="8910">
          <cell r="B8910" t="str">
            <v xml:space="preserve">Premel - Estofadores               </v>
          </cell>
        </row>
        <row r="8911">
          <cell r="B8911" t="str">
            <v xml:space="preserve">Premium Minds Lda                  </v>
          </cell>
        </row>
        <row r="8912">
          <cell r="B8912" t="str">
            <v>Premivalor-Estudos,Investº-Particip</v>
          </cell>
        </row>
        <row r="8913">
          <cell r="B8913" t="str">
            <v xml:space="preserve">Presidência Gov.Regional Açores    </v>
          </cell>
        </row>
        <row r="8914">
          <cell r="B8914" t="str">
            <v xml:space="preserve">Presmalt-Soc.Port.Prens.Esmalt.    </v>
          </cell>
        </row>
        <row r="8915">
          <cell r="B8915" t="str">
            <v xml:space="preserve">Press Forum-Comunicação Social     </v>
          </cell>
        </row>
        <row r="8916">
          <cell r="B8916" t="str">
            <v xml:space="preserve">Press Net International, SA        </v>
          </cell>
        </row>
        <row r="8917">
          <cell r="B8917" t="str">
            <v xml:space="preserve">Press Release-Ass.Cons.Comun.Lda   </v>
          </cell>
        </row>
        <row r="8918">
          <cell r="B8918" t="str">
            <v xml:space="preserve">Presselivre - Imprensa Livre, S.A. </v>
          </cell>
        </row>
        <row r="8919">
          <cell r="B8919" t="str">
            <v xml:space="preserve">Pressmundo-Editora de Publicaç.SA  </v>
          </cell>
        </row>
        <row r="8920">
          <cell r="B8920" t="str">
            <v xml:space="preserve">Prestigio-Eventos                  </v>
          </cell>
        </row>
        <row r="8921">
          <cell r="B8921" t="str">
            <v xml:space="preserve">Preventur, Lda                     </v>
          </cell>
        </row>
        <row r="8922">
          <cell r="B8922" t="str">
            <v xml:space="preserve">PREVENTUR,Ldª                      </v>
          </cell>
        </row>
        <row r="8923">
          <cell r="B8923" t="str">
            <v xml:space="preserve">Previgarb-Engenharia Segurança,Lda </v>
          </cell>
        </row>
        <row r="8924">
          <cell r="B8924" t="str">
            <v xml:space="preserve">Previtop-Comércio e Serviços,Lda   </v>
          </cell>
        </row>
        <row r="8925">
          <cell r="B8925" t="str">
            <v xml:space="preserve">Priberam Informática, Lda          </v>
          </cell>
        </row>
        <row r="8926">
          <cell r="B8926" t="str">
            <v xml:space="preserve">Prica-Proj.Ind.Consultadoria,Lda   </v>
          </cell>
        </row>
        <row r="8927">
          <cell r="B8927" t="str">
            <v xml:space="preserve">Price waterhouse Coopers, Lda      </v>
          </cell>
        </row>
        <row r="8928">
          <cell r="B8928" t="str">
            <v xml:space="preserve">Price Waterhouse-Audit.Consul.S.A. </v>
          </cell>
        </row>
        <row r="8929">
          <cell r="B8929" t="str">
            <v xml:space="preserve">PricewaterhouseCoopers &amp; Assoc.Lda </v>
          </cell>
        </row>
        <row r="8930">
          <cell r="B8930" t="str">
            <v xml:space="preserve">Prifalésia, SA                     </v>
          </cell>
        </row>
        <row r="8931">
          <cell r="B8931" t="str">
            <v xml:space="preserve">Prime Fitness, Lda                 </v>
          </cell>
        </row>
        <row r="8932">
          <cell r="B8932" t="str">
            <v xml:space="preserve">Primeira Casa das Bandeiras        </v>
          </cell>
        </row>
        <row r="8933">
          <cell r="B8933" t="str">
            <v xml:space="preserve">Primetec-Engenharia Sistemas,Lda   </v>
          </cell>
        </row>
        <row r="8934">
          <cell r="B8934" t="str">
            <v xml:space="preserve">Primevents-Prod.Realiz.Eventos,SA  </v>
          </cell>
        </row>
        <row r="8935">
          <cell r="B8935" t="str">
            <v>Principia-Publ.Universit.Científica</v>
          </cell>
        </row>
        <row r="8936">
          <cell r="B8936" t="str">
            <v xml:space="preserve">Print Fácil, Lda                   </v>
          </cell>
        </row>
        <row r="8937">
          <cell r="B8937" t="str">
            <v xml:space="preserve">Printcad Informática, Lda          </v>
          </cell>
        </row>
        <row r="8938">
          <cell r="B8938" t="str">
            <v xml:space="preserve">Printel-Soluções Informáticas, Lda </v>
          </cell>
        </row>
        <row r="8939">
          <cell r="B8939" t="str">
            <v xml:space="preserve">Prisma - Soluções Informáticas, SA </v>
          </cell>
        </row>
        <row r="8940">
          <cell r="B8940" t="str">
            <v xml:space="preserve">Prismalux Iluminação,  Lda.        </v>
          </cell>
        </row>
        <row r="8941">
          <cell r="B8941" t="str">
            <v>Pro Audio - S. Profissionais Audio,</v>
          </cell>
        </row>
        <row r="8942">
          <cell r="B8942" t="str">
            <v xml:space="preserve">Proacústica-Son.Ilumin.&amp;Audiov.Lda </v>
          </cell>
        </row>
        <row r="8943">
          <cell r="B8943" t="str">
            <v xml:space="preserve">Proap-Est.Proj.Arquit.Paisag.Lda   </v>
          </cell>
        </row>
        <row r="8944">
          <cell r="B8944" t="str">
            <v>Probalplas-Técnicas de Embalagem,Ld</v>
          </cell>
        </row>
        <row r="8945">
          <cell r="B8945" t="str">
            <v xml:space="preserve">Procesl-Eng. Hid.E Ambiental,Lda   </v>
          </cell>
        </row>
        <row r="8946">
          <cell r="B8946" t="str">
            <v xml:space="preserve">Proconfar-Prod.C.Farmacêuticos,Lda </v>
          </cell>
        </row>
        <row r="8947">
          <cell r="B8947" t="str">
            <v xml:space="preserve">Prodez-Serv.Com.eInd.Hoteleira,Ldª </v>
          </cell>
        </row>
        <row r="8948">
          <cell r="B8948" t="str">
            <v xml:space="preserve">Produce-Produções e Edições, Lda   </v>
          </cell>
        </row>
        <row r="8949">
          <cell r="B8949" t="str">
            <v>Produções Gráficas J.A.Madeira Gonç</v>
          </cell>
        </row>
        <row r="8950">
          <cell r="B8950" t="str">
            <v xml:space="preserve">Produções Panavideo, Lda           </v>
          </cell>
        </row>
        <row r="8951">
          <cell r="B8951" t="str">
            <v xml:space="preserve">Produçoes Reais, Lda               </v>
          </cell>
        </row>
        <row r="8952">
          <cell r="B8952" t="str">
            <v xml:space="preserve">Produfer-Prod.E Ferramentas,Lda.   </v>
          </cell>
        </row>
        <row r="8953">
          <cell r="B8953" t="str">
            <v xml:space="preserve">Proelectrónica-Com.Eq.Electr.Lda   </v>
          </cell>
        </row>
        <row r="8954">
          <cell r="B8954" t="str">
            <v xml:space="preserve">Prof.Caldeira Cabral,Assoc.,Lda    </v>
          </cell>
        </row>
        <row r="8955">
          <cell r="B8955" t="str">
            <v>Profabril II-Gest. Proj.Empreend.SA</v>
          </cell>
        </row>
        <row r="8956">
          <cell r="B8956" t="str">
            <v>Profabril XXI-Engª Constr.Manut.,SA</v>
          </cell>
        </row>
        <row r="8957">
          <cell r="B8957" t="str">
            <v xml:space="preserve">Profabril-Centro de Projectos,S.A. </v>
          </cell>
        </row>
        <row r="8958">
          <cell r="B8958" t="str">
            <v>Profeiras-Feiras e Exposições Soc.U</v>
          </cell>
        </row>
        <row r="8959">
          <cell r="B8959" t="str">
            <v>Professional Engineering Publishing</v>
          </cell>
        </row>
        <row r="8960">
          <cell r="B8960" t="str">
            <v xml:space="preserve">Professor Luiz Moutinho            </v>
          </cell>
        </row>
        <row r="8961">
          <cell r="B8961" t="str">
            <v xml:space="preserve">Profico-Ambiente e Ordenamento,Lda </v>
          </cell>
        </row>
        <row r="8962">
          <cell r="B8962" t="str">
            <v>Profico-Proj.Fiscal.Consultadoria,L</v>
          </cell>
        </row>
        <row r="8963">
          <cell r="B8963" t="str">
            <v xml:space="preserve">Profilan - Construções, Lda        </v>
          </cell>
        </row>
        <row r="8964">
          <cell r="B8964" t="str">
            <v xml:space="preserve">Profit - Gestão Informática, Lda   </v>
          </cell>
        </row>
        <row r="8965">
          <cell r="B8965" t="str">
            <v>Profluidos-G.Proj.Instalações Esp,L</v>
          </cell>
        </row>
        <row r="8966">
          <cell r="B8966" t="str">
            <v xml:space="preserve">Profocus-Serv.Audiovisuais, Lda    </v>
          </cell>
        </row>
        <row r="8967">
          <cell r="B8967" t="str">
            <v>Profornadia-Sinaliz.Seg.Rodoviária,</v>
          </cell>
        </row>
        <row r="8968">
          <cell r="B8968" t="str">
            <v>Profor-Seg.Sinal.Ac.Eléctricos, Lda</v>
          </cell>
        </row>
        <row r="8969">
          <cell r="B8969" t="str">
            <v xml:space="preserve">Proforum-Assoc.des.Engenharia      </v>
          </cell>
        </row>
        <row r="8970">
          <cell r="B8970" t="str">
            <v xml:space="preserve">Proforum-Assoc.Desenv.Engenharia   </v>
          </cell>
        </row>
        <row r="8971">
          <cell r="B8971" t="str">
            <v xml:space="preserve">Progemo-Instalações Técnicas, SA   </v>
          </cell>
        </row>
        <row r="8972">
          <cell r="B8972" t="str">
            <v xml:space="preserve">Programa Rigido Unipessoal         </v>
          </cell>
        </row>
        <row r="8973">
          <cell r="B8973" t="str">
            <v xml:space="preserve">Proin - Proj.Instal.Industr.,Lda   </v>
          </cell>
        </row>
        <row r="8974">
          <cell r="B8974" t="str">
            <v xml:space="preserve">Proint Simetria-Mob.Design Arq.,SA </v>
          </cell>
        </row>
        <row r="8975">
          <cell r="B8975" t="str">
            <v xml:space="preserve">Projazz- Produções Musicais, Lda   </v>
          </cell>
        </row>
        <row r="8976">
          <cell r="B8976" t="str">
            <v xml:space="preserve">Projecção - Arte Gráfica, Sa       </v>
          </cell>
        </row>
        <row r="8977">
          <cell r="B8977" t="str">
            <v xml:space="preserve">Projecontrol-Sist.Electron.,SA     </v>
          </cell>
        </row>
        <row r="8978">
          <cell r="B8978" t="str">
            <v xml:space="preserve">Project Management Institute       </v>
          </cell>
        </row>
        <row r="8979">
          <cell r="B8979" t="str">
            <v xml:space="preserve">Projecto A2  Lda                   </v>
          </cell>
        </row>
        <row r="8980">
          <cell r="B8980" t="str">
            <v xml:space="preserve">Projecto E, Lda                    </v>
          </cell>
        </row>
        <row r="8981">
          <cell r="B8981" t="str">
            <v xml:space="preserve">Projectos,Urban.Arquitectura,Lda   </v>
          </cell>
        </row>
        <row r="8982">
          <cell r="B8982" t="str">
            <v xml:space="preserve">Projectual-Serv.Engenharia, Lda    </v>
          </cell>
        </row>
        <row r="8983">
          <cell r="B8983" t="str">
            <v xml:space="preserve">Projel Engenharia, S.A.            </v>
          </cell>
        </row>
        <row r="8984">
          <cell r="B8984" t="str">
            <v>Prolistas-Publicações Profissionais</v>
          </cell>
        </row>
        <row r="8985">
          <cell r="B8985" t="str">
            <v xml:space="preserve">Prolixo, Lda                       </v>
          </cell>
        </row>
        <row r="8986">
          <cell r="B8986" t="str">
            <v xml:space="preserve">Prolog Development Center          </v>
          </cell>
        </row>
        <row r="8987">
          <cell r="B8987" t="str">
            <v xml:space="preserve">Prológica-Sistemas Informáticos,SA </v>
          </cell>
        </row>
        <row r="8988">
          <cell r="B8988" t="str">
            <v xml:space="preserve">Proluga                            </v>
          </cell>
        </row>
        <row r="8989">
          <cell r="B8989" t="str">
            <v xml:space="preserve">Promapa-Levantamentos Topográficos </v>
          </cell>
        </row>
        <row r="8990">
          <cell r="B8990" t="str">
            <v xml:space="preserve">Promecânica do Amial, Lda          </v>
          </cell>
        </row>
        <row r="8991">
          <cell r="B8991" t="str">
            <v xml:space="preserve">Promec-S.Com.Máq.Equipamentos,SA   </v>
          </cell>
        </row>
        <row r="8992">
          <cell r="B8992" t="str">
            <v xml:space="preserve">Prominent Portugal-Contr.Fluidos   </v>
          </cell>
        </row>
        <row r="8993">
          <cell r="B8993" t="str">
            <v xml:space="preserve">Promoluz                           </v>
          </cell>
        </row>
        <row r="8994">
          <cell r="B8994" t="str">
            <v xml:space="preserve">Promonor-Merchand.Serviços,Lda     </v>
          </cell>
        </row>
        <row r="8995">
          <cell r="B8995" t="str">
            <v xml:space="preserve">Promontório-Arquitectos Assoc.Lda  </v>
          </cell>
        </row>
        <row r="8996">
          <cell r="B8996" t="str">
            <v xml:space="preserve">Promo-S.Integrados Marketing,Lda   </v>
          </cell>
        </row>
        <row r="8997">
          <cell r="B8997" t="str">
            <v xml:space="preserve">PromoSistema-Prom.Imagem, Lda      </v>
          </cell>
        </row>
        <row r="8998">
          <cell r="B8998" t="str">
            <v xml:space="preserve">Promotus-Prom.Marketing            </v>
          </cell>
        </row>
        <row r="8999">
          <cell r="B8999" t="str">
            <v>Pronuclear - Eq. Méd.Científicos,SA</v>
          </cell>
        </row>
        <row r="9000">
          <cell r="B9000" t="str">
            <v xml:space="preserve">Propel-Produtos de Petróleo        </v>
          </cell>
        </row>
        <row r="9001">
          <cell r="B9001" t="str">
            <v xml:space="preserve">Proplano-Gab.Estudos Projectos,Lda </v>
          </cell>
        </row>
        <row r="9002">
          <cell r="B9002" t="str">
            <v xml:space="preserve">Proposta e Solução-Unipessoal,Lda  </v>
          </cell>
        </row>
        <row r="9003">
          <cell r="B9003" t="str">
            <v>Prop-Premier Marketing and Distribu</v>
          </cell>
        </row>
        <row r="9004">
          <cell r="B9004" t="str">
            <v xml:space="preserve">Proprado, Lda                      </v>
          </cell>
        </row>
        <row r="9005">
          <cell r="B9005" t="str">
            <v xml:space="preserve">Proqueme-Prod.Quím.Manutenção,Lda  </v>
          </cell>
        </row>
        <row r="9006">
          <cell r="B9006" t="str">
            <v xml:space="preserve">Proquicheme-Prod.Quimic.Ind.,Lda   </v>
          </cell>
        </row>
        <row r="9007">
          <cell r="B9007" t="str">
            <v xml:space="preserve">Proradiadores, Lda.                </v>
          </cell>
        </row>
        <row r="9008">
          <cell r="B9008" t="str">
            <v xml:space="preserve">Prosecom-Prot.Seg.Comunicações,Lda </v>
          </cell>
        </row>
        <row r="9009">
          <cell r="B9009" t="str">
            <v xml:space="preserve">Prosegur - Compª Segurança, SA     </v>
          </cell>
        </row>
        <row r="9010">
          <cell r="B9010" t="str">
            <v>Prosegur-Comp. Segurança, Unip.,Lda</v>
          </cell>
        </row>
        <row r="9011">
          <cell r="B9011" t="str">
            <v>Prosegur-Distribuição e Serviços,Ld</v>
          </cell>
        </row>
        <row r="9012">
          <cell r="B9012" t="str">
            <v xml:space="preserve">Prosegur-Prev.Proteç.Custódia,S.A. </v>
          </cell>
        </row>
        <row r="9013">
          <cell r="B9013" t="str">
            <v xml:space="preserve">Prosegur-Sistemas  Segurança, Lda  </v>
          </cell>
        </row>
        <row r="9014">
          <cell r="B9014" t="str">
            <v xml:space="preserve">Proselit - Imp. Exp., Lda          </v>
          </cell>
        </row>
        <row r="9015">
          <cell r="B9015" t="str">
            <v xml:space="preserve">PROSIN EQUIPAMENTOS                </v>
          </cell>
        </row>
        <row r="9016">
          <cell r="B9016" t="str">
            <v xml:space="preserve">Prosistemas-Cons.de Engenharia     </v>
          </cell>
        </row>
        <row r="9017">
          <cell r="B9017" t="str">
            <v xml:space="preserve">Prosma-Soluções Construtivas       </v>
          </cell>
        </row>
        <row r="9018">
          <cell r="B9018" t="str">
            <v xml:space="preserve">Prosol - Criação &amp; Imagem, Lda     </v>
          </cell>
        </row>
        <row r="9019">
          <cell r="B9019" t="str">
            <v xml:space="preserve">Prosonic-Prod.Imag.Comunicação,SA  </v>
          </cell>
        </row>
        <row r="9020">
          <cell r="B9020" t="str">
            <v xml:space="preserve">Prosound-Profiss. Som e Vídeo, Ldª </v>
          </cell>
        </row>
        <row r="9021">
          <cell r="B9021" t="str">
            <v>Prospectiva-Projectos Seviços Estud</v>
          </cell>
        </row>
        <row r="9022">
          <cell r="B9022" t="str">
            <v>Protedio-Mat.Protecção Industrial,L</v>
          </cell>
        </row>
        <row r="9023">
          <cell r="B9023" t="str">
            <v xml:space="preserve">Protur, Lda                        </v>
          </cell>
        </row>
        <row r="9024">
          <cell r="B9024" t="str">
            <v xml:space="preserve">Proturotel-Pr.Turist.Hotel., S.A   </v>
          </cell>
        </row>
        <row r="9025">
          <cell r="B9025" t="str">
            <v>Proval-Companhia Produtora Veiculos</v>
          </cell>
        </row>
        <row r="9026">
          <cell r="B9026" t="str">
            <v xml:space="preserve">Provia-Consultores Engenharia, SA  </v>
          </cell>
        </row>
        <row r="9027">
          <cell r="B9027" t="str">
            <v xml:space="preserve">Provise-S.Prot.Vigil.Segurança,Lda </v>
          </cell>
        </row>
        <row r="9028">
          <cell r="B9028" t="str">
            <v xml:space="preserve">Proxectos Consultoria e Formacion  </v>
          </cell>
        </row>
        <row r="9029">
          <cell r="B9029" t="str">
            <v>Proximity Data-Sist.Informação, Lda</v>
          </cell>
        </row>
        <row r="9030">
          <cell r="B9030" t="str">
            <v>Proximity-S.Marketing Relacional,SA</v>
          </cell>
        </row>
        <row r="9031">
          <cell r="B9031" t="str">
            <v xml:space="preserve">Prozinco-Construç.Manutenção, Lda  </v>
          </cell>
        </row>
        <row r="9032">
          <cell r="B9032" t="str">
            <v xml:space="preserve">Pse - Prod.Serviç.Estatist.Lda     </v>
          </cell>
        </row>
        <row r="9033">
          <cell r="B9033" t="str">
            <v xml:space="preserve">PSG-Segurança Privada, SA          </v>
          </cell>
        </row>
        <row r="9034">
          <cell r="B9034" t="str">
            <v>PsicoFaro-Orient.Voc.Sel.Profiss.Ld</v>
          </cell>
        </row>
        <row r="9035">
          <cell r="B9035" t="str">
            <v xml:space="preserve">PSP-Dir. Nac. Polícia Seg. Pública </v>
          </cell>
        </row>
        <row r="9036">
          <cell r="B9036" t="str">
            <v xml:space="preserve">PSQ-Prest.Serviços Qualidade, Lda  </v>
          </cell>
        </row>
        <row r="9037">
          <cell r="B9037" t="str">
            <v xml:space="preserve">Pss-Empr.Prest.Serv.da Sonasa, lda </v>
          </cell>
        </row>
        <row r="9038">
          <cell r="B9038" t="str">
            <v xml:space="preserve">PT - Sistemas de Informação, SA    </v>
          </cell>
        </row>
        <row r="9039">
          <cell r="B9039" t="str">
            <v xml:space="preserve">PT COM-Comunic. Interactivas, SA   </v>
          </cell>
        </row>
        <row r="9040">
          <cell r="B9040" t="str">
            <v xml:space="preserve">PT Comunicações, SA                </v>
          </cell>
        </row>
        <row r="9041">
          <cell r="B9041" t="str">
            <v xml:space="preserve">PT Contact-Telem.S.Informação,SA   </v>
          </cell>
        </row>
        <row r="9042">
          <cell r="B9042" t="str">
            <v xml:space="preserve">PT Inovação, SA                    </v>
          </cell>
        </row>
        <row r="9043">
          <cell r="B9043" t="str">
            <v xml:space="preserve">PT Prime Tradecom, SA              </v>
          </cell>
        </row>
        <row r="9044">
          <cell r="B9044" t="str">
            <v xml:space="preserve">PT SGPS, SA                        </v>
          </cell>
        </row>
        <row r="9045">
          <cell r="B9045" t="str">
            <v xml:space="preserve">PT-Prime Soluções Empresariais,SA  </v>
          </cell>
        </row>
        <row r="9046">
          <cell r="B9046" t="str">
            <v>Ptrc Education Research Services Li</v>
          </cell>
        </row>
        <row r="9047">
          <cell r="B9047" t="str">
            <v xml:space="preserve">PTS-Portugal Tourist Services      </v>
          </cell>
        </row>
        <row r="9048">
          <cell r="B9048" t="str">
            <v>Publi Revista-Publicidade Marketing</v>
          </cell>
        </row>
        <row r="9049">
          <cell r="B9049" t="str">
            <v xml:space="preserve">Publibrinde - Com.Ind.Br.Publ,Lda  </v>
          </cell>
        </row>
        <row r="9050">
          <cell r="B9050" t="str">
            <v xml:space="preserve">Publicações Directas               </v>
          </cell>
        </row>
        <row r="9051">
          <cell r="B9051" t="str">
            <v xml:space="preserve">Publicidade AZ-Espaço Publicit.Lda </v>
          </cell>
        </row>
        <row r="9052">
          <cell r="B9052" t="str">
            <v xml:space="preserve">Público-Comunicação Social, SA     </v>
          </cell>
        </row>
        <row r="9053">
          <cell r="B9053" t="str">
            <v xml:space="preserve">Publiçor-Marketing e Publicidade   </v>
          </cell>
        </row>
        <row r="9054">
          <cell r="B9054" t="str">
            <v xml:space="preserve">Publideco - dec.Publicitária,Lda   </v>
          </cell>
        </row>
        <row r="9055">
          <cell r="B9055" t="str">
            <v xml:space="preserve">Publifaro-Publicidade, lda         </v>
          </cell>
        </row>
        <row r="9056">
          <cell r="B9056" t="str">
            <v>Publifast - Meios Publicitários, Ld</v>
          </cell>
        </row>
        <row r="9057">
          <cell r="B9057" t="str">
            <v>Publifeito-Public.Artes Gráficas,Ld</v>
          </cell>
        </row>
        <row r="9058">
          <cell r="B9058" t="str">
            <v xml:space="preserve">Publiflex-Soluções Publicitárias   </v>
          </cell>
        </row>
        <row r="9059">
          <cell r="B9059" t="str">
            <v xml:space="preserve">Publihappening, Lda                </v>
          </cell>
        </row>
        <row r="9060">
          <cell r="B9060" t="str">
            <v xml:space="preserve">Publijuris-E.Public.Jurídicas,Lda  </v>
          </cell>
        </row>
        <row r="9061">
          <cell r="B9061" t="str">
            <v>Publilogica-Publ.Representações,Lda</v>
          </cell>
        </row>
        <row r="9062">
          <cell r="B9062" t="str">
            <v xml:space="preserve">Publimédia,Com.Esp.Publicit.,Lda   </v>
          </cell>
        </row>
        <row r="9063">
          <cell r="B9063" t="str">
            <v>Publindústria-Prod.Comunicação, Lda</v>
          </cell>
        </row>
        <row r="9064">
          <cell r="B9064" t="str">
            <v>Publiotel-E.Publ.Turist.Hoteleiras,</v>
          </cell>
        </row>
        <row r="9065">
          <cell r="B9065" t="str">
            <v>Publirádio-Publicidade de Exterior.</v>
          </cell>
        </row>
        <row r="9066">
          <cell r="B9066" t="str">
            <v>Publirisco-Public. Artes Gráficas,L</v>
          </cell>
        </row>
        <row r="9067">
          <cell r="B9067" t="str">
            <v>Publisoft,Informática e Formação,Ld</v>
          </cell>
        </row>
        <row r="9068">
          <cell r="B9068" t="str">
            <v xml:space="preserve">Publisoma-Soluções Gráficas Lda    </v>
          </cell>
        </row>
        <row r="9069">
          <cell r="B9069" t="str">
            <v xml:space="preserve">Publistudos-Publ.Est.Técnicos,Ld   </v>
          </cell>
        </row>
        <row r="9070">
          <cell r="B9070" t="str">
            <v xml:space="preserve">Publitia SL                        </v>
          </cell>
        </row>
        <row r="9071">
          <cell r="B9071" t="str">
            <v xml:space="preserve">Publito-Estúdio de Artes Gráficas  </v>
          </cell>
        </row>
        <row r="9072">
          <cell r="B9072" t="str">
            <v xml:space="preserve">Publi-Topex, S.A.                  </v>
          </cell>
        </row>
        <row r="9073">
          <cell r="B9073" t="str">
            <v xml:space="preserve">Pubmagazine-M.Publ.Promoção,Lda    </v>
          </cell>
        </row>
        <row r="9074">
          <cell r="B9074" t="str">
            <v xml:space="preserve">Pulmocor, SA                       </v>
          </cell>
        </row>
        <row r="9075">
          <cell r="B9075" t="str">
            <v>Pulnorte-Pulverizad.Norte,S.Unip.Ld</v>
          </cell>
        </row>
        <row r="9076">
          <cell r="B9076" t="str">
            <v xml:space="preserve">Pulverizadores Rocha, Lda          </v>
          </cell>
        </row>
        <row r="9077">
          <cell r="B9077" t="str">
            <v>Pura Imagem-Public.Desig.Arquit.Lda</v>
          </cell>
        </row>
        <row r="9078">
          <cell r="B9078" t="str">
            <v xml:space="preserve">PuroCuba-Restauração, Lda          </v>
          </cell>
        </row>
        <row r="9079">
          <cell r="B9079" t="str">
            <v xml:space="preserve">Purometal-Produtos para Indústria  </v>
          </cell>
        </row>
        <row r="9080">
          <cell r="B9080" t="str">
            <v xml:space="preserve">PVA-Prod.Val.Acr.Tecn.Inform.Lda   </v>
          </cell>
        </row>
        <row r="9081">
          <cell r="B9081" t="str">
            <v xml:space="preserve">Pyser - Sgi Limited                </v>
          </cell>
        </row>
        <row r="9082">
          <cell r="B9082" t="str">
            <v xml:space="preserve">Q &amp; S - Qualidade e Serviços       </v>
          </cell>
        </row>
        <row r="9083">
          <cell r="B9083" t="str">
            <v xml:space="preserve">Q´Impressão Artes Gráficas, Lda    </v>
          </cell>
        </row>
        <row r="9084">
          <cell r="B9084" t="str">
            <v xml:space="preserve">QAS-Consultoria e Formação.Lda     </v>
          </cell>
        </row>
        <row r="9085">
          <cell r="B9085" t="str">
            <v>QEnergia - Sist.Qual.Gestão Energia</v>
          </cell>
        </row>
        <row r="9086">
          <cell r="B9086" t="str">
            <v xml:space="preserve">QI - Sistemas Informação, Lda      </v>
          </cell>
        </row>
        <row r="9087">
          <cell r="B9087" t="str">
            <v>Qlabo-Equip.Laborat. e Serviços,Lda</v>
          </cell>
        </row>
        <row r="9088">
          <cell r="B9088" t="str">
            <v xml:space="preserve">QM Design Ltd                      </v>
          </cell>
        </row>
        <row r="9089">
          <cell r="B9089" t="str">
            <v xml:space="preserve">QM Group, Ltd                      </v>
          </cell>
        </row>
        <row r="9090">
          <cell r="B9090" t="str">
            <v xml:space="preserve">Qmetrics-Serv.Cons.G.Av.Q.SA       </v>
          </cell>
        </row>
        <row r="9091">
          <cell r="B9091" t="str">
            <v xml:space="preserve">QSP-Consultoria de Marketing       </v>
          </cell>
        </row>
        <row r="9092">
          <cell r="B9092" t="str">
            <v>Qta.N.S.Carmo Soc. Ag. Com.eTur,Lda</v>
          </cell>
        </row>
        <row r="9093">
          <cell r="B9093" t="str">
            <v xml:space="preserve">QT-Consultores                     </v>
          </cell>
        </row>
        <row r="9094">
          <cell r="B9094" t="str">
            <v xml:space="preserve">Quadra - Equip Escritório, Lda     </v>
          </cell>
        </row>
        <row r="9095">
          <cell r="B9095" t="str">
            <v xml:space="preserve">Quadrante                          </v>
          </cell>
        </row>
        <row r="9096">
          <cell r="B9096" t="str">
            <v xml:space="preserve">Quadratim - Ag.Public.Ed.Graf.Lda  </v>
          </cell>
        </row>
        <row r="9097">
          <cell r="B9097" t="str">
            <v>Quadriquímica-Com.Prod.Químicos,Lda</v>
          </cell>
        </row>
        <row r="9098">
          <cell r="B9098" t="str">
            <v xml:space="preserve">Quadros e Metas-C.Gestão Form.Lda  </v>
          </cell>
        </row>
        <row r="9099">
          <cell r="B9099" t="str">
            <v xml:space="preserve">Qual-Form.Serv.Gest.Qualidade,Lda  </v>
          </cell>
        </row>
        <row r="9100">
          <cell r="B9100" t="str">
            <v xml:space="preserve">Qualipex-Engª. Manutenção,Unip.Lda </v>
          </cell>
        </row>
        <row r="9101">
          <cell r="B9101" t="str">
            <v xml:space="preserve">Qualivita-Segur.Saúde Trabalho,Lda </v>
          </cell>
        </row>
        <row r="9102">
          <cell r="B9102" t="str">
            <v xml:space="preserve">Qualiyachts                        </v>
          </cell>
        </row>
        <row r="9103">
          <cell r="B9103" t="str">
            <v xml:space="preserve">Quanta Glória-Construção Civil,Lda </v>
          </cell>
        </row>
        <row r="9104">
          <cell r="B9104" t="str">
            <v xml:space="preserve">Quatro Estações-Viag.Turísmo,Lda   </v>
          </cell>
        </row>
        <row r="9105">
          <cell r="B9105" t="str">
            <v xml:space="preserve">Quernite-Com.Prod.Químicos, Lda    </v>
          </cell>
        </row>
        <row r="9106">
          <cell r="B9106" t="str">
            <v xml:space="preserve">Quimar - Mat. de Construção, Lda   </v>
          </cell>
        </row>
        <row r="9107">
          <cell r="B9107" t="str">
            <v xml:space="preserve">Quimar-Comércio Madeiras, SA       </v>
          </cell>
        </row>
        <row r="9108">
          <cell r="B9108" t="str">
            <v xml:space="preserve">Quimicaçor                         </v>
          </cell>
        </row>
        <row r="9109">
          <cell r="B9109" t="str">
            <v xml:space="preserve">Quimiloureiro - Prod.Químicos,Lda  </v>
          </cell>
        </row>
        <row r="9110">
          <cell r="B9110" t="str">
            <v xml:space="preserve">Quiminova - Quím.Ind.Agrícola,Lda  </v>
          </cell>
        </row>
        <row r="9111">
          <cell r="B9111" t="str">
            <v xml:space="preserve">QuimiSantos-Com.Pro.Hig.M.Ind.Lda  </v>
          </cell>
        </row>
        <row r="9112">
          <cell r="B9112" t="str">
            <v xml:space="preserve">Quimisantos-Ricardo M.F.S.Santos   </v>
          </cell>
        </row>
        <row r="9113">
          <cell r="B9113" t="str">
            <v xml:space="preserve">Quimitécnica Ambiente, SA          </v>
          </cell>
        </row>
        <row r="9114">
          <cell r="B9114" t="str">
            <v xml:space="preserve">Quimitécnica-Ambiente 3            </v>
          </cell>
        </row>
        <row r="9115">
          <cell r="B9115" t="str">
            <v xml:space="preserve">Quimitécnica-S.C.Ind.P.Químicos,Sa </v>
          </cell>
        </row>
        <row r="9116">
          <cell r="B9116" t="str">
            <v xml:space="preserve">Quimiteste-Engª. e Tecnologia,Lda  </v>
          </cell>
        </row>
        <row r="9117">
          <cell r="B9117" t="str">
            <v xml:space="preserve">Quinaço - Cort.E Perf.Met., Lda.   </v>
          </cell>
        </row>
        <row r="9118">
          <cell r="B9118" t="str">
            <v>Quinimar-Quimicos Plásticos Derivad</v>
          </cell>
        </row>
        <row r="9119">
          <cell r="B9119" t="str">
            <v xml:space="preserve">Quinta Bela Vista Expl.Hoteleiras, </v>
          </cell>
        </row>
        <row r="9120">
          <cell r="B9120" t="str">
            <v>Quinta das Estrelicias-Floricultura</v>
          </cell>
        </row>
        <row r="9121">
          <cell r="B9121" t="str">
            <v>QUINTA DAS ESTRELÍCIAS-FLORICULTURA</v>
          </cell>
        </row>
        <row r="9122">
          <cell r="B9122" t="str">
            <v>Quinta das Lágrimas-Actividades Hot</v>
          </cell>
        </row>
        <row r="9123">
          <cell r="B9123" t="str">
            <v xml:space="preserve">Quinta das Lágrimas-Soc.Imob.SA    </v>
          </cell>
        </row>
        <row r="9124">
          <cell r="B9124" t="str">
            <v>Quinta de Santana-Anim.Turística, L</v>
          </cell>
        </row>
        <row r="9125">
          <cell r="B9125" t="str">
            <v>Quinta do Vallado Soc. Agrícola, Ld</v>
          </cell>
        </row>
        <row r="9126">
          <cell r="B9126" t="str">
            <v>Quinta Grande-A.Tecn.Informática,Ld</v>
          </cell>
        </row>
        <row r="9127">
          <cell r="B9127" t="str">
            <v xml:space="preserve">Quinta Nova Lda                    </v>
          </cell>
        </row>
        <row r="9128">
          <cell r="B9128" t="str">
            <v xml:space="preserve">Quintas &amp; Quintas-Cord.e Redes, SA </v>
          </cell>
        </row>
        <row r="9129">
          <cell r="B9129" t="str">
            <v xml:space="preserve">Quotidian, Lda                     </v>
          </cell>
        </row>
        <row r="9130">
          <cell r="B9130" t="str">
            <v xml:space="preserve">R 400-Electrodom. Mobiliário, Lda  </v>
          </cell>
        </row>
        <row r="9131">
          <cell r="B9131" t="str">
            <v xml:space="preserve">R C E - Repr.Com.Electónica, Lda   </v>
          </cell>
        </row>
        <row r="9132">
          <cell r="B9132" t="str">
            <v xml:space="preserve">R H Norte-Recursos Humanos, Lda    </v>
          </cell>
        </row>
        <row r="9133">
          <cell r="B9133" t="str">
            <v xml:space="preserve">R S Amidata, Sa                    </v>
          </cell>
        </row>
        <row r="9134">
          <cell r="B9134" t="str">
            <v xml:space="preserve">R. de Sousa                        </v>
          </cell>
        </row>
        <row r="9135">
          <cell r="B9135" t="str">
            <v xml:space="preserve">R.B.Comunicação, Lda               </v>
          </cell>
        </row>
        <row r="9136">
          <cell r="B9136" t="str">
            <v xml:space="preserve">R.C.Filtros-Com.Peças A.Auto.Lda   </v>
          </cell>
        </row>
        <row r="9137">
          <cell r="B9137" t="str">
            <v xml:space="preserve">R.C.L.- Reunião Com.Comp.Electro   </v>
          </cell>
        </row>
        <row r="9138">
          <cell r="B9138" t="str">
            <v xml:space="preserve">R.N.Tours-Viagens e Turísmo, S.A   </v>
          </cell>
        </row>
        <row r="9139">
          <cell r="B9139" t="str">
            <v xml:space="preserve">R.Secure-Tec.de Segurança          </v>
          </cell>
        </row>
        <row r="9140">
          <cell r="B9140" t="str">
            <v xml:space="preserve">Racal Clube                        </v>
          </cell>
        </row>
        <row r="9141">
          <cell r="B9141" t="str">
            <v xml:space="preserve">Racal Defence Electronics Ltd      </v>
          </cell>
        </row>
        <row r="9142">
          <cell r="B9142" t="str">
            <v xml:space="preserve">Radiadores Rally                   </v>
          </cell>
        </row>
        <row r="9143">
          <cell r="B9143" t="str">
            <v xml:space="preserve">Radiadores Tejo, Lda.              </v>
          </cell>
        </row>
        <row r="9144">
          <cell r="B9144" t="str">
            <v xml:space="preserve">Rádio Cidade-Pr.Audiovisuais, S.A. </v>
          </cell>
        </row>
        <row r="9145">
          <cell r="B9145" t="str">
            <v xml:space="preserve">Rádio Móvel Telecomunicações, SA   </v>
          </cell>
        </row>
        <row r="9146">
          <cell r="B9146" t="str">
            <v xml:space="preserve">Rádio Notícias-Prod.Publicidade,SA </v>
          </cell>
        </row>
        <row r="9147">
          <cell r="B9147" t="str">
            <v xml:space="preserve">Rádio Popular, SA                  </v>
          </cell>
        </row>
        <row r="9148">
          <cell r="B9148" t="str">
            <v xml:space="preserve">Rádio Renascença-Emis.Cat.Port.    </v>
          </cell>
        </row>
        <row r="9149">
          <cell r="B9149" t="str">
            <v xml:space="preserve">Radiodata-Com.Eq.Telecomunic, Lda  </v>
          </cell>
        </row>
        <row r="9150">
          <cell r="B9150" t="str">
            <v xml:space="preserve">RADSA-Recambios Auto Diesel, SA    </v>
          </cell>
        </row>
        <row r="9151">
          <cell r="B9151" t="str">
            <v xml:space="preserve">Rafael Joaquim Pinto Rosa          </v>
          </cell>
        </row>
        <row r="9152">
          <cell r="B9152" t="str">
            <v xml:space="preserve">Rafael Moreira da Mota Veiga       </v>
          </cell>
        </row>
        <row r="9153">
          <cell r="B9153" t="str">
            <v xml:space="preserve">Rafaela Rodrigues M.Nunes          </v>
          </cell>
        </row>
        <row r="9154">
          <cell r="B9154" t="str">
            <v xml:space="preserve">Raimundo Ferreira                  </v>
          </cell>
        </row>
        <row r="9155">
          <cell r="B9155" t="str">
            <v>Raiz Definida-Ser.Apoio Proj. Obras</v>
          </cell>
        </row>
        <row r="9156">
          <cell r="B9156" t="str">
            <v xml:space="preserve">Raíz Quadrada - Multi              </v>
          </cell>
        </row>
        <row r="9157">
          <cell r="B9157" t="str">
            <v xml:space="preserve">Rall-Mobil.Soluções P/Escrit.SA    </v>
          </cell>
        </row>
        <row r="9158">
          <cell r="B9158" t="str">
            <v xml:space="preserve">Ralubel-Construções, Lda           </v>
          </cell>
        </row>
        <row r="9159">
          <cell r="B9159" t="str">
            <v xml:space="preserve">Ramalho Rosa Cobetar-S.Constr.SA   </v>
          </cell>
        </row>
        <row r="9160">
          <cell r="B9160" t="str">
            <v xml:space="preserve">Ramazotti, SA                      </v>
          </cell>
        </row>
        <row r="9161">
          <cell r="B9161" t="str">
            <v xml:space="preserve">Ramboll                            </v>
          </cell>
        </row>
        <row r="9162">
          <cell r="B9162" t="str">
            <v xml:space="preserve">Ramires Leite e Santos, Lda        </v>
          </cell>
        </row>
        <row r="9163">
          <cell r="B9163" t="str">
            <v xml:space="preserve">Ramiro da Fonseca, Lda             </v>
          </cell>
        </row>
        <row r="9164">
          <cell r="B9164" t="str">
            <v>Ramofabril-Metalurgica e Metalomecâ</v>
          </cell>
        </row>
        <row r="9165">
          <cell r="B9165" t="str">
            <v xml:space="preserve">Ramos &amp; Costa e Silva, Lda         </v>
          </cell>
        </row>
        <row r="9166">
          <cell r="B9166" t="str">
            <v xml:space="preserve">Ramos &amp; Gonçalves, Lda.            </v>
          </cell>
        </row>
        <row r="9167">
          <cell r="B9167" t="str">
            <v xml:space="preserve">Ramos Catarino, S.A.               </v>
          </cell>
        </row>
        <row r="9168">
          <cell r="B9168" t="str">
            <v xml:space="preserve">Ramos e Silva, Lda.                </v>
          </cell>
        </row>
        <row r="9169">
          <cell r="B9169" t="str">
            <v xml:space="preserve">Randstad                           </v>
          </cell>
        </row>
        <row r="9170">
          <cell r="B9170" t="str">
            <v>Randstad II-Prestação de Serviços,L</v>
          </cell>
        </row>
        <row r="9171">
          <cell r="B9171" t="str">
            <v xml:space="preserve">Rangel - Distrib. Logística, Lda   </v>
          </cell>
        </row>
        <row r="9172">
          <cell r="B9172" t="str">
            <v xml:space="preserve">Rangel Expresso, SA                </v>
          </cell>
        </row>
        <row r="9173">
          <cell r="B9173" t="str">
            <v>Rangel Internac.Aérea e Marítima,SA</v>
          </cell>
        </row>
        <row r="9174">
          <cell r="B9174" t="str">
            <v xml:space="preserve">Rangel Transitários, S.A.          </v>
          </cell>
        </row>
        <row r="9175">
          <cell r="B9175" t="str">
            <v xml:space="preserve">Ranp, Lda                          </v>
          </cell>
        </row>
        <row r="9176">
          <cell r="B9176" t="str">
            <v xml:space="preserve">Rapiscan Security Products Ltd     </v>
          </cell>
        </row>
        <row r="9177">
          <cell r="B9177" t="str">
            <v xml:space="preserve">Raposo Bernardo &amp; Associados       </v>
          </cell>
        </row>
        <row r="9178">
          <cell r="B9178" t="str">
            <v xml:space="preserve">Raquel Dortêa                      </v>
          </cell>
        </row>
        <row r="9179">
          <cell r="B9179" t="str">
            <v xml:space="preserve">Raquel Erina G.P.Santos Alão       </v>
          </cell>
        </row>
        <row r="9180">
          <cell r="B9180" t="str">
            <v xml:space="preserve">RAQUEL MARIA GOMES DOS REIS E SÁ   </v>
          </cell>
        </row>
        <row r="9181">
          <cell r="B9181" t="str">
            <v xml:space="preserve">RAQUEL MARIA S. MOREIRA SEQUEIRA   </v>
          </cell>
        </row>
        <row r="9182">
          <cell r="B9182" t="str">
            <v xml:space="preserve">Rarissímas                         </v>
          </cell>
        </row>
        <row r="9183">
          <cell r="B9183" t="str">
            <v xml:space="preserve">Rasf, Lda                          </v>
          </cell>
        </row>
        <row r="9184">
          <cell r="B9184" t="str">
            <v xml:space="preserve">Rasgo-Publicidade Lda.             </v>
          </cell>
        </row>
        <row r="9185">
          <cell r="B9185" t="str">
            <v xml:space="preserve">Rasia, Lda                         </v>
          </cell>
        </row>
        <row r="9186">
          <cell r="B9186" t="str">
            <v xml:space="preserve">Raso-Viagens e Turismo,S.A.        </v>
          </cell>
        </row>
        <row r="9187">
          <cell r="B9187" t="str">
            <v xml:space="preserve">Raúl Arménio Plácido Aparício      </v>
          </cell>
        </row>
        <row r="9188">
          <cell r="B9188" t="str">
            <v xml:space="preserve">Raul Bairos Sousa                  </v>
          </cell>
        </row>
        <row r="9189">
          <cell r="B9189" t="str">
            <v xml:space="preserve">RAUL BARBOSA MAGALHAES BRANDAO     </v>
          </cell>
        </row>
        <row r="9190">
          <cell r="B9190" t="str">
            <v xml:space="preserve">Raúl Dourado Oliveira              </v>
          </cell>
        </row>
        <row r="9191">
          <cell r="B9191" t="str">
            <v xml:space="preserve">Raul Dourado Oliveira Unipes.Lda   </v>
          </cell>
        </row>
        <row r="9192">
          <cell r="B9192" t="str">
            <v xml:space="preserve">Raúl Duarte Almeida                </v>
          </cell>
        </row>
        <row r="9193">
          <cell r="B9193" t="str">
            <v xml:space="preserve">RAÚL EDUARDO MORENO DA SILVA       </v>
          </cell>
        </row>
        <row r="9194">
          <cell r="B9194" t="str">
            <v xml:space="preserve">Raúl Faria Simões                  </v>
          </cell>
        </row>
        <row r="9195">
          <cell r="B9195" t="str">
            <v xml:space="preserve">Raúl Luis                          </v>
          </cell>
        </row>
        <row r="9196">
          <cell r="B9196" t="str">
            <v xml:space="preserve">Raul Manuel de Sousa, Lda          </v>
          </cell>
        </row>
        <row r="9197">
          <cell r="B9197" t="str">
            <v xml:space="preserve">Raul Melo Castanho                 </v>
          </cell>
        </row>
        <row r="9198">
          <cell r="B9198" t="str">
            <v xml:space="preserve">Ray Human Capital                  </v>
          </cell>
        </row>
        <row r="9199">
          <cell r="B9199" t="str">
            <v xml:space="preserve">RC Mid,Lda                         </v>
          </cell>
        </row>
        <row r="9200">
          <cell r="B9200" t="str">
            <v xml:space="preserve">RCA-Colmonero Associados           </v>
          </cell>
        </row>
        <row r="9201">
          <cell r="B9201" t="str">
            <v xml:space="preserve">RCAT-Refrig.Cong.Acum.Técnica,SA   </v>
          </cell>
        </row>
        <row r="9202">
          <cell r="B9202" t="str">
            <v xml:space="preserve">RCP Emergência-Form.S.Saúde, Lda   </v>
          </cell>
        </row>
        <row r="9203">
          <cell r="B9203" t="str">
            <v xml:space="preserve">RDC Aviation, Ltd                  </v>
          </cell>
        </row>
        <row r="9204">
          <cell r="B9204" t="str">
            <v xml:space="preserve">RDC-The Route Develop. Cº-BLOQ.    </v>
          </cell>
        </row>
        <row r="9205">
          <cell r="B9205" t="str">
            <v xml:space="preserve">RDC-The Route Development Cº Ltd   </v>
          </cell>
        </row>
        <row r="9206">
          <cell r="B9206" t="str">
            <v>RDPM-Ind.Reclam.Lum.Publicidade,Lda</v>
          </cell>
        </row>
        <row r="9207">
          <cell r="B9207" t="str">
            <v xml:space="preserve">REAÇOR -ENGª iNFRAEST.E OBRAS PU   </v>
          </cell>
        </row>
        <row r="9208">
          <cell r="B9208" t="str">
            <v xml:space="preserve">Real Clube de Campo Dom Carlos I   </v>
          </cell>
        </row>
        <row r="9209">
          <cell r="B9209" t="str">
            <v>Real Fábrica-S.Expl.Inv.Turísticos,</v>
          </cell>
        </row>
        <row r="9210">
          <cell r="B9210" t="str">
            <v>Real Security-Segur.Electrónica, Ld</v>
          </cell>
        </row>
        <row r="9211">
          <cell r="B9211" t="str">
            <v xml:space="preserve">Real Seguros, Sa                   </v>
          </cell>
        </row>
        <row r="9212">
          <cell r="B9212" t="str">
            <v>Real Time-Animação Computaç.Gráf.Ld</v>
          </cell>
        </row>
        <row r="9213">
          <cell r="B9213" t="str">
            <v>RealPluris-Actividades Hoteleiras,L</v>
          </cell>
        </row>
        <row r="9214">
          <cell r="B9214" t="str">
            <v xml:space="preserve">Real-Time, A Sword Group Company   </v>
          </cell>
        </row>
        <row r="9215">
          <cell r="B9215" t="str">
            <v xml:space="preserve">Rea-Mat.Reabil.Eq.Hospitalar,Lda   </v>
          </cell>
        </row>
        <row r="9216">
          <cell r="B9216" t="str">
            <v xml:space="preserve">Rebeca Aflalo Assor                </v>
          </cell>
        </row>
        <row r="9217">
          <cell r="B9217" t="str">
            <v xml:space="preserve">Rebelo &amp; Filhos, Lda               </v>
          </cell>
        </row>
        <row r="9218">
          <cell r="B9218" t="str">
            <v xml:space="preserve">Rebelo Pinto-EngºsConsultores,Lda  </v>
          </cell>
        </row>
        <row r="9219">
          <cell r="B9219" t="str">
            <v xml:space="preserve">Rebobinagens Ribeiro, Lda          </v>
          </cell>
        </row>
        <row r="9220">
          <cell r="B9220" t="str">
            <v xml:space="preserve">Rebocalgarve-Reboques Algarve, Lda </v>
          </cell>
        </row>
        <row r="9221">
          <cell r="B9221" t="str">
            <v xml:space="preserve">Recanto de Alfama-Rest.Hotel.Lda   </v>
          </cell>
        </row>
        <row r="9222">
          <cell r="B9222" t="str">
            <v xml:space="preserve">Recauchutagem Monteiro, Lda        </v>
          </cell>
        </row>
        <row r="9223">
          <cell r="B9223" t="str">
            <v xml:space="preserve">Recheio-Cash &amp; Carry, SA           </v>
          </cell>
        </row>
        <row r="9224">
          <cell r="B9224" t="str">
            <v>Reciclaçor-Recicl.Consum.Inform.Lda</v>
          </cell>
        </row>
        <row r="9225">
          <cell r="B9225" t="str">
            <v xml:space="preserve">Recidan-Consum. Informáticos,Lda   </v>
          </cell>
        </row>
        <row r="9226">
          <cell r="B9226" t="str">
            <v>Recifemetal-Recicl.Ferros Metais,SA</v>
          </cell>
        </row>
        <row r="9227">
          <cell r="B9227" t="str">
            <v>Reclalgarve-Recl.Lum.do Algarve,Ldª</v>
          </cell>
        </row>
        <row r="9228">
          <cell r="B9228" t="str">
            <v xml:space="preserve">Reclamos Luminosos Neolux, Lda     </v>
          </cell>
        </row>
        <row r="9229">
          <cell r="B9229" t="str">
            <v>Recolte-Recolha, Tratª Eliminaçª Re</v>
          </cell>
        </row>
        <row r="9230">
          <cell r="B9230" t="str">
            <v>Red Portuguesa -Publicidade Exterio</v>
          </cell>
        </row>
        <row r="9231">
          <cell r="B9231" t="str">
            <v xml:space="preserve">Red Team-Consulting                </v>
          </cell>
        </row>
        <row r="9232">
          <cell r="B9232" t="str">
            <v xml:space="preserve">Redactive Publishing, Ltd          </v>
          </cell>
        </row>
        <row r="9233">
          <cell r="B9233" t="str">
            <v xml:space="preserve">Redecor Algarve-Rev.Impermeab.Lda  </v>
          </cell>
        </row>
        <row r="9234">
          <cell r="B9234" t="str">
            <v xml:space="preserve">Redel - Revestim.decorações, Lda   </v>
          </cell>
        </row>
        <row r="9235">
          <cell r="B9235" t="str">
            <v xml:space="preserve">Rederia Innovation, S.A.           </v>
          </cell>
        </row>
        <row r="9236">
          <cell r="B9236" t="str">
            <v xml:space="preserve">Redidáctica-Rep.Mt.Com.Eq.Did.Lda  </v>
          </cell>
        </row>
        <row r="9237">
          <cell r="B9237" t="str">
            <v xml:space="preserve">Redislogar Portugal, SA            </v>
          </cell>
        </row>
        <row r="9238">
          <cell r="B9238" t="str">
            <v xml:space="preserve">Reditus Consulting, SA             </v>
          </cell>
        </row>
        <row r="9239">
          <cell r="B9239" t="str">
            <v xml:space="preserve">Reed Business Information, Ltd     </v>
          </cell>
        </row>
        <row r="9240">
          <cell r="B9240" t="str">
            <v xml:space="preserve">Reed Business Publishing           </v>
          </cell>
        </row>
        <row r="9241">
          <cell r="B9241" t="str">
            <v xml:space="preserve">Reengenharia Proc.E Software,Lda   </v>
          </cell>
        </row>
        <row r="9242">
          <cell r="B9242" t="str">
            <v xml:space="preserve">Reequipa-Emp.C.Ind.Máq.Eq.Lda      </v>
          </cell>
        </row>
        <row r="9243">
          <cell r="B9243" t="str">
            <v>Reference-Consultoria e Comércio, L</v>
          </cell>
        </row>
        <row r="9244">
          <cell r="B9244" t="str">
            <v xml:space="preserve">REFIALVES-Reciclagem de Metais,Lda </v>
          </cell>
        </row>
        <row r="9245">
          <cell r="B9245" t="str">
            <v>Reflectil Portugal-Com.Pr.Segur. Ld</v>
          </cell>
        </row>
        <row r="9246">
          <cell r="B9246" t="str">
            <v xml:space="preserve">Reflectone Uk, Ltd                 </v>
          </cell>
        </row>
        <row r="9247">
          <cell r="B9247" t="str">
            <v xml:space="preserve">Refral - Jaime Rebelo, Lda.        </v>
          </cell>
        </row>
        <row r="9248">
          <cell r="B9248" t="str">
            <v xml:space="preserve">Refrige-Soc.Ind.Refrigerantes, SA  </v>
          </cell>
        </row>
        <row r="9249">
          <cell r="B9249" t="str">
            <v xml:space="preserve">Refrigue - Confec.Para Frio, Lda   </v>
          </cell>
        </row>
        <row r="9250">
          <cell r="B9250" t="str">
            <v>Refri-S.Reparaç.Electrod.A.Cond.Lda</v>
          </cell>
        </row>
        <row r="9251">
          <cell r="B9251" t="str">
            <v xml:space="preserve">Refrisintra-Comércio Bebidas, Lda  </v>
          </cell>
        </row>
        <row r="9252">
          <cell r="B9252" t="str">
            <v xml:space="preserve">Refúgio Aboím Ascensão             </v>
          </cell>
        </row>
        <row r="9253">
          <cell r="B9253" t="str">
            <v xml:space="preserve">Rega Tor - Cons.Forn.Eq.Rega,Lda   </v>
          </cell>
        </row>
        <row r="9254">
          <cell r="B9254" t="str">
            <v xml:space="preserve">Regaparque, Lda                    </v>
          </cell>
        </row>
        <row r="9255">
          <cell r="B9255" t="str">
            <v xml:space="preserve">Região Autonoma da Madeira         </v>
          </cell>
        </row>
        <row r="9256">
          <cell r="B9256" t="str">
            <v xml:space="preserve">Região de Turismo do Algarve       </v>
          </cell>
        </row>
        <row r="9257">
          <cell r="B9257" t="str">
            <v xml:space="preserve">Regindústria-Soc.Eq.Com.Ind.,Lda   </v>
          </cell>
        </row>
        <row r="9258">
          <cell r="B9258" t="str">
            <v>Regino Cruz - Arquit.Consultores,SA</v>
          </cell>
        </row>
        <row r="9259">
          <cell r="B9259" t="str">
            <v xml:space="preserve">Regional Geodata Air, SA           </v>
          </cell>
        </row>
        <row r="9260">
          <cell r="B9260" t="str">
            <v xml:space="preserve">Regional Press-Ediç. Serviços,SA   </v>
          </cell>
        </row>
        <row r="9261">
          <cell r="B9261" t="str">
            <v xml:space="preserve">Regisconta, Lda.                   </v>
          </cell>
        </row>
        <row r="9262">
          <cell r="B9262" t="str">
            <v xml:space="preserve">Regisliton-Soc.Com.Imp.Exp.Lda     </v>
          </cell>
        </row>
        <row r="9263">
          <cell r="B9263" t="str">
            <v xml:space="preserve">Registeam - Ind.Comput.Telec.Lda   </v>
          </cell>
        </row>
        <row r="9264">
          <cell r="B9264" t="str">
            <v xml:space="preserve">Registempo-Soc.Representações,Lda  </v>
          </cell>
        </row>
        <row r="9265">
          <cell r="B9265" t="str">
            <v>Registotal-I.Exp.Máq.Comerciais,Lda</v>
          </cell>
        </row>
        <row r="9266">
          <cell r="B9266" t="str">
            <v xml:space="preserve">Rego, Costa e Tavares, Lda.        </v>
          </cell>
        </row>
        <row r="9267">
          <cell r="B9267" t="str">
            <v xml:space="preserve">Regra Inicial, Unipessoal, Lda     </v>
          </cell>
        </row>
        <row r="9268">
          <cell r="B9268" t="str">
            <v xml:space="preserve">Rei das Parabólicas, Lda           </v>
          </cell>
        </row>
        <row r="9269">
          <cell r="B9269" t="str">
            <v xml:space="preserve">Rei dos Livros, Lda                </v>
          </cell>
        </row>
        <row r="9270">
          <cell r="B9270" t="str">
            <v xml:space="preserve">Reilis-Sist.Prod.Higiene, Lda      </v>
          </cell>
        </row>
        <row r="9271">
          <cell r="B9271" t="str">
            <v xml:space="preserve">Reimidas-Realiz.Imobiliárias Lda   </v>
          </cell>
        </row>
        <row r="9272">
          <cell r="B9272" t="str">
            <v xml:space="preserve">Reinaldo Ferreira Cardoso, Lda     </v>
          </cell>
        </row>
        <row r="9273">
          <cell r="B9273" t="str">
            <v xml:space="preserve">Reis e Filhos, Lda.                </v>
          </cell>
        </row>
        <row r="9274">
          <cell r="B9274" t="str">
            <v xml:space="preserve">Reis, Pacheco e Moura, Ldª         </v>
          </cell>
        </row>
        <row r="9275">
          <cell r="B9275" t="str">
            <v xml:space="preserve">Reis, Pacheco e Moura, Ldª         </v>
          </cell>
        </row>
        <row r="9276">
          <cell r="B9276" t="str">
            <v xml:space="preserve">Reis,Pacheco &amp; Moura Lda           </v>
          </cell>
        </row>
        <row r="9277">
          <cell r="B9277" t="str">
            <v xml:space="preserve">Reisswolf, SA                      </v>
          </cell>
        </row>
        <row r="9278">
          <cell r="B9278" t="str">
            <v xml:space="preserve">Reit-Informática &amp; Telecomunic.Lda </v>
          </cell>
        </row>
        <row r="9279">
          <cell r="B9279" t="str">
            <v>Rek-Rep.Explor.Construções,Unip.Lda</v>
          </cell>
        </row>
        <row r="9280">
          <cell r="B9280" t="str">
            <v>RELACRE-Assoc.Lab.Acreditados portu</v>
          </cell>
        </row>
        <row r="9281">
          <cell r="B9281" t="str">
            <v xml:space="preserve">Relógio D'Água Editores,Lda        </v>
          </cell>
        </row>
        <row r="9282">
          <cell r="B9282" t="str">
            <v>Relopa-Elect.Termica e Ventilação,S</v>
          </cell>
        </row>
        <row r="9283">
          <cell r="B9283" t="str">
            <v xml:space="preserve">Remaçor-Soc.Representações, Lda    </v>
          </cell>
        </row>
        <row r="9284">
          <cell r="B9284" t="str">
            <v xml:space="preserve">Remarca-Com.Ind.Eq.Escritório, Lda </v>
          </cell>
        </row>
        <row r="9285">
          <cell r="B9285" t="str">
            <v xml:space="preserve">Remeditec-Imp.Com.Eq.Saúde,SA      </v>
          </cell>
        </row>
        <row r="9286">
          <cell r="B9286" t="str">
            <v xml:space="preserve">Remígio José Marques               </v>
          </cell>
        </row>
        <row r="9287">
          <cell r="B9287" t="str">
            <v xml:space="preserve">Remsa-Aluguer Venda Máquinas,Ldª   </v>
          </cell>
        </row>
        <row r="9288">
          <cell r="B9288" t="str">
            <v xml:space="preserve">Renascimento-S.Rec.Val.Resid.Lda   </v>
          </cell>
        </row>
        <row r="9289">
          <cell r="B9289" t="str">
            <v>RENATA MANUELA VELOSO SILOS L. TAVA</v>
          </cell>
        </row>
        <row r="9290">
          <cell r="B9290" t="str">
            <v xml:space="preserve">Renato Manuel Garcia da Silva      </v>
          </cell>
        </row>
        <row r="9291">
          <cell r="B9291" t="str">
            <v>Renato Paulo Brasil e Melo Oliveira</v>
          </cell>
        </row>
        <row r="9292">
          <cell r="B9292" t="str">
            <v xml:space="preserve">Renato Paulo Martins Bettencourt   </v>
          </cell>
        </row>
        <row r="9293">
          <cell r="B9293" t="str">
            <v xml:space="preserve">Renato Resendes, Lda               </v>
          </cell>
        </row>
        <row r="9294">
          <cell r="B9294" t="str">
            <v xml:space="preserve">Renault Chelas-C.Rep.Veículos,Lda  </v>
          </cell>
        </row>
        <row r="9295">
          <cell r="B9295" t="str">
            <v xml:space="preserve">Renault Multiauto, S.A.            </v>
          </cell>
        </row>
        <row r="9296">
          <cell r="B9296" t="str">
            <v xml:space="preserve">Renault Nissan Portugal, SA        </v>
          </cell>
        </row>
        <row r="9297">
          <cell r="B9297" t="str">
            <v xml:space="preserve">Renault Trucks Lisboa Unip. Lda.   </v>
          </cell>
        </row>
        <row r="9298">
          <cell r="B9298" t="str">
            <v xml:space="preserve">Renault Trucks Portugal, Lda       </v>
          </cell>
        </row>
        <row r="9299">
          <cell r="B9299" t="str">
            <v xml:space="preserve">Renault-Com.Repar.Veículos, Lda    </v>
          </cell>
        </row>
        <row r="9300">
          <cell r="B9300" t="str">
            <v xml:space="preserve">René Pedro Araújo Barbosa          </v>
          </cell>
        </row>
        <row r="9301">
          <cell r="B9301" t="str">
            <v xml:space="preserve">Rengpro, Lda                       </v>
          </cell>
        </row>
        <row r="9302">
          <cell r="B9302" t="str">
            <v xml:space="preserve">Rent-a-Car Mariense, Lda           </v>
          </cell>
        </row>
        <row r="9303">
          <cell r="B9303" t="str">
            <v>Rentaco-Alug.Eq.Transportes,Unip.Ld</v>
          </cell>
        </row>
        <row r="9304">
          <cell r="B9304" t="str">
            <v>Rentokil Portugal,S.Prot.Ambiental,</v>
          </cell>
        </row>
        <row r="9305">
          <cell r="B9305" t="str">
            <v xml:space="preserve">Repalir - Repres. Alumínios, Lda   </v>
          </cell>
        </row>
        <row r="9306">
          <cell r="B9306" t="str">
            <v xml:space="preserve">Repart-S.Comun.Rec.Partilhados,SA  </v>
          </cell>
        </row>
        <row r="9307">
          <cell r="B9307" t="str">
            <v xml:space="preserve">Repasfalt-Reparação Asfaltos,Lda   </v>
          </cell>
        </row>
        <row r="9308">
          <cell r="B9308" t="str">
            <v xml:space="preserve">Repmóvel - Emília M.Esteves Neto   </v>
          </cell>
        </row>
        <row r="9309">
          <cell r="B9309" t="str">
            <v xml:space="preserve">Representações Protectal., Lda.    </v>
          </cell>
        </row>
        <row r="9310">
          <cell r="B9310" t="str">
            <v>Represse-Edições Especializadas,Lda</v>
          </cell>
        </row>
        <row r="9311">
          <cell r="B9311" t="str">
            <v xml:space="preserve">Reproeme-Comerc.Geral Equip.,Lda   </v>
          </cell>
        </row>
        <row r="9312">
          <cell r="B9312" t="str">
            <v xml:space="preserve">Reprojopa - Eq.Escrit.A.Gráf.Lda   </v>
          </cell>
        </row>
        <row r="9313">
          <cell r="B9313" t="str">
            <v xml:space="preserve">Repsol Portuguesa, SA              </v>
          </cell>
        </row>
        <row r="9314">
          <cell r="B9314" t="str">
            <v xml:space="preserve">Res 9 - Gestão Alimentar, Lda      </v>
          </cell>
        </row>
        <row r="9315">
          <cell r="B9315" t="str">
            <v xml:space="preserve">Research and Markets               </v>
          </cell>
        </row>
        <row r="9316">
          <cell r="B9316" t="str">
            <v xml:space="preserve">Resid.Vila Flores-A.T.Flores,Lda   </v>
          </cell>
        </row>
        <row r="9317">
          <cell r="B9317" t="str">
            <v xml:space="preserve">Residencial Aeroporto, Lda         </v>
          </cell>
        </row>
        <row r="9318">
          <cell r="B9318" t="str">
            <v xml:space="preserve">Residencial Infante                </v>
          </cell>
        </row>
        <row r="9319">
          <cell r="B9319" t="str">
            <v xml:space="preserve">Residencial Marisol                </v>
          </cell>
        </row>
        <row r="9320">
          <cell r="B9320" t="str">
            <v xml:space="preserve">Residencial Puma, Lda              </v>
          </cell>
        </row>
        <row r="9321">
          <cell r="B9321" t="str">
            <v xml:space="preserve">Residencial Santa Cruz             </v>
          </cell>
        </row>
        <row r="9322">
          <cell r="B9322" t="str">
            <v>Residências Boavista do Algarve,Lda</v>
          </cell>
        </row>
        <row r="9323">
          <cell r="B9323" t="str">
            <v xml:space="preserve">Resiglas-S.Const.Revestimentos,Lda </v>
          </cell>
        </row>
        <row r="9324">
          <cell r="B9324" t="str">
            <v xml:space="preserve">Resin - Resíduos Industriais,S.A.  </v>
          </cell>
        </row>
        <row r="9325">
          <cell r="B9325" t="str">
            <v>Resiprel-Resistências de Precisão,L</v>
          </cell>
        </row>
        <row r="9326">
          <cell r="B9326" t="str">
            <v xml:space="preserve">Reso - Transp.Internacionais,Lda   </v>
          </cell>
        </row>
        <row r="9327">
          <cell r="B9327" t="str">
            <v>Resoflex-Mobiliário Equip.Gestão,SA</v>
          </cell>
        </row>
        <row r="9328">
          <cell r="B9328" t="str">
            <v xml:space="preserve">Resopre-Soc.Rev.Aparelh.Prec.S.A.  </v>
          </cell>
        </row>
        <row r="9329">
          <cell r="B9329" t="str">
            <v xml:space="preserve">Restaurante Alfandega              </v>
          </cell>
        </row>
        <row r="9330">
          <cell r="B9330" t="str">
            <v xml:space="preserve">Restaurante Baleia Ocidental, Lda  </v>
          </cell>
        </row>
        <row r="9331">
          <cell r="B9331" t="str">
            <v xml:space="preserve">Restaurante Brioso, Lda            </v>
          </cell>
        </row>
        <row r="9332">
          <cell r="B9332" t="str">
            <v xml:space="preserve">Restaurante Dom Joaquim            </v>
          </cell>
        </row>
        <row r="9333">
          <cell r="B9333" t="str">
            <v>Restaurante O Carlos dos Leitões,Ld</v>
          </cell>
        </row>
        <row r="9334">
          <cell r="B9334" t="str">
            <v xml:space="preserve">Restaurante Pontual                </v>
          </cell>
        </row>
        <row r="9335">
          <cell r="B9335" t="str">
            <v xml:space="preserve">Restaurante Regional de Sintra,Lda </v>
          </cell>
        </row>
        <row r="9336">
          <cell r="B9336" t="str">
            <v xml:space="preserve">Restaurante-A Gondola, Lda         </v>
          </cell>
        </row>
        <row r="9337">
          <cell r="B9337" t="str">
            <v xml:space="preserve">Restaurotel-Equip.Hoteleiro,S.A.   </v>
          </cell>
        </row>
        <row r="9338">
          <cell r="B9338" t="str">
            <v>Restigourmet-Actividades Hoteleiras</v>
          </cell>
        </row>
        <row r="9339">
          <cell r="B9339" t="str">
            <v>Restlight - Serviços de Catering, L</v>
          </cell>
        </row>
        <row r="9340">
          <cell r="B9340" t="str">
            <v xml:space="preserve">Restsof-Actividades de Restauração </v>
          </cell>
        </row>
        <row r="9341">
          <cell r="B9341" t="str">
            <v xml:space="preserve">Resul-Soc.Com.Import.Export.,Lda   </v>
          </cell>
        </row>
        <row r="9342">
          <cell r="B9342" t="str">
            <v>Retafi-Representações Técnicas, Lda</v>
          </cell>
        </row>
        <row r="9343">
          <cell r="B9343" t="str">
            <v xml:space="preserve">ReturnOnideas                      </v>
          </cell>
        </row>
        <row r="9344">
          <cell r="B9344" t="str">
            <v xml:space="preserve">Reval-Rep.Com.Veículos Peças,Lda   </v>
          </cell>
        </row>
        <row r="9345">
          <cell r="B9345" t="str">
            <v xml:space="preserve">REVESSETE - Soc. Rev. Extra Duros, </v>
          </cell>
        </row>
        <row r="9346">
          <cell r="B9346" t="str">
            <v xml:space="preserve">Revinobre-Tecn.Revestimentos,Lda   </v>
          </cell>
        </row>
        <row r="9347">
          <cell r="B9347" t="str">
            <v>Revista Propriedades Portuguesas,Ld</v>
          </cell>
        </row>
        <row r="9348">
          <cell r="B9348" t="str">
            <v xml:space="preserve">Revista Segurança Comportamental   </v>
          </cell>
        </row>
        <row r="9349">
          <cell r="B9349" t="str">
            <v xml:space="preserve">Revista turismo de Portugal        </v>
          </cell>
        </row>
        <row r="9350">
          <cell r="B9350" t="str">
            <v xml:space="preserve">Revue Generale Routes e Aerodro.   </v>
          </cell>
        </row>
        <row r="9351">
          <cell r="B9351" t="str">
            <v>Rexel-Distrib.Material Eléctrico,SA</v>
          </cell>
        </row>
        <row r="9352">
          <cell r="B9352" t="str">
            <v xml:space="preserve">RF - Caixas de Transportes, Lda    </v>
          </cell>
        </row>
        <row r="9353">
          <cell r="B9353" t="str">
            <v xml:space="preserve">Rfm-Projectos de Engenharia,Lda    </v>
          </cell>
        </row>
        <row r="9354">
          <cell r="B9354" t="str">
            <v xml:space="preserve">RFPortugal-Rolam. e Componentes    </v>
          </cell>
        </row>
        <row r="9355">
          <cell r="B9355" t="str">
            <v xml:space="preserve">Rfs - Telecomunicaçoes, Lda        </v>
          </cell>
        </row>
        <row r="9356">
          <cell r="B9356" t="str">
            <v>RH Portugal-Consultores Investiment</v>
          </cell>
        </row>
        <row r="9357">
          <cell r="B9357" t="str">
            <v xml:space="preserve">RHI-Consult.Rec.Humanos Inform.Lda </v>
          </cell>
        </row>
        <row r="9358">
          <cell r="B9358" t="str">
            <v xml:space="preserve">Rhombus, S.A.                      </v>
          </cell>
        </row>
        <row r="9359">
          <cell r="B9359" t="str">
            <v xml:space="preserve">Rialgás,Lda                        </v>
          </cell>
        </row>
        <row r="9360">
          <cell r="B9360" t="str">
            <v>Riaotel-S.Expl.Gestão Hoteleira,Lda</v>
          </cell>
        </row>
        <row r="9361">
          <cell r="B9361" t="str">
            <v xml:space="preserve">Ribeiro &amp; Caravana, Lda            </v>
          </cell>
        </row>
        <row r="9362">
          <cell r="B9362" t="str">
            <v xml:space="preserve">Ribeiro &amp; Vilarinho, Lda           </v>
          </cell>
        </row>
        <row r="9363">
          <cell r="B9363" t="str">
            <v xml:space="preserve">Ribeiro, Oliveira e Martins, Lda   </v>
          </cell>
        </row>
        <row r="9364">
          <cell r="B9364" t="str">
            <v xml:space="preserve">Riberforma                         </v>
          </cell>
        </row>
        <row r="9365">
          <cell r="B9365" t="str">
            <v>Ribervila-Isolam.Serralh.C.Civil,Ld</v>
          </cell>
        </row>
        <row r="9366">
          <cell r="B9366" t="str">
            <v xml:space="preserve">Rica Sport-Jorge Manuel Cordeiro   </v>
          </cell>
        </row>
        <row r="9367">
          <cell r="B9367" t="str">
            <v xml:space="preserve">Ricafre-Rep.Electrodomésticos,Lda  </v>
          </cell>
        </row>
        <row r="9368">
          <cell r="B9368" t="str">
            <v>RICARDO ALEXANDRE N. QUEIRÓS GONÇAL</v>
          </cell>
        </row>
        <row r="9369">
          <cell r="B9369" t="str">
            <v xml:space="preserve">Ricardo B. Oliveira                </v>
          </cell>
        </row>
        <row r="9370">
          <cell r="B9370" t="str">
            <v xml:space="preserve">Ricardo Cascalheira                </v>
          </cell>
        </row>
        <row r="9371">
          <cell r="B9371" t="str">
            <v xml:space="preserve">Ricardo Covões, SA                 </v>
          </cell>
        </row>
        <row r="9372">
          <cell r="B9372" t="str">
            <v xml:space="preserve">RICARDO DE SOUSA TEIXEIRA          </v>
          </cell>
        </row>
        <row r="9373">
          <cell r="B9373" t="str">
            <v xml:space="preserve">Ricardo Henrique Bairos Cabral     </v>
          </cell>
        </row>
        <row r="9374">
          <cell r="B9374" t="str">
            <v>Ricardo Ivan Espirito Santo Oliveir</v>
          </cell>
        </row>
        <row r="9375">
          <cell r="B9375" t="str">
            <v xml:space="preserve">RICARDO JORGE ALMEIDA SILVA FREIRE </v>
          </cell>
        </row>
        <row r="9376">
          <cell r="B9376" t="str">
            <v xml:space="preserve">Ricardo Jorge Carvalho             </v>
          </cell>
        </row>
        <row r="9377">
          <cell r="B9377" t="str">
            <v xml:space="preserve">Ricardo Jorge Matias Nunes         </v>
          </cell>
        </row>
        <row r="9378">
          <cell r="B9378" t="str">
            <v xml:space="preserve">RICARDO JORGE MORGADO BATISTA      </v>
          </cell>
        </row>
        <row r="9379">
          <cell r="B9379" t="str">
            <v xml:space="preserve">RICARDO JORGE RAMOS PINTO          </v>
          </cell>
        </row>
        <row r="9380">
          <cell r="B9380" t="str">
            <v xml:space="preserve">RICARDO JORGE SILVA PATELA         </v>
          </cell>
        </row>
        <row r="9381">
          <cell r="B9381" t="str">
            <v xml:space="preserve">Ricardo Jorge Sousa Silva          </v>
          </cell>
        </row>
        <row r="9382">
          <cell r="B9382" t="str">
            <v xml:space="preserve">RICARDO JOSÉ MATOS DA SILVA        </v>
          </cell>
        </row>
        <row r="9383">
          <cell r="B9383" t="str">
            <v xml:space="preserve">Ricardo Luís Trindade Ramos        </v>
          </cell>
        </row>
        <row r="9384">
          <cell r="B9384" t="str">
            <v xml:space="preserve">RICARDO LUÍS TRINDADE RAMOS        </v>
          </cell>
        </row>
        <row r="9385">
          <cell r="B9385" t="str">
            <v xml:space="preserve">RICARDO MACHADO PACHECO ALVES      </v>
          </cell>
        </row>
        <row r="9386">
          <cell r="B9386" t="str">
            <v xml:space="preserve">Ricardo Manuel Abreu Ferreira      </v>
          </cell>
        </row>
        <row r="9387">
          <cell r="B9387" t="str">
            <v xml:space="preserve">Ricardo Manuel da Costa Rosa       </v>
          </cell>
        </row>
        <row r="9388">
          <cell r="B9388" t="str">
            <v>RICARDO MARCELO SANTOS MARTINS PEDR</v>
          </cell>
        </row>
        <row r="9389">
          <cell r="B9389" t="str">
            <v xml:space="preserve">Ricardo Miguel Dourado Fernandes   </v>
          </cell>
        </row>
        <row r="9390">
          <cell r="B9390" t="str">
            <v xml:space="preserve">RICARDO NUNO AMORIM DIAS LAGOA     </v>
          </cell>
        </row>
        <row r="9391">
          <cell r="B9391" t="str">
            <v xml:space="preserve">Ricardo Nuno C. Leão de Melo       </v>
          </cell>
        </row>
        <row r="9392">
          <cell r="B9392" t="str">
            <v xml:space="preserve">RICARDO NUNO CARVALHO CORREIA      </v>
          </cell>
        </row>
        <row r="9393">
          <cell r="B9393" t="str">
            <v xml:space="preserve">Ricardo Nuno Félix Pereira         </v>
          </cell>
        </row>
        <row r="9394">
          <cell r="B9394" t="str">
            <v xml:space="preserve">Ricardo Seabra-Representações Lda  </v>
          </cell>
        </row>
        <row r="9395">
          <cell r="B9395" t="str">
            <v xml:space="preserve">Richardson Electronics Iberica     </v>
          </cell>
        </row>
        <row r="9396">
          <cell r="B9396" t="str">
            <v xml:space="preserve">Ricoh Europe BV                    </v>
          </cell>
        </row>
        <row r="9397">
          <cell r="B9397" t="str">
            <v xml:space="preserve">Ricoh Portugal, Unipessoal, Lda    </v>
          </cell>
        </row>
        <row r="9398">
          <cell r="B9398" t="str">
            <v xml:space="preserve">Ricont-Empª Rep.Inst.Cont.Água,Lda </v>
          </cell>
        </row>
        <row r="9399">
          <cell r="B9399" t="str">
            <v xml:space="preserve">Rigom                              </v>
          </cell>
        </row>
        <row r="9400">
          <cell r="B9400" t="str">
            <v xml:space="preserve">Rigorgenial, Lda                   </v>
          </cell>
        </row>
        <row r="9401">
          <cell r="B9401" t="str">
            <v xml:space="preserve">Rigorprazo Lda                     </v>
          </cell>
        </row>
        <row r="9402">
          <cell r="B9402" t="str">
            <v xml:space="preserve">Rimporex                           </v>
          </cell>
        </row>
        <row r="9403">
          <cell r="B9403" t="str">
            <v xml:space="preserve">Rinave-Qualidade e Segurança ACE   </v>
          </cell>
        </row>
        <row r="9404">
          <cell r="B9404" t="str">
            <v xml:space="preserve">Rioquimica-Prod.Quimicos Manut.    </v>
          </cell>
        </row>
        <row r="9405">
          <cell r="B9405" t="str">
            <v xml:space="preserve">Riscado de Fresco-Arquit.Unip.Lda  </v>
          </cell>
        </row>
        <row r="9406">
          <cell r="B9406" t="str">
            <v xml:space="preserve">Riscos - Sociedade Editora, Lda    </v>
          </cell>
        </row>
        <row r="9407">
          <cell r="B9407" t="str">
            <v xml:space="preserve">Riscos &amp; Sons-C.Arq.F.Musical,Lda  </v>
          </cell>
        </row>
        <row r="9408">
          <cell r="B9408" t="str">
            <v xml:space="preserve">Riscos e Traços À Sua Medida,Lda   </v>
          </cell>
        </row>
        <row r="9409">
          <cell r="B9409" t="str">
            <v xml:space="preserve">Rita Bairrão de Carvalho           </v>
          </cell>
        </row>
        <row r="9410">
          <cell r="B9410" t="str">
            <v xml:space="preserve">RITA JOANA TORRES DUARTE FONSECA   </v>
          </cell>
        </row>
        <row r="9411">
          <cell r="B9411" t="str">
            <v xml:space="preserve">RITA MARGARIDA N. DE CASTRO S. UVA </v>
          </cell>
        </row>
        <row r="9412">
          <cell r="B9412" t="str">
            <v xml:space="preserve">RITA MARIA DE CASTRO BARROS REIS   </v>
          </cell>
        </row>
        <row r="9413">
          <cell r="B9413" t="str">
            <v>Ritmos Urbanos-Produções Espectácul</v>
          </cell>
        </row>
        <row r="9414">
          <cell r="B9414" t="str">
            <v>Rittall Portugal-S.E.Electron.Unip.</v>
          </cell>
        </row>
        <row r="9415">
          <cell r="B9415" t="str">
            <v xml:space="preserve">Rivieratur-Viagens e Turismo       </v>
          </cell>
        </row>
        <row r="9416">
          <cell r="B9416" t="str">
            <v xml:space="preserve">Rivitex - Soc.Com.Importadora,Ld   </v>
          </cell>
        </row>
        <row r="9417">
          <cell r="B9417" t="str">
            <v xml:space="preserve">Rivitex Ii-Soc.Com.Importação,Lda  </v>
          </cell>
        </row>
        <row r="9418">
          <cell r="B9418" t="str">
            <v xml:space="preserve">RMCC-Materiais de Construção, Lda  </v>
          </cell>
        </row>
        <row r="9419">
          <cell r="B9419" t="str">
            <v xml:space="preserve">RNTRANS-Activid.Transitárias,S.A.  </v>
          </cell>
        </row>
        <row r="9420">
          <cell r="B9420" t="str">
            <v xml:space="preserve">Roancisal-Comércio de Carnes       </v>
          </cell>
        </row>
        <row r="9421">
          <cell r="B9421" t="str">
            <v xml:space="preserve">Robert Bosch, Lda                  </v>
          </cell>
        </row>
        <row r="9422">
          <cell r="B9422" t="str">
            <v xml:space="preserve">Robert Mauser-C.Comp.Electrón.Lda  </v>
          </cell>
        </row>
        <row r="9423">
          <cell r="B9423" t="str">
            <v xml:space="preserve">ROBERTO CARLOS FIGUEIREDO LEONARDO </v>
          </cell>
        </row>
        <row r="9424">
          <cell r="B9424" t="str">
            <v xml:space="preserve">Roberto Carlos Medeiros Botelho    </v>
          </cell>
        </row>
        <row r="9425">
          <cell r="B9425" t="str">
            <v xml:space="preserve">Roberto Jorge Carmo Abreu          </v>
          </cell>
        </row>
        <row r="9426">
          <cell r="B9426" t="str">
            <v xml:space="preserve">Roberto Manuel Cabral Amorim       </v>
          </cell>
        </row>
        <row r="9427">
          <cell r="B9427" t="str">
            <v xml:space="preserve">ROBERTO MANUEL CABRAL AMORIM       </v>
          </cell>
        </row>
        <row r="9428">
          <cell r="B9428" t="str">
            <v xml:space="preserve">Roberto Paulo Ferreira Cabral      </v>
          </cell>
        </row>
        <row r="9429">
          <cell r="B9429" t="str">
            <v xml:space="preserve">Roberto Paulo Medeiros             </v>
          </cell>
        </row>
        <row r="9430">
          <cell r="B9430" t="str">
            <v xml:space="preserve">Roca York-Ar Condic.Refriger.,Lda  </v>
          </cell>
        </row>
        <row r="9431">
          <cell r="B9431" t="str">
            <v xml:space="preserve">Rocha e Leitão, Lda.               </v>
          </cell>
        </row>
        <row r="9432">
          <cell r="B9432" t="str">
            <v xml:space="preserve">Rocha e Sousa - Construções, Lda   </v>
          </cell>
        </row>
        <row r="9433">
          <cell r="B9433" t="str">
            <v>Rocha, Moreira, Pinto &amp; Soares, Lda</v>
          </cell>
        </row>
        <row r="9434">
          <cell r="B9434" t="str">
            <v xml:space="preserve">Roche Farmacêutica Química, Lda    </v>
          </cell>
        </row>
        <row r="9435">
          <cell r="B9435" t="str">
            <v xml:space="preserve">Rockbuilding-Soluç.Imobiliárias,SA </v>
          </cell>
        </row>
        <row r="9436">
          <cell r="B9436" t="str">
            <v xml:space="preserve">Rockwell Automação, Lda            </v>
          </cell>
        </row>
        <row r="9437">
          <cell r="B9437" t="str">
            <v xml:space="preserve">Rodalgés                           </v>
          </cell>
        </row>
        <row r="9438">
          <cell r="B9438" t="str">
            <v xml:space="preserve">Rodam, SA                          </v>
          </cell>
        </row>
        <row r="9439">
          <cell r="B9439" t="str">
            <v xml:space="preserve">Rodio-Sondagens Rodio, Lda         </v>
          </cell>
        </row>
        <row r="9440">
          <cell r="B9440" t="str">
            <v xml:space="preserve">RODOLFO RODRIGUES ANICETO          </v>
          </cell>
        </row>
        <row r="9441">
          <cell r="B9441" t="str">
            <v xml:space="preserve">Rodomaia-Com.Distr.Acess.Auto,Ld   </v>
          </cell>
        </row>
        <row r="9442">
          <cell r="B9442" t="str">
            <v xml:space="preserve">Rodoviária de Lisboa, SA           </v>
          </cell>
        </row>
        <row r="9443">
          <cell r="B9443" t="str">
            <v xml:space="preserve">Rodoviária do Alentejo, S.A.       </v>
          </cell>
        </row>
        <row r="9444">
          <cell r="B9444" t="str">
            <v xml:space="preserve">Rodrigues &amp; Gomes Associados       </v>
          </cell>
        </row>
        <row r="9445">
          <cell r="B9445" t="str">
            <v xml:space="preserve">Rodrigues &amp; Mestre, Lda            </v>
          </cell>
        </row>
        <row r="9446">
          <cell r="B9446" t="str">
            <v xml:space="preserve">Rodrigues de Almeida, Lda          </v>
          </cell>
        </row>
        <row r="9447">
          <cell r="B9447" t="str">
            <v xml:space="preserve">Rodrigues e Almeida, Lda.          </v>
          </cell>
        </row>
        <row r="9448">
          <cell r="B9448" t="str">
            <v xml:space="preserve">Rodrigues e Boaventura, Lda.       </v>
          </cell>
        </row>
        <row r="9449">
          <cell r="B9449" t="str">
            <v xml:space="preserve">Rodrigues e Real,Lda-Ortop.Alval   </v>
          </cell>
        </row>
        <row r="9450">
          <cell r="B9450" t="str">
            <v>Rodrigues Sousa &amp; Gomes-Portas Aut.</v>
          </cell>
        </row>
        <row r="9451">
          <cell r="B9451" t="str">
            <v xml:space="preserve">Rodrigues, Santos &amp; Costa, Lda     </v>
          </cell>
        </row>
        <row r="9452">
          <cell r="B9452" t="str">
            <v xml:space="preserve">Rodripal-Com.Indúst.Madeiras, Lda  </v>
          </cell>
        </row>
        <row r="9453">
          <cell r="B9453" t="str">
            <v xml:space="preserve">ROFF-Consultores Independentes,SA  </v>
          </cell>
        </row>
        <row r="9454">
          <cell r="B9454" t="str">
            <v>ROGÉLIA LUÍS PATROCÍNIO RODRIGUES C</v>
          </cell>
        </row>
        <row r="9455">
          <cell r="B9455" t="str">
            <v xml:space="preserve">Rogério Alves                      </v>
          </cell>
        </row>
        <row r="9456">
          <cell r="B9456" t="str">
            <v xml:space="preserve">Rogério Francisco Andrade Couto    </v>
          </cell>
        </row>
        <row r="9457">
          <cell r="B9457" t="str">
            <v xml:space="preserve">Rogério Gomes                      </v>
          </cell>
        </row>
        <row r="9458">
          <cell r="B9458" t="str">
            <v xml:space="preserve">ROGÉRIO PAULO BARBOSA DEL PINO     </v>
          </cell>
        </row>
        <row r="9459">
          <cell r="B9459" t="str">
            <v xml:space="preserve">Rogue Wave Software B.V.           </v>
          </cell>
        </row>
        <row r="9460">
          <cell r="B9460" t="str">
            <v xml:space="preserve">Rola e Cª, Lda                     </v>
          </cell>
        </row>
        <row r="9461">
          <cell r="B9461" t="str">
            <v xml:space="preserve">Rolacor - Com.Tintas P.Simil.Lda   </v>
          </cell>
        </row>
        <row r="9462">
          <cell r="B9462" t="str">
            <v xml:space="preserve">Rolados-Rolam.Acessór.Import.,Lda  </v>
          </cell>
        </row>
        <row r="9463">
          <cell r="B9463" t="str">
            <v xml:space="preserve">Rolalgarve-Soc.Com.Equip.Acess.Lda </v>
          </cell>
        </row>
        <row r="9464">
          <cell r="B9464" t="str">
            <v xml:space="preserve">Rolamentos Ponte da Pedra, Lda     </v>
          </cell>
        </row>
        <row r="9465">
          <cell r="B9465" t="str">
            <v xml:space="preserve">Roland Berger-Cons.Estratégia, Lda </v>
          </cell>
        </row>
        <row r="9466">
          <cell r="B9466" t="str">
            <v xml:space="preserve">Rolando Kendall Castelo Branco     </v>
          </cell>
        </row>
        <row r="9467">
          <cell r="B9467" t="str">
            <v xml:space="preserve">Rolar - Import.Exportação, Lda     </v>
          </cell>
        </row>
        <row r="9468">
          <cell r="B9468" t="str">
            <v xml:space="preserve">Rolear Mais-Soluções Comº e Equipº </v>
          </cell>
        </row>
        <row r="9469">
          <cell r="B9469" t="str">
            <v xml:space="preserve">Rolear-Autom.Estudos Repres.SA     </v>
          </cell>
        </row>
        <row r="9470">
          <cell r="B9470" t="str">
            <v xml:space="preserve">Rolfer - Comércio Máquinas, Lda    </v>
          </cell>
        </row>
        <row r="9471">
          <cell r="B9471" t="str">
            <v xml:space="preserve">Rolis-Sos Ret.Acs P/Aut., Lda.     </v>
          </cell>
        </row>
        <row r="9472">
          <cell r="B9472" t="str">
            <v xml:space="preserve">Rolo &amp; Pereira, Ldª.               </v>
          </cell>
        </row>
        <row r="9473">
          <cell r="B9473" t="str">
            <v xml:space="preserve">Roma  Editora, Lda                 </v>
          </cell>
        </row>
        <row r="9474">
          <cell r="B9474" t="str">
            <v xml:space="preserve">Romainveste-Invest.Turísticos, SA  </v>
          </cell>
        </row>
        <row r="9475">
          <cell r="B9475" t="str">
            <v>Romão Ibérica - Sistemas de Pesagem</v>
          </cell>
        </row>
        <row r="9476">
          <cell r="B9476" t="str">
            <v xml:space="preserve">Romatécnica, Lda                   </v>
          </cell>
        </row>
        <row r="9477">
          <cell r="B9477" t="str">
            <v xml:space="preserve">Romavogue-Revest.Fachadas,Lda      </v>
          </cell>
        </row>
        <row r="9478">
          <cell r="B9478" t="str">
            <v xml:space="preserve">ROMULO LUIS CORREA SELLANI         </v>
          </cell>
        </row>
        <row r="9479">
          <cell r="B9479" t="str">
            <v xml:space="preserve">Ronox-Com.Equip.Hoteleiros, Lda    </v>
          </cell>
        </row>
        <row r="9480">
          <cell r="B9480" t="str">
            <v xml:space="preserve">Roomdimensions-Sol. Tecnológicas   </v>
          </cell>
        </row>
        <row r="9481">
          <cell r="B9481" t="str">
            <v xml:space="preserve">Roque Freitas Soares               </v>
          </cell>
        </row>
        <row r="9482">
          <cell r="B9482" t="str">
            <v xml:space="preserve">Rosa &amp; Gonçalves, Lda              </v>
          </cell>
        </row>
        <row r="9483">
          <cell r="B9483" t="str">
            <v xml:space="preserve">Rosa Fardas-Com. Vestuário, Lda    </v>
          </cell>
        </row>
        <row r="9484">
          <cell r="B9484" t="str">
            <v xml:space="preserve">Rosa Lee de Castro                 </v>
          </cell>
        </row>
        <row r="9485">
          <cell r="B9485" t="str">
            <v>ROSA MARIA LEANDRES FIGUEIREDO CARR</v>
          </cell>
        </row>
        <row r="9486">
          <cell r="B9486" t="str">
            <v xml:space="preserve">ROSALIA FERNANDA SIMÕES            </v>
          </cell>
        </row>
        <row r="9487">
          <cell r="B9487" t="str">
            <v xml:space="preserve">Rosalina da Silva Coutinho         </v>
          </cell>
        </row>
        <row r="9488">
          <cell r="B9488" t="str">
            <v xml:space="preserve">Rosalvo H. S. Costa                </v>
          </cell>
        </row>
        <row r="9489">
          <cell r="B9489" t="str">
            <v xml:space="preserve">Rosélio Reis, Lda                  </v>
          </cell>
        </row>
        <row r="9490">
          <cell r="B9490" t="str">
            <v>Rosicarmo Florista-Mª Carmo Ferreir</v>
          </cell>
        </row>
        <row r="9491">
          <cell r="B9491" t="str">
            <v xml:space="preserve">Rosicarmo, Lda                     </v>
          </cell>
        </row>
        <row r="9492">
          <cell r="B9492" t="str">
            <v>Rosil-Agência de doc.automóvel,Lda.</v>
          </cell>
        </row>
        <row r="9493">
          <cell r="B9493" t="str">
            <v xml:space="preserve">Rossana Cabrita                    </v>
          </cell>
        </row>
        <row r="9494">
          <cell r="B9494" t="str">
            <v xml:space="preserve">Rossel &amp; CIE S.A.                  </v>
          </cell>
        </row>
        <row r="9495">
          <cell r="B9495" t="str">
            <v xml:space="preserve">Rotarco-Soc.Tec.Ar Comprim.,Lda.   </v>
          </cell>
        </row>
        <row r="9496">
          <cell r="B9496" t="str">
            <v xml:space="preserve">Rotary Clube de Tavira             </v>
          </cell>
        </row>
        <row r="9497">
          <cell r="B9497" t="str">
            <v xml:space="preserve">Rota-Soc.Consult.Aeronáuticos,Lda  </v>
          </cell>
        </row>
        <row r="9498">
          <cell r="B9498" t="str">
            <v xml:space="preserve">Rotatlântico-Distrib. Bebidas, Lda </v>
          </cell>
        </row>
        <row r="9499">
          <cell r="B9499" t="str">
            <v xml:space="preserve">Rotatur-Operadores Turísticos,Lda. </v>
          </cell>
        </row>
        <row r="9500">
          <cell r="B9500" t="str">
            <v xml:space="preserve">Roteiro-Prest.Serviços Turismo, SA </v>
          </cell>
        </row>
        <row r="9501">
          <cell r="B9501" t="str">
            <v xml:space="preserve">Rotina Perfeita, Lda               </v>
          </cell>
        </row>
        <row r="9502">
          <cell r="B9502" t="str">
            <v>Rotoquimica-Equip.Cientifico Labora</v>
          </cell>
        </row>
        <row r="9503">
          <cell r="B9503" t="str">
            <v xml:space="preserve">Routes                             </v>
          </cell>
        </row>
        <row r="9504">
          <cell r="B9504" t="str">
            <v>Routes Europe-The Route Development</v>
          </cell>
        </row>
        <row r="9505">
          <cell r="B9505" t="str">
            <v xml:space="preserve">Routes, Ltd                        </v>
          </cell>
        </row>
        <row r="9506">
          <cell r="B9506" t="str">
            <v xml:space="preserve">Routes-Route Develop.Events&amp;Media  </v>
          </cell>
        </row>
        <row r="9507">
          <cell r="B9507" t="str">
            <v xml:space="preserve">Routes-UBM Aviation Routes Limited </v>
          </cell>
        </row>
        <row r="9508">
          <cell r="B9508" t="str">
            <v>Rover Portugal-Veículos e Peças,Lda</v>
          </cell>
        </row>
        <row r="9509">
          <cell r="B9509" t="str">
            <v xml:space="preserve">Royal Aeronautical Society         </v>
          </cell>
        </row>
        <row r="9510">
          <cell r="B9510" t="str">
            <v xml:space="preserve">Royal School Of Languages          </v>
          </cell>
        </row>
        <row r="9511">
          <cell r="B9511" t="str">
            <v xml:space="preserve">RPO-Produção Gráfica, Lda.         </v>
          </cell>
        </row>
        <row r="9512">
          <cell r="B9512" t="str">
            <v xml:space="preserve">RR Tour-Viagens e Turismo, Lda     </v>
          </cell>
        </row>
        <row r="9513">
          <cell r="B9513" t="str">
            <v xml:space="preserve">Rs Amidata, S.A. - Soc.Unipersonal </v>
          </cell>
        </row>
        <row r="9514">
          <cell r="B9514" t="str">
            <v xml:space="preserve">RSA Conference                     </v>
          </cell>
        </row>
        <row r="9515">
          <cell r="B9515" t="str">
            <v xml:space="preserve">RTA-S.Radiodif.Telec.Albufeira,Lda </v>
          </cell>
        </row>
        <row r="9516">
          <cell r="B9516" t="str">
            <v xml:space="preserve">Rtp-Rádiotelevisão Portuguesa,Ep   </v>
          </cell>
        </row>
        <row r="9517">
          <cell r="B9517" t="str">
            <v>RTS Mais-Com.Prod.Serv.Indústria,SA</v>
          </cell>
        </row>
        <row r="9518">
          <cell r="B9518" t="str">
            <v xml:space="preserve">RTSN-Redes Sist.Telecomunic.Lda    </v>
          </cell>
        </row>
        <row r="9519">
          <cell r="B9519" t="str">
            <v xml:space="preserve">Rúben António Mota Salvador        </v>
          </cell>
        </row>
        <row r="9520">
          <cell r="B9520" t="str">
            <v>RÚBEN FERNANDO MONIZ DE OLIVEIRA SI</v>
          </cell>
        </row>
        <row r="9521">
          <cell r="B9521" t="str">
            <v xml:space="preserve">RÚBEN MACHADO FARIA                </v>
          </cell>
        </row>
        <row r="9522">
          <cell r="B9522" t="str">
            <v xml:space="preserve">Rubete-Equip.Industriais, SA       </v>
          </cell>
        </row>
        <row r="9523">
          <cell r="B9523" t="str">
            <v>Rubifil-Filtros Ar Cond.e Ventilaçã</v>
          </cell>
        </row>
        <row r="9524">
          <cell r="B9524" t="str">
            <v xml:space="preserve">Rui  Manuel da Cruz Esteves        </v>
          </cell>
        </row>
        <row r="9525">
          <cell r="B9525" t="str">
            <v xml:space="preserve">Rui &amp; Eduardo, Lda                 </v>
          </cell>
        </row>
        <row r="9526">
          <cell r="B9526" t="str">
            <v xml:space="preserve">Rui &amp; Gastão, Lda                  </v>
          </cell>
        </row>
        <row r="9527">
          <cell r="B9527" t="str">
            <v xml:space="preserve">Rui Afonso                         </v>
          </cell>
        </row>
        <row r="9528">
          <cell r="B9528" t="str">
            <v xml:space="preserve">Rui Afonso                         </v>
          </cell>
        </row>
        <row r="9529">
          <cell r="B9529" t="str">
            <v>RUI ALEXANDRE ABREU DA FONSECA CARN</v>
          </cell>
        </row>
        <row r="9530">
          <cell r="B9530" t="str">
            <v xml:space="preserve">Rui América                        </v>
          </cell>
        </row>
        <row r="9531">
          <cell r="B9531" t="str">
            <v xml:space="preserve">Rui Andrade Lopes                  </v>
          </cell>
        </row>
        <row r="9532">
          <cell r="B9532" t="str">
            <v>RUI ANTÓNIO DÁ MESQUITA LAVAJO LIBE</v>
          </cell>
        </row>
        <row r="9533">
          <cell r="B9533" t="str">
            <v xml:space="preserve">Rui Assunção-Jardin.Afins,Unip.Lda </v>
          </cell>
        </row>
        <row r="9534">
          <cell r="B9534" t="str">
            <v xml:space="preserve">Rui Bastos e Luís Santos, Lda      </v>
          </cell>
        </row>
        <row r="9535">
          <cell r="B9535" t="str">
            <v xml:space="preserve">Rui Caetano                        </v>
          </cell>
        </row>
        <row r="9536">
          <cell r="B9536" t="str">
            <v>RUI CARL SCHONENBERGER ROBLES OLIVE</v>
          </cell>
        </row>
        <row r="9537">
          <cell r="B9537" t="str">
            <v xml:space="preserve">RUI CARLOS DOS SANTOS JESUS        </v>
          </cell>
        </row>
        <row r="9538">
          <cell r="B9538" t="str">
            <v xml:space="preserve">Rui Carlos Filipe Moreira          </v>
          </cell>
        </row>
        <row r="9539">
          <cell r="B9539" t="str">
            <v xml:space="preserve">RUI CARLOS GOMES MAIA              </v>
          </cell>
        </row>
        <row r="9540">
          <cell r="B9540" t="str">
            <v>RUI DUARTE MORENO NOBRE DA CONCEIÇÃ</v>
          </cell>
        </row>
        <row r="9541">
          <cell r="B9541" t="str">
            <v xml:space="preserve">Rui Emanuel Lourenço Viegas        </v>
          </cell>
        </row>
        <row r="9542">
          <cell r="B9542" t="str">
            <v xml:space="preserve">Rui Emanuel Lourenço Viegas        </v>
          </cell>
        </row>
        <row r="9543">
          <cell r="B9543" t="str">
            <v xml:space="preserve">RUI FERNANDO SIMAS SILVEIRA        </v>
          </cell>
        </row>
        <row r="9544">
          <cell r="B9544" t="str">
            <v xml:space="preserve">Rui Gonçalves                      </v>
          </cell>
        </row>
        <row r="9545">
          <cell r="B9545" t="str">
            <v xml:space="preserve">RUI JORGE DOS SANTOS RAMOS         </v>
          </cell>
        </row>
        <row r="9546">
          <cell r="B9546" t="str">
            <v xml:space="preserve">Rui Jorge Santos Pinto             </v>
          </cell>
        </row>
        <row r="9547">
          <cell r="B9547" t="str">
            <v xml:space="preserve">RUI LOURENCO GOMES ALVES           </v>
          </cell>
        </row>
        <row r="9548">
          <cell r="B9548" t="str">
            <v xml:space="preserve">Rui M. S. Assunção                 </v>
          </cell>
        </row>
        <row r="9549">
          <cell r="B9549" t="str">
            <v xml:space="preserve">RUI MANUEL AVILA RODRIGUES         </v>
          </cell>
        </row>
        <row r="9550">
          <cell r="B9550" t="str">
            <v xml:space="preserve">RUI MANUEL BETTENCOURT FREITAS     </v>
          </cell>
        </row>
        <row r="9551">
          <cell r="B9551" t="str">
            <v xml:space="preserve">Rui Manuel Botelho Amaral Melo     </v>
          </cell>
        </row>
        <row r="9552">
          <cell r="B9552" t="str">
            <v xml:space="preserve">RUI MANUEL DA SILVA                </v>
          </cell>
        </row>
        <row r="9553">
          <cell r="B9553" t="str">
            <v xml:space="preserve">Rui Manuel F  Morna Gonçalves      </v>
          </cell>
        </row>
        <row r="9554">
          <cell r="B9554" t="str">
            <v xml:space="preserve">Rui Manuel Jesus dos Santos        </v>
          </cell>
        </row>
        <row r="9555">
          <cell r="B9555" t="str">
            <v xml:space="preserve">RUI MANUEL MENDES PEDREIRA         </v>
          </cell>
        </row>
        <row r="9556">
          <cell r="B9556" t="str">
            <v xml:space="preserve">RUI MANUEL MORAO GOMES DUARTE      </v>
          </cell>
        </row>
        <row r="9557">
          <cell r="B9557" t="str">
            <v xml:space="preserve">RUI MANUEL MOREIRA AMARAL          </v>
          </cell>
        </row>
        <row r="9558">
          <cell r="B9558" t="str">
            <v xml:space="preserve">Rui Manuel Nunes Cruz              </v>
          </cell>
        </row>
        <row r="9559">
          <cell r="B9559" t="str">
            <v xml:space="preserve">RUI MANUEL OLIVEIRA COSTA          </v>
          </cell>
        </row>
        <row r="9560">
          <cell r="B9560" t="str">
            <v xml:space="preserve">RUI MANUEL OLIVEIRA SILVA          </v>
          </cell>
        </row>
        <row r="9561">
          <cell r="B9561" t="str">
            <v xml:space="preserve">Rui Manuel Patrício Mendes         </v>
          </cell>
        </row>
        <row r="9562">
          <cell r="B9562" t="str">
            <v xml:space="preserve">RUI MANUEL PEREIRA GORDINHO        </v>
          </cell>
        </row>
        <row r="9563">
          <cell r="B9563" t="str">
            <v xml:space="preserve">RUI MANUEL SARMENTO VERES          </v>
          </cell>
        </row>
        <row r="9564">
          <cell r="B9564" t="str">
            <v xml:space="preserve">Rui Miguel Barata Teixeira         </v>
          </cell>
        </row>
        <row r="9565">
          <cell r="B9565" t="str">
            <v xml:space="preserve">RUI MIGUEL FURTADO COUTINHO        </v>
          </cell>
        </row>
        <row r="9566">
          <cell r="B9566" t="str">
            <v xml:space="preserve">RUI MIGUEL GUERREIRO SENA          </v>
          </cell>
        </row>
        <row r="9567">
          <cell r="B9567" t="str">
            <v xml:space="preserve">RUI MIGUEL LOPES GASPAR            </v>
          </cell>
        </row>
        <row r="9568">
          <cell r="B9568" t="str">
            <v xml:space="preserve">RUI MIGUEL PAULO VIEGAS            </v>
          </cell>
        </row>
        <row r="9569">
          <cell r="B9569" t="str">
            <v xml:space="preserve">Rui Miguel Pinto Guerreiro         </v>
          </cell>
        </row>
        <row r="9570">
          <cell r="B9570" t="str">
            <v xml:space="preserve">Rui Miguel Silva Santos Costa      </v>
          </cell>
        </row>
        <row r="9571">
          <cell r="B9571" t="str">
            <v xml:space="preserve">Rui Mota                           </v>
          </cell>
        </row>
        <row r="9572">
          <cell r="B9572" t="str">
            <v xml:space="preserve">Rui Mota &amp; Laura Sampaio, Lda      </v>
          </cell>
        </row>
        <row r="9573">
          <cell r="B9573" t="str">
            <v xml:space="preserve">Rui Natal Teixeira Brazil          </v>
          </cell>
        </row>
        <row r="9574">
          <cell r="B9574" t="str">
            <v xml:space="preserve">Rui P. A. Viveiros                 </v>
          </cell>
        </row>
        <row r="9575">
          <cell r="B9575" t="str">
            <v xml:space="preserve">RUI PAULO FERNANDES CABRITA        </v>
          </cell>
        </row>
        <row r="9576">
          <cell r="B9576" t="str">
            <v xml:space="preserve">RUI PAULO FERREIRA MANGUINHAS      </v>
          </cell>
        </row>
        <row r="9577">
          <cell r="B9577" t="str">
            <v xml:space="preserve">RUI PEDRO DE OLIVEIRA MORGADO      </v>
          </cell>
        </row>
        <row r="9578">
          <cell r="B9578" t="str">
            <v xml:space="preserve">Rui Pena, Arnaut &amp; Associados      </v>
          </cell>
        </row>
        <row r="9579">
          <cell r="B9579" t="str">
            <v>Rui Pereira Pato, Lda (Despachante)</v>
          </cell>
        </row>
        <row r="9580">
          <cell r="B9580" t="str">
            <v xml:space="preserve">Rui Pignatelli Mendes Coelho       </v>
          </cell>
        </row>
        <row r="9581">
          <cell r="B9581" t="str">
            <v xml:space="preserve">RUI SÉRGIO GUERRA DE BARROS        </v>
          </cell>
        </row>
        <row r="9582">
          <cell r="B9582" t="str">
            <v xml:space="preserve">Rui Silva                          </v>
          </cell>
        </row>
        <row r="9583">
          <cell r="B9583" t="str">
            <v xml:space="preserve">Rui Soares                         </v>
          </cell>
        </row>
        <row r="9584">
          <cell r="B9584" t="str">
            <v xml:space="preserve">Rui Valente Rodrigues, Unip.Lda    </v>
          </cell>
        </row>
        <row r="9585">
          <cell r="B9585" t="str">
            <v xml:space="preserve">RuiCarsil-Equipamentos Electricos  </v>
          </cell>
        </row>
        <row r="9586">
          <cell r="B9586" t="str">
            <v xml:space="preserve">Ruido Audiovisuais,Lda             </v>
          </cell>
        </row>
        <row r="9587">
          <cell r="B9587" t="str">
            <v xml:space="preserve">Rulmeca de Portugal, Lda           </v>
          </cell>
        </row>
        <row r="9588">
          <cell r="B9588" t="str">
            <v xml:space="preserve">Rumos-Formação Comunicação,SA      </v>
          </cell>
        </row>
        <row r="9589">
          <cell r="B9589" t="str">
            <v xml:space="preserve">Rupesa - Distribuiç.Texteis, Lda   </v>
          </cell>
        </row>
        <row r="9590">
          <cell r="B9590" t="str">
            <v xml:space="preserve">Russell Publishing Ltd             </v>
          </cell>
        </row>
        <row r="9591">
          <cell r="B9591" t="str">
            <v xml:space="preserve">Russell Publishing, Ltd            </v>
          </cell>
        </row>
        <row r="9592">
          <cell r="B9592" t="str">
            <v xml:space="preserve">Rute E.Santo Teixeira Azevedo      </v>
          </cell>
        </row>
        <row r="9593">
          <cell r="B9593" t="str">
            <v>Rute Maria Conceição Santos A.Ferna</v>
          </cell>
        </row>
        <row r="9594">
          <cell r="B9594" t="str">
            <v xml:space="preserve">RUTE MARIA DA CONCEIÇÃO FERNANDES  </v>
          </cell>
        </row>
        <row r="9595">
          <cell r="B9595" t="str">
            <v xml:space="preserve">Rute Vasconcellos Percheiro        </v>
          </cell>
        </row>
        <row r="9596">
          <cell r="B9596" t="str">
            <v xml:space="preserve">Rx Solar-Engenharia Projectos,Lda  </v>
          </cell>
        </row>
        <row r="9597">
          <cell r="B9597" t="str">
            <v xml:space="preserve">Ryanair                            </v>
          </cell>
        </row>
        <row r="9598">
          <cell r="B9598" t="str">
            <v xml:space="preserve">Ryanair Limited                    </v>
          </cell>
        </row>
        <row r="9599">
          <cell r="B9599" t="str">
            <v xml:space="preserve">RZMapa-Serviços de Engenharia, SA  </v>
          </cell>
        </row>
        <row r="9600">
          <cell r="B9600" t="str">
            <v xml:space="preserve">S 9 - Comércio de Automóveis, Lda  </v>
          </cell>
        </row>
        <row r="9601">
          <cell r="B9601" t="str">
            <v xml:space="preserve">S Design Lda - Ag Design Global    </v>
          </cell>
        </row>
        <row r="9602">
          <cell r="B9602" t="str">
            <v xml:space="preserve">S. Pedro Triplex                   </v>
          </cell>
        </row>
        <row r="9603">
          <cell r="B9603" t="str">
            <v xml:space="preserve">S.A.Ideias-Pub.Dec.,Soc.Unipes.Lda </v>
          </cell>
        </row>
        <row r="9604">
          <cell r="B9604" t="str">
            <v>S.Casa do Ribeirinho-Rest.P.Serv.Ld</v>
          </cell>
        </row>
        <row r="9605">
          <cell r="B9605" t="str">
            <v>S.Casa Misericórdia Sta.Cruz Flores</v>
          </cell>
        </row>
        <row r="9606">
          <cell r="B9606" t="str">
            <v xml:space="preserve">S.Const.Fernandes &amp; Fernandes, Lda </v>
          </cell>
        </row>
        <row r="9607">
          <cell r="B9607" t="str">
            <v xml:space="preserve">S.Filarmón.União Capr.Olivalense   </v>
          </cell>
        </row>
        <row r="9608">
          <cell r="B9608" t="str">
            <v>S.Gest.Iniciat.Financeiras-Sogin,SA</v>
          </cell>
        </row>
        <row r="9609">
          <cell r="B9609" t="str">
            <v xml:space="preserve">S.H.TransNatur.SA                  </v>
          </cell>
        </row>
        <row r="9610">
          <cell r="B9610" t="str">
            <v xml:space="preserve">S.I.E.T. - Savoy, S.A.             </v>
          </cell>
        </row>
        <row r="9611">
          <cell r="B9611" t="str">
            <v xml:space="preserve">S.Imob.C.Civis R.Irmãos Casais,Lda </v>
          </cell>
        </row>
        <row r="9612">
          <cell r="B9612" t="str">
            <v xml:space="preserve">S.Luis Rádio-Comp.Electrónicos,Ld  </v>
          </cell>
        </row>
        <row r="9613">
          <cell r="B9613" t="str">
            <v xml:space="preserve">S.O.B.-Ind.de Madeiras e Emb.Lda   </v>
          </cell>
        </row>
        <row r="9614">
          <cell r="B9614" t="str">
            <v>S.P.D.A.D-Socª Port.Dist.Artigos De</v>
          </cell>
        </row>
        <row r="9615">
          <cell r="B9615" t="str">
            <v xml:space="preserve">S.Ramos .Lda                       </v>
          </cell>
        </row>
        <row r="9616">
          <cell r="B9616" t="str">
            <v xml:space="preserve">S.S.-Artes Decorações Repr. Lda    </v>
          </cell>
        </row>
        <row r="9617">
          <cell r="B9617" t="str">
            <v xml:space="preserve">S.T.&amp;S.F-Sociedade Publicações,Lda </v>
          </cell>
        </row>
        <row r="9618">
          <cell r="B9618" t="str">
            <v xml:space="preserve">S.T.E.-Soc.Turismo de Espinho, SA  </v>
          </cell>
        </row>
        <row r="9619">
          <cell r="B9619" t="str">
            <v xml:space="preserve">S.T.Lonia Textil, Lda              </v>
          </cell>
        </row>
        <row r="9620">
          <cell r="B9620" t="str">
            <v xml:space="preserve">Sá Matos-Cons.Segurança,Unip,Lda   </v>
          </cell>
        </row>
        <row r="9621">
          <cell r="B9621" t="str">
            <v xml:space="preserve">Sabandeira-S.Com.Imp.Sabandeira    </v>
          </cell>
        </row>
        <row r="9622">
          <cell r="B9622" t="str">
            <v xml:space="preserve">Sabel - Santos e Bento, S.A.       </v>
          </cell>
        </row>
        <row r="9623">
          <cell r="B9623" t="str">
            <v>Sabonarte-Prodªs Higiene Pessoal Si</v>
          </cell>
        </row>
        <row r="9624">
          <cell r="B9624" t="str">
            <v>Sabores da Beira-Com.D.Prod.Alim.Ld</v>
          </cell>
        </row>
        <row r="9625">
          <cell r="B9625" t="str">
            <v xml:space="preserve">Sabre Safety Limited               </v>
          </cell>
        </row>
        <row r="9626">
          <cell r="B9626" t="str">
            <v xml:space="preserve">Sabre, Inc.                        </v>
          </cell>
        </row>
        <row r="9627">
          <cell r="B9627" t="str">
            <v xml:space="preserve">SACAT - Soc. Açoreana Carga Trans. </v>
          </cell>
        </row>
        <row r="9628">
          <cell r="B9628" t="str">
            <v xml:space="preserve">Sacavol-Auto Garagem Sacavém,Lda   </v>
          </cell>
        </row>
        <row r="9629">
          <cell r="B9629" t="str">
            <v xml:space="preserve">Sadel - Soc.Artig.Dom.Electr.Lda   </v>
          </cell>
        </row>
        <row r="9630">
          <cell r="B9630" t="str">
            <v>SADM-Soc.Artistas Defic.Manuais,Lda</v>
          </cell>
        </row>
        <row r="9631">
          <cell r="B9631" t="str">
            <v xml:space="preserve">Sadotrónica - Equip. Electr.,Lda   </v>
          </cell>
        </row>
        <row r="9632">
          <cell r="B9632" t="str">
            <v>Saemi-Serv.Apoio E.Market.Imagem,Ld</v>
          </cell>
        </row>
        <row r="9633">
          <cell r="B9633" t="str">
            <v xml:space="preserve">Saer-Soc.de Aval Emp.e Risco,Lda   </v>
          </cell>
        </row>
        <row r="9634">
          <cell r="B9634" t="str">
            <v>SAE-Sist.Accion.Electromecânico,Lda</v>
          </cell>
        </row>
        <row r="9635">
          <cell r="B9635" t="str">
            <v>Safe Target-Eq.Seg.Prot.Trabalho,Ld</v>
          </cell>
        </row>
        <row r="9636">
          <cell r="B9636" t="str">
            <v>Safebox-Gestão Custódia Arquivos,SA</v>
          </cell>
        </row>
        <row r="9637">
          <cell r="B9637" t="str">
            <v xml:space="preserve">Safegate International AB          </v>
          </cell>
        </row>
        <row r="9638">
          <cell r="B9638" t="str">
            <v xml:space="preserve">Safegate Spain, S.L.               </v>
          </cell>
        </row>
        <row r="9639">
          <cell r="B9639" t="str">
            <v xml:space="preserve">Safetech. S.A.                     </v>
          </cell>
        </row>
        <row r="9640">
          <cell r="B9640" t="str">
            <v>Safety Gest-Coordº Segª Saúde Unipe</v>
          </cell>
        </row>
        <row r="9641">
          <cell r="B9641" t="str">
            <v xml:space="preserve">Safetyauto                         </v>
          </cell>
        </row>
        <row r="9642">
          <cell r="B9642" t="str">
            <v xml:space="preserve">SafetyKleen Portugal, SA           </v>
          </cell>
        </row>
        <row r="9643">
          <cell r="B9643" t="str">
            <v xml:space="preserve">Safetyporto-Mat.Contra Incêndios   </v>
          </cell>
        </row>
        <row r="9644">
          <cell r="B9644" t="str">
            <v xml:space="preserve">Safira-Limpeza Espaços Verdes, SA  </v>
          </cell>
        </row>
        <row r="9645">
          <cell r="B9645" t="str">
            <v>Safre-Estudos e Projectos de Engenh</v>
          </cell>
        </row>
        <row r="9646">
          <cell r="B9646" t="str">
            <v xml:space="preserve">Safteng,Unipessoal,Lda             </v>
          </cell>
        </row>
        <row r="9647">
          <cell r="B9647" t="str">
            <v xml:space="preserve">Sagat S.p.A-Aeroporto Di Torino    </v>
          </cell>
        </row>
        <row r="9648">
          <cell r="B9648" t="str">
            <v xml:space="preserve">Saget-Soc.Ampl.Em Geral Elect.Te   </v>
          </cell>
        </row>
        <row r="9649">
          <cell r="B9649" t="str">
            <v xml:space="preserve">Sagial - Soc.Aliment.Bebidas,Lda   </v>
          </cell>
        </row>
        <row r="9650">
          <cell r="B9650" t="str">
            <v xml:space="preserve">Sago-Com.Brindes Publicitários,Lda </v>
          </cell>
        </row>
        <row r="9651">
          <cell r="B9651" t="str">
            <v xml:space="preserve">Sahara Audiovisuais, Lda           </v>
          </cell>
        </row>
        <row r="9652">
          <cell r="B9652" t="str">
            <v xml:space="preserve">Sai Global                         </v>
          </cell>
        </row>
        <row r="9653">
          <cell r="B9653" t="str">
            <v xml:space="preserve">Sair da Casca II, SA               </v>
          </cell>
        </row>
        <row r="9654">
          <cell r="B9654" t="str">
            <v xml:space="preserve">SAIrei-Serviço Apoio Insular, Lda  </v>
          </cell>
        </row>
        <row r="9655">
          <cell r="B9655" t="str">
            <v xml:space="preserve">Salemo &amp; Merca Lda                 </v>
          </cell>
        </row>
        <row r="9656">
          <cell r="B9656" t="str">
            <v xml:space="preserve">Salexpor-C.Portug.Sal Higien.,S.A. </v>
          </cell>
        </row>
        <row r="9657">
          <cell r="B9657" t="str">
            <v xml:space="preserve">Salgado e Pereira                  </v>
          </cell>
        </row>
        <row r="9658">
          <cell r="B9658" t="str">
            <v xml:space="preserve">Salguimed-Com.Eq.Hospit.Unip, Lda  </v>
          </cell>
        </row>
        <row r="9659">
          <cell r="B9659" t="str">
            <v xml:space="preserve">SALICRU - Electronics Portugal     </v>
          </cell>
        </row>
        <row r="9660">
          <cell r="B9660" t="str">
            <v xml:space="preserve">Salicru Electonics, SA             </v>
          </cell>
        </row>
        <row r="9661">
          <cell r="B9661" t="str">
            <v xml:space="preserve">SALLES TORRES, Lda                 </v>
          </cell>
        </row>
        <row r="9662">
          <cell r="B9662" t="str">
            <v>SALOME ALVES RODRIGUES SILVA C. CAB</v>
          </cell>
        </row>
        <row r="9663">
          <cell r="B9663" t="str">
            <v xml:space="preserve">Salvaçor-Alumínios e Pvc, Lda      </v>
          </cell>
        </row>
        <row r="9664">
          <cell r="B9664" t="str">
            <v xml:space="preserve">Salvador Caetano - Toyota          </v>
          </cell>
        </row>
        <row r="9665">
          <cell r="B9665" t="str">
            <v xml:space="preserve">Salvador Caetano Com.Aut.,S.A.     </v>
          </cell>
        </row>
        <row r="9666">
          <cell r="B9666" t="str">
            <v>Salvador Caetano-C.Autom.(Porto),Sa</v>
          </cell>
        </row>
        <row r="9667">
          <cell r="B9667" t="str">
            <v xml:space="preserve">Salvador Vicente e Gabriel, Lda    </v>
          </cell>
        </row>
        <row r="9668">
          <cell r="B9668" t="str">
            <v>Salvaria-Remodelação Reabª Constº E</v>
          </cell>
        </row>
        <row r="9669">
          <cell r="B9669" t="str">
            <v>Samacor-Britas Inertes de Sta. Mari</v>
          </cell>
        </row>
        <row r="9670">
          <cell r="B9670" t="str">
            <v xml:space="preserve">Saman Vieira &amp; Ribeiro, Lda        </v>
          </cell>
        </row>
        <row r="9671">
          <cell r="B9671" t="str">
            <v xml:space="preserve">Sameca-Tranf.Mat.Embalagem, Lda    </v>
          </cell>
        </row>
        <row r="9672">
          <cell r="B9672" t="str">
            <v xml:space="preserve">Sampaio &amp; Castro, Lda              </v>
          </cell>
        </row>
        <row r="9673">
          <cell r="B9673" t="str">
            <v xml:space="preserve">Sampaio e Dantas, Lda              </v>
          </cell>
        </row>
        <row r="9674">
          <cell r="B9674" t="str">
            <v xml:space="preserve">Sampaio, Mota &amp; Paz, Lda.          </v>
          </cell>
        </row>
        <row r="9675">
          <cell r="B9675" t="str">
            <v xml:space="preserve">Samson-S.A                         </v>
          </cell>
        </row>
        <row r="9676">
          <cell r="B9676" t="str">
            <v xml:space="preserve">Samsung Electrónica Portuguesa,SA  </v>
          </cell>
        </row>
        <row r="9677">
          <cell r="B9677" t="str">
            <v xml:space="preserve">Samyluz                            </v>
          </cell>
        </row>
        <row r="9678">
          <cell r="B9678" t="str">
            <v xml:space="preserve">Sanap Ambiente                     </v>
          </cell>
        </row>
        <row r="9679">
          <cell r="B9679" t="str">
            <v xml:space="preserve">Sana-Soc.de Analis.Org.Emp.,Lda.   </v>
          </cell>
        </row>
        <row r="9680">
          <cell r="B9680" t="str">
            <v>Sandilor-Socª de Construções Sandil</v>
          </cell>
        </row>
        <row r="9681">
          <cell r="B9681" t="str">
            <v xml:space="preserve">Sandim &amp; Sandim, Lda               </v>
          </cell>
        </row>
        <row r="9682">
          <cell r="B9682" t="str">
            <v xml:space="preserve">Sandometal-Metalomec. Ar Cond. SA  </v>
          </cell>
        </row>
        <row r="9683">
          <cell r="B9683" t="str">
            <v xml:space="preserve">SANDRA CRISTINA DOS SANTOS PINA    </v>
          </cell>
        </row>
        <row r="9684">
          <cell r="B9684" t="str">
            <v xml:space="preserve">Sandra Cristina Teixeira Peres     </v>
          </cell>
        </row>
        <row r="9685">
          <cell r="B9685" t="str">
            <v>SANDRA DO NASCIMENTO VIEGAS CAVA CA</v>
          </cell>
        </row>
        <row r="9686">
          <cell r="B9686" t="str">
            <v xml:space="preserve">Sandra F.Rodrigues Rego Cabral     </v>
          </cell>
        </row>
        <row r="9687">
          <cell r="B9687" t="str">
            <v xml:space="preserve">Sandra Ferro Simões Bento          </v>
          </cell>
        </row>
        <row r="9688">
          <cell r="B9688" t="str">
            <v xml:space="preserve">Sandra Isabel de Sousa Santos      </v>
          </cell>
        </row>
        <row r="9689">
          <cell r="B9689" t="str">
            <v xml:space="preserve">Sandra M. Melo da Costa            </v>
          </cell>
        </row>
        <row r="9690">
          <cell r="B9690" t="str">
            <v xml:space="preserve">SANDRA MARIA AUGUSTO ALONSO DIOGO  </v>
          </cell>
        </row>
        <row r="9691">
          <cell r="B9691" t="str">
            <v>SANDRA MARIA CORREIA HORTA FERREIRA</v>
          </cell>
        </row>
        <row r="9692">
          <cell r="B9692" t="str">
            <v xml:space="preserve">Sandra Marina Melo da Costa        </v>
          </cell>
        </row>
        <row r="9693">
          <cell r="B9693" t="str">
            <v xml:space="preserve">SANDRA TERESA DA SILVA BASÍLIO     </v>
          </cell>
        </row>
        <row r="9694">
          <cell r="B9694" t="str">
            <v xml:space="preserve">Sandra Vale de Armeiro             </v>
          </cell>
        </row>
        <row r="9695">
          <cell r="B9695" t="str">
            <v xml:space="preserve">SANDRO EMANUEL DE FARIA VIEIRA     </v>
          </cell>
        </row>
        <row r="9696">
          <cell r="B9696" t="str">
            <v>SANDRO RAFAEL ANSELMO CARNEIRO MEDE</v>
          </cell>
        </row>
        <row r="9697">
          <cell r="B9697" t="str">
            <v xml:space="preserve">SANDRO TEIXEIRA ROCHA              </v>
          </cell>
        </row>
        <row r="9698">
          <cell r="B9698" t="str">
            <v>Sanidesentope-Limpeza e Gestão Resí</v>
          </cell>
        </row>
        <row r="9699">
          <cell r="B9699" t="str">
            <v xml:space="preserve">Saniocópia-Soc.Eq.Multimédia,Lda   </v>
          </cell>
        </row>
        <row r="9700">
          <cell r="B9700" t="str">
            <v xml:space="preserve">Sanitop-Material Sanitário.Lda     </v>
          </cell>
        </row>
        <row r="9701">
          <cell r="B9701" t="str">
            <v xml:space="preserve">Sano-Técnica, Lda                  </v>
          </cell>
        </row>
        <row r="9702">
          <cell r="B9702" t="str">
            <v xml:space="preserve">Santa Fé Associates, SA            </v>
          </cell>
        </row>
        <row r="9703">
          <cell r="B9703" t="str">
            <v xml:space="preserve">Santa Maria - Artig.Náuticos,Lda   </v>
          </cell>
        </row>
        <row r="9704">
          <cell r="B9704" t="str">
            <v>Santander Central Hispano-Factor, S</v>
          </cell>
        </row>
        <row r="9705">
          <cell r="B9705" t="str">
            <v xml:space="preserve">Santander Totta Seguros-C.Seg.Vida </v>
          </cell>
        </row>
        <row r="9706">
          <cell r="B9706" t="str">
            <v xml:space="preserve">Santeaço-C.Rep.Motores Electr.Lda  </v>
          </cell>
        </row>
        <row r="9707">
          <cell r="B9707" t="str">
            <v xml:space="preserve">Santimel-Ind.Mecânica Fina, Lda    </v>
          </cell>
        </row>
        <row r="9708">
          <cell r="B9708" t="str">
            <v xml:space="preserve">Santo António Alfama-Act.Hotel.Lda </v>
          </cell>
        </row>
        <row r="9709">
          <cell r="B9709" t="str">
            <v>Santogal F Comercio Reparação Autom</v>
          </cell>
        </row>
        <row r="9710">
          <cell r="B9710" t="str">
            <v xml:space="preserve">Santogal V                         </v>
          </cell>
        </row>
        <row r="9711">
          <cell r="B9711" t="str">
            <v>Santogal V - Com. Rep.Automóveis,SA</v>
          </cell>
        </row>
        <row r="9712">
          <cell r="B9712" t="str">
            <v xml:space="preserve">Santomar-Soc.Adm.E Represen.,Lda   </v>
          </cell>
        </row>
        <row r="9713">
          <cell r="B9713" t="str">
            <v>Santorestauro-Pintura Escultura,Lda</v>
          </cell>
        </row>
        <row r="9714">
          <cell r="B9714" t="str">
            <v xml:space="preserve">Santos &amp; Alves, Lda                </v>
          </cell>
        </row>
        <row r="9715">
          <cell r="B9715" t="str">
            <v xml:space="preserve">Santos &amp; Catarino-Foto.Modelos,Lda </v>
          </cell>
        </row>
        <row r="9716">
          <cell r="B9716" t="str">
            <v xml:space="preserve">Santos &amp; Gouveia,Lda               </v>
          </cell>
        </row>
        <row r="9717">
          <cell r="B9717" t="str">
            <v xml:space="preserve">Santos e Rijo, Lda                 </v>
          </cell>
        </row>
        <row r="9718">
          <cell r="B9718" t="str">
            <v xml:space="preserve">Santos e Santinhos, Lda            </v>
          </cell>
        </row>
        <row r="9719">
          <cell r="B9719" t="str">
            <v xml:space="preserve">Santos F. A. Sampaio, Miguel Eiró  </v>
          </cell>
        </row>
        <row r="9720">
          <cell r="B9720" t="str">
            <v xml:space="preserve">Sanyo Portugal Electrónica, SA     </v>
          </cell>
        </row>
        <row r="9721">
          <cell r="B9721" t="str">
            <v xml:space="preserve">SAP - Espanha e Portugal, S.A.     </v>
          </cell>
        </row>
        <row r="9722">
          <cell r="B9722" t="str">
            <v xml:space="preserve">SAP AG                             </v>
          </cell>
        </row>
        <row r="9723">
          <cell r="B9723" t="str">
            <v xml:space="preserve">Sap Insider                        </v>
          </cell>
        </row>
        <row r="9724">
          <cell r="B9724" t="str">
            <v xml:space="preserve">Sap Portugal-S.Aplic.Prod.Inform.  </v>
          </cell>
        </row>
        <row r="9725">
          <cell r="B9725" t="str">
            <v xml:space="preserve">SAP PRESS                          </v>
          </cell>
        </row>
        <row r="9726">
          <cell r="B9726" t="str">
            <v xml:space="preserve">Sapec Agro, S.A.                   </v>
          </cell>
        </row>
        <row r="9727">
          <cell r="B9727" t="str">
            <v xml:space="preserve">Sapec Quimica, SA                  </v>
          </cell>
        </row>
        <row r="9728">
          <cell r="B9728" t="str">
            <v>Sapel-Soc.Acessórios Escritório, Ld</v>
          </cell>
        </row>
        <row r="9729">
          <cell r="B9729" t="str">
            <v xml:space="preserve">Saphety Level-Trusted Services,SA  </v>
          </cell>
        </row>
        <row r="9730">
          <cell r="B9730" t="str">
            <v xml:space="preserve">Sara Côrte-Real                    </v>
          </cell>
        </row>
        <row r="9731">
          <cell r="B9731" t="str">
            <v xml:space="preserve">Sara Isabel Carvalho Martins       </v>
          </cell>
        </row>
        <row r="9732">
          <cell r="B9732" t="str">
            <v xml:space="preserve">Sara Isabel Rodrigues Cavaco       </v>
          </cell>
        </row>
        <row r="9733">
          <cell r="B9733" t="str">
            <v xml:space="preserve">Sara Margarida Marques Garcia      </v>
          </cell>
        </row>
        <row r="9734">
          <cell r="B9734" t="str">
            <v xml:space="preserve">Sara Sofia Fernandes de Oliveira   </v>
          </cell>
        </row>
        <row r="9735">
          <cell r="B9735" t="str">
            <v>Saralee House Hold &amp; Body Care Port</v>
          </cell>
        </row>
        <row r="9736">
          <cell r="B9736" t="str">
            <v xml:space="preserve">Sarcol-Produtos Sarcol, Lda        </v>
          </cell>
        </row>
        <row r="9737">
          <cell r="B9737" t="str">
            <v xml:space="preserve">SÁRIO ANTÓNIO BETTENCOURT COUTINHO </v>
          </cell>
        </row>
        <row r="9738">
          <cell r="B9738" t="str">
            <v xml:space="preserve">Sario Arnaldo Oliveira Pinto       </v>
          </cell>
        </row>
        <row r="9739">
          <cell r="B9739" t="str">
            <v xml:space="preserve">Sarmento e Fernando,Lda            </v>
          </cell>
        </row>
        <row r="9740">
          <cell r="B9740" t="str">
            <v xml:space="preserve">SARPONYX-S.Saneam.B.Serviços,Lda   </v>
          </cell>
        </row>
        <row r="9741">
          <cell r="B9741" t="str">
            <v xml:space="preserve">SAS Hotel Berlin, GMBH             </v>
          </cell>
        </row>
        <row r="9742">
          <cell r="B9742" t="str">
            <v xml:space="preserve">SA-Soluções em Automação, SA       </v>
          </cell>
        </row>
        <row r="9743">
          <cell r="B9743" t="str">
            <v xml:space="preserve">Sata Internacional-S.Tr.Aéreos,SA  </v>
          </cell>
        </row>
        <row r="9744">
          <cell r="B9744" t="str">
            <v xml:space="preserve">Sata-Air Açores-Soc.Ac.T.Aéreos    </v>
          </cell>
        </row>
        <row r="9745">
          <cell r="B9745" t="str">
            <v xml:space="preserve">Satcab-Satélite e Cabo TV, Lda     </v>
          </cell>
        </row>
        <row r="9746">
          <cell r="B9746" t="str">
            <v xml:space="preserve">Satsignal-Eq.Comun.Navegação,Lda   </v>
          </cell>
        </row>
        <row r="9747">
          <cell r="B9747" t="str">
            <v xml:space="preserve">Saura-Repr.Export.Importação,Lda   </v>
          </cell>
        </row>
        <row r="9748">
          <cell r="B9748" t="str">
            <v xml:space="preserve">Scabe-Fábrica Prod.Metálicos, S.A. </v>
          </cell>
        </row>
        <row r="9749">
          <cell r="B9749" t="str">
            <v xml:space="preserve">Scala Caffe                        </v>
          </cell>
        </row>
        <row r="9750">
          <cell r="B9750" t="str">
            <v>Scale Partners-Asses.Proj.Intern.Ld</v>
          </cell>
        </row>
        <row r="9751">
          <cell r="B9751" t="str">
            <v xml:space="preserve">Scandic Hotel Copenhagen           </v>
          </cell>
        </row>
        <row r="9752">
          <cell r="B9752" t="str">
            <v xml:space="preserve">Scarecrow Bio-Acoustic Systems,Ltd </v>
          </cell>
        </row>
        <row r="9753">
          <cell r="B9753" t="str">
            <v xml:space="preserve">SCHAUBTEC-Tec.C.Máq.Opt.Unip.Lda   </v>
          </cell>
        </row>
        <row r="9754">
          <cell r="B9754" t="str">
            <v xml:space="preserve">Schenker Transitários, Lda         </v>
          </cell>
        </row>
        <row r="9755">
          <cell r="B9755" t="str">
            <v>Schindler - Ascen. Escad. Rolantes,</v>
          </cell>
        </row>
        <row r="9756">
          <cell r="B9756" t="str">
            <v xml:space="preserve">Schmit Industrie                   </v>
          </cell>
        </row>
        <row r="9757">
          <cell r="B9757" t="str">
            <v xml:space="preserve">Schmitt - Elevadores, Lda          </v>
          </cell>
        </row>
        <row r="9758">
          <cell r="B9758" t="str">
            <v>Schneider Electric II-It Portugal,L</v>
          </cell>
        </row>
        <row r="9759">
          <cell r="B9759" t="str">
            <v xml:space="preserve">Schneider Electric Portugal, Lda   </v>
          </cell>
        </row>
        <row r="9760">
          <cell r="B9760" t="str">
            <v xml:space="preserve">Schorling Gmbm                     </v>
          </cell>
        </row>
        <row r="9761">
          <cell r="B9761" t="str">
            <v xml:space="preserve">Schreder-Construç.Eléctricas, S.A. </v>
          </cell>
        </row>
        <row r="9762">
          <cell r="B9762" t="str">
            <v xml:space="preserve">Sciaena-Assoc.Ciências Marinhas    </v>
          </cell>
        </row>
        <row r="9763">
          <cell r="B9763" t="str">
            <v xml:space="preserve">Scientific American                </v>
          </cell>
        </row>
        <row r="9764">
          <cell r="B9764" t="str">
            <v xml:space="preserve">Scn Portugal-Sist.Informátic.Lda   </v>
          </cell>
        </row>
        <row r="9765">
          <cell r="B9765" t="str">
            <v xml:space="preserve">Scooter House - Com. Ciclomotores  </v>
          </cell>
        </row>
        <row r="9766">
          <cell r="B9766" t="str">
            <v xml:space="preserve">Scope-S.Com.Prom.Equipamento, Lda  </v>
          </cell>
        </row>
        <row r="9767">
          <cell r="B9767" t="str">
            <v xml:space="preserve">Score-Consultoria de Gestão, Lda   </v>
          </cell>
        </row>
        <row r="9768">
          <cell r="B9768" t="str">
            <v xml:space="preserve">Scottish Daily-Record              </v>
          </cell>
        </row>
        <row r="9769">
          <cell r="B9769" t="str">
            <v xml:space="preserve">Screenflex UK                      </v>
          </cell>
        </row>
        <row r="9770">
          <cell r="B9770" t="str">
            <v xml:space="preserve">Sdd Retail                         </v>
          </cell>
        </row>
        <row r="9771">
          <cell r="B9771" t="str">
            <v>SDG-Simuladores e Modelos Gestão,Ld</v>
          </cell>
        </row>
        <row r="9772">
          <cell r="B9772" t="str">
            <v xml:space="preserve">SDLDM - FNAC Norteshopping         </v>
          </cell>
        </row>
        <row r="9773">
          <cell r="B9773" t="str">
            <v>SDP-Sociedade Distribuição Papel,Sa</v>
          </cell>
        </row>
        <row r="9774">
          <cell r="B9774" t="str">
            <v xml:space="preserve">SDT - Electrónica, Lda.            </v>
          </cell>
        </row>
        <row r="9775">
          <cell r="B9775" t="str">
            <v xml:space="preserve">Sea Containers Services. Ltd.      </v>
          </cell>
        </row>
        <row r="9776">
          <cell r="B9776" t="str">
            <v xml:space="preserve">Seabra Service, Unipessoal         </v>
          </cell>
        </row>
        <row r="9777">
          <cell r="B9777" t="str">
            <v xml:space="preserve">Searasoft-Desenv.Software, Lda     </v>
          </cell>
        </row>
        <row r="9778">
          <cell r="B9778" t="str">
            <v xml:space="preserve">Sebastião Garcia                   </v>
          </cell>
        </row>
        <row r="9779">
          <cell r="B9779" t="str">
            <v xml:space="preserve">Sebastião Monteiro Gomes           </v>
          </cell>
        </row>
        <row r="9780">
          <cell r="B9780" t="str">
            <v xml:space="preserve">Secretaria Reg.Econ.Coop.Externa   </v>
          </cell>
        </row>
        <row r="9781">
          <cell r="B9781" t="str">
            <v xml:space="preserve">Secretaria Regional da Economia    </v>
          </cell>
        </row>
        <row r="9782">
          <cell r="B9782" t="str">
            <v xml:space="preserve">Sector Zero-Prod.Informáticos,Lda  </v>
          </cell>
        </row>
        <row r="9783">
          <cell r="B9783" t="str">
            <v xml:space="preserve">Secur-Comércio Representações, Lda </v>
          </cell>
        </row>
        <row r="9784">
          <cell r="B9784" t="str">
            <v>Securitas Transp. Aviation Security</v>
          </cell>
        </row>
        <row r="9785">
          <cell r="B9785" t="str">
            <v xml:space="preserve">Securitas-Serv.e Tec.de Seg.,S.A.  </v>
          </cell>
        </row>
        <row r="9786">
          <cell r="B9786" t="str">
            <v xml:space="preserve">Securvia, Lda                      </v>
          </cell>
        </row>
        <row r="9787">
          <cell r="B9787" t="str">
            <v xml:space="preserve">Seducab, lda                       </v>
          </cell>
        </row>
        <row r="9788">
          <cell r="B9788" t="str">
            <v>Seghit-Eq.Seg.Higiene Trabalho, Lda</v>
          </cell>
        </row>
        <row r="9789">
          <cell r="B9789" t="str">
            <v xml:space="preserve">Segma-Serv.Engª Gestão Manut., Lda </v>
          </cell>
        </row>
        <row r="9790">
          <cell r="B9790" t="str">
            <v xml:space="preserve">Segur Audio-Electronica Auto, Lda  </v>
          </cell>
        </row>
        <row r="9791">
          <cell r="B9791" t="str">
            <v xml:space="preserve">Segur Fogo, Lda                    </v>
          </cell>
        </row>
        <row r="9792">
          <cell r="B9792" t="str">
            <v xml:space="preserve">Seguraxira - Serv.Segur.Ind.,Lda   </v>
          </cell>
        </row>
        <row r="9793">
          <cell r="B9793" t="str">
            <v xml:space="preserve">Segurvouga-Com.A.Eq.Segurança,Ld   </v>
          </cell>
        </row>
        <row r="9794">
          <cell r="B9794" t="str">
            <v xml:space="preserve">Seivil-Soc.Elect.I.Vialonga,Lda.   </v>
          </cell>
        </row>
        <row r="9795">
          <cell r="B9795" t="str">
            <v xml:space="preserve">Selecções do Reader's Didest S.A.  </v>
          </cell>
        </row>
        <row r="9796">
          <cell r="B9796" t="str">
            <v>Selectiva Hotéis-Exp.Gestão Hotel,S</v>
          </cell>
        </row>
        <row r="9797">
          <cell r="B9797" t="str">
            <v xml:space="preserve">Selegrafe                          </v>
          </cell>
        </row>
        <row r="9798">
          <cell r="B9798" t="str">
            <v xml:space="preserve">Self Energy-Serviços Energia, SA   </v>
          </cell>
        </row>
        <row r="9799">
          <cell r="B9799" t="str">
            <v xml:space="preserve">Selinox, Sa                        </v>
          </cell>
        </row>
        <row r="9800">
          <cell r="B9800" t="str">
            <v xml:space="preserve">Selmaia-Com.Electodomésticos,Lda   </v>
          </cell>
        </row>
        <row r="9801">
          <cell r="B9801" t="str">
            <v xml:space="preserve">Semanário Informativo, Lda.        </v>
          </cell>
        </row>
        <row r="9802">
          <cell r="B9802" t="str">
            <v xml:space="preserve">Semanário Revistas, Lda            </v>
          </cell>
        </row>
        <row r="9803">
          <cell r="B9803" t="str">
            <v xml:space="preserve">Semiol-Soc.Eq.Met.Ind.Odivelas,Lda </v>
          </cell>
        </row>
        <row r="9804">
          <cell r="B9804" t="str">
            <v xml:space="preserve">Semorttrade - Import. Export., Lda </v>
          </cell>
        </row>
        <row r="9805">
          <cell r="B9805" t="str">
            <v xml:space="preserve">Sempre Limpo-Unipessoal Lda        </v>
          </cell>
        </row>
        <row r="9806">
          <cell r="B9806" t="str">
            <v xml:space="preserve">Send It-Software Serv.Telecomun.SA </v>
          </cell>
        </row>
        <row r="9807">
          <cell r="B9807" t="str">
            <v xml:space="preserve">Senda-Equip.em Aço Inoxidável, Lda </v>
          </cell>
        </row>
        <row r="9808">
          <cell r="B9808" t="str">
            <v>Sener-Engivia-Consultores Engenhari</v>
          </cell>
        </row>
        <row r="9809">
          <cell r="B9809" t="str">
            <v>Senhora do Pilar-Socª Imobiliária,S</v>
          </cell>
        </row>
        <row r="9810">
          <cell r="B9810" t="str">
            <v xml:space="preserve">Senqual-Soc.Engenharia e Qualidade </v>
          </cell>
        </row>
        <row r="9811">
          <cell r="B9811" t="str">
            <v>Senso-Soluções de Energia Solar,Lda</v>
          </cell>
        </row>
        <row r="9812">
          <cell r="B9812" t="str">
            <v xml:space="preserve">Sensovision, Lda                   </v>
          </cell>
        </row>
        <row r="9813">
          <cell r="B9813" t="str">
            <v xml:space="preserve">Sentidorecente-Prod.Manutenção     </v>
          </cell>
        </row>
        <row r="9814">
          <cell r="B9814" t="str">
            <v xml:space="preserve">Sepp, Sa                           </v>
          </cell>
        </row>
        <row r="9815">
          <cell r="B9815" t="str">
            <v>Sepreve-Eq.Prevenção e Segurança,Ld</v>
          </cell>
        </row>
        <row r="9816">
          <cell r="B9816" t="str">
            <v xml:space="preserve">Seps-Soc.Eng.Projectos e Serv.Lda  </v>
          </cell>
        </row>
        <row r="9817">
          <cell r="B9817" t="str">
            <v xml:space="preserve">Septentrio NV                      </v>
          </cell>
        </row>
        <row r="9818">
          <cell r="B9818" t="str">
            <v xml:space="preserve">Seque - Soc.Nac.Equipamentos,Lda   </v>
          </cell>
        </row>
        <row r="9819">
          <cell r="B9819" t="str">
            <v xml:space="preserve">Sequeira, Vieira &amp; Pires, Lda      </v>
          </cell>
        </row>
        <row r="9820">
          <cell r="B9820" t="str">
            <v xml:space="preserve">Serafim Moniz T. e Filhos, Lda.    </v>
          </cell>
        </row>
        <row r="9821">
          <cell r="B9821" t="str">
            <v>Serafim V.Medeiros-S.Unipessoal,Lda</v>
          </cell>
        </row>
        <row r="9822">
          <cell r="B9822" t="str">
            <v xml:space="preserve">Seravate-Importaç.Exportação,Lda   </v>
          </cell>
        </row>
        <row r="9823">
          <cell r="B9823" t="str">
            <v xml:space="preserve">Serbiz-Serviços Informática, Lda   </v>
          </cell>
        </row>
        <row r="9824">
          <cell r="B9824" t="str">
            <v xml:space="preserve">Serco Limited                      </v>
          </cell>
        </row>
        <row r="9825">
          <cell r="B9825" t="str">
            <v xml:space="preserve">Serda                              </v>
          </cell>
        </row>
        <row r="9826">
          <cell r="B9826" t="str">
            <v xml:space="preserve">SERFIBRAS                          </v>
          </cell>
        </row>
        <row r="9827">
          <cell r="B9827" t="str">
            <v xml:space="preserve">Serfibras-Fábrica de Vidro, Lda    </v>
          </cell>
        </row>
        <row r="9828">
          <cell r="B9828" t="str">
            <v xml:space="preserve">SERGIO ALEGRIA RAMOS MARTINS       </v>
          </cell>
        </row>
        <row r="9829">
          <cell r="B9829" t="str">
            <v>SÉRGIO ALEXANDRE DA CLAUDINA PINTAD</v>
          </cell>
        </row>
        <row r="9830">
          <cell r="B9830" t="str">
            <v>SERGIO ALEXANDRE R. DE MORAIS RIBEI</v>
          </cell>
        </row>
        <row r="9831">
          <cell r="B9831" t="str">
            <v xml:space="preserve">Sérgio Durval Melo Mendonça        </v>
          </cell>
        </row>
        <row r="9832">
          <cell r="B9832" t="str">
            <v xml:space="preserve">SÉRGIO FERNANDO DIAS MARTINS       </v>
          </cell>
        </row>
        <row r="9833">
          <cell r="B9833" t="str">
            <v xml:space="preserve">Sérgio Ferreira da Silva           </v>
          </cell>
        </row>
        <row r="9834">
          <cell r="B9834" t="str">
            <v xml:space="preserve">Sérgio Fontão                      </v>
          </cell>
        </row>
        <row r="9835">
          <cell r="B9835" t="str">
            <v xml:space="preserve">Sérgio Gomes Guerra                </v>
          </cell>
        </row>
        <row r="9836">
          <cell r="B9836" t="str">
            <v xml:space="preserve">SÉRGIO MANUEL DUARTE PIRES         </v>
          </cell>
        </row>
        <row r="9837">
          <cell r="B9837" t="str">
            <v xml:space="preserve">SÉRGIO MANUEL MARQUES MIRANDA      </v>
          </cell>
        </row>
        <row r="9838">
          <cell r="B9838" t="str">
            <v xml:space="preserve">SERGIO MIGUEL BESSA FRANCISCO      </v>
          </cell>
        </row>
        <row r="9839">
          <cell r="B9839" t="str">
            <v xml:space="preserve">SÉRGIO MIGUEL RODRIGUES PINHEIRO   </v>
          </cell>
        </row>
        <row r="9840">
          <cell r="B9840" t="str">
            <v xml:space="preserve">SÉRGIO PAULO MORGADO GOULART       </v>
          </cell>
        </row>
        <row r="9841">
          <cell r="B9841" t="str">
            <v xml:space="preserve">SERGIO RUI LOPES SOUSA             </v>
          </cell>
        </row>
        <row r="9842">
          <cell r="B9842" t="str">
            <v xml:space="preserve">Sérgio V. L. Roque                 </v>
          </cell>
        </row>
        <row r="9843">
          <cell r="B9843" t="str">
            <v xml:space="preserve">Serigrafia Rujoca, Lda.            </v>
          </cell>
        </row>
        <row r="9844">
          <cell r="B9844" t="str">
            <v>Serinfor-Serviç. de Informática,Lda</v>
          </cell>
        </row>
        <row r="9845">
          <cell r="B9845" t="str">
            <v>Serinima-Serigrafia Publicidade,Lda</v>
          </cell>
        </row>
        <row r="9846">
          <cell r="B9846" t="str">
            <v>Serlux-Ilum.Sinal.Obras Públicas,Ld</v>
          </cell>
        </row>
        <row r="9847">
          <cell r="B9847" t="str">
            <v xml:space="preserve">Serr.Outeiro-Álvaro A.Rodrigues    </v>
          </cell>
        </row>
        <row r="9848">
          <cell r="B9848" t="str">
            <v xml:space="preserve">Serração dos Helenos, Lda          </v>
          </cell>
        </row>
        <row r="9849">
          <cell r="B9849" t="str">
            <v xml:space="preserve">Serrafer - Maq.Ferramentas, Lda    </v>
          </cell>
        </row>
        <row r="9850">
          <cell r="B9850" t="str">
            <v xml:space="preserve">Serralharia Bessa, Lda             </v>
          </cell>
        </row>
        <row r="9851">
          <cell r="B9851" t="str">
            <v xml:space="preserve">Serralharia Carvalho, Lda          </v>
          </cell>
        </row>
        <row r="9852">
          <cell r="B9852" t="str">
            <v xml:space="preserve">Serralharia Civil Pinhal Metal     </v>
          </cell>
        </row>
        <row r="9853">
          <cell r="B9853" t="str">
            <v xml:space="preserve">Serralharia da Vila, Ldª.          </v>
          </cell>
        </row>
        <row r="9854">
          <cell r="B9854" t="str">
            <v xml:space="preserve">Serralharia Lagoense, Lda          </v>
          </cell>
        </row>
        <row r="9855">
          <cell r="B9855" t="str">
            <v xml:space="preserve">Serralharia Mecânica Algés,Lda     </v>
          </cell>
        </row>
        <row r="9856">
          <cell r="B9856" t="str">
            <v xml:space="preserve">Serralharia Outeiro, Lda           </v>
          </cell>
        </row>
        <row r="9857">
          <cell r="B9857" t="str">
            <v xml:space="preserve">Serralharia Victor Bessa           </v>
          </cell>
        </row>
        <row r="9858">
          <cell r="B9858" t="str">
            <v xml:space="preserve">Sertecon                           </v>
          </cell>
        </row>
        <row r="9859">
          <cell r="B9859" t="str">
            <v xml:space="preserve">SerTectos-Montagem de Tectos,Lda   </v>
          </cell>
        </row>
        <row r="9860">
          <cell r="B9860" t="str">
            <v xml:space="preserve">Serv. Municipalizados C.M.Faro     </v>
          </cell>
        </row>
        <row r="9861">
          <cell r="B9861" t="str">
            <v xml:space="preserve">Serv.Edit.Ciência Técnica Fiscal   </v>
          </cell>
        </row>
        <row r="9862">
          <cell r="B9862" t="str">
            <v xml:space="preserve">Serv.Municip.C.M.Ponta Delgada     </v>
          </cell>
        </row>
        <row r="9863">
          <cell r="B9863" t="str">
            <v xml:space="preserve">Serv.Municipalizados Loures        </v>
          </cell>
        </row>
        <row r="9864">
          <cell r="B9864" t="str">
            <v>Serv.Reg.Prot.Civ. Bombeiros Açores</v>
          </cell>
        </row>
        <row r="9865">
          <cell r="B9865" t="str">
            <v xml:space="preserve">Serv.Techniq.des Bases Aerienne    </v>
          </cell>
        </row>
        <row r="9866">
          <cell r="B9866" t="str">
            <v>Serve Bem - Soc. Prestação Serviços</v>
          </cell>
        </row>
        <row r="9867">
          <cell r="B9867" t="str">
            <v xml:space="preserve">Servelec - Serv.Electrónica, Lda   </v>
          </cell>
        </row>
        <row r="9868">
          <cell r="B9868" t="str">
            <v xml:space="preserve">Serventil-Soc.Mont.V.Ar Cond.Lda   </v>
          </cell>
        </row>
        <row r="9869">
          <cell r="B9869" t="str">
            <v>Serviaduana-Soc.Serv.Aduaneiros,Lda</v>
          </cell>
        </row>
        <row r="9870">
          <cell r="B9870" t="str">
            <v>Servicater-S.Cater.Rest.Colectiva,L</v>
          </cell>
        </row>
        <row r="9871">
          <cell r="B9871" t="str">
            <v xml:space="preserve">ServiceMaster-Serv.Mark.Franch.Lda </v>
          </cell>
        </row>
        <row r="9872">
          <cell r="B9872" t="str">
            <v xml:space="preserve">Serviço Estrangeiros e Fronteiras  </v>
          </cell>
        </row>
        <row r="9873">
          <cell r="B9873" t="str">
            <v xml:space="preserve">Serviço Médico Permanente SA       </v>
          </cell>
        </row>
        <row r="9874">
          <cell r="B9874" t="str">
            <v xml:space="preserve">Serviço Nacional Protecção Civil   </v>
          </cell>
        </row>
        <row r="9875">
          <cell r="B9875" t="str">
            <v xml:space="preserve">Serviço Português Contentores      </v>
          </cell>
        </row>
        <row r="9876">
          <cell r="B9876" t="str">
            <v>Serviço Regional de Protecção Civil</v>
          </cell>
        </row>
        <row r="9877">
          <cell r="B9877" t="str">
            <v>Serviços e Sistemas Informáticos,Ld</v>
          </cell>
        </row>
        <row r="9878">
          <cell r="B9878" t="str">
            <v xml:space="preserve">Serviços Municipalizados da Maia   </v>
          </cell>
        </row>
        <row r="9879">
          <cell r="B9879" t="str">
            <v xml:space="preserve">Serviços Sociais Administr.Pública </v>
          </cell>
        </row>
        <row r="9880">
          <cell r="B9880" t="str">
            <v xml:space="preserve">Servidesign - Serv.design, Lda     </v>
          </cell>
        </row>
        <row r="9881">
          <cell r="B9881" t="str">
            <v xml:space="preserve">Servi-Flor, Lda                    </v>
          </cell>
        </row>
        <row r="9882">
          <cell r="B9882" t="str">
            <v xml:space="preserve">Servimetro-Serviço de Metrologia   </v>
          </cell>
        </row>
        <row r="9883">
          <cell r="B9883" t="str">
            <v xml:space="preserve">Servint-Lda                        </v>
          </cell>
        </row>
        <row r="9884">
          <cell r="B9884" t="str">
            <v xml:space="preserve">Servipartes-Serv.Peças Máq.Ind.Lda </v>
          </cell>
        </row>
        <row r="9885">
          <cell r="B9885" t="str">
            <v xml:space="preserve">Servirádio-S.Radiodifusão,Unip.Lda </v>
          </cell>
        </row>
        <row r="9886">
          <cell r="B9886" t="str">
            <v xml:space="preserve">Servirodrigues Unipessoal,Lda      </v>
          </cell>
        </row>
        <row r="9887">
          <cell r="B9887" t="str">
            <v xml:space="preserve">Servisair Portugal Unipessoal, Lda </v>
          </cell>
        </row>
        <row r="9888">
          <cell r="B9888" t="str">
            <v xml:space="preserve">Servisegura-Serviços Segurança,Lda </v>
          </cell>
        </row>
        <row r="9889">
          <cell r="B9889" t="str">
            <v>Sérvulo &amp; Associados-Socº de Advoga</v>
          </cell>
        </row>
        <row r="9890">
          <cell r="B9890" t="str">
            <v>Sesimbrotel-Soc.Iniciativas Turísti</v>
          </cell>
        </row>
        <row r="9891">
          <cell r="B9891" t="str">
            <v xml:space="preserve">Sesi-Soc.Ensino Super.Investig.SA  </v>
          </cell>
        </row>
        <row r="9892">
          <cell r="B9892" t="str">
            <v xml:space="preserve">Setac Europ 17th Annual Meeting    </v>
          </cell>
        </row>
        <row r="9893">
          <cell r="B9893" t="str">
            <v xml:space="preserve">Set-Back - Representações, Lda     </v>
          </cell>
        </row>
        <row r="9894">
          <cell r="B9894" t="str">
            <v xml:space="preserve">SETCONTROL-Projecto                </v>
          </cell>
        </row>
        <row r="9895">
          <cell r="B9895" t="str">
            <v>Setdi-Serv.Tec.Desenv.Industrial,Ld</v>
          </cell>
        </row>
        <row r="9896">
          <cell r="B9896" t="str">
            <v>Sete-Artigos Papelaria Escritório,L</v>
          </cell>
        </row>
        <row r="9897">
          <cell r="B9897" t="str">
            <v xml:space="preserve">Seteidioma-Traduções, Ldª          </v>
          </cell>
        </row>
        <row r="9898">
          <cell r="B9898" t="str">
            <v xml:space="preserve">Seton-Brady IdentifIcacion SL      </v>
          </cell>
        </row>
        <row r="9899">
          <cell r="B9899" t="str">
            <v xml:space="preserve">Setronix-Soc.Est.E Emp.Telec.Lda   </v>
          </cell>
        </row>
        <row r="9900">
          <cell r="B9900" t="str">
            <v xml:space="preserve">Setron-Soc.de Equip.Electron.Lda   </v>
          </cell>
        </row>
        <row r="9901">
          <cell r="B9901" t="str">
            <v xml:space="preserve">Seven Coffee PT, Lda               </v>
          </cell>
        </row>
        <row r="9902">
          <cell r="B9902" t="str">
            <v xml:space="preserve">Severo e Monteiro, Lda             </v>
          </cell>
        </row>
        <row r="9903">
          <cell r="B9903" t="str">
            <v xml:space="preserve">Sevu                               </v>
          </cell>
        </row>
        <row r="9904">
          <cell r="B9904" t="str">
            <v xml:space="preserve">Sew Eurodrive Portugal, Lda        </v>
          </cell>
        </row>
        <row r="9905">
          <cell r="B9905" t="str">
            <v xml:space="preserve">SFN-Soc.Formação Consultadoria,Lda </v>
          </cell>
        </row>
        <row r="9906">
          <cell r="B9906" t="str">
            <v xml:space="preserve">SFPA-SARL                          </v>
          </cell>
        </row>
        <row r="9907">
          <cell r="B9907" t="str">
            <v xml:space="preserve">SFS Intec EYF, Sa-Sucurs.Portugal  </v>
          </cell>
        </row>
        <row r="9908">
          <cell r="B9908" t="str">
            <v xml:space="preserve">Sga-Soc.G.Com.Rep.Automóveis, Sa   </v>
          </cell>
        </row>
        <row r="9909">
          <cell r="B9909" t="str">
            <v>Sgc-S.G.Consultoria Empresarial,Lda</v>
          </cell>
        </row>
        <row r="9910">
          <cell r="B9910" t="str">
            <v xml:space="preserve">SGEL-Soc.Gen.Espanola Libreria,SA  </v>
          </cell>
        </row>
        <row r="9911">
          <cell r="B9911" t="str">
            <v xml:space="preserve">SGS Portugal-S.Ger.Superintend.SA  </v>
          </cell>
        </row>
        <row r="9912">
          <cell r="B9912" t="str">
            <v xml:space="preserve">Sgs-Serv.Inspecções Técnicas,Lda   </v>
          </cell>
        </row>
        <row r="9913">
          <cell r="B9913" t="str">
            <v xml:space="preserve">Sgs-Serv.Intern.Certificação,Lda   </v>
          </cell>
        </row>
        <row r="9914">
          <cell r="B9914" t="str">
            <v xml:space="preserve">Sgs-Tecnos Garantia Calidade, S.A. </v>
          </cell>
        </row>
        <row r="9915">
          <cell r="B9915" t="str">
            <v xml:space="preserve">Shakill-Prest.S.Limpeza Eq.Hot.Lda </v>
          </cell>
        </row>
        <row r="9916">
          <cell r="B9916" t="str">
            <v xml:space="preserve">Shephard Press Limited             </v>
          </cell>
        </row>
        <row r="9917">
          <cell r="B9917" t="str">
            <v xml:space="preserve">Sheraton Centre Toronto            </v>
          </cell>
        </row>
        <row r="9918">
          <cell r="B9918" t="str">
            <v xml:space="preserve">Sheraton Dusseldorf Airport Hotel  </v>
          </cell>
        </row>
        <row r="9919">
          <cell r="B9919" t="str">
            <v xml:space="preserve">Sheraton Milan Malpensa            </v>
          </cell>
        </row>
        <row r="9920">
          <cell r="B9920" t="str">
            <v xml:space="preserve">SHL-People Solutions, Lda          </v>
          </cell>
        </row>
        <row r="9921">
          <cell r="B9921" t="str">
            <v xml:space="preserve">SHM-Software,Hardware,Manut.,Lda   </v>
          </cell>
        </row>
        <row r="9922">
          <cell r="B9922" t="str">
            <v xml:space="preserve">Showline-Comunicação Imagem,Lda    </v>
          </cell>
        </row>
        <row r="9923">
          <cell r="B9923" t="str">
            <v xml:space="preserve">SHP-Consultoria Informática, Lda   </v>
          </cell>
        </row>
        <row r="9924">
          <cell r="B9924" t="str">
            <v xml:space="preserve">Siapa-Soc.Invest.Admn.Pred.Agric   </v>
          </cell>
        </row>
        <row r="9925">
          <cell r="B9925" t="str">
            <v xml:space="preserve">SIA-Soc. Inovação Ambiental, Lda   </v>
          </cell>
        </row>
        <row r="9926">
          <cell r="B9926" t="str">
            <v xml:space="preserve">Sice,SA-Soc.Ibérica Const.Elect.   </v>
          </cell>
        </row>
        <row r="9927">
          <cell r="B9927" t="str">
            <v xml:space="preserve">Sicnet-S.Int.Com.Eq.N.Eq.Tecnol.SA </v>
          </cell>
        </row>
        <row r="9928">
          <cell r="B9928" t="str">
            <v xml:space="preserve">Sicom - Sist.Comunicações, Lda     </v>
          </cell>
        </row>
        <row r="9929">
          <cell r="B9929" t="str">
            <v xml:space="preserve">Sicotex - Soc.Tecn.Electricid.Lda  </v>
          </cell>
        </row>
        <row r="9930">
          <cell r="B9930" t="str">
            <v xml:space="preserve">Sicsa-Seg.Engenharia,Controlo,Ld   </v>
          </cell>
        </row>
        <row r="9931">
          <cell r="B9931" t="str">
            <v xml:space="preserve">Siemens Building Technologies,Lda  </v>
          </cell>
        </row>
        <row r="9932">
          <cell r="B9932" t="str">
            <v xml:space="preserve">Siemens, SA                        </v>
          </cell>
        </row>
        <row r="9933">
          <cell r="B9933" t="str">
            <v xml:space="preserve">Siencsa-Sist.Engenharia Cénica     </v>
          </cell>
        </row>
        <row r="9934">
          <cell r="B9934" t="str">
            <v>Sient-Sistemas de Engenharia de Trâ</v>
          </cell>
        </row>
        <row r="9935">
          <cell r="B9935" t="str">
            <v xml:space="preserve">Siepi-Soc.Ind.de Equip.P/Ind,Lda   </v>
          </cell>
        </row>
        <row r="9936">
          <cell r="B9936" t="str">
            <v>Sifec-Soc.Industr.Frio e Calor, Lda</v>
          </cell>
        </row>
        <row r="9937">
          <cell r="B9937" t="str">
            <v xml:space="preserve">Signa Design - Unipessoal, Lda     </v>
          </cell>
        </row>
        <row r="9938">
          <cell r="B9938" t="str">
            <v xml:space="preserve">Sign-Public.Impress.Gr.Formato,Lda </v>
          </cell>
        </row>
        <row r="9939">
          <cell r="B9939" t="str">
            <v xml:space="preserve">Signtours                          </v>
          </cell>
        </row>
        <row r="9940">
          <cell r="B9940" t="str">
            <v xml:space="preserve">Sigrotal-Comércio Automóveis       </v>
          </cell>
        </row>
        <row r="9941">
          <cell r="B9941" t="str">
            <v xml:space="preserve">Sika Portugal, SA                  </v>
          </cell>
        </row>
        <row r="9942">
          <cell r="B9942" t="str">
            <v xml:space="preserve">Silana, Lda.                       </v>
          </cell>
        </row>
        <row r="9943">
          <cell r="B9943" t="str">
            <v xml:space="preserve">Silanto, SA                        </v>
          </cell>
        </row>
        <row r="9944">
          <cell r="B9944" t="str">
            <v>Silase-Emp.Constr. Metalomecânicas,</v>
          </cell>
        </row>
        <row r="9945">
          <cell r="B9945" t="str">
            <v xml:space="preserve">Silcon Power Electronis A/S        </v>
          </cell>
        </row>
        <row r="9946">
          <cell r="B9946" t="str">
            <v>Silêncio-Insonoriz.Profissionais,Ld</v>
          </cell>
        </row>
        <row r="9947">
          <cell r="B9947" t="str">
            <v xml:space="preserve">Silimpa,Limpezas Industriais,SA    </v>
          </cell>
        </row>
        <row r="9948">
          <cell r="B9948" t="str">
            <v>Silisfer-S.Distribuidora Bebidas,Ld</v>
          </cell>
        </row>
        <row r="9949">
          <cell r="B9949" t="str">
            <v xml:space="preserve">Siltos Funchal, Lda                </v>
          </cell>
        </row>
        <row r="9950">
          <cell r="B9950" t="str">
            <v xml:space="preserve">Silupa, Lda                        </v>
          </cell>
        </row>
        <row r="9951">
          <cell r="B9951" t="str">
            <v xml:space="preserve">Silva &amp; Maia, Lda                  </v>
          </cell>
        </row>
        <row r="9952">
          <cell r="B9952" t="str">
            <v xml:space="preserve">Silva &amp; Rolo, Lda                  </v>
          </cell>
        </row>
        <row r="9953">
          <cell r="B9953" t="str">
            <v xml:space="preserve">Silva e Amaral, Lda                </v>
          </cell>
        </row>
        <row r="9954">
          <cell r="B9954" t="str">
            <v xml:space="preserve">Silva e Pinheiro, Lda              </v>
          </cell>
        </row>
        <row r="9955">
          <cell r="B9955" t="str">
            <v xml:space="preserve">Silva Vargas, Lda                  </v>
          </cell>
        </row>
        <row r="9956">
          <cell r="B9956" t="str">
            <v xml:space="preserve">Silva, Correia &amp; Morgado, Lda      </v>
          </cell>
        </row>
        <row r="9957">
          <cell r="B9957" t="str">
            <v xml:space="preserve">Silva, Machado e Filhos, Lda       </v>
          </cell>
        </row>
        <row r="9958">
          <cell r="B9958" t="str">
            <v xml:space="preserve">Silva, Sousa &amp; Silva, Lda          </v>
          </cell>
        </row>
        <row r="9959">
          <cell r="B9959" t="str">
            <v xml:space="preserve">Silveira &amp; Furtado, Lda            </v>
          </cell>
        </row>
        <row r="9960">
          <cell r="B9960" t="str">
            <v xml:space="preserve">SILVÉRIO DE BRAGA SOUSA            </v>
          </cell>
        </row>
        <row r="9961">
          <cell r="B9961" t="str">
            <v xml:space="preserve">Silvério G.Santos Valente, Lda     </v>
          </cell>
        </row>
        <row r="9962">
          <cell r="B9962" t="str">
            <v xml:space="preserve">Silvex-Ind.de Plást.e Papéis S.A   </v>
          </cell>
        </row>
        <row r="9963">
          <cell r="B9963" t="str">
            <v xml:space="preserve">SILVIA CESAR FREIRE                </v>
          </cell>
        </row>
        <row r="9964">
          <cell r="B9964" t="str">
            <v xml:space="preserve">SILVIA CRISTINA MARTINS PEREIRA    </v>
          </cell>
        </row>
        <row r="9965">
          <cell r="B9965" t="str">
            <v xml:space="preserve">SÍLVIA MARIA VEIGA GOMES RODRIGUES </v>
          </cell>
        </row>
        <row r="9966">
          <cell r="B9966" t="str">
            <v xml:space="preserve">Sílvia Rute de Freitas Félix       </v>
          </cell>
        </row>
        <row r="9967">
          <cell r="B9967" t="str">
            <v xml:space="preserve">Silvia Sofia Moreira F.Magalhães   </v>
          </cell>
        </row>
        <row r="9968">
          <cell r="B9968" t="str">
            <v xml:space="preserve">Silvia Touza                       </v>
          </cell>
        </row>
        <row r="9969">
          <cell r="B9969" t="str">
            <v xml:space="preserve">Silvino Maio e Lacerda Moreira     </v>
          </cell>
        </row>
        <row r="9970">
          <cell r="B9970" t="str">
            <v xml:space="preserve">Silvino Rego Moura                 </v>
          </cell>
        </row>
        <row r="9971">
          <cell r="B9971" t="str">
            <v xml:space="preserve">Sim II - Siemens Manindústria, Ace </v>
          </cell>
        </row>
        <row r="9972">
          <cell r="B9972" t="str">
            <v>Sima - Maq. Agricolas e Industriais</v>
          </cell>
        </row>
        <row r="9973">
          <cell r="B9973" t="str">
            <v xml:space="preserve">Simancas Ediciones, SA             </v>
          </cell>
        </row>
        <row r="9974">
          <cell r="B9974" t="str">
            <v xml:space="preserve">Simasor - Com.Representaçoes,Lda   </v>
          </cell>
        </row>
        <row r="9975">
          <cell r="B9975" t="str">
            <v xml:space="preserve">Simbolo II                         </v>
          </cell>
        </row>
        <row r="9976">
          <cell r="B9976" t="str">
            <v>SIME - Soc. Imp. Material Eléctrico</v>
          </cell>
        </row>
        <row r="9977">
          <cell r="B9977" t="str">
            <v xml:space="preserve">Simil - Soc.Máq. Industriais, Lda  </v>
          </cell>
        </row>
        <row r="9978">
          <cell r="B9978" t="str">
            <v>SIMI-S.Int.Montagens Industriais,SA</v>
          </cell>
        </row>
        <row r="9979">
          <cell r="B9979" t="str">
            <v xml:space="preserve">Simões Correia - Editores, Lda     </v>
          </cell>
        </row>
        <row r="9980">
          <cell r="B9980" t="str">
            <v>Simões Correia Associados-Socª Advo</v>
          </cell>
        </row>
        <row r="9981">
          <cell r="B9981" t="str">
            <v>Simões e Câmara-Explorª de Rest.Lda</v>
          </cell>
        </row>
        <row r="9982">
          <cell r="B9982" t="str">
            <v xml:space="preserve">Simões e Simões, Lda.              </v>
          </cell>
        </row>
        <row r="9983">
          <cell r="B9983" t="str">
            <v xml:space="preserve">Simogás-Com.Distribuição Gás,Lda   </v>
          </cell>
        </row>
        <row r="9984">
          <cell r="B9984" t="str">
            <v xml:space="preserve">Simon Group Pic                    </v>
          </cell>
        </row>
        <row r="9985">
          <cell r="B9985" t="str">
            <v xml:space="preserve">Simosil C. I.E.C.C., Lda           </v>
          </cell>
        </row>
        <row r="9986">
          <cell r="B9986" t="str">
            <v xml:space="preserve">Simplesmente Comunicando, Lda      </v>
          </cell>
        </row>
        <row r="9987">
          <cell r="B9987" t="str">
            <v xml:space="preserve">Simtra Aerotech Ab                 </v>
          </cell>
        </row>
        <row r="9988">
          <cell r="B9988" t="str">
            <v xml:space="preserve">Sinais Criativos,Lda               </v>
          </cell>
        </row>
        <row r="9989">
          <cell r="B9989" t="str">
            <v xml:space="preserve">Sinal Impar-Sin.Dec.Int.Exter.,Lda </v>
          </cell>
        </row>
        <row r="9990">
          <cell r="B9990" t="str">
            <v>Sinal Solutions-Tec.Educ. Comunicaç</v>
          </cell>
        </row>
        <row r="9991">
          <cell r="B9991" t="str">
            <v>SinalArte-Industria de Sinalização,</v>
          </cell>
        </row>
        <row r="9992">
          <cell r="B9992" t="str">
            <v xml:space="preserve">Sinalizar - Publicidade, Lda       </v>
          </cell>
        </row>
        <row r="9993">
          <cell r="B9993" t="str">
            <v>Sinalnorte-Sinal.Marc.Estradas, Lda</v>
          </cell>
        </row>
        <row r="9994">
          <cell r="B9994" t="str">
            <v xml:space="preserve">Sinalplano, Lda                    </v>
          </cell>
        </row>
        <row r="9995">
          <cell r="B9995" t="str">
            <v xml:space="preserve">Sinaltrânsito-Soc.Transf.S.Tr.Lda  </v>
          </cell>
        </row>
        <row r="9996">
          <cell r="B9996" t="str">
            <v xml:space="preserve">SinanRent-Com.Aluguer Eq.Unip.Lda  </v>
          </cell>
        </row>
        <row r="9997">
          <cell r="B9997" t="str">
            <v xml:space="preserve">Sincronia do Tempo-Reloj.Cons.SA   </v>
          </cell>
        </row>
        <row r="9998">
          <cell r="B9998" t="str">
            <v xml:space="preserve">Sind. dos Enfermeiros Zona Norte   </v>
          </cell>
        </row>
        <row r="9999">
          <cell r="B9999" t="str">
            <v xml:space="preserve">Sind. dos Eng. Tecnicos do Sul     </v>
          </cell>
        </row>
        <row r="10000">
          <cell r="B10000" t="str">
            <v xml:space="preserve">Sind. dos Trab. da Adm. Pública    </v>
          </cell>
        </row>
        <row r="10001">
          <cell r="B10001" t="str">
            <v xml:space="preserve">Sind. Quadros da Aviação Comercial </v>
          </cell>
        </row>
        <row r="10002">
          <cell r="B10002" t="str">
            <v>Sind. Tec. Infor. Com. Aeronáuticas</v>
          </cell>
        </row>
        <row r="10003">
          <cell r="B10003" t="str">
            <v>Sind. Trab. Função Pública Zona Sul</v>
          </cell>
        </row>
        <row r="10004">
          <cell r="B10004" t="str">
            <v xml:space="preserve">Sind.Dem.Trab.Aeroportos e Aviação </v>
          </cell>
        </row>
        <row r="10005">
          <cell r="B10005" t="str">
            <v xml:space="preserve">Sind.dos Contr.de Tráfego Aéreo    </v>
          </cell>
        </row>
        <row r="10006">
          <cell r="B10006" t="str">
            <v xml:space="preserve">Sind.Magistrados do Minist.Público </v>
          </cell>
        </row>
        <row r="10007">
          <cell r="B10007" t="str">
            <v>Sindalta-Soc.Industrial Alverca, Ld</v>
          </cell>
        </row>
        <row r="10008">
          <cell r="B10008" t="str">
            <v xml:space="preserve">Sindicato dos Meios Audiovisuais   </v>
          </cell>
        </row>
        <row r="10009">
          <cell r="B10009" t="str">
            <v xml:space="preserve">Sindicato dos Técnicos de Desenho  </v>
          </cell>
        </row>
        <row r="10010">
          <cell r="B10010" t="str">
            <v>Sindicato Engenheiros da Região Sul</v>
          </cell>
        </row>
        <row r="10011">
          <cell r="B10011" t="str">
            <v xml:space="preserve">Sindicato Quadros Técnicos Desenho </v>
          </cell>
        </row>
        <row r="10012">
          <cell r="B10012" t="str">
            <v xml:space="preserve">Sindicato Tecnicos Seg. Aérea      </v>
          </cell>
        </row>
        <row r="10013">
          <cell r="B10013" t="str">
            <v xml:space="preserve">Sindicato Trabalhadores Escritório </v>
          </cell>
        </row>
        <row r="10014">
          <cell r="B10014" t="str">
            <v>Sinduflex-Sistemas Ind.Flexíveis,Ld</v>
          </cell>
        </row>
        <row r="10015">
          <cell r="B10015" t="str">
            <v xml:space="preserve">Sinerama-Organiz.Turist.Hotel.SA   </v>
          </cell>
        </row>
        <row r="10016">
          <cell r="B10016" t="str">
            <v>Sinfic-S.Inform.Industr.Consultador</v>
          </cell>
        </row>
        <row r="10017">
          <cell r="B10017" t="str">
            <v xml:space="preserve">Sinirec-Constr.Rep.Restaurações,Ld </v>
          </cell>
        </row>
        <row r="10018">
          <cell r="B10018" t="str">
            <v>Sinóptica - Comunicação empresarial</v>
          </cell>
        </row>
        <row r="10019">
          <cell r="B10019" t="str">
            <v xml:space="preserve">Sintarmel-Soc.Intern.Arm.Máq.Lda   </v>
          </cell>
        </row>
        <row r="10020">
          <cell r="B10020" t="str">
            <v xml:space="preserve">Sintec - Soc.Inv.Consultoria,Lda   </v>
          </cell>
        </row>
        <row r="10021">
          <cell r="B10021" t="str">
            <v>Síntese Azul-Prest.Serv.Consultoria</v>
          </cell>
        </row>
        <row r="10022">
          <cell r="B10022" t="str">
            <v>Sintimex-Soc.Int.Import.Export.,Lda</v>
          </cell>
        </row>
        <row r="10023">
          <cell r="B10023" t="str">
            <v xml:space="preserve">Siorto - Soc. Ind. Ortopedia, Lda  </v>
          </cell>
        </row>
        <row r="10024">
          <cell r="B10024" t="str">
            <v xml:space="preserve">Sipamar-Socª Importª  Peças Acessª </v>
          </cell>
        </row>
        <row r="10025">
          <cell r="B10025" t="str">
            <v xml:space="preserve">Sipca-Proj.Intern.E Consult.,Lda   </v>
          </cell>
        </row>
        <row r="10026">
          <cell r="B10026" t="str">
            <v xml:space="preserve">Siper-Soc. de Isolamentos,Lda      </v>
          </cell>
        </row>
        <row r="10027">
          <cell r="B10027" t="str">
            <v xml:space="preserve">Siplaçor-Soc.Ind.P.E Açores, Lda   </v>
          </cell>
        </row>
        <row r="10028">
          <cell r="B10028" t="str">
            <v xml:space="preserve">Siq - Soc.Indústrias Químicas,Lda  </v>
          </cell>
        </row>
        <row r="10029">
          <cell r="B10029" t="str">
            <v>SIRAM  GEST-CONT. GESTÃO E CONTROLO</v>
          </cell>
        </row>
        <row r="10030">
          <cell r="B10030" t="str">
            <v xml:space="preserve">Sirapol.Lda                        </v>
          </cell>
        </row>
        <row r="10031">
          <cell r="B10031" t="str">
            <v xml:space="preserve">Sirius-Est.E Empreit.Elect.,Lda.   </v>
          </cell>
        </row>
        <row r="10032">
          <cell r="B10032" t="str">
            <v>Sirolis - Prefabricados Betão, S.A.</v>
          </cell>
        </row>
        <row r="10033">
          <cell r="B10033" t="str">
            <v xml:space="preserve">Sis - S.Integrados Serviços, Lda   </v>
          </cell>
        </row>
        <row r="10034">
          <cell r="B10034" t="str">
            <v>Sisacol-Sist. Autom. e Controle,Lda</v>
          </cell>
        </row>
        <row r="10035">
          <cell r="B10035" t="str">
            <v xml:space="preserve">Sisfaro, Lda.                      </v>
          </cell>
        </row>
        <row r="10036">
          <cell r="B10036" t="str">
            <v xml:space="preserve">Sisgarbe-Soluções Informáticas,Lda </v>
          </cell>
        </row>
        <row r="10037">
          <cell r="B10037" t="str">
            <v xml:space="preserve">Sisidro--Gab.Est.Sist.Ambientais   </v>
          </cell>
        </row>
        <row r="10038">
          <cell r="B10038" t="str">
            <v>Sisil-Soc.Ibero Suiça I.Emp.Exp.Lda</v>
          </cell>
        </row>
        <row r="10039">
          <cell r="B10039" t="str">
            <v>SISip-Sist.Informação e Serviços,Ld</v>
          </cell>
        </row>
        <row r="10040">
          <cell r="B10040" t="str">
            <v xml:space="preserve">Sismodular-Engenharia Lda          </v>
          </cell>
        </row>
        <row r="10041">
          <cell r="B10041" t="str">
            <v xml:space="preserve">Sisporsol - Sist.Prot.Solar, Lda   </v>
          </cell>
        </row>
        <row r="10042">
          <cell r="B10042" t="str">
            <v xml:space="preserve">Sissel B. Cardona                  </v>
          </cell>
        </row>
        <row r="10043">
          <cell r="B10043" t="str">
            <v>Sistar-Arquit.Mobiliário Escritório</v>
          </cell>
        </row>
        <row r="10044">
          <cell r="B10044" t="str">
            <v xml:space="preserve">Sistavac-S.Aquec.Vent.Ar Cond.S.A. </v>
          </cell>
        </row>
        <row r="10045">
          <cell r="B10045" t="str">
            <v xml:space="preserve">Sistecopia - Sist. e Máq. Escrit., </v>
          </cell>
        </row>
        <row r="10046">
          <cell r="B10046" t="str">
            <v xml:space="preserve">Sistelmar-Soc.Construções, Lda     </v>
          </cell>
        </row>
        <row r="10047">
          <cell r="B10047" t="str">
            <v xml:space="preserve">Sistemas Mcdonald´s Portugal, Lda  </v>
          </cell>
        </row>
        <row r="10048">
          <cell r="B10048" t="str">
            <v xml:space="preserve">Sistemas XXI-Equip.Sist.Sul, Lda   </v>
          </cell>
        </row>
        <row r="10049">
          <cell r="B10049" t="str">
            <v xml:space="preserve">Sistemplaco-Mat.Prefabricados,Lda  </v>
          </cell>
        </row>
        <row r="10050">
          <cell r="B10050" t="str">
            <v xml:space="preserve">Sistimetra-Sist.E Med.Ind., Lda.   </v>
          </cell>
        </row>
        <row r="10051">
          <cell r="B10051" t="str">
            <v xml:space="preserve">Sistopo-Sistemas Topográficos      </v>
          </cell>
        </row>
        <row r="10052">
          <cell r="B10052" t="str">
            <v xml:space="preserve">Sistrónica Sul-Alarmes Segur.Lda   </v>
          </cell>
        </row>
        <row r="10053">
          <cell r="B10053" t="str">
            <v xml:space="preserve">Sisvend-Sistemas Equipamentos,Lda  </v>
          </cell>
        </row>
        <row r="10054">
          <cell r="B10054" t="str">
            <v xml:space="preserve">Sita Inf.Networking Comput.USA,Inc </v>
          </cell>
        </row>
        <row r="10055">
          <cell r="B10055" t="str">
            <v>Sita-Information Networking Computi</v>
          </cell>
        </row>
        <row r="10056">
          <cell r="B10056" t="str">
            <v xml:space="preserve">Sita-S.Int.Telecom.Aeronautiques   </v>
          </cell>
        </row>
        <row r="10057">
          <cell r="B10057" t="str">
            <v xml:space="preserve">SITA-Soc.Intern.Com.Aeronaves      </v>
          </cell>
        </row>
        <row r="10058">
          <cell r="B10058" t="str">
            <v>SITAVA-Sind.Trab.Aviação Aeroportos</v>
          </cell>
        </row>
        <row r="10059">
          <cell r="B10059" t="str">
            <v xml:space="preserve">Site Specific-Arquitectura         </v>
          </cell>
        </row>
        <row r="10060">
          <cell r="B10060" t="str">
            <v xml:space="preserve">Sitema                             </v>
          </cell>
        </row>
        <row r="10061">
          <cell r="B10061" t="str">
            <v>Sitis-S.Informáticos Imp.Export.Lda</v>
          </cell>
        </row>
        <row r="10062">
          <cell r="B10062" t="str">
            <v xml:space="preserve">Siturjorgense-Soc.Empr.T.S.Jorge   </v>
          </cell>
        </row>
        <row r="10063">
          <cell r="B10063" t="str">
            <v xml:space="preserve">Siturpico, SA                      </v>
          </cell>
        </row>
        <row r="10064">
          <cell r="B10064" t="str">
            <v>SIVA-Soc.Imp.Veículos Automóveis,SA</v>
          </cell>
        </row>
        <row r="10065">
          <cell r="B10065" t="str">
            <v xml:space="preserve">Six-Investimentos Turísticos, SA   </v>
          </cell>
        </row>
        <row r="10066">
          <cell r="B10066" t="str">
            <v>SJC-Comércio Componentes Eleº Elect</v>
          </cell>
        </row>
        <row r="10067">
          <cell r="B10067" t="str">
            <v xml:space="preserve">SKS Ingenieure AG                  </v>
          </cell>
        </row>
        <row r="10068">
          <cell r="B10068" t="str">
            <v>Sky Management &amp; Capital Partners L</v>
          </cell>
        </row>
        <row r="10069">
          <cell r="B10069" t="str">
            <v xml:space="preserve">Skynet-J.B.G-S.Corresp.Intern.Lda  </v>
          </cell>
        </row>
        <row r="10070">
          <cell r="B10070" t="str">
            <v xml:space="preserve">Skyros-Congressos, Lda             </v>
          </cell>
        </row>
        <row r="10071">
          <cell r="B10071" t="str">
            <v xml:space="preserve">Skytrax Research                   </v>
          </cell>
        </row>
        <row r="10072">
          <cell r="B10072" t="str">
            <v xml:space="preserve">Slack Incorporated                 </v>
          </cell>
        </row>
        <row r="10073">
          <cell r="B10073" t="str">
            <v xml:space="preserve">SLE - Electricidade do Sul, S.A.   </v>
          </cell>
        </row>
        <row r="10074">
          <cell r="B10074" t="str">
            <v>SLIMCEI-S.Limp.Manut.Com.Eq.Ind.Lda</v>
          </cell>
        </row>
        <row r="10075">
          <cell r="B10075" t="str">
            <v>Slime-Project.de Educ. Divertida Ld</v>
          </cell>
        </row>
        <row r="10076">
          <cell r="B10076" t="str">
            <v xml:space="preserve">SMART - Cartões Plásticos, SA      </v>
          </cell>
        </row>
        <row r="10077">
          <cell r="B10077" t="str">
            <v>Smartlight-Soluções Audiovisuais Pr</v>
          </cell>
        </row>
        <row r="10078">
          <cell r="B10078" t="str">
            <v xml:space="preserve">SmartsChips,Lda                    </v>
          </cell>
        </row>
        <row r="10079">
          <cell r="B10079" t="str">
            <v xml:space="preserve">SMD-Regulação Sinistros,Unip.Lda   </v>
          </cell>
        </row>
        <row r="10080">
          <cell r="B10080" t="str">
            <v xml:space="preserve">SMI Conferences LTD                </v>
          </cell>
        </row>
        <row r="10081">
          <cell r="B10081" t="str">
            <v xml:space="preserve">Smith e Nephew, Lda                </v>
          </cell>
        </row>
        <row r="10082">
          <cell r="B10082" t="str">
            <v>Smith-Soc.Mariense I.Hoteleiros,Lda</v>
          </cell>
        </row>
        <row r="10083">
          <cell r="B10083" t="str">
            <v xml:space="preserve">Sna Europe (Industries), SA        </v>
          </cell>
        </row>
        <row r="10084">
          <cell r="B10084" t="str">
            <v xml:space="preserve">Snec - Soc.Nac.Electr.Constr.,Lda  </v>
          </cell>
        </row>
        <row r="10085">
          <cell r="B10085" t="str">
            <v xml:space="preserve">SNMP Research International, Inc.  </v>
          </cell>
        </row>
        <row r="10086">
          <cell r="B10086" t="str">
            <v xml:space="preserve">SNORD-SuperNormalDesing            </v>
          </cell>
        </row>
        <row r="10087">
          <cell r="B10087" t="str">
            <v>Snow Publicidade-ComercªConsultª Gr</v>
          </cell>
        </row>
        <row r="10088">
          <cell r="B10088" t="str">
            <v xml:space="preserve">Snsi-Soc.Nac.Sist,Informação, S.A. </v>
          </cell>
        </row>
        <row r="10089">
          <cell r="B10089" t="str">
            <v xml:space="preserve">Só Apresentações Lda               </v>
          </cell>
        </row>
        <row r="10090">
          <cell r="B10090" t="str">
            <v xml:space="preserve">Só Carimbos, Lda                   </v>
          </cell>
        </row>
        <row r="10091">
          <cell r="B10091" t="str">
            <v>Soares &amp; Andrade-Inst. Eléctricas,L</v>
          </cell>
        </row>
        <row r="10092">
          <cell r="B10092" t="str">
            <v xml:space="preserve">Soares &amp; Neto, Lda                 </v>
          </cell>
        </row>
        <row r="10093">
          <cell r="B10093" t="str">
            <v xml:space="preserve">Soares &amp; Pacheco, Lda              </v>
          </cell>
        </row>
        <row r="10094">
          <cell r="B10094" t="str">
            <v xml:space="preserve">SOARES &amp; SOUSA, Lda.               </v>
          </cell>
        </row>
        <row r="10095">
          <cell r="B10095" t="str">
            <v xml:space="preserve">Soares e João Hipólito, Lda        </v>
          </cell>
        </row>
        <row r="10096">
          <cell r="B10096" t="str">
            <v xml:space="preserve">Soares Oliveira, SA                </v>
          </cell>
        </row>
        <row r="10097">
          <cell r="B10097" t="str">
            <v xml:space="preserve">Soares Rama Construções, Lda.      </v>
          </cell>
        </row>
        <row r="10098">
          <cell r="B10098" t="str">
            <v xml:space="preserve">Soauto-Com.Automóveis,S.A.         </v>
          </cell>
        </row>
        <row r="10099">
          <cell r="B10099" t="str">
            <v xml:space="preserve">Soc. Abastecedora da Maia, Lda.    </v>
          </cell>
        </row>
        <row r="10100">
          <cell r="B10100" t="str">
            <v xml:space="preserve">Soc. Adv. Santos F. Al.S. Mi.E.    </v>
          </cell>
        </row>
        <row r="10101">
          <cell r="B10101" t="str">
            <v xml:space="preserve">Soc. Atlas Copco de Portugal, Lda  </v>
          </cell>
        </row>
        <row r="10102">
          <cell r="B10102" t="str">
            <v xml:space="preserve">Soc. Com. Braz &amp; Braz, SA          </v>
          </cell>
        </row>
        <row r="10103">
          <cell r="B10103" t="str">
            <v xml:space="preserve">Soc. Comercial C. Santos, Lda.     </v>
          </cell>
        </row>
        <row r="10104">
          <cell r="B10104" t="str">
            <v xml:space="preserve">Soc. Comercial Teófilo Garcia      </v>
          </cell>
        </row>
        <row r="10105">
          <cell r="B10105" t="str">
            <v xml:space="preserve">Soc. Comidas e Bebidas, Lda        </v>
          </cell>
        </row>
        <row r="10106">
          <cell r="B10106" t="str">
            <v xml:space="preserve">Soc. Const. Explor. Hoteleira,S.A. </v>
          </cell>
        </row>
        <row r="10107">
          <cell r="B10107" t="str">
            <v xml:space="preserve">Soc. Const.Miranda e Filhos, Lda   </v>
          </cell>
        </row>
        <row r="10108">
          <cell r="B10108" t="str">
            <v xml:space="preserve">Soc. Hist. Independ.  Portugal     </v>
          </cell>
        </row>
        <row r="10109">
          <cell r="B10109" t="str">
            <v xml:space="preserve">Soc. Importadora Romafe, Lda.      </v>
          </cell>
        </row>
        <row r="10110">
          <cell r="B10110" t="str">
            <v xml:space="preserve">Soc. Industrial Faialense, Lda     </v>
          </cell>
        </row>
        <row r="10111">
          <cell r="B10111" t="str">
            <v xml:space="preserve">Soc. Óptica-Técnica OPTEC, Lda.    </v>
          </cell>
        </row>
        <row r="10112">
          <cell r="B10112" t="str">
            <v xml:space="preserve">Soc. Papelarias Artex, Lda.        </v>
          </cell>
        </row>
        <row r="10113">
          <cell r="B10113" t="str">
            <v xml:space="preserve">Soc. Recreativa Banda 15 de Agosto </v>
          </cell>
        </row>
        <row r="10114">
          <cell r="B10114" t="str">
            <v xml:space="preserve">Soc. Serigrafia Açoreana, Lda      </v>
          </cell>
        </row>
        <row r="10115">
          <cell r="B10115" t="str">
            <v xml:space="preserve">Soc. Turística da Penina, SA       </v>
          </cell>
        </row>
        <row r="10116">
          <cell r="B10116" t="str">
            <v>Soc. Turistica Nossa Senhora da Est</v>
          </cell>
        </row>
        <row r="10117">
          <cell r="B10117" t="str">
            <v xml:space="preserve">Soc.Advogados-José Drago e Assoc   </v>
          </cell>
        </row>
        <row r="10118">
          <cell r="B10118" t="str">
            <v xml:space="preserve">Soc.Agric.Com.Quinta Aveleda, SA   </v>
          </cell>
        </row>
        <row r="10119">
          <cell r="B10119" t="str">
            <v xml:space="preserve">Soc.Agrícola e Com.do Varosa, SA   </v>
          </cell>
        </row>
        <row r="10120">
          <cell r="B10120" t="str">
            <v>Soc.Altitude Software-Serv.Sist..SA</v>
          </cell>
        </row>
        <row r="10121">
          <cell r="B10121" t="str">
            <v xml:space="preserve">Soc.Autom.Normotores-Pinheiro,Lda  </v>
          </cell>
        </row>
        <row r="10122">
          <cell r="B10122" t="str">
            <v xml:space="preserve">Soc.C.Op.Fundiç.Bronzes Casq.Crl   </v>
          </cell>
        </row>
        <row r="10123">
          <cell r="B10123" t="str">
            <v xml:space="preserve">Soc.Com.Crocker Delaforce e C.Lda  </v>
          </cell>
        </row>
        <row r="10124">
          <cell r="B10124" t="str">
            <v xml:space="preserve">Soc.Comerc.Ferragens Boqueirão,L   </v>
          </cell>
        </row>
        <row r="10125">
          <cell r="B10125" t="str">
            <v xml:space="preserve">Soc.Const. Maia &amp; Maia, sa         </v>
          </cell>
        </row>
        <row r="10126">
          <cell r="B10126" t="str">
            <v xml:space="preserve">Soc.Constr.Soares da Costa, SA     </v>
          </cell>
        </row>
        <row r="10127">
          <cell r="B10127" t="str">
            <v xml:space="preserve">Soc.Construções Lucino Lima, Lda   </v>
          </cell>
        </row>
        <row r="10128">
          <cell r="B10128" t="str">
            <v xml:space="preserve">Soc.de Acess.Ind.Netto e Ca,Lda.   </v>
          </cell>
        </row>
        <row r="10129">
          <cell r="B10129" t="str">
            <v xml:space="preserve">Soc.de Vedantes e Máquinas, SA     </v>
          </cell>
        </row>
        <row r="10130">
          <cell r="B10130" t="str">
            <v xml:space="preserve">Soc.Empr.Turist.C.Matosinhos, Lda  </v>
          </cell>
        </row>
        <row r="10131">
          <cell r="B10131" t="str">
            <v>Soc.Empr.Turist.Jardins do Lago,Lda</v>
          </cell>
        </row>
        <row r="10132">
          <cell r="B10132" t="str">
            <v xml:space="preserve">Soc.Empreitadas Ferroviárias, Sa   </v>
          </cell>
        </row>
        <row r="10133">
          <cell r="B10133" t="str">
            <v>Soc.Eq.Comércio Indústria,Lda (Alpi</v>
          </cell>
        </row>
        <row r="10134">
          <cell r="B10134" t="str">
            <v xml:space="preserve">Soc.Hoteleira Oliatlântico, SA     </v>
          </cell>
        </row>
        <row r="10135">
          <cell r="B10135" t="str">
            <v xml:space="preserve">Soc.Hoteleira Seoane, S.A.         </v>
          </cell>
        </row>
        <row r="10136">
          <cell r="B10136" t="str">
            <v>Soc.Imobiliária Gestão de Hóteis,SA</v>
          </cell>
        </row>
        <row r="10137">
          <cell r="B10137" t="str">
            <v xml:space="preserve">Soc.Industrial A Parqueadora,Lda   </v>
          </cell>
        </row>
        <row r="10138">
          <cell r="B10138" t="str">
            <v xml:space="preserve">Soc.Lusa de Espectáculos, Lda      </v>
          </cell>
        </row>
        <row r="10139">
          <cell r="B10139" t="str">
            <v xml:space="preserve">Soc.Metais Pinto da Silva, Lda     </v>
          </cell>
        </row>
        <row r="10140">
          <cell r="B10140" t="str">
            <v xml:space="preserve">Soc.Nac.Sinalização Vertical, Lda  </v>
          </cell>
        </row>
        <row r="10141">
          <cell r="B10141" t="str">
            <v xml:space="preserve">Soc.Port.do Acumulador Tudor, SA   </v>
          </cell>
        </row>
        <row r="10142">
          <cell r="B10142" t="str">
            <v xml:space="preserve">Soc.Port.Separ.Sólid.Líquidos,Lda  </v>
          </cell>
        </row>
        <row r="10143">
          <cell r="B10143" t="str">
            <v xml:space="preserve">Soc.Portuguesa Automóveis, S.A.    </v>
          </cell>
        </row>
        <row r="10144">
          <cell r="B10144" t="str">
            <v xml:space="preserve">Soc.Portuguesa do Arlíquido, Lda   </v>
          </cell>
        </row>
        <row r="10145">
          <cell r="B10145" t="str">
            <v xml:space="preserve">Soc.Portuguesa Medicina Trabalho   </v>
          </cell>
        </row>
        <row r="10146">
          <cell r="B10146" t="str">
            <v xml:space="preserve">Soc.Representac.e Construções,Lda  </v>
          </cell>
        </row>
        <row r="10147">
          <cell r="B10147" t="str">
            <v xml:space="preserve">Soc.Representações Avlis, Lda.     </v>
          </cell>
        </row>
        <row r="10148">
          <cell r="B10148" t="str">
            <v xml:space="preserve">Soc.Residenc.Ilha das Flores,Lda   </v>
          </cell>
        </row>
        <row r="10149">
          <cell r="B10149" t="str">
            <v xml:space="preserve">Soc.Tapeçarias do Oriente, SA      </v>
          </cell>
        </row>
        <row r="10150">
          <cell r="B10150" t="str">
            <v xml:space="preserve">Soc.Técnica de Canalizações, Lda   </v>
          </cell>
        </row>
        <row r="10151">
          <cell r="B10151" t="str">
            <v xml:space="preserve">Soc.Técnica Eq.Colectividades, Lda </v>
          </cell>
        </row>
        <row r="10152">
          <cell r="B10152" t="str">
            <v xml:space="preserve">Soc.Terceirense de Publicidade,Lda </v>
          </cell>
        </row>
        <row r="10153">
          <cell r="B10153" t="str">
            <v xml:space="preserve">Soc.Turismo Convento Trindade,Lda  </v>
          </cell>
        </row>
        <row r="10154">
          <cell r="B10154" t="str">
            <v xml:space="preserve">Soc.Turística Monte de Santana, SA </v>
          </cell>
        </row>
        <row r="10155">
          <cell r="B10155" t="str">
            <v xml:space="preserve">Soc.Vicra Desportiva, SA           </v>
          </cell>
        </row>
        <row r="10156">
          <cell r="B10156" t="str">
            <v xml:space="preserve">Socaial - Soc.Com.Acess.Ind.,Lda   </v>
          </cell>
        </row>
        <row r="10157">
          <cell r="B10157" t="str">
            <v xml:space="preserve">Socarto                            </v>
          </cell>
        </row>
        <row r="10158">
          <cell r="B10158" t="str">
            <v>Socequi-Socº de Equipºs Industriais</v>
          </cell>
        </row>
        <row r="10159">
          <cell r="B10159" t="str">
            <v xml:space="preserve">Socied.Aprestos Para Navios,Lda.   </v>
          </cell>
        </row>
        <row r="10160">
          <cell r="B10160" t="str">
            <v xml:space="preserve">Sociedade A. Providencial, Lda     </v>
          </cell>
        </row>
        <row r="10161">
          <cell r="B10161" t="str">
            <v>Sociedade Advogados de Resp.Limitad</v>
          </cell>
        </row>
        <row r="10162">
          <cell r="B10162" t="str">
            <v xml:space="preserve">Sociedade Com. Luso-Italiana,Lda   </v>
          </cell>
        </row>
        <row r="10163">
          <cell r="B10163" t="str">
            <v xml:space="preserve">Sociedade Construções do Bico      </v>
          </cell>
        </row>
        <row r="10164">
          <cell r="B10164" t="str">
            <v xml:space="preserve">Sociedade Corretora, Lda.          </v>
          </cell>
        </row>
        <row r="10165">
          <cell r="B10165" t="str">
            <v xml:space="preserve">Sociedade da Ilha Verde, Lda       </v>
          </cell>
        </row>
        <row r="10166">
          <cell r="B10166" t="str">
            <v>Sociedade de Construções José Couti</v>
          </cell>
        </row>
        <row r="10167">
          <cell r="B10167" t="str">
            <v xml:space="preserve">Sociedade de Geografia de Lisboa   </v>
          </cell>
        </row>
        <row r="10168">
          <cell r="B10168" t="str">
            <v xml:space="preserve">Sociedade de Rolamentos SDR, SA    </v>
          </cell>
        </row>
        <row r="10169">
          <cell r="B10169" t="str">
            <v xml:space="preserve">Sociedade Empreitadas Adriano,SA   </v>
          </cell>
        </row>
        <row r="10170">
          <cell r="B10170" t="str">
            <v xml:space="preserve">Sociedade Hoteleira de Sete Rios   </v>
          </cell>
        </row>
        <row r="10171">
          <cell r="B10171" t="str">
            <v xml:space="preserve">Sociedade Hoteleira do Arez        </v>
          </cell>
        </row>
        <row r="10172">
          <cell r="B10172" t="str">
            <v>Sociedade Lusitana de Hoteis Limita</v>
          </cell>
        </row>
        <row r="10173">
          <cell r="B10173" t="str">
            <v xml:space="preserve">Sociedade Lusolanda, Lda.          </v>
          </cell>
        </row>
        <row r="10174">
          <cell r="B10174" t="str">
            <v xml:space="preserve">Sociedade Pollux, SA               </v>
          </cell>
        </row>
        <row r="10175">
          <cell r="B10175" t="str">
            <v xml:space="preserve">Sociedade Portuguesa CAVAN, SA     </v>
          </cell>
        </row>
        <row r="10176">
          <cell r="B10176" t="str">
            <v xml:space="preserve">Sociedade Portuguesa de Autores    </v>
          </cell>
        </row>
        <row r="10177">
          <cell r="B10177" t="str">
            <v xml:space="preserve">Sociedade Portuguesa Geotecnia     </v>
          </cell>
        </row>
        <row r="10178">
          <cell r="B10178" t="str">
            <v xml:space="preserve">Sociedade Rolamentos-SDR, SA       </v>
          </cell>
        </row>
        <row r="10179">
          <cell r="B10179" t="str">
            <v xml:space="preserve">Sociedade Técnica Açoreana, Lda.   </v>
          </cell>
        </row>
        <row r="10180">
          <cell r="B10180" t="str">
            <v xml:space="preserve">Sociedade Victor, Lda              </v>
          </cell>
        </row>
        <row r="10181">
          <cell r="B10181" t="str">
            <v xml:space="preserve">Sociedade Zickerman, Lda           </v>
          </cell>
        </row>
        <row r="10182">
          <cell r="B10182" t="str">
            <v xml:space="preserve">Socieventos-Org.Realiz.Eventos,Lda </v>
          </cell>
        </row>
        <row r="10183">
          <cell r="B10183" t="str">
            <v xml:space="preserve">Socimarpe, Lda                     </v>
          </cell>
        </row>
        <row r="10184">
          <cell r="B10184" t="str">
            <v xml:space="preserve">Soci-Soc.Comunic.Independente,SA   </v>
          </cell>
        </row>
        <row r="10185">
          <cell r="B10185" t="str">
            <v xml:space="preserve">Sociveda-Com.Produtos Arame, SA    </v>
          </cell>
        </row>
        <row r="10186">
          <cell r="B10186" t="str">
            <v xml:space="preserve">Socomec Ibérica S.A                </v>
          </cell>
        </row>
        <row r="10187">
          <cell r="B10187" t="str">
            <v xml:space="preserve">Soconcil-Const.E Obras Publ.,Lda   </v>
          </cell>
        </row>
        <row r="10188">
          <cell r="B10188" t="str">
            <v xml:space="preserve">Soconstrói - Soc.Construções, SA   </v>
          </cell>
        </row>
        <row r="10189">
          <cell r="B10189" t="str">
            <v>Socremol-S.Const. Rep. de Molas,Lda</v>
          </cell>
        </row>
        <row r="10190">
          <cell r="B10190" t="str">
            <v xml:space="preserve">Socrisbal-Engenharia .Lda          </v>
          </cell>
        </row>
        <row r="10191">
          <cell r="B10191" t="str">
            <v xml:space="preserve">Socunha-Tecidos e Enxovais, Lda    </v>
          </cell>
        </row>
        <row r="10192">
          <cell r="B10192" t="str">
            <v xml:space="preserve">Sodarca-Soc.Distr.Armas Caça, Lda  </v>
          </cell>
        </row>
        <row r="10193">
          <cell r="B10193" t="str">
            <v>Sodiol-Soc.Dist de Óleos Lubrifican</v>
          </cell>
        </row>
        <row r="10194">
          <cell r="B10194" t="str">
            <v xml:space="preserve">Sodisnasa-S.Transp.Distribuição,SA </v>
          </cell>
        </row>
        <row r="10195">
          <cell r="B10195" t="str">
            <v>SODRIL-Representações Insulares, Ld</v>
          </cell>
        </row>
        <row r="10196">
          <cell r="B10196" t="str">
            <v xml:space="preserve">Sofai-Soc.Forn.Acess.Industr.Lda   </v>
          </cell>
        </row>
        <row r="10197">
          <cell r="B10197" t="str">
            <v xml:space="preserve">Sofepral - S.Progresso Antas,Lda   </v>
          </cell>
        </row>
        <row r="10198">
          <cell r="B10198" t="str">
            <v xml:space="preserve">Sofestas                           </v>
          </cell>
        </row>
        <row r="10199">
          <cell r="B10199" t="str">
            <v xml:space="preserve">Sofia Alexandra Casanova Martins   </v>
          </cell>
        </row>
        <row r="10200">
          <cell r="B10200" t="str">
            <v>SOFIA ALEXANDRA PINHEIRO CACHUCHO C</v>
          </cell>
        </row>
        <row r="10201">
          <cell r="B10201" t="str">
            <v xml:space="preserve">Sofia de Orey Arriaga e Cunha      </v>
          </cell>
        </row>
        <row r="10202">
          <cell r="B10202" t="str">
            <v xml:space="preserve">Sofia dos Santos Fonseca Bento     </v>
          </cell>
        </row>
        <row r="10203">
          <cell r="B10203" t="str">
            <v xml:space="preserve">SOFIA EUGENIA M.S.M. DA ROCHA      </v>
          </cell>
        </row>
        <row r="10204">
          <cell r="B10204" t="str">
            <v xml:space="preserve">SOFIA INACIO FERREIRA DELGADO      </v>
          </cell>
        </row>
        <row r="10205">
          <cell r="B10205" t="str">
            <v xml:space="preserve">Sofia Laura Costa Fonseca Reis     </v>
          </cell>
        </row>
        <row r="10206">
          <cell r="B10206" t="str">
            <v xml:space="preserve">Sofia Maria Estevinha S.Gonçalves  </v>
          </cell>
        </row>
        <row r="10207">
          <cell r="B10207" t="str">
            <v xml:space="preserve">SOFIA PAULA BOM ROSA SIMÕES        </v>
          </cell>
        </row>
        <row r="10208">
          <cell r="B10208" t="str">
            <v xml:space="preserve">Sofia Pereira de Sena Sales Lopes  </v>
          </cell>
        </row>
        <row r="10209">
          <cell r="B10209" t="str">
            <v xml:space="preserve">Sofia Sottomayor-Unipessoal, Lda   </v>
          </cell>
        </row>
        <row r="10210">
          <cell r="B10210" t="str">
            <v>Sofipack-Materiais de Embalagem,Lda</v>
          </cell>
        </row>
        <row r="10211">
          <cell r="B10211" t="str">
            <v xml:space="preserve">Sofréavia Service                  </v>
          </cell>
        </row>
        <row r="10212">
          <cell r="B10212" t="str">
            <v>Soft Finança-Software Sitemas Finan</v>
          </cell>
        </row>
        <row r="10213">
          <cell r="B10213" t="str">
            <v xml:space="preserve">Softduarte-Serv.Téc. Infor.,Lda    </v>
          </cell>
        </row>
        <row r="10214">
          <cell r="B10214" t="str">
            <v xml:space="preserve">Softinsa                           </v>
          </cell>
        </row>
        <row r="10215">
          <cell r="B10215" t="str">
            <v xml:space="preserve">Softires-Informática Serv., Lda    </v>
          </cell>
        </row>
        <row r="10216">
          <cell r="B10216" t="str">
            <v xml:space="preserve">Softmore-Software,Mob.Regist,Lda   </v>
          </cell>
        </row>
        <row r="10217">
          <cell r="B10217" t="str">
            <v>Software AG Portugal-Alta Tecn.Inf,</v>
          </cell>
        </row>
        <row r="10218">
          <cell r="B10218" t="str">
            <v xml:space="preserve">Sogae Editora, Lda                 </v>
          </cell>
        </row>
        <row r="10219">
          <cell r="B10219" t="str">
            <v>Sogal-Soc.Gest.Exploração Hoteis,SA</v>
          </cell>
        </row>
        <row r="10220">
          <cell r="B10220" t="str">
            <v xml:space="preserve">Sogapal-Soc.Gráfica da Paiã, Lda   </v>
          </cell>
        </row>
        <row r="10221">
          <cell r="B10221" t="str">
            <v>Sogecinco-S.Gestão Consultadoria,Ld</v>
          </cell>
        </row>
        <row r="10222">
          <cell r="B10222" t="str">
            <v xml:space="preserve">Sogeti-S.Gest.Telec.Informática,SA </v>
          </cell>
        </row>
        <row r="10223">
          <cell r="B10223" t="str">
            <v xml:space="preserve">Sogrape - Distribuição, sa         </v>
          </cell>
        </row>
        <row r="10224">
          <cell r="B10224" t="str">
            <v xml:space="preserve">Sogrape - Vinhos de Portugal, S.A. </v>
          </cell>
        </row>
        <row r="10225">
          <cell r="B10225" t="str">
            <v xml:space="preserve">Sogrape - Vinícola Vale Dão, Lda   </v>
          </cell>
        </row>
        <row r="10226">
          <cell r="B10226" t="str">
            <v xml:space="preserve">Sojormédia Capital S.A             </v>
          </cell>
        </row>
        <row r="10227">
          <cell r="B10227" t="str">
            <v xml:space="preserve">Sojormédia Norte, S.A              </v>
          </cell>
        </row>
        <row r="10228">
          <cell r="B10228" t="str">
            <v>Sojornal-Soc.Jornalíst.Editorial,SA</v>
          </cell>
        </row>
        <row r="10229">
          <cell r="B10229" t="str">
            <v xml:space="preserve">Solange e Fernando, Lda            </v>
          </cell>
        </row>
        <row r="10230">
          <cell r="B10230" t="str">
            <v xml:space="preserve">Solape Comercial-Eq.Mat.Escrit.S.A </v>
          </cell>
        </row>
        <row r="10231">
          <cell r="B10231" t="str">
            <v>Solape Norte-I.Com.Encad.Escrit.Lda</v>
          </cell>
        </row>
        <row r="10232">
          <cell r="B10232" t="str">
            <v xml:space="preserve">Solar da Graça-Soc.Unipessoal,Lda  </v>
          </cell>
        </row>
        <row r="10233">
          <cell r="B10233" t="str">
            <v>Solbel-S.Bebidas Pr.Alimentares,Lda</v>
          </cell>
        </row>
        <row r="10234">
          <cell r="B10234" t="str">
            <v>Solbrinder-Brindes Publicitários,Ld</v>
          </cell>
        </row>
        <row r="10235">
          <cell r="B10235" t="str">
            <v xml:space="preserve">Soldalis - Eq.Soldad.Ar Compr.Lda  </v>
          </cell>
        </row>
        <row r="10236">
          <cell r="B10236" t="str">
            <v>Soldaxis-C.Prod.Manut.Industrial,Ld</v>
          </cell>
        </row>
        <row r="10237">
          <cell r="B10237" t="str">
            <v xml:space="preserve">Soledade &amp; Filhos-Com.Lubrific.Lda </v>
          </cell>
        </row>
        <row r="10238">
          <cell r="B10238" t="str">
            <v xml:space="preserve">Soler &amp; Palau, Lda                 </v>
          </cell>
        </row>
        <row r="10239">
          <cell r="B10239" t="str">
            <v>Solercine,Proj.Equip.Cinemat.Aud.,L</v>
          </cell>
        </row>
        <row r="10240">
          <cell r="B10240" t="str">
            <v>Soletop-Soc.Levant.Topográficos Lda</v>
          </cell>
        </row>
        <row r="10241">
          <cell r="B10241" t="str">
            <v>Solgest-Informática  e Gestão, Lda.</v>
          </cell>
        </row>
        <row r="10242">
          <cell r="B10242" t="str">
            <v xml:space="preserve">Solgráfica-Sociedade Gráfica,Lda   </v>
          </cell>
        </row>
        <row r="10243">
          <cell r="B10243" t="str">
            <v xml:space="preserve">SolidPower, Lda                    </v>
          </cell>
        </row>
        <row r="10244">
          <cell r="B10244" t="str">
            <v xml:space="preserve">Solinca - Eventos e Catering, SA   </v>
          </cell>
        </row>
        <row r="10245">
          <cell r="B10245" t="str">
            <v xml:space="preserve">Solinca Investimentos Turísticos   </v>
          </cell>
        </row>
        <row r="10246">
          <cell r="B10246" t="str">
            <v xml:space="preserve">Solisform-Formação e Serv.Lda.     </v>
          </cell>
        </row>
        <row r="10247">
          <cell r="B10247" t="str">
            <v xml:space="preserve">Sol-S e Solsuni-Tecn.Informação,SA </v>
          </cell>
        </row>
        <row r="10248">
          <cell r="B10248" t="str">
            <v xml:space="preserve">Solsuni-Soluç.Sist.Informática, SA </v>
          </cell>
        </row>
        <row r="10249">
          <cell r="B10249" t="str">
            <v xml:space="preserve">Solubs-Com.de Lubrificantes, Lda   </v>
          </cell>
        </row>
        <row r="10250">
          <cell r="B10250" t="str">
            <v>Solução Ambiente III-Ind.Eq.Ecológ.</v>
          </cell>
        </row>
        <row r="10251">
          <cell r="B10251" t="str">
            <v xml:space="preserve">Soluções M - Mat.Serv.C.Civil,Lda  </v>
          </cell>
        </row>
        <row r="10252">
          <cell r="B10252" t="str">
            <v>Solverde-S.Invest.Tur.Costa Verde,S</v>
          </cell>
        </row>
        <row r="10253">
          <cell r="B10253" t="str">
            <v xml:space="preserve">Solvidros                          </v>
          </cell>
        </row>
        <row r="10254">
          <cell r="B10254" t="str">
            <v xml:space="preserve">Solyplantas                        </v>
          </cell>
        </row>
        <row r="10255">
          <cell r="B10255" t="str">
            <v xml:space="preserve">Somafre Construções, Lda.          </v>
          </cell>
        </row>
        <row r="10256">
          <cell r="B10256" t="str">
            <v xml:space="preserve">Somague - Engenharia, S.A.         </v>
          </cell>
        </row>
        <row r="10257">
          <cell r="B10257" t="str">
            <v xml:space="preserve">Somague Internacional / Guiné      </v>
          </cell>
        </row>
        <row r="10258">
          <cell r="B10258" t="str">
            <v xml:space="preserve">Somague-Ediçor Engenharia , S.A    </v>
          </cell>
        </row>
        <row r="10259">
          <cell r="B10259" t="str">
            <v xml:space="preserve">Soma-Soc.Montag.Automóveis,SA      </v>
          </cell>
        </row>
        <row r="10260">
          <cell r="B10260" t="str">
            <v xml:space="preserve">Somec - Soc.Metropol.Construç.SA   </v>
          </cell>
        </row>
        <row r="10261">
          <cell r="B10261" t="str">
            <v xml:space="preserve">Somefe-Soc.de Metais e Fundição    </v>
          </cell>
        </row>
        <row r="10262">
          <cell r="B10262" t="str">
            <v xml:space="preserve">Someios-Edições e Publicidade,Lda  </v>
          </cell>
        </row>
        <row r="10263">
          <cell r="B10263" t="str">
            <v xml:space="preserve">Somil - Segurança, Lda             </v>
          </cell>
        </row>
        <row r="10264">
          <cell r="B10264" t="str">
            <v xml:space="preserve">Somnorte-Estúdios de Som, SA       </v>
          </cell>
        </row>
        <row r="10265">
          <cell r="B10265" t="str">
            <v xml:space="preserve">Somoluz-Soc.Montag.Eléctricas,Lda  </v>
          </cell>
        </row>
        <row r="10266">
          <cell r="B10266" t="str">
            <v xml:space="preserve">Sonaecom-Serv.Comunicação,SA       </v>
          </cell>
        </row>
        <row r="10267">
          <cell r="B10267" t="str">
            <v xml:space="preserve">Sonasa,M.A-Soc.Segur.Mad.Açores    </v>
          </cell>
        </row>
        <row r="10268">
          <cell r="B10268" t="str">
            <v xml:space="preserve">Sonata Electrodomésticos, Lda.     </v>
          </cell>
        </row>
        <row r="10269">
          <cell r="B10269" t="str">
            <v xml:space="preserve">Sondalis-Capatações de Água, Lda   </v>
          </cell>
        </row>
        <row r="10270">
          <cell r="B10270" t="str">
            <v xml:space="preserve">Sondar-Amostr.Tecnologias Ar,Lda   </v>
          </cell>
        </row>
        <row r="10271">
          <cell r="B10271" t="str">
            <v xml:space="preserve">SÓNIA ALMEIDA DA SILVA             </v>
          </cell>
        </row>
        <row r="10272">
          <cell r="B10272" t="str">
            <v xml:space="preserve">Sónia de Fátima Medeiros Braga     </v>
          </cell>
        </row>
        <row r="10273">
          <cell r="B10273" t="str">
            <v>SÓNIA ISABEL G.DONATO BATISTA GUERR</v>
          </cell>
        </row>
        <row r="10274">
          <cell r="B10274" t="str">
            <v>SÓNIA MANUELA DE CASTRO FONSECA SIL</v>
          </cell>
        </row>
        <row r="10275">
          <cell r="B10275" t="str">
            <v>SÓNIA MARIA BOTELHO G. ALMEIDA GARC</v>
          </cell>
        </row>
        <row r="10276">
          <cell r="B10276" t="str">
            <v xml:space="preserve">Sónia Maria da Silva Santos        </v>
          </cell>
        </row>
        <row r="10277">
          <cell r="B10277" t="str">
            <v xml:space="preserve">SONIA MARIA MELO RIBEIRO           </v>
          </cell>
        </row>
        <row r="10278">
          <cell r="B10278" t="str">
            <v xml:space="preserve">SÓNIA MARIA PAULO GUEDES           </v>
          </cell>
        </row>
        <row r="10279">
          <cell r="B10279" t="str">
            <v xml:space="preserve">SÓNIA MARIA RODRIGUES MENESES      </v>
          </cell>
        </row>
        <row r="10280">
          <cell r="B10280" t="str">
            <v xml:space="preserve">Sónia Massa                        </v>
          </cell>
        </row>
        <row r="10281">
          <cell r="B10281" t="str">
            <v xml:space="preserve">Sónia Nunes Duque                  </v>
          </cell>
        </row>
        <row r="10282">
          <cell r="B10282" t="str">
            <v xml:space="preserve">Sónia Reis                         </v>
          </cell>
        </row>
        <row r="10283">
          <cell r="B10283" t="str">
            <v xml:space="preserve">SONIA ROCHA DA VELHA DOMINGUES     </v>
          </cell>
        </row>
        <row r="10284">
          <cell r="B10284" t="str">
            <v xml:space="preserve">Sónia Santos Neto Apolónia         </v>
          </cell>
        </row>
        <row r="10285">
          <cell r="B10285" t="str">
            <v xml:space="preserve">Sonicel-Acess. e Sobressalentes    </v>
          </cell>
        </row>
        <row r="10286">
          <cell r="B10286" t="str">
            <v xml:space="preserve">Sonigate Leiritrónica, Lda         </v>
          </cell>
        </row>
        <row r="10287">
          <cell r="B10287" t="str">
            <v xml:space="preserve">Sonja Keel Coelho Pereira          </v>
          </cell>
        </row>
        <row r="10288">
          <cell r="B10288" t="str">
            <v xml:space="preserve">Sonotícias ,Edição de Noticias,Lda </v>
          </cell>
        </row>
        <row r="10289">
          <cell r="B10289" t="str">
            <v xml:space="preserve">Sonur-Soc. Import.e Export., Lda   </v>
          </cell>
        </row>
        <row r="10290">
          <cell r="B10290" t="str">
            <v xml:space="preserve">Sony Europe Limited                </v>
          </cell>
        </row>
        <row r="10291">
          <cell r="B10291" t="str">
            <v xml:space="preserve">Sony Portugal, Lda                 </v>
          </cell>
        </row>
        <row r="10292">
          <cell r="B10292" t="str">
            <v xml:space="preserve">SOPCOM-Ass.Port.Ciências Comun.    </v>
          </cell>
        </row>
        <row r="10293">
          <cell r="B10293" t="str">
            <v xml:space="preserve">Sopete Hotéis, Lda                 </v>
          </cell>
        </row>
        <row r="10294">
          <cell r="B10294" t="str">
            <v xml:space="preserve">Sopinal-Fáb.Eq.Urb.Metalur.,Lda    </v>
          </cell>
        </row>
        <row r="10295">
          <cell r="B10295" t="str">
            <v xml:space="preserve">Sopinote-Soc.Prod.Ind.Domest,Lda   </v>
          </cell>
        </row>
        <row r="10296">
          <cell r="B10296" t="str">
            <v xml:space="preserve">Soplacas - Soc.Placas Betão, Lda   </v>
          </cell>
        </row>
        <row r="10297">
          <cell r="B10297" t="str">
            <v xml:space="preserve">Soporgas                           </v>
          </cell>
        </row>
        <row r="10298">
          <cell r="B10298" t="str">
            <v xml:space="preserve">Soporte-Medios Comunicación Huelva </v>
          </cell>
        </row>
        <row r="10299">
          <cell r="B10299" t="str">
            <v xml:space="preserve">Soprac                             </v>
          </cell>
        </row>
        <row r="10300">
          <cell r="B10300" t="str">
            <v xml:space="preserve">SOPREM-NORTE                       </v>
          </cell>
        </row>
        <row r="10301">
          <cell r="B10301" t="str">
            <v xml:space="preserve">Soquímica - Soc.Rep.Química,Lda    </v>
          </cell>
        </row>
        <row r="10302">
          <cell r="B10302" t="str">
            <v xml:space="preserve">SORAYA FERRÃO OUAZAD               </v>
          </cell>
        </row>
        <row r="10303">
          <cell r="B10303" t="str">
            <v xml:space="preserve">So-Redes-Prod.Telas Metálicas, Lda </v>
          </cell>
        </row>
        <row r="10304">
          <cell r="B10304" t="str">
            <v xml:space="preserve">Sorel, Sa                          </v>
          </cell>
        </row>
        <row r="10305">
          <cell r="B10305" t="str">
            <v>Sorema-Tapetes e Cortinas Banho,Lda</v>
          </cell>
        </row>
        <row r="10306">
          <cell r="B10306" t="str">
            <v xml:space="preserve">Sorepal - Soc.Reprogr.Papéis,Lda   </v>
          </cell>
        </row>
        <row r="10307">
          <cell r="B10307" t="str">
            <v xml:space="preserve">Sorisa, Sa                         </v>
          </cell>
        </row>
        <row r="10308">
          <cell r="B10308" t="str">
            <v xml:space="preserve">Soroda-S.Europ.Representações,Lda  </v>
          </cell>
        </row>
        <row r="10309">
          <cell r="B10309" t="str">
            <v xml:space="preserve">Sortemi-Comercio Industrial Lda    </v>
          </cell>
        </row>
        <row r="10310">
          <cell r="B10310" t="str">
            <v xml:space="preserve">Sosatec - Assist. Técnica, Lda.    </v>
          </cell>
        </row>
        <row r="10311">
          <cell r="B10311" t="str">
            <v xml:space="preserve">Sotarco-Soc.Tecn.Ar Condicio.Lda   </v>
          </cell>
        </row>
        <row r="10312">
          <cell r="B10312" t="str">
            <v>Sotécnica Açores-Instalações Tecnic</v>
          </cell>
        </row>
        <row r="10313">
          <cell r="B10313" t="str">
            <v>Sotécnica Sociedade Electrotécnica,</v>
          </cell>
        </row>
        <row r="10314">
          <cell r="B10314" t="str">
            <v xml:space="preserve">Sotecnisol - Soc.Tec.de Isolam.,SA </v>
          </cell>
        </row>
        <row r="10315">
          <cell r="B10315" t="str">
            <v xml:space="preserve">Soteis-Soc.Int.Tur.,S.A.-H.Penta   </v>
          </cell>
        </row>
        <row r="10316">
          <cell r="B10316" t="str">
            <v>Sotelpor II-C.Rádioc.Electrónica,Ld</v>
          </cell>
        </row>
        <row r="10317">
          <cell r="B10317" t="str">
            <v xml:space="preserve">Sotelpor III-Radiocom.Serviços,Lda </v>
          </cell>
        </row>
        <row r="10318">
          <cell r="B10318" t="str">
            <v>Sotelpor-Sist.de Telec.Electronica,</v>
          </cell>
        </row>
        <row r="10319">
          <cell r="B10319" t="str">
            <v xml:space="preserve">Sotenal-Soc.Electr.Com.Abreu,Lda   </v>
          </cell>
        </row>
        <row r="10320">
          <cell r="B10320" t="str">
            <v xml:space="preserve">Soteporta                          </v>
          </cell>
        </row>
        <row r="10321">
          <cell r="B10321" t="str">
            <v>Soterlac-Socº Terceirense Lacticini</v>
          </cell>
        </row>
        <row r="10322">
          <cell r="B10322" t="str">
            <v xml:space="preserve">SOTÉRMICA  - Pelíc.Termorefl.,Lda  </v>
          </cell>
        </row>
        <row r="10323">
          <cell r="B10323" t="str">
            <v xml:space="preserve">Sotkon Portugal ,SA                </v>
          </cell>
        </row>
        <row r="10324">
          <cell r="B10324" t="str">
            <v xml:space="preserve">Sotubar - Climatização,Lda         </v>
          </cell>
        </row>
        <row r="10325">
          <cell r="B10325" t="str">
            <v xml:space="preserve">SOUSA &amp; TAVARES, S.A.              </v>
          </cell>
        </row>
        <row r="10326">
          <cell r="B10326" t="str">
            <v xml:space="preserve">Sousa Coutinho-Soc.Hoteleira, Lda  </v>
          </cell>
        </row>
        <row r="10327">
          <cell r="B10327" t="str">
            <v xml:space="preserve">Sousa e Garcês, Lda                </v>
          </cell>
        </row>
        <row r="10328">
          <cell r="B10328" t="str">
            <v xml:space="preserve">Sousa e Martins, Lda               </v>
          </cell>
        </row>
        <row r="10329">
          <cell r="B10329" t="str">
            <v xml:space="preserve">Sousa e Silva, Lda                 </v>
          </cell>
        </row>
        <row r="10330">
          <cell r="B10330" t="str">
            <v xml:space="preserve">Sousa Pedro, SA                    </v>
          </cell>
        </row>
        <row r="10331">
          <cell r="B10331" t="str">
            <v>Sousa Silva &amp; Lavos-Viagens e Turis</v>
          </cell>
        </row>
        <row r="10332">
          <cell r="B10332" t="str">
            <v xml:space="preserve">Souto &amp; Osório, Lda                </v>
          </cell>
        </row>
        <row r="10333">
          <cell r="B10333" t="str">
            <v xml:space="preserve">Sov Expresso-Transp.Distr.Serv,Lda </v>
          </cell>
        </row>
        <row r="10334">
          <cell r="B10334" t="str">
            <v xml:space="preserve">Sovam International                </v>
          </cell>
        </row>
        <row r="10335">
          <cell r="B10335" t="str">
            <v xml:space="preserve">Soveco - Soc.Veículos Comerc.Lda   </v>
          </cell>
        </row>
        <row r="10336">
          <cell r="B10336" t="str">
            <v xml:space="preserve">Sovereign Publications Limited     </v>
          </cell>
        </row>
        <row r="10337">
          <cell r="B10337" t="str">
            <v xml:space="preserve">Sovial- Soc.Viaturas Aluguer, Lda  </v>
          </cell>
        </row>
        <row r="10338">
          <cell r="B10338" t="str">
            <v xml:space="preserve">Sovion-Com.Máq.Equipamentos,Lda    </v>
          </cell>
        </row>
        <row r="10339">
          <cell r="B10339" t="str">
            <v xml:space="preserve">Space Media                        </v>
          </cell>
        </row>
        <row r="10340">
          <cell r="B10340" t="str">
            <v xml:space="preserve">Spal-Distribuidora Porcelanas,SA   </v>
          </cell>
        </row>
        <row r="10341">
          <cell r="B10341" t="str">
            <v xml:space="preserve">Spamel-Soc.Pap.Mat.Escritório,Lda  </v>
          </cell>
        </row>
        <row r="10342">
          <cell r="B10342" t="str">
            <v>Spark Off-Sistemas de Prevª Combate</v>
          </cell>
        </row>
        <row r="10343">
          <cell r="B10343" t="str">
            <v>SPAST-Soc.Port.Alug.Serv.Texteis,SA</v>
          </cell>
        </row>
        <row r="10344">
          <cell r="B10344" t="str">
            <v xml:space="preserve">SPAT                               </v>
          </cell>
        </row>
        <row r="10345">
          <cell r="B10345" t="str">
            <v xml:space="preserve">SPB-Editores e Livreiros, Lda      </v>
          </cell>
        </row>
        <row r="10346">
          <cell r="B10346" t="str">
            <v xml:space="preserve">Spc - Soc.Pinturas C.Civil, Lda    </v>
          </cell>
        </row>
        <row r="10347">
          <cell r="B10347" t="str">
            <v xml:space="preserve">SPdH-Serviços Portug.Handling, SA  </v>
          </cell>
        </row>
        <row r="10348">
          <cell r="B10348" t="str">
            <v xml:space="preserve">SPEA-Soc.Portug.Estudo das Aves    </v>
          </cell>
        </row>
        <row r="10349">
          <cell r="B10349" t="str">
            <v xml:space="preserve">SpecialMedia-Projectos de Media,SA </v>
          </cell>
        </row>
        <row r="10350">
          <cell r="B10350" t="str">
            <v xml:space="preserve">Specman-Engenharia DiagªManutº     </v>
          </cell>
        </row>
        <row r="10351">
          <cell r="B10351" t="str">
            <v xml:space="preserve">Spec-S.Port.Exposições Congr.SA    </v>
          </cell>
        </row>
        <row r="10352">
          <cell r="B10352" t="str">
            <v xml:space="preserve">SPEM-Soc.Port.Esclerosa Múltipla   </v>
          </cell>
        </row>
        <row r="10353">
          <cell r="B10353" t="str">
            <v xml:space="preserve">SPEQ DIDACTIC-Lda                  </v>
          </cell>
        </row>
        <row r="10354">
          <cell r="B10354" t="str">
            <v xml:space="preserve">Sperantia-Unipessoal, Lda          </v>
          </cell>
        </row>
        <row r="10355">
          <cell r="B10355" t="str">
            <v>SPESI-S.Pr.Ensino Sup.Imobiliário,S</v>
          </cell>
        </row>
        <row r="10356">
          <cell r="B10356" t="str">
            <v xml:space="preserve">SPG Media Limited                  </v>
          </cell>
        </row>
        <row r="10357">
          <cell r="B10357" t="str">
            <v xml:space="preserve">SPG MEDIA LIMITED                  </v>
          </cell>
        </row>
        <row r="10358">
          <cell r="B10358" t="str">
            <v xml:space="preserve">Spínola, Santos e Freitas, Lda.    </v>
          </cell>
        </row>
        <row r="10359">
          <cell r="B10359" t="str">
            <v xml:space="preserve">SPIRITUC Lisboa                    </v>
          </cell>
        </row>
        <row r="10360">
          <cell r="B10360" t="str">
            <v>SPLB-Com.Instalações Eléctricas, Ld</v>
          </cell>
        </row>
        <row r="10361">
          <cell r="B10361" t="str">
            <v>SPNC-Soc.Port.Notícias e Cultura,Ld</v>
          </cell>
        </row>
        <row r="10362">
          <cell r="B10362" t="str">
            <v xml:space="preserve">SPORT  ZONE (AÇORES)               </v>
          </cell>
        </row>
        <row r="10363">
          <cell r="B10363" t="str">
            <v>Sport Zone-Comercio Artº Desporto S</v>
          </cell>
        </row>
        <row r="10364">
          <cell r="B10364" t="str">
            <v xml:space="preserve">Sporting Clube Farense             </v>
          </cell>
        </row>
        <row r="10365">
          <cell r="B10365" t="str">
            <v xml:space="preserve">Sportorion-Equip.Desportivos Lda   </v>
          </cell>
        </row>
        <row r="10366">
          <cell r="B10366" t="str">
            <v xml:space="preserve">SPORTS CONFORTO                    </v>
          </cell>
        </row>
        <row r="10367">
          <cell r="B10367" t="str">
            <v>SPPTH-Soc.Pr.Proj.Tur.Hoteleiros,SA</v>
          </cell>
        </row>
        <row r="10368">
          <cell r="B10368" t="str">
            <v>Springcar-Agência de Viagens e Turi</v>
          </cell>
        </row>
        <row r="10369">
          <cell r="B10369" t="str">
            <v>Springevents-Organização de Eventos</v>
          </cell>
        </row>
        <row r="10370">
          <cell r="B10370" t="str">
            <v xml:space="preserve">SQS Portugal-Sist.Q.Software,Lda   </v>
          </cell>
        </row>
        <row r="10371">
          <cell r="B10371" t="str">
            <v xml:space="preserve">SRUCP-Soc.Renov.Urb.Camp.Peq.,SA   </v>
          </cell>
        </row>
        <row r="10372">
          <cell r="B10372" t="str">
            <v xml:space="preserve">SSI Schafer Shop-Import.Export,Lda </v>
          </cell>
        </row>
        <row r="10373">
          <cell r="B10373" t="str">
            <v xml:space="preserve">Stab Ambiente, Lda                 </v>
          </cell>
        </row>
        <row r="10374">
          <cell r="B10374" t="str">
            <v xml:space="preserve">Staedtler,Port.Fab.Art.des.Escre   </v>
          </cell>
        </row>
        <row r="10375">
          <cell r="B10375" t="str">
            <v>Stagecom-Comércio Serviços Audiovis</v>
          </cell>
        </row>
        <row r="10376">
          <cell r="B10376" t="str">
            <v xml:space="preserve">Stalker Europe-Orla Bennett        </v>
          </cell>
        </row>
        <row r="10377">
          <cell r="B10377" t="str">
            <v xml:space="preserve">Stand Moderno, SA                  </v>
          </cell>
        </row>
        <row r="10378">
          <cell r="B10378" t="str">
            <v xml:space="preserve">Stand Publicitário E.S.S., Lda     </v>
          </cell>
        </row>
        <row r="10379">
          <cell r="B10379" t="str">
            <v xml:space="preserve">Stanhope Hotel                     </v>
          </cell>
        </row>
        <row r="10380">
          <cell r="B10380" t="str">
            <v>Staples Portugal-Equip.de Escritóri</v>
          </cell>
        </row>
        <row r="10381">
          <cell r="B10381" t="str">
            <v xml:space="preserve">STAP-Rep.Cons.Mod.Estruturas,SA    </v>
          </cell>
        </row>
        <row r="10382">
          <cell r="B10382" t="str">
            <v>Starsul-Comércio de Automóveis, S.A</v>
          </cell>
        </row>
        <row r="10383">
          <cell r="B10383" t="str">
            <v>Statsoft Ibérica-Rep.C.Software,Lda</v>
          </cell>
        </row>
        <row r="10384">
          <cell r="B10384" t="str">
            <v>STB-Soc.Tecn.Trat.Aços e Betões,Lda</v>
          </cell>
        </row>
        <row r="10385">
          <cell r="B10385" t="str">
            <v xml:space="preserve">Steeetfurniture BV                 </v>
          </cell>
        </row>
        <row r="10386">
          <cell r="B10386" t="str">
            <v xml:space="preserve">Steelmétrica                       </v>
          </cell>
        </row>
        <row r="10387">
          <cell r="B10387" t="str">
            <v xml:space="preserve">Steelroot Portugal, Lda            </v>
          </cell>
        </row>
        <row r="10388">
          <cell r="B10388" t="str">
            <v xml:space="preserve">Stelaçor - Soc.Tec.Electr.Açores   </v>
          </cell>
        </row>
        <row r="10389">
          <cell r="B10389" t="str">
            <v>StepStone Portugal-Recr.OnLine,S.Un</v>
          </cell>
        </row>
        <row r="10390">
          <cell r="B10390" t="str">
            <v xml:space="preserve">Stera Technologies Oy              </v>
          </cell>
        </row>
        <row r="10391">
          <cell r="B10391" t="str">
            <v xml:space="preserve">Sterling Airlines A/S              </v>
          </cell>
        </row>
        <row r="10392">
          <cell r="B10392" t="str">
            <v>Sternberg,Galamba,Portugal &amp; Associ</v>
          </cell>
        </row>
        <row r="10393">
          <cell r="B10393" t="str">
            <v xml:space="preserve">Sternblu, SA                       </v>
          </cell>
        </row>
        <row r="10394">
          <cell r="B10394" t="str">
            <v xml:space="preserve">STEstrela-Rep.Com.Eq.Electron.Lda  </v>
          </cell>
        </row>
        <row r="10395">
          <cell r="B10395" t="str">
            <v>Stet-Soc.Técnica  Eq.e Tractores,SA</v>
          </cell>
        </row>
        <row r="10396">
          <cell r="B10396" t="str">
            <v>STK-Consultores em Sustentibilidade</v>
          </cell>
        </row>
        <row r="10397">
          <cell r="B10397" t="str">
            <v xml:space="preserve">Stockholmsmassan AB                </v>
          </cell>
        </row>
        <row r="10398">
          <cell r="B10398" t="str">
            <v>Stockinox - Inoxidáveis do Norte,Ld</v>
          </cell>
        </row>
        <row r="10399">
          <cell r="B10399" t="str">
            <v xml:space="preserve">STOCKTÊXTIL                        </v>
          </cell>
        </row>
        <row r="10400">
          <cell r="B10400" t="str">
            <v xml:space="preserve">Stonhard Portugal                  </v>
          </cell>
        </row>
        <row r="10401">
          <cell r="B10401" t="str">
            <v xml:space="preserve">Stop Rápido-Chaves e Fechad.,Lda   </v>
          </cell>
        </row>
        <row r="10402">
          <cell r="B10402" t="str">
            <v xml:space="preserve">Stormseason                        </v>
          </cell>
        </row>
        <row r="10403">
          <cell r="B10403" t="str">
            <v xml:space="preserve">Story Worldwide                    </v>
          </cell>
        </row>
        <row r="10404">
          <cell r="B10404" t="str">
            <v>Strat.Web-Soluç.Interact.C.Digital,</v>
          </cell>
        </row>
        <row r="10405">
          <cell r="B10405" t="str">
            <v>Strateg-Consultoria Alta Direcção,L</v>
          </cell>
        </row>
        <row r="10406">
          <cell r="B10406" t="str">
            <v xml:space="preserve">Strategy For Improvement           </v>
          </cell>
        </row>
        <row r="10407">
          <cell r="B10407" t="str">
            <v xml:space="preserve">Stratus Computer S.A.              </v>
          </cell>
        </row>
        <row r="10408">
          <cell r="B10408" t="str">
            <v xml:space="preserve">Strong - Segurança, SA             </v>
          </cell>
        </row>
        <row r="10409">
          <cell r="B10409" t="str">
            <v>Structure Value-Avaliações Imobiliá</v>
          </cell>
        </row>
        <row r="10410">
          <cell r="B10410" t="str">
            <v>Sttei-Soc.Técn.Telec.Eq.Informát.Ld</v>
          </cell>
        </row>
        <row r="10411">
          <cell r="B10411" t="str">
            <v xml:space="preserve">Studio - Gestão de Imagem          </v>
          </cell>
        </row>
        <row r="10412">
          <cell r="B10412" t="str">
            <v xml:space="preserve">Stuttcar Com. de Veículos, SA      </v>
          </cell>
        </row>
        <row r="10413">
          <cell r="B10413" t="str">
            <v xml:space="preserve">Subcontrat - Trabalho Tempor.Lda   </v>
          </cell>
        </row>
        <row r="10414">
          <cell r="B10414" t="str">
            <v xml:space="preserve">Submate-Com.Artig.Desportivos,Lda  </v>
          </cell>
        </row>
        <row r="10415">
          <cell r="B10415" t="str">
            <v xml:space="preserve">Submit-Socº Unipessoal, Lda        </v>
          </cell>
        </row>
        <row r="10416">
          <cell r="B10416" t="str">
            <v xml:space="preserve">Sub-Total - Máq. Equip. Inf.,Lda   </v>
          </cell>
        </row>
        <row r="10417">
          <cell r="B10417" t="str">
            <v>Sufel-Vidros,Espelhos e Molduras,Ld</v>
          </cell>
        </row>
        <row r="10418">
          <cell r="B10418" t="str">
            <v xml:space="preserve">Sugestões &amp; Opções-A.Turísticas,SA </v>
          </cell>
        </row>
        <row r="10419">
          <cell r="B10419" t="str">
            <v xml:space="preserve">Suisseplan Ingenieure AG Zurich    </v>
          </cell>
        </row>
        <row r="10420">
          <cell r="B10420" t="str">
            <v xml:space="preserve">Sulparque, Lda                     </v>
          </cell>
        </row>
        <row r="10421">
          <cell r="B10421" t="str">
            <v xml:space="preserve">Sulradiadores, Lda                 </v>
          </cell>
        </row>
        <row r="10422">
          <cell r="B10422" t="str">
            <v>Sultramina-Produções Artísticas,Lda</v>
          </cell>
        </row>
        <row r="10423">
          <cell r="B10423" t="str">
            <v>Sultubos - Materiais para Canalizaç</v>
          </cell>
        </row>
        <row r="10424">
          <cell r="B10424" t="str">
            <v>Suma-Servº. Urbanos e Meio Ambiente</v>
          </cell>
        </row>
        <row r="10425">
          <cell r="B10425" t="str">
            <v xml:space="preserve">Sumocerve-Com.Geral Bebidas, Lda   </v>
          </cell>
        </row>
        <row r="10426">
          <cell r="B10426" t="str">
            <v xml:space="preserve">Sumol+Compal                       </v>
          </cell>
        </row>
        <row r="10427">
          <cell r="B10427" t="str">
            <v xml:space="preserve">Sumol+Compal Distribuição S.A.     </v>
          </cell>
        </row>
        <row r="10428">
          <cell r="B10428" t="str">
            <v xml:space="preserve">Sun Microsystems                   </v>
          </cell>
        </row>
        <row r="10429">
          <cell r="B10429" t="str">
            <v xml:space="preserve">Sun Microsystems (Portugal), Lda   </v>
          </cell>
        </row>
        <row r="10430">
          <cell r="B10430" t="str">
            <v>Sunglass Hut Portugal-C.Óculos,Lda.</v>
          </cell>
        </row>
        <row r="10431">
          <cell r="B10431" t="str">
            <v xml:space="preserve">Sunvil                             </v>
          </cell>
        </row>
        <row r="10432">
          <cell r="B10432" t="str">
            <v xml:space="preserve">Superasfalto-Prod. Asfálticos, Lda </v>
          </cell>
        </row>
        <row r="10433">
          <cell r="B10433" t="str">
            <v xml:space="preserve">Superfície Informática, Lda        </v>
          </cell>
        </row>
        <row r="10434">
          <cell r="B10434" t="str">
            <v xml:space="preserve">Supermanos - Import .&amp; Export.,Lda </v>
          </cell>
        </row>
        <row r="10435">
          <cell r="B10435" t="str">
            <v xml:space="preserve">Supermercados Manteiga, Lda        </v>
          </cell>
        </row>
        <row r="10436">
          <cell r="B10436" t="str">
            <v xml:space="preserve">Supertécnica-C.Com.Electrónica,Lda </v>
          </cell>
        </row>
        <row r="10437">
          <cell r="B10437" t="str">
            <v xml:space="preserve">Surf 'n' mail                      </v>
          </cell>
        </row>
        <row r="10438">
          <cell r="B10438" t="str">
            <v xml:space="preserve">Sursystems-Segurança Electronica   </v>
          </cell>
        </row>
        <row r="10439">
          <cell r="B10439" t="str">
            <v xml:space="preserve">SUSANA ALEXANDRA CLARA             </v>
          </cell>
        </row>
        <row r="10440">
          <cell r="B10440" t="str">
            <v>SUSANA ALEXANDRA FERNANDES ROQUE MI</v>
          </cell>
        </row>
        <row r="10441">
          <cell r="B10441" t="str">
            <v xml:space="preserve">Susana Boavida Castro Couto        </v>
          </cell>
        </row>
        <row r="10442">
          <cell r="B10442" t="str">
            <v xml:space="preserve">SUSANA BRÁS SANTOS                 </v>
          </cell>
        </row>
        <row r="10443">
          <cell r="B10443" t="str">
            <v xml:space="preserve">SUSANA CATARINA BRAGA FERREIRA     </v>
          </cell>
        </row>
        <row r="10444">
          <cell r="B10444" t="str">
            <v>SUSANA DA CONCEIÇÃO R. C. DE FAIA C</v>
          </cell>
        </row>
        <row r="10445">
          <cell r="B10445" t="str">
            <v xml:space="preserve">SUSANA ISABEL GRAZINA G. F. FILIPE </v>
          </cell>
        </row>
        <row r="10446">
          <cell r="B10446" t="str">
            <v xml:space="preserve">SUSANA MARGARIDA CHAVES LEANDRES   </v>
          </cell>
        </row>
        <row r="10447">
          <cell r="B10447" t="str">
            <v xml:space="preserve">Susana Margarida Machado Silva     </v>
          </cell>
        </row>
        <row r="10448">
          <cell r="B10448" t="str">
            <v>Susana Margarida P.Pontes Figueiras</v>
          </cell>
        </row>
        <row r="10449">
          <cell r="B10449" t="str">
            <v xml:space="preserve">Susana Maria Cavalheiro Filipe     </v>
          </cell>
        </row>
        <row r="10450">
          <cell r="B10450" t="str">
            <v>SUSANA MARIA CAVALHEIRO FILIPE SILV</v>
          </cell>
        </row>
        <row r="10451">
          <cell r="B10451" t="str">
            <v xml:space="preserve">SUSANA MARIA FIGUEIREDO SIMÕES     </v>
          </cell>
        </row>
        <row r="10452">
          <cell r="B10452" t="str">
            <v xml:space="preserve">SUSANA MARIA M.M.FÉLIX FELICÍSSIMO </v>
          </cell>
        </row>
        <row r="10453">
          <cell r="B10453" t="str">
            <v>SUSANA MARIA RIBEIRO DA SILVA BRITO</v>
          </cell>
        </row>
        <row r="10454">
          <cell r="B10454" t="str">
            <v xml:space="preserve">Susana Maria S. Machado da Silva   </v>
          </cell>
        </row>
        <row r="10455">
          <cell r="B10455" t="str">
            <v xml:space="preserve">Susana Maria Santos Machado        </v>
          </cell>
        </row>
        <row r="10456">
          <cell r="B10456" t="str">
            <v>SUSANA PAULA VEIGA DA ROCHA DE OLIV</v>
          </cell>
        </row>
        <row r="10457">
          <cell r="B10457" t="str">
            <v>SUSETE MARIA RODRIGUES DA CRUZ VARE</v>
          </cell>
        </row>
        <row r="10458">
          <cell r="B10458" t="str">
            <v>SUSETE PAULA DE OLIVEIRA PEIXOTO AM</v>
          </cell>
        </row>
        <row r="10459">
          <cell r="B10459" t="str">
            <v>Susiarte-José Tomás da Cunha &amp; Filh</v>
          </cell>
        </row>
        <row r="10460">
          <cell r="B10460" t="str">
            <v xml:space="preserve">Suspain Tecnica, SL                </v>
          </cell>
        </row>
        <row r="10461">
          <cell r="B10461" t="str">
            <v>Sustentare- Consultoria  Sustentabi</v>
          </cell>
        </row>
        <row r="10462">
          <cell r="B10462" t="str">
            <v xml:space="preserve">SVC-Soc. Repr. Vasconcelos&amp;Costa   </v>
          </cell>
        </row>
        <row r="10463">
          <cell r="B10463" t="str">
            <v xml:space="preserve">Svedam-S.V.Dep.Ass.Máquinas,Lda    </v>
          </cell>
        </row>
        <row r="10464">
          <cell r="B10464" t="str">
            <v xml:space="preserve">Svelux Iluminação Lda              </v>
          </cell>
        </row>
        <row r="10465">
          <cell r="B10465" t="str">
            <v xml:space="preserve">Svenska Massan                     </v>
          </cell>
        </row>
        <row r="10466">
          <cell r="B10466" t="str">
            <v xml:space="preserve">SVP-Serviços de Vigilância Privada </v>
          </cell>
        </row>
        <row r="10467">
          <cell r="B10467" t="str">
            <v xml:space="preserve">SWA-Com.Artigos Decoração,Lda      </v>
          </cell>
        </row>
        <row r="10468">
          <cell r="B10468" t="str">
            <v>Swatch Vasco da Gama-C.Relógios,Lda</v>
          </cell>
        </row>
        <row r="10469">
          <cell r="B10469" t="str">
            <v xml:space="preserve">Swedavia Ab                        </v>
          </cell>
        </row>
        <row r="10470">
          <cell r="B10470" t="str">
            <v xml:space="preserve">Swedavia AB                        </v>
          </cell>
        </row>
        <row r="10471">
          <cell r="B10471" t="str">
            <v xml:space="preserve">Sweets 4U-Com.Repr.Prod.Alim.Lda   </v>
          </cell>
        </row>
        <row r="10472">
          <cell r="B10472" t="str">
            <v xml:space="preserve">SWR.Lda.                           </v>
          </cell>
        </row>
        <row r="10473">
          <cell r="B10473" t="str">
            <v xml:space="preserve">SWREG                              </v>
          </cell>
        </row>
        <row r="10474">
          <cell r="B10474" t="str">
            <v xml:space="preserve">Symbios AG                         </v>
          </cell>
        </row>
        <row r="10475">
          <cell r="B10475" t="str">
            <v xml:space="preserve">Symonds Travers Morgan             </v>
          </cell>
        </row>
        <row r="10476">
          <cell r="B10476" t="str">
            <v xml:space="preserve">Syncrea- Enterprise Communic.SA    </v>
          </cell>
        </row>
        <row r="10477">
          <cell r="B10477" t="str">
            <v xml:space="preserve">Syscrum Unipessoal                 </v>
          </cell>
        </row>
        <row r="10478">
          <cell r="B10478" t="str">
            <v xml:space="preserve">Systemair, SA                      </v>
          </cell>
        </row>
        <row r="10479">
          <cell r="B10479" t="str">
            <v>Szállitó/Suppller-Congress Line K f</v>
          </cell>
        </row>
        <row r="10480">
          <cell r="B10480" t="str">
            <v xml:space="preserve">T e Q-Comércio Internacional,Lda   </v>
          </cell>
        </row>
        <row r="10481">
          <cell r="B10481" t="str">
            <v xml:space="preserve">T. Ramos e Cia, Lda                </v>
          </cell>
        </row>
        <row r="10482">
          <cell r="B10482" t="str">
            <v xml:space="preserve">T.A.Cook Consultants Limited       </v>
          </cell>
        </row>
        <row r="10483">
          <cell r="B10483" t="str">
            <v xml:space="preserve">T.A.T-Tecnol.Avanç.Telecomun.Lda   </v>
          </cell>
        </row>
        <row r="10484">
          <cell r="B10484" t="str">
            <v>T.Cruz-Gab.Tecn.Ap.C.Civil,Unip.Lda</v>
          </cell>
        </row>
        <row r="10485">
          <cell r="B10485" t="str">
            <v xml:space="preserve">T.Santos Dobreira, Lda             </v>
          </cell>
        </row>
        <row r="10486">
          <cell r="B10486" t="str">
            <v xml:space="preserve">Taborda &amp; Gomes, Lda               </v>
          </cell>
        </row>
        <row r="10487">
          <cell r="B10487" t="str">
            <v xml:space="preserve">Taborda &amp; Quaresma, Lda            </v>
          </cell>
        </row>
        <row r="10488">
          <cell r="B10488" t="str">
            <v xml:space="preserve">Taborda, Martins e Silva, Lda      </v>
          </cell>
        </row>
        <row r="10489">
          <cell r="B10489" t="str">
            <v xml:space="preserve">Tachinha &amp; Filhos, Lda             </v>
          </cell>
        </row>
        <row r="10490">
          <cell r="B10490" t="str">
            <v xml:space="preserve">Tad - Equipam.de Informática,Lda   </v>
          </cell>
        </row>
        <row r="10491">
          <cell r="B10491" t="str">
            <v xml:space="preserve">Tadeu e Francelina, Lda            </v>
          </cell>
        </row>
        <row r="10492">
          <cell r="B10492" t="str">
            <v xml:space="preserve">Taguspor-Ind.Comércio Portas, Lda  </v>
          </cell>
        </row>
        <row r="10493">
          <cell r="B10493" t="str">
            <v xml:space="preserve">Take 5 - Produções Audiovisuais    </v>
          </cell>
        </row>
        <row r="10494">
          <cell r="B10494" t="str">
            <v xml:space="preserve">Take the Wind.Lda                  </v>
          </cell>
        </row>
        <row r="10495">
          <cell r="B10495" t="str">
            <v xml:space="preserve">Tal - Técnico Associados, Lda.     </v>
          </cell>
        </row>
        <row r="10496">
          <cell r="B10496" t="str">
            <v xml:space="preserve">Talassa C.Barbosa                  </v>
          </cell>
        </row>
        <row r="10497">
          <cell r="B10497" t="str">
            <v xml:space="preserve">Talassa C.Barbosa                  </v>
          </cell>
        </row>
        <row r="10498">
          <cell r="B10498" t="str">
            <v>Talentos &amp; Iguarias-Serviço Caterin</v>
          </cell>
        </row>
        <row r="10499">
          <cell r="B10499" t="str">
            <v>Talkmedia-Edição de Publicações,Lda</v>
          </cell>
        </row>
        <row r="10500">
          <cell r="B10500" t="str">
            <v>Talprojecto - Proj. Est. Serv. Eng.</v>
          </cell>
        </row>
        <row r="10501">
          <cell r="B10501" t="str">
            <v xml:space="preserve">Tamanhos &amp; Cores, Lda              </v>
          </cell>
        </row>
        <row r="10502">
          <cell r="B10502" t="str">
            <v xml:space="preserve">Tanagra-Instalações Elect.e Canal. </v>
          </cell>
        </row>
        <row r="10503">
          <cell r="B10503" t="str">
            <v xml:space="preserve">Tânia Alexandra Santos Ferreira    </v>
          </cell>
        </row>
        <row r="10504">
          <cell r="B10504" t="str">
            <v xml:space="preserve">Tânia Sofia Almeida Costa Neves    </v>
          </cell>
        </row>
        <row r="10505">
          <cell r="B10505" t="str">
            <v xml:space="preserve">Tanisate - Telecomunicações, Lda   </v>
          </cell>
        </row>
        <row r="10506">
          <cell r="B10506" t="str">
            <v xml:space="preserve">Tap - Air Portugal, SA             </v>
          </cell>
        </row>
        <row r="10507">
          <cell r="B10507" t="str">
            <v>Tapa Larga-Bares e Restaurantes,Lda</v>
          </cell>
        </row>
        <row r="10508">
          <cell r="B10508" t="str">
            <v xml:space="preserve">Tapafina - Bar e Restaurante, Lda  </v>
          </cell>
        </row>
        <row r="10509">
          <cell r="B10509" t="str">
            <v xml:space="preserve">Tapetes de Arraiolos Trevo, Lda    </v>
          </cell>
        </row>
        <row r="10510">
          <cell r="B10510" t="str">
            <v xml:space="preserve">Tapinhas-Bares Restaurantes, Lda   </v>
          </cell>
        </row>
        <row r="10511">
          <cell r="B10511" t="str">
            <v xml:space="preserve">TAS - Portugal, SA                 </v>
          </cell>
        </row>
        <row r="10512">
          <cell r="B10512" t="str">
            <v xml:space="preserve">Tas-Tecnolog.Avançadas Saúde,Lda   </v>
          </cell>
        </row>
        <row r="10513">
          <cell r="B10513" t="str">
            <v xml:space="preserve">Tavares &amp; Ricardo, Lda             </v>
          </cell>
        </row>
        <row r="10514">
          <cell r="B10514" t="str">
            <v xml:space="preserve">Tavares e Couceiro, Lda            </v>
          </cell>
        </row>
        <row r="10515">
          <cell r="B10515" t="str">
            <v xml:space="preserve">Tavares Ribeiro &amp; Martins,Lda      </v>
          </cell>
        </row>
        <row r="10516">
          <cell r="B10516" t="str">
            <v xml:space="preserve">Tav-Consult.Tecn.Avançadas, Lda    </v>
          </cell>
        </row>
        <row r="10517">
          <cell r="B10517" t="str">
            <v>Táxis João Branco - Unipessoal, Lda</v>
          </cell>
        </row>
        <row r="10518">
          <cell r="B10518" t="str">
            <v xml:space="preserve">Taxis José Pacheco &amp; Filhos, Lda   </v>
          </cell>
        </row>
        <row r="10519">
          <cell r="B10519" t="str">
            <v xml:space="preserve">Táxis Mariense, Lda                </v>
          </cell>
        </row>
        <row r="10520">
          <cell r="B10520" t="str">
            <v xml:space="preserve">Táxis Unidos de Santa Maria, Lda   </v>
          </cell>
        </row>
        <row r="10521">
          <cell r="B10521" t="str">
            <v xml:space="preserve">Taxitour-Transp.Tur.Fluviais,Lda   </v>
          </cell>
        </row>
        <row r="10522">
          <cell r="B10522" t="str">
            <v xml:space="preserve">Taylor &amp; Francis Books, Ltd        </v>
          </cell>
        </row>
        <row r="10523">
          <cell r="B10523" t="str">
            <v>TBP-Consultoria e Gestão de Arquivo</v>
          </cell>
        </row>
        <row r="10524">
          <cell r="B10524" t="str">
            <v xml:space="preserve">TBS The Book Service               </v>
          </cell>
        </row>
        <row r="10525">
          <cell r="B10525" t="str">
            <v xml:space="preserve">TCC-Tito Celestino da  Costa, Lda  </v>
          </cell>
        </row>
        <row r="10526">
          <cell r="B10526" t="str">
            <v xml:space="preserve">TCR - Correio Expresso, Lda.       </v>
          </cell>
        </row>
        <row r="10527">
          <cell r="B10527" t="str">
            <v xml:space="preserve">TDM-Comércio de Móveis, Lda        </v>
          </cell>
        </row>
        <row r="10528">
          <cell r="B10528" t="str">
            <v xml:space="preserve">TDV-Tecnologias de Vanguarda, Lda  </v>
          </cell>
        </row>
        <row r="10529">
          <cell r="B10529" t="str">
            <v xml:space="preserve">Team Power-Merchandising, Lda.     </v>
          </cell>
        </row>
        <row r="10530">
          <cell r="B10530" t="str">
            <v xml:space="preserve">Team Work Consultores              </v>
          </cell>
        </row>
        <row r="10531">
          <cell r="B10531" t="str">
            <v>TEAM-Tec.Europea A.Al Movimiento SA</v>
          </cell>
        </row>
        <row r="10532">
          <cell r="B10532" t="str">
            <v xml:space="preserve">Te-Atrito, Unipessoal              </v>
          </cell>
        </row>
        <row r="10533">
          <cell r="B10533" t="str">
            <v>Teatro Micaelense C.Cultural Congr.</v>
          </cell>
        </row>
        <row r="10534">
          <cell r="B10534" t="str">
            <v xml:space="preserve">Teatro Municipal de Faro,EM        </v>
          </cell>
        </row>
        <row r="10535">
          <cell r="B10535" t="str">
            <v xml:space="preserve">Teatro Nacional São João           </v>
          </cell>
        </row>
        <row r="10536">
          <cell r="B10536" t="str">
            <v xml:space="preserve">Tec Inde - Eq.Prod.Serv.Ind.,Lda   </v>
          </cell>
        </row>
        <row r="10537">
          <cell r="B10537" t="str">
            <v xml:space="preserve">Tecad-Sistemas Informáticos, Lda   </v>
          </cell>
        </row>
        <row r="10538">
          <cell r="B10538" t="str">
            <v xml:space="preserve">Technoedif Engenharia, SA          </v>
          </cell>
        </row>
        <row r="10539">
          <cell r="B10539" t="str">
            <v xml:space="preserve">Technogym Trading, SA              </v>
          </cell>
        </row>
        <row r="10540">
          <cell r="B10540" t="str">
            <v xml:space="preserve">TechPlaza-Comercio -Serviços Tec.. </v>
          </cell>
        </row>
        <row r="10541">
          <cell r="B10541" t="str">
            <v xml:space="preserve">Tecla - Formação Profissional,Lda  </v>
          </cell>
        </row>
        <row r="10542">
          <cell r="B10542" t="str">
            <v xml:space="preserve">Tecmadil                           </v>
          </cell>
        </row>
        <row r="10543">
          <cell r="B10543" t="str">
            <v>Tecnarcom-Assª Tecª Mecª Ar Comprim</v>
          </cell>
        </row>
        <row r="10544">
          <cell r="B10544" t="str">
            <v>Tecnárea-Soc.Técnica Decoração, Lda</v>
          </cell>
        </row>
        <row r="10545">
          <cell r="B10545" t="str">
            <v xml:space="preserve">Tecnasol Fge-Fundaç.Geotecnia,SA   </v>
          </cell>
        </row>
        <row r="10546">
          <cell r="B10546" t="str">
            <v xml:space="preserve">Tecnel-Electr.Telecomunicações,Lda </v>
          </cell>
        </row>
        <row r="10547">
          <cell r="B10547" t="str">
            <v xml:space="preserve">Tecnep-Est. Projectos Desenv.,Lda  </v>
          </cell>
        </row>
        <row r="10548">
          <cell r="B10548" t="str">
            <v xml:space="preserve">Tecnerga Técnica de Elect., Lda.   </v>
          </cell>
        </row>
        <row r="10549">
          <cell r="B10549" t="str">
            <v xml:space="preserve">Tecniarte-Proj. Construções, Lda   </v>
          </cell>
        </row>
        <row r="10550">
          <cell r="B10550" t="str">
            <v xml:space="preserve">Tecniaudio - Audiovisuais, SA      </v>
          </cell>
        </row>
        <row r="10551">
          <cell r="B10551" t="str">
            <v xml:space="preserve">Tecniauto-Com.Automóveis, SA       </v>
          </cell>
        </row>
        <row r="10552">
          <cell r="B10552" t="str">
            <v xml:space="preserve">Tecnibus - Veículos, Lda.          </v>
          </cell>
        </row>
        <row r="10553">
          <cell r="B10553" t="str">
            <v xml:space="preserve">Tecnicontrol-Elect.Inf.Telec.Lda   </v>
          </cell>
        </row>
        <row r="10554">
          <cell r="B10554" t="str">
            <v xml:space="preserve">Tecnidata Business Consulting      </v>
          </cell>
        </row>
        <row r="10555">
          <cell r="B10555" t="str">
            <v xml:space="preserve">Tecnidata-Serv.Equip.Informat,S.A. </v>
          </cell>
        </row>
        <row r="10556">
          <cell r="B10556" t="str">
            <v xml:space="preserve">Tecnidelta-Equip.Hoteleiros,Lda    </v>
          </cell>
        </row>
        <row r="10557">
          <cell r="B10557" t="str">
            <v xml:space="preserve">Tecniespaço-Mobil.Org.Escrit.Lda   </v>
          </cell>
        </row>
        <row r="10558">
          <cell r="B10558" t="str">
            <v xml:space="preserve">Tecnifeira-Inst.Elec.Gás Tel.Águas </v>
          </cell>
        </row>
        <row r="10559">
          <cell r="B10559" t="str">
            <v>Tecnifiltro-S.Tec.Filtr.Depur.Águas</v>
          </cell>
        </row>
        <row r="10560">
          <cell r="B10560" t="str">
            <v xml:space="preserve">Tecnilab Portugal, SA              </v>
          </cell>
        </row>
        <row r="10561">
          <cell r="B10561" t="str">
            <v xml:space="preserve">Tecnimaq-João Manuel C.Botelho     </v>
          </cell>
        </row>
        <row r="10562">
          <cell r="B10562" t="str">
            <v xml:space="preserve">Tecniquitel-Soc.Equip.Tecnic.Lda   </v>
          </cell>
        </row>
        <row r="10563">
          <cell r="B10563" t="str">
            <v xml:space="preserve">Tecnirede-Comunicação Dados, Lda   </v>
          </cell>
        </row>
        <row r="10564">
          <cell r="B10564" t="str">
            <v>Tecnisis - Técnica Sistemas Industr</v>
          </cell>
        </row>
        <row r="10565">
          <cell r="B10565" t="str">
            <v xml:space="preserve">Tecnitagus - Comerc. Viaturas, SA  </v>
          </cell>
        </row>
        <row r="10566">
          <cell r="B10566" t="str">
            <v xml:space="preserve">Tecnitectos-Div.Tectos Falsos,Lda  </v>
          </cell>
        </row>
        <row r="10567">
          <cell r="B10567" t="str">
            <v xml:space="preserve">Tecnitel-Ap.Elect.Auto Ind.Lda     </v>
          </cell>
        </row>
        <row r="10568">
          <cell r="B10568" t="str">
            <v xml:space="preserve">Tecnitelnorte-Ap.Automat.Ind.Lda   </v>
          </cell>
        </row>
        <row r="10569">
          <cell r="B10569" t="str">
            <v>Tecnitempo-Relojoaria Industrial,Ld</v>
          </cell>
        </row>
        <row r="10570">
          <cell r="B10570" t="str">
            <v xml:space="preserve">Tecnitron - Energia Telecom.,Lda   </v>
          </cell>
        </row>
        <row r="10571">
          <cell r="B10571" t="str">
            <v xml:space="preserve">Tecno 3000-Proj.Novas Tecnologias  </v>
          </cell>
        </row>
        <row r="10572">
          <cell r="B10572" t="str">
            <v>Tecnocrete-Mat.Tecn.Reab.Estrut.Lda</v>
          </cell>
        </row>
        <row r="10573">
          <cell r="B10573" t="str">
            <v xml:space="preserve">Tecnoeleva-Tecn.Elevação, Lda      </v>
          </cell>
        </row>
        <row r="10574">
          <cell r="B10574" t="str">
            <v>Tecnolight-Disp.Protecção Solar,Lda</v>
          </cell>
        </row>
        <row r="10575">
          <cell r="B10575" t="str">
            <v xml:space="preserve">Tecnoplano-Tecn.Planeamento, SA    </v>
          </cell>
        </row>
        <row r="10576">
          <cell r="B10576" t="str">
            <v xml:space="preserve">Tecnoredes - Redes e Vedações,Lda  </v>
          </cell>
        </row>
        <row r="10577">
          <cell r="B10577" t="str">
            <v>Tecnosil-Soc.Tec.Mecân.Precisão,Lda</v>
          </cell>
        </row>
        <row r="10578">
          <cell r="B10578" t="str">
            <v xml:space="preserve">Tecnospie, SA                      </v>
          </cell>
        </row>
        <row r="10579">
          <cell r="B10579" t="str">
            <v xml:space="preserve">Tecnosupra, Lda                    </v>
          </cell>
        </row>
        <row r="10580">
          <cell r="B10580" t="str">
            <v xml:space="preserve">Tecnoterra-Cons.Man.Esp.Verdes,Lda </v>
          </cell>
        </row>
        <row r="10581">
          <cell r="B10581" t="str">
            <v xml:space="preserve">Tecnova-Apetrecha.Téc.Ind., Lda.   </v>
          </cell>
        </row>
        <row r="10582">
          <cell r="B10582" t="str">
            <v xml:space="preserve">Tecnovia - Socied.Empreitadas,SA   </v>
          </cell>
        </row>
        <row r="10583">
          <cell r="B10583" t="str">
            <v xml:space="preserve">Tecnovia Açores-S.Empreitadas,SA   </v>
          </cell>
        </row>
        <row r="10584">
          <cell r="B10584" t="str">
            <v xml:space="preserve">Tecnovia Ambiente, Lda             </v>
          </cell>
        </row>
        <row r="10585">
          <cell r="B10585" t="str">
            <v xml:space="preserve">Tecofix-Tecnica Eq.Fixação, SA     </v>
          </cell>
        </row>
        <row r="10586">
          <cell r="B10586" t="str">
            <v xml:space="preserve">Tecompart-Comp.Gestão Acessos,Ld   </v>
          </cell>
        </row>
        <row r="10587">
          <cell r="B10587" t="str">
            <v xml:space="preserve">Tecopal, Lda                       </v>
          </cell>
        </row>
        <row r="10588">
          <cell r="B10588" t="str">
            <v xml:space="preserve">Tecope-Estudos,Proj.E Repres.Lda   </v>
          </cell>
        </row>
        <row r="10589">
          <cell r="B10589" t="str">
            <v xml:space="preserve">TECPONTE-TECNOLOGIA EM ELEVAÇÃO    </v>
          </cell>
        </row>
        <row r="10590">
          <cell r="B10590" t="str">
            <v xml:space="preserve">Tecproeng                          </v>
          </cell>
        </row>
        <row r="10591">
          <cell r="B10591" t="str">
            <v xml:space="preserve">Tecradio-Comunicações              </v>
          </cell>
        </row>
        <row r="10592">
          <cell r="B10592" t="str">
            <v xml:space="preserve">Tectomatosinhos-Com.Móveis, Lda    </v>
          </cell>
        </row>
        <row r="10593">
          <cell r="B10593" t="str">
            <v xml:space="preserve">Tectotal - Comér.e Indústria,Lda   </v>
          </cell>
        </row>
        <row r="10594">
          <cell r="B10594" t="str">
            <v xml:space="preserve">Tectum Mobiliário e Decoração Lda  </v>
          </cell>
        </row>
        <row r="10595">
          <cell r="B10595" t="str">
            <v xml:space="preserve">Ted - Sociedade Represent., Lda.   </v>
          </cell>
        </row>
        <row r="10596">
          <cell r="B10596" t="str">
            <v xml:space="preserve">Tedimóvel-Tectos,Divis.Móveis,Ld   </v>
          </cell>
        </row>
        <row r="10597">
          <cell r="B10597" t="str">
            <v xml:space="preserve">Teixeira &amp; Chorado, SA             </v>
          </cell>
        </row>
        <row r="10598">
          <cell r="B10598" t="str">
            <v xml:space="preserve">Teixeira da Silva e Filhos, Lda.   </v>
          </cell>
        </row>
        <row r="10599">
          <cell r="B10599" t="str">
            <v xml:space="preserve">Teixeira Duarte-Eng.Construções,SA </v>
          </cell>
        </row>
        <row r="10600">
          <cell r="B10600" t="str">
            <v xml:space="preserve">Teixeira e Medeiros, Lda           </v>
          </cell>
        </row>
        <row r="10601">
          <cell r="B10601" t="str">
            <v xml:space="preserve">Teixeira e Silva, Lda.             </v>
          </cell>
        </row>
        <row r="10602">
          <cell r="B10602" t="str">
            <v xml:space="preserve">Teixeira, Costa e Silva, Lda       </v>
          </cell>
        </row>
        <row r="10603">
          <cell r="B10603" t="str">
            <v xml:space="preserve">Teixeira, Pires &amp; Filhos, Lda      </v>
          </cell>
        </row>
        <row r="10604">
          <cell r="B10604" t="str">
            <v>Telaco - Telecom. e Electrónica,Lda</v>
          </cell>
        </row>
        <row r="10605">
          <cell r="B10605" t="str">
            <v xml:space="preserve">Telágueda-Telec.Electr.Águeda,Lda  </v>
          </cell>
        </row>
        <row r="10606">
          <cell r="B10606" t="str">
            <v xml:space="preserve">Telargus-Serv.Telecm.Dados, Lda    </v>
          </cell>
        </row>
        <row r="10607">
          <cell r="B10607" t="str">
            <v xml:space="preserve">Telcabo-Telecom.Electricidade, Lda </v>
          </cell>
        </row>
        <row r="10608">
          <cell r="B10608" t="str">
            <v>Teldita - Com.Tecnol.Informação,Lda</v>
          </cell>
        </row>
        <row r="10609">
          <cell r="B10609" t="str">
            <v xml:space="preserve">Tele 7-Produção Televisão, Lda     </v>
          </cell>
        </row>
        <row r="10610">
          <cell r="B10610" t="str">
            <v xml:space="preserve">Tele Páginas, Lda                  </v>
          </cell>
        </row>
        <row r="10611">
          <cell r="B10611" t="str">
            <v xml:space="preserve">Tele-Aplicação, Lda                </v>
          </cell>
        </row>
        <row r="10612">
          <cell r="B10612" t="str">
            <v xml:space="preserve">Telearte Comp.Elect.,Lda           </v>
          </cell>
        </row>
        <row r="10613">
          <cell r="B10613" t="str">
            <v>Telecert-Certificações Técnicas, Ld</v>
          </cell>
        </row>
        <row r="10614">
          <cell r="B10614" t="str">
            <v xml:space="preserve">Telechamada-Chamada de Pessoal     </v>
          </cell>
        </row>
        <row r="10615">
          <cell r="B10615" t="str">
            <v xml:space="preserve">Telecom Portugal, S.A.             </v>
          </cell>
        </row>
        <row r="10616">
          <cell r="B10616" t="str">
            <v xml:space="preserve">Teledições - Ediç.Publicidade,Lda  </v>
          </cell>
        </row>
        <row r="10617">
          <cell r="B10617" t="str">
            <v xml:space="preserve">Telefónica Servicios de Música     </v>
          </cell>
        </row>
        <row r="10618">
          <cell r="B10618" t="str">
            <v xml:space="preserve">Telegran, Lda (Quality Hotel)      </v>
          </cell>
        </row>
        <row r="10619">
          <cell r="B10619" t="str">
            <v>Telekit-Componentes Electrónicos, S</v>
          </cell>
        </row>
        <row r="10620">
          <cell r="B10620" t="str">
            <v xml:space="preserve">Telelac - Telecom.Electronica,Lda  </v>
          </cell>
        </row>
        <row r="10621">
          <cell r="B10621" t="str">
            <v xml:space="preserve">Telemax-Telecom.Electrónica,Lda    </v>
          </cell>
        </row>
        <row r="10622">
          <cell r="B10622" t="str">
            <v xml:space="preserve">Teleonda, Lda                      </v>
          </cell>
        </row>
        <row r="10623">
          <cell r="B10623" t="str">
            <v>Telepac II-Comunic. Interactivas SA</v>
          </cell>
        </row>
        <row r="10624">
          <cell r="B10624" t="str">
            <v xml:space="preserve">Telerus-Sist.Telecomunicações,S.A. </v>
          </cell>
        </row>
        <row r="10625">
          <cell r="B10625" t="str">
            <v xml:space="preserve">Telescan-Telec.e Sistemas, Lda.    </v>
          </cell>
        </row>
        <row r="10626">
          <cell r="B10626" t="str">
            <v xml:space="preserve">Telesystems, Lda                   </v>
          </cell>
        </row>
        <row r="10627">
          <cell r="B10627" t="str">
            <v xml:space="preserve">Telfone                            </v>
          </cell>
        </row>
        <row r="10628">
          <cell r="B10628" t="str">
            <v xml:space="preserve">Telic-Telecomunicações e Montagem  </v>
          </cell>
        </row>
        <row r="10629">
          <cell r="B10629" t="str">
            <v>Telital-Telefones Elect.Consumo,Lda</v>
          </cell>
        </row>
        <row r="10630">
          <cell r="B10630" t="str">
            <v xml:space="preserve">Telma e Viegas, Lda                </v>
          </cell>
        </row>
        <row r="10631">
          <cell r="B10631" t="str">
            <v xml:space="preserve">TELMO DAVID ABANA                  </v>
          </cell>
        </row>
        <row r="10632">
          <cell r="B10632" t="str">
            <v xml:space="preserve">Telo - Sistemas Anti-Incêndio,Lda  </v>
          </cell>
        </row>
        <row r="10633">
          <cell r="B10633" t="str">
            <v>Telsão-Comércio Reparº Material Ele</v>
          </cell>
        </row>
        <row r="10634">
          <cell r="B10634" t="str">
            <v xml:space="preserve">Tema Central - Unipessoal, Lda     </v>
          </cell>
        </row>
        <row r="10635">
          <cell r="B10635" t="str">
            <v xml:space="preserve">Temahome-Tecnicas de Mobiliário SA </v>
          </cell>
        </row>
        <row r="10636">
          <cell r="B10636" t="str">
            <v>Temas e Debates-Act. Editoriais,Lda</v>
          </cell>
        </row>
        <row r="10637">
          <cell r="B10637" t="str">
            <v xml:space="preserve">Temática Específica, Lda           </v>
          </cell>
        </row>
        <row r="10638">
          <cell r="B10638" t="str">
            <v>Temotec-Técnicas de Engenharia Sist</v>
          </cell>
        </row>
        <row r="10639">
          <cell r="B10639" t="str">
            <v xml:space="preserve">Tempec-Soc. Unipessoal, Lda.       </v>
          </cell>
        </row>
        <row r="10640">
          <cell r="B10640" t="str">
            <v xml:space="preserve">Tempel, SA                         </v>
          </cell>
        </row>
        <row r="10641">
          <cell r="B10641" t="str">
            <v xml:space="preserve">Tempel, SA                         </v>
          </cell>
        </row>
        <row r="10642">
          <cell r="B10642" t="str">
            <v>Temperagrau-Eq.Hoteleiros e Assist.</v>
          </cell>
        </row>
        <row r="10643">
          <cell r="B10643" t="str">
            <v xml:space="preserve">Templar Marketing                  </v>
          </cell>
        </row>
        <row r="10644">
          <cell r="B10644" t="str">
            <v xml:space="preserve">Tempus Distribuição-S.Com.Relóg.SA </v>
          </cell>
        </row>
        <row r="10645">
          <cell r="B10645" t="str">
            <v xml:space="preserve">Tennyson Maxwell Information       </v>
          </cell>
        </row>
        <row r="10646">
          <cell r="B10646" t="str">
            <v>Tenreiro Martins,Maricato &amp; Associ.</v>
          </cell>
        </row>
        <row r="10647">
          <cell r="B10647" t="str">
            <v>Tensão-Comércio Material Electrico,</v>
          </cell>
        </row>
        <row r="10648">
          <cell r="B10648" t="str">
            <v xml:space="preserve">Teodoro Gomes Alho &amp; Filhos, S.A   </v>
          </cell>
        </row>
        <row r="10649">
          <cell r="B10649" t="str">
            <v xml:space="preserve">Teodoro Joaquim Raimundo, Herdºs   </v>
          </cell>
        </row>
        <row r="10650">
          <cell r="B10650" t="str">
            <v xml:space="preserve">Teófilo Rego, Lda                  </v>
          </cell>
        </row>
        <row r="10651">
          <cell r="B10651" t="str">
            <v xml:space="preserve">Teófilo, Sa                        </v>
          </cell>
        </row>
        <row r="10652">
          <cell r="B10652" t="str">
            <v xml:space="preserve">Teométrica-C.Civil Topografia,Lda  </v>
          </cell>
        </row>
        <row r="10653">
          <cell r="B10653" t="str">
            <v>TEORIAS REAIS - Manuten. Equipos de</v>
          </cell>
        </row>
        <row r="10654">
          <cell r="B10654" t="str">
            <v xml:space="preserve">Tep-Tejo Estudos e Projectos,Lda   </v>
          </cell>
        </row>
        <row r="10655">
          <cell r="B10655" t="str">
            <v>Terauto-S.Terceirense Automóveis,Ld</v>
          </cell>
        </row>
        <row r="10656">
          <cell r="B10656" t="str">
            <v xml:space="preserve">TERCEIROS BLOQUEADOS               </v>
          </cell>
        </row>
        <row r="10657">
          <cell r="B10657" t="str">
            <v xml:space="preserve">TERCEIROS BLOQUEADOS               </v>
          </cell>
        </row>
        <row r="10658">
          <cell r="B10658" t="str">
            <v xml:space="preserve">Tércio Alexandre Sousa Almada      </v>
          </cell>
        </row>
        <row r="10659">
          <cell r="B10659" t="str">
            <v>TERESA CRISTINA ALVES ALMEIDA COELH</v>
          </cell>
        </row>
        <row r="10660">
          <cell r="B10660" t="str">
            <v>TERESA MARIA ALMEIDA DO VALE MAGALH</v>
          </cell>
        </row>
        <row r="10661">
          <cell r="B10661" t="str">
            <v xml:space="preserve">TERESA MARIA COSTA RIBEIRO         </v>
          </cell>
        </row>
        <row r="10662">
          <cell r="B10662" t="str">
            <v>TERESA MARIA P. RIBEIRO M. SEVERINO</v>
          </cell>
        </row>
        <row r="10663">
          <cell r="B10663" t="str">
            <v>TERESA PIEDADE SAMPAIO PACHECO SOUS</v>
          </cell>
        </row>
        <row r="10664">
          <cell r="B10664" t="str">
            <v xml:space="preserve">Teresa Sofia Maceta Luz Paulino    </v>
          </cell>
        </row>
        <row r="10665">
          <cell r="B10665" t="str">
            <v xml:space="preserve">Teresa Sousa Pinto                 </v>
          </cell>
        </row>
        <row r="10666">
          <cell r="B10666" t="str">
            <v xml:space="preserve">Teresa Sousa Pinto                 </v>
          </cell>
        </row>
        <row r="10667">
          <cell r="B10667" t="str">
            <v xml:space="preserve">Teresa Teixeira                    </v>
          </cell>
        </row>
        <row r="10668">
          <cell r="B10668" t="str">
            <v xml:space="preserve">Termalgarve - Climatização, Lda    </v>
          </cell>
        </row>
        <row r="10669">
          <cell r="B10669" t="str">
            <v xml:space="preserve">Termil-Soc.de Equip.Ter.E Ind.Lda  </v>
          </cell>
        </row>
        <row r="10670">
          <cell r="B10670" t="str">
            <v xml:space="preserve">Terminal 1-Soc.Tr.Man.Cargas,Lda   </v>
          </cell>
        </row>
        <row r="10671">
          <cell r="B10671" t="str">
            <v xml:space="preserve">Termipol II                        </v>
          </cell>
        </row>
        <row r="10672">
          <cell r="B10672" t="str">
            <v xml:space="preserve">Termofaial-Inst.Pr.Term.Faial,Ld   </v>
          </cell>
        </row>
        <row r="10673">
          <cell r="B10673" t="str">
            <v>TermoOno - Serv. Água e Saneamento,</v>
          </cell>
        </row>
        <row r="10674">
          <cell r="B10674" t="str">
            <v>Termostato2-Instrumentos de Control</v>
          </cell>
        </row>
        <row r="10675">
          <cell r="B10675" t="str">
            <v xml:space="preserve">Termostato-Instrum. Controlo,Lda   </v>
          </cell>
        </row>
        <row r="10676">
          <cell r="B10676" t="str">
            <v xml:space="preserve">Termovisão de Portugal, Lda        </v>
          </cell>
        </row>
        <row r="10677">
          <cell r="B10677" t="str">
            <v xml:space="preserve">Terninos-Represent.de Aços, Lda    </v>
          </cell>
        </row>
        <row r="10678">
          <cell r="B10678" t="str">
            <v>Terotécnica-Tecn.Ind.Manutenção,Lda</v>
          </cell>
        </row>
        <row r="10679">
          <cell r="B10679" t="str">
            <v xml:space="preserve">Terra Esplêndida, unipessoal, Lda  </v>
          </cell>
        </row>
        <row r="10680">
          <cell r="B10680" t="str">
            <v xml:space="preserve">Terra Mar-Ass.Desenv.Local RGA     </v>
          </cell>
        </row>
        <row r="10681">
          <cell r="B10681" t="str">
            <v xml:space="preserve">Terra Nova International, LLC      </v>
          </cell>
        </row>
        <row r="10682">
          <cell r="B10682" t="str">
            <v xml:space="preserve">Terraforma, Lda                    </v>
          </cell>
        </row>
        <row r="10683">
          <cell r="B10683" t="str">
            <v xml:space="preserve">Terranol-Terraplanagens Norte,Ld   </v>
          </cell>
        </row>
        <row r="10684">
          <cell r="B10684" t="str">
            <v xml:space="preserve">Terrapinn Holdings, Ltd            </v>
          </cell>
        </row>
        <row r="10685">
          <cell r="B10685" t="str">
            <v xml:space="preserve">Terrapinn Limited                  </v>
          </cell>
        </row>
        <row r="10686">
          <cell r="B10686" t="str">
            <v xml:space="preserve">Terrapinn, Ltd                     </v>
          </cell>
        </row>
        <row r="10687">
          <cell r="B10687" t="str">
            <v>Terroso &amp; Terroso, Jardin.Prod.,Lda</v>
          </cell>
        </row>
        <row r="10688">
          <cell r="B10688" t="str">
            <v xml:space="preserve">Tesouros da Serra                  </v>
          </cell>
        </row>
        <row r="10689">
          <cell r="B10689" t="str">
            <v xml:space="preserve">Testinfor-Audiov.Inform.Serv.Lda   </v>
          </cell>
        </row>
        <row r="10690">
          <cell r="B10690" t="str">
            <v>Testo Portugal-C.Instr.Industrial,L</v>
          </cell>
        </row>
        <row r="10691">
          <cell r="B10691" t="str">
            <v xml:space="preserve">Tetmei - Montag. Elect. Inf.,Lda   </v>
          </cell>
        </row>
        <row r="10692">
          <cell r="B10692" t="str">
            <v>Tetraepik-Traduções e Serviços, Lda</v>
          </cell>
        </row>
        <row r="10693">
          <cell r="B10693" t="str">
            <v>Tetrónia-C.Est.Assist.Electrotecnia</v>
          </cell>
        </row>
        <row r="10694">
          <cell r="B10694" t="str">
            <v xml:space="preserve">Tevel-C.Ferragens Decorativas,Lda  </v>
          </cell>
        </row>
        <row r="10695">
          <cell r="B10695" t="str">
            <v xml:space="preserve">Tevemos-Comunicación y Eventos     </v>
          </cell>
        </row>
        <row r="10696">
          <cell r="B10696" t="str">
            <v xml:space="preserve">Tevilis - Construções, Lda         </v>
          </cell>
        </row>
        <row r="10697">
          <cell r="B10697" t="str">
            <v xml:space="preserve">Textigal-Comércio e Repres., Lda   </v>
          </cell>
        </row>
        <row r="10698">
          <cell r="B10698" t="str">
            <v xml:space="preserve">Texto e Imagem, Lda                </v>
          </cell>
        </row>
        <row r="10699">
          <cell r="B10699" t="str">
            <v xml:space="preserve">Textype - Artes Gráficas, Lda      </v>
          </cell>
        </row>
        <row r="10700">
          <cell r="B10700" t="str">
            <v xml:space="preserve">TFB Fligt SA                       </v>
          </cell>
        </row>
        <row r="10701">
          <cell r="B10701" t="str">
            <v>TFO-Represª Equipºs Telecomunicaçõe</v>
          </cell>
        </row>
        <row r="10702">
          <cell r="B10702" t="str">
            <v xml:space="preserve">TFV-Sistemas Informáticos, SA      </v>
          </cell>
        </row>
        <row r="10703">
          <cell r="B10703" t="str">
            <v xml:space="preserve">TGRacing Team Merchandising,Lda    </v>
          </cell>
        </row>
        <row r="10704">
          <cell r="B10704" t="str">
            <v xml:space="preserve">Thales Portugal S.A.               </v>
          </cell>
        </row>
        <row r="10705">
          <cell r="B10705" t="str">
            <v xml:space="preserve">The Airport Agency                 </v>
          </cell>
        </row>
        <row r="10706">
          <cell r="B10706" t="str">
            <v xml:space="preserve">The Airports Publishing Network    </v>
          </cell>
        </row>
        <row r="10707">
          <cell r="B10707" t="str">
            <v xml:space="preserve">The Architectural Review           </v>
          </cell>
        </row>
        <row r="10708">
          <cell r="B10708" t="str">
            <v xml:space="preserve">The A-Z Group                      </v>
          </cell>
        </row>
        <row r="10709">
          <cell r="B10709" t="str">
            <v xml:space="preserve">The Best Off-Soluções Public.Lda   </v>
          </cell>
        </row>
        <row r="10710">
          <cell r="B10710" t="str">
            <v xml:space="preserve">The Boston Consulting Group, Lda   </v>
          </cell>
        </row>
        <row r="10711">
          <cell r="B10711" t="str">
            <v xml:space="preserve">The Center Profess.Advancement     </v>
          </cell>
        </row>
        <row r="10712">
          <cell r="B10712" t="str">
            <v xml:space="preserve">The Chameleon Group Computer Sol   </v>
          </cell>
        </row>
        <row r="10713">
          <cell r="B10713" t="str">
            <v>The Cult of Portugal-Comº Proº Naci</v>
          </cell>
        </row>
        <row r="10714">
          <cell r="B10714" t="str">
            <v xml:space="preserve">The Door Wizard Limited            </v>
          </cell>
        </row>
        <row r="10715">
          <cell r="B10715" t="str">
            <v xml:space="preserve">The Economist                      </v>
          </cell>
        </row>
        <row r="10716">
          <cell r="B10716" t="str">
            <v>The Hok Arup BMM Aviation Solution,</v>
          </cell>
        </row>
        <row r="10717">
          <cell r="B10717" t="str">
            <v xml:space="preserve">The House of Events ,SA            </v>
          </cell>
        </row>
        <row r="10718">
          <cell r="B10718" t="str">
            <v xml:space="preserve">The Instit.Of Internal Auditors    </v>
          </cell>
        </row>
        <row r="10719">
          <cell r="B10719" t="str">
            <v xml:space="preserve">The Institute Of Internal Auditors </v>
          </cell>
        </row>
        <row r="10720">
          <cell r="B10720" t="str">
            <v>The Intern.Aviation Develop Corpati</v>
          </cell>
        </row>
        <row r="10721">
          <cell r="B10721" t="str">
            <v xml:space="preserve">The Research Makers, Lda.          </v>
          </cell>
        </row>
        <row r="10722">
          <cell r="B10722" t="str">
            <v xml:space="preserve">The Route Development Centre Ltd   </v>
          </cell>
        </row>
        <row r="10723">
          <cell r="B10723" t="str">
            <v xml:space="preserve">The Route Development Group Ltd    </v>
          </cell>
        </row>
        <row r="10724">
          <cell r="B10724" t="str">
            <v xml:space="preserve">The Route Development Group Ltd    </v>
          </cell>
        </row>
        <row r="10725">
          <cell r="B10725" t="str">
            <v xml:space="preserve">The Route Development Group, Ltd   </v>
          </cell>
        </row>
        <row r="10726">
          <cell r="B10726" t="str">
            <v xml:space="preserve">The Route Development Group, Ltd   </v>
          </cell>
        </row>
        <row r="10727">
          <cell r="B10727" t="str">
            <v xml:space="preserve">The Route Development Group,Ltd    </v>
          </cell>
        </row>
        <row r="10728">
          <cell r="B10728" t="str">
            <v xml:space="preserve">The Route Development Group,Ltd    </v>
          </cell>
        </row>
        <row r="10729">
          <cell r="B10729" t="str">
            <v xml:space="preserve">The Route Development Group,Ltd    </v>
          </cell>
        </row>
        <row r="10730">
          <cell r="B10730" t="str">
            <v xml:space="preserve">The Routes Development Group       </v>
          </cell>
        </row>
        <row r="10731">
          <cell r="B10731" t="str">
            <v>The Routes Development Group Limite</v>
          </cell>
        </row>
        <row r="10732">
          <cell r="B10732" t="str">
            <v xml:space="preserve">The Stationery                     </v>
          </cell>
        </row>
        <row r="10733">
          <cell r="B10733" t="str">
            <v xml:space="preserve">The Waterfront Conference Cº. Ltd  </v>
          </cell>
        </row>
        <row r="10734">
          <cell r="B10734" t="str">
            <v xml:space="preserve">The Westin Harbour Castle          </v>
          </cell>
        </row>
        <row r="10735">
          <cell r="B10735" t="str">
            <v>Themudo Barata, Soc. Unipessoal, Ld</v>
          </cell>
        </row>
        <row r="10736">
          <cell r="B10736" t="str">
            <v xml:space="preserve">Thermoplus-Soluç.Tec.Hotelaria,Lda </v>
          </cell>
        </row>
        <row r="10737">
          <cell r="B10737" t="str">
            <v xml:space="preserve">Think 2.0 Comunicação, Lda         </v>
          </cell>
        </row>
        <row r="10738">
          <cell r="B10738" t="str">
            <v xml:space="preserve">Thomas Cook Group Ltd              </v>
          </cell>
        </row>
        <row r="10739">
          <cell r="B10739" t="str">
            <v xml:space="preserve">Thomas David Tavares Gaudich       </v>
          </cell>
        </row>
        <row r="10740">
          <cell r="B10740" t="str">
            <v xml:space="preserve">Thomsonfly, Ltd                    </v>
          </cell>
        </row>
        <row r="10741">
          <cell r="B10741" t="str">
            <v xml:space="preserve">Three D City-Sist.Dig.Tridimens.SA </v>
          </cell>
        </row>
        <row r="10742">
          <cell r="B10742" t="str">
            <v xml:space="preserve">Thyssen Snel-Elevadores, S.A.      </v>
          </cell>
        </row>
        <row r="10743">
          <cell r="B10743" t="str">
            <v xml:space="preserve">ThyssenKrupp Elevadores, SA        </v>
          </cell>
        </row>
        <row r="10744">
          <cell r="B10744" t="str">
            <v xml:space="preserve">ThyssenKrupp Encasa, S.A.          </v>
          </cell>
        </row>
        <row r="10745">
          <cell r="B10745" t="str">
            <v xml:space="preserve">TIAGO ALEXANDRE MARTINS PEREIRA    </v>
          </cell>
        </row>
        <row r="10746">
          <cell r="B10746" t="str">
            <v>TIAGO ANTÓNIO P. MORGADO SILVA  BOA</v>
          </cell>
        </row>
        <row r="10747">
          <cell r="B10747" t="str">
            <v xml:space="preserve">TIAGO FRAZÃO DOS SANTOS PEREIRA    </v>
          </cell>
        </row>
        <row r="10748">
          <cell r="B10748" t="str">
            <v xml:space="preserve">Tiago Gomes Brasão Machado         </v>
          </cell>
        </row>
        <row r="10749">
          <cell r="B10749" t="str">
            <v xml:space="preserve">Tiago Inuit Silva Conceição        </v>
          </cell>
        </row>
        <row r="10750">
          <cell r="B10750" t="str">
            <v xml:space="preserve">TIAGO JORGE PIRES MARQUES          </v>
          </cell>
        </row>
        <row r="10751">
          <cell r="B10751" t="str">
            <v xml:space="preserve">TIAGO JOSÉ JERÓNIMO GUERRA         </v>
          </cell>
        </row>
        <row r="10752">
          <cell r="B10752" t="str">
            <v xml:space="preserve">TIAGO MANUEL RODRIGUES ALEXANDRE   </v>
          </cell>
        </row>
        <row r="10753">
          <cell r="B10753" t="str">
            <v>TIAGO MANUEL SANTIAGO DOS SANTOS AL</v>
          </cell>
        </row>
        <row r="10754">
          <cell r="B10754" t="str">
            <v xml:space="preserve">TIAGO MATOS PINTO AFONSO DURÃES    </v>
          </cell>
        </row>
        <row r="10755">
          <cell r="B10755" t="str">
            <v>TIAGO MIGUEL MEDEIROS DE ABREU E SI</v>
          </cell>
        </row>
        <row r="10756">
          <cell r="B10756" t="str">
            <v xml:space="preserve">TIAGO MIGUEL PEREIRA PONCE CORREIA </v>
          </cell>
        </row>
        <row r="10757">
          <cell r="B10757" t="str">
            <v xml:space="preserve">Tiago Rui Coelho Pereira           </v>
          </cell>
        </row>
        <row r="10758">
          <cell r="B10758" t="str">
            <v>Tiba - Com. Ind. Mat. Construção, S</v>
          </cell>
        </row>
        <row r="10759">
          <cell r="B10759" t="str">
            <v xml:space="preserve">TICdata, Lda                       </v>
          </cell>
        </row>
        <row r="10760">
          <cell r="B10760" t="str">
            <v xml:space="preserve">Ticket Line, Lda.                  </v>
          </cell>
        </row>
        <row r="10761">
          <cell r="B10761" t="str">
            <v xml:space="preserve">Ticket Paraíso - Unipessoal, Lda   </v>
          </cell>
        </row>
        <row r="10762">
          <cell r="B10762" t="str">
            <v xml:space="preserve">Ticket Restaurant de Portugal, SA  </v>
          </cell>
        </row>
        <row r="10763">
          <cell r="B10763" t="str">
            <v xml:space="preserve">Tie Rack Portugal-Grav.Lenços, Lda </v>
          </cell>
        </row>
        <row r="10764">
          <cell r="B10764" t="str">
            <v>Tiflotecnia-Informática Acessib.Lda</v>
          </cell>
        </row>
        <row r="10765">
          <cell r="B10765" t="str">
            <v xml:space="preserve">TIL-Equipamentos e Tec. Emb., Ldª  </v>
          </cell>
        </row>
        <row r="10766">
          <cell r="B10766" t="str">
            <v>Tima-Tractores Ind.Agric.Madeira,SA</v>
          </cell>
        </row>
        <row r="10767">
          <cell r="B10767" t="str">
            <v xml:space="preserve">Time Warner Publishing, BV         </v>
          </cell>
        </row>
        <row r="10768">
          <cell r="B10768" t="str">
            <v>Tinfer-Pedro Miguel Fragoso Viveiro</v>
          </cell>
        </row>
        <row r="10769">
          <cell r="B10769" t="str">
            <v xml:space="preserve">Tinta Salgada, Lda.                </v>
          </cell>
        </row>
        <row r="10770">
          <cell r="B10770" t="str">
            <v xml:space="preserve">Tintas Cin Açores, Lda.            </v>
          </cell>
        </row>
        <row r="10771">
          <cell r="B10771" t="str">
            <v xml:space="preserve">Tintas Dyrup, S.A.                 </v>
          </cell>
        </row>
        <row r="10772">
          <cell r="B10772" t="str">
            <v xml:space="preserve">Tintas Robbialac, S.A.             </v>
          </cell>
        </row>
        <row r="10773">
          <cell r="B10773" t="str">
            <v xml:space="preserve">Tintas Robbialac, SA               </v>
          </cell>
        </row>
        <row r="10774">
          <cell r="B10774" t="str">
            <v xml:space="preserve">Tinturaria Lava-Sujo de Viseu,Lda  </v>
          </cell>
        </row>
        <row r="10775">
          <cell r="B10775" t="str">
            <v xml:space="preserve">Tipigal - Ideias e Promoções,Lda   </v>
          </cell>
        </row>
        <row r="10776">
          <cell r="B10776" t="str">
            <v xml:space="preserve">Tipograf.Madeira e Madeir., Lda.   </v>
          </cell>
        </row>
        <row r="10777">
          <cell r="B10777" t="str">
            <v xml:space="preserve">Tipografia Delta, Lda              </v>
          </cell>
        </row>
        <row r="10778">
          <cell r="B10778" t="str">
            <v xml:space="preserve">Tipografia Insular, Lda.           </v>
          </cell>
        </row>
        <row r="10779">
          <cell r="B10779" t="str">
            <v xml:space="preserve">Tipografia Micaelense, Lda         </v>
          </cell>
        </row>
        <row r="10780">
          <cell r="B10780" t="str">
            <v xml:space="preserve">Tipografia Santos &amp; Marques, Lda.  </v>
          </cell>
        </row>
        <row r="10781">
          <cell r="B10781" t="str">
            <v xml:space="preserve">Tipolaiser - Artes Gráficas, Lda   </v>
          </cell>
        </row>
        <row r="10782">
          <cell r="B10782" t="str">
            <v xml:space="preserve">Tipotejo-Artes Gráficas, Lda       </v>
          </cell>
        </row>
        <row r="10783">
          <cell r="B10783" t="str">
            <v xml:space="preserve">Tipsal-Técnicas Ind.P.Seg., Lda.   </v>
          </cell>
        </row>
        <row r="10784">
          <cell r="B10784" t="str">
            <v xml:space="preserve">TIREL - Soc.Tintas Prod.Prot.,Lda. </v>
          </cell>
        </row>
        <row r="10785">
          <cell r="B10785" t="str">
            <v xml:space="preserve">Tirsol - Electro Textil, Lda       </v>
          </cell>
        </row>
        <row r="10786">
          <cell r="B10786" t="str">
            <v xml:space="preserve">TIS PT-Cons.Transp.In.Sistemas,SA  </v>
          </cell>
        </row>
        <row r="10787">
          <cell r="B10787" t="str">
            <v xml:space="preserve">Tisad- Unipessoal                  </v>
          </cell>
        </row>
        <row r="10788">
          <cell r="B10788" t="str">
            <v xml:space="preserve">TIS-Transp.Inovação Sistemas, ace  </v>
          </cell>
        </row>
        <row r="10789">
          <cell r="B10789" t="str">
            <v xml:space="preserve">Tito e Campos, SA                  </v>
          </cell>
        </row>
        <row r="10790">
          <cell r="B10790" t="str">
            <v xml:space="preserve">Titon Cargas - Transitários, Lda   </v>
          </cell>
        </row>
        <row r="10791">
          <cell r="B10791" t="str">
            <v xml:space="preserve">Tivoli -Soc.Gestão Hoteleira S.A   </v>
          </cell>
        </row>
        <row r="10792">
          <cell r="B10792" t="str">
            <v xml:space="preserve">TLC-The Language Cº-F.Línguas,Lda  </v>
          </cell>
        </row>
        <row r="10793">
          <cell r="B10793" t="str">
            <v xml:space="preserve">Tlp-Telefones de Lisboa e Porto    </v>
          </cell>
        </row>
        <row r="10794">
          <cell r="B10794" t="str">
            <v xml:space="preserve">TMA-Técnica Manut.Assist.Equip.Lda </v>
          </cell>
        </row>
        <row r="10795">
          <cell r="B10795" t="str">
            <v xml:space="preserve">TMGS, SA                           </v>
          </cell>
        </row>
        <row r="10796">
          <cell r="B10796" t="str">
            <v xml:space="preserve">TMN-Telecom.Móveis Nacionais,SA    </v>
          </cell>
        </row>
        <row r="10797">
          <cell r="B10797" t="str">
            <v>TMS, SA, Peças para Máquinas e Cami</v>
          </cell>
        </row>
        <row r="10798">
          <cell r="B10798" t="str">
            <v xml:space="preserve">TNL-Soc.Eq.Ecolog.S.Ambientais,Lda </v>
          </cell>
        </row>
        <row r="10799">
          <cell r="B10799" t="str">
            <v xml:space="preserve">Tnt Skypak Finance B.V.            </v>
          </cell>
        </row>
        <row r="10800">
          <cell r="B10800" t="str">
            <v xml:space="preserve">Tnt-Express World.(Portugal), S.A. </v>
          </cell>
        </row>
        <row r="10801">
          <cell r="B10801" t="str">
            <v xml:space="preserve">TN-Transp.M.Simões Nogueira,SA     </v>
          </cell>
        </row>
        <row r="10802">
          <cell r="B10802" t="str">
            <v xml:space="preserve">Tocapiano-C.Electrodomésticos, Lda </v>
          </cell>
        </row>
        <row r="10803">
          <cell r="B10803" t="str">
            <v xml:space="preserve">Todopapel-Com.Papel, Unip.Lda      </v>
          </cell>
        </row>
        <row r="10804">
          <cell r="B10804" t="str">
            <v xml:space="preserve">Todos ao Palco, Unipessoal, Lda    </v>
          </cell>
        </row>
        <row r="10805">
          <cell r="B10805" t="str">
            <v>Toldestore-C.Ind.Toldos Estores,Lda</v>
          </cell>
        </row>
        <row r="10806">
          <cell r="B10806" t="str">
            <v xml:space="preserve">Tomás Cardoso Taveira              </v>
          </cell>
        </row>
        <row r="10807">
          <cell r="B10807" t="str">
            <v xml:space="preserve">Tomás de Oliveira Empreiteiros, Sa </v>
          </cell>
        </row>
        <row r="10808">
          <cell r="B10808" t="str">
            <v xml:space="preserve">Tomás Vaz da Silva                 </v>
          </cell>
        </row>
        <row r="10809">
          <cell r="B10809" t="str">
            <v xml:space="preserve">Tomáz de Vilhena Magalhães Crespo  </v>
          </cell>
        </row>
        <row r="10810">
          <cell r="B10810" t="str">
            <v xml:space="preserve">TOMAZ MAGALHÃES CRESPO             </v>
          </cell>
        </row>
        <row r="10811">
          <cell r="B10811" t="str">
            <v xml:space="preserve">Tony Elvio Caires Rodriguez        </v>
          </cell>
        </row>
        <row r="10812">
          <cell r="B10812" t="str">
            <v xml:space="preserve">Top - Informática, Lda             </v>
          </cell>
        </row>
        <row r="10813">
          <cell r="B10813" t="str">
            <v xml:space="preserve">Top Atlântico DMC-Viag.Turismo,SA  </v>
          </cell>
        </row>
        <row r="10814">
          <cell r="B10814" t="str">
            <v xml:space="preserve">Top Atlântico Madeira,  Lda        </v>
          </cell>
        </row>
        <row r="10815">
          <cell r="B10815" t="str">
            <v>Top Atlântico-Viagens e Turismo, SA</v>
          </cell>
        </row>
        <row r="10816">
          <cell r="B10816" t="str">
            <v xml:space="preserve">Top Tours - Viagens e Turísmo, SA  </v>
          </cell>
        </row>
        <row r="10817">
          <cell r="B10817" t="str">
            <v xml:space="preserve">Topcar-Ag. Viagens e Turismo, Lda  </v>
          </cell>
        </row>
        <row r="10818">
          <cell r="B10818" t="str">
            <v xml:space="preserve">Topcósmica-Est.Proj.Topografia,Lda </v>
          </cell>
        </row>
        <row r="10819">
          <cell r="B10819" t="str">
            <v>TopInfor - Tecnologias de Informaçã</v>
          </cell>
        </row>
        <row r="10820">
          <cell r="B10820" t="str">
            <v>Topo4 - Serviços Cartográficos, Lda</v>
          </cell>
        </row>
        <row r="10821">
          <cell r="B10821" t="str">
            <v xml:space="preserve">Topogarve-Gab.Tecnico Topografia   </v>
          </cell>
        </row>
        <row r="10822">
          <cell r="B10822" t="str">
            <v xml:space="preserve">Topograph-Serv.Topogr.Açores,Lda   </v>
          </cell>
        </row>
        <row r="10823">
          <cell r="B10823" t="str">
            <v xml:space="preserve">Topométrica-Instr.Top.Desenho,Ld   </v>
          </cell>
        </row>
        <row r="10824">
          <cell r="B10824" t="str">
            <v xml:space="preserve">Topométrica-Instr.Top.Desenho,Ld   </v>
          </cell>
        </row>
        <row r="10825">
          <cell r="B10825" t="str">
            <v xml:space="preserve">Toponort-Topografia Norte, Lda     </v>
          </cell>
        </row>
        <row r="10826">
          <cell r="B10826" t="str">
            <v xml:space="preserve">TopTeam-Public. Marketing, Lda     </v>
          </cell>
        </row>
        <row r="10827">
          <cell r="B10827" t="str">
            <v xml:space="preserve">Toptintas-Comércio de Tintas,Lda   </v>
          </cell>
        </row>
        <row r="10828">
          <cell r="B10828" t="str">
            <v>Toptoner-Reciclagem Comercª Cons.In</v>
          </cell>
        </row>
        <row r="10829">
          <cell r="B10829" t="str">
            <v xml:space="preserve">Torban-Comerc.e Represent., Lda    </v>
          </cell>
        </row>
        <row r="10830">
          <cell r="B10830" t="str">
            <v xml:space="preserve">Torfal-Artigos de Pronto a Vestir, </v>
          </cell>
        </row>
        <row r="10831">
          <cell r="B10831" t="str">
            <v xml:space="preserve">Torneiras Ofa, Lda.                </v>
          </cell>
        </row>
        <row r="10832">
          <cell r="B10832" t="str">
            <v>Torralta-Clube Internacional Férias</v>
          </cell>
        </row>
        <row r="10833">
          <cell r="B10833" t="str">
            <v xml:space="preserve">Torre - Sociedade Confecções, SA   </v>
          </cell>
        </row>
        <row r="10834">
          <cell r="B10834" t="str">
            <v xml:space="preserve">Torre Marco-Com.Tract.Alf.Agric.   </v>
          </cell>
        </row>
        <row r="10835">
          <cell r="B10835" t="str">
            <v xml:space="preserve">Torres &amp; Vaz, Lda                  </v>
          </cell>
        </row>
        <row r="10836">
          <cell r="B10836" t="str">
            <v xml:space="preserve">Torres e Brinkmann, Lda            </v>
          </cell>
        </row>
        <row r="10837">
          <cell r="B10837" t="str">
            <v xml:space="preserve">Torres Portugal, Lda               </v>
          </cell>
        </row>
        <row r="10838">
          <cell r="B10838" t="str">
            <v xml:space="preserve">Torrestir-Tait, Transitários, Lda  </v>
          </cell>
        </row>
        <row r="10839">
          <cell r="B10839" t="str">
            <v xml:space="preserve">Toste Rego, Lda                    </v>
          </cell>
        </row>
        <row r="10840">
          <cell r="B10840" t="str">
            <v xml:space="preserve">Total Electrónica, Lda             </v>
          </cell>
        </row>
        <row r="10841">
          <cell r="B10841" t="str">
            <v>Totalener-Proj.Execução Inst. Elect</v>
          </cell>
        </row>
        <row r="10842">
          <cell r="B10842" t="str">
            <v>TOTALFINA ELF Portugal-Cª Petról. S</v>
          </cell>
        </row>
        <row r="10843">
          <cell r="B10843" t="str">
            <v xml:space="preserve">TOTALOBRA - Soc.Construções,Lda    </v>
          </cell>
        </row>
        <row r="10844">
          <cell r="B10844" t="str">
            <v xml:space="preserve">Tote Ser Arquitectos,Lda           </v>
          </cell>
        </row>
        <row r="10845">
          <cell r="B10845" t="str">
            <v xml:space="preserve">Totta-Créd. Especializado, SA      </v>
          </cell>
        </row>
        <row r="10846">
          <cell r="B10846" t="str">
            <v xml:space="preserve">Tovim Batista, Lda                 </v>
          </cell>
        </row>
        <row r="10847">
          <cell r="B10847" t="str">
            <v xml:space="preserve">Toyota Caetano Portugal, SA        </v>
          </cell>
        </row>
        <row r="10848">
          <cell r="B10848" t="str">
            <v xml:space="preserve">Toys"R"Us Portugal, Lda            </v>
          </cell>
        </row>
        <row r="10849">
          <cell r="B10849" t="str">
            <v>Tp Dois-Tractores Máq.Agrícolas,Lda</v>
          </cell>
        </row>
        <row r="10850">
          <cell r="B10850" t="str">
            <v xml:space="preserve">TPS Consult                        </v>
          </cell>
        </row>
        <row r="10851">
          <cell r="B10851" t="str">
            <v xml:space="preserve">TQ-Travel Quality-Viag.Turismo,Lda </v>
          </cell>
        </row>
        <row r="10852">
          <cell r="B10852" t="str">
            <v xml:space="preserve">Trabatempor-E.Trab.Temporário Lda  </v>
          </cell>
        </row>
        <row r="10853">
          <cell r="B10853" t="str">
            <v>Traçarte-Proj.Arq.Consultadoria,Lda</v>
          </cell>
        </row>
        <row r="10854">
          <cell r="B10854" t="str">
            <v>Trace.It-Gestão e Consultoria, S.A.</v>
          </cell>
        </row>
        <row r="10855">
          <cell r="B10855" t="str">
            <v>Tracevia-Sin.Seg.Gestão Tráfego,Lda</v>
          </cell>
        </row>
        <row r="10856">
          <cell r="B10856" t="str">
            <v xml:space="preserve">Tractil-Tractores Ind.e Agrícola   </v>
          </cell>
        </row>
        <row r="10857">
          <cell r="B10857" t="str">
            <v>Tractopeças-Peç. Máq. Agricolas,Lda</v>
          </cell>
        </row>
        <row r="10858">
          <cell r="B10858" t="str">
            <v xml:space="preserve">Tractorave - Máq.Agricolas, Lda    </v>
          </cell>
        </row>
        <row r="10859">
          <cell r="B10859" t="str">
            <v xml:space="preserve">Tractoreal-Com.Ind.Máq.Agric.Lda   </v>
          </cell>
        </row>
        <row r="10860">
          <cell r="B10860" t="str">
            <v xml:space="preserve">Tractores de Portugal, SA          </v>
          </cell>
        </row>
        <row r="10861">
          <cell r="B10861" t="str">
            <v>Tractoterra-Equip.Ind.Agrícolas,Lda</v>
          </cell>
        </row>
        <row r="10862">
          <cell r="B10862" t="str">
            <v xml:space="preserve">Tracy &amp; Proudfoot Consulting,Lda   </v>
          </cell>
        </row>
        <row r="10863">
          <cell r="B10863" t="str">
            <v xml:space="preserve">Trade Target, Lda                  </v>
          </cell>
        </row>
        <row r="10864">
          <cell r="B10864" t="str">
            <v xml:space="preserve">Tradegal-Importac.E Exportac.Lda   </v>
          </cell>
        </row>
        <row r="10865">
          <cell r="B10865" t="str">
            <v xml:space="preserve">Tradembal, Lda                     </v>
          </cell>
        </row>
        <row r="10866">
          <cell r="B10866" t="str">
            <v xml:space="preserve">Tradingpor-E.Com.Ext. Portugal,SA  </v>
          </cell>
        </row>
        <row r="10867">
          <cell r="B10867" t="str">
            <v>Tradinter-Traduções e Interpret.Lda</v>
          </cell>
        </row>
        <row r="10868">
          <cell r="B10868" t="str">
            <v xml:space="preserve">Traditel                           </v>
          </cell>
        </row>
        <row r="10869">
          <cell r="B10869" t="str">
            <v>Traducta-Tradução,Interp.Inform.Lda</v>
          </cell>
        </row>
        <row r="10870">
          <cell r="B10870" t="str">
            <v>Tradunet-S.Tradução Interpretação,L</v>
          </cell>
        </row>
        <row r="10871">
          <cell r="B10871" t="str">
            <v xml:space="preserve">Trafiurbe-Com.Ind.Máq.P/Sinaliz.SA </v>
          </cell>
        </row>
        <row r="10872">
          <cell r="B10872" t="str">
            <v xml:space="preserve">Tramina Sul-Produç.Artísticas, Lda </v>
          </cell>
        </row>
        <row r="10873">
          <cell r="B10873" t="str">
            <v xml:space="preserve">Tranquilidade,S.A.-Comp.de Seguros </v>
          </cell>
        </row>
        <row r="10874">
          <cell r="B10874" t="str">
            <v xml:space="preserve">Transaje-Transit.Transportes,Lda   </v>
          </cell>
        </row>
        <row r="10875">
          <cell r="B10875" t="str">
            <v xml:space="preserve">Transat-Tours Canada               </v>
          </cell>
        </row>
        <row r="10876">
          <cell r="B10876" t="str">
            <v xml:space="preserve">Transavia                          </v>
          </cell>
        </row>
        <row r="10877">
          <cell r="B10877" t="str">
            <v xml:space="preserve">Transavia.com                      </v>
          </cell>
        </row>
        <row r="10878">
          <cell r="B10878" t="str">
            <v xml:space="preserve">Transavia.Com                      </v>
          </cell>
        </row>
        <row r="10879">
          <cell r="B10879" t="str">
            <v xml:space="preserve">Transcopal-Transf.Com.Papel, Lda   </v>
          </cell>
        </row>
        <row r="10880">
          <cell r="B10880" t="str">
            <v xml:space="preserve">Transdiesel, SL                    </v>
          </cell>
        </row>
        <row r="10881">
          <cell r="B10881" t="str">
            <v xml:space="preserve">Transec Exhibitions Ltd            </v>
          </cell>
        </row>
        <row r="10882">
          <cell r="B10882" t="str">
            <v>Transgráfica-Est.Artes Gráficas, Ld</v>
          </cell>
        </row>
        <row r="10883">
          <cell r="B10883" t="str">
            <v xml:space="preserve">Transgrua - Rep.Aluguer Gruas,Lda  </v>
          </cell>
        </row>
        <row r="10884">
          <cell r="B10884" t="str">
            <v xml:space="preserve">Transinsular-Transp.M.Insulares,SA </v>
          </cell>
        </row>
        <row r="10885">
          <cell r="B10885" t="str">
            <v xml:space="preserve">Transinveste-Construções SA        </v>
          </cell>
        </row>
        <row r="10886">
          <cell r="B10886" t="str">
            <v>Transitec Portugal-Engºs e Cons.Lda</v>
          </cell>
        </row>
        <row r="10887">
          <cell r="B10887" t="str">
            <v xml:space="preserve">Transjornal-Ediç.Publicações, SA   </v>
          </cell>
        </row>
        <row r="10888">
          <cell r="B10888" t="str">
            <v xml:space="preserve">Transmaia - Transportes, Lda       </v>
          </cell>
        </row>
        <row r="10889">
          <cell r="B10889" t="str">
            <v xml:space="preserve">Transmite Beltech, S.A.            </v>
          </cell>
        </row>
        <row r="10890">
          <cell r="B10890" t="str">
            <v xml:space="preserve">Transnáutica-Transp.Navegação, Sa  </v>
          </cell>
        </row>
        <row r="10891">
          <cell r="B10891" t="str">
            <v xml:space="preserve">Transol-Transportes e Turismo, S.A </v>
          </cell>
        </row>
        <row r="10892">
          <cell r="B10892" t="str">
            <v xml:space="preserve">Transom-Com.Aparelh.Imag.Som,Lda   </v>
          </cell>
        </row>
        <row r="10893">
          <cell r="B10893" t="str">
            <v xml:space="preserve">Transp.Francisco Alberto           </v>
          </cell>
        </row>
        <row r="10894">
          <cell r="B10894" t="str">
            <v xml:space="preserve">Transp.Marítimo Parece Machado,Lda </v>
          </cell>
        </row>
        <row r="10895">
          <cell r="B10895" t="str">
            <v xml:space="preserve">Transped-Transitos e Navegação,Lda </v>
          </cell>
        </row>
        <row r="10896">
          <cell r="B10896" t="str">
            <v xml:space="preserve">Transpor                           </v>
          </cell>
        </row>
        <row r="10897">
          <cell r="B10897" t="str">
            <v>Transporel - Soc. Equip. Elev.Trans</v>
          </cell>
        </row>
        <row r="10898">
          <cell r="B10898" t="str">
            <v xml:space="preserve">Transportadora Cent.Pontinha,Lda   </v>
          </cell>
        </row>
        <row r="10899">
          <cell r="B10899" t="str">
            <v xml:space="preserve">Transportes e Turismo de Gaia, Lda </v>
          </cell>
        </row>
        <row r="10900">
          <cell r="B10900" t="str">
            <v>Transportes Estrela de Guifões, Lda</v>
          </cell>
        </row>
        <row r="10901">
          <cell r="B10901" t="str">
            <v xml:space="preserve">Transportes Gonçalo, SA            </v>
          </cell>
        </row>
        <row r="10902">
          <cell r="B10902" t="str">
            <v xml:space="preserve">Transportes José Jorge, Lda        </v>
          </cell>
        </row>
        <row r="10903">
          <cell r="B10903" t="str">
            <v xml:space="preserve">Transportes Luis Simões, SA        </v>
          </cell>
        </row>
        <row r="10904">
          <cell r="B10904" t="str">
            <v xml:space="preserve">Transportes Marco &amp; Silva, Lda     </v>
          </cell>
        </row>
        <row r="10905">
          <cell r="B10905" t="str">
            <v xml:space="preserve">Transportes Mardel, Lda            </v>
          </cell>
        </row>
        <row r="10906">
          <cell r="B10906" t="str">
            <v xml:space="preserve">Transportes Pinteus, Lda           </v>
          </cell>
        </row>
        <row r="10907">
          <cell r="B10907" t="str">
            <v xml:space="preserve">Transportes Sardão, SA             </v>
          </cell>
        </row>
        <row r="10908">
          <cell r="B10908" t="str">
            <v xml:space="preserve">Transportes Topázio                </v>
          </cell>
        </row>
        <row r="10909">
          <cell r="B10909" t="str">
            <v xml:space="preserve">Transportes Trinense, Lda          </v>
          </cell>
        </row>
        <row r="10910">
          <cell r="B10910" t="str">
            <v xml:space="preserve">Transtejo-Transportes Tejo, SA     </v>
          </cell>
        </row>
        <row r="10911">
          <cell r="B10911" t="str">
            <v xml:space="preserve">Transvetra-Transf.Veículos,Lda     </v>
          </cell>
        </row>
        <row r="10912">
          <cell r="B10912" t="str">
            <v xml:space="preserve">Trapin-Revestimentos Pintura,Lda   </v>
          </cell>
        </row>
        <row r="10913">
          <cell r="B10913" t="str">
            <v xml:space="preserve">Traquinices- Nutas Decoração, Lda  </v>
          </cell>
        </row>
        <row r="10914">
          <cell r="B10914" t="str">
            <v xml:space="preserve">Trás-Os-Montes                     </v>
          </cell>
        </row>
        <row r="10915">
          <cell r="B10915" t="str">
            <v xml:space="preserve">Travelclick                        </v>
          </cell>
        </row>
        <row r="10916">
          <cell r="B10916" t="str">
            <v xml:space="preserve">Travem                             </v>
          </cell>
        </row>
        <row r="10917">
          <cell r="B10917" t="str">
            <v xml:space="preserve">Tredimóvel, Lda.                   </v>
          </cell>
        </row>
        <row r="10918">
          <cell r="B10918" t="str">
            <v xml:space="preserve">Trend Watching .Com                </v>
          </cell>
        </row>
        <row r="10919">
          <cell r="B10919" t="str">
            <v>Trendglobal-Tecn.Inf.Comunicação,Ld</v>
          </cell>
        </row>
        <row r="10920">
          <cell r="B10920" t="str">
            <v>Três Lusitanas-Ediç.Publicações,Lda</v>
          </cell>
        </row>
        <row r="10921">
          <cell r="B10921" t="str">
            <v>Três Séculos-Realiz.Hoteleiras, Lda</v>
          </cell>
        </row>
        <row r="10922">
          <cell r="B10922" t="str">
            <v xml:space="preserve">Tresmilar, Lda.                    </v>
          </cell>
        </row>
        <row r="10923">
          <cell r="B10923" t="str">
            <v>Trevauto-Com.Ind.Representações,Lda</v>
          </cell>
        </row>
        <row r="10924">
          <cell r="B10924" t="str">
            <v xml:space="preserve">Triaena Travel                     </v>
          </cell>
        </row>
        <row r="10925">
          <cell r="B10925" t="str">
            <v xml:space="preserve">Triap-Transp.Ideal Apelação, Lda   </v>
          </cell>
        </row>
        <row r="10926">
          <cell r="B10926" t="str">
            <v>Tria-Serviços, Mat.Equipamentos,Lda</v>
          </cell>
        </row>
        <row r="10927">
          <cell r="B10927" t="str">
            <v xml:space="preserve">Triast-Cons.Gestão e Serviços,Lda  </v>
          </cell>
        </row>
        <row r="10928">
          <cell r="B10928" t="str">
            <v>Triauto-Imp.Com.Acess.Automóveis,Ld</v>
          </cell>
        </row>
        <row r="10929">
          <cell r="B10929" t="str">
            <v xml:space="preserve">Tribo Decorações, SA               </v>
          </cell>
        </row>
        <row r="10930">
          <cell r="B10930" t="str">
            <v xml:space="preserve">Tribunal de Contas                 </v>
          </cell>
        </row>
        <row r="10931">
          <cell r="B10931" t="str">
            <v xml:space="preserve">Tricana-Tapeç.Regional Coimbra, SA </v>
          </cell>
        </row>
        <row r="10932">
          <cell r="B10932" t="str">
            <v xml:space="preserve">Triede-C.Proj.Engenharia Civil, SA </v>
          </cell>
        </row>
        <row r="10933">
          <cell r="B10933" t="str">
            <v>Triforma-Formul.e Artes Gráficas Ld</v>
          </cell>
        </row>
        <row r="10934">
          <cell r="B10934" t="str">
            <v xml:space="preserve">Trindade, Brito e Eugénio, Lda     </v>
          </cell>
        </row>
        <row r="10935">
          <cell r="B10935" t="str">
            <v xml:space="preserve">Trineon - Reclamos Luminosos,Lda   </v>
          </cell>
        </row>
        <row r="10936">
          <cell r="B10936" t="str">
            <v>Tripolo - Estruturas Metálicas, Lda</v>
          </cell>
        </row>
        <row r="10937">
          <cell r="B10937" t="str">
            <v>Triquimica-Soluções Quimicas  Ambie</v>
          </cell>
        </row>
        <row r="10938">
          <cell r="B10938" t="str">
            <v xml:space="preserve">Tritec-Automação Industrial, Lda   </v>
          </cell>
        </row>
        <row r="10939">
          <cell r="B10939" t="str">
            <v xml:space="preserve">Tritécnica, Lda                    </v>
          </cell>
        </row>
        <row r="10940">
          <cell r="B10940" t="str">
            <v xml:space="preserve">Triudus                            </v>
          </cell>
        </row>
        <row r="10941">
          <cell r="B10941" t="str">
            <v xml:space="preserve">Triudus - Soc. de Represent.,Lda   </v>
          </cell>
        </row>
        <row r="10942">
          <cell r="B10942" t="str">
            <v xml:space="preserve">Triu-Tecn.Resid.Ind.Urbanos, Lda   </v>
          </cell>
        </row>
        <row r="10943">
          <cell r="B10943" t="str">
            <v xml:space="preserve">Trix - Produções Audiovisuais, Lda </v>
          </cell>
        </row>
        <row r="10944">
          <cell r="B10944" t="str">
            <v xml:space="preserve">TRL, Limited                       </v>
          </cell>
        </row>
        <row r="10945">
          <cell r="B10945" t="str">
            <v xml:space="preserve">Trofipeças-Com.Aces.Veículos, Lda  </v>
          </cell>
        </row>
        <row r="10946">
          <cell r="B10946" t="str">
            <v>TroiaVerde-Explª Hoteleira Imobiliá</v>
          </cell>
        </row>
        <row r="10947">
          <cell r="B10947" t="str">
            <v xml:space="preserve">Tropihotel-Soc.Expl.Hoteleiras,Lda </v>
          </cell>
        </row>
        <row r="10948">
          <cell r="B10948" t="str">
            <v xml:space="preserve">Trovão e Quental, Lda              </v>
          </cell>
        </row>
        <row r="10949">
          <cell r="B10949" t="str">
            <v xml:space="preserve">Trovão Gráfica - Art.Gráficas,Lda  </v>
          </cell>
        </row>
        <row r="10950">
          <cell r="B10950" t="str">
            <v xml:space="preserve">Trusted-Sist.Informação Seguros,SA </v>
          </cell>
        </row>
        <row r="10951">
          <cell r="B10951" t="str">
            <v xml:space="preserve">Trusted-Sist.Informação Seguros,SA </v>
          </cell>
        </row>
        <row r="10952">
          <cell r="B10952" t="str">
            <v xml:space="preserve">TSE-Telecom.Seg.Electrónica,SA     </v>
          </cell>
        </row>
        <row r="10953">
          <cell r="B10953" t="str">
            <v xml:space="preserve">TSE-Turkish Standards Institution  </v>
          </cell>
        </row>
        <row r="10954">
          <cell r="B10954" t="str">
            <v xml:space="preserve">TS-Thomás dos Santos, SA           </v>
          </cell>
        </row>
        <row r="10955">
          <cell r="B10955" t="str">
            <v xml:space="preserve">TUBOFURO - Tubos em PVC, Ldª.      </v>
          </cell>
        </row>
        <row r="10956">
          <cell r="B10956" t="str">
            <v xml:space="preserve">Tuborracha                         </v>
          </cell>
        </row>
        <row r="10957">
          <cell r="B10957" t="str">
            <v xml:space="preserve">Tubotecnica-Soc.Tecn.Tubagens,Lda  </v>
          </cell>
        </row>
        <row r="10958">
          <cell r="B10958" t="str">
            <v xml:space="preserve">Tudor, S.A.                        </v>
          </cell>
        </row>
        <row r="10959">
          <cell r="B10959" t="str">
            <v xml:space="preserve">TUEL-Téc.Unidos de Electrónica,Ldª </v>
          </cell>
        </row>
        <row r="10960">
          <cell r="B10960" t="str">
            <v>Tuel-Técnicos Unidos de Electrónica</v>
          </cell>
        </row>
        <row r="10961">
          <cell r="B10961" t="str">
            <v xml:space="preserve">TUI Portugal S.A.                  </v>
          </cell>
        </row>
        <row r="10962">
          <cell r="B10962" t="str">
            <v xml:space="preserve">Tui UK, Limited                    </v>
          </cell>
        </row>
        <row r="10963">
          <cell r="B10963" t="str">
            <v>Tukayana Cristina Gonçalves de Pass</v>
          </cell>
        </row>
        <row r="10964">
          <cell r="B10964" t="str">
            <v xml:space="preserve">Tulha Fajanense-Virgílio M.R.S.    </v>
          </cell>
        </row>
        <row r="10965">
          <cell r="B10965" t="str">
            <v>Túlipa Férias-Activ.Hoteleiras, Lda</v>
          </cell>
        </row>
        <row r="10966">
          <cell r="B10966" t="str">
            <v xml:space="preserve">Tunkers                            </v>
          </cell>
        </row>
        <row r="10967">
          <cell r="B10967" t="str">
            <v xml:space="preserve">Tuplub-Turísmo e Publicações, SA   </v>
          </cell>
        </row>
        <row r="10968">
          <cell r="B10968" t="str">
            <v xml:space="preserve">TUPOS Graphic S.A.                 </v>
          </cell>
        </row>
        <row r="10969">
          <cell r="B10969" t="str">
            <v xml:space="preserve">Turazor-Soc.E Turist.D/Açores,Lda  </v>
          </cell>
        </row>
        <row r="10970">
          <cell r="B10970" t="str">
            <v xml:space="preserve">Turbomar-Com. e Tecn. de Máq,Lda   </v>
          </cell>
        </row>
        <row r="10971">
          <cell r="B10971" t="str">
            <v xml:space="preserve">Turbo-Terra Letras-Comunic.Unipes. </v>
          </cell>
        </row>
        <row r="10972">
          <cell r="B10972" t="str">
            <v xml:space="preserve">Turinv-Consultoria Turismo, Lda    </v>
          </cell>
        </row>
        <row r="10973">
          <cell r="B10973" t="str">
            <v>Turisfilmes-Act.Cin.Turist.Hotel.,L</v>
          </cell>
        </row>
        <row r="10974">
          <cell r="B10974" t="str">
            <v xml:space="preserve">Turismadeira                       </v>
          </cell>
        </row>
        <row r="10975">
          <cell r="B10975" t="str">
            <v xml:space="preserve">Turismo Britânico                  </v>
          </cell>
        </row>
        <row r="10976">
          <cell r="B10976" t="str">
            <v xml:space="preserve">Turismo de Lisboa                  </v>
          </cell>
        </row>
        <row r="10977">
          <cell r="B10977" t="str">
            <v xml:space="preserve">Turismo de Portugal IP             </v>
          </cell>
        </row>
        <row r="10978">
          <cell r="B10978" t="str">
            <v>Turismo do Porto e Norte de Portuga</v>
          </cell>
        </row>
        <row r="10979">
          <cell r="B10979" t="str">
            <v xml:space="preserve">Turistrader-Soc.Des.Turístico,Lª   </v>
          </cell>
        </row>
        <row r="10980">
          <cell r="B10980" t="str">
            <v xml:space="preserve">Turisver-Imprensa e Edições, Lda   </v>
          </cell>
        </row>
        <row r="10981">
          <cell r="B10981" t="str">
            <v xml:space="preserve">Turkish Airlines                   </v>
          </cell>
        </row>
        <row r="10982">
          <cell r="B10982" t="str">
            <v xml:space="preserve">Turkish Nacional Committee for EOQ </v>
          </cell>
        </row>
        <row r="10983">
          <cell r="B10983" t="str">
            <v xml:space="preserve">Turotel-Turis.E Hot.D/Açore, S.A.  </v>
          </cell>
        </row>
        <row r="10984">
          <cell r="B10984" t="str">
            <v xml:space="preserve">TUV-Akademie Rheinland-F.Unip.Lda  </v>
          </cell>
        </row>
        <row r="10985">
          <cell r="B10985" t="str">
            <v xml:space="preserve">TV Babo, Lda                       </v>
          </cell>
        </row>
        <row r="10986">
          <cell r="B10986" t="str">
            <v xml:space="preserve">TV Cabo Guadiana, SA               </v>
          </cell>
        </row>
        <row r="10987">
          <cell r="B10987" t="str">
            <v xml:space="preserve">TV Cabo Lisboa,  SA                </v>
          </cell>
        </row>
        <row r="10988">
          <cell r="B10988" t="str">
            <v xml:space="preserve">TV Cabo Porto, SA                  </v>
          </cell>
        </row>
        <row r="10989">
          <cell r="B10989" t="str">
            <v xml:space="preserve">Tv Maia Sat-Mendes e Marques,Lda   </v>
          </cell>
        </row>
        <row r="10990">
          <cell r="B10990" t="str">
            <v xml:space="preserve">TV Shop                            </v>
          </cell>
        </row>
        <row r="10991">
          <cell r="B10991" t="str">
            <v xml:space="preserve">TVI-Televisão Independente, SA     </v>
          </cell>
        </row>
        <row r="10992">
          <cell r="B10992" t="str">
            <v xml:space="preserve">TVtel Grande Porto-Comunicações SA </v>
          </cell>
        </row>
        <row r="10993">
          <cell r="B10993" t="str">
            <v xml:space="preserve">TWICE Technical Trading, Ldª       </v>
          </cell>
        </row>
        <row r="10994">
          <cell r="B10994" t="str">
            <v xml:space="preserve">Twoarrows Comunication, Lda        </v>
          </cell>
        </row>
        <row r="10995">
          <cell r="B10995" t="str">
            <v>Tyco-Integr.Systems (Portugal),Unip</v>
          </cell>
        </row>
        <row r="10996">
          <cell r="B10996" t="str">
            <v xml:space="preserve">Tyrolit-Lda                        </v>
          </cell>
        </row>
        <row r="10997">
          <cell r="B10997" t="str">
            <v xml:space="preserve">U.S.Airways                        </v>
          </cell>
        </row>
        <row r="10998">
          <cell r="B10998" t="str">
            <v xml:space="preserve">U.S.Commercial Service             </v>
          </cell>
        </row>
        <row r="10999">
          <cell r="B10999" t="str">
            <v xml:space="preserve">U.S.Commercial Service Portugal    </v>
          </cell>
        </row>
        <row r="11000">
          <cell r="B11000" t="str">
            <v xml:space="preserve">UBI-Universidade da Beira Interior </v>
          </cell>
        </row>
        <row r="11001">
          <cell r="B11001" t="str">
            <v xml:space="preserve">UCS-Cuidados Integrados Saúde,SA   </v>
          </cell>
        </row>
        <row r="11002">
          <cell r="B11002" t="str">
            <v xml:space="preserve">Udo Schmellenkamp                  </v>
          </cell>
        </row>
        <row r="11003">
          <cell r="B11003" t="str">
            <v xml:space="preserve">Ufis - Airport Solutions           </v>
          </cell>
        </row>
        <row r="11004">
          <cell r="B11004" t="str">
            <v xml:space="preserve">Ufis Airport Solutions GmbH        </v>
          </cell>
        </row>
        <row r="11005">
          <cell r="B11005" t="str">
            <v xml:space="preserve">UFIS-Airport Solutions Gmbh        </v>
          </cell>
        </row>
        <row r="11006">
          <cell r="B11006" t="str">
            <v xml:space="preserve">UIA-Union Internationale Avocats   </v>
          </cell>
        </row>
        <row r="11007">
          <cell r="B11007" t="str">
            <v>UITP-Union Intern.Transports Public</v>
          </cell>
        </row>
        <row r="11008">
          <cell r="B11008" t="str">
            <v xml:space="preserve">UK &amp; Int Press-BLOQUEADO           </v>
          </cell>
        </row>
        <row r="11009">
          <cell r="B11009" t="str">
            <v xml:space="preserve">Ukip Media &amp; Events                </v>
          </cell>
        </row>
        <row r="11010">
          <cell r="B11010" t="str">
            <v xml:space="preserve">UKIP Media &amp; Events                </v>
          </cell>
        </row>
        <row r="11011">
          <cell r="B11011" t="str">
            <v xml:space="preserve">Ukip Media &amp; Events                </v>
          </cell>
        </row>
        <row r="11012">
          <cell r="B11012" t="str">
            <v xml:space="preserve">UKIP Media &amp; Events (2008)         </v>
          </cell>
        </row>
        <row r="11013">
          <cell r="B11013" t="str">
            <v xml:space="preserve">UKIP Media Events Ltd              </v>
          </cell>
        </row>
        <row r="11014">
          <cell r="B11014" t="str">
            <v xml:space="preserve">ULI Europe - Urban Land Institute  </v>
          </cell>
        </row>
        <row r="11015">
          <cell r="B11015" t="str">
            <v xml:space="preserve">Ulisses Tomás de Simas             </v>
          </cell>
        </row>
        <row r="11016">
          <cell r="B11016" t="str">
            <v>Ulisses-Fundação Desenvolvimento Ge</v>
          </cell>
        </row>
        <row r="11017">
          <cell r="B11017" t="str">
            <v xml:space="preserve">ULI-The Urban Land Institute       </v>
          </cell>
        </row>
        <row r="11018">
          <cell r="B11018" t="str">
            <v>Ultimo Take-Pr.Vídeo Audio,Unip.Lda</v>
          </cell>
        </row>
        <row r="11019">
          <cell r="B11019" t="str">
            <v xml:space="preserve">Ultra Desporto, Lda                </v>
          </cell>
        </row>
        <row r="11020">
          <cell r="B11020" t="str">
            <v xml:space="preserve">Ultra Electronics Airport Systems  </v>
          </cell>
        </row>
        <row r="11021">
          <cell r="B11021" t="str">
            <v>Ultra Imagem-C.Public.Marketing,Lda</v>
          </cell>
        </row>
        <row r="11022">
          <cell r="B11022" t="str">
            <v xml:space="preserve">Ultracomp-C.Comp.Electrónicos,Lda  </v>
          </cell>
        </row>
        <row r="11023">
          <cell r="B11023" t="str">
            <v xml:space="preserve">Ultradesign-Public.Decoração,Lda   </v>
          </cell>
        </row>
        <row r="11024">
          <cell r="B11024" t="str">
            <v xml:space="preserve">Ultramarine Partnership Ltd        </v>
          </cell>
        </row>
        <row r="11025">
          <cell r="B11025" t="str">
            <v xml:space="preserve">Ultratur Portugal-Viagens Turismo, </v>
          </cell>
        </row>
        <row r="11026">
          <cell r="B11026" t="str">
            <v>Umar Açores-Assocª Igualdade Di.Mul</v>
          </cell>
        </row>
        <row r="11027">
          <cell r="B11027" t="str">
            <v xml:space="preserve">Ump -Unid. Material Protecção, Lda </v>
          </cell>
        </row>
        <row r="11028">
          <cell r="B11028" t="str">
            <v xml:space="preserve">UmPontoQuatro                      </v>
          </cell>
        </row>
        <row r="11029">
          <cell r="B11029" t="str">
            <v xml:space="preserve">Unalbor - União Ind.Borrachas,SA   </v>
          </cell>
        </row>
        <row r="11030">
          <cell r="B11030" t="str">
            <v xml:space="preserve">Unave                              </v>
          </cell>
        </row>
        <row r="11031">
          <cell r="B11031" t="str">
            <v xml:space="preserve">UNHCR-United Nations Com.Refugees  </v>
          </cell>
        </row>
        <row r="11032">
          <cell r="B11032" t="str">
            <v>UNIÃO CERÂMICAS - Almeida &amp;Pimentel</v>
          </cell>
        </row>
        <row r="11033">
          <cell r="B11033" t="str">
            <v>UNIÃO CERÂMICAS - Almeida &amp;Pimentel</v>
          </cell>
        </row>
        <row r="11034">
          <cell r="B11034" t="str">
            <v xml:space="preserve">União Comercial (Funchal), Lda.    </v>
          </cell>
        </row>
        <row r="11035">
          <cell r="B11035" t="str">
            <v>União das Misericórdias Portuguesas</v>
          </cell>
        </row>
        <row r="11036">
          <cell r="B11036" t="str">
            <v xml:space="preserve">União Gráfica Angrense             </v>
          </cell>
        </row>
        <row r="11037">
          <cell r="B11037" t="str">
            <v xml:space="preserve">União Gráfica Angrense,Unipess.Lda </v>
          </cell>
        </row>
        <row r="11038">
          <cell r="B11038" t="str">
            <v xml:space="preserve">União Humanitária Doentes Cancro   </v>
          </cell>
        </row>
        <row r="11039">
          <cell r="B11039" t="str">
            <v xml:space="preserve">Única Comunicação-Ed.Publicações,  </v>
          </cell>
        </row>
        <row r="11040">
          <cell r="B11040" t="str">
            <v xml:space="preserve">Unicate-Com.Máq.Equip.Acess.Lda.   </v>
          </cell>
        </row>
        <row r="11041">
          <cell r="B11041" t="str">
            <v>Unicate-P.Unid.C.Aces.P/Tractores,L</v>
          </cell>
        </row>
        <row r="11042">
          <cell r="B11042" t="str">
            <v xml:space="preserve">Unicer Bebidas, SA                 </v>
          </cell>
        </row>
        <row r="11043">
          <cell r="B11043" t="str">
            <v>Unicergest-Gest.Serv.Distribuição,S</v>
          </cell>
        </row>
        <row r="11044">
          <cell r="B11044" t="str">
            <v xml:space="preserve">Unicofa-Coop.Abast.P.Aliment.Crl   </v>
          </cell>
        </row>
        <row r="11045">
          <cell r="B11045" t="str">
            <v xml:space="preserve">Unicre-Cartão Intern.Crédito,SA    </v>
          </cell>
        </row>
        <row r="11046">
          <cell r="B11046" t="str">
            <v>Unihsnor-U.Ass.Hotelaria Rest.Norte</v>
          </cell>
        </row>
        <row r="11047">
          <cell r="B11047" t="str">
            <v xml:space="preserve">Unilogos-Com.Rep.Log.Bebidas,Lda   </v>
          </cell>
        </row>
        <row r="11048">
          <cell r="B11048" t="str">
            <v xml:space="preserve">Unimagem-Comunic.e Imagem, SA      </v>
          </cell>
        </row>
        <row r="11049">
          <cell r="B11049" t="str">
            <v xml:space="preserve">Unimaque - Electr.Industr.,Lda     </v>
          </cell>
        </row>
        <row r="11050">
          <cell r="B11050" t="str">
            <v xml:space="preserve">Unimotor-Soc.Autom.Acessórios, Lda </v>
          </cell>
        </row>
        <row r="11051">
          <cell r="B11051" t="str">
            <v xml:space="preserve">Uninova-Inst.Des Novas Tecnolgias  </v>
          </cell>
        </row>
        <row r="11052">
          <cell r="B11052" t="str">
            <v xml:space="preserve">Union Bank Of Switzewrland         </v>
          </cell>
        </row>
        <row r="11053">
          <cell r="B11053" t="str">
            <v xml:space="preserve">Union National Fédér. d'Organismes </v>
          </cell>
        </row>
        <row r="11054">
          <cell r="B11054" t="str">
            <v xml:space="preserve">Unipélago - Representações, Lda    </v>
          </cell>
        </row>
        <row r="11055">
          <cell r="B11055" t="str">
            <v xml:space="preserve">Uniplex, Lda.                      </v>
          </cell>
        </row>
        <row r="11056">
          <cell r="B11056" t="str">
            <v xml:space="preserve">Uniquatro - Metalurgica, Lda       </v>
          </cell>
        </row>
        <row r="11057">
          <cell r="B11057" t="str">
            <v xml:space="preserve">Unirego Motores-Com.Automóveis,Lda </v>
          </cell>
        </row>
        <row r="11058">
          <cell r="B11058" t="str">
            <v xml:space="preserve">Unistock Engineering, Lda          </v>
          </cell>
        </row>
        <row r="11059">
          <cell r="B11059" t="str">
            <v xml:space="preserve">Unisys (Portugal)-Sist.Inform.SA.  </v>
          </cell>
        </row>
        <row r="11060">
          <cell r="B11060" t="str">
            <v xml:space="preserve">United Airlines                    </v>
          </cell>
        </row>
        <row r="11061">
          <cell r="B11061" t="str">
            <v xml:space="preserve">Uniterme-Proj.Inst.Térmicas,Lda    </v>
          </cell>
        </row>
        <row r="11062">
          <cell r="B11062" t="str">
            <v>Unitrato-Un.Turistico-Hoteleiras,SA</v>
          </cell>
        </row>
        <row r="11063">
          <cell r="B11063" t="str">
            <v xml:space="preserve">Univ. Nova Lisboa-Fac. Economia    </v>
          </cell>
        </row>
        <row r="11064">
          <cell r="B11064" t="str">
            <v xml:space="preserve">Univ.Algarve-Laboratório ITUCCA    </v>
          </cell>
        </row>
        <row r="11065">
          <cell r="B11065" t="str">
            <v xml:space="preserve">Univ.Algarve-Unid.Ciências Exactas </v>
          </cell>
        </row>
        <row r="11066">
          <cell r="B11066" t="str">
            <v xml:space="preserve">Univ.Nova Lisboa-E.N.Saúde Pública </v>
          </cell>
        </row>
        <row r="11067">
          <cell r="B11067" t="str">
            <v xml:space="preserve">Univ.Nova Lisboa-F.Ciênc.Tecnol.   </v>
          </cell>
        </row>
        <row r="11068">
          <cell r="B11068" t="str">
            <v xml:space="preserve">Univ.Nova Lisboa-F.Direito         </v>
          </cell>
        </row>
        <row r="11069">
          <cell r="B11069" t="str">
            <v xml:space="preserve">Univ.Nova Lisboa-F.Economia        </v>
          </cell>
        </row>
        <row r="11070">
          <cell r="B11070" t="str">
            <v xml:space="preserve">Univ.Nova Lisboa-F.Informática     </v>
          </cell>
        </row>
        <row r="11071">
          <cell r="B11071" t="str">
            <v xml:space="preserve">Univar Iberia, SA                  </v>
          </cell>
        </row>
        <row r="11072">
          <cell r="B11072" t="str">
            <v xml:space="preserve">Univers.Lisboa - Museu de Ciência  </v>
          </cell>
        </row>
        <row r="11073">
          <cell r="B11073" t="str">
            <v xml:space="preserve">Universal Motors (UM)-Eq.Electr.SA </v>
          </cell>
        </row>
        <row r="11074">
          <cell r="B11074" t="str">
            <v xml:space="preserve">Universidade Católica Portuguesa   </v>
          </cell>
        </row>
        <row r="11075">
          <cell r="B11075" t="str">
            <v xml:space="preserve">Universidade de Aveiro             </v>
          </cell>
        </row>
        <row r="11076">
          <cell r="B11076" t="str">
            <v>Universidade de Lisboa Facul.de Dir</v>
          </cell>
        </row>
        <row r="11077">
          <cell r="B11077" t="str">
            <v xml:space="preserve">Universidade do Algarve            </v>
          </cell>
        </row>
        <row r="11078">
          <cell r="B11078" t="str">
            <v xml:space="preserve">Universidade do Algarve            </v>
          </cell>
        </row>
        <row r="11079">
          <cell r="B11079" t="str">
            <v xml:space="preserve">Universidade dos Açores            </v>
          </cell>
        </row>
        <row r="11080">
          <cell r="B11080" t="str">
            <v xml:space="preserve">Universidade Minho-Escola Direito  </v>
          </cell>
        </row>
        <row r="11081">
          <cell r="B11081" t="str">
            <v>Universitas-Coop.Ens.Sup.I.Cient.CR</v>
          </cell>
        </row>
        <row r="11082">
          <cell r="B11082" t="str">
            <v xml:space="preserve">Universiteid Leiden                </v>
          </cell>
        </row>
        <row r="11083">
          <cell r="B11083" t="str">
            <v xml:space="preserve">University Antwerpen - ITMMA       </v>
          </cell>
        </row>
        <row r="11084">
          <cell r="B11084" t="str">
            <v xml:space="preserve">University of  Westminster         </v>
          </cell>
        </row>
        <row r="11085">
          <cell r="B11085" t="str">
            <v xml:space="preserve">University Of Cape Town            </v>
          </cell>
        </row>
        <row r="11086">
          <cell r="B11086" t="str">
            <v>Univex - Com. Autom., Soc. Unipes.,</v>
          </cell>
        </row>
        <row r="11087">
          <cell r="B11087" t="str">
            <v xml:space="preserve">UniWeb Consultoria e Formação,SA   </v>
          </cell>
        </row>
        <row r="11088">
          <cell r="B11088" t="str">
            <v xml:space="preserve">Unor - Embalagens, S.A.            </v>
          </cell>
        </row>
        <row r="11089">
          <cell r="B11089" t="str">
            <v xml:space="preserve">Unox-Equip.Hoteleiros, SA          </v>
          </cell>
        </row>
        <row r="11090">
          <cell r="B11090" t="str">
            <v xml:space="preserve">Upideia-Com.Eventos,Multimédia,Lda </v>
          </cell>
        </row>
        <row r="11091">
          <cell r="B11091" t="str">
            <v xml:space="preserve">Upla-Fab.Universal de Plasticos    </v>
          </cell>
        </row>
        <row r="11092">
          <cell r="B11092" t="str">
            <v xml:space="preserve">Uppartner-Comun.Marketing, SA      </v>
          </cell>
        </row>
        <row r="11093">
          <cell r="B11093" t="str">
            <v>Upper Case Consulting,Cong.Prot.Lda</v>
          </cell>
        </row>
        <row r="11094">
          <cell r="B11094" t="str">
            <v>UPS of Portugal-Tr.I.Mercad.Unip.Ld</v>
          </cell>
        </row>
        <row r="11095">
          <cell r="B11095" t="str">
            <v xml:space="preserve">Upstairs Design Studio, Lda        </v>
          </cell>
        </row>
        <row r="11096">
          <cell r="B11096" t="str">
            <v xml:space="preserve">Urban Land Institute               </v>
          </cell>
        </row>
        <row r="11097">
          <cell r="B11097" t="str">
            <v xml:space="preserve">Urban Mobility, Lda                </v>
          </cell>
        </row>
        <row r="11098">
          <cell r="B11098" t="str">
            <v xml:space="preserve">Urbana - design Eq.Mob.Urbano,Ld   </v>
          </cell>
        </row>
        <row r="11099">
          <cell r="B11099" t="str">
            <v xml:space="preserve">Urbanos                            </v>
          </cell>
        </row>
        <row r="11100">
          <cell r="B11100" t="str">
            <v xml:space="preserve">Urbanos- Distribuição Expresso SA  </v>
          </cell>
        </row>
        <row r="11101">
          <cell r="B11101" t="str">
            <v xml:space="preserve">Urbanos Soluções S.A.              </v>
          </cell>
        </row>
        <row r="11102">
          <cell r="B11102" t="str">
            <v xml:space="preserve">Urbanos Solutions                  </v>
          </cell>
        </row>
        <row r="11103">
          <cell r="B11103" t="str">
            <v>Urbiteme-Soc.Cons.Projectistas, Lda</v>
          </cell>
        </row>
        <row r="11104">
          <cell r="B11104" t="str">
            <v xml:space="preserve">URÍA MENÉNDEZ                      </v>
          </cell>
        </row>
        <row r="11105">
          <cell r="B11105" t="str">
            <v xml:space="preserve">URS                                </v>
          </cell>
        </row>
        <row r="11106">
          <cell r="B11106" t="str">
            <v>Urvinapor-Art. DE Hig.e Segurança,L</v>
          </cell>
        </row>
        <row r="11107">
          <cell r="B11107" t="str">
            <v xml:space="preserve">US Airways                         </v>
          </cell>
        </row>
        <row r="11108">
          <cell r="B11108" t="str">
            <v xml:space="preserve">Utilimpa, Lda                      </v>
          </cell>
        </row>
        <row r="11109">
          <cell r="B11109" t="str">
            <v xml:space="preserve">utilizavel                         </v>
          </cell>
        </row>
        <row r="11110">
          <cell r="B11110" t="str">
            <v xml:space="preserve">utilizavel                         </v>
          </cell>
        </row>
        <row r="11111">
          <cell r="B11111" t="str">
            <v xml:space="preserve">Utilum-Iluminação Industrial,Lda   </v>
          </cell>
        </row>
        <row r="11112">
          <cell r="B11112" t="str">
            <v xml:space="preserve">Utilvet - Produtos P/Animais,Lda   </v>
          </cell>
        </row>
        <row r="11113">
          <cell r="B11113" t="str">
            <v xml:space="preserve">Uzina de Publicidade,Lda           </v>
          </cell>
        </row>
        <row r="11114">
          <cell r="B11114" t="str">
            <v xml:space="preserve">V. Garcia, Lda.                    </v>
          </cell>
        </row>
        <row r="11115">
          <cell r="B11115" t="str">
            <v xml:space="preserve">V.C.M.-Soc. Construções, Lda       </v>
          </cell>
        </row>
        <row r="11116">
          <cell r="B11116" t="str">
            <v xml:space="preserve">V.M.R.-Redes Informáticas, Lda     </v>
          </cell>
        </row>
        <row r="11117">
          <cell r="B11117" t="str">
            <v xml:space="preserve">V.Reis Lda.                        </v>
          </cell>
        </row>
        <row r="11118">
          <cell r="B11118" t="str">
            <v xml:space="preserve">V3A-Construç.Instal.Especiais,Lda  </v>
          </cell>
        </row>
        <row r="11119">
          <cell r="B11119" t="str">
            <v xml:space="preserve">Vadeca Jardins, SA                 </v>
          </cell>
        </row>
        <row r="11120">
          <cell r="B11120" t="str">
            <v xml:space="preserve">Vadeca Serviços-Limp.Industrial,SA </v>
          </cell>
        </row>
        <row r="11121">
          <cell r="B11121" t="str">
            <v>Vadeca-Ambiente-Preservação e Contr</v>
          </cell>
        </row>
        <row r="11122">
          <cell r="B11122" t="str">
            <v xml:space="preserve">Vadeca-Eq.Limpeza Ind.Urbana,Lda   </v>
          </cell>
        </row>
        <row r="11123">
          <cell r="B11123" t="str">
            <v xml:space="preserve">Vadeca-J. C. Donas, Lda.           </v>
          </cell>
        </row>
        <row r="11124">
          <cell r="B11124" t="str">
            <v>Vairinhos &amp; Pinto,Gab.Engenh.Seg.,L</v>
          </cell>
        </row>
        <row r="11125">
          <cell r="B11125" t="str">
            <v>Valadas &amp; Crespo-Com. Impot. Exp. L</v>
          </cell>
        </row>
        <row r="11126">
          <cell r="B11126" t="str">
            <v xml:space="preserve">Valarme - Rep.Export., Lda         </v>
          </cell>
        </row>
        <row r="11127">
          <cell r="B11127" t="str">
            <v xml:space="preserve">Valcontrol, Lda                    </v>
          </cell>
        </row>
        <row r="11128">
          <cell r="B11128" t="str">
            <v xml:space="preserve">Valdemar de Sousa Cabral           </v>
          </cell>
        </row>
        <row r="11129">
          <cell r="B11129" t="str">
            <v xml:space="preserve">Valdemar J.V.Rafael                </v>
          </cell>
        </row>
        <row r="11130">
          <cell r="B11130" t="str">
            <v xml:space="preserve">VALDEMAR MARTINS MARÇALO           </v>
          </cell>
        </row>
        <row r="11131">
          <cell r="B11131" t="str">
            <v xml:space="preserve">Valdemar Rodrigues Ribeiro         </v>
          </cell>
        </row>
        <row r="11132">
          <cell r="B11132" t="str">
            <v>Vale de Lobo, Resort Turist.Luxo, S</v>
          </cell>
        </row>
        <row r="11133">
          <cell r="B11133" t="str">
            <v xml:space="preserve">Vale do Garrão-Urb.Construção,Ld   </v>
          </cell>
        </row>
        <row r="11134">
          <cell r="B11134" t="str">
            <v xml:space="preserve">Valentim A. M .Martins, Lda.       </v>
          </cell>
        </row>
        <row r="11135">
          <cell r="B11135" t="str">
            <v xml:space="preserve">Valentim Carvalho Electrónica,SA   </v>
          </cell>
        </row>
        <row r="11136">
          <cell r="B11136" t="str">
            <v xml:space="preserve">Valentim de Carvalho-C.E Ind.S.A.  </v>
          </cell>
        </row>
        <row r="11137">
          <cell r="B11137" t="str">
            <v xml:space="preserve">Valentim Ribeiro Gonç.Basto,Sucr   </v>
          </cell>
        </row>
        <row r="11138">
          <cell r="B11138" t="str">
            <v xml:space="preserve">Valentin Mikos                     </v>
          </cell>
        </row>
        <row r="11139">
          <cell r="B11139" t="str">
            <v xml:space="preserve">Valentina M. Costa Pereira         </v>
          </cell>
        </row>
        <row r="11140">
          <cell r="B11140" t="str">
            <v xml:space="preserve">Valéria Cristina Marques Ramos     </v>
          </cell>
        </row>
        <row r="11141">
          <cell r="B11141" t="str">
            <v xml:space="preserve">Valério - Bombas e Motores, Lda    </v>
          </cell>
        </row>
        <row r="11142">
          <cell r="B11142" t="str">
            <v>Valletto, Produtos Alimentares, Lda</v>
          </cell>
        </row>
        <row r="11143">
          <cell r="B11143" t="str">
            <v xml:space="preserve">Vallon Gmbh                        </v>
          </cell>
        </row>
        <row r="11144">
          <cell r="B11144" t="str">
            <v xml:space="preserve">Valor Humano Selection, Lda        </v>
          </cell>
        </row>
        <row r="11145">
          <cell r="B11145" t="str">
            <v xml:space="preserve">Valter Batalha                     </v>
          </cell>
        </row>
        <row r="11146">
          <cell r="B11146" t="str">
            <v xml:space="preserve">Valter Manuel Teixeira Santos      </v>
          </cell>
        </row>
        <row r="11147">
          <cell r="B11147" t="str">
            <v xml:space="preserve">Valter Miguel de Gouveia Luís      </v>
          </cell>
        </row>
        <row r="11148">
          <cell r="B11148" t="str">
            <v xml:space="preserve">Valtintas, Lda                     </v>
          </cell>
        </row>
        <row r="11149">
          <cell r="B11149" t="str">
            <v xml:space="preserve">Value Thinking-Av.Consult.Imob.LDA </v>
          </cell>
        </row>
        <row r="11150">
          <cell r="B11150" t="str">
            <v xml:space="preserve">Valux - Abel da Costa Valério      </v>
          </cell>
        </row>
        <row r="11151">
          <cell r="B11151" t="str">
            <v xml:space="preserve">Val-Valorização de Activos,S A     </v>
          </cell>
        </row>
        <row r="11152">
          <cell r="B11152" t="str">
            <v xml:space="preserve">Valvitrans - Máq.E.Transporte,Lda  </v>
          </cell>
        </row>
        <row r="11153">
          <cell r="B11153" t="str">
            <v>Van Chest-Instalações Especiais,Lda</v>
          </cell>
        </row>
        <row r="11154">
          <cell r="B11154" t="str">
            <v xml:space="preserve">Van Geel Portugal, Lda.            </v>
          </cell>
        </row>
        <row r="11155">
          <cell r="B11155" t="str">
            <v xml:space="preserve">VANDA MARIA ALVES SOUSA FIUZA      </v>
          </cell>
        </row>
        <row r="11156">
          <cell r="B11156" t="str">
            <v xml:space="preserve">VANDA MARIA MATEUS COSTA           </v>
          </cell>
        </row>
        <row r="11157">
          <cell r="B11157" t="str">
            <v xml:space="preserve">VANDA MARINA PAULO CONSTANTINO     </v>
          </cell>
        </row>
        <row r="11158">
          <cell r="B11158" t="str">
            <v xml:space="preserve">Vanguarserviços-C.Máq.Tr.Solos,Lda </v>
          </cell>
        </row>
        <row r="11159">
          <cell r="B11159" t="str">
            <v>VÂNIA CRISTINA PINTO DA C.MELO TEIX</v>
          </cell>
        </row>
        <row r="11160">
          <cell r="B11160" t="str">
            <v xml:space="preserve">Vânia Cristina Pinto da Costa      </v>
          </cell>
        </row>
        <row r="11161">
          <cell r="B11161" t="str">
            <v xml:space="preserve">Vânia Cristina Pinto da Costa      </v>
          </cell>
        </row>
        <row r="11162">
          <cell r="B11162" t="str">
            <v xml:space="preserve">VÂNIA SOFIA DA CUNHA LUÍS FÉLIX    </v>
          </cell>
        </row>
        <row r="11163">
          <cell r="B11163" t="str">
            <v xml:space="preserve">Vantagem + - Consult.Formação,Lda  </v>
          </cell>
        </row>
        <row r="11164">
          <cell r="B11164" t="str">
            <v xml:space="preserve">Vap - Veículos Automov.Peças,Lda   </v>
          </cell>
        </row>
        <row r="11165">
          <cell r="B11165" t="str">
            <v xml:space="preserve">Vaprema - Soc.Ind.Caix.Alumin,Lda  </v>
          </cell>
        </row>
        <row r="11166">
          <cell r="B11166" t="str">
            <v xml:space="preserve">Varela e C., Lda.                  </v>
          </cell>
        </row>
        <row r="11167">
          <cell r="B11167" t="str">
            <v xml:space="preserve">Varitrans-Ag.Naveg.Transito, Lda   </v>
          </cell>
        </row>
        <row r="11168">
          <cell r="B11168" t="str">
            <v xml:space="preserve">Vasco Aniceto Oliveira Costa Melo  </v>
          </cell>
        </row>
        <row r="11169">
          <cell r="B11169" t="str">
            <v xml:space="preserve">VASCO ANICETO OLIVEIRA COSTA MELO  </v>
          </cell>
        </row>
        <row r="11170">
          <cell r="B11170" t="str">
            <v>VASCO DOMINGOS VELOSO MARTINS RIBEI</v>
          </cell>
        </row>
        <row r="11171">
          <cell r="B11171" t="str">
            <v xml:space="preserve">Vasco Ferreira Machado             </v>
          </cell>
        </row>
        <row r="11172">
          <cell r="B11172" t="str">
            <v xml:space="preserve">Vasco José Guerreiro Virgílio      </v>
          </cell>
        </row>
        <row r="11173">
          <cell r="B11173" t="str">
            <v xml:space="preserve">Vasco M.P.M.Fern. Thomaz           </v>
          </cell>
        </row>
        <row r="11174">
          <cell r="B11174" t="str">
            <v xml:space="preserve">Vasco M.S.G.Frade Almeida          </v>
          </cell>
        </row>
        <row r="11175">
          <cell r="B11175" t="str">
            <v xml:space="preserve">VASCO MANUEL CORREIA CARVALHO      </v>
          </cell>
        </row>
        <row r="11176">
          <cell r="B11176" t="str">
            <v xml:space="preserve">Vasco Pessoa, SA                   </v>
          </cell>
        </row>
        <row r="11177">
          <cell r="B11177" t="str">
            <v xml:space="preserve">Vasco Sequeira Alves               </v>
          </cell>
        </row>
        <row r="11178">
          <cell r="B11178" t="str">
            <v xml:space="preserve">Vasconcelos et al, Lda             </v>
          </cell>
        </row>
        <row r="11179">
          <cell r="B11179" t="str">
            <v xml:space="preserve">Vasp Premium, Lda                  </v>
          </cell>
        </row>
        <row r="11180">
          <cell r="B11180" t="str">
            <v xml:space="preserve">Vasrel - Marcenar.decoração,Lda    </v>
          </cell>
        </row>
        <row r="11181">
          <cell r="B11181" t="str">
            <v xml:space="preserve">Vatel-Comp.Produt.Alimentares,S.A. </v>
          </cell>
        </row>
        <row r="11182">
          <cell r="B11182" t="str">
            <v xml:space="preserve">Vau-Produções Audiovisuais. Lda    </v>
          </cell>
        </row>
        <row r="11183">
          <cell r="B11183" t="str">
            <v xml:space="preserve">Vaz de Carvalho &amp; Soares, Lda      </v>
          </cell>
        </row>
        <row r="11184">
          <cell r="B11184" t="str">
            <v>VBDATA-Serv. Equip.Informáticos,Lda</v>
          </cell>
        </row>
        <row r="11185">
          <cell r="B11185" t="str">
            <v xml:space="preserve">VCentrum-Cª Com.Veículos, Lda      </v>
          </cell>
        </row>
        <row r="11186">
          <cell r="B11186" t="str">
            <v>Vecofabril - Acess. Transf. Veículo</v>
          </cell>
        </row>
        <row r="11187">
          <cell r="B11187" t="str">
            <v xml:space="preserve">VecoJuncal-Com.Mobil.Ilum.Unip.Lda </v>
          </cell>
        </row>
        <row r="11188">
          <cell r="B11188" t="str">
            <v xml:space="preserve">Vecor-Produções Gráficas, Lda      </v>
          </cell>
        </row>
        <row r="11189">
          <cell r="B11189" t="str">
            <v xml:space="preserve">Vector Mais                        </v>
          </cell>
        </row>
        <row r="11190">
          <cell r="B11190" t="str">
            <v xml:space="preserve">Veda Açores-Serv.Mat.C.Civil, Lda  </v>
          </cell>
        </row>
        <row r="11191">
          <cell r="B11191" t="str">
            <v xml:space="preserve">Vedal-Metalo Transformadora, Lda   </v>
          </cell>
        </row>
        <row r="11192">
          <cell r="B11192" t="str">
            <v xml:space="preserve">Vedamisto, Lda                     </v>
          </cell>
        </row>
        <row r="11193">
          <cell r="B11193" t="str">
            <v xml:space="preserve">Vedantes do Porto                  </v>
          </cell>
        </row>
        <row r="11194">
          <cell r="B11194" t="str">
            <v>Vedap-Espaços Verdes Sivicultura, V</v>
          </cell>
        </row>
        <row r="11195">
          <cell r="B11195" t="str">
            <v xml:space="preserve">Vedarame-Ved.Redes Metálicas, Lda. </v>
          </cell>
        </row>
        <row r="11196">
          <cell r="B11196" t="str">
            <v xml:space="preserve">Vedasul-Vedantes do Sul, Lda       </v>
          </cell>
        </row>
        <row r="11197">
          <cell r="B11197" t="str">
            <v xml:space="preserve">Vedicerca-Soc. Rep. Agro-Pec.Lda   </v>
          </cell>
        </row>
        <row r="11198">
          <cell r="B11198" t="str">
            <v>Vedior Psicoforma-D.Humano Empr.Lda</v>
          </cell>
        </row>
        <row r="11199">
          <cell r="B11199" t="str">
            <v>Vedrol - Vedantes e Rolamentos, Lda</v>
          </cell>
        </row>
        <row r="11200">
          <cell r="B11200" t="str">
            <v>Veicomer - Rectif. e Repar. Mecânic</v>
          </cell>
        </row>
        <row r="11201">
          <cell r="B11201" t="str">
            <v xml:space="preserve">Veículos e Equip.de Manutenc.Lda   </v>
          </cell>
        </row>
        <row r="11202">
          <cell r="B11202" t="str">
            <v xml:space="preserve">Vela Latina - Cent.Comercial,Lda   </v>
          </cell>
        </row>
        <row r="11203">
          <cell r="B11203" t="str">
            <v>Velhas &amp; Pires, Construção Civil, L</v>
          </cell>
        </row>
        <row r="11204">
          <cell r="B11204" t="str">
            <v xml:space="preserve">Veloso Catering Unipessoal         </v>
          </cell>
        </row>
        <row r="11205">
          <cell r="B11205" t="str">
            <v xml:space="preserve">Veloso e Troca, Lda                </v>
          </cell>
        </row>
        <row r="11206">
          <cell r="B11206" t="str">
            <v xml:space="preserve">Vemetec - Eng.Sist.Serviços, Lda   </v>
          </cell>
        </row>
        <row r="11207">
          <cell r="B11207" t="str">
            <v xml:space="preserve">Venâncio Costa Lda.                </v>
          </cell>
        </row>
        <row r="11208">
          <cell r="B11208" t="str">
            <v xml:space="preserve">Venâncio e Pedro, Lda.             </v>
          </cell>
        </row>
        <row r="11209">
          <cell r="B11209" t="str">
            <v>VENDAP - Soc.Port.Alug.Venda Eq.Lda</v>
          </cell>
        </row>
        <row r="11210">
          <cell r="B11210" t="str">
            <v>Vendap Loc - Aluguer de Equipamento</v>
          </cell>
        </row>
        <row r="11211">
          <cell r="B11211" t="str">
            <v>Ventarco-Ventilação e Ar Condic.,Ld</v>
          </cell>
        </row>
        <row r="11212">
          <cell r="B11212" t="str">
            <v xml:space="preserve">Ventifor-Rep. Eq.e Assist.Tec.Lda  </v>
          </cell>
        </row>
        <row r="11213">
          <cell r="B11213" t="str">
            <v xml:space="preserve">Ventilarco-Est.Proj.V.Ar Cond.Lda  </v>
          </cell>
        </row>
        <row r="11214">
          <cell r="B11214" t="str">
            <v>Ventilarco-Industrias Tecnicas Espe</v>
          </cell>
        </row>
        <row r="11215">
          <cell r="B11215" t="str">
            <v xml:space="preserve">Venusti Unipessoal,Lda             </v>
          </cell>
        </row>
        <row r="11216">
          <cell r="B11216" t="str">
            <v xml:space="preserve">Vera Catarina M.Morgado da Silva   </v>
          </cell>
        </row>
        <row r="11217">
          <cell r="B11217" t="str">
            <v xml:space="preserve">VERA CRISTINA N. SANTOS BORREGO    </v>
          </cell>
        </row>
        <row r="11218">
          <cell r="B11218" t="str">
            <v xml:space="preserve">Vera Curiel                        </v>
          </cell>
        </row>
        <row r="11219">
          <cell r="B11219" t="str">
            <v xml:space="preserve">Vera Lúcia Carvalho Ornelas Torres </v>
          </cell>
        </row>
        <row r="11220">
          <cell r="B11220" t="str">
            <v xml:space="preserve">Vera Prokic                        </v>
          </cell>
        </row>
        <row r="11221">
          <cell r="B11221" t="str">
            <v>Verbalista-Projectos Média Unipesso</v>
          </cell>
        </row>
        <row r="11222">
          <cell r="B11222" t="str">
            <v xml:space="preserve">VERBIS  IBERIA-Tecn. de Informação </v>
          </cell>
        </row>
        <row r="11223">
          <cell r="B11223" t="str">
            <v xml:space="preserve">Vercor - Artigos Electricos, Lda   </v>
          </cell>
        </row>
        <row r="11224">
          <cell r="B11224" t="str">
            <v xml:space="preserve">Verd Hotel-Empreend.Hoteleiros,Lda </v>
          </cell>
        </row>
        <row r="11225">
          <cell r="B11225" t="str">
            <v xml:space="preserve">Verdarte - Flor e Jardins, Lda     </v>
          </cell>
        </row>
        <row r="11226">
          <cell r="B11226" t="str">
            <v xml:space="preserve">Verde Soft                         </v>
          </cell>
        </row>
        <row r="11227">
          <cell r="B11227" t="str">
            <v xml:space="preserve">Verdegolf-Campos Golf Açores,Sa    </v>
          </cell>
        </row>
        <row r="11228">
          <cell r="B11228" t="str">
            <v xml:space="preserve">Verdes Ares-Jardins Esp.Verdes,Lda </v>
          </cell>
        </row>
        <row r="11229">
          <cell r="B11229" t="str">
            <v xml:space="preserve">VeriSign, Inc                      </v>
          </cell>
        </row>
        <row r="11230">
          <cell r="B11230" t="str">
            <v>Verlag Dashofer-Ed.Profissionais,Ld</v>
          </cell>
        </row>
        <row r="11231">
          <cell r="B11231" t="str">
            <v xml:space="preserve">Veronika S. Vasconcelos            </v>
          </cell>
        </row>
        <row r="11232">
          <cell r="B11232" t="str">
            <v xml:space="preserve">Vertical - Soc.Iluminação, Lda     </v>
          </cell>
        </row>
        <row r="11233">
          <cell r="B11233" t="str">
            <v xml:space="preserve">Vertical-Imp. e Comunicação, S.A   </v>
          </cell>
        </row>
        <row r="11234">
          <cell r="B11234" t="str">
            <v xml:space="preserve">Verticalwork-Trabalhos em Altura   </v>
          </cell>
        </row>
        <row r="11235">
          <cell r="B11235" t="str">
            <v xml:space="preserve">Vesauto-Automóveis, Reparações,Lda </v>
          </cell>
        </row>
        <row r="11236">
          <cell r="B11236" t="str">
            <v>Vest&amp;Leia-Helder Fernando Costa e S</v>
          </cell>
        </row>
        <row r="11237">
          <cell r="B11237" t="str">
            <v xml:space="preserve">Vestireme-Sistemas Integrados      </v>
          </cell>
        </row>
        <row r="11238">
          <cell r="B11238" t="str">
            <v xml:space="preserve">Vetrometal                         </v>
          </cell>
        </row>
        <row r="11239">
          <cell r="B11239" t="str">
            <v>Vetroplás - Indrus.Tranf. Polímeros</v>
          </cell>
        </row>
        <row r="11240">
          <cell r="B11240" t="str">
            <v xml:space="preserve">Vetus-Com.Arte e decoração, Lda    </v>
          </cell>
        </row>
        <row r="11241">
          <cell r="B11241" t="str">
            <v xml:space="preserve">Vexa-Comércio Representações,Lda   </v>
          </cell>
        </row>
        <row r="11242">
          <cell r="B11242" t="str">
            <v xml:space="preserve">VGA-Constr.Instalaç.Especiais,Lda  </v>
          </cell>
        </row>
        <row r="11243">
          <cell r="B11243" t="str">
            <v xml:space="preserve">Via Directa-Serviço de Estaf.,Lda  </v>
          </cell>
        </row>
        <row r="11244">
          <cell r="B11244" t="str">
            <v xml:space="preserve">Via Guide GmbH                     </v>
          </cell>
        </row>
        <row r="11245">
          <cell r="B11245" t="str">
            <v>Via Verde Portugal-Gestão de Siste-</v>
          </cell>
        </row>
        <row r="11246">
          <cell r="B11246" t="str">
            <v xml:space="preserve">Viagens Abreu, S.A.                </v>
          </cell>
        </row>
        <row r="11247">
          <cell r="B11247" t="str">
            <v xml:space="preserve">Viagens El Corte Inglês            </v>
          </cell>
        </row>
        <row r="11248">
          <cell r="B11248" t="str">
            <v xml:space="preserve">Viajes Iberia, SA                  </v>
          </cell>
        </row>
        <row r="11249">
          <cell r="B11249" t="str">
            <v xml:space="preserve">Vialivre                           </v>
          </cell>
        </row>
        <row r="11250">
          <cell r="B11250" t="str">
            <v>VIALSIL - Construção e Conservação,</v>
          </cell>
        </row>
        <row r="11251">
          <cell r="B11251" t="str">
            <v xml:space="preserve">Vialsil-Constr. e Conservação,Lda  </v>
          </cell>
        </row>
        <row r="11252">
          <cell r="B11252" t="str">
            <v xml:space="preserve">Viana &amp; Augusto, Lda               </v>
          </cell>
        </row>
        <row r="11253">
          <cell r="B11253" t="str">
            <v xml:space="preserve">Viana Praia-Activ.Hoteleiras,SA    </v>
          </cell>
        </row>
        <row r="11254">
          <cell r="B11254" t="str">
            <v xml:space="preserve">Vianas, SA                         </v>
          </cell>
        </row>
        <row r="11255">
          <cell r="B11255" t="str">
            <v>Viaponte-Proj.Consult.Engenharia,SA</v>
          </cell>
        </row>
        <row r="11256">
          <cell r="B11256" t="str">
            <v>Viapor - Equipamentos e Serviços, L</v>
          </cell>
        </row>
        <row r="11257">
          <cell r="B11257" t="str">
            <v xml:space="preserve">Viata-S.Tecnologias Informação, SA </v>
          </cell>
        </row>
        <row r="11258">
          <cell r="B11258" t="str">
            <v xml:space="preserve">Viatel-Tecnologia de Comunic. SA   </v>
          </cell>
        </row>
        <row r="11259">
          <cell r="B11259" t="str">
            <v xml:space="preserve">Vibeiras - Soc. Com. Plantas, Sa   </v>
          </cell>
        </row>
        <row r="11260">
          <cell r="B11260" t="str">
            <v xml:space="preserve">Vibeiras - Soc.Com.Plantas, SA     </v>
          </cell>
        </row>
        <row r="11261">
          <cell r="B11261" t="str">
            <v xml:space="preserve">Viborel - Distribuição, SA         </v>
          </cell>
        </row>
        <row r="11262">
          <cell r="B11262" t="str">
            <v>Vice - Versa -Serviços Tradução Lda</v>
          </cell>
        </row>
        <row r="11263">
          <cell r="B11263" t="str">
            <v xml:space="preserve">Vicente Barreto                    </v>
          </cell>
        </row>
        <row r="11264">
          <cell r="B11264" t="str">
            <v xml:space="preserve">Vicente e Fazeres, Lda             </v>
          </cell>
        </row>
        <row r="11265">
          <cell r="B11265" t="str">
            <v xml:space="preserve">Vicente Manuel Marçal Viveiros     </v>
          </cell>
        </row>
        <row r="11266">
          <cell r="B11266" t="str">
            <v xml:space="preserve">Vicentes - Representações          </v>
          </cell>
        </row>
        <row r="11267">
          <cell r="B11267" t="str">
            <v xml:space="preserve">Victor - Industrias Mecânicas, Lda </v>
          </cell>
        </row>
        <row r="11268">
          <cell r="B11268" t="str">
            <v xml:space="preserve">Victor &amp; Isabel, Lda               </v>
          </cell>
        </row>
        <row r="11269">
          <cell r="B11269" t="str">
            <v>Victor Almeida Com.Distribuição Beb</v>
          </cell>
        </row>
        <row r="11270">
          <cell r="B11270" t="str">
            <v xml:space="preserve">Victor do Carmo Cruz               </v>
          </cell>
        </row>
        <row r="11271">
          <cell r="B11271" t="str">
            <v xml:space="preserve">Victor João dos Santos Antunes     </v>
          </cell>
        </row>
        <row r="11272">
          <cell r="B11272" t="str">
            <v xml:space="preserve">VICTOR JOSÉ ALVES RESENDES         </v>
          </cell>
        </row>
        <row r="11273">
          <cell r="B11273" t="str">
            <v xml:space="preserve">Victor Manuel Card. Castanheira    </v>
          </cell>
        </row>
        <row r="11274">
          <cell r="B11274" t="str">
            <v>Victor Manuel Cerqueira C.Milheirão</v>
          </cell>
        </row>
        <row r="11275">
          <cell r="B11275" t="str">
            <v xml:space="preserve">Victor Manuel da Luz dos Santos    </v>
          </cell>
        </row>
        <row r="11276">
          <cell r="B11276" t="str">
            <v xml:space="preserve">VICTOR MANUEL DA SILVA MATOS       </v>
          </cell>
        </row>
        <row r="11277">
          <cell r="B11277" t="str">
            <v xml:space="preserve">Victor Manuel de Sousa             </v>
          </cell>
        </row>
        <row r="11278">
          <cell r="B11278" t="str">
            <v xml:space="preserve">Victor Manuel Dinis Marques,       </v>
          </cell>
        </row>
        <row r="11279">
          <cell r="B11279" t="str">
            <v xml:space="preserve">Victor Manuel Duarte Oliveira      </v>
          </cell>
        </row>
        <row r="11280">
          <cell r="B11280" t="str">
            <v xml:space="preserve">VICTOR MANUEL FREITAS CABRAL       </v>
          </cell>
        </row>
        <row r="11281">
          <cell r="B11281" t="str">
            <v xml:space="preserve">Victor Manuel L. Lopes Teixeira    </v>
          </cell>
        </row>
        <row r="11282">
          <cell r="B11282" t="str">
            <v xml:space="preserve">VICTOR MANUEL PIRES ROCHA          </v>
          </cell>
        </row>
        <row r="11283">
          <cell r="B11283" t="str">
            <v xml:space="preserve">Victor Marques                     </v>
          </cell>
        </row>
        <row r="11284">
          <cell r="B11284" t="str">
            <v>Victor Marques &amp; Assoc.-S.Advogados</v>
          </cell>
        </row>
        <row r="11285">
          <cell r="B11285" t="str">
            <v xml:space="preserve">Victor Quental-Soc.Unipessoal.Ld   </v>
          </cell>
        </row>
        <row r="11286">
          <cell r="B11286" t="str">
            <v xml:space="preserve">Vida Económica - Editorial, SA     </v>
          </cell>
        </row>
        <row r="11287">
          <cell r="B11287" t="str">
            <v xml:space="preserve">Vida Segura                        </v>
          </cell>
        </row>
        <row r="11288">
          <cell r="B11288" t="str">
            <v xml:space="preserve">Vidafo-Com.Ac.Máq.Terrapl.Mar.Lda  </v>
          </cell>
        </row>
        <row r="11289">
          <cell r="B11289" t="str">
            <v xml:space="preserve">Vidal Vieira Travassos             </v>
          </cell>
        </row>
        <row r="11290">
          <cell r="B11290" t="str">
            <v xml:space="preserve">Video Vinyl de Sérgio Avelar       </v>
          </cell>
        </row>
        <row r="11291">
          <cell r="B11291" t="str">
            <v xml:space="preserve">Videocolor-Lab.Fotoacab.Cores,Lda  </v>
          </cell>
        </row>
        <row r="11292">
          <cell r="B11292" t="str">
            <v xml:space="preserve">Videofono-Imagem,Som e Edição,Lda  </v>
          </cell>
        </row>
        <row r="11293">
          <cell r="B11293" t="str">
            <v xml:space="preserve">Videogest - Filmes Tecn.Form.Lda   </v>
          </cell>
        </row>
        <row r="11294">
          <cell r="B11294" t="str">
            <v xml:space="preserve">Videovisão Electrónica, Lda        </v>
          </cell>
        </row>
        <row r="11295">
          <cell r="B11295" t="str">
            <v xml:space="preserve">Vidraria de Lavra                  </v>
          </cell>
        </row>
        <row r="11296">
          <cell r="B11296" t="str">
            <v xml:space="preserve">Vidraria do Pereiró, Lda           </v>
          </cell>
        </row>
        <row r="11297">
          <cell r="B11297" t="str">
            <v xml:space="preserve">Vidraria Farense                   </v>
          </cell>
        </row>
        <row r="11298">
          <cell r="B11298" t="str">
            <v xml:space="preserve">Vidraria Padroense-Com.Vidros,Lda  </v>
          </cell>
        </row>
        <row r="11299">
          <cell r="B11299" t="str">
            <v xml:space="preserve">Vidreira de Santa Iria             </v>
          </cell>
        </row>
        <row r="11300">
          <cell r="B11300" t="str">
            <v xml:space="preserve">Vidreira do Brasil, Lda.           </v>
          </cell>
        </row>
        <row r="11301">
          <cell r="B11301" t="str">
            <v xml:space="preserve">Vidreira Ideal do Fundão           </v>
          </cell>
        </row>
        <row r="11302">
          <cell r="B11302" t="str">
            <v xml:space="preserve">Vidreira Louletana, Lda            </v>
          </cell>
        </row>
        <row r="11303">
          <cell r="B11303" t="str">
            <v xml:space="preserve">Vidreira Luclana,Lda               </v>
          </cell>
        </row>
        <row r="11304">
          <cell r="B11304" t="str">
            <v xml:space="preserve">Vidrocacém-Com.Ind. Vidros, Lda    </v>
          </cell>
        </row>
        <row r="11305">
          <cell r="B11305" t="str">
            <v xml:space="preserve">Vidroeste, Lda.                    </v>
          </cell>
        </row>
        <row r="11306">
          <cell r="B11306" t="str">
            <v>Vidropol-Estratif.Fibra de Vidro,Sa</v>
          </cell>
        </row>
        <row r="11307">
          <cell r="B11307" t="str">
            <v xml:space="preserve">Vidrossintra - Vidros Sintra, Lda  </v>
          </cell>
        </row>
        <row r="11308">
          <cell r="B11308" t="str">
            <v xml:space="preserve">Viegas Brito &amp; Bota Guerreiro, Lda </v>
          </cell>
        </row>
        <row r="11309">
          <cell r="B11309" t="str">
            <v xml:space="preserve">Vieira &amp; Vieira, Lda               </v>
          </cell>
        </row>
        <row r="11310">
          <cell r="B11310" t="str">
            <v xml:space="preserve">Vieira de Almeida &amp; Associados     </v>
          </cell>
        </row>
        <row r="11311">
          <cell r="B11311" t="str">
            <v xml:space="preserve">Vieira e Couto, Lda                </v>
          </cell>
        </row>
        <row r="11312">
          <cell r="B11312" t="str">
            <v xml:space="preserve">Vieira Pinto e Ribeiro, Lda.       </v>
          </cell>
        </row>
        <row r="11313">
          <cell r="B11313" t="str">
            <v xml:space="preserve">Vieiras-Fabr.Mat.Construção,Lda    </v>
          </cell>
        </row>
        <row r="11314">
          <cell r="B11314" t="str">
            <v>Vifato - Soc. Com. Equip. Prot. Ind</v>
          </cell>
        </row>
        <row r="11315">
          <cell r="B11315" t="str">
            <v>VIFERSA - Máq. Ferram. Acessór. Lda</v>
          </cell>
        </row>
        <row r="11316">
          <cell r="B11316" t="str">
            <v>Vigilarme-Sistemas de Segurança, S.</v>
          </cell>
        </row>
        <row r="11317">
          <cell r="B11317" t="str">
            <v xml:space="preserve">Viking Aviation Limited            </v>
          </cell>
        </row>
        <row r="11318">
          <cell r="B11318" t="str">
            <v xml:space="preserve">Vila do Porto-Municipio            </v>
          </cell>
        </row>
        <row r="11319">
          <cell r="B11319" t="str">
            <v xml:space="preserve">Vila e Saavedra                    </v>
          </cell>
        </row>
        <row r="11320">
          <cell r="B11320" t="str">
            <v xml:space="preserve">Vila Galé - Soc.Empr.Turist.,S.A.  </v>
          </cell>
        </row>
        <row r="11321">
          <cell r="B11321" t="str">
            <v>Vila Galé-Cintra Int.Inv.Turisticos</v>
          </cell>
        </row>
        <row r="11322">
          <cell r="B11322" t="str">
            <v xml:space="preserve">Vila Joya                          </v>
          </cell>
        </row>
        <row r="11323">
          <cell r="B11323" t="str">
            <v>Vila Sol III - Empr.Urbanísticos, S</v>
          </cell>
        </row>
        <row r="11324">
          <cell r="B11324" t="str">
            <v xml:space="preserve">Vila Sol IV - Gestão Hoteleira, SA </v>
          </cell>
        </row>
        <row r="11325">
          <cell r="B11325" t="str">
            <v>Vilabrindes-Publ.Import.Export.,Lda</v>
          </cell>
        </row>
        <row r="11326">
          <cell r="B11326" t="str">
            <v xml:space="preserve">Vilapeças-Com. Ac. Autom., Lda     </v>
          </cell>
        </row>
        <row r="11327">
          <cell r="B11327" t="str">
            <v xml:space="preserve">Vilaplano - Construções, Lda       </v>
          </cell>
        </row>
        <row r="11328">
          <cell r="B11328" t="str">
            <v xml:space="preserve">Vilaverde &amp; Pratas,Consultores,Lda </v>
          </cell>
        </row>
        <row r="11329">
          <cell r="B11329" t="str">
            <v xml:space="preserve">Villa A 110 - Soluç.Tecnológ.Lda   </v>
          </cell>
        </row>
        <row r="11330">
          <cell r="B11330" t="str">
            <v>Vilmaro Ribeiro Queirós-Desp.Of.Lda</v>
          </cell>
        </row>
        <row r="11331">
          <cell r="B11331" t="str">
            <v>Vimac-Mat. Tecnicas  Electricidade,</v>
          </cell>
        </row>
        <row r="11332">
          <cell r="B11332" t="str">
            <v xml:space="preserve">Vindotco UK Ltd                    </v>
          </cell>
        </row>
        <row r="11333">
          <cell r="B11333" t="str">
            <v xml:space="preserve">Vinicom-Com.Distrib.Bebidas, Lda   </v>
          </cell>
        </row>
        <row r="11334">
          <cell r="B11334" t="str">
            <v xml:space="preserve">VinilConsta-Public. Serviços, Lda  </v>
          </cell>
        </row>
        <row r="11335">
          <cell r="B11335" t="str">
            <v xml:space="preserve">Viniljob - Publicidade, Lda        </v>
          </cell>
        </row>
        <row r="11336">
          <cell r="B11336" t="str">
            <v xml:space="preserve">Vinitrade, Lda                     </v>
          </cell>
        </row>
        <row r="11337">
          <cell r="B11337" t="str">
            <v xml:space="preserve">Vinloja-Com.Selecção Vinhos, Lda   </v>
          </cell>
        </row>
        <row r="11338">
          <cell r="B11338" t="str">
            <v>Vinura-Soc.Agricola e Imobiliária,S</v>
          </cell>
        </row>
        <row r="11339">
          <cell r="B11339" t="str">
            <v>VIOLANTE MARIA ALVES SEQUEIRA DUART</v>
          </cell>
        </row>
        <row r="11340">
          <cell r="B11340" t="str">
            <v xml:space="preserve">Violante Rosado Carvalho Cortes    </v>
          </cell>
        </row>
        <row r="11341">
          <cell r="B11341" t="str">
            <v xml:space="preserve">Vip Executive Suites Marquês       </v>
          </cell>
        </row>
        <row r="11342">
          <cell r="B11342" t="str">
            <v>Vip Zurique-E.Hotel.Quinta Ferro, L</v>
          </cell>
        </row>
        <row r="11343">
          <cell r="B11343" t="str">
            <v xml:space="preserve">Vipeclima - Montag.Rep.Frio, Lda   </v>
          </cell>
        </row>
        <row r="11344">
          <cell r="B11344" t="str">
            <v xml:space="preserve">Viprensa-Soc.Editora Algarve, Lda  </v>
          </cell>
        </row>
        <row r="11345">
          <cell r="B11345" t="str">
            <v xml:space="preserve">VIRCLAR-Fab.VidroTemp.,Duplo,Lda   </v>
          </cell>
        </row>
        <row r="11346">
          <cell r="B11346" t="str">
            <v xml:space="preserve">Virfránpublicidad                  </v>
          </cell>
        </row>
        <row r="11347">
          <cell r="B11347" t="str">
            <v xml:space="preserve">Virgílio Amaral Damaso e Filhos    </v>
          </cell>
        </row>
        <row r="11348">
          <cell r="B11348" t="str">
            <v xml:space="preserve">Virgilio António P. Ferreira       </v>
          </cell>
        </row>
        <row r="11349">
          <cell r="B11349" t="str">
            <v xml:space="preserve">Virgílio da Silva Valadas          </v>
          </cell>
        </row>
        <row r="11350">
          <cell r="B11350" t="str">
            <v xml:space="preserve">Virgílio Luna, Lda                 </v>
          </cell>
        </row>
        <row r="11351">
          <cell r="B11351" t="str">
            <v xml:space="preserve">Virgilio Machado Costa             </v>
          </cell>
        </row>
        <row r="11352">
          <cell r="B11352" t="str">
            <v xml:space="preserve">VIRGINIA LURDES MONTEIRO           </v>
          </cell>
        </row>
        <row r="11353">
          <cell r="B11353" t="str">
            <v xml:space="preserve">Virt Publicidade, Lda              </v>
          </cell>
        </row>
        <row r="11354">
          <cell r="B11354" t="str">
            <v>Visabeira-Socº Tecnica  Obras Proje</v>
          </cell>
        </row>
        <row r="11355">
          <cell r="B11355" t="str">
            <v xml:space="preserve">VISANDOTUDO, Com. Mat. Const., Ldª </v>
          </cell>
        </row>
        <row r="11356">
          <cell r="B11356" t="str">
            <v>Visão X-Prod.Com.Audiovisual,Uni,Ld</v>
          </cell>
        </row>
        <row r="11357">
          <cell r="B11357" t="str">
            <v xml:space="preserve">Vision-Box S.A.                    </v>
          </cell>
        </row>
        <row r="11358">
          <cell r="B11358" t="str">
            <v xml:space="preserve">VIsitBritain                       </v>
          </cell>
        </row>
        <row r="11359">
          <cell r="B11359" t="str">
            <v xml:space="preserve">Vista Alegre Atlantis, SA          </v>
          </cell>
        </row>
        <row r="11360">
          <cell r="B11360" t="str">
            <v xml:space="preserve">Vista Alegre-Louças,Vidr.Ut.,Lda   </v>
          </cell>
        </row>
        <row r="11361">
          <cell r="B11361" t="str">
            <v>Visual Attack-Vis. Merchandising,Sa</v>
          </cell>
        </row>
        <row r="11362">
          <cell r="B11362" t="str">
            <v xml:space="preserve">Visual Forma-Form.Progr.N.Tecn.Lda </v>
          </cell>
        </row>
        <row r="11363">
          <cell r="B11363" t="str">
            <v xml:space="preserve">Visualmaster-Com.Audiovisuais,Lda  </v>
          </cell>
        </row>
        <row r="11364">
          <cell r="B11364" t="str">
            <v xml:space="preserve">Vitor Armando Daniel de Almeida    </v>
          </cell>
        </row>
        <row r="11365">
          <cell r="B11365" t="str">
            <v xml:space="preserve">Vitor Batista-Serv.Tecn.Aduan.Lda  </v>
          </cell>
        </row>
        <row r="11366">
          <cell r="B11366" t="str">
            <v xml:space="preserve">Vitor Carvalho-Limpezas-Unip,,Lda  </v>
          </cell>
        </row>
        <row r="11367">
          <cell r="B11367" t="str">
            <v xml:space="preserve">VÍTOR DELGADO MARIA                </v>
          </cell>
        </row>
        <row r="11368">
          <cell r="B11368" t="str">
            <v xml:space="preserve">Vitor Filipe Viegas Pires          </v>
          </cell>
        </row>
        <row r="11369">
          <cell r="B11369" t="str">
            <v xml:space="preserve">VÍTOR HUGO DOS SANTOS GRAÇA        </v>
          </cell>
        </row>
        <row r="11370">
          <cell r="B11370" t="str">
            <v>VÍTOR JOÃO ALVES PEREIRA DE ALMEIDA</v>
          </cell>
        </row>
        <row r="11371">
          <cell r="B11371" t="str">
            <v xml:space="preserve">VÍTOR JOSÉ NEVES DE ANDRADE        </v>
          </cell>
        </row>
        <row r="11372">
          <cell r="B11372" t="str">
            <v xml:space="preserve">Vitor José Pedro Roque Clemente    </v>
          </cell>
        </row>
        <row r="11373">
          <cell r="B11373" t="str">
            <v xml:space="preserve">VITOR LEONEL ABREU SILVA DUARTE    </v>
          </cell>
        </row>
        <row r="11374">
          <cell r="B11374" t="str">
            <v xml:space="preserve">Vitor M Cardoso Sintra             </v>
          </cell>
        </row>
        <row r="11375">
          <cell r="B11375" t="str">
            <v xml:space="preserve">Vitor Manuel A.C.Mendes            </v>
          </cell>
        </row>
        <row r="11376">
          <cell r="B11376" t="str">
            <v xml:space="preserve">Vitor Manuel A.Rodrigues           </v>
          </cell>
        </row>
        <row r="11377">
          <cell r="B11377" t="str">
            <v>VÍTOR MANUEL ALVES DA SILVA MARQUES</v>
          </cell>
        </row>
        <row r="11378">
          <cell r="B11378" t="str">
            <v xml:space="preserve">VÍTOR MANUEL BAPTISTA ALELUIA      </v>
          </cell>
        </row>
        <row r="11379">
          <cell r="B11379" t="str">
            <v xml:space="preserve">VITOR MANUEL BATISTA ALMEIDA       </v>
          </cell>
        </row>
        <row r="11380">
          <cell r="B11380" t="str">
            <v xml:space="preserve">Vitor Manuel C. Veres              </v>
          </cell>
        </row>
        <row r="11381">
          <cell r="B11381" t="str">
            <v xml:space="preserve">Vitor Manuel Cardoso Gomes         </v>
          </cell>
        </row>
        <row r="11382">
          <cell r="B11382" t="str">
            <v xml:space="preserve">VITOR MANUEL DOS SANTOS NARCISO    </v>
          </cell>
        </row>
        <row r="11383">
          <cell r="B11383" t="str">
            <v xml:space="preserve">VÍTOR MANUEL LAMY SILVESTRE SANTOS </v>
          </cell>
        </row>
        <row r="11384">
          <cell r="B11384" t="str">
            <v xml:space="preserve">VITOR MANUEL MARTINS RODRIGUES     </v>
          </cell>
        </row>
        <row r="11385">
          <cell r="B11385" t="str">
            <v xml:space="preserve">VITOR MANUEL MENDONÇA VALENTIM     </v>
          </cell>
        </row>
        <row r="11386">
          <cell r="B11386" t="str">
            <v xml:space="preserve">VITOR MANUEL PIRES SANTOS          </v>
          </cell>
        </row>
        <row r="11387">
          <cell r="B11387" t="str">
            <v xml:space="preserve">Vitor Manuel Quental Pereira       </v>
          </cell>
        </row>
        <row r="11388">
          <cell r="B11388" t="str">
            <v xml:space="preserve">Vitor Manuel Reis Brito            </v>
          </cell>
        </row>
        <row r="11389">
          <cell r="B11389" t="str">
            <v xml:space="preserve">Vitor Manuel Ribeiro Alves         </v>
          </cell>
        </row>
        <row r="11390">
          <cell r="B11390" t="str">
            <v xml:space="preserve">Vitor Manuel Ribeiro Silva         </v>
          </cell>
        </row>
        <row r="11391">
          <cell r="B11391" t="str">
            <v>VÍTOR MANUEL RODRIGUES DE FIGUEIRED</v>
          </cell>
        </row>
        <row r="11392">
          <cell r="B11392" t="str">
            <v xml:space="preserve">Vitor Manuel Rodrigues Ribeiro     </v>
          </cell>
        </row>
        <row r="11393">
          <cell r="B11393" t="str">
            <v xml:space="preserve">Vitor Manuel Teixeira Lamelas      </v>
          </cell>
        </row>
        <row r="11394">
          <cell r="B11394" t="str">
            <v xml:space="preserve">VÍTOR MANUEL VAZ DE PAIVA          </v>
          </cell>
        </row>
        <row r="11395">
          <cell r="B11395" t="str">
            <v xml:space="preserve">VÍTOR MIGUEL DA SILVA JORGE        </v>
          </cell>
        </row>
        <row r="11396">
          <cell r="B11396" t="str">
            <v xml:space="preserve">Vitor Orge                         </v>
          </cell>
        </row>
        <row r="11397">
          <cell r="B11397" t="str">
            <v xml:space="preserve">Vitor Sérgio Cardoso Rodrigues     </v>
          </cell>
        </row>
        <row r="11398">
          <cell r="B11398" t="str">
            <v xml:space="preserve">Vitorino M. Abelho Januário        </v>
          </cell>
        </row>
        <row r="11399">
          <cell r="B11399" t="str">
            <v xml:space="preserve">Vitorino Maria Ramos               </v>
          </cell>
        </row>
        <row r="11400">
          <cell r="B11400" t="str">
            <v xml:space="preserve">Vitrilab-Mat.Equip.Laboratório,Lda </v>
          </cell>
        </row>
        <row r="11401">
          <cell r="B11401" t="str">
            <v xml:space="preserve">Vivaldo do Pilar Custódio          </v>
          </cell>
        </row>
        <row r="11402">
          <cell r="B11402" t="str">
            <v xml:space="preserve">Vivaldo José Duarte Sequeira       </v>
          </cell>
        </row>
        <row r="11403">
          <cell r="B11403" t="str">
            <v xml:space="preserve">Viveiros S. Jorge, Lda             </v>
          </cell>
        </row>
        <row r="11404">
          <cell r="B11404" t="str">
            <v xml:space="preserve">Viveirosintra, Lda                 </v>
          </cell>
        </row>
        <row r="11405">
          <cell r="B11405" t="str">
            <v xml:space="preserve">Vivmar-Ass.Viv.Marisc.Ria Formosa  </v>
          </cell>
        </row>
        <row r="11406">
          <cell r="B11406" t="str">
            <v>VLADIMIRO ALEXANDRE GUERREIRO CONDA</v>
          </cell>
        </row>
        <row r="11407">
          <cell r="B11407" t="str">
            <v xml:space="preserve">VLF Confecções, Lda.               </v>
          </cell>
        </row>
        <row r="11408">
          <cell r="B11408" t="str">
            <v xml:space="preserve">Vodafone Portugal-Com.Pessoais,SA  </v>
          </cell>
        </row>
        <row r="11409">
          <cell r="B11409" t="str">
            <v xml:space="preserve">Volare-Gestão de Projectos         </v>
          </cell>
        </row>
        <row r="11410">
          <cell r="B11410" t="str">
            <v>Volataria-Activ.Agro-Ambientais,Lda</v>
          </cell>
        </row>
        <row r="11411">
          <cell r="B11411" t="str">
            <v xml:space="preserve">Volkswagen Autoeuropa,Lda          </v>
          </cell>
        </row>
        <row r="11412">
          <cell r="B11412" t="str">
            <v xml:space="preserve">VOM-Instalações Especiais, Lda     </v>
          </cell>
        </row>
        <row r="11413">
          <cell r="B11413" t="str">
            <v>Vortal-Com.Electro Consult.Multim.S</v>
          </cell>
        </row>
        <row r="11414">
          <cell r="B11414" t="str">
            <v xml:space="preserve">Vortice - Equip. Cientificos, Lda  </v>
          </cell>
        </row>
        <row r="11415">
          <cell r="B11415" t="str">
            <v xml:space="preserve">Vostoc-Ass.Imigrantes Leste Europa </v>
          </cell>
        </row>
        <row r="11416">
          <cell r="B11416" t="str">
            <v xml:space="preserve">Voxmédia-Comunic.e Marketing,SA    </v>
          </cell>
        </row>
        <row r="11417">
          <cell r="B11417" t="str">
            <v xml:space="preserve">Voyages C. Mathez                  </v>
          </cell>
        </row>
        <row r="11418">
          <cell r="B11418" t="str">
            <v xml:space="preserve">VPS Construções, Lda               </v>
          </cell>
        </row>
        <row r="11419">
          <cell r="B11419" t="str">
            <v xml:space="preserve">VRR-Comercio Acessório,Lda         </v>
          </cell>
        </row>
        <row r="11420">
          <cell r="B11420" t="str">
            <v xml:space="preserve">Vsa Inovação                       </v>
          </cell>
        </row>
        <row r="11421">
          <cell r="B11421" t="str">
            <v xml:space="preserve">VSC-Alug.Veículos s/Condutor,Lda   </v>
          </cell>
        </row>
        <row r="11422">
          <cell r="B11422" t="str">
            <v xml:space="preserve">VTD-Veículos Automóveis, SA        </v>
          </cell>
        </row>
        <row r="11423">
          <cell r="B11423" t="str">
            <v xml:space="preserve">VTM-C.Engenharia e Planeamento,Ld  </v>
          </cell>
        </row>
        <row r="11424">
          <cell r="B11424" t="str">
            <v xml:space="preserve">Vueling Airlines, SA               </v>
          </cell>
        </row>
        <row r="11425">
          <cell r="B11425" t="str">
            <v>Vulcal-Vulcanizações e Lubrificante</v>
          </cell>
        </row>
        <row r="11426">
          <cell r="B11426" t="str">
            <v>VWR International-M.Laboratório,Lda</v>
          </cell>
        </row>
        <row r="11427">
          <cell r="B11427" t="str">
            <v xml:space="preserve">Waldemar &amp; Tavares, Lda            </v>
          </cell>
        </row>
        <row r="11428">
          <cell r="B11428" t="str">
            <v xml:space="preserve">Wall Street Institute de Portugal, </v>
          </cell>
        </row>
        <row r="11429">
          <cell r="B11429" t="str">
            <v xml:space="preserve">WALTER ALBERTO AMARAL MENDES       </v>
          </cell>
        </row>
        <row r="11430">
          <cell r="B11430" t="str">
            <v xml:space="preserve">Walter M.B. Medeiros, Lda          </v>
          </cell>
        </row>
        <row r="11431">
          <cell r="B11431" t="str">
            <v xml:space="preserve">Walter Marçal Nascimento Castro    </v>
          </cell>
        </row>
        <row r="11432">
          <cell r="B11432" t="str">
            <v xml:space="preserve">Walter Medeiros                    </v>
          </cell>
        </row>
        <row r="11433">
          <cell r="B11433" t="str">
            <v xml:space="preserve">WALTER OLIVEIRA DA PONTE,Lda       </v>
          </cell>
        </row>
        <row r="11434">
          <cell r="B11434" t="str">
            <v xml:space="preserve">Walter Vargas Noia                 </v>
          </cell>
        </row>
        <row r="11435">
          <cell r="B11435" t="str">
            <v xml:space="preserve">Warburg Dillon Read                </v>
          </cell>
        </row>
        <row r="11436">
          <cell r="B11436" t="str">
            <v xml:space="preserve">Watson Wyatt International Ltd.    </v>
          </cell>
        </row>
        <row r="11437">
          <cell r="B11437" t="str">
            <v xml:space="preserve">Wavecom-Soluções Rádio             </v>
          </cell>
        </row>
        <row r="11438">
          <cell r="B11438" t="str">
            <v xml:space="preserve">Wavionix - Software, Ltd           </v>
          </cell>
        </row>
        <row r="11439">
          <cell r="B11439" t="str">
            <v xml:space="preserve">WBC-World Business Connection,Lda  </v>
          </cell>
        </row>
        <row r="11440">
          <cell r="B11440" t="str">
            <v xml:space="preserve">WCP-EQUIPAMENTOS PARA O LAR, SA    </v>
          </cell>
        </row>
        <row r="11441">
          <cell r="B11441" t="str">
            <v xml:space="preserve">WDL-Comunicação e Desing,Lda       </v>
          </cell>
        </row>
        <row r="11442">
          <cell r="B11442" t="str">
            <v xml:space="preserve">Wdm Limited                        </v>
          </cell>
        </row>
        <row r="11443">
          <cell r="B11443" t="str">
            <v xml:space="preserve">We Focus, B.V.                     </v>
          </cell>
        </row>
        <row r="11444">
          <cell r="B11444" t="str">
            <v xml:space="preserve">We3urg                             </v>
          </cell>
        </row>
        <row r="11445">
          <cell r="B11445" t="str">
            <v xml:space="preserve">Webdote.com-Soluç.Interactivas,Lda </v>
          </cell>
        </row>
        <row r="11446">
          <cell r="B11446" t="str">
            <v xml:space="preserve">Web-Lab-Sistemas de Informação,SA  </v>
          </cell>
        </row>
        <row r="11447">
          <cell r="B11447" t="str">
            <v xml:space="preserve">Webtraços-Edições e Marketing      </v>
          </cell>
        </row>
        <row r="11448">
          <cell r="B11448" t="str">
            <v xml:space="preserve">Webvision-Tecn.Seg.Informática,Lda </v>
          </cell>
        </row>
        <row r="11449">
          <cell r="B11449" t="str">
            <v xml:space="preserve">Webwise-Soluç.Inf.Empresariais,Lda </v>
          </cell>
        </row>
        <row r="11450">
          <cell r="B11450" t="str">
            <v>Webworks-Desenv.Aplic.Internet, Lda</v>
          </cell>
        </row>
        <row r="11451">
          <cell r="B11451" t="str">
            <v xml:space="preserve">Wechange II-Cons.Rec.Hum.Lda       </v>
          </cell>
        </row>
        <row r="11452">
          <cell r="B11452" t="str">
            <v>Wedotech-Comp.Ideias e Tecnologia ,</v>
          </cell>
        </row>
        <row r="11453">
          <cell r="B11453" t="str">
            <v xml:space="preserve">Weigel Hochdrucktechnik E.K.       </v>
          </cell>
        </row>
        <row r="11454">
          <cell r="B11454" t="str">
            <v xml:space="preserve">Welisten Bussiness  Solutions, Lda </v>
          </cell>
        </row>
        <row r="11455">
          <cell r="B11455" t="str">
            <v>Wellresources Consulting Company Li</v>
          </cell>
        </row>
        <row r="11456">
          <cell r="B11456" t="str">
            <v xml:space="preserve">Westward Digital Limited           </v>
          </cell>
        </row>
        <row r="11457">
          <cell r="B11457" t="str">
            <v xml:space="preserve">Westward Documedia                 </v>
          </cell>
        </row>
        <row r="11458">
          <cell r="B11458" t="str">
            <v xml:space="preserve">Westwing-Ed.Mark.Comunicação,Lda   </v>
          </cell>
        </row>
        <row r="11459">
          <cell r="B11459" t="str">
            <v xml:space="preserve">Whatevernet Comput.S.Inf.Rede,S.A. </v>
          </cell>
        </row>
        <row r="11460">
          <cell r="B11460" t="str">
            <v>White Way Serviços Design Publicida</v>
          </cell>
        </row>
        <row r="11461">
          <cell r="B11461" t="str">
            <v>WHO-Agência de Talentos Criativos,L</v>
          </cell>
        </row>
        <row r="11462">
          <cell r="B11462" t="str">
            <v>Wilarco-Soc.Distrib.Equipamentos,Ld</v>
          </cell>
        </row>
        <row r="11463">
          <cell r="B11463" t="str">
            <v xml:space="preserve">WILLIAM HALL WOOLSTON              </v>
          </cell>
        </row>
        <row r="11464">
          <cell r="B11464" t="str">
            <v xml:space="preserve">Wilmington  Publishing             </v>
          </cell>
        </row>
        <row r="11465">
          <cell r="B11465" t="str">
            <v xml:space="preserve">Winning-Management Consulting      </v>
          </cell>
        </row>
        <row r="11466">
          <cell r="B11466" t="str">
            <v xml:space="preserve">Winus-Importação e Exportação, Lda </v>
          </cell>
        </row>
        <row r="11467">
          <cell r="B11467" t="str">
            <v xml:space="preserve">Winworld                           </v>
          </cell>
        </row>
        <row r="11468">
          <cell r="B11468" t="str">
            <v xml:space="preserve">Wireless Lan, SL                   </v>
          </cell>
        </row>
        <row r="11469">
          <cell r="B11469" t="str">
            <v xml:space="preserve">Wolfgang H.Steinicke               </v>
          </cell>
        </row>
        <row r="11470">
          <cell r="B11470" t="str">
            <v xml:space="preserve">Wolters Kluwer Law International   </v>
          </cell>
        </row>
        <row r="11471">
          <cell r="B11471" t="str">
            <v xml:space="preserve">Wolters Kluwer Portugal            </v>
          </cell>
        </row>
        <row r="11472">
          <cell r="B11472" t="str">
            <v xml:space="preserve">Work Media Comunicação, SA         </v>
          </cell>
        </row>
        <row r="11473">
          <cell r="B11473" t="str">
            <v xml:space="preserve">Workzone-Equip.Protecção, Lda      </v>
          </cell>
        </row>
        <row r="11474">
          <cell r="B11474" t="str">
            <v xml:space="preserve">World Aviation Directory           </v>
          </cell>
        </row>
        <row r="11475">
          <cell r="B11475" t="str">
            <v>World Editing-Ediç.Publicações, Lda</v>
          </cell>
        </row>
        <row r="11476">
          <cell r="B11476" t="str">
            <v xml:space="preserve">World Focus LTD                    </v>
          </cell>
        </row>
        <row r="11477">
          <cell r="B11477" t="str">
            <v xml:space="preserve">World Mobility Forum 2003          </v>
          </cell>
        </row>
        <row r="11478">
          <cell r="B11478" t="str">
            <v>World Portas-Com.Portas e Perfis,Ld</v>
          </cell>
        </row>
        <row r="11479">
          <cell r="B11479" t="str">
            <v xml:space="preserve">World Trade Group Limited          </v>
          </cell>
        </row>
        <row r="11480">
          <cell r="B11480" t="str">
            <v xml:space="preserve">WorldTeck                          </v>
          </cell>
        </row>
        <row r="11481">
          <cell r="B11481" t="str">
            <v xml:space="preserve">Worldtek Event &amp; Travel Management </v>
          </cell>
        </row>
        <row r="11482">
          <cell r="B11482" t="str">
            <v xml:space="preserve">Worten - Equipamentos para Lar, SA </v>
          </cell>
        </row>
        <row r="11483">
          <cell r="B11483" t="str">
            <v>WS Atkins Portugal-Cons.Proj.Int.Ld</v>
          </cell>
        </row>
        <row r="11484">
          <cell r="B11484" t="str">
            <v xml:space="preserve">WSBP Electronics, Lda              </v>
          </cell>
        </row>
        <row r="11485">
          <cell r="B11485" t="str">
            <v xml:space="preserve">WSP                                </v>
          </cell>
        </row>
        <row r="11486">
          <cell r="B11486" t="str">
            <v xml:space="preserve">WSP                                </v>
          </cell>
        </row>
        <row r="11487">
          <cell r="B11487" t="str">
            <v xml:space="preserve">Wunderman Cato Johnson, Lda        </v>
          </cell>
        </row>
        <row r="11488">
          <cell r="B11488" t="str">
            <v xml:space="preserve">Wurth Modyf, Lda                   </v>
          </cell>
        </row>
        <row r="11489">
          <cell r="B11489" t="str">
            <v xml:space="preserve">Wurth Portugal - Tecn.Montag.Lda   </v>
          </cell>
        </row>
        <row r="11490">
          <cell r="B11490" t="str">
            <v xml:space="preserve">Wyler AG                           </v>
          </cell>
        </row>
        <row r="11491">
          <cell r="B11491" t="str">
            <v xml:space="preserve">Xaminca-Máq.Ferram.Acessórios, Lda </v>
          </cell>
        </row>
        <row r="11492">
          <cell r="B11492" t="str">
            <v xml:space="preserve">Xecompex - Equipam. Serviços, SA   </v>
          </cell>
        </row>
        <row r="11493">
          <cell r="B11493" t="str">
            <v>Xecporto - Rep.Com.E.Escritório, Ld</v>
          </cell>
        </row>
        <row r="11494">
          <cell r="B11494" t="str">
            <v xml:space="preserve">Xeidideias - Brindes Publicitários </v>
          </cell>
        </row>
        <row r="11495">
          <cell r="B11495" t="str">
            <v xml:space="preserve">Xeltek                             </v>
          </cell>
        </row>
        <row r="11496">
          <cell r="B11496" t="str">
            <v>Xerox Portugal - Equip. Escrit, Lda</v>
          </cell>
        </row>
        <row r="11497">
          <cell r="B11497" t="str">
            <v xml:space="preserve">Xesequipa - Equip.Serviços, Lda    </v>
          </cell>
        </row>
        <row r="11498">
          <cell r="B11498" t="str">
            <v xml:space="preserve">Xis-Ideias, Lda                    </v>
          </cell>
        </row>
        <row r="11499">
          <cell r="B11499" t="str">
            <v xml:space="preserve">X-LOG Construções, Lda             </v>
          </cell>
        </row>
        <row r="11500">
          <cell r="B11500" t="str">
            <v xml:space="preserve">Xmp-Gestão M.Comunicação,Lda       </v>
          </cell>
        </row>
        <row r="11501">
          <cell r="B11501" t="str">
            <v xml:space="preserve">Xuventude de Galiza                </v>
          </cell>
        </row>
        <row r="11502">
          <cell r="B11502" t="str">
            <v>XWR Service-Gestão, Manutenção  Ser</v>
          </cell>
        </row>
        <row r="11503">
          <cell r="B11503" t="str">
            <v xml:space="preserve">XZ Consultores,SA                  </v>
          </cell>
        </row>
        <row r="11504">
          <cell r="B11504" t="str">
            <v xml:space="preserve">YAP-Soluções Globais,Lda           </v>
          </cell>
        </row>
        <row r="11505">
          <cell r="B11505" t="str">
            <v xml:space="preserve">Ydreams-Informática, SA            </v>
          </cell>
        </row>
        <row r="11506">
          <cell r="B11506" t="str">
            <v xml:space="preserve">Yospace Holdings Limited           </v>
          </cell>
        </row>
        <row r="11507">
          <cell r="B11507" t="str">
            <v xml:space="preserve">You Mix - Soluções Comunicação,Lda </v>
          </cell>
        </row>
        <row r="11508">
          <cell r="B11508" t="str">
            <v xml:space="preserve">Zago - Móveis e Indústria, Lda     </v>
          </cell>
        </row>
        <row r="11509">
          <cell r="B11509" t="str">
            <v xml:space="preserve">Zagope-Construções Engenharia,SA   </v>
          </cell>
        </row>
        <row r="11510">
          <cell r="B11510" t="str">
            <v xml:space="preserve">ZAIDA MARIA DE BARÃO JOAQUIM       </v>
          </cell>
        </row>
        <row r="11511">
          <cell r="B11511" t="str">
            <v xml:space="preserve">Zanancho, SA                       </v>
          </cell>
        </row>
        <row r="11512">
          <cell r="B11512" t="str">
            <v xml:space="preserve">Zanatti, Unipessoal Lda.           </v>
          </cell>
        </row>
        <row r="11513">
          <cell r="B11513" t="str">
            <v xml:space="preserve">Zarco-Edições e Marketing, Lda     </v>
          </cell>
        </row>
        <row r="11514">
          <cell r="B11514" t="str">
            <v xml:space="preserve">Zeag Parking, Ltd                  </v>
          </cell>
        </row>
        <row r="11515">
          <cell r="B11515" t="str">
            <v xml:space="preserve">Zedificol-Soc.Constr.Imobil.,Lda   </v>
          </cell>
        </row>
        <row r="11516">
          <cell r="B11516" t="str">
            <v xml:space="preserve">Zélia Conceição Falcão Moura       </v>
          </cell>
        </row>
        <row r="11517">
          <cell r="B11517" t="str">
            <v xml:space="preserve">Zélia Conceição Falcão Moura       </v>
          </cell>
        </row>
        <row r="11518">
          <cell r="B11518" t="str">
            <v xml:space="preserve">ZÉLIA CONCEIÇÃO FALCÃO MOURA       </v>
          </cell>
        </row>
        <row r="11519">
          <cell r="B11519" t="str">
            <v xml:space="preserve">ZÉLIA CRISTINA PALMA CARVALHO      </v>
          </cell>
        </row>
        <row r="11520">
          <cell r="B11520" t="str">
            <v xml:space="preserve">Zélia Maria Sabóia de Almeida      </v>
          </cell>
        </row>
        <row r="11521">
          <cell r="B11521" t="str">
            <v xml:space="preserve">Zelo 2000-Soluç. Informáticas,Lda  </v>
          </cell>
        </row>
        <row r="11522">
          <cell r="B11522" t="str">
            <v xml:space="preserve">Zembe-Soc.Técnica e Comercial ,Lda </v>
          </cell>
        </row>
        <row r="11523">
          <cell r="B11523" t="str">
            <v xml:space="preserve">Zéticar - Rep. Auto, Lda           </v>
          </cell>
        </row>
        <row r="11524">
          <cell r="B11524" t="str">
            <v xml:space="preserve">ZGF-Electronic Systems Unipessoal  </v>
          </cell>
        </row>
        <row r="11525">
          <cell r="B11525" t="str">
            <v>Zimedel-Centro Médico-Cirúrgico, Ld</v>
          </cell>
        </row>
        <row r="11526">
          <cell r="B11526" t="str">
            <v>Zinho Antunes-Plan. Arq. Unipessoal</v>
          </cell>
        </row>
        <row r="11527">
          <cell r="B11527" t="str">
            <v xml:space="preserve">Zodiac Aerospace                   </v>
          </cell>
        </row>
        <row r="11528">
          <cell r="B11528" t="str">
            <v xml:space="preserve">Zoia - Acções Ambientais           </v>
          </cell>
        </row>
        <row r="11529">
          <cell r="B11529" t="str">
            <v xml:space="preserve">Zon Cabo TV Açoreana, SA           </v>
          </cell>
        </row>
        <row r="11530">
          <cell r="B11530" t="str">
            <v xml:space="preserve">Zon TV Cabo Madeirense, SA         </v>
          </cell>
        </row>
        <row r="11531">
          <cell r="B11531" t="str">
            <v xml:space="preserve">Zon TV Cabo Portugal, SA           </v>
          </cell>
        </row>
        <row r="11532">
          <cell r="B11532" t="str">
            <v xml:space="preserve">Zona Açores, Lda                   </v>
          </cell>
        </row>
        <row r="11533">
          <cell r="B11533" t="str">
            <v xml:space="preserve">Zon-Lusomundo Cinemas,SA           </v>
          </cell>
        </row>
        <row r="11534">
          <cell r="B11534" t="str">
            <v>Zoom XXI-Móveis Esc.Arquitectura,Ld</v>
          </cell>
        </row>
        <row r="11535">
          <cell r="B11535" t="str">
            <v>Zoomcópia-Leonel Santos &amp; Antonio G</v>
          </cell>
        </row>
        <row r="11536">
          <cell r="B11536" t="str">
            <v>Zoritex-Engenharia e Fiscalização,L</v>
          </cell>
        </row>
        <row r="11537">
          <cell r="B11537" t="str">
            <v xml:space="preserve">Zpn-Acessórios Serv. Inf., Lda     </v>
          </cell>
        </row>
        <row r="11538">
          <cell r="B11538" t="str">
            <v xml:space="preserve">ZULMIRA SILVA MARQUES              </v>
          </cell>
        </row>
        <row r="11539">
          <cell r="B11539" t="str">
            <v xml:space="preserve">Zurich - Companhia de Seguros, SA  </v>
          </cell>
        </row>
        <row r="11540">
          <cell r="B11540" t="str">
            <v xml:space="preserve">Zvl - Prod.Manut.Industrial, Lda   </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B2" t="str">
            <v xml:space="preserve"> Algarve Tours                     </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2">
          <cell r="B2" t="str">
            <v xml:space="preserve"> Algarve Tours                     </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ow r="2">
          <cell r="B2" t="str">
            <v xml:space="preserve"> Algarve Tours                     </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ow r="2">
          <cell r="B2" t="str">
            <v xml:space="preserve"> Algarve Tours                     </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ow r="2">
          <cell r="B2" t="str">
            <v xml:space="preserve"> Algarve Tours                     </v>
          </cell>
        </row>
      </sheetData>
      <sheetData sheetId="125"/>
      <sheetData sheetId="126"/>
      <sheetData sheetId="127"/>
      <sheetData sheetId="128"/>
      <sheetData sheetId="1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AE"/>
      <sheetName val="Q2 DR"/>
      <sheetName val="ÁRV ORÇ-EST"/>
      <sheetName val="ÁRV EST-REAL"/>
      <sheetName val="Q3 TRÁF"/>
      <sheetName val="Q4 FSE"/>
      <sheetName val="Q5 DETALHE"/>
      <sheetName val="Q6 CONTRATOS"/>
      <sheetName val="Q7 RH"/>
      <sheetName val="Q8 ACTIV."/>
      <sheetName val="Q9 INV.COR."/>
      <sheetName val="Inputs Árvore"/>
      <sheetName val="Inputs Investimentos"/>
      <sheetName val="AP1 Tráfego"/>
      <sheetName val="AP2 Out.drivers"/>
      <sheetName val="AP3 Efectivos"/>
      <sheetName val="Dados mestre"/>
      <sheetName val="Inputs Transversais"/>
      <sheetName val="Inputs Proveitos"/>
      <sheetName val="Inputs Custos"/>
      <sheetName val="PMLP"/>
      <sheetName val="KPIS"/>
      <sheetName val="Sheet1"/>
      <sheetName val="Sheet2"/>
      <sheetName val="Q1_AE"/>
      <sheetName val="Q2_DR"/>
      <sheetName val="ÁRV_ORÇ-EST"/>
      <sheetName val="ÁRV_EST-REAL"/>
      <sheetName val="Q3_TRÁF"/>
      <sheetName val="Q4_FSE"/>
      <sheetName val="Q5_DETALHE"/>
      <sheetName val="Q6_CONTRATOS"/>
      <sheetName val="Q7_RH"/>
      <sheetName val="Q8_ACTIV_"/>
      <sheetName val="Q9_INV_COR_"/>
      <sheetName val="Inputs_Árvore"/>
      <sheetName val="Inputs_Investimentos"/>
      <sheetName val="AP1_Tráfego"/>
      <sheetName val="AP2_Out_drivers"/>
      <sheetName val="AP3_Efectivos"/>
      <sheetName val="Dados_mestre"/>
      <sheetName val="Inputs_Transversais"/>
      <sheetName val="Inputs_Proveitos"/>
      <sheetName val="Inputs_Custos"/>
      <sheetName val="Q1_AE1"/>
      <sheetName val="Q2_DR1"/>
      <sheetName val="ÁRV_ORÇ-EST1"/>
      <sheetName val="ÁRV_EST-REAL1"/>
      <sheetName val="Q3_TRÁF1"/>
      <sheetName val="Q4_FSE1"/>
      <sheetName val="Q5_DETALHE1"/>
      <sheetName val="Q6_CONTRATOS1"/>
      <sheetName val="Q7_RH1"/>
      <sheetName val="Q8_ACTIV_1"/>
      <sheetName val="Q9_INV_COR_1"/>
      <sheetName val="Inputs_Árvore1"/>
      <sheetName val="Inputs_Investimentos1"/>
      <sheetName val="AP1_Tráfego1"/>
      <sheetName val="AP2_Out_drivers1"/>
      <sheetName val="AP3_Efectivos1"/>
      <sheetName val="Dados_mestre1"/>
      <sheetName val="Inputs_Transversais1"/>
      <sheetName val="Inputs_Proveitos1"/>
      <sheetName val="Inputs_Custos1"/>
      <sheetName val="Q1_AE2"/>
      <sheetName val="Q2_DR2"/>
      <sheetName val="ÁRV_ORÇ-EST2"/>
      <sheetName val="ÁRV_EST-REAL2"/>
      <sheetName val="Q3_TRÁF2"/>
      <sheetName val="Q4_FSE2"/>
      <sheetName val="Q5_DETALHE2"/>
      <sheetName val="Q6_CONTRATOS2"/>
      <sheetName val="Q7_RH2"/>
      <sheetName val="Q8_ACTIV_2"/>
      <sheetName val="Q9_INV_COR_2"/>
      <sheetName val="Inputs_Árvore2"/>
      <sheetName val="Inputs_Investimentos2"/>
      <sheetName val="AP1_Tráfego2"/>
      <sheetName val="AP2_Out_drivers2"/>
      <sheetName val="AP3_Efectivos2"/>
      <sheetName val="Dados_mestre2"/>
      <sheetName val="Inputs_Transversais2"/>
      <sheetName val="Inputs_Proveitos2"/>
      <sheetName val="Inputs_Custos2"/>
      <sheetName val="Q1_AE3"/>
      <sheetName val="Q2_DR3"/>
      <sheetName val="ÁRV_ORÇ-EST3"/>
      <sheetName val="ÁRV_EST-REAL3"/>
      <sheetName val="Q3_TRÁF3"/>
      <sheetName val="Q4_FSE3"/>
      <sheetName val="Q5_DETALHE3"/>
      <sheetName val="Q6_CONTRATOS3"/>
      <sheetName val="Q7_RH3"/>
      <sheetName val="Q8_ACTIV_3"/>
      <sheetName val="Q9_INV_COR_3"/>
      <sheetName val="Inputs_Árvore3"/>
      <sheetName val="Inputs_Investimentos3"/>
      <sheetName val="AP1_Tráfego3"/>
      <sheetName val="AP2_Out_drivers3"/>
      <sheetName val="AP3_Efectivos3"/>
      <sheetName val="Dados_mestre3"/>
      <sheetName val="Inputs_Transversais3"/>
      <sheetName val="Inputs_Proveitos3"/>
      <sheetName val="Inputs_Custos3"/>
    </sheetNames>
    <sheetDataSet>
      <sheetData sheetId="0"/>
      <sheetData sheetId="1"/>
      <sheetData sheetId="2"/>
      <sheetData sheetId="3"/>
      <sheetData sheetId="4"/>
      <sheetData sheetId="5"/>
      <sheetData sheetId="6">
        <row r="3">
          <cell r="C3" t="str">
            <v>PLANO OPERACIONAL 2012</v>
          </cell>
        </row>
      </sheetData>
      <sheetData sheetId="7"/>
      <sheetData sheetId="8"/>
      <sheetData sheetId="9"/>
      <sheetData sheetId="10"/>
      <sheetData sheetId="11"/>
      <sheetData sheetId="12"/>
      <sheetData sheetId="13"/>
      <sheetData sheetId="14"/>
      <sheetData sheetId="15"/>
      <sheetData sheetId="16">
        <row r="2">
          <cell r="B2" t="str">
            <v xml:space="preserve"> Algarve Tours                     </v>
          </cell>
        </row>
        <row r="3">
          <cell r="B3" t="str">
            <v xml:space="preserve"> J. Rolo, Lda                      </v>
          </cell>
        </row>
        <row r="4">
          <cell r="B4" t="str">
            <v xml:space="preserve"> Maria Adelina Moreira da Silva    </v>
          </cell>
        </row>
        <row r="5">
          <cell r="B5" t="str">
            <v xml:space="preserve"> MSF Engenharia, SA                </v>
          </cell>
        </row>
        <row r="6">
          <cell r="B6" t="str">
            <v xml:space="preserve">004 Actividades Culturais          </v>
          </cell>
        </row>
        <row r="7">
          <cell r="B7" t="str">
            <v xml:space="preserve">100% Noir - Design, Lda            </v>
          </cell>
        </row>
        <row r="8">
          <cell r="B8" t="str">
            <v>100% Virtual - Inf. e Serviços, Ldª</v>
          </cell>
        </row>
        <row r="9">
          <cell r="B9" t="str">
            <v xml:space="preserve">1001 Letras-Traduções Serviços,Lda </v>
          </cell>
        </row>
        <row r="10">
          <cell r="B10" t="str">
            <v xml:space="preserve">15 Love-Explor.Campos Tenis,Lda    </v>
          </cell>
        </row>
        <row r="11">
          <cell r="B11" t="str">
            <v xml:space="preserve">2002-Estúdio Gráfico Unipessoal    </v>
          </cell>
        </row>
        <row r="12">
          <cell r="B12" t="str">
            <v>20-21 Consª Restauro Arte Contempor</v>
          </cell>
        </row>
        <row r="13">
          <cell r="B13" t="str">
            <v xml:space="preserve">2045-Empresa de Segurança, SA      </v>
          </cell>
        </row>
        <row r="14">
          <cell r="B14" t="str">
            <v xml:space="preserve">24 Assistência-Assist.Técnica,Lda  </v>
          </cell>
        </row>
        <row r="15">
          <cell r="B15" t="str">
            <v xml:space="preserve">292 - Comércio Automóvel, Lda      </v>
          </cell>
        </row>
        <row r="16">
          <cell r="B16" t="str">
            <v xml:space="preserve">296 - Comércio Automóvel, SA       </v>
          </cell>
        </row>
        <row r="17">
          <cell r="B17" t="str">
            <v xml:space="preserve">296 Rent a Car                     </v>
          </cell>
        </row>
        <row r="18">
          <cell r="B18" t="str">
            <v xml:space="preserve">2nd Market, Lda                    </v>
          </cell>
        </row>
        <row r="19">
          <cell r="B19" t="str">
            <v xml:space="preserve">3 BBB-Balsa,Branco &amp; Bernardo, Lda </v>
          </cell>
        </row>
        <row r="20">
          <cell r="B20" t="str">
            <v xml:space="preserve">36 F-Comércio Acess.Parafusos,Lda  </v>
          </cell>
        </row>
        <row r="21">
          <cell r="B21" t="str">
            <v xml:space="preserve">3M Portugal, Lda                   </v>
          </cell>
        </row>
        <row r="22">
          <cell r="B22" t="str">
            <v>3Ó-Distribuição Produções Gráficas,</v>
          </cell>
        </row>
        <row r="23">
          <cell r="B23" t="str">
            <v xml:space="preserve">3W-Wire e Wireless World SA        </v>
          </cell>
        </row>
        <row r="24">
          <cell r="B24" t="str">
            <v xml:space="preserve">4 A Ocidente, Lda                  </v>
          </cell>
        </row>
        <row r="25">
          <cell r="B25" t="str">
            <v xml:space="preserve">45th EOQ Congress 2001             </v>
          </cell>
        </row>
        <row r="26">
          <cell r="B26" t="str">
            <v xml:space="preserve">5-2-M-Five To M                    </v>
          </cell>
        </row>
        <row r="27">
          <cell r="B27" t="str">
            <v>6 Cores-Comer.de Brindes Publicitár</v>
          </cell>
        </row>
        <row r="28">
          <cell r="B28" t="str">
            <v xml:space="preserve">7 Sílabas Edições,Lda              </v>
          </cell>
        </row>
        <row r="29">
          <cell r="B29" t="str">
            <v>A A.ABT, Lda-Assist.Técnica  Barcel</v>
          </cell>
        </row>
        <row r="30">
          <cell r="B30" t="str">
            <v xml:space="preserve">A Beltrónica-Comp.de Comuni.Lda    </v>
          </cell>
        </row>
        <row r="31">
          <cell r="B31" t="str">
            <v xml:space="preserve">A Casanova, Lda.                   </v>
          </cell>
        </row>
        <row r="32">
          <cell r="B32" t="str">
            <v xml:space="preserve">A Cavaco- C.Civil,O.Públicas,Ace   </v>
          </cell>
        </row>
        <row r="33">
          <cell r="B33" t="str">
            <v xml:space="preserve">A Central da Borracha, Lda         </v>
          </cell>
        </row>
        <row r="34">
          <cell r="B34" t="str">
            <v xml:space="preserve">A Charcutaria Comidas e Vinhos,Lda </v>
          </cell>
        </row>
        <row r="35">
          <cell r="B35" t="str">
            <v xml:space="preserve">A Comercial Gónia, Lda.            </v>
          </cell>
        </row>
        <row r="36">
          <cell r="B36" t="str">
            <v xml:space="preserve">A D Goulart Vargas, Lda.           </v>
          </cell>
        </row>
        <row r="37">
          <cell r="B37" t="str">
            <v xml:space="preserve">A Dentada do Rato Azul-design,Lda  </v>
          </cell>
        </row>
        <row r="38">
          <cell r="B38" t="str">
            <v xml:space="preserve">A Electrificadora, SA              </v>
          </cell>
        </row>
        <row r="39">
          <cell r="B39" t="str">
            <v>A Fundição-Oficina Espectáculos,Lda</v>
          </cell>
        </row>
        <row r="40">
          <cell r="B40" t="str">
            <v xml:space="preserve">A Gestial-Gestão Hoteleira, Lda    </v>
          </cell>
        </row>
        <row r="41">
          <cell r="B41" t="str">
            <v xml:space="preserve">A Global Event Marketing Company   </v>
          </cell>
        </row>
        <row r="42">
          <cell r="B42" t="str">
            <v xml:space="preserve">A Hak Industrial Services,B.V      </v>
          </cell>
        </row>
        <row r="43">
          <cell r="B43" t="str">
            <v>A Industrial Toldos e Encerados,Lda</v>
          </cell>
        </row>
        <row r="44">
          <cell r="B44" t="str">
            <v xml:space="preserve">A Lisbonense-Morais e Batistas     </v>
          </cell>
        </row>
        <row r="45">
          <cell r="B45" t="str">
            <v>A Loja dos Ofícios-Ferr.Mat.Elect.L</v>
          </cell>
        </row>
        <row r="46">
          <cell r="B46" t="str">
            <v xml:space="preserve">A Mãe Dá-Comércio Brinquedos,Lda   </v>
          </cell>
        </row>
        <row r="47">
          <cell r="B47" t="str">
            <v xml:space="preserve">A Maritima de Xabregas, Lda        </v>
          </cell>
        </row>
        <row r="48">
          <cell r="B48" t="str">
            <v xml:space="preserve">A M-Publicidade e Promoções,Lda.   </v>
          </cell>
        </row>
        <row r="49">
          <cell r="B49" t="str">
            <v xml:space="preserve">A Nogueira da Costa, Lda           </v>
          </cell>
        </row>
        <row r="50">
          <cell r="B50" t="str">
            <v xml:space="preserve">A Papoila-Comércio de Flores, Lda  </v>
          </cell>
        </row>
        <row r="51">
          <cell r="B51" t="str">
            <v xml:space="preserve">A Principal da Borracha,Lda        </v>
          </cell>
        </row>
        <row r="52">
          <cell r="B52" t="str">
            <v>A Sovidro-Soc.Corte Mont.Vidros,lda</v>
          </cell>
        </row>
        <row r="53">
          <cell r="B53" t="str">
            <v xml:space="preserve">A Um - Equipamento Escritório      </v>
          </cell>
        </row>
        <row r="54">
          <cell r="B54" t="str">
            <v xml:space="preserve">A&amp;L-Criatividade e Comunicação,Lda </v>
          </cell>
        </row>
        <row r="55">
          <cell r="B55" t="str">
            <v xml:space="preserve">A. B. Oliveira, Lda.               </v>
          </cell>
        </row>
        <row r="56">
          <cell r="B56" t="str">
            <v xml:space="preserve">A. Borges do Amaral, SA            </v>
          </cell>
        </row>
        <row r="57">
          <cell r="B57" t="str">
            <v xml:space="preserve">A. ELEUTÉRIO                       </v>
          </cell>
        </row>
        <row r="58">
          <cell r="B58" t="str">
            <v xml:space="preserve">A. F. Barbosa, Lda                 </v>
          </cell>
        </row>
        <row r="59">
          <cell r="B59" t="str">
            <v xml:space="preserve">A. J. Gonçalves de Morais, Lda     </v>
          </cell>
        </row>
        <row r="60">
          <cell r="B60" t="str">
            <v xml:space="preserve">A. J. Pinto &amp; Cª, Lda              </v>
          </cell>
        </row>
        <row r="61">
          <cell r="B61" t="str">
            <v xml:space="preserve">A. J. Silva Bento, Lda             </v>
          </cell>
        </row>
        <row r="62">
          <cell r="B62" t="str">
            <v xml:space="preserve">A. Ludgero Castro, Lda             </v>
          </cell>
        </row>
        <row r="63">
          <cell r="B63" t="str">
            <v xml:space="preserve">A. M. G. Car, Lda                  </v>
          </cell>
        </row>
        <row r="64">
          <cell r="B64" t="str">
            <v xml:space="preserve">A. M. Matias, Lda                  </v>
          </cell>
        </row>
        <row r="65">
          <cell r="B65" t="str">
            <v xml:space="preserve">A. Machado - Audiovisuais, Lda     </v>
          </cell>
        </row>
        <row r="66">
          <cell r="B66" t="str">
            <v>A.A.Silva-Imóveis Com.Indústria, SA</v>
          </cell>
        </row>
        <row r="67">
          <cell r="B67" t="str">
            <v xml:space="preserve">A.Alves dos Santos, Lda.           </v>
          </cell>
        </row>
        <row r="68">
          <cell r="B68" t="str">
            <v>A.BISPO-Produção de Meios Publicit.</v>
          </cell>
        </row>
        <row r="69">
          <cell r="B69" t="str">
            <v xml:space="preserve">A.C.Cymbron, Lda                   </v>
          </cell>
        </row>
        <row r="70">
          <cell r="B70" t="str">
            <v>A.C.Nielsen Portugal-Est.Merc.Unip.</v>
          </cell>
        </row>
        <row r="71">
          <cell r="B71" t="str">
            <v xml:space="preserve">A.Cachada-Com.Automatismos,Lda     </v>
          </cell>
        </row>
        <row r="72">
          <cell r="B72" t="str">
            <v xml:space="preserve">A.Câmara-Com.Prod.Agricolas, Lda   </v>
          </cell>
        </row>
        <row r="73">
          <cell r="B73" t="str">
            <v xml:space="preserve">A.Damião Melo - Empreiteiros, Lda  </v>
          </cell>
        </row>
        <row r="74">
          <cell r="B74" t="str">
            <v xml:space="preserve">A.Dias Ramos-Maq.Ferramentas,Lda   </v>
          </cell>
        </row>
        <row r="75">
          <cell r="B75" t="str">
            <v>A.E.H-Art.Eq.Hotelaria Supermerc.Ld</v>
          </cell>
        </row>
        <row r="76">
          <cell r="B76" t="str">
            <v xml:space="preserve">A.E.L-Aplicações Electronica,Lda   </v>
          </cell>
        </row>
        <row r="77">
          <cell r="B77" t="str">
            <v xml:space="preserve">A.F.Moreno-Adriano Ferr.Moreno     </v>
          </cell>
        </row>
        <row r="78">
          <cell r="B78" t="str">
            <v xml:space="preserve">A.J. Costa (Irmãos) Lda.           </v>
          </cell>
        </row>
        <row r="79">
          <cell r="B79" t="str">
            <v xml:space="preserve">A.J.M.Cordeiro                     </v>
          </cell>
        </row>
        <row r="80">
          <cell r="B80" t="str">
            <v xml:space="preserve">A.M.Almeida-Veículos e Peças,Lda   </v>
          </cell>
        </row>
        <row r="81">
          <cell r="B81" t="str">
            <v xml:space="preserve">A.M.B.Ferreira, Lda                </v>
          </cell>
        </row>
        <row r="82">
          <cell r="B82" t="str">
            <v xml:space="preserve">A.M.Cunha, Lda                     </v>
          </cell>
        </row>
        <row r="83">
          <cell r="B83" t="str">
            <v xml:space="preserve">A.M.G.R.Ferreira                   </v>
          </cell>
        </row>
        <row r="84">
          <cell r="B84" t="str">
            <v>A.M.Pereira, Saragga Leal,O.Martins</v>
          </cell>
        </row>
        <row r="85">
          <cell r="B85" t="str">
            <v xml:space="preserve">A.Milne Carmo S.A.                 </v>
          </cell>
        </row>
        <row r="86">
          <cell r="B86" t="str">
            <v xml:space="preserve">A.P.E.P.Estudos e Projectos,Lda    </v>
          </cell>
        </row>
        <row r="87">
          <cell r="B87" t="str">
            <v xml:space="preserve">A.P.M-Assoc.Portug.de Management   </v>
          </cell>
        </row>
        <row r="88">
          <cell r="B88" t="str">
            <v xml:space="preserve">A.P.O.M-Assoc.Portug.Museologia    </v>
          </cell>
        </row>
        <row r="89">
          <cell r="B89" t="str">
            <v xml:space="preserve">A.P.P.A.C.D.M.                     </v>
          </cell>
        </row>
        <row r="90">
          <cell r="B90" t="str">
            <v xml:space="preserve">A.R.Casanova &amp; Filhos, Lda         </v>
          </cell>
        </row>
        <row r="91">
          <cell r="B91" t="str">
            <v xml:space="preserve">A.S.Agência de Publicidade,LDA     </v>
          </cell>
        </row>
        <row r="92">
          <cell r="B92" t="str">
            <v xml:space="preserve">A.S.-Soc.de Expl.Turis.Hoteleira,  </v>
          </cell>
        </row>
        <row r="93">
          <cell r="B93" t="str">
            <v xml:space="preserve">A.T.Kerney, Lda                    </v>
          </cell>
        </row>
        <row r="94">
          <cell r="B94" t="str">
            <v xml:space="preserve">A.Valério de Figueiredo, Lda       </v>
          </cell>
        </row>
        <row r="95">
          <cell r="B95" t="str">
            <v xml:space="preserve">A2R-Contabilidade,Audit.Gestão,Lda </v>
          </cell>
        </row>
        <row r="96">
          <cell r="B96" t="str">
            <v xml:space="preserve">Aaohn                              </v>
          </cell>
        </row>
        <row r="97">
          <cell r="B97" t="str">
            <v xml:space="preserve">Abacoli-Abastec.Combustíveis, Lda  </v>
          </cell>
        </row>
        <row r="98">
          <cell r="B98" t="str">
            <v xml:space="preserve">Aba-Soc.Port.Agência Viagens, Lda  </v>
          </cell>
        </row>
        <row r="99">
          <cell r="B99" t="str">
            <v xml:space="preserve">ABB ( Asea Brown Boveri), SA       </v>
          </cell>
        </row>
        <row r="100">
          <cell r="B100" t="str">
            <v xml:space="preserve">ABB (Asea Brown Boveri), SA        </v>
          </cell>
        </row>
        <row r="101">
          <cell r="B101" t="str">
            <v xml:space="preserve">ABB Airport Tecnologies GMBH       </v>
          </cell>
        </row>
        <row r="102">
          <cell r="B102" t="str">
            <v xml:space="preserve">Abb Componentes Eléctricos, SA     </v>
          </cell>
        </row>
        <row r="103">
          <cell r="B103" t="str">
            <v xml:space="preserve">ABC-Airport Business Center, SA    </v>
          </cell>
        </row>
        <row r="104">
          <cell r="B104" t="str">
            <v xml:space="preserve">Abel &amp; Lúcia-Soc.Canalizações, Lda </v>
          </cell>
        </row>
        <row r="105">
          <cell r="B105" t="str">
            <v xml:space="preserve">Abel de Oliveira Carrasquinho,SA   </v>
          </cell>
        </row>
        <row r="106">
          <cell r="B106" t="str">
            <v xml:space="preserve">Abel G. Pimenta, Lda               </v>
          </cell>
        </row>
        <row r="107">
          <cell r="B107" t="str">
            <v xml:space="preserve">Abel Gomes de Almeida              </v>
          </cell>
        </row>
        <row r="108">
          <cell r="B108" t="str">
            <v xml:space="preserve">Abel Melo Teixeira                 </v>
          </cell>
        </row>
        <row r="109">
          <cell r="B109" t="str">
            <v xml:space="preserve">Abel Pereira Gonçalves, Lda        </v>
          </cell>
        </row>
        <row r="110">
          <cell r="B110" t="str">
            <v xml:space="preserve">Abel Publication Services, Inc.    </v>
          </cell>
        </row>
        <row r="111">
          <cell r="B111" t="str">
            <v xml:space="preserve">Abel Ribeiro-Electrod.Mobílias,Lda </v>
          </cell>
        </row>
        <row r="112">
          <cell r="B112" t="str">
            <v xml:space="preserve">Abel S. Oliveira, Lda              </v>
          </cell>
        </row>
        <row r="113">
          <cell r="B113" t="str">
            <v>Abel Silva Santos, Unipessoal, Lda.</v>
          </cell>
        </row>
        <row r="114">
          <cell r="B114" t="str">
            <v xml:space="preserve">ABForte, Lda                       </v>
          </cell>
        </row>
        <row r="115">
          <cell r="B115" t="str">
            <v xml:space="preserve">Abílio António Barata Magalhães    </v>
          </cell>
        </row>
        <row r="116">
          <cell r="B116" t="str">
            <v xml:space="preserve">Abílio Ferreira e Alves Garcia,D   </v>
          </cell>
        </row>
        <row r="117">
          <cell r="B117" t="str">
            <v xml:space="preserve">Abílio Raposo Moniz Onofre         </v>
          </cell>
        </row>
        <row r="118">
          <cell r="B118" t="str">
            <v xml:space="preserve">Abílio Rocha-Pneus e Baterias,Lda  </v>
          </cell>
        </row>
        <row r="119">
          <cell r="B119" t="str">
            <v xml:space="preserve">Abílio Rod.Peixoto e Filhos, Lda   </v>
          </cell>
        </row>
        <row r="120">
          <cell r="B120" t="str">
            <v>Able Mind - Inovações Tecnológicas,</v>
          </cell>
        </row>
        <row r="121">
          <cell r="B121" t="str">
            <v xml:space="preserve">Abol - Aspersão e Bombagem, Lda.   </v>
          </cell>
        </row>
        <row r="122">
          <cell r="B122" t="str">
            <v xml:space="preserve">Abolut System-Serv.Int.C.Public.SA </v>
          </cell>
        </row>
        <row r="123">
          <cell r="B123" t="str">
            <v xml:space="preserve">About Blue-Comunicação, Lda        </v>
          </cell>
        </row>
        <row r="124">
          <cell r="B124" t="str">
            <v xml:space="preserve">About Green- Comunicação , Lda     </v>
          </cell>
        </row>
        <row r="125">
          <cell r="B125" t="str">
            <v xml:space="preserve">About Media Comunicação, Lda       </v>
          </cell>
        </row>
        <row r="126">
          <cell r="B126" t="str">
            <v xml:space="preserve">About Net-Comunicação Social, Lda  </v>
          </cell>
        </row>
        <row r="127">
          <cell r="B127" t="str">
            <v>Abra Press-Agência Brasileira Impre</v>
          </cell>
        </row>
        <row r="128">
          <cell r="B128" t="str">
            <v xml:space="preserve">Abraão Dinis de Ornelas            </v>
          </cell>
        </row>
        <row r="129">
          <cell r="B129" t="str">
            <v xml:space="preserve">Abraço-Assoc.Ap.Pessoas com VIH    </v>
          </cell>
        </row>
        <row r="130">
          <cell r="B130" t="str">
            <v xml:space="preserve">Abrakadabra-Material Didáctico,Lda </v>
          </cell>
        </row>
        <row r="131">
          <cell r="B131" t="str">
            <v xml:space="preserve">Abranco Electrónica, Lda           </v>
          </cell>
        </row>
        <row r="132">
          <cell r="B132" t="str">
            <v xml:space="preserve">Abreu - Carga e Trânsitos, Lda     </v>
          </cell>
        </row>
        <row r="133">
          <cell r="B133" t="str">
            <v xml:space="preserve">Abreu-Organización Int. de Viajes  </v>
          </cell>
        </row>
        <row r="134">
          <cell r="B134" t="str">
            <v xml:space="preserve">Abrilarme-Material de Alarme, Lda  </v>
          </cell>
        </row>
        <row r="135">
          <cell r="B135" t="str">
            <v xml:space="preserve">Abs (Sul)-Central Rolamentos,Lda   </v>
          </cell>
        </row>
        <row r="136">
          <cell r="B136" t="str">
            <v xml:space="preserve">ABS-Hidrobomba S.A.                </v>
          </cell>
        </row>
        <row r="137">
          <cell r="B137" t="str">
            <v>Absolut Beauty-Travel SPA H. Lisbon</v>
          </cell>
        </row>
        <row r="138">
          <cell r="B138" t="str">
            <v xml:space="preserve">Absolute Publishing Ltd            </v>
          </cell>
        </row>
        <row r="139">
          <cell r="B139" t="str">
            <v xml:space="preserve">Absoluto Fascinio Lda              </v>
          </cell>
        </row>
        <row r="140">
          <cell r="B140" t="str">
            <v>Absolutus-Audiovisuais Informát.Lda</v>
          </cell>
        </row>
        <row r="141">
          <cell r="B141" t="str">
            <v>Absorsor-Eng.Acúst.Vib.Ambiente,Lda</v>
          </cell>
        </row>
        <row r="142">
          <cell r="B142" t="str">
            <v xml:space="preserve">Abstracta Decorações, Lda          </v>
          </cell>
        </row>
        <row r="143">
          <cell r="B143" t="str">
            <v xml:space="preserve">Acácio Cordeiro                    </v>
          </cell>
        </row>
        <row r="144">
          <cell r="B144" t="str">
            <v xml:space="preserve">Acácio José Cordeiro               </v>
          </cell>
        </row>
        <row r="145">
          <cell r="B145" t="str">
            <v xml:space="preserve">Acácio Manuel Ermitão M. Carreiro  </v>
          </cell>
        </row>
        <row r="146">
          <cell r="B146" t="str">
            <v>Academia das Artes da Maia Prodª Cu</v>
          </cell>
        </row>
        <row r="147">
          <cell r="B147" t="str">
            <v xml:space="preserve">Acail Açores, Lda                  </v>
          </cell>
        </row>
        <row r="148">
          <cell r="B148" t="str">
            <v xml:space="preserve">Acavaco-Máquinas e Acessórios, Lda </v>
          </cell>
        </row>
        <row r="149">
          <cell r="B149" t="str">
            <v xml:space="preserve">Accenture - Cons.Gestão, SA        </v>
          </cell>
        </row>
        <row r="150">
          <cell r="B150" t="str">
            <v xml:space="preserve">Acces                              </v>
          </cell>
        </row>
        <row r="151">
          <cell r="B151" t="str">
            <v xml:space="preserve">Access Events International, Ltd   </v>
          </cell>
        </row>
        <row r="152">
          <cell r="B152" t="str">
            <v xml:space="preserve">Accional-A.Promoç.Represent,Lda    </v>
          </cell>
        </row>
        <row r="153">
          <cell r="B153" t="str">
            <v>Ace Healthcare-S.Inf.Apoio Saúde,SA</v>
          </cell>
        </row>
        <row r="154">
          <cell r="B154" t="str">
            <v xml:space="preserve">ACE Plus-Soluções Informáticas SA  </v>
          </cell>
        </row>
        <row r="155">
          <cell r="B155" t="str">
            <v xml:space="preserve">Acel - Auto Acessórios, Lda        </v>
          </cell>
        </row>
        <row r="156">
          <cell r="B156" t="str">
            <v xml:space="preserve">ACEP-Comércio Electrónico          </v>
          </cell>
        </row>
        <row r="157">
          <cell r="B157" t="str">
            <v>Acerinox-Com. Aços e Alumínios, Lda</v>
          </cell>
        </row>
        <row r="158">
          <cell r="B158" t="str">
            <v xml:space="preserve">Acesso Direto-Inform.Serviços,Lda  </v>
          </cell>
        </row>
        <row r="159">
          <cell r="B159" t="str">
            <v xml:space="preserve">ACF-Electrodomésticos, SA          </v>
          </cell>
        </row>
        <row r="160">
          <cell r="B160" t="str">
            <v xml:space="preserve">Achilles Procurement Services Ltd  </v>
          </cell>
        </row>
        <row r="161">
          <cell r="B161" t="str">
            <v>Aci -Airports Council International</v>
          </cell>
        </row>
        <row r="162">
          <cell r="B162" t="str">
            <v xml:space="preserve">Aci-Airports Counc.International   </v>
          </cell>
        </row>
        <row r="163">
          <cell r="B163" t="str">
            <v xml:space="preserve">ACI-Airports Council International </v>
          </cell>
        </row>
        <row r="164">
          <cell r="B164" t="str">
            <v xml:space="preserve">ACI-American Concrete Institute    </v>
          </cell>
        </row>
        <row r="165">
          <cell r="B165" t="str">
            <v xml:space="preserve">ACI-Assist.Conserv.Industrial, SA  </v>
          </cell>
        </row>
        <row r="166">
          <cell r="B166" t="str">
            <v xml:space="preserve">ACIHOBIS-Ass.Homeopatia S.Social   </v>
          </cell>
        </row>
        <row r="167">
          <cell r="B167" t="str">
            <v xml:space="preserve">Aci-North America-Airports Council </v>
          </cell>
        </row>
        <row r="168">
          <cell r="B168" t="str">
            <v xml:space="preserve">Acist-Aet Ass.Empresarial Telecom. </v>
          </cell>
        </row>
        <row r="169">
          <cell r="B169" t="str">
            <v xml:space="preserve">Acitel 4 - Serv.Telecomunic.Sa     </v>
          </cell>
        </row>
        <row r="170">
          <cell r="B170" t="str">
            <v xml:space="preserve">Acitel-Soc.Comerc.Telecomunic.Lda  </v>
          </cell>
        </row>
        <row r="171">
          <cell r="B171" t="str">
            <v>Acitril-Com.Móveis Estrut.Metálicas</v>
          </cell>
        </row>
        <row r="172">
          <cell r="B172" t="str">
            <v xml:space="preserve">ACL Europe, SA                     </v>
          </cell>
        </row>
        <row r="173">
          <cell r="B173" t="str">
            <v xml:space="preserve">Acl Services Ltd                   </v>
          </cell>
        </row>
        <row r="174">
          <cell r="B174" t="str">
            <v xml:space="preserve">Acoeste-Soc.Imob.Com.Indústria,SA  </v>
          </cell>
        </row>
        <row r="175">
          <cell r="B175" t="str">
            <v xml:space="preserve">Açor Média - Com.Multim.Publicid   </v>
          </cell>
        </row>
        <row r="176">
          <cell r="B176" t="str">
            <v xml:space="preserve">Açor Piscinas                      </v>
          </cell>
        </row>
        <row r="177">
          <cell r="B177" t="str">
            <v>Açor Serras-Amolação Soldaduras,Lda</v>
          </cell>
        </row>
        <row r="178">
          <cell r="B178" t="str">
            <v xml:space="preserve">Açoral-Empr.Dist.Prod.Aliment.Ld   </v>
          </cell>
        </row>
        <row r="179">
          <cell r="B179" t="str">
            <v xml:space="preserve">Açorcabos-Mont.Telecomunicaç.Lda   </v>
          </cell>
        </row>
        <row r="180">
          <cell r="B180" t="str">
            <v xml:space="preserve">Açorcargas - Ag.Navegaç.Cargas     </v>
          </cell>
        </row>
        <row r="181">
          <cell r="B181" t="str">
            <v xml:space="preserve">Açorcobre - Com.Tubag.Cobre, Lda   </v>
          </cell>
        </row>
        <row r="182">
          <cell r="B182" t="str">
            <v xml:space="preserve">Açordiesel-Soc.Repar.Diesel, Lda   </v>
          </cell>
        </row>
        <row r="183">
          <cell r="B183" t="str">
            <v xml:space="preserve">Açores 2000-Soc.Des.Tur.Açores,SA. </v>
          </cell>
        </row>
        <row r="184">
          <cell r="B184" t="str">
            <v>Açores Pro-Marco Rui Braga Ferreira</v>
          </cell>
        </row>
        <row r="185">
          <cell r="B185" t="str">
            <v xml:space="preserve">Açorgás-Of.Mont.Mat.Queima, Lda    </v>
          </cell>
        </row>
        <row r="186">
          <cell r="B186" t="str">
            <v>Açorgeo-Sociedade de Estudos Geotéc</v>
          </cell>
        </row>
        <row r="187">
          <cell r="B187" t="str">
            <v xml:space="preserve">Açorlimpa, Lda                     </v>
          </cell>
        </row>
        <row r="188">
          <cell r="B188" t="str">
            <v xml:space="preserve">Açorlux-Com.Bens Eq.Urbano, Lda    </v>
          </cell>
        </row>
        <row r="189">
          <cell r="B189" t="str">
            <v>Açorotel-Eq.Hotel.Distr.Alimentar,L</v>
          </cell>
        </row>
        <row r="190">
          <cell r="B190" t="str">
            <v xml:space="preserve">Açorpapéis-Produtos Higiene, Lda   </v>
          </cell>
        </row>
        <row r="191">
          <cell r="B191" t="str">
            <v xml:space="preserve">Açorpeças - Peças,Acess.Autom,Lda  </v>
          </cell>
        </row>
        <row r="192">
          <cell r="B192" t="str">
            <v xml:space="preserve">AçorPlus, Lda                      </v>
          </cell>
        </row>
        <row r="193">
          <cell r="B193" t="str">
            <v xml:space="preserve">Açorticket-Publicidade Açoriana,   </v>
          </cell>
        </row>
        <row r="194">
          <cell r="B194" t="str">
            <v xml:space="preserve">Açortop-Topografia Lda             </v>
          </cell>
        </row>
        <row r="195">
          <cell r="B195" t="str">
            <v xml:space="preserve">Açortur-Invest.Turíst.Açores, SA   </v>
          </cell>
        </row>
        <row r="196">
          <cell r="B196" t="str">
            <v xml:space="preserve">ACOS-Assª Criadores Ovinos do Sul  </v>
          </cell>
        </row>
        <row r="197">
          <cell r="B197" t="str">
            <v xml:space="preserve">ACP-Automóvel Club de Portugal     </v>
          </cell>
        </row>
        <row r="198">
          <cell r="B198" t="str">
            <v>Acreditar-Ass.Pais A.Crianças Cancr</v>
          </cell>
        </row>
        <row r="199">
          <cell r="B199" t="str">
            <v>Acrilexport-Fab.Artigos Desport.Lda</v>
          </cell>
        </row>
        <row r="200">
          <cell r="B200" t="str">
            <v xml:space="preserve">Acrílicos Caios, Lda               </v>
          </cell>
        </row>
        <row r="201">
          <cell r="B201" t="str">
            <v xml:space="preserve">Acrilicos Caios,Lda                </v>
          </cell>
        </row>
        <row r="202">
          <cell r="B202" t="str">
            <v xml:space="preserve">Acriluz - Reclamos Luminosos, Lda  </v>
          </cell>
        </row>
        <row r="203">
          <cell r="B203" t="str">
            <v>Acrimolde Transformação de Acrílico</v>
          </cell>
        </row>
        <row r="204">
          <cell r="B204" t="str">
            <v xml:space="preserve">Acrópole-Convenc.Secret.Serv.Lda   </v>
          </cell>
        </row>
        <row r="205">
          <cell r="B205" t="str">
            <v>Acsport-Serv.Eventos e Comércio,Lda</v>
          </cell>
        </row>
        <row r="206">
          <cell r="B206" t="str">
            <v xml:space="preserve">ACTA-A Companhia Teatro do Algarve </v>
          </cell>
        </row>
        <row r="207">
          <cell r="B207" t="str">
            <v>Actijob-Equipamentos Protecção, Lda</v>
          </cell>
        </row>
        <row r="208">
          <cell r="B208" t="str">
            <v xml:space="preserve">Activo Humano - Consult.Assoc.Lda  </v>
          </cell>
        </row>
        <row r="209">
          <cell r="B209" t="str">
            <v xml:space="preserve">Actual - Carmen e Judite, Lda      </v>
          </cell>
        </row>
        <row r="210">
          <cell r="B210" t="str">
            <v xml:space="preserve">Actual Brindes-Com.Imp.Exp.,Lda    </v>
          </cell>
        </row>
        <row r="211">
          <cell r="B211" t="str">
            <v xml:space="preserve">Acusticontrol-C.Eng.Acústica,Ld    </v>
          </cell>
        </row>
        <row r="212">
          <cell r="B212" t="str">
            <v xml:space="preserve">Acústiprojecto-Gab.Eng.Acust.Lda   </v>
          </cell>
        </row>
        <row r="213">
          <cell r="B213" t="str">
            <v xml:space="preserve">ADA - Administração de Aeroportos, </v>
          </cell>
        </row>
        <row r="214">
          <cell r="B214" t="str">
            <v>ADA-Administração de Aeroportos,Lda</v>
          </cell>
        </row>
        <row r="215">
          <cell r="B215" t="str">
            <v xml:space="preserve">ADALBERTO ELEUTERIO FREITAS MELIM  </v>
          </cell>
        </row>
        <row r="216">
          <cell r="B216" t="str">
            <v xml:space="preserve">Adalberto Eleutério Freitas Melim  </v>
          </cell>
        </row>
        <row r="217">
          <cell r="B217" t="str">
            <v xml:space="preserve">Adão Manuel de Sousa Rocha         </v>
          </cell>
        </row>
        <row r="218">
          <cell r="B218" t="str">
            <v xml:space="preserve">ADB- A Siemens Company             </v>
          </cell>
        </row>
        <row r="219">
          <cell r="B219" t="str">
            <v xml:space="preserve">Adbs-Assoc.Profession.Inf.Docum.   </v>
          </cell>
        </row>
        <row r="220">
          <cell r="B220" t="str">
            <v xml:space="preserve">Adecco Marketing Services, Lda     </v>
          </cell>
        </row>
        <row r="221">
          <cell r="B221" t="str">
            <v xml:space="preserve">Adecco R.Humanos-E.Trab.Temp.Ld    </v>
          </cell>
        </row>
        <row r="222">
          <cell r="B222" t="str">
            <v>Adega do Almirante-Act.Hoteleiras,L</v>
          </cell>
        </row>
        <row r="223">
          <cell r="B223" t="str">
            <v xml:space="preserve">Adélia Pedro Correia Neves         </v>
          </cell>
        </row>
        <row r="224">
          <cell r="B224" t="str">
            <v xml:space="preserve">ADELINO CORREIA MAGALHAES          </v>
          </cell>
        </row>
        <row r="225">
          <cell r="B225" t="str">
            <v xml:space="preserve">Adelino Daniel Araújo Morais       </v>
          </cell>
        </row>
        <row r="226">
          <cell r="B226" t="str">
            <v xml:space="preserve">Adelino de Jesus M. Moreira        </v>
          </cell>
        </row>
        <row r="227">
          <cell r="B227" t="str">
            <v xml:space="preserve">Adelino Moreira-Soc.Unipessoal,Lda </v>
          </cell>
        </row>
        <row r="228">
          <cell r="B228" t="str">
            <v xml:space="preserve">ADEMAR COELHO LANÇA                </v>
          </cell>
        </row>
        <row r="229">
          <cell r="B229" t="str">
            <v xml:space="preserve">ADENE - Agência para a Energia     </v>
          </cell>
        </row>
        <row r="230">
          <cell r="B230" t="str">
            <v xml:space="preserve">ADFER-Ass.Port.p/Des.Transp.Ferr.  </v>
          </cell>
        </row>
        <row r="231">
          <cell r="B231" t="str">
            <v xml:space="preserve">Adiantamentos A Regularizar/Als    </v>
          </cell>
        </row>
        <row r="232">
          <cell r="B232" t="str">
            <v xml:space="preserve">Adjectiva-Public.E Promoções,Lda   </v>
          </cell>
        </row>
        <row r="233">
          <cell r="B233" t="str">
            <v>ADLC-Publicidade e Market. Unip,Lda</v>
          </cell>
        </row>
        <row r="234">
          <cell r="B234" t="str">
            <v>Adm.Portos Ilh.S.Miguel e S.Maria,S</v>
          </cell>
        </row>
        <row r="235">
          <cell r="B235" t="str">
            <v>Adm.Portos Triângulo G.Ocidental,SA</v>
          </cell>
        </row>
        <row r="236">
          <cell r="B236" t="str">
            <v xml:space="preserve">Admei-Alug.Dist.Manut.Eq.Inst.Lda  </v>
          </cell>
        </row>
        <row r="237">
          <cell r="B237" t="str">
            <v xml:space="preserve">Admin. Reg. Saúde do Algarve       </v>
          </cell>
        </row>
        <row r="238">
          <cell r="B238" t="str">
            <v xml:space="preserve">Admin.Portos S.Miguel e S.Maria,SA </v>
          </cell>
        </row>
        <row r="239">
          <cell r="B239" t="str">
            <v>Administª Região Hidrográfica do Al</v>
          </cell>
        </row>
        <row r="240">
          <cell r="B240" t="str">
            <v>Administr. prédio Avº Sidónio Pais,</v>
          </cell>
        </row>
        <row r="241">
          <cell r="B241" t="str">
            <v xml:space="preserve">Admitur, Lda                       </v>
          </cell>
        </row>
        <row r="242">
          <cell r="B242" t="str">
            <v xml:space="preserve">Adolfo Dominguez, S.A.             </v>
          </cell>
        </row>
        <row r="243">
          <cell r="B243" t="str">
            <v xml:space="preserve">ADP-ADUBOS DE PORTUGAL, S A        </v>
          </cell>
        </row>
        <row r="244">
          <cell r="B244" t="str">
            <v xml:space="preserve">ADP-Aeropuertos Del Perú           </v>
          </cell>
        </row>
        <row r="245">
          <cell r="B245" t="str">
            <v xml:space="preserve">Adrian  Wynne-Morgan Partnershship </v>
          </cell>
        </row>
        <row r="246">
          <cell r="B246" t="str">
            <v xml:space="preserve">ADRIANO AUGUSTO MOREIRA            </v>
          </cell>
        </row>
        <row r="247">
          <cell r="B247" t="str">
            <v xml:space="preserve">Adriano da Silva Ferreira Sucrs    </v>
          </cell>
        </row>
        <row r="248">
          <cell r="B248" t="str">
            <v xml:space="preserve">Adriano Manuel Torres Borges       </v>
          </cell>
        </row>
        <row r="249">
          <cell r="B249" t="str">
            <v xml:space="preserve">Adriano Pereira, Lda               </v>
          </cell>
        </row>
        <row r="250">
          <cell r="B250" t="str">
            <v xml:space="preserve">Adriano Torres e Filha, Lda        </v>
          </cell>
        </row>
        <row r="251">
          <cell r="B251" t="str">
            <v xml:space="preserve">Adriano Vargas Comba               </v>
          </cell>
        </row>
        <row r="252">
          <cell r="B252" t="str">
            <v xml:space="preserve">Adrisol-Remodelações Percianas,Lda </v>
          </cell>
        </row>
        <row r="253">
          <cell r="B253" t="str">
            <v xml:space="preserve">Adse-Dg Prot.Soc.Func.Ag.Adm.Pub   </v>
          </cell>
        </row>
        <row r="254">
          <cell r="B254" t="str">
            <v>ADT-Associação Desenvolver o Talent</v>
          </cell>
        </row>
        <row r="255">
          <cell r="B255" t="str">
            <v xml:space="preserve">Adturn-Turismo Norte Portugal      </v>
          </cell>
        </row>
        <row r="256">
          <cell r="B256" t="str">
            <v xml:space="preserve">Adufmusica, Lda.                   </v>
          </cell>
        </row>
        <row r="257">
          <cell r="B257" t="str">
            <v xml:space="preserve">ADV                                </v>
          </cell>
        </row>
        <row r="258">
          <cell r="B258" t="str">
            <v>Advanced Resources-Engª Int.A.Sist.</v>
          </cell>
        </row>
        <row r="259">
          <cell r="B259" t="str">
            <v xml:space="preserve">Ad-Verbum-S.Tradução Interpr.Lda   </v>
          </cell>
        </row>
        <row r="260">
          <cell r="B260" t="str">
            <v xml:space="preserve">AEA-Association of European Airl.  </v>
          </cell>
        </row>
        <row r="261">
          <cell r="B261" t="str">
            <v xml:space="preserve">AECOPS-Ass.Empr.Constr.O.Públicas  </v>
          </cell>
        </row>
        <row r="262">
          <cell r="B262" t="str">
            <v>Aefml-Assocº Estud.Faculdade Med.Li</v>
          </cell>
        </row>
        <row r="263">
          <cell r="B263" t="str">
            <v xml:space="preserve">AEG MIS                            </v>
          </cell>
        </row>
        <row r="264">
          <cell r="B264" t="str">
            <v xml:space="preserve">AEG Portuguesa, SA                 </v>
          </cell>
        </row>
        <row r="265">
          <cell r="B265" t="str">
            <v>AEIST-Ass.Estud.Inst.Superior Técni</v>
          </cell>
        </row>
        <row r="266">
          <cell r="B266" t="str">
            <v>AEM-Asociacion Espanola Mantenimien</v>
          </cell>
        </row>
        <row r="267">
          <cell r="B267" t="str">
            <v xml:space="preserve">Aemi-Acess.Eq.Mobil.Informát.,Lda  </v>
          </cell>
        </row>
        <row r="268">
          <cell r="B268" t="str">
            <v xml:space="preserve">AEP-Assoc.Empresarial de Portugal  </v>
          </cell>
        </row>
        <row r="269">
          <cell r="B269" t="str">
            <v xml:space="preserve">Aer Lingus Ltd                     </v>
          </cell>
        </row>
        <row r="270">
          <cell r="B270" t="str">
            <v xml:space="preserve">Aer Lingus, Ltd                    </v>
          </cell>
        </row>
        <row r="271">
          <cell r="B271" t="str">
            <v xml:space="preserve">Aerlis-Assoc.Empres.Região Lisboa  </v>
          </cell>
        </row>
        <row r="272">
          <cell r="B272" t="str">
            <v xml:space="preserve">Aero Clube de Coimbra              </v>
          </cell>
        </row>
        <row r="273">
          <cell r="B273" t="str">
            <v xml:space="preserve">Aéro Clube Portugal-Esc.Av.Civil   </v>
          </cell>
        </row>
        <row r="274">
          <cell r="B274" t="str">
            <v xml:space="preserve">Aerociências-F.M.Aeroportuária,Lda </v>
          </cell>
        </row>
        <row r="275">
          <cell r="B275" t="str">
            <v xml:space="preserve">Aeroclube da Madeira               </v>
          </cell>
        </row>
        <row r="276">
          <cell r="B276" t="str">
            <v xml:space="preserve">Aero-Clube de Évora                </v>
          </cell>
        </row>
        <row r="277">
          <cell r="B277" t="str">
            <v xml:space="preserve">Aeroclube de Portugal              </v>
          </cell>
        </row>
        <row r="278">
          <cell r="B278" t="str">
            <v xml:space="preserve">Aeroclube de Torres Vedras         </v>
          </cell>
        </row>
        <row r="279">
          <cell r="B279" t="str">
            <v xml:space="preserve">Aerocondor Transportes Aéreos,Lda  </v>
          </cell>
        </row>
        <row r="280">
          <cell r="B280" t="str">
            <v>Aerocoope-S.Coop.Assist.Tr.Aéreos,C</v>
          </cell>
        </row>
        <row r="281">
          <cell r="B281" t="str">
            <v xml:space="preserve">Aerodromo Base Nº 1 - FAP          </v>
          </cell>
        </row>
        <row r="282">
          <cell r="B282" t="str">
            <v xml:space="preserve">Aerofabril, Lda                    </v>
          </cell>
        </row>
        <row r="283">
          <cell r="B283" t="str">
            <v xml:space="preserve">Aerofalsec, Unipessoal, Lda        </v>
          </cell>
        </row>
        <row r="284">
          <cell r="B284" t="str">
            <v xml:space="preserve">Aeroforragens - Expl.Agric.,Lda    </v>
          </cell>
        </row>
        <row r="285">
          <cell r="B285" t="str">
            <v>Aerohorta - Ag.Viagens Turismo, Lda</v>
          </cell>
        </row>
        <row r="286">
          <cell r="B286" t="str">
            <v xml:space="preserve">AeroNorte-Transport. Aéreos, Lda.  </v>
          </cell>
        </row>
        <row r="287">
          <cell r="B287" t="str">
            <v>Aeropiloto-Soc.Expl.Serv.Aéreos Com</v>
          </cell>
        </row>
        <row r="288">
          <cell r="B288" t="str">
            <v xml:space="preserve">Aeropneus - Comércio Pneus, Lda    </v>
          </cell>
        </row>
        <row r="289">
          <cell r="B289" t="str">
            <v xml:space="preserve">Aeroports de Paris                 </v>
          </cell>
        </row>
        <row r="290">
          <cell r="B290" t="str">
            <v xml:space="preserve">Aeroports Magazine                 </v>
          </cell>
        </row>
        <row r="291">
          <cell r="B291" t="str">
            <v>Aeropower-C.Eq.Eletromecânicos, Lda</v>
          </cell>
        </row>
        <row r="292">
          <cell r="B292" t="str">
            <v xml:space="preserve">AEROPRESS-Multimed.Inf.Aeronautica </v>
          </cell>
        </row>
        <row r="293">
          <cell r="B293" t="str">
            <v xml:space="preserve">Aerospace Industry Directory       </v>
          </cell>
        </row>
        <row r="294">
          <cell r="B294" t="str">
            <v xml:space="preserve">Aertia, SL                         </v>
          </cell>
        </row>
        <row r="295">
          <cell r="B295" t="str">
            <v xml:space="preserve">Aerzen Ibérica, S.A.               </v>
          </cell>
        </row>
        <row r="296">
          <cell r="B296" t="str">
            <v>AESE-Ass. Estudos Super. de  Empres</v>
          </cell>
        </row>
        <row r="297">
          <cell r="B297" t="str">
            <v xml:space="preserve">AFA-Consultores de Engenharia, Lda </v>
          </cell>
        </row>
        <row r="298">
          <cell r="B298" t="str">
            <v xml:space="preserve">Afap-Ass.Força Aérea Portuguesa    </v>
          </cell>
        </row>
        <row r="299">
          <cell r="B299" t="str">
            <v xml:space="preserve">Afaplan-Plan.Gestão Projectos, SA  </v>
          </cell>
        </row>
        <row r="300">
          <cell r="B300" t="str">
            <v xml:space="preserve">AFAQ/AFNOR-Ass.Française Normal.   </v>
          </cell>
        </row>
        <row r="301">
          <cell r="B301" t="str">
            <v xml:space="preserve">Afari, Lda                         </v>
          </cell>
        </row>
        <row r="302">
          <cell r="B302" t="str">
            <v xml:space="preserve">Afibate-Espec.Acessos Automáticos  </v>
          </cell>
        </row>
        <row r="303">
          <cell r="B303" t="str">
            <v xml:space="preserve">AFID-Ass.Nac.Fam.Integr.Deficiente </v>
          </cell>
        </row>
        <row r="304">
          <cell r="B304" t="str">
            <v xml:space="preserve">Afnor Éditions                     </v>
          </cell>
        </row>
        <row r="305">
          <cell r="B305" t="str">
            <v>Afonso Oliveira Costa &amp; Filhos, Lda</v>
          </cell>
        </row>
        <row r="306">
          <cell r="B306" t="str">
            <v xml:space="preserve">ÁfricaLusófona Ediç. e Public. Lda </v>
          </cell>
        </row>
        <row r="307">
          <cell r="B307" t="str">
            <v xml:space="preserve">Afroluso-Import. Export. Lda       </v>
          </cell>
        </row>
        <row r="308">
          <cell r="B308" t="str">
            <v xml:space="preserve">Afrotecnica-Assist.Tecn.Eq.Escr.   </v>
          </cell>
        </row>
        <row r="309">
          <cell r="B309" t="str">
            <v>After You-InteractiveSolutions, Lda</v>
          </cell>
        </row>
        <row r="310">
          <cell r="B310" t="str">
            <v xml:space="preserve">Aga-Alcool e Gén. Alimentares, SA  </v>
          </cell>
        </row>
        <row r="311">
          <cell r="B311" t="str">
            <v>Agapex-Imp.Exp Material Escritório,</v>
          </cell>
        </row>
        <row r="312">
          <cell r="B312" t="str">
            <v xml:space="preserve">AGB-Filtros Ar COndicionado        </v>
          </cell>
        </row>
        <row r="313">
          <cell r="B313" t="str">
            <v xml:space="preserve">Agence Europe S A                  </v>
          </cell>
        </row>
        <row r="314">
          <cell r="B314" t="str">
            <v xml:space="preserve">Agência da Casa-Dec.Marketing,Lda  </v>
          </cell>
        </row>
        <row r="315">
          <cell r="B315" t="str">
            <v>Agência de Relações Exteriores Difu</v>
          </cell>
        </row>
        <row r="316">
          <cell r="B316" t="str">
            <v xml:space="preserve">Agência do Arade-Ass.Desenv.Arade  </v>
          </cell>
        </row>
        <row r="317">
          <cell r="B317" t="str">
            <v xml:space="preserve">Agência Funerária S.João, Lda      </v>
          </cell>
        </row>
        <row r="318">
          <cell r="B318" t="str">
            <v xml:space="preserve">Agência Portuguesa do Ambiente     </v>
          </cell>
        </row>
        <row r="319">
          <cell r="B319" t="str">
            <v xml:space="preserve">Agência Zero-Fotografia, Lda       </v>
          </cell>
        </row>
        <row r="320">
          <cell r="B320" t="str">
            <v xml:space="preserve">Agenda Setting-Process.Dados, Lda  </v>
          </cell>
        </row>
        <row r="321">
          <cell r="B321" t="str">
            <v xml:space="preserve">Agent Comptable Aeroports de Paris </v>
          </cell>
        </row>
        <row r="322">
          <cell r="B322" t="str">
            <v xml:space="preserve">Agil Sports-Criaç.R.Art.desp.Lda   </v>
          </cell>
        </row>
        <row r="323">
          <cell r="B323" t="str">
            <v xml:space="preserve">Agilitas Consultoria, Lda          </v>
          </cell>
        </row>
        <row r="324">
          <cell r="B324" t="str">
            <v xml:space="preserve">Agility - Transitários, Lda        </v>
          </cell>
        </row>
        <row r="325">
          <cell r="B325" t="str">
            <v xml:space="preserve">Agoa-Gestão de Resíduos , SA       </v>
          </cell>
        </row>
        <row r="326">
          <cell r="B326" t="str">
            <v xml:space="preserve">Agostinho Albino Moreira Vales     </v>
          </cell>
        </row>
        <row r="327">
          <cell r="B327" t="str">
            <v xml:space="preserve">Agostinho Coelho&amp; Filhos, Lda      </v>
          </cell>
        </row>
        <row r="328">
          <cell r="B328" t="str">
            <v xml:space="preserve">Agostinho Costa Teixeira e Filh.   </v>
          </cell>
        </row>
        <row r="329">
          <cell r="B329" t="str">
            <v xml:space="preserve">AGOSTINHO DANIEL DA SILVA MOREIRA  </v>
          </cell>
        </row>
        <row r="330">
          <cell r="B330" t="str">
            <v xml:space="preserve">Agostinho e Santos Silva, Lda      </v>
          </cell>
        </row>
        <row r="331">
          <cell r="B331" t="str">
            <v xml:space="preserve">Agostinhos, Lda                    </v>
          </cell>
        </row>
        <row r="332">
          <cell r="B332" t="str">
            <v xml:space="preserve">Agricel-Comerc.Industr.Máquin,Lda  </v>
          </cell>
        </row>
        <row r="333">
          <cell r="B333" t="str">
            <v xml:space="preserve">Agricortes-C.Máq.Equipamentos,SA   </v>
          </cell>
        </row>
        <row r="334">
          <cell r="B334" t="str">
            <v xml:space="preserve">Ágrima-Coop.Agric.Matosinhos,CRL   </v>
          </cell>
        </row>
        <row r="335">
          <cell r="B335" t="str">
            <v>Agro Espanhol-Pr.Agric.Pecuária,Lda</v>
          </cell>
        </row>
        <row r="336">
          <cell r="B336" t="str">
            <v xml:space="preserve">Agro Invicta-Prod.Agrícolas,Lda    </v>
          </cell>
        </row>
        <row r="337">
          <cell r="B337" t="str">
            <v xml:space="preserve">Agro Maçanita                      </v>
          </cell>
        </row>
        <row r="338">
          <cell r="B338" t="str">
            <v xml:space="preserve">Agro,Lda. - Acessor.Industriais    </v>
          </cell>
        </row>
        <row r="339">
          <cell r="B339" t="str">
            <v xml:space="preserve">Agroleico-Lab.Análises Q.Biol.,Lda </v>
          </cell>
        </row>
        <row r="340">
          <cell r="B340" t="str">
            <v>Agrovinhos-Vinhos,Prod.Agricolas,Ld</v>
          </cell>
        </row>
        <row r="341">
          <cell r="B341" t="str">
            <v>Agrupamento de Escolas de Montenegr</v>
          </cell>
        </row>
        <row r="342">
          <cell r="B342" t="str">
            <v xml:space="preserve">Agrupamento Escolar nº 1 Loulé     </v>
          </cell>
        </row>
        <row r="343">
          <cell r="B343" t="str">
            <v xml:space="preserve">Água e Sal, Lda                    </v>
          </cell>
        </row>
        <row r="344">
          <cell r="B344" t="str">
            <v xml:space="preserve">Aguialfa, Lda                      </v>
          </cell>
        </row>
        <row r="345">
          <cell r="B345" t="str">
            <v xml:space="preserve">Aguiar &amp; Mello, Lda                </v>
          </cell>
        </row>
        <row r="346">
          <cell r="B346" t="str">
            <v xml:space="preserve">Ahnfelt-Consultores,LDA            </v>
          </cell>
        </row>
        <row r="347">
          <cell r="B347" t="str">
            <v xml:space="preserve">AHP - Informática e Serviços,Lda   </v>
          </cell>
        </row>
        <row r="348">
          <cell r="B348" t="str">
            <v xml:space="preserve">AICOPA-Assocª Ind.Cont.Civil Obras </v>
          </cell>
        </row>
        <row r="349">
          <cell r="B349" t="str">
            <v xml:space="preserve">AIDA M. LEITAO LARANJEIRA SANTOS   </v>
          </cell>
        </row>
        <row r="350">
          <cell r="B350" t="str">
            <v xml:space="preserve">Aida Maria Chaves Bairos           </v>
          </cell>
        </row>
        <row r="351">
          <cell r="B351" t="str">
            <v xml:space="preserve">AIDA MARIA TAVARES CHAVES SARMENTO </v>
          </cell>
        </row>
        <row r="352">
          <cell r="B352" t="str">
            <v xml:space="preserve">Aigle Azur Transport Aerien        </v>
          </cell>
        </row>
        <row r="353">
          <cell r="B353" t="str">
            <v xml:space="preserve">Aigle Azur Transport Aeriens       </v>
          </cell>
        </row>
        <row r="354">
          <cell r="B354" t="str">
            <v xml:space="preserve">AIJA-Assoc.Intern.Jeunes  Avocats  </v>
          </cell>
        </row>
        <row r="355">
          <cell r="B355" t="str">
            <v xml:space="preserve">AIMA-Sist.Proj.Industriais, SA     </v>
          </cell>
        </row>
        <row r="356">
          <cell r="B356" t="str">
            <v>AIM-Assª Investigadores Imagem Movi</v>
          </cell>
        </row>
        <row r="357">
          <cell r="B357" t="str">
            <v xml:space="preserve">AIM-Group Spain SL                 </v>
          </cell>
        </row>
        <row r="358">
          <cell r="B358" t="str">
            <v xml:space="preserve">AIP - Assoc.Industr.Portuguesa     </v>
          </cell>
        </row>
        <row r="359">
          <cell r="B359" t="str">
            <v xml:space="preserve">AIP-Feiras , Congressos e Eventos  </v>
          </cell>
        </row>
        <row r="360">
          <cell r="B360" t="str">
            <v xml:space="preserve">Air Berlin Gmbh &amp; Co.              </v>
          </cell>
        </row>
        <row r="361">
          <cell r="B361" t="str">
            <v xml:space="preserve">Air Berlin PLC &amp; Co.               </v>
          </cell>
        </row>
        <row r="362">
          <cell r="B362" t="str">
            <v xml:space="preserve">Air France                         </v>
          </cell>
        </row>
        <row r="363">
          <cell r="B363" t="str">
            <v xml:space="preserve">Air Liquide Medicinal, SA          </v>
          </cell>
        </row>
        <row r="364">
          <cell r="B364" t="str">
            <v>Air Nostrum-Lineas A.Mediterraneo,S</v>
          </cell>
        </row>
        <row r="365">
          <cell r="B365" t="str">
            <v xml:space="preserve">Air Rail                           </v>
          </cell>
        </row>
        <row r="366">
          <cell r="B366" t="str">
            <v xml:space="preserve">Air Transport Action Group         </v>
          </cell>
        </row>
        <row r="367">
          <cell r="B367" t="str">
            <v xml:space="preserve">Air Transport News LTD             </v>
          </cell>
        </row>
        <row r="368">
          <cell r="B368" t="str">
            <v xml:space="preserve">Air Transport Publications, Ltd    </v>
          </cell>
        </row>
        <row r="369">
          <cell r="B369" t="str">
            <v xml:space="preserve">Air Transport Research Society     </v>
          </cell>
        </row>
        <row r="370">
          <cell r="B370" t="str">
            <v xml:space="preserve">Air4Casts                          </v>
          </cell>
        </row>
        <row r="371">
          <cell r="B371" t="str">
            <v xml:space="preserve">Air4Casts GmbH                     </v>
          </cell>
        </row>
        <row r="372">
          <cell r="B372" t="str">
            <v xml:space="preserve">Airbus Industrie                   </v>
          </cell>
        </row>
        <row r="373">
          <cell r="B373" t="str">
            <v xml:space="preserve">Airfield UK, Ltd                   </v>
          </cell>
        </row>
        <row r="374">
          <cell r="B374" t="str">
            <v xml:space="preserve">Airfree-Produtos Electrónicos,Lda  </v>
          </cell>
        </row>
        <row r="375">
          <cell r="B375" t="str">
            <v xml:space="preserve">Airmarket Unipessoal,LDA           </v>
          </cell>
        </row>
        <row r="376">
          <cell r="B376" t="str">
            <v>Airmarket-Marco Paulo Delgado de Ar</v>
          </cell>
        </row>
        <row r="377">
          <cell r="B377" t="str">
            <v xml:space="preserve">Airport Coordenation Limited       </v>
          </cell>
        </row>
        <row r="378">
          <cell r="B378" t="str">
            <v xml:space="preserve">Airport Equipment SRL (Aviogei)    </v>
          </cell>
        </row>
        <row r="379">
          <cell r="B379" t="str">
            <v xml:space="preserve">Airport Publications Internacional </v>
          </cell>
        </row>
        <row r="380">
          <cell r="B380" t="str">
            <v xml:space="preserve">Airport Revenue News               </v>
          </cell>
        </row>
        <row r="381">
          <cell r="B381" t="str">
            <v xml:space="preserve">Airport Solutions Ltd              </v>
          </cell>
        </row>
        <row r="382">
          <cell r="B382" t="str">
            <v xml:space="preserve">Airport Strategy &amp; Markeing Ltd    </v>
          </cell>
        </row>
        <row r="383">
          <cell r="B383" t="str">
            <v xml:space="preserve">Airstar Portugal, Lda              </v>
          </cell>
        </row>
        <row r="384">
          <cell r="B384" t="str">
            <v xml:space="preserve">Airteam-Eq. Sist.Climatizações,Lda </v>
          </cell>
        </row>
        <row r="385">
          <cell r="B385" t="str">
            <v xml:space="preserve">Airtraffic Management              </v>
          </cell>
        </row>
        <row r="386">
          <cell r="B386" t="str">
            <v xml:space="preserve">Airways International, Ltd         </v>
          </cell>
        </row>
        <row r="387">
          <cell r="B387" t="str">
            <v xml:space="preserve">Ajanta-Invest.Imobiliarios, S.A.   </v>
          </cell>
        </row>
        <row r="388">
          <cell r="B388" t="str">
            <v xml:space="preserve">Aje - Sociedade Editorial, Lda     </v>
          </cell>
        </row>
        <row r="389">
          <cell r="B389" t="str">
            <v>AJM II-I nformática Unipessoal, Lda</v>
          </cell>
        </row>
        <row r="390">
          <cell r="B390" t="str">
            <v xml:space="preserve">AJO - A.J.Oliveira, Lda            </v>
          </cell>
        </row>
        <row r="391">
          <cell r="B391" t="str">
            <v xml:space="preserve">Ajuda à Igreja Que Sofre           </v>
          </cell>
        </row>
        <row r="392">
          <cell r="B392" t="str">
            <v xml:space="preserve">Aki Bricodis, SA                   </v>
          </cell>
        </row>
        <row r="393">
          <cell r="B393" t="str">
            <v xml:space="preserve">Aktual Vision, SA                  </v>
          </cell>
        </row>
        <row r="394">
          <cell r="B394" t="str">
            <v>Ala Bote-Restauração e Serviços,Lda</v>
          </cell>
        </row>
        <row r="395">
          <cell r="B395" t="str">
            <v xml:space="preserve">Alain Derom                        </v>
          </cell>
        </row>
        <row r="396">
          <cell r="B396" t="str">
            <v>Alarmibérica-Compª Portuguesa  Segu</v>
          </cell>
        </row>
        <row r="397">
          <cell r="B397" t="str">
            <v xml:space="preserve">Alartécnica                        </v>
          </cell>
        </row>
        <row r="398">
          <cell r="B398" t="str">
            <v xml:space="preserve">ALBANO MANUEL GONÇALVES PINTO      </v>
          </cell>
        </row>
        <row r="399">
          <cell r="B399" t="str">
            <v xml:space="preserve">Albano R. Neves Alves, Lda.        </v>
          </cell>
        </row>
        <row r="400">
          <cell r="B400" t="str">
            <v xml:space="preserve">Albano R.N.Alves-Distr.Papel, Sa   </v>
          </cell>
        </row>
        <row r="401">
          <cell r="B401" t="str">
            <v xml:space="preserve">Albano Vieira, Lda                 </v>
          </cell>
        </row>
        <row r="402">
          <cell r="B402" t="str">
            <v xml:space="preserve">Albany Media Limited               </v>
          </cell>
        </row>
        <row r="403">
          <cell r="B403" t="str">
            <v>ALBERPEÇAS, Com.de Peças, Máq e Ac.</v>
          </cell>
        </row>
        <row r="404">
          <cell r="B404" t="str">
            <v>Alberplás - Industria Plásticos,Lda</v>
          </cell>
        </row>
        <row r="405">
          <cell r="B405" t="str">
            <v>ALBERTO ALEXANDRE N. LEMOS FERREIRA</v>
          </cell>
        </row>
        <row r="406">
          <cell r="B406" t="str">
            <v xml:space="preserve">Alberto B. Vilhena, Lda.           </v>
          </cell>
        </row>
        <row r="407">
          <cell r="B407" t="str">
            <v xml:space="preserve">Alberto E. Silva, Lda              </v>
          </cell>
        </row>
        <row r="408">
          <cell r="B408" t="str">
            <v xml:space="preserve">Alberto E.Silva                    </v>
          </cell>
        </row>
        <row r="409">
          <cell r="B409" t="str">
            <v xml:space="preserve">Alberto José Pinto Morgadinho      </v>
          </cell>
        </row>
        <row r="410">
          <cell r="B410" t="str">
            <v xml:space="preserve">Alberto Maria Bravo e Filhos,  Lda </v>
          </cell>
        </row>
        <row r="411">
          <cell r="B411" t="str">
            <v>Alberto Martins Mesquita &amp; Filhos,S</v>
          </cell>
        </row>
        <row r="412">
          <cell r="B412" t="str">
            <v xml:space="preserve">ALBERTO MOTA BORGES                </v>
          </cell>
        </row>
        <row r="413">
          <cell r="B413" t="str">
            <v xml:space="preserve">Albino Coutinho &amp; Filhos, Lda      </v>
          </cell>
        </row>
        <row r="414">
          <cell r="B414" t="str">
            <v xml:space="preserve">Albino Jardim, Sa                  </v>
          </cell>
        </row>
        <row r="415">
          <cell r="B415" t="str">
            <v xml:space="preserve">Albino Lapa, Lda                   </v>
          </cell>
        </row>
        <row r="416">
          <cell r="B416" t="str">
            <v xml:space="preserve">Albino Maia e Santos, Lda.         </v>
          </cell>
        </row>
        <row r="417">
          <cell r="B417" t="str">
            <v xml:space="preserve">Albino Silva Fontes, Lda           </v>
          </cell>
        </row>
        <row r="418">
          <cell r="B418" t="str">
            <v xml:space="preserve">Albino Silva, Lda.                 </v>
          </cell>
        </row>
        <row r="419">
          <cell r="B419" t="str">
            <v xml:space="preserve">Albuquerque &amp; Associados-S.Advog.  </v>
          </cell>
        </row>
        <row r="420">
          <cell r="B420" t="str">
            <v xml:space="preserve">Albutintas-Comércio de Tintas, Lda </v>
          </cell>
        </row>
        <row r="421">
          <cell r="B421" t="str">
            <v xml:space="preserve">Alcântara Café, Lda                </v>
          </cell>
        </row>
        <row r="422">
          <cell r="B422" t="str">
            <v>Alcântara Peixe-C.Prod.Aliment.,Lda</v>
          </cell>
        </row>
        <row r="423">
          <cell r="B423" t="str">
            <v xml:space="preserve">Alcatel -Lucent Portugal, SA       </v>
          </cell>
        </row>
        <row r="424">
          <cell r="B424" t="str">
            <v xml:space="preserve">Alcatel-Comunicação Empresa,S.A.   </v>
          </cell>
        </row>
        <row r="425">
          <cell r="B425" t="str">
            <v xml:space="preserve">Alcides Augusto Pericão e Galo     </v>
          </cell>
        </row>
        <row r="426">
          <cell r="B426" t="str">
            <v xml:space="preserve">Alcides Borges de Sousa            </v>
          </cell>
        </row>
        <row r="427">
          <cell r="B427" t="str">
            <v xml:space="preserve">Alcides Martins                    </v>
          </cell>
        </row>
        <row r="428">
          <cell r="B428" t="str">
            <v xml:space="preserve">Alcides Martins e Assoc.(Advog.)   </v>
          </cell>
        </row>
        <row r="429">
          <cell r="B429" t="str">
            <v xml:space="preserve">Alcides-Hotelaria e Restauração    </v>
          </cell>
        </row>
        <row r="430">
          <cell r="B430" t="str">
            <v xml:space="preserve">Alcino da C.Brazuna                </v>
          </cell>
        </row>
        <row r="431">
          <cell r="B431" t="str">
            <v xml:space="preserve">Alcobre-Condutores Eléctricos,S.A. </v>
          </cell>
        </row>
        <row r="432">
          <cell r="B432" t="str">
            <v>Alcotrans-Agentes Transitários, Lda</v>
          </cell>
        </row>
        <row r="433">
          <cell r="B433" t="str">
            <v>ALDA MARIA C. SOUSA  ANTONIO E CAVA</v>
          </cell>
        </row>
        <row r="434">
          <cell r="B434" t="str">
            <v>ALDA MARIA DE ARAÚJO R. BORGES COEL</v>
          </cell>
        </row>
        <row r="435">
          <cell r="B435" t="str">
            <v xml:space="preserve">ALD-Automotive Portugal            </v>
          </cell>
        </row>
        <row r="436">
          <cell r="B436" t="str">
            <v xml:space="preserve">Aldeasa, SA                        </v>
          </cell>
        </row>
        <row r="437">
          <cell r="B437" t="str">
            <v xml:space="preserve">Aldeia                             </v>
          </cell>
        </row>
        <row r="438">
          <cell r="B438" t="str">
            <v>Aldifrio-Soc.Eq.Frio Ar Condicion.,</v>
          </cell>
        </row>
        <row r="439">
          <cell r="B439" t="str">
            <v xml:space="preserve">Aldini-Soc.Imp.Exp.Represent.Lda   </v>
          </cell>
        </row>
        <row r="440">
          <cell r="B440" t="str">
            <v xml:space="preserve">Alenjóia, Lda                      </v>
          </cell>
        </row>
        <row r="441">
          <cell r="B441" t="str">
            <v xml:space="preserve">Alexandra Cavaco                   </v>
          </cell>
        </row>
        <row r="442">
          <cell r="B442" t="str">
            <v xml:space="preserve">Alexandra Cavaco                   </v>
          </cell>
        </row>
        <row r="443">
          <cell r="B443" t="str">
            <v>ALEXANDRA CRISTINA FERREIRA JOAQUIM</v>
          </cell>
        </row>
        <row r="444">
          <cell r="B444" t="str">
            <v xml:space="preserve">ALEXANDRA DA SILVA COUTINHO        </v>
          </cell>
        </row>
        <row r="445">
          <cell r="B445" t="str">
            <v xml:space="preserve">ALEXANDRA MARIA DE VENANCIO LEAO   </v>
          </cell>
        </row>
        <row r="446">
          <cell r="B446" t="str">
            <v>ALEXANDRA MARIA SEQUEIRA M. DO COUT</v>
          </cell>
        </row>
        <row r="447">
          <cell r="B447" t="str">
            <v>ALEXANDRA SOFIA C. MARTINS DE OLIVE</v>
          </cell>
        </row>
        <row r="448">
          <cell r="B448" t="str">
            <v xml:space="preserve">ALEXANDRE ALFREDO FLORA            </v>
          </cell>
        </row>
        <row r="449">
          <cell r="B449" t="str">
            <v xml:space="preserve">Alexandre Almeida                  </v>
          </cell>
        </row>
        <row r="450">
          <cell r="B450" t="str">
            <v xml:space="preserve">Alexandre António Esteves Barreto  </v>
          </cell>
        </row>
        <row r="451">
          <cell r="B451" t="str">
            <v xml:space="preserve">Alexandre Godinho                  </v>
          </cell>
        </row>
        <row r="452">
          <cell r="B452" t="str">
            <v xml:space="preserve">Alexandre Gonçalves Silva Lopes    </v>
          </cell>
        </row>
        <row r="453">
          <cell r="B453" t="str">
            <v xml:space="preserve">ALexandre Martins Gonçalves        </v>
          </cell>
        </row>
        <row r="454">
          <cell r="B454" t="str">
            <v xml:space="preserve">Alexandre Matos                    </v>
          </cell>
        </row>
        <row r="455">
          <cell r="B455" t="str">
            <v xml:space="preserve">Alexandre Nobre                    </v>
          </cell>
        </row>
        <row r="456">
          <cell r="B456" t="str">
            <v xml:space="preserve">Alexandre Santos, Lda              </v>
          </cell>
        </row>
        <row r="457">
          <cell r="B457" t="str">
            <v xml:space="preserve">Alexandre Ulrich Kuhl de Oliveira  </v>
          </cell>
        </row>
        <row r="458">
          <cell r="B458" t="str">
            <v xml:space="preserve">Alexia Ana Marquardt Stumpf Coelho </v>
          </cell>
        </row>
        <row r="459">
          <cell r="B459" t="str">
            <v xml:space="preserve">Alfa - Invest. Turísticos, Lda.    </v>
          </cell>
        </row>
        <row r="460">
          <cell r="B460" t="str">
            <v xml:space="preserve">Alfa - Soc.Limpezas, Lda           </v>
          </cell>
        </row>
        <row r="461">
          <cell r="B461" t="str">
            <v xml:space="preserve">Alfa 3 - Plan.Arq.Eng.Project.Lda  </v>
          </cell>
        </row>
        <row r="462">
          <cell r="B462" t="str">
            <v xml:space="preserve">ALFA BARES, LDA                    </v>
          </cell>
        </row>
        <row r="463">
          <cell r="B463" t="str">
            <v xml:space="preserve">Alfa Baterias-Comerc.Baterias,Lda  </v>
          </cell>
        </row>
        <row r="464">
          <cell r="B464" t="str">
            <v xml:space="preserve">Alfa Laval Portugal, Lda           </v>
          </cell>
        </row>
        <row r="465">
          <cell r="B465" t="str">
            <v xml:space="preserve">Alfa Sul - Alumínios do Sul, Lda   </v>
          </cell>
        </row>
        <row r="466">
          <cell r="B466" t="str">
            <v>Alfaclima-S.Inst.Ar Condcionado,Lda</v>
          </cell>
        </row>
        <row r="467">
          <cell r="B467" t="str">
            <v xml:space="preserve">Alfadata-Com.Import.Exportação,Lda </v>
          </cell>
        </row>
        <row r="468">
          <cell r="B468" t="str">
            <v xml:space="preserve">Alfalarmes-Tecnolog.Segurança,Lda  </v>
          </cell>
        </row>
        <row r="469">
          <cell r="B469" t="str">
            <v>Alfarroba-Jorge Alberto Salgueiro S</v>
          </cell>
        </row>
        <row r="470">
          <cell r="B470" t="str">
            <v xml:space="preserve">Alfasom-Sonoriz.Audiovisuais, Lda  </v>
          </cell>
        </row>
        <row r="471">
          <cell r="B471" t="str">
            <v xml:space="preserve">Alfavidro-S.Transf.Vidros Esp.Ld   </v>
          </cell>
        </row>
        <row r="472">
          <cell r="B472" t="str">
            <v>Alfeta-Indúst.Comér.Equip.Mobil.Lda</v>
          </cell>
        </row>
        <row r="473">
          <cell r="B473" t="str">
            <v xml:space="preserve">Alfeu Marques de Oliveira          </v>
          </cell>
        </row>
        <row r="474">
          <cell r="B474" t="str">
            <v xml:space="preserve">Al-Foz-Soc.Turística, Lda          </v>
          </cell>
        </row>
        <row r="475">
          <cell r="B475" t="str">
            <v xml:space="preserve">ALFREDO FERNANDO PINTO DOS SANTOS  </v>
          </cell>
        </row>
        <row r="476">
          <cell r="B476" t="str">
            <v xml:space="preserve">Alfredo José  Silva Carvalho       </v>
          </cell>
        </row>
        <row r="477">
          <cell r="B477" t="str">
            <v xml:space="preserve">Alfredo José Azevedo               </v>
          </cell>
        </row>
        <row r="478">
          <cell r="B478" t="str">
            <v xml:space="preserve">Alfredo José Azevedo Fernandes     </v>
          </cell>
        </row>
        <row r="479">
          <cell r="B479" t="str">
            <v xml:space="preserve">Alfredo Monteiro de Matos,Lda      </v>
          </cell>
        </row>
        <row r="480">
          <cell r="B480" t="str">
            <v xml:space="preserve">Alfredo Rocha Moreira da Silva     </v>
          </cell>
        </row>
        <row r="481">
          <cell r="B481" t="str">
            <v>Alfredo Santos Teixeira &amp; Filhos,Ld</v>
          </cell>
        </row>
        <row r="482">
          <cell r="B482" t="str">
            <v xml:space="preserve">Alfredo, Freitas e Pacheco, Lda    </v>
          </cell>
        </row>
        <row r="483">
          <cell r="B483" t="str">
            <v xml:space="preserve">Algarbaterias-Auto-Uni.Lda.        </v>
          </cell>
        </row>
        <row r="484">
          <cell r="B484" t="str">
            <v>Algardata-Sistemas Informáticos, SA</v>
          </cell>
        </row>
        <row r="485">
          <cell r="B485" t="str">
            <v xml:space="preserve">Algarfone-Com.Serv.Acessórios,Ld   </v>
          </cell>
        </row>
        <row r="486">
          <cell r="B486" t="str">
            <v>Algarfoto - Laboratório de Cor, Lda</v>
          </cell>
        </row>
        <row r="487">
          <cell r="B487" t="str">
            <v xml:space="preserve">Algarfrio-Com.Eq.Refrigeração, Lda </v>
          </cell>
        </row>
        <row r="488">
          <cell r="B488" t="str">
            <v xml:space="preserve">Algarjovicam, Lda                  </v>
          </cell>
        </row>
        <row r="489">
          <cell r="B489" t="str">
            <v xml:space="preserve">Algarlixo, Lda                     </v>
          </cell>
        </row>
        <row r="490">
          <cell r="B490" t="str">
            <v>Algarpalcos-Produção de Eventos,Lda</v>
          </cell>
        </row>
        <row r="491">
          <cell r="B491" t="str">
            <v xml:space="preserve">Algarpress - Soc. Editora, Lda     </v>
          </cell>
        </row>
        <row r="492">
          <cell r="B492" t="str">
            <v>Algarprinte-Com.Equip.Escritório,Ld</v>
          </cell>
        </row>
        <row r="493">
          <cell r="B493" t="str">
            <v xml:space="preserve">Algartáxis-Serviço de Taxis, Lda   </v>
          </cell>
        </row>
        <row r="494">
          <cell r="B494" t="str">
            <v xml:space="preserve">Algar-Val.Tratam.Resíd.Sólidos, Sa </v>
          </cell>
        </row>
        <row r="495">
          <cell r="B495" t="str">
            <v xml:space="preserve">ALGARVESAT-Luís Cavaco             </v>
          </cell>
        </row>
        <row r="496">
          <cell r="B496" t="str">
            <v>Algébrica 5-Dados e  S.Digitais, Ld</v>
          </cell>
        </row>
        <row r="497">
          <cell r="B497" t="str">
            <v xml:space="preserve">Algeco-Construç.Pré-Fabricadas, SA </v>
          </cell>
        </row>
        <row r="498">
          <cell r="B498" t="str">
            <v xml:space="preserve">Aliança Gráfica do Sul, Lda        </v>
          </cell>
        </row>
        <row r="499">
          <cell r="B499" t="str">
            <v xml:space="preserve">Aliança Panificadora Moscavide,Lda </v>
          </cell>
        </row>
        <row r="500">
          <cell r="B500" t="str">
            <v xml:space="preserve">Alientech                          </v>
          </cell>
        </row>
        <row r="501">
          <cell r="B501" t="str">
            <v>Alift-Aluguer e Venda Máquinas, Lda</v>
          </cell>
        </row>
        <row r="502">
          <cell r="B502" t="str">
            <v xml:space="preserve">Alinhamento-Gab.Topografia, Lda    </v>
          </cell>
        </row>
        <row r="503">
          <cell r="B503" t="str">
            <v xml:space="preserve">Alípio Dias Irmão, Lda             </v>
          </cell>
        </row>
        <row r="504">
          <cell r="B504" t="str">
            <v xml:space="preserve">All Media-Ed.Public.e Distribuição </v>
          </cell>
        </row>
        <row r="505">
          <cell r="B505" t="str">
            <v xml:space="preserve">Allegro Systems Intern.Portugal    </v>
          </cell>
        </row>
        <row r="506">
          <cell r="B506" t="str">
            <v xml:space="preserve">Alliance Française                 </v>
          </cell>
        </row>
        <row r="507">
          <cell r="B507" t="str">
            <v xml:space="preserve">Alma Lusa, Lda                     </v>
          </cell>
        </row>
        <row r="508">
          <cell r="B508" t="str">
            <v xml:space="preserve">Almaqua-Tecnologias Ambiente, Lda  </v>
          </cell>
        </row>
        <row r="509">
          <cell r="B509" t="str">
            <v xml:space="preserve">Almargem-Ass.Defesa Patrim.C.Amb.  </v>
          </cell>
        </row>
        <row r="510">
          <cell r="B510" t="str">
            <v xml:space="preserve">Almeida &amp; Azevedo                  </v>
          </cell>
        </row>
        <row r="511">
          <cell r="B511" t="str">
            <v xml:space="preserve">Almeida &amp; Filhos-Com.de Sucatas    </v>
          </cell>
        </row>
        <row r="512">
          <cell r="B512" t="str">
            <v xml:space="preserve">Almeida &amp; Leal, Lda                </v>
          </cell>
        </row>
        <row r="513">
          <cell r="B513" t="str">
            <v xml:space="preserve">Almeida e Neves, Lda               </v>
          </cell>
        </row>
        <row r="514">
          <cell r="B514" t="str">
            <v xml:space="preserve">Almeida e Oliveira, Lda            </v>
          </cell>
        </row>
        <row r="515">
          <cell r="B515" t="str">
            <v xml:space="preserve">Almeida Garcia Escobar Sousa,Lda   </v>
          </cell>
        </row>
        <row r="516">
          <cell r="B516" t="str">
            <v xml:space="preserve">Almerinda Bairos                   </v>
          </cell>
        </row>
        <row r="517">
          <cell r="B517" t="str">
            <v xml:space="preserve">Almotor-Com.Repar.Veículos, Lda    </v>
          </cell>
        </row>
        <row r="518">
          <cell r="B518" t="str">
            <v xml:space="preserve">Almoverde II - Ecologia, Lda       </v>
          </cell>
        </row>
        <row r="519">
          <cell r="B519" t="str">
            <v>Almoverde-Gest. Proj.Ambientais,Lda</v>
          </cell>
        </row>
        <row r="520">
          <cell r="B520" t="str">
            <v xml:space="preserve">Almovi-Máquinas e Equipamento,Lda  </v>
          </cell>
        </row>
        <row r="521">
          <cell r="B521" t="str">
            <v xml:space="preserve">Almultirep-Rep.Máq.Equipam.,Lda    </v>
          </cell>
        </row>
        <row r="522">
          <cell r="B522" t="str">
            <v xml:space="preserve">Alphatrad International, Lda       </v>
          </cell>
        </row>
        <row r="523">
          <cell r="B523" t="str">
            <v xml:space="preserve">Alpino Dias e Irmão, Lda.          </v>
          </cell>
        </row>
        <row r="524">
          <cell r="B524" t="str">
            <v xml:space="preserve">Alquimia da Cor                    </v>
          </cell>
        </row>
        <row r="525">
          <cell r="B525" t="str">
            <v xml:space="preserve">Alquitel-Soç.Eq.Hoteleiros, Lda    </v>
          </cell>
        </row>
        <row r="526">
          <cell r="B526" t="str">
            <v xml:space="preserve">Alstom At Gmbh                     </v>
          </cell>
        </row>
        <row r="527">
          <cell r="B527" t="str">
            <v xml:space="preserve">Alstom AT Gmbh                     </v>
          </cell>
        </row>
        <row r="528">
          <cell r="B528" t="str">
            <v xml:space="preserve">Alstom Grid Portugal, Lda          </v>
          </cell>
        </row>
        <row r="529">
          <cell r="B529" t="str">
            <v xml:space="preserve">Alstom Portugal , SA               </v>
          </cell>
        </row>
        <row r="530">
          <cell r="B530" t="str">
            <v>Alstom-Equip.Energia Transporte,Lda</v>
          </cell>
        </row>
        <row r="531">
          <cell r="B531" t="str">
            <v>Alta Visibilidade-Prod.p/Segurança,</v>
          </cell>
        </row>
        <row r="532">
          <cell r="B532" t="str">
            <v xml:space="preserve">Altamira Mobiliário, S.A.          </v>
          </cell>
        </row>
        <row r="533">
          <cell r="B533" t="str">
            <v xml:space="preserve">Alter Via - Accord Group, SA       </v>
          </cell>
        </row>
        <row r="534">
          <cell r="B534" t="str">
            <v xml:space="preserve">Alternativa-Moda Desportiva, Lda   </v>
          </cell>
        </row>
        <row r="535">
          <cell r="B535" t="str">
            <v xml:space="preserve">Alterpool-Piscinas Eq.Jardim, Lda  </v>
          </cell>
        </row>
        <row r="536">
          <cell r="B536" t="str">
            <v xml:space="preserve">Altino Jorge Martins Silva Pinto   </v>
          </cell>
        </row>
        <row r="537">
          <cell r="B537" t="str">
            <v>Altis-SocºEmpº Turisticos Hoteleiro</v>
          </cell>
        </row>
        <row r="538">
          <cell r="B538" t="str">
            <v xml:space="preserve">Altitude,Jogos Avent.Pessoal,Lda   </v>
          </cell>
        </row>
        <row r="539">
          <cell r="B539" t="str">
            <v xml:space="preserve">Alto Rendimento-F.Desp.S.Unip.Lda  </v>
          </cell>
        </row>
        <row r="540">
          <cell r="B540" t="str">
            <v xml:space="preserve">ALTRANPORTUGAL                     </v>
          </cell>
        </row>
        <row r="541">
          <cell r="B541" t="str">
            <v xml:space="preserve">Altronix-Sistemas Electónicos, Lda </v>
          </cell>
        </row>
        <row r="542">
          <cell r="B542" t="str">
            <v>Alugoclima-Alug. Ar Condicionado,Ld</v>
          </cell>
        </row>
        <row r="543">
          <cell r="B543" t="str">
            <v xml:space="preserve">Alugsan- Aluguer Equip. p/Eventos  </v>
          </cell>
        </row>
        <row r="544">
          <cell r="B544" t="str">
            <v xml:space="preserve">Aluline Portugal                   </v>
          </cell>
        </row>
        <row r="545">
          <cell r="B545" t="str">
            <v xml:space="preserve">Aluline Portugal, Lda              </v>
          </cell>
        </row>
        <row r="546">
          <cell r="B546" t="str">
            <v xml:space="preserve">Alumace-Alumin. e Acessorios,Lda   </v>
          </cell>
        </row>
        <row r="547">
          <cell r="B547" t="str">
            <v>Alumilagres dos Pereiras-M.Caix.Lda</v>
          </cell>
        </row>
        <row r="548">
          <cell r="B548" t="str">
            <v xml:space="preserve">Aluminarte - José F.Guer.Godinho   </v>
          </cell>
        </row>
        <row r="549">
          <cell r="B549" t="str">
            <v xml:space="preserve">Alunos de Apolo                    </v>
          </cell>
        </row>
        <row r="550">
          <cell r="B550" t="str">
            <v xml:space="preserve">Aluplasto-Soc.Port.Represent.Lda   </v>
          </cell>
        </row>
        <row r="551">
          <cell r="B551" t="str">
            <v xml:space="preserve">Aluradial-Serralharia Civil, Lda   </v>
          </cell>
        </row>
        <row r="552">
          <cell r="B552" t="str">
            <v xml:space="preserve">Alusilva-Comércio Alumínios, Lda   </v>
          </cell>
        </row>
        <row r="553">
          <cell r="B553" t="str">
            <v xml:space="preserve">Alustock                           </v>
          </cell>
        </row>
        <row r="554">
          <cell r="B554" t="str">
            <v xml:space="preserve">ALVARO ALEXANDRE F.C FERREIRA      </v>
          </cell>
        </row>
        <row r="555">
          <cell r="B555" t="str">
            <v xml:space="preserve">ALVARO ALEXANDRE V. OLIVEIRA LEITE </v>
          </cell>
        </row>
        <row r="556">
          <cell r="B556" t="str">
            <v xml:space="preserve">Álvaro António Marques Lemos       </v>
          </cell>
        </row>
        <row r="557">
          <cell r="B557" t="str">
            <v xml:space="preserve">Álvaro António Marques Lemos       </v>
          </cell>
        </row>
        <row r="558">
          <cell r="B558" t="str">
            <v xml:space="preserve">Álvaro Calhau Rolim, S.A.          </v>
          </cell>
        </row>
        <row r="559">
          <cell r="B559" t="str">
            <v xml:space="preserve">Alvaro da Silva Rebelo             </v>
          </cell>
        </row>
        <row r="560">
          <cell r="B560" t="str">
            <v xml:space="preserve">Álvaro de Sousa Borrego, Lda       </v>
          </cell>
        </row>
        <row r="561">
          <cell r="B561" t="str">
            <v xml:space="preserve">ALVARO EDUARDO CORREIA NEVES       </v>
          </cell>
        </row>
        <row r="562">
          <cell r="B562" t="str">
            <v xml:space="preserve">Álvaro Egídio Sousa Oliveira       </v>
          </cell>
        </row>
        <row r="563">
          <cell r="B563" t="str">
            <v xml:space="preserve">Álvaro Henrique L.D.Carreira       </v>
          </cell>
        </row>
        <row r="564">
          <cell r="B564" t="str">
            <v xml:space="preserve">ALVARO JAIME PIRES DE OLIVEIRA     </v>
          </cell>
        </row>
        <row r="565">
          <cell r="B565" t="str">
            <v xml:space="preserve">ALVARO JOSE RIBEIRO GONÇALVES      </v>
          </cell>
        </row>
        <row r="566">
          <cell r="B566" t="str">
            <v xml:space="preserve">Álvaro L. Azinheira                </v>
          </cell>
        </row>
        <row r="567">
          <cell r="B567" t="str">
            <v xml:space="preserve">Álvaro L. Azinheira                </v>
          </cell>
        </row>
        <row r="568">
          <cell r="B568" t="str">
            <v xml:space="preserve">Álvaro M.C.Piedade-Frio Industr.   </v>
          </cell>
        </row>
        <row r="569">
          <cell r="B569" t="str">
            <v xml:space="preserve">Álvaro Manuel R. Mota da Costa     </v>
          </cell>
        </row>
        <row r="570">
          <cell r="B570" t="str">
            <v xml:space="preserve">Álvaro Mascarenhas                 </v>
          </cell>
        </row>
        <row r="571">
          <cell r="B571" t="str">
            <v xml:space="preserve">Alvaro Piedade, Lda                </v>
          </cell>
        </row>
        <row r="572">
          <cell r="B572" t="str">
            <v xml:space="preserve">Álvaro Pinto &amp;Filhos, Lda          </v>
          </cell>
        </row>
        <row r="573">
          <cell r="B573" t="str">
            <v xml:space="preserve">Álvaro Saraiva - Art. Studio       </v>
          </cell>
        </row>
        <row r="574">
          <cell r="B574" t="str">
            <v xml:space="preserve">Alvemadeiras-Com.Madeiras,Lda      </v>
          </cell>
        </row>
        <row r="575">
          <cell r="B575" t="str">
            <v xml:space="preserve">Alves &amp; Correia, Com.Vidro, Lda    </v>
          </cell>
        </row>
        <row r="576">
          <cell r="B576" t="str">
            <v xml:space="preserve">Alves &amp; Monteiro, Lda              </v>
          </cell>
        </row>
        <row r="577">
          <cell r="B577" t="str">
            <v xml:space="preserve">Alves &amp; Sequeira, Lda              </v>
          </cell>
        </row>
        <row r="578">
          <cell r="B578" t="str">
            <v xml:space="preserve">Alves e Grilo, Lda                 </v>
          </cell>
        </row>
        <row r="579">
          <cell r="B579" t="str">
            <v xml:space="preserve">Alves e Jesus-Mat.Constr., Lda.    </v>
          </cell>
        </row>
        <row r="580">
          <cell r="B580" t="str">
            <v>Alves e Prieto-Engenharia e Energia</v>
          </cell>
        </row>
        <row r="581">
          <cell r="B581" t="str">
            <v xml:space="preserve">Alves Ribeiro, SA                  </v>
          </cell>
        </row>
        <row r="582">
          <cell r="B582" t="str">
            <v xml:space="preserve">Alves, Lda.                        </v>
          </cell>
        </row>
        <row r="583">
          <cell r="B583" t="str">
            <v xml:space="preserve">Amadeu &amp; Amadeu-Jard.Madeiras,Ld   </v>
          </cell>
        </row>
        <row r="584">
          <cell r="B584" t="str">
            <v xml:space="preserve">Amadeu Frias Monteiro              </v>
          </cell>
        </row>
        <row r="585">
          <cell r="B585" t="str">
            <v xml:space="preserve">Amadeu Monjardino, Herdeiros,Lda   </v>
          </cell>
        </row>
        <row r="586">
          <cell r="B586" t="str">
            <v xml:space="preserve">Amadeu Pereira Guedes, Lda         </v>
          </cell>
        </row>
        <row r="587">
          <cell r="B587" t="str">
            <v xml:space="preserve">Amadeu Santos &amp; Santos, Lda        </v>
          </cell>
        </row>
        <row r="588">
          <cell r="B588" t="str">
            <v xml:space="preserve">Amal - Construções Metálicas, SA   </v>
          </cell>
        </row>
        <row r="589">
          <cell r="B589" t="str">
            <v xml:space="preserve">Amal-Assoc.Municípios do Algarve   </v>
          </cell>
        </row>
        <row r="590">
          <cell r="B590" t="str">
            <v xml:space="preserve">Amália e Silva, Lda                </v>
          </cell>
        </row>
        <row r="591">
          <cell r="B591" t="str">
            <v xml:space="preserve">Amália Maria Guerreiro Rosa        </v>
          </cell>
        </row>
        <row r="592">
          <cell r="B592" t="str">
            <v xml:space="preserve">Amândio Teixeira Lopes             </v>
          </cell>
        </row>
        <row r="593">
          <cell r="B593" t="str">
            <v xml:space="preserve">Amaro &amp; Vale-Com.Elect.Repar.Lda   </v>
          </cell>
        </row>
        <row r="594">
          <cell r="B594" t="str">
            <v xml:space="preserve">Amaro e Amaro, Lda                 </v>
          </cell>
        </row>
        <row r="595">
          <cell r="B595" t="str">
            <v xml:space="preserve">Amazon Co                          </v>
          </cell>
        </row>
        <row r="596">
          <cell r="B596" t="str">
            <v xml:space="preserve">Amazon.CO.uk                       </v>
          </cell>
        </row>
        <row r="597">
          <cell r="B597" t="str">
            <v xml:space="preserve">Amazónia-Import.Comércio, Lda      </v>
          </cell>
        </row>
        <row r="598">
          <cell r="B598" t="str">
            <v xml:space="preserve">Ambar (Américo Barbosa)C.I.Gráfico </v>
          </cell>
        </row>
        <row r="599">
          <cell r="B599" t="str">
            <v xml:space="preserve">Ambelis, Sa                        </v>
          </cell>
        </row>
        <row r="600">
          <cell r="B600" t="str">
            <v xml:space="preserve">Ambergo-Est.Eq.C.Ambiental,Lda     </v>
          </cell>
        </row>
        <row r="601">
          <cell r="B601" t="str">
            <v xml:space="preserve">Ambiaçores                         </v>
          </cell>
        </row>
        <row r="602">
          <cell r="B602" t="str">
            <v xml:space="preserve">Ambicare Industrial S.A.           </v>
          </cell>
        </row>
        <row r="603">
          <cell r="B603" t="str">
            <v xml:space="preserve">Ambicare-P. Ambiente Rec.Naturais, </v>
          </cell>
        </row>
        <row r="604">
          <cell r="B604" t="str">
            <v xml:space="preserve">Ambicontrol-Controle Poluição, Lda </v>
          </cell>
        </row>
        <row r="605">
          <cell r="B605" t="str">
            <v xml:space="preserve">Ambifaro-Ag.Desenv.Econ.Faro, SA   </v>
          </cell>
        </row>
        <row r="606">
          <cell r="B606" t="str">
            <v>Ambifood-Representª de Produtos Lab</v>
          </cell>
        </row>
        <row r="607">
          <cell r="B607" t="str">
            <v>Ambiforum-Centro Est.Ambientais,Lda</v>
          </cell>
        </row>
        <row r="608">
          <cell r="B608" t="str">
            <v xml:space="preserve">Ambifrescura                       </v>
          </cell>
        </row>
        <row r="609">
          <cell r="B609" t="str">
            <v xml:space="preserve">Ambileve, Lda                      </v>
          </cell>
        </row>
        <row r="610">
          <cell r="B610" t="str">
            <v xml:space="preserve">Ambimed &amp; Buffer, AEIE             </v>
          </cell>
        </row>
        <row r="611">
          <cell r="B611" t="str">
            <v>Ambipress-Pub.Periódicas-S.Unip.Lda</v>
          </cell>
        </row>
        <row r="612">
          <cell r="B612" t="str">
            <v xml:space="preserve">Ambiprose-Prod.Serviç.Seg.Amb.Ld   </v>
          </cell>
        </row>
        <row r="613">
          <cell r="B613" t="str">
            <v xml:space="preserve">Ambisig-Amb.S.Inform.Geográfica,SA </v>
          </cell>
        </row>
        <row r="614">
          <cell r="B614" t="str">
            <v xml:space="preserve">Ambitec-Tecn.Amb.San.Básico,Lda    </v>
          </cell>
        </row>
        <row r="615">
          <cell r="B615" t="str">
            <v xml:space="preserve">Ambitrade-Com.Serviços, SA         </v>
          </cell>
        </row>
        <row r="616">
          <cell r="B616" t="str">
            <v xml:space="preserve">Ambitrena-Val.Gestão Resíduos,SA   </v>
          </cell>
        </row>
        <row r="617">
          <cell r="B617" t="str">
            <v xml:space="preserve">Ambivis-Tecn.Amb.Audio Visual,Ld   </v>
          </cell>
        </row>
        <row r="618">
          <cell r="B618" t="str">
            <v xml:space="preserve">AMB-S.Cons.Form.Profissional,Lda   </v>
          </cell>
        </row>
        <row r="619">
          <cell r="B619" t="str">
            <v xml:space="preserve">AMC Le moniteur Architecture       </v>
          </cell>
        </row>
        <row r="620">
          <cell r="B620" t="str">
            <v xml:space="preserve">Amec Spie Portugal, SA             </v>
          </cell>
        </row>
        <row r="621">
          <cell r="B621" t="str">
            <v xml:space="preserve">Amélia Conceição A.C.B.Fontoura    </v>
          </cell>
        </row>
        <row r="622">
          <cell r="B622" t="str">
            <v xml:space="preserve">American Appraisal-C.Avaliação,Lda </v>
          </cell>
        </row>
        <row r="623">
          <cell r="B623" t="str">
            <v xml:space="preserve">American Assoc. Airport Executives </v>
          </cell>
        </row>
        <row r="624">
          <cell r="B624" t="str">
            <v xml:space="preserve">American Club of Lisbon            </v>
          </cell>
        </row>
        <row r="625">
          <cell r="B625" t="str">
            <v xml:space="preserve">Américo Alves Cardoso              </v>
          </cell>
        </row>
        <row r="626">
          <cell r="B626" t="str">
            <v xml:space="preserve">AMERICO ANTONIO AMARO FRANCO       </v>
          </cell>
        </row>
        <row r="627">
          <cell r="B627" t="str">
            <v xml:space="preserve">Américo Filipe A. Cândido,Unip.Lda </v>
          </cell>
        </row>
        <row r="628">
          <cell r="B628" t="str">
            <v xml:space="preserve">AMERICO JOSE GONCALVES MARQUES     </v>
          </cell>
        </row>
        <row r="629">
          <cell r="B629" t="str">
            <v xml:space="preserve">Américo Patricio C. Thomati        </v>
          </cell>
        </row>
        <row r="630">
          <cell r="B630" t="str">
            <v xml:space="preserve">Américo Raposo                     </v>
          </cell>
        </row>
        <row r="631">
          <cell r="B631" t="str">
            <v xml:space="preserve">Amiacom-Cons.Amianto, Unip.Lda     </v>
          </cell>
        </row>
        <row r="632">
          <cell r="B632" t="str">
            <v>AMI-Assitência Médica Internacional</v>
          </cell>
        </row>
        <row r="633">
          <cell r="B633" t="str">
            <v xml:space="preserve">Amilcar Marques                    </v>
          </cell>
        </row>
        <row r="634">
          <cell r="B634" t="str">
            <v xml:space="preserve">Amm - Comunicações, Lda            </v>
          </cell>
        </row>
        <row r="635">
          <cell r="B635" t="str">
            <v xml:space="preserve">Amontarte-Tectos,Div.Decorações,Ld </v>
          </cell>
        </row>
        <row r="636">
          <cell r="B636" t="str">
            <v>Amo-Vida-Transp.Doentes,Sinistr.Lda</v>
          </cell>
        </row>
        <row r="637">
          <cell r="B637" t="str">
            <v xml:space="preserve">AMP Publishing                     </v>
          </cell>
        </row>
        <row r="638">
          <cell r="B638" t="str">
            <v xml:space="preserve">Ampliar-Repr.Turísticas e Serviços </v>
          </cell>
        </row>
        <row r="639">
          <cell r="B639" t="str">
            <v>AMRL-Aashto Materiais Reference Lab</v>
          </cell>
        </row>
        <row r="640">
          <cell r="B640" t="str">
            <v>Amserver-Com.Manutª Equip.Informáti</v>
          </cell>
        </row>
        <row r="641">
          <cell r="B641" t="str">
            <v xml:space="preserve">Amsterdam Airport Schiphol         </v>
          </cell>
        </row>
        <row r="642">
          <cell r="B642" t="str">
            <v xml:space="preserve">Amsterdam Airport Schiphol         </v>
          </cell>
        </row>
        <row r="643">
          <cell r="B643" t="str">
            <v>ANA ALEXANDRA VIEIRA CARNEIRO OLIVE</v>
          </cell>
        </row>
        <row r="644">
          <cell r="B644" t="str">
            <v xml:space="preserve">Ana Antunes Pereira Val.Alves      </v>
          </cell>
        </row>
        <row r="645">
          <cell r="B645" t="str">
            <v xml:space="preserve">ANA ARMINDA COVAS RAMOS DIAS       </v>
          </cell>
        </row>
        <row r="646">
          <cell r="B646" t="str">
            <v xml:space="preserve">Ana Bela Medeiros Carreiro e Silva </v>
          </cell>
        </row>
        <row r="647">
          <cell r="B647" t="str">
            <v xml:space="preserve">Ana Carolina Figueiredo            </v>
          </cell>
        </row>
        <row r="648">
          <cell r="B648" t="str">
            <v>Ana Catarina de Almeida Ribeiro Val</v>
          </cell>
        </row>
        <row r="649">
          <cell r="B649" t="str">
            <v>Ana Catarina Marecos de Oliveira Vi</v>
          </cell>
        </row>
        <row r="650">
          <cell r="B650" t="str">
            <v xml:space="preserve">Ana Clara Cardoso Soares de Melo   </v>
          </cell>
        </row>
        <row r="651">
          <cell r="B651" t="str">
            <v xml:space="preserve">Ana Cláudia Duarte Figueira        </v>
          </cell>
        </row>
        <row r="652">
          <cell r="B652" t="str">
            <v xml:space="preserve">ANA CORREA FRAGOSO                 </v>
          </cell>
        </row>
        <row r="653">
          <cell r="B653" t="str">
            <v xml:space="preserve">ANA CRISTINA AMARAL M M PITEIRA    </v>
          </cell>
        </row>
        <row r="654">
          <cell r="B654" t="str">
            <v>ANA CRISTINA BETTENCOURT F. B. AVEL</v>
          </cell>
        </row>
        <row r="655">
          <cell r="B655" t="str">
            <v>ANA CRISTINA BOTELHO G. DE GUAPO DE</v>
          </cell>
        </row>
        <row r="656">
          <cell r="B656" t="str">
            <v xml:space="preserve">Ana Cristina Campos Pinto Coelho   </v>
          </cell>
        </row>
        <row r="657">
          <cell r="B657" t="str">
            <v xml:space="preserve">Ana Cristina da Silva Carvalho     </v>
          </cell>
        </row>
        <row r="658">
          <cell r="B658" t="str">
            <v xml:space="preserve">ANA CRISTINA DE ALMEIDA PIMENTEL   </v>
          </cell>
        </row>
        <row r="659">
          <cell r="B659" t="str">
            <v xml:space="preserve">ANA CRISTINA LARO DA COSTA         </v>
          </cell>
        </row>
        <row r="660">
          <cell r="B660" t="str">
            <v>Ana Cristina Miguens Vieira de Quen</v>
          </cell>
        </row>
        <row r="661">
          <cell r="B661" t="str">
            <v xml:space="preserve">Ana Cristina Moura Pinto Outeiro   </v>
          </cell>
        </row>
        <row r="662">
          <cell r="B662" t="str">
            <v xml:space="preserve">ANA CRISTINA PINTO MARINHO         </v>
          </cell>
        </row>
        <row r="663">
          <cell r="B663" t="str">
            <v xml:space="preserve">ANA CRISTINA R. P. DE SOUSA        </v>
          </cell>
        </row>
        <row r="664">
          <cell r="B664" t="str">
            <v xml:space="preserve">ANA CRISTINA RODRIGUES             </v>
          </cell>
        </row>
        <row r="665">
          <cell r="B665" t="str">
            <v xml:space="preserve">ANA CRISTINA RODRIGUES ROCHA       </v>
          </cell>
        </row>
        <row r="666">
          <cell r="B666" t="str">
            <v>ANA CRISTINA TEIXEIRA LIMA FIGUEIRA</v>
          </cell>
        </row>
        <row r="667">
          <cell r="B667" t="str">
            <v xml:space="preserve">ANA CRISTINA V P V MELO BANDEIRA   </v>
          </cell>
        </row>
        <row r="668">
          <cell r="B668" t="str">
            <v xml:space="preserve">Ana Cristina Valadas Grilo         </v>
          </cell>
        </row>
        <row r="669">
          <cell r="B669" t="str">
            <v xml:space="preserve">Ana Cristina Valadas Grilo         </v>
          </cell>
        </row>
        <row r="670">
          <cell r="B670" t="str">
            <v xml:space="preserve">Ana e Santos, Lda                  </v>
          </cell>
        </row>
        <row r="671">
          <cell r="B671" t="str">
            <v xml:space="preserve">ANA EMILIA PINTO PESQUEIRA MARQUES </v>
          </cell>
        </row>
        <row r="672">
          <cell r="B672" t="str">
            <v xml:space="preserve">ANA ISABEL AGOSTINHO CATARINO      </v>
          </cell>
        </row>
        <row r="673">
          <cell r="B673" t="str">
            <v>Ana Isabel Amaral, Saúde no Trabalh</v>
          </cell>
        </row>
        <row r="674">
          <cell r="B674" t="str">
            <v>ANA ISABEL BOTELHO DE ALMEIDA MESQU</v>
          </cell>
        </row>
        <row r="675">
          <cell r="B675" t="str">
            <v xml:space="preserve">ANA ISABEL CASTRO PULIDO           </v>
          </cell>
        </row>
        <row r="676">
          <cell r="B676" t="str">
            <v xml:space="preserve">ANA ISABEL CORREIA SANTOS          </v>
          </cell>
        </row>
        <row r="677">
          <cell r="B677" t="str">
            <v>Ana Isabel Gomes Ferreira F.Cardoso</v>
          </cell>
        </row>
        <row r="678">
          <cell r="B678" t="str">
            <v xml:space="preserve">Ana Isabel P. Medeiros Amaral      </v>
          </cell>
        </row>
        <row r="679">
          <cell r="B679" t="str">
            <v xml:space="preserve">Ana Isabel Pereira de Sousa        </v>
          </cell>
        </row>
        <row r="680">
          <cell r="B680" t="str">
            <v xml:space="preserve">Ana Leonor dos Santos Pereira      </v>
          </cell>
        </row>
        <row r="681">
          <cell r="B681" t="str">
            <v xml:space="preserve">ANA LUCIA VIEIRA TEIXEIRA PAULO    </v>
          </cell>
        </row>
        <row r="682">
          <cell r="B682" t="str">
            <v>Ana Luísa Esteves Leal Rodrigues Ca</v>
          </cell>
        </row>
        <row r="683">
          <cell r="B683" t="str">
            <v xml:space="preserve">Ana Luísa Mendes Ferreira          </v>
          </cell>
        </row>
        <row r="684">
          <cell r="B684" t="str">
            <v xml:space="preserve">Ana Luisa Peñate Soares            </v>
          </cell>
        </row>
        <row r="685">
          <cell r="B685" t="str">
            <v xml:space="preserve">Ana Luísa Rodrigues Monteiro       </v>
          </cell>
        </row>
        <row r="686">
          <cell r="B686" t="str">
            <v xml:space="preserve">ANA LURDES DE SOUSA ANJOS          </v>
          </cell>
        </row>
        <row r="687">
          <cell r="B687" t="str">
            <v xml:space="preserve">Ana Margarida Abrantes F. Pena     </v>
          </cell>
        </row>
        <row r="688">
          <cell r="B688" t="str">
            <v xml:space="preserve">ANA MARGARIDA LUZINDRO DE AZAREDO  </v>
          </cell>
        </row>
        <row r="689">
          <cell r="B689" t="str">
            <v>ANA MARGARIDA REZENDE TROPA PEREIRA</v>
          </cell>
        </row>
        <row r="690">
          <cell r="B690" t="str">
            <v xml:space="preserve">ANA MARGARIDA SILVEIRO SÍTIMA      </v>
          </cell>
        </row>
        <row r="691">
          <cell r="B691" t="str">
            <v xml:space="preserve">ANA MARIA AGUIAR COSTA DIAS        </v>
          </cell>
        </row>
        <row r="692">
          <cell r="B692" t="str">
            <v xml:space="preserve">ANA MARIA AMEIXA ELOI ESTEVAO      </v>
          </cell>
        </row>
        <row r="693">
          <cell r="B693" t="str">
            <v xml:space="preserve">Ana Maria C.Da Costa S.Laranjo     </v>
          </cell>
        </row>
        <row r="694">
          <cell r="B694" t="str">
            <v xml:space="preserve">ANA MARIA C.V.SABINO N. ALMEIDA    </v>
          </cell>
        </row>
        <row r="695">
          <cell r="B695" t="str">
            <v xml:space="preserve">Ana Maria Casanova Pinto           </v>
          </cell>
        </row>
        <row r="696">
          <cell r="B696" t="str">
            <v xml:space="preserve">Ana Maria Costa Teles Gutierres    </v>
          </cell>
        </row>
        <row r="697">
          <cell r="B697" t="str">
            <v xml:space="preserve">ANA MARIA COSTA TELES GUTIERREZ    </v>
          </cell>
        </row>
        <row r="698">
          <cell r="B698" t="str">
            <v xml:space="preserve">ANA MARIA DE MATOS NOBREGA         </v>
          </cell>
        </row>
        <row r="699">
          <cell r="B699" t="str">
            <v xml:space="preserve">ANA MARIA DOS S.PEREIRA P. CORREIA </v>
          </cell>
        </row>
        <row r="700">
          <cell r="B700" t="str">
            <v xml:space="preserve">Ana Maria Gonçalves                </v>
          </cell>
        </row>
        <row r="701">
          <cell r="B701" t="str">
            <v>ANA MARIA GONÇALVES DE ARAGAO QUINT</v>
          </cell>
        </row>
        <row r="702">
          <cell r="B702" t="str">
            <v xml:space="preserve">ANA MARIA HENRIQUES P.T ALMEIDA    </v>
          </cell>
        </row>
        <row r="703">
          <cell r="B703" t="str">
            <v xml:space="preserve">Ana Maria L. Silva                 </v>
          </cell>
        </row>
        <row r="704">
          <cell r="B704" t="str">
            <v xml:space="preserve">Ana Maria Maia Brandão, Lda        </v>
          </cell>
        </row>
        <row r="705">
          <cell r="B705" t="str">
            <v xml:space="preserve">ANA MARIA MEDEIROS CRUZINHA        </v>
          </cell>
        </row>
        <row r="706">
          <cell r="B706" t="str">
            <v xml:space="preserve">ANA MARIA OLIVEIRA DIAS            </v>
          </cell>
        </row>
        <row r="707">
          <cell r="B707" t="str">
            <v xml:space="preserve">Ana Maria Ribeiro Silva Ramos      </v>
          </cell>
        </row>
        <row r="708">
          <cell r="B708" t="str">
            <v>Ana Maria Seixas Magalhães Fernande</v>
          </cell>
        </row>
        <row r="709">
          <cell r="B709" t="str">
            <v xml:space="preserve">Ana Maria Tavares Botelho          </v>
          </cell>
        </row>
        <row r="710">
          <cell r="B710" t="str">
            <v xml:space="preserve">Ana Patricia Vasconcelos Lopes     </v>
          </cell>
        </row>
        <row r="711">
          <cell r="B711" t="str">
            <v xml:space="preserve">Ana Patrícia Vieira                </v>
          </cell>
        </row>
        <row r="712">
          <cell r="B712" t="str">
            <v xml:space="preserve">Ana Paula Almeida Medeiros         </v>
          </cell>
        </row>
        <row r="713">
          <cell r="B713" t="str">
            <v xml:space="preserve">ANA PAULA CHAGAS VIEIRA PIRES      </v>
          </cell>
        </row>
        <row r="714">
          <cell r="B714" t="str">
            <v xml:space="preserve">Ana Paula de Melo Andrade          </v>
          </cell>
        </row>
        <row r="715">
          <cell r="B715" t="str">
            <v xml:space="preserve">ANA PAULA DE MELO ANDRADE          </v>
          </cell>
        </row>
        <row r="716">
          <cell r="B716" t="str">
            <v>ANA PAULA DOS SANTOS DA S. FERREIRA</v>
          </cell>
        </row>
        <row r="717">
          <cell r="B717" t="str">
            <v xml:space="preserve">Ana Paula Fortunato Santos Lopes   </v>
          </cell>
        </row>
        <row r="718">
          <cell r="B718" t="str">
            <v>ANA PAULA GAMEIRO DOS S. D.R.DA SIL</v>
          </cell>
        </row>
        <row r="719">
          <cell r="B719" t="str">
            <v xml:space="preserve">ANA PAULA GONÇALVES S MONTEIRO     </v>
          </cell>
        </row>
        <row r="720">
          <cell r="B720" t="str">
            <v xml:space="preserve">ANA PAULA LEAL PEREIRA             </v>
          </cell>
        </row>
        <row r="721">
          <cell r="B721" t="str">
            <v xml:space="preserve">ANA PAULA MOTA ROSARIO SILVA       </v>
          </cell>
        </row>
        <row r="722">
          <cell r="B722" t="str">
            <v xml:space="preserve">ANA PAULA P. OLIVEIRA COLARINHA    </v>
          </cell>
        </row>
        <row r="723">
          <cell r="B723" t="str">
            <v xml:space="preserve">ANA PAULA PERROLAS JESUS           </v>
          </cell>
        </row>
        <row r="724">
          <cell r="B724" t="str">
            <v xml:space="preserve">ANA PAULA SEVERINO OLIVEIRA        </v>
          </cell>
        </row>
        <row r="725">
          <cell r="B725" t="str">
            <v xml:space="preserve">ANA PAULA VAZ                      </v>
          </cell>
        </row>
        <row r="726">
          <cell r="B726" t="str">
            <v xml:space="preserve">Ana Pinto Lobo                     </v>
          </cell>
        </row>
        <row r="727">
          <cell r="B727" t="str">
            <v xml:space="preserve">Ana Raquel Soares Marote Luís      </v>
          </cell>
        </row>
        <row r="728">
          <cell r="B728" t="str">
            <v xml:space="preserve">ANA RITA FREITAS XAVIER            </v>
          </cell>
        </row>
        <row r="729">
          <cell r="B729" t="str">
            <v xml:space="preserve">Ana Rita Ribeiro Costa e Almeida   </v>
          </cell>
        </row>
        <row r="730">
          <cell r="B730" t="str">
            <v xml:space="preserve">ANA RITA SANTO TOMÉ FIDALGO        </v>
          </cell>
        </row>
        <row r="731">
          <cell r="B731" t="str">
            <v>Ana Rosa Pinto Sousa Moreira &amp; Cª,L</v>
          </cell>
        </row>
        <row r="732">
          <cell r="B732" t="str">
            <v xml:space="preserve">ANA SILVIA MENDONCA BARROS LIMA    </v>
          </cell>
        </row>
        <row r="733">
          <cell r="B733" t="str">
            <v xml:space="preserve">Ana Sofia  da Silva Lopes Gomes    </v>
          </cell>
        </row>
        <row r="734">
          <cell r="B734" t="str">
            <v xml:space="preserve">ANA SOFIA C S S COELHO V CARDOSO   </v>
          </cell>
        </row>
        <row r="735">
          <cell r="B735" t="str">
            <v>ANA SOFIA C.P. B. DE OLIVEIRA GORDA</v>
          </cell>
        </row>
        <row r="736">
          <cell r="B736" t="str">
            <v xml:space="preserve">ANA SOFIA DA  SILVA ROBALO         </v>
          </cell>
        </row>
        <row r="737">
          <cell r="B737" t="str">
            <v xml:space="preserve">Ana Sofia Rafael Sousa e Silva     </v>
          </cell>
        </row>
        <row r="738">
          <cell r="B738" t="str">
            <v xml:space="preserve">Ana Sofia Roxo Moura               </v>
          </cell>
        </row>
        <row r="739">
          <cell r="B739" t="str">
            <v xml:space="preserve">Ana Sofia Santos Brito André       </v>
          </cell>
        </row>
        <row r="740">
          <cell r="B740" t="str">
            <v xml:space="preserve">ANA SOFIA SILVA MOREIRA SANTOS     </v>
          </cell>
        </row>
        <row r="741">
          <cell r="B741" t="str">
            <v>Ana Teresa Pinto Santos Nunes Madei</v>
          </cell>
        </row>
        <row r="742">
          <cell r="B742" t="str">
            <v xml:space="preserve">Anabela Almeida.com-P.Eventos,Lda  </v>
          </cell>
        </row>
        <row r="743">
          <cell r="B743" t="str">
            <v xml:space="preserve">ANABELA ARAUJO N. COSTA            </v>
          </cell>
        </row>
        <row r="744">
          <cell r="B744" t="str">
            <v xml:space="preserve">ANABELA DIAS GERALDES              </v>
          </cell>
        </row>
        <row r="745">
          <cell r="B745" t="str">
            <v>ANABELA SOUSA MOURA GUEDES CARVALHO</v>
          </cell>
        </row>
        <row r="746">
          <cell r="B746" t="str">
            <v xml:space="preserve">Anacom-Autorid.Nac.Comunicações    </v>
          </cell>
        </row>
        <row r="747">
          <cell r="B747" t="str">
            <v xml:space="preserve">Análises Clinicas Machado, Lda     </v>
          </cell>
        </row>
        <row r="748">
          <cell r="B748" t="str">
            <v xml:space="preserve">Analyser Sales Ltd.                </v>
          </cell>
        </row>
        <row r="749">
          <cell r="B749" t="str">
            <v xml:space="preserve">Anam-Aerop.Naveg.Aér.Madeira,S.A.  </v>
          </cell>
        </row>
        <row r="750">
          <cell r="B750" t="str">
            <v xml:space="preserve">Anamané - Representações, Lda      </v>
          </cell>
        </row>
        <row r="751">
          <cell r="B751" t="str">
            <v xml:space="preserve">Anasis - Cessão de Créditos        </v>
          </cell>
        </row>
        <row r="752">
          <cell r="B752" t="str">
            <v xml:space="preserve">Anasiscor-Análise Sist.Grafic.Lda  </v>
          </cell>
        </row>
        <row r="753">
          <cell r="B753" t="str">
            <v xml:space="preserve">Anasoa                             </v>
          </cell>
        </row>
        <row r="754">
          <cell r="B754" t="str">
            <v xml:space="preserve">ANASOA                             </v>
          </cell>
        </row>
        <row r="755">
          <cell r="B755" t="str">
            <v xml:space="preserve">Anastácio Saldanha,Unipessoal,Lda  </v>
          </cell>
        </row>
        <row r="756">
          <cell r="B756" t="str">
            <v xml:space="preserve">ANBP-Ass.N.Bombeiros Profissionais </v>
          </cell>
        </row>
        <row r="757">
          <cell r="B757" t="str">
            <v xml:space="preserve">ANCAP-Ass.Nac.Combate Pobreza      </v>
          </cell>
        </row>
        <row r="758">
          <cell r="B758" t="str">
            <v xml:space="preserve">Ancor-António Augusto Correia,Lda  </v>
          </cell>
        </row>
        <row r="759">
          <cell r="B759" t="str">
            <v>Andifer-Comercio Geral de Carnes,LD</v>
          </cell>
        </row>
        <row r="760">
          <cell r="B760" t="str">
            <v xml:space="preserve">Andrade &amp; Filhos, Lda              </v>
          </cell>
        </row>
        <row r="761">
          <cell r="B761" t="str">
            <v xml:space="preserve">Andrade e Irmão, Lda.              </v>
          </cell>
        </row>
        <row r="762">
          <cell r="B762" t="str">
            <v xml:space="preserve">Andrade e Saraiva, Lda             </v>
          </cell>
        </row>
        <row r="763">
          <cell r="B763" t="str">
            <v xml:space="preserve">Andrade Melo, Lda.                 </v>
          </cell>
        </row>
        <row r="764">
          <cell r="B764" t="str">
            <v xml:space="preserve">Andrade Santarém &amp; Cª              </v>
          </cell>
        </row>
        <row r="765">
          <cell r="B765" t="str">
            <v xml:space="preserve">ANDRE BAIROS MOURA                 </v>
          </cell>
        </row>
        <row r="766">
          <cell r="B766" t="str">
            <v xml:space="preserve">André Eloy                         </v>
          </cell>
        </row>
        <row r="767">
          <cell r="B767" t="str">
            <v xml:space="preserve">André Filipe Borges da Ponte       </v>
          </cell>
        </row>
        <row r="768">
          <cell r="B768" t="str">
            <v xml:space="preserve">André Filipe Rodrigues Lopes       </v>
          </cell>
        </row>
        <row r="769">
          <cell r="B769" t="str">
            <v xml:space="preserve">ANDRE MAGALHAES MOREIRA PINHO      </v>
          </cell>
        </row>
        <row r="770">
          <cell r="B770" t="str">
            <v xml:space="preserve">ANDRÉ MARCELINO MATEUS DA SILVA    </v>
          </cell>
        </row>
        <row r="771">
          <cell r="B771" t="str">
            <v xml:space="preserve">Andreas STIHL, SA                  </v>
          </cell>
        </row>
        <row r="772">
          <cell r="B772" t="str">
            <v xml:space="preserve">Andreia Cristina Almeida Azevedo   </v>
          </cell>
        </row>
        <row r="773">
          <cell r="B773" t="str">
            <v xml:space="preserve">ANDREIA FILIPA FERREIRA CARVALHO   </v>
          </cell>
        </row>
        <row r="774">
          <cell r="B774" t="str">
            <v xml:space="preserve">Andreia Isabel Jacinta Sopa        </v>
          </cell>
        </row>
        <row r="775">
          <cell r="B775" t="str">
            <v xml:space="preserve">ANDREIA SOFIA MENDES BARROQUEIRO   </v>
          </cell>
        </row>
        <row r="776">
          <cell r="B776" t="str">
            <v xml:space="preserve">Andriy Stepanskyy                  </v>
          </cell>
        </row>
        <row r="777">
          <cell r="B777" t="str">
            <v xml:space="preserve">ANE Tours-Ag.Viagens e Turismo,Lda </v>
          </cell>
        </row>
        <row r="778">
          <cell r="B778" t="str">
            <v xml:space="preserve">ANEPE-Ass.Nac.Emp.Parques Estac.   </v>
          </cell>
        </row>
        <row r="779">
          <cell r="B779" t="str">
            <v>Anfei-Assoc.Nac.Formação Electr.Ind</v>
          </cell>
        </row>
        <row r="780">
          <cell r="B780" t="str">
            <v xml:space="preserve">Ângela Maria Duarte de Almeida     </v>
          </cell>
        </row>
        <row r="781">
          <cell r="B781" t="str">
            <v xml:space="preserve">ANGELA MARIA DUARTE FERREIRA NETO  </v>
          </cell>
        </row>
        <row r="782">
          <cell r="B782" t="str">
            <v xml:space="preserve">Angelo Chaves Braga                </v>
          </cell>
        </row>
        <row r="783">
          <cell r="B783" t="str">
            <v xml:space="preserve">Angelo e Costa                     </v>
          </cell>
        </row>
        <row r="784">
          <cell r="B784" t="str">
            <v xml:space="preserve">ANGELO JOAQUIM FERREIRA PINTO      </v>
          </cell>
        </row>
        <row r="785">
          <cell r="B785" t="str">
            <v xml:space="preserve">Angelo M.F.Costa                   </v>
          </cell>
        </row>
        <row r="786">
          <cell r="B786" t="str">
            <v xml:space="preserve">Angelo Manuel P. Figueiredo        </v>
          </cell>
        </row>
        <row r="787">
          <cell r="B787" t="str">
            <v xml:space="preserve">ANGELO MIGUEL PIMENTEL MOREIRA     </v>
          </cell>
        </row>
        <row r="788">
          <cell r="B788" t="str">
            <v xml:space="preserve">Aníbal Guerreiro S.Revez Costa     </v>
          </cell>
        </row>
        <row r="789">
          <cell r="B789" t="str">
            <v xml:space="preserve">Aníbal Marques, Lda                </v>
          </cell>
        </row>
        <row r="790">
          <cell r="B790" t="str">
            <v xml:space="preserve">ANIBAL MARTINS OLIVEIRA            </v>
          </cell>
        </row>
        <row r="791">
          <cell r="B791" t="str">
            <v xml:space="preserve">Aníbal Santos &amp; Rodrigues, Lda     </v>
          </cell>
        </row>
        <row r="792">
          <cell r="B792" t="str">
            <v xml:space="preserve">Aníbal Sousa Rocha, Herd.,Lda      </v>
          </cell>
        </row>
        <row r="793">
          <cell r="B793" t="str">
            <v xml:space="preserve">Aniceto Silva e Ca, Lda.           </v>
          </cell>
        </row>
        <row r="794">
          <cell r="B794" t="str">
            <v xml:space="preserve">Anidas-Construções Metálicas, Lda  </v>
          </cell>
        </row>
        <row r="795">
          <cell r="B795" t="str">
            <v xml:space="preserve">Anilper                            </v>
          </cell>
        </row>
        <row r="796">
          <cell r="B796" t="str">
            <v xml:space="preserve">Animationspirit-Unipessoal, Lda    </v>
          </cell>
        </row>
        <row r="797">
          <cell r="B797" t="str">
            <v xml:space="preserve">Anino &amp; Tavares, Lda               </v>
          </cell>
        </row>
        <row r="798">
          <cell r="B798" t="str">
            <v xml:space="preserve">Anixter Portugal, Sa               </v>
          </cell>
        </row>
        <row r="799">
          <cell r="B799" t="str">
            <v xml:space="preserve">Annals Of Air And Space Law        </v>
          </cell>
        </row>
        <row r="800">
          <cell r="B800" t="str">
            <v xml:space="preserve">Anra Aviation Consulting           </v>
          </cell>
        </row>
        <row r="801">
          <cell r="B801" t="str">
            <v xml:space="preserve">Anselmo Estêvão Júlio -            </v>
          </cell>
        </row>
        <row r="802">
          <cell r="B802" t="str">
            <v xml:space="preserve">Ansi Lumen-Soluç.Audiovisuais,Lda  </v>
          </cell>
        </row>
        <row r="803">
          <cell r="B803" t="str">
            <v xml:space="preserve">Ansico-Decoração Interiores, Lda   </v>
          </cell>
        </row>
        <row r="804">
          <cell r="B804" t="str">
            <v xml:space="preserve">Antalis Portugal, SA               </v>
          </cell>
        </row>
        <row r="805">
          <cell r="B805" t="str">
            <v xml:space="preserve">Antatlantis-Rent A Car             </v>
          </cell>
        </row>
        <row r="806">
          <cell r="B806" t="str">
            <v xml:space="preserve">Anterex  - Equip.Electromec,Lda    </v>
          </cell>
        </row>
        <row r="807">
          <cell r="B807" t="str">
            <v xml:space="preserve">Antero Costa                       </v>
          </cell>
        </row>
        <row r="808">
          <cell r="B808" t="str">
            <v xml:space="preserve">Antero Filipe Carvalho da Silva    </v>
          </cell>
        </row>
        <row r="809">
          <cell r="B809" t="str">
            <v xml:space="preserve">Antero Paiva &amp; Filhos, Lda         </v>
          </cell>
        </row>
        <row r="810">
          <cell r="B810" t="str">
            <v xml:space="preserve">Antero Rego-Auto Ilha Verde, Lda   </v>
          </cell>
        </row>
        <row r="811">
          <cell r="B811" t="str">
            <v xml:space="preserve">Anticiclone - Inst.Técnicas, Lda   </v>
          </cell>
        </row>
        <row r="812">
          <cell r="B812" t="str">
            <v xml:space="preserve">Antigona - Editores Refract.,Lda   </v>
          </cell>
        </row>
        <row r="813">
          <cell r="B813" t="str">
            <v xml:space="preserve">Antónia dos Santos Pinto           </v>
          </cell>
        </row>
        <row r="814">
          <cell r="B814" t="str">
            <v xml:space="preserve">ANTONIO  BOTELHO FONTINHA          </v>
          </cell>
        </row>
        <row r="815">
          <cell r="B815" t="str">
            <v xml:space="preserve">ANTONIO  EMILIO DE LORENA PIRES    </v>
          </cell>
        </row>
        <row r="816">
          <cell r="B816" t="str">
            <v xml:space="preserve">ANTONIO  MAGALHAES DA SILVA        </v>
          </cell>
        </row>
        <row r="817">
          <cell r="B817" t="str">
            <v xml:space="preserve">ANTONIO  RODRIGUES CARDOSO         </v>
          </cell>
        </row>
        <row r="818">
          <cell r="B818" t="str">
            <v xml:space="preserve">António A. Ferreira de Abreu, Lda  </v>
          </cell>
        </row>
        <row r="819">
          <cell r="B819" t="str">
            <v xml:space="preserve">António Alberto Carreiro Xavier    </v>
          </cell>
        </row>
        <row r="820">
          <cell r="B820" t="str">
            <v xml:space="preserve">ANTONIO ALFREDO SILVA SOARES       </v>
          </cell>
        </row>
        <row r="821">
          <cell r="B821" t="str">
            <v xml:space="preserve">António Alves &amp; Filhos, Lda        </v>
          </cell>
        </row>
        <row r="822">
          <cell r="B822" t="str">
            <v xml:space="preserve">António Augusto Leal dos Santos    </v>
          </cell>
        </row>
        <row r="823">
          <cell r="B823" t="str">
            <v xml:space="preserve">António Augusto Ribeiro Leite,Lda  </v>
          </cell>
        </row>
        <row r="824">
          <cell r="B824" t="str">
            <v>António B.Ferreira,A.França Dória,L</v>
          </cell>
        </row>
        <row r="825">
          <cell r="B825" t="str">
            <v xml:space="preserve">António Barbosa                    </v>
          </cell>
        </row>
        <row r="826">
          <cell r="B826" t="str">
            <v xml:space="preserve">ANTONIO BORGES PEREIRA             </v>
          </cell>
        </row>
        <row r="827">
          <cell r="B827" t="str">
            <v xml:space="preserve">António Borges, Lda                </v>
          </cell>
        </row>
        <row r="828">
          <cell r="B828" t="str">
            <v xml:space="preserve">António C. Fernandes de Carvalho   </v>
          </cell>
        </row>
        <row r="829">
          <cell r="B829" t="str">
            <v xml:space="preserve">António Cabral Resendes            </v>
          </cell>
        </row>
        <row r="830">
          <cell r="B830" t="str">
            <v xml:space="preserve">ANTONIO CANDIDO MONTEIRO           </v>
          </cell>
        </row>
        <row r="831">
          <cell r="B831" t="str">
            <v xml:space="preserve">ANTONIO CARLOS DIAS MOREIRA        </v>
          </cell>
        </row>
        <row r="832">
          <cell r="B832" t="str">
            <v xml:space="preserve">António Carlos Medeiros Soares     </v>
          </cell>
        </row>
        <row r="833">
          <cell r="B833" t="str">
            <v xml:space="preserve">António Castel-Branco, Unipess,Lda </v>
          </cell>
        </row>
        <row r="834">
          <cell r="B834" t="str">
            <v xml:space="preserve">António Cecílio Martins, Lda       </v>
          </cell>
        </row>
        <row r="835">
          <cell r="B835" t="str">
            <v xml:space="preserve">António Coelho, Ldª                </v>
          </cell>
        </row>
        <row r="836">
          <cell r="B836" t="str">
            <v xml:space="preserve">António Conceição Bairos Medeiros  </v>
          </cell>
        </row>
        <row r="837">
          <cell r="B837" t="str">
            <v xml:space="preserve">António Correia e Filho, Lda       </v>
          </cell>
        </row>
        <row r="838">
          <cell r="B838" t="str">
            <v xml:space="preserve">António Costa Pardal-Soc.Unip.Lda  </v>
          </cell>
        </row>
        <row r="839">
          <cell r="B839" t="str">
            <v xml:space="preserve">ANTONIO DA ASCENSÃO MARQUES        </v>
          </cell>
        </row>
        <row r="840">
          <cell r="B840" t="str">
            <v xml:space="preserve">António da Silva Costa             </v>
          </cell>
        </row>
        <row r="841">
          <cell r="B841" t="str">
            <v xml:space="preserve">António da Silva Dores, SA         </v>
          </cell>
        </row>
        <row r="842">
          <cell r="B842" t="str">
            <v xml:space="preserve">António da Silva Maia, Lda.        </v>
          </cell>
        </row>
        <row r="843">
          <cell r="B843" t="str">
            <v xml:space="preserve">António da Silva Moreira           </v>
          </cell>
        </row>
        <row r="844">
          <cell r="B844" t="str">
            <v xml:space="preserve">António da Silva Moreira           </v>
          </cell>
        </row>
        <row r="845">
          <cell r="B845" t="str">
            <v xml:space="preserve">ANTÓNIO DA SILVA PEREIRA           </v>
          </cell>
        </row>
        <row r="846">
          <cell r="B846" t="str">
            <v xml:space="preserve">António de Azevedo Júnior          </v>
          </cell>
        </row>
        <row r="847">
          <cell r="B847" t="str">
            <v xml:space="preserve">António de Jesus Felizardo         </v>
          </cell>
        </row>
        <row r="848">
          <cell r="B848" t="str">
            <v xml:space="preserve">António Domingos Lopes do Pereiro  </v>
          </cell>
        </row>
        <row r="849">
          <cell r="B849" t="str">
            <v xml:space="preserve">António Domingos Lopes do Pereiro  </v>
          </cell>
        </row>
        <row r="850">
          <cell r="B850" t="str">
            <v xml:space="preserve">ANTONIO DOMINGOS NABAIS CRUZ       </v>
          </cell>
        </row>
        <row r="851">
          <cell r="B851" t="str">
            <v xml:space="preserve">ANTONIO DOS SANTOS MORGADO         </v>
          </cell>
        </row>
        <row r="852">
          <cell r="B852" t="str">
            <v xml:space="preserve">António Duarte Medeiros Arruda     </v>
          </cell>
        </row>
        <row r="853">
          <cell r="B853" t="str">
            <v xml:space="preserve">António Eduardo Costa Oliveira     </v>
          </cell>
        </row>
        <row r="854">
          <cell r="B854" t="str">
            <v xml:space="preserve">António Eduardo Machado, Lda       </v>
          </cell>
        </row>
        <row r="855">
          <cell r="B855" t="str">
            <v xml:space="preserve">António Eduardo Melo Pimentel,Ld   </v>
          </cell>
        </row>
        <row r="856">
          <cell r="B856" t="str">
            <v xml:space="preserve">António Emílio Serpa Perry Nava    </v>
          </cell>
        </row>
        <row r="857">
          <cell r="B857" t="str">
            <v xml:space="preserve">António Ernesto Macedo d'Oliveira  </v>
          </cell>
        </row>
        <row r="858">
          <cell r="B858" t="str">
            <v xml:space="preserve">ANTONIO ESTEVES MALHEIRO           </v>
          </cell>
        </row>
        <row r="859">
          <cell r="B859" t="str">
            <v xml:space="preserve">António F.Cruz e Ferro             </v>
          </cell>
        </row>
        <row r="860">
          <cell r="B860" t="str">
            <v xml:space="preserve">ANTONIO FERNANDO CARVALHO SERRAO   </v>
          </cell>
        </row>
        <row r="861">
          <cell r="B861" t="str">
            <v xml:space="preserve">ANTONIO FERNANDO MATIAS CORREA     </v>
          </cell>
        </row>
        <row r="862">
          <cell r="B862" t="str">
            <v xml:space="preserve">António Fernando Oliveira Silva    </v>
          </cell>
        </row>
        <row r="863">
          <cell r="B863" t="str">
            <v>ANTÓNIO FERNANDO T. DE MACEDO SAMPA</v>
          </cell>
        </row>
        <row r="864">
          <cell r="B864" t="str">
            <v xml:space="preserve">António Ferreira da Costa          </v>
          </cell>
        </row>
        <row r="865">
          <cell r="B865" t="str">
            <v xml:space="preserve">ANTONIO FERREIRA DE CARVALHO       </v>
          </cell>
        </row>
        <row r="866">
          <cell r="B866" t="str">
            <v>António Ferreira Silva &amp; Filhos,Lda</v>
          </cell>
        </row>
        <row r="867">
          <cell r="B867" t="str">
            <v xml:space="preserve">António Figueira e Filho, Lda.     </v>
          </cell>
        </row>
        <row r="868">
          <cell r="B868" t="str">
            <v>António Figueiredo Batista &amp; Fºs,Ld</v>
          </cell>
        </row>
        <row r="869">
          <cell r="B869" t="str">
            <v xml:space="preserve">António Francisco Fragoso Fonseca  </v>
          </cell>
        </row>
        <row r="870">
          <cell r="B870" t="str">
            <v xml:space="preserve">António Francisco G.  Medeiros     </v>
          </cell>
        </row>
        <row r="871">
          <cell r="B871" t="str">
            <v xml:space="preserve">ANTONIO FRANCISCO SALGADO          </v>
          </cell>
        </row>
        <row r="872">
          <cell r="B872" t="str">
            <v>António Franco-Inst.Eléctr.Unip.Lda</v>
          </cell>
        </row>
        <row r="873">
          <cell r="B873" t="str">
            <v xml:space="preserve">António Girão, Lda.                </v>
          </cell>
        </row>
        <row r="874">
          <cell r="B874" t="str">
            <v xml:space="preserve">Antonio Gomez Espina               </v>
          </cell>
        </row>
        <row r="875">
          <cell r="B875" t="str">
            <v xml:space="preserve">António Gonçalves Alves            </v>
          </cell>
        </row>
        <row r="876">
          <cell r="B876" t="str">
            <v>António Guilherme Francisco e Cª,Ld</v>
          </cell>
        </row>
        <row r="877">
          <cell r="B877" t="str">
            <v xml:space="preserve">António Guilherme Francisco, Lda   </v>
          </cell>
        </row>
        <row r="878">
          <cell r="B878" t="str">
            <v xml:space="preserve">ANTÓNIO GUILHERMINO RODRIGUES      </v>
          </cell>
        </row>
        <row r="879">
          <cell r="B879" t="str">
            <v xml:space="preserve">António H. Ferreira                </v>
          </cell>
        </row>
        <row r="880">
          <cell r="B880" t="str">
            <v xml:space="preserve">António Henrique B.Simões Carneiro </v>
          </cell>
        </row>
        <row r="881">
          <cell r="B881" t="str">
            <v xml:space="preserve">António Isidoro Viegas Cavaco      </v>
          </cell>
        </row>
        <row r="882">
          <cell r="B882" t="str">
            <v xml:space="preserve">António Jesus  Mata Muralha        </v>
          </cell>
        </row>
        <row r="883">
          <cell r="B883" t="str">
            <v xml:space="preserve">António Jesus Mata Muralha, Lda    </v>
          </cell>
        </row>
        <row r="884">
          <cell r="B884" t="str">
            <v xml:space="preserve">António João dos Santos Lopes      </v>
          </cell>
        </row>
        <row r="885">
          <cell r="B885" t="str">
            <v xml:space="preserve">António Joaquim Borrego Raposo     </v>
          </cell>
        </row>
        <row r="886">
          <cell r="B886" t="str">
            <v>António Joaquim da Rosa &amp; Filhos Ld</v>
          </cell>
        </row>
        <row r="887">
          <cell r="B887" t="str">
            <v xml:space="preserve">António Joaquim Martins Silva      </v>
          </cell>
        </row>
        <row r="888">
          <cell r="B888" t="str">
            <v xml:space="preserve">António Joaquim Romão              </v>
          </cell>
        </row>
        <row r="889">
          <cell r="B889" t="str">
            <v>António Jorge  Monteiro-I.Electr,UN</v>
          </cell>
        </row>
        <row r="890">
          <cell r="B890" t="str">
            <v xml:space="preserve">ANTONIO JORGE ANDRADE FIGUEIREDO   </v>
          </cell>
        </row>
        <row r="891">
          <cell r="B891" t="str">
            <v xml:space="preserve">António Jorge Cabral Monteiro      </v>
          </cell>
        </row>
        <row r="892">
          <cell r="B892" t="str">
            <v xml:space="preserve">ANTONIO JORGE CARVALHO             </v>
          </cell>
        </row>
        <row r="893">
          <cell r="B893" t="str">
            <v xml:space="preserve">ANTONIO JORGE DINIS ROCHA          </v>
          </cell>
        </row>
        <row r="894">
          <cell r="B894" t="str">
            <v xml:space="preserve">António Jorge Dinis Rocha          </v>
          </cell>
        </row>
        <row r="895">
          <cell r="B895" t="str">
            <v xml:space="preserve">ANTONIO JORGE FERNANDES PINHO      </v>
          </cell>
        </row>
        <row r="896">
          <cell r="B896" t="str">
            <v xml:space="preserve">ANTONIO JORGE MARQUES SANTOS       </v>
          </cell>
        </row>
        <row r="897">
          <cell r="B897" t="str">
            <v xml:space="preserve">António Jorge Raposo Ricardo       </v>
          </cell>
        </row>
        <row r="898">
          <cell r="B898" t="str">
            <v xml:space="preserve">António Jorge Silveira do Amaral   </v>
          </cell>
        </row>
        <row r="899">
          <cell r="B899" t="str">
            <v xml:space="preserve">ANTONIO JORGE VALADARES            </v>
          </cell>
        </row>
        <row r="900">
          <cell r="B900" t="str">
            <v xml:space="preserve">António Jorge Vilela Pereira       </v>
          </cell>
        </row>
        <row r="901">
          <cell r="B901" t="str">
            <v xml:space="preserve">António José A.T. Carmo Unipessoal </v>
          </cell>
        </row>
        <row r="902">
          <cell r="B902" t="str">
            <v xml:space="preserve">António José Almas Rodrigues       </v>
          </cell>
        </row>
        <row r="903">
          <cell r="B903" t="str">
            <v xml:space="preserve">António José Alves da Silva        </v>
          </cell>
        </row>
        <row r="904">
          <cell r="B904" t="str">
            <v xml:space="preserve">António José Bernardo da Silva     </v>
          </cell>
        </row>
        <row r="905">
          <cell r="B905" t="str">
            <v xml:space="preserve">António José C. Jesus              </v>
          </cell>
        </row>
        <row r="906">
          <cell r="B906" t="str">
            <v xml:space="preserve">António José C. Oliveira           </v>
          </cell>
        </row>
        <row r="907">
          <cell r="B907" t="str">
            <v xml:space="preserve">António José Canto Oliveira Maia   </v>
          </cell>
        </row>
        <row r="908">
          <cell r="B908" t="str">
            <v xml:space="preserve">António José Couto Alves           </v>
          </cell>
        </row>
        <row r="909">
          <cell r="B909" t="str">
            <v xml:space="preserve">António José Couto Ferreira        </v>
          </cell>
        </row>
        <row r="910">
          <cell r="B910" t="str">
            <v xml:space="preserve">ANTONIO JOSE CUNHA MIGUEL          </v>
          </cell>
        </row>
        <row r="911">
          <cell r="B911" t="str">
            <v xml:space="preserve">ANTONIO JOSE DA SILVA CORREIA      </v>
          </cell>
        </row>
        <row r="912">
          <cell r="B912" t="str">
            <v>ANTONIO JOSE DO NASCIMENTO D. PEREI</v>
          </cell>
        </row>
        <row r="913">
          <cell r="B913" t="str">
            <v xml:space="preserve">ANTONIO JOSE DOS REIS PEREZ        </v>
          </cell>
        </row>
        <row r="914">
          <cell r="B914" t="str">
            <v xml:space="preserve">ANTONIO JOSE LOPES JESUS           </v>
          </cell>
        </row>
        <row r="915">
          <cell r="B915" t="str">
            <v xml:space="preserve">António José Marques C.Monzelo     </v>
          </cell>
        </row>
        <row r="916">
          <cell r="B916" t="str">
            <v xml:space="preserve">ANTONIO JOSE MONTEIRO FIGUEIREDO   </v>
          </cell>
        </row>
        <row r="917">
          <cell r="B917" t="str">
            <v>António José Nascimento Dinis Perei</v>
          </cell>
        </row>
        <row r="918">
          <cell r="B918" t="str">
            <v xml:space="preserve">ANTONIO JOSÉ RODRIGUES F. OLIVEIRA </v>
          </cell>
        </row>
        <row r="919">
          <cell r="B919" t="str">
            <v xml:space="preserve">ANTONIO JOSÉ SILVA                 </v>
          </cell>
        </row>
        <row r="920">
          <cell r="B920" t="str">
            <v xml:space="preserve">António Júlio Morais Carrelo       </v>
          </cell>
        </row>
        <row r="921">
          <cell r="B921" t="str">
            <v xml:space="preserve">ANTONIO JULIO SANTOS HENRIQUES     </v>
          </cell>
        </row>
        <row r="922">
          <cell r="B922" t="str">
            <v xml:space="preserve">ANTONIO JULIO SILVA VIEIRA         </v>
          </cell>
        </row>
        <row r="923">
          <cell r="B923" t="str">
            <v xml:space="preserve">António Júlio Teixeira de Sousa    </v>
          </cell>
        </row>
        <row r="924">
          <cell r="B924" t="str">
            <v xml:space="preserve">António Luis Alexandre Ramos       </v>
          </cell>
        </row>
        <row r="925">
          <cell r="B925" t="str">
            <v xml:space="preserve">António Luis Cúcio Parada          </v>
          </cell>
        </row>
        <row r="926">
          <cell r="B926" t="str">
            <v xml:space="preserve">ANTÓNIO LUÍS NOVO DA SILVA RODOLFO </v>
          </cell>
        </row>
        <row r="927">
          <cell r="B927" t="str">
            <v xml:space="preserve">António Luis Oliveira do Val       </v>
          </cell>
        </row>
        <row r="928">
          <cell r="B928" t="str">
            <v xml:space="preserve">António Luis Sousa Carreiro        </v>
          </cell>
        </row>
        <row r="929">
          <cell r="B929" t="str">
            <v xml:space="preserve">António M. Costa Gamboa            </v>
          </cell>
        </row>
        <row r="930">
          <cell r="B930" t="str">
            <v xml:space="preserve">António M.Pereira, Miguel Lourenço </v>
          </cell>
        </row>
        <row r="931">
          <cell r="B931" t="str">
            <v xml:space="preserve">António Machado de Sousa           </v>
          </cell>
        </row>
        <row r="932">
          <cell r="B932" t="str">
            <v xml:space="preserve">António Manuel Batista Pestana     </v>
          </cell>
        </row>
        <row r="933">
          <cell r="B933" t="str">
            <v xml:space="preserve">ANTONIO MANUEL BRAGA RESENDES      </v>
          </cell>
        </row>
        <row r="934">
          <cell r="B934" t="str">
            <v xml:space="preserve">António Manuel Carreiro Cardoso    </v>
          </cell>
        </row>
        <row r="935">
          <cell r="B935" t="str">
            <v xml:space="preserve">ANTONIO MANUEL CHAGAS MALAGUEIRO   </v>
          </cell>
        </row>
        <row r="936">
          <cell r="B936" t="str">
            <v xml:space="preserve">ANTONIO MANUEL CRAVO LOUREIRO      </v>
          </cell>
        </row>
        <row r="937">
          <cell r="B937" t="str">
            <v xml:space="preserve">António Manuel da Silva            </v>
          </cell>
        </row>
        <row r="938">
          <cell r="B938" t="str">
            <v xml:space="preserve">ANTONIO MANUEL DA SILVA RIBEIRO    </v>
          </cell>
        </row>
        <row r="939">
          <cell r="B939" t="str">
            <v xml:space="preserve">ANTONIO MANUEL FERNANDES NUNES     </v>
          </cell>
        </row>
        <row r="940">
          <cell r="B940" t="str">
            <v xml:space="preserve">ANTONIO MANUEL FERROS FERNANDES    </v>
          </cell>
        </row>
        <row r="941">
          <cell r="B941" t="str">
            <v xml:space="preserve">António Manuel Garcia Ribeiro      </v>
          </cell>
        </row>
        <row r="942">
          <cell r="B942" t="str">
            <v xml:space="preserve">António Manuel Gaspar Carvalho     </v>
          </cell>
        </row>
        <row r="943">
          <cell r="B943" t="str">
            <v xml:space="preserve">ANTONIO MANUEL GONÇALVES RAMALHETE </v>
          </cell>
        </row>
        <row r="944">
          <cell r="B944" t="str">
            <v xml:space="preserve">António Manuel Martins Grosso      </v>
          </cell>
        </row>
        <row r="945">
          <cell r="B945" t="str">
            <v xml:space="preserve">António Manuel Nobre Sousa         </v>
          </cell>
        </row>
        <row r="946">
          <cell r="B946" t="str">
            <v xml:space="preserve">António Manuel Oliveira Tavares    </v>
          </cell>
        </row>
        <row r="947">
          <cell r="B947" t="str">
            <v xml:space="preserve">António Manuel Pereira Belchior    </v>
          </cell>
        </row>
        <row r="948">
          <cell r="B948" t="str">
            <v xml:space="preserve">ANTONIO MANUEL RUAS ALVES          </v>
          </cell>
        </row>
        <row r="949">
          <cell r="B949" t="str">
            <v xml:space="preserve">António Manuel Sousa Fontes        </v>
          </cell>
        </row>
        <row r="950">
          <cell r="B950" t="str">
            <v xml:space="preserve">António Manuel Sousa Pombo         </v>
          </cell>
        </row>
        <row r="951">
          <cell r="B951" t="str">
            <v xml:space="preserve">ANTONIO MARCELINO C PIRES DA COVA  </v>
          </cell>
        </row>
        <row r="952">
          <cell r="B952" t="str">
            <v xml:space="preserve">ANTONIO MARIA PEREIRA GONCALVES    </v>
          </cell>
        </row>
        <row r="953">
          <cell r="B953" t="str">
            <v xml:space="preserve">António Maria Tavares Júnior, Lda  </v>
          </cell>
        </row>
        <row r="954">
          <cell r="B954" t="str">
            <v xml:space="preserve">António Mário da Silva Ferreira    </v>
          </cell>
        </row>
        <row r="955">
          <cell r="B955" t="str">
            <v xml:space="preserve">ANTONIO MARIO G. C. SILVA          </v>
          </cell>
        </row>
        <row r="956">
          <cell r="B956" t="str">
            <v xml:space="preserve">ANTONIO MARQUES CAVALEIRO          </v>
          </cell>
        </row>
        <row r="957">
          <cell r="B957" t="str">
            <v xml:space="preserve">ANTONIO MARQUES PIRES              </v>
          </cell>
        </row>
        <row r="958">
          <cell r="B958" t="str">
            <v>António Martins Fernandes Silva,Lda</v>
          </cell>
        </row>
        <row r="959">
          <cell r="B959" t="str">
            <v>António Mateus Heleno-Emp.Const. Ci</v>
          </cell>
        </row>
        <row r="960">
          <cell r="B960" t="str">
            <v xml:space="preserve">António Medeiros-S.Unipessoal,Lda  </v>
          </cell>
        </row>
        <row r="961">
          <cell r="B961" t="str">
            <v xml:space="preserve">António Menezes Cordeiro e Ass.    </v>
          </cell>
        </row>
        <row r="962">
          <cell r="B962" t="str">
            <v xml:space="preserve">António Mestre Mateus              </v>
          </cell>
        </row>
        <row r="963">
          <cell r="B963" t="str">
            <v xml:space="preserve">António Miranda Ribeiro            </v>
          </cell>
        </row>
        <row r="964">
          <cell r="B964" t="str">
            <v xml:space="preserve">António Moutinho &amp; Cia., Lda       </v>
          </cell>
        </row>
        <row r="965">
          <cell r="B965" t="str">
            <v xml:space="preserve">António Neves Pires de Sousa Uva   </v>
          </cell>
        </row>
        <row r="966">
          <cell r="B966" t="str">
            <v xml:space="preserve">António Norton C. Lages            </v>
          </cell>
        </row>
        <row r="967">
          <cell r="B967" t="str">
            <v xml:space="preserve">António Nunes Serrador             </v>
          </cell>
        </row>
        <row r="968">
          <cell r="B968" t="str">
            <v xml:space="preserve">António Nuno Barata Feyo           </v>
          </cell>
        </row>
        <row r="969">
          <cell r="B969" t="str">
            <v xml:space="preserve">António Óscar Vedor Magalhães      </v>
          </cell>
        </row>
        <row r="970">
          <cell r="B970" t="str">
            <v xml:space="preserve">ANTONIO PAULO TEIXEIRA BESSA       </v>
          </cell>
        </row>
        <row r="971">
          <cell r="B971" t="str">
            <v xml:space="preserve">António Pedro C.Estácio Marques    </v>
          </cell>
        </row>
        <row r="972">
          <cell r="B972" t="str">
            <v xml:space="preserve">António Pedro Guerreiro Norte      </v>
          </cell>
        </row>
        <row r="973">
          <cell r="B973" t="str">
            <v xml:space="preserve">António Pedro Guerreiro Norte      </v>
          </cell>
        </row>
        <row r="974">
          <cell r="B974" t="str">
            <v xml:space="preserve">António Pedro O.Torres Pereira     </v>
          </cell>
        </row>
        <row r="975">
          <cell r="B975" t="str">
            <v xml:space="preserve">António Pereira &amp; Paula, Lda       </v>
          </cell>
        </row>
        <row r="976">
          <cell r="B976" t="str">
            <v xml:space="preserve">António Pires Santana              </v>
          </cell>
        </row>
        <row r="977">
          <cell r="B977" t="str">
            <v xml:space="preserve">António Raimundo                   </v>
          </cell>
        </row>
        <row r="978">
          <cell r="B978" t="str">
            <v xml:space="preserve">António Ramalho-S.Constr.Desp.Lda  </v>
          </cell>
        </row>
        <row r="979">
          <cell r="B979" t="str">
            <v xml:space="preserve">António Ramos Palma                </v>
          </cell>
        </row>
        <row r="980">
          <cell r="B980" t="str">
            <v xml:space="preserve">António Ramos Palma-S.Constr.,Lda  </v>
          </cell>
        </row>
        <row r="981">
          <cell r="B981" t="str">
            <v xml:space="preserve">ANTONIO RICARDO C. CORREIA MENDES  </v>
          </cell>
        </row>
        <row r="982">
          <cell r="B982" t="str">
            <v xml:space="preserve">António Rodrigues Cabral de Melo   </v>
          </cell>
        </row>
        <row r="983">
          <cell r="B983" t="str">
            <v xml:space="preserve">António Rodrigues Mota             </v>
          </cell>
        </row>
        <row r="984">
          <cell r="B984" t="str">
            <v xml:space="preserve">António Rosa Valério               </v>
          </cell>
        </row>
        <row r="985">
          <cell r="B985" t="str">
            <v xml:space="preserve">ANTONIO RUI A. NOGUEIRA F. CASTRO  </v>
          </cell>
        </row>
        <row r="986">
          <cell r="B986" t="str">
            <v xml:space="preserve">António Rui Mendonça Andrade       </v>
          </cell>
        </row>
        <row r="987">
          <cell r="B987" t="str">
            <v xml:space="preserve">António S. Ferreira                </v>
          </cell>
        </row>
        <row r="988">
          <cell r="B988" t="str">
            <v xml:space="preserve">António Sá e Lino Vilaça, Lda      </v>
          </cell>
        </row>
        <row r="989">
          <cell r="B989" t="str">
            <v xml:space="preserve">António Sá Medeiros Sousa          </v>
          </cell>
        </row>
        <row r="990">
          <cell r="B990" t="str">
            <v>ANTÓNIO SÉRGIO  COSTA BRITO DA MANA</v>
          </cell>
        </row>
        <row r="991">
          <cell r="B991" t="str">
            <v xml:space="preserve">António Sousa Moreira Soares, Lda  </v>
          </cell>
        </row>
        <row r="992">
          <cell r="B992" t="str">
            <v xml:space="preserve">António Sousa Silveira Ferreia     </v>
          </cell>
        </row>
        <row r="993">
          <cell r="B993" t="str">
            <v xml:space="preserve">ANTONIO TEIXEIRA VIEIRA            </v>
          </cell>
        </row>
        <row r="994">
          <cell r="B994" t="str">
            <v xml:space="preserve">António Torres Pedroso             </v>
          </cell>
        </row>
        <row r="995">
          <cell r="B995" t="str">
            <v>António Trindade-E.Eng.Electrot.Lda</v>
          </cell>
        </row>
        <row r="996">
          <cell r="B996" t="str">
            <v xml:space="preserve">António Vasco Ferraz de Sousa      </v>
          </cell>
        </row>
        <row r="997">
          <cell r="B997" t="str">
            <v xml:space="preserve">António Vidal Pinto                </v>
          </cell>
        </row>
        <row r="998">
          <cell r="B998" t="str">
            <v xml:space="preserve">ANTONIO VIEIRA MARTINS             </v>
          </cell>
        </row>
        <row r="999">
          <cell r="B999" t="str">
            <v xml:space="preserve">António Vitor F. Lima              </v>
          </cell>
        </row>
        <row r="1000">
          <cell r="B1000" t="str">
            <v xml:space="preserve">António Vitor Luis Brilha          </v>
          </cell>
        </row>
        <row r="1001">
          <cell r="B1001" t="str">
            <v xml:space="preserve">ANTRAN                             </v>
          </cell>
        </row>
        <row r="1002">
          <cell r="B1002" t="str">
            <v xml:space="preserve">Antunes &amp; Durães-Lda               </v>
          </cell>
        </row>
        <row r="1003">
          <cell r="B1003" t="str">
            <v>AON-Gil Y Carvajal Portugal-C.Seg.S</v>
          </cell>
        </row>
        <row r="1004">
          <cell r="B1004" t="str">
            <v xml:space="preserve">Aosegundocontrol-Tec.Inform.Unip.  </v>
          </cell>
        </row>
        <row r="1005">
          <cell r="B1005" t="str">
            <v xml:space="preserve">APAD-Ass.Port.Apoio Desprotegidos  </v>
          </cell>
        </row>
        <row r="1006">
          <cell r="B1006" t="str">
            <v xml:space="preserve">Apadil S.A.                        </v>
          </cell>
        </row>
        <row r="1007">
          <cell r="B1007" t="str">
            <v xml:space="preserve">APAE-Assoc.Port.Aeronáutica Espaço </v>
          </cell>
        </row>
        <row r="1008">
          <cell r="B1008" t="str">
            <v xml:space="preserve">Apametal-Aparelhag.Metálicas,Lda   </v>
          </cell>
        </row>
        <row r="1009">
          <cell r="B1009" t="str">
            <v xml:space="preserve">APAP-Ass.Empr.Public.Comunicação   </v>
          </cell>
        </row>
        <row r="1010">
          <cell r="B1010" t="str">
            <v xml:space="preserve">APAT                               </v>
          </cell>
        </row>
        <row r="1011">
          <cell r="B1011" t="str">
            <v xml:space="preserve">APAVT-Ass.Port.Ag.Viagens Turismo  </v>
          </cell>
        </row>
        <row r="1012">
          <cell r="B1012" t="str">
            <v xml:space="preserve">APC Distribution LTD               </v>
          </cell>
        </row>
        <row r="1013">
          <cell r="B1013" t="str">
            <v xml:space="preserve">APC Distribution, Ltd              </v>
          </cell>
        </row>
        <row r="1014">
          <cell r="B1014" t="str">
            <v xml:space="preserve">APCADEC-Assoc.Port.Com.e Aprov.    </v>
          </cell>
        </row>
        <row r="1015">
          <cell r="B1015" t="str">
            <v xml:space="preserve">APC-American Power C.Portugal,Lda  </v>
          </cell>
        </row>
        <row r="1016">
          <cell r="B1016" t="str">
            <v xml:space="preserve">APCER-Assoc.Portug.Certificação    </v>
          </cell>
        </row>
        <row r="1017">
          <cell r="B1017" t="str">
            <v>Apdc-Ass. Port.Desenv. Comunicações</v>
          </cell>
        </row>
        <row r="1018">
          <cell r="B1018" t="str">
            <v xml:space="preserve">APEA-Ass.Port.Engenharia Ambiente  </v>
          </cell>
        </row>
        <row r="1019">
          <cell r="B1019" t="str">
            <v xml:space="preserve">APEA-Ass.Port.Engenheiros Ambiente </v>
          </cell>
        </row>
        <row r="1020">
          <cell r="B1020" t="str">
            <v xml:space="preserve">APEB-Assoc.Port.Emp.Betão a Pronto </v>
          </cell>
        </row>
        <row r="1021">
          <cell r="B1021" t="str">
            <v>Apee- Associação Portug.Eng.Estrutu</v>
          </cell>
        </row>
        <row r="1022">
          <cell r="B1022" t="str">
            <v>Apelclima-Ar Condº Energias Alterna</v>
          </cell>
        </row>
        <row r="1023">
          <cell r="B1023" t="str">
            <v>Apemeta-Ass.Port.Emp.Tec.Ambientais</v>
          </cell>
        </row>
        <row r="1024">
          <cell r="B1024" t="str">
            <v>Apercel-Com.Prod.Limpeza,Trapos,Lda</v>
          </cell>
        </row>
        <row r="1025">
          <cell r="B1025" t="str">
            <v>Apes Ibérica-Aud.Proj.ENgª Segur.Ld</v>
          </cell>
        </row>
        <row r="1026">
          <cell r="B1026" t="str">
            <v xml:space="preserve">APESB-Ass.P.Est.Saneamento Básico  </v>
          </cell>
        </row>
        <row r="1027">
          <cell r="B1027" t="str">
            <v xml:space="preserve">Apfin - Ass.Port.Soc.Gest.F.Inv.   </v>
          </cell>
        </row>
        <row r="1028">
          <cell r="B1028" t="str">
            <v xml:space="preserve">Apg-Ass.Port.Gest.Tecn.Rec.Human   </v>
          </cell>
        </row>
        <row r="1029">
          <cell r="B1029" t="str">
            <v xml:space="preserve">APG-Brindes e Representações, Lda  </v>
          </cell>
        </row>
        <row r="1030">
          <cell r="B1030" t="str">
            <v xml:space="preserve">Apg-Brindes e Representaçoes,Lda   </v>
          </cell>
        </row>
        <row r="1031">
          <cell r="B1031" t="str">
            <v xml:space="preserve">Apie-Apoio Informat.Empresas,Lda   </v>
          </cell>
        </row>
        <row r="1032">
          <cell r="B1032" t="str">
            <v>APIEF-Centro Form.Prof.Ind.T.Energi</v>
          </cell>
        </row>
        <row r="1033">
          <cell r="B1033" t="str">
            <v>Apirac-Ass.Port.I.Refr.Ar Condicion</v>
          </cell>
        </row>
        <row r="1034">
          <cell r="B1034" t="str">
            <v xml:space="preserve">Aplitop - Topografia Aplicada,Ld   </v>
          </cell>
        </row>
        <row r="1035">
          <cell r="B1035" t="str">
            <v xml:space="preserve">Aplog-Assoc.Portuguesa Logística   </v>
          </cell>
        </row>
        <row r="1036">
          <cell r="B1036" t="str">
            <v xml:space="preserve">Apmg-Assoc.Port.Meteo.Geofísica    </v>
          </cell>
        </row>
        <row r="1037">
          <cell r="B1037" t="str">
            <v xml:space="preserve">Apmi-Ass.Port.Manut.Industrial     </v>
          </cell>
        </row>
        <row r="1038">
          <cell r="B1038" t="str">
            <v xml:space="preserve">APM-IT-António Palmira Martins,Lda </v>
          </cell>
        </row>
        <row r="1039">
          <cell r="B1039" t="str">
            <v xml:space="preserve">APO-Ass.Portug.Utilizadores Oracle </v>
          </cell>
        </row>
        <row r="1040">
          <cell r="B1040" t="str">
            <v>Apoceep-Assoc.P.Empr.Partic.Pública</v>
          </cell>
        </row>
        <row r="1041">
          <cell r="B1041" t="str">
            <v>Apogeu-Comércio Indústria Equ.Áudio</v>
          </cell>
        </row>
        <row r="1042">
          <cell r="B1042" t="str">
            <v xml:space="preserve">Apooa - Ass.Port.Op.Aeroportuár.   </v>
          </cell>
        </row>
        <row r="1043">
          <cell r="B1043" t="str">
            <v xml:space="preserve">APOOA-Ass.Port.Ofic.Op.Aeroport.   </v>
          </cell>
        </row>
        <row r="1044">
          <cell r="B1044" t="str">
            <v>APOOSA-Ass.P.Ofic.Op.Socorros Aerop</v>
          </cell>
        </row>
        <row r="1045">
          <cell r="B1045" t="str">
            <v xml:space="preserve">Aposta Final, Lda                  </v>
          </cell>
        </row>
        <row r="1046">
          <cell r="B1046" t="str">
            <v xml:space="preserve">Apotec - Assoc.Port.Tecn.Contab.   </v>
          </cell>
        </row>
        <row r="1047">
          <cell r="B1047" t="str">
            <v>APPC-Assoc.Portug.Paralisia Cerebra</v>
          </cell>
        </row>
        <row r="1048">
          <cell r="B1048" t="str">
            <v xml:space="preserve">APPLA /SIRIUS                      </v>
          </cell>
        </row>
        <row r="1049">
          <cell r="B1049" t="str">
            <v xml:space="preserve">APPM-Ass.Portug.Profiss.Marketing  </v>
          </cell>
        </row>
        <row r="1050">
          <cell r="B1050" t="str">
            <v xml:space="preserve">APQ-Assoc.Portuguesa P/Qualidade   </v>
          </cell>
        </row>
        <row r="1051">
          <cell r="B1051" t="str">
            <v xml:space="preserve">April Sky Design                   </v>
          </cell>
        </row>
        <row r="1052">
          <cell r="B1052" t="str">
            <v xml:space="preserve">April-Auto Prog.Ind.Lusitania,Lda  </v>
          </cell>
        </row>
        <row r="1053">
          <cell r="B1053" t="str">
            <v>Aprofic-Ass.P.Interpretes C.Portuga</v>
          </cell>
        </row>
        <row r="1054">
          <cell r="B1054" t="str">
            <v xml:space="preserve">APSEI-Ass.Seg.Elect.Prot.Incêndio  </v>
          </cell>
        </row>
        <row r="1055">
          <cell r="B1055" t="str">
            <v xml:space="preserve">APSIOT-Assoc.Port.Prof.Sociologia  </v>
          </cell>
        </row>
        <row r="1056">
          <cell r="B1056" t="str">
            <v>APTDS-Assoc.Port.Tr.Doentes Sinistr</v>
          </cell>
        </row>
        <row r="1057">
          <cell r="B1057" t="str">
            <v>Aptica-Assocª Portª Tecº Inforª Aer</v>
          </cell>
        </row>
        <row r="1058">
          <cell r="B1058" t="str">
            <v>APTTA-Ass.P.Tecn.Telec.Aeronáuticas</v>
          </cell>
        </row>
        <row r="1059">
          <cell r="B1059" t="str">
            <v xml:space="preserve">Aquafluidos-Canalizações, Lda      </v>
          </cell>
        </row>
        <row r="1060">
          <cell r="B1060" t="str">
            <v xml:space="preserve">Aqualab-Departamento de Água       </v>
          </cell>
        </row>
        <row r="1061">
          <cell r="B1061" t="str">
            <v xml:space="preserve">Aquamatic(Norte)-Sist.Rega, Lda    </v>
          </cell>
        </row>
        <row r="1062">
          <cell r="B1062" t="str">
            <v xml:space="preserve">Aquamatic-Sistemas de Regas, Lda   </v>
          </cell>
        </row>
        <row r="1063">
          <cell r="B1063" t="str">
            <v xml:space="preserve">Aquapura Hotels, Resort e Spa, SA  </v>
          </cell>
        </row>
        <row r="1064">
          <cell r="B1064" t="str">
            <v xml:space="preserve">AquaRent                           </v>
          </cell>
        </row>
        <row r="1065">
          <cell r="B1065" t="str">
            <v xml:space="preserve">Aquário-Comércio Electrónica, Lda  </v>
          </cell>
        </row>
        <row r="1066">
          <cell r="B1066" t="str">
            <v xml:space="preserve">Aquasis-Aida Assis e Franc.Assis   </v>
          </cell>
        </row>
        <row r="1067">
          <cell r="B1067" t="str">
            <v xml:space="preserve">Aquatécnica-Soc.Construções, Lda   </v>
          </cell>
        </row>
        <row r="1068">
          <cell r="B1068" t="str">
            <v xml:space="preserve">AqueciGaia, Lda                    </v>
          </cell>
        </row>
        <row r="1069">
          <cell r="B1069" t="str">
            <v xml:space="preserve">Aquino Construções SA.             </v>
          </cell>
        </row>
        <row r="1070">
          <cell r="B1070" t="str">
            <v xml:space="preserve">AR - António Rego, Lda             </v>
          </cell>
        </row>
        <row r="1071">
          <cell r="B1071" t="str">
            <v xml:space="preserve">ARANAV-Ass.Ref. Apos.Aerop.N.Aérea </v>
          </cell>
        </row>
        <row r="1072">
          <cell r="B1072" t="str">
            <v xml:space="preserve">Arandrade                          </v>
          </cell>
        </row>
        <row r="1073">
          <cell r="B1073" t="str">
            <v xml:space="preserve">Arcadas da Sé-Empr.Turisticos,Lda  </v>
          </cell>
        </row>
        <row r="1074">
          <cell r="B1074" t="str">
            <v xml:space="preserve">ARC-Aviation Research Corporation  </v>
          </cell>
        </row>
        <row r="1075">
          <cell r="B1075" t="str">
            <v xml:space="preserve">Archer &amp; Gonçalves, Lda            </v>
          </cell>
        </row>
        <row r="1076">
          <cell r="B1076" t="str">
            <v xml:space="preserve">Archimag                           </v>
          </cell>
        </row>
        <row r="1077">
          <cell r="B1077" t="str">
            <v xml:space="preserve">Archimousiké, Lda                  </v>
          </cell>
        </row>
        <row r="1078">
          <cell r="B1078" t="str">
            <v xml:space="preserve">Architectural Digest               </v>
          </cell>
        </row>
        <row r="1079">
          <cell r="B1079" t="str">
            <v xml:space="preserve">Arcopinte-Equip.Industriais, Lda   </v>
          </cell>
        </row>
        <row r="1080">
          <cell r="B1080" t="str">
            <v xml:space="preserve">Area Chave-Consult.Port.Assoc.Lda  </v>
          </cell>
        </row>
        <row r="1081">
          <cell r="B1081" t="str">
            <v xml:space="preserve">Área Verde-P.Const.Esp.Verdes,Lda  </v>
          </cell>
        </row>
        <row r="1082">
          <cell r="B1082" t="str">
            <v>Areaoffice-Mobiliário e Decoração ,</v>
          </cell>
        </row>
        <row r="1083">
          <cell r="B1083" t="str">
            <v xml:space="preserve">Área-Soc.Importação Exportação,Ld  </v>
          </cell>
        </row>
        <row r="1084">
          <cell r="B1084" t="str">
            <v xml:space="preserve">ARED-Ag.Relaç.Ext.e Diplomáticas   </v>
          </cell>
        </row>
        <row r="1085">
          <cell r="B1085" t="str">
            <v xml:space="preserve">Ared-Ag.Relações Ext. Diplomáticas </v>
          </cell>
        </row>
        <row r="1086">
          <cell r="B1086" t="str">
            <v xml:space="preserve">Areipor-Areias Portuguesas, Lda    </v>
          </cell>
        </row>
        <row r="1087">
          <cell r="B1087" t="str">
            <v xml:space="preserve">Aresagante-Repr.Estud.Serviços,Lda </v>
          </cell>
        </row>
        <row r="1088">
          <cell r="B1088" t="str">
            <v xml:space="preserve">Arestel-Comp.E Equip.Elect., SA    </v>
          </cell>
        </row>
        <row r="1089">
          <cell r="B1089" t="str">
            <v xml:space="preserve">Arfresco-Ind.Com.Ventilação, Lda   </v>
          </cell>
        </row>
        <row r="1090">
          <cell r="B1090" t="str">
            <v xml:space="preserve">Arga - Distribuição Auto, Lda      </v>
          </cell>
        </row>
        <row r="1091">
          <cell r="B1091" t="str">
            <v>Argelo-Proj.Inst.Electromecânicas,S</v>
          </cell>
        </row>
        <row r="1092">
          <cell r="B1092" t="str">
            <v xml:space="preserve">Argonautas-Produção  Imagens, Lda  </v>
          </cell>
        </row>
        <row r="1093">
          <cell r="B1093" t="str">
            <v xml:space="preserve">Argumentum-Ed.Est. e Realizações   </v>
          </cell>
        </row>
        <row r="1094">
          <cell r="B1094" t="str">
            <v xml:space="preserve">ARH-Norte-Adª Região Hidrográfica  </v>
          </cell>
        </row>
        <row r="1095">
          <cell r="B1095" t="str">
            <v xml:space="preserve">Arierom-Ind.Metalúrgica, Lda       </v>
          </cell>
        </row>
        <row r="1096">
          <cell r="B1096" t="str">
            <v xml:space="preserve">ARINC - Incorporated               </v>
          </cell>
        </row>
        <row r="1097">
          <cell r="B1097" t="str">
            <v xml:space="preserve">Arinc Incorporated                 </v>
          </cell>
        </row>
        <row r="1098">
          <cell r="B1098" t="str">
            <v xml:space="preserve">Ariosto-Informatica e Projectos    </v>
          </cell>
        </row>
        <row r="1099">
          <cell r="B1099" t="str">
            <v xml:space="preserve">ArisDouro Passeios Turísticos,Lda  </v>
          </cell>
        </row>
        <row r="1100">
          <cell r="B1100" t="str">
            <v xml:space="preserve">Arismóvel - Eq.Mobil.Escritór.Lda  </v>
          </cell>
        </row>
        <row r="1101">
          <cell r="B1101" t="str">
            <v xml:space="preserve">Arl - Ar Condic. Refrigeração, Lda </v>
          </cell>
        </row>
        <row r="1102">
          <cell r="B1102" t="str">
            <v xml:space="preserve">Arlindo B.Ferreira                 </v>
          </cell>
        </row>
        <row r="1103">
          <cell r="B1103" t="str">
            <v xml:space="preserve">Arlindo Correia &amp; Filhos, SA       </v>
          </cell>
        </row>
        <row r="1104">
          <cell r="B1104" t="str">
            <v xml:space="preserve">Arlindo da Costa e Silva           </v>
          </cell>
        </row>
        <row r="1105">
          <cell r="B1105" t="str">
            <v xml:space="preserve">Arlindo da Costa e Silva, Lda      </v>
          </cell>
        </row>
        <row r="1106">
          <cell r="B1106" t="str">
            <v xml:space="preserve">ARLINDO DE BRITO FERREIRA          </v>
          </cell>
        </row>
        <row r="1107">
          <cell r="B1107" t="str">
            <v xml:space="preserve">Arlindo e Marcos, Lda              </v>
          </cell>
        </row>
        <row r="1108">
          <cell r="B1108" t="str">
            <v xml:space="preserve">Arlindo Palcos, Lda                </v>
          </cell>
        </row>
        <row r="1109">
          <cell r="B1109" t="str">
            <v xml:space="preserve">Armanda Jorge Moreira Costa Brito  </v>
          </cell>
        </row>
        <row r="1110">
          <cell r="B1110" t="str">
            <v xml:space="preserve">Armandino &amp; Anastácio, Lda         </v>
          </cell>
        </row>
        <row r="1111">
          <cell r="B1111" t="str">
            <v xml:space="preserve">Armando Barreira Unipessoal        </v>
          </cell>
        </row>
        <row r="1112">
          <cell r="B1112" t="str">
            <v xml:space="preserve">Armando Caetano, Lda               </v>
          </cell>
        </row>
        <row r="1113">
          <cell r="B1113" t="str">
            <v xml:space="preserve">Armando Escaleira, Lda.            </v>
          </cell>
        </row>
        <row r="1114">
          <cell r="B1114" t="str">
            <v xml:space="preserve">ARMANDO FERREIRA DA SILVA          </v>
          </cell>
        </row>
        <row r="1115">
          <cell r="B1115" t="str">
            <v xml:space="preserve">Armando Fialho                     </v>
          </cell>
        </row>
        <row r="1116">
          <cell r="B1116" t="str">
            <v xml:space="preserve">Armando Furtado Costa Carreiro     </v>
          </cell>
        </row>
        <row r="1117">
          <cell r="B1117" t="str">
            <v xml:space="preserve">ARMANDO JOSE MARQUES CAVACO        </v>
          </cell>
        </row>
        <row r="1118">
          <cell r="B1118" t="str">
            <v xml:space="preserve">ARMANDO JOSE MESTRE VIEIRA         </v>
          </cell>
        </row>
        <row r="1119">
          <cell r="B1119" t="str">
            <v xml:space="preserve">ARMANDO LOUREIRO ANTUNES           </v>
          </cell>
        </row>
        <row r="1120">
          <cell r="B1120" t="str">
            <v xml:space="preserve">ARMANDO MANUEL F.SA PEREIRA        </v>
          </cell>
        </row>
        <row r="1121">
          <cell r="B1121" t="str">
            <v xml:space="preserve">Armando Sousa Oliveira, Lda        </v>
          </cell>
        </row>
        <row r="1122">
          <cell r="B1122" t="str">
            <v xml:space="preserve">Armas Leal e Filho, Lda            </v>
          </cell>
        </row>
        <row r="1123">
          <cell r="B1123" t="str">
            <v xml:space="preserve">Armasil - Ind.Marroquinaria, Lda   </v>
          </cell>
        </row>
        <row r="1124">
          <cell r="B1124" t="str">
            <v xml:space="preserve">Armasul,SA                         </v>
          </cell>
        </row>
        <row r="1125">
          <cell r="B1125" t="str">
            <v xml:space="preserve">Armazém Jacinto Moniz e Resendes   </v>
          </cell>
        </row>
        <row r="1126">
          <cell r="B1126" t="str">
            <v xml:space="preserve">Armazém Toronto                    </v>
          </cell>
        </row>
        <row r="1127">
          <cell r="B1127" t="str">
            <v xml:space="preserve">Armazéns Base Múltipla, Lda        </v>
          </cell>
        </row>
        <row r="1128">
          <cell r="B1128" t="str">
            <v xml:space="preserve">Armazéns do Minho-J.A.Veloso,Lda   </v>
          </cell>
        </row>
        <row r="1129">
          <cell r="B1129" t="str">
            <v xml:space="preserve">Armbrust Aviation Group, Inc.      </v>
          </cell>
        </row>
        <row r="1130">
          <cell r="B1130" t="str">
            <v xml:space="preserve">ARMENIO FERNANDO MENDES            </v>
          </cell>
        </row>
        <row r="1131">
          <cell r="B1131" t="str">
            <v>ARMÉNIO ROBERTO GUERREIRO RODRIGUES</v>
          </cell>
        </row>
        <row r="1132">
          <cell r="B1132" t="str">
            <v xml:space="preserve">ARMINDA CONCEIÇÃO D. MARTINS       </v>
          </cell>
        </row>
        <row r="1133">
          <cell r="B1133" t="str">
            <v xml:space="preserve">Arminda da Conceição T.Jardim      </v>
          </cell>
        </row>
        <row r="1134">
          <cell r="B1134" t="str">
            <v xml:space="preserve">ARMINDO CARNEIRO PIRES             </v>
          </cell>
        </row>
        <row r="1135">
          <cell r="B1135" t="str">
            <v xml:space="preserve">ARMINDO CARVALHO DE ANDRADE        </v>
          </cell>
        </row>
        <row r="1136">
          <cell r="B1136" t="str">
            <v xml:space="preserve">ARMINDO DOMINGUES DUARTE           </v>
          </cell>
        </row>
        <row r="1137">
          <cell r="B1137" t="str">
            <v xml:space="preserve">Armindo Henrique Estevão Guita     </v>
          </cell>
        </row>
        <row r="1138">
          <cell r="B1138" t="str">
            <v xml:space="preserve">ARN-Airport Revenue News           </v>
          </cell>
        </row>
        <row r="1139">
          <cell r="B1139" t="str">
            <v xml:space="preserve">Arnaldo e Carvalho-Com.Tintas,Lda  </v>
          </cell>
        </row>
        <row r="1140">
          <cell r="B1140" t="str">
            <v xml:space="preserve">Arnaldo José Ferreira Gomes        </v>
          </cell>
        </row>
        <row r="1141">
          <cell r="B1141" t="str">
            <v xml:space="preserve">Arnaldo Moreira                    </v>
          </cell>
        </row>
        <row r="1142">
          <cell r="B1142" t="str">
            <v xml:space="preserve">Arnaud Transitário (Ilhas), SA     </v>
          </cell>
        </row>
        <row r="1143">
          <cell r="B1143" t="str">
            <v xml:space="preserve">Arnaud Transitários (Madeira),Ld   </v>
          </cell>
        </row>
        <row r="1144">
          <cell r="B1144" t="str">
            <v xml:space="preserve">Arnaud Transitários (Madeira),Ld   </v>
          </cell>
        </row>
        <row r="1145">
          <cell r="B1145" t="str">
            <v xml:space="preserve">Arnaud-Germano Serrão Arnaud(Tr)   </v>
          </cell>
        </row>
        <row r="1146">
          <cell r="B1146" t="str">
            <v xml:space="preserve">ARN-Media Communic.Publicidade.    </v>
          </cell>
        </row>
        <row r="1147">
          <cell r="B1147" t="str">
            <v xml:space="preserve">Arnoldo Mondadori Editore          </v>
          </cell>
        </row>
        <row r="1148">
          <cell r="B1148" t="str">
            <v xml:space="preserve">Arq Top - Arquit.Topografia, Lda   </v>
          </cell>
        </row>
        <row r="1149">
          <cell r="B1149" t="str">
            <v xml:space="preserve">Arq.Paulo Jorge Macedo &amp; Assoc.Lda </v>
          </cell>
        </row>
        <row r="1150">
          <cell r="B1150" t="str">
            <v xml:space="preserve">Arquiangra-Arquit.e Engenharia,Lda </v>
          </cell>
        </row>
        <row r="1151">
          <cell r="B1151" t="str">
            <v xml:space="preserve">Arquicon Construtora, Lda          </v>
          </cell>
        </row>
        <row r="1152">
          <cell r="B1152" t="str">
            <v xml:space="preserve">Arquiled                           </v>
          </cell>
        </row>
        <row r="1153">
          <cell r="B1153" t="str">
            <v xml:space="preserve">Arquiprodete-Arq.Plan.Des.Tecn.Lda </v>
          </cell>
        </row>
        <row r="1154">
          <cell r="B1154" t="str">
            <v xml:space="preserve">Arquitectura e Urbanismo, Lda      </v>
          </cell>
        </row>
        <row r="1155">
          <cell r="B1155" t="str">
            <v xml:space="preserve">Arquitectura Urbanismo e Design    </v>
          </cell>
        </row>
        <row r="1156">
          <cell r="B1156" t="str">
            <v>Arquitetoldos-S.Com.I.Prot.Solar,Ld</v>
          </cell>
        </row>
        <row r="1157">
          <cell r="B1157" t="str">
            <v xml:space="preserve">Arraid, Inc                        </v>
          </cell>
        </row>
        <row r="1158">
          <cell r="B1158" t="str">
            <v xml:space="preserve">Arrais &amp; Valdívia,Lda              </v>
          </cell>
        </row>
        <row r="1159">
          <cell r="B1159" t="str">
            <v xml:space="preserve">Arrasa Comércio e Serviços, Lda    </v>
          </cell>
        </row>
        <row r="1160">
          <cell r="B1160" t="str">
            <v xml:space="preserve">Arriva Portugal-Transportes, Lda.  </v>
          </cell>
        </row>
        <row r="1161">
          <cell r="B1161" t="str">
            <v xml:space="preserve">Arruda e Arruda, Lda.              </v>
          </cell>
        </row>
        <row r="1162">
          <cell r="B1162" t="str">
            <v xml:space="preserve">ARS-Adm.Reg.Saúde Lisboa V.Tejo    </v>
          </cell>
        </row>
        <row r="1163">
          <cell r="B1163" t="str">
            <v>Arsado-Sistemas de Climatização,Lda</v>
          </cell>
        </row>
        <row r="1164">
          <cell r="B1164" t="str">
            <v xml:space="preserve">ARSENIO DE CHAVES BRAGA            </v>
          </cell>
        </row>
        <row r="1165">
          <cell r="B1165" t="str">
            <v xml:space="preserve">Arte &amp; Línguas                     </v>
          </cell>
        </row>
        <row r="1166">
          <cell r="B1166" t="str">
            <v>Arte Letra-Tratamentos Gráficos,Lda</v>
          </cell>
        </row>
        <row r="1167">
          <cell r="B1167" t="str">
            <v xml:space="preserve">Arteal - Álvaro J.Silva e Cia,Lda  </v>
          </cell>
        </row>
        <row r="1168">
          <cell r="B1168" t="str">
            <v xml:space="preserve">Artecomum-Comun.Publicidade,Lda    </v>
          </cell>
        </row>
        <row r="1169">
          <cell r="B1169" t="str">
            <v>Arteglobal-Prom.Divulgação Arte,Lda</v>
          </cell>
        </row>
        <row r="1170">
          <cell r="B1170" t="str">
            <v xml:space="preserve">Artes Gráficas Simões, Lda         </v>
          </cell>
        </row>
        <row r="1171">
          <cell r="B1171" t="str">
            <v xml:space="preserve">Artesanato Farense, Lda            </v>
          </cell>
        </row>
        <row r="1172">
          <cell r="B1172" t="str">
            <v xml:space="preserve">Arthur Andersen                    </v>
          </cell>
        </row>
        <row r="1173">
          <cell r="B1173" t="str">
            <v>Artibandeiras-Loja das Bandeiras,Ld</v>
          </cell>
        </row>
        <row r="1174">
          <cell r="B1174" t="str">
            <v xml:space="preserve">Articostura-Fabr.Ins.Confecç.Lda   </v>
          </cell>
        </row>
        <row r="1175">
          <cell r="B1175" t="str">
            <v xml:space="preserve">Artifel - Sociedade Electromecan   </v>
          </cell>
        </row>
        <row r="1176">
          <cell r="B1176" t="str">
            <v xml:space="preserve">Artinox - Fábrica Metalúrgica, SA  </v>
          </cell>
        </row>
        <row r="1177">
          <cell r="B1177" t="str">
            <v xml:space="preserve">Artop - Aéro Topográfica, Lda      </v>
          </cell>
        </row>
        <row r="1178">
          <cell r="B1178" t="str">
            <v xml:space="preserve">ARTUR ALEXANDRE V. DE M. DE ARNEDO </v>
          </cell>
        </row>
        <row r="1179">
          <cell r="B1179" t="str">
            <v xml:space="preserve">ARTUR DIAS MONTEZINHO              </v>
          </cell>
        </row>
        <row r="1180">
          <cell r="B1180" t="str">
            <v xml:space="preserve">ARTUR FERREIRA DE SOUSA            </v>
          </cell>
        </row>
        <row r="1181">
          <cell r="B1181" t="str">
            <v xml:space="preserve">Artur Filipe de Sousa              </v>
          </cell>
        </row>
        <row r="1182">
          <cell r="B1182" t="str">
            <v xml:space="preserve">ARTUR FIRMINO TAVARES AFONSO       </v>
          </cell>
        </row>
        <row r="1183">
          <cell r="B1183" t="str">
            <v xml:space="preserve">Artur Isidoro Melo Cabeceira       </v>
          </cell>
        </row>
        <row r="1184">
          <cell r="B1184" t="str">
            <v xml:space="preserve">ARTUR MANUEL NETO DA QUINTA        </v>
          </cell>
        </row>
        <row r="1185">
          <cell r="B1185" t="str">
            <v xml:space="preserve">ARTUR MANUEL TRAVASSOS CATARREIRA  </v>
          </cell>
        </row>
        <row r="1186">
          <cell r="B1186" t="str">
            <v xml:space="preserve">Artur Nuno Alves Amorim            </v>
          </cell>
        </row>
        <row r="1187">
          <cell r="B1187" t="str">
            <v xml:space="preserve">Artur Pinto Ravara                 </v>
          </cell>
        </row>
        <row r="1188">
          <cell r="B1188" t="str">
            <v xml:space="preserve">ARTUR RAIMUNDO CUNHA               </v>
          </cell>
        </row>
        <row r="1189">
          <cell r="B1189" t="str">
            <v xml:space="preserve">Artur Ribeiro &amp; Gomes, Lda         </v>
          </cell>
        </row>
        <row r="1190">
          <cell r="B1190" t="str">
            <v xml:space="preserve">Artys-Equip.Escritório, Lda        </v>
          </cell>
        </row>
        <row r="1191">
          <cell r="B1191" t="str">
            <v xml:space="preserve">Arvela, Lda                        </v>
          </cell>
        </row>
        <row r="1192">
          <cell r="B1192" t="str">
            <v xml:space="preserve">Asas Mágicas-Brinq.A.Decoração,Lda </v>
          </cell>
        </row>
        <row r="1193">
          <cell r="B1193" t="str">
            <v xml:space="preserve">Ascenção &amp; Coutinho, Lda           </v>
          </cell>
        </row>
        <row r="1194">
          <cell r="B1194" t="str">
            <v xml:space="preserve">Ascol-Sistemas Comunicação, Lda    </v>
          </cell>
        </row>
        <row r="1195">
          <cell r="B1195" t="str">
            <v>Ascomipor-S.Italo-Port.Serv.Admin.L</v>
          </cell>
        </row>
        <row r="1196">
          <cell r="B1196" t="str">
            <v>Asecos-Segur.Prot.del M.Ambiente,SL</v>
          </cell>
        </row>
        <row r="1197">
          <cell r="B1197" t="str">
            <v>Ases na Manga-Animação e Eventos,Ld</v>
          </cell>
        </row>
        <row r="1198">
          <cell r="B1198" t="str">
            <v>ASFT-Airp.Surf.Friction Tester Ind.</v>
          </cell>
        </row>
        <row r="1199">
          <cell r="B1199" t="str">
            <v xml:space="preserve">Ask For Alchemy, Unipessoal Lda    </v>
          </cell>
        </row>
        <row r="1200">
          <cell r="B1200" t="str">
            <v xml:space="preserve">Asm-Com.Máq.Acess.Industriais,Ld   </v>
          </cell>
        </row>
        <row r="1201">
          <cell r="B1201" t="str">
            <v xml:space="preserve">Asp-Assoc.Secretárias Prof.Port.   </v>
          </cell>
        </row>
        <row r="1202">
          <cell r="B1202" t="str">
            <v xml:space="preserve">Asphalt Institute                  </v>
          </cell>
        </row>
        <row r="1203">
          <cell r="B1203" t="str">
            <v xml:space="preserve">ASQ-American Society For Q.Control </v>
          </cell>
        </row>
        <row r="1204">
          <cell r="B1204" t="str">
            <v xml:space="preserve">Ass.  dos Amigos dos Animais       </v>
          </cell>
        </row>
        <row r="1205">
          <cell r="B1205" t="str">
            <v xml:space="preserve">Ass. Escola de Gestão Empresarial  </v>
          </cell>
        </row>
        <row r="1206">
          <cell r="B1206" t="str">
            <v>Ass."Uma Porta Amiga-Inst.P.S.Socia</v>
          </cell>
        </row>
        <row r="1207">
          <cell r="B1207" t="str">
            <v>Ass.Ant.Alunos Univ.Autónoma Lisboa</v>
          </cell>
        </row>
        <row r="1208">
          <cell r="B1208" t="str">
            <v xml:space="preserve">Ass.Hum.Bombeiros V.Castanh.Pera   </v>
          </cell>
        </row>
        <row r="1209">
          <cell r="B1209" t="str">
            <v xml:space="preserve">Ass.Luso-Indonesia Amiz.Cooperação </v>
          </cell>
        </row>
        <row r="1210">
          <cell r="B1210" t="str">
            <v xml:space="preserve">Ass.Nac.Alistados Form.Sanitárias  </v>
          </cell>
        </row>
        <row r="1211">
          <cell r="B1211" t="str">
            <v xml:space="preserve">Ass.Nationale P.Contre L Incend.   </v>
          </cell>
        </row>
        <row r="1212">
          <cell r="B1212" t="str">
            <v xml:space="preserve">Ass.Organ.Festival Cinema Algarve  </v>
          </cell>
        </row>
        <row r="1213">
          <cell r="B1213" t="str">
            <v>Ass.P.Crianças Sobredotadas-P.Guard</v>
          </cell>
        </row>
        <row r="1214">
          <cell r="B1214" t="str">
            <v xml:space="preserve">Ass.Portuguesa Avaliação Impactes  </v>
          </cell>
        </row>
        <row r="1215">
          <cell r="B1215" t="str">
            <v xml:space="preserve">Ass.Portuguesa Recursos Hídricos   </v>
          </cell>
        </row>
        <row r="1216">
          <cell r="B1216" t="str">
            <v xml:space="preserve">Ass.S.Sociais Reg.Sapad.Bombeiros  </v>
          </cell>
        </row>
        <row r="1217">
          <cell r="B1217" t="str">
            <v xml:space="preserve">Assa Abloy Portugal, Lda           </v>
          </cell>
        </row>
        <row r="1218">
          <cell r="B1218" t="str">
            <v>Assª Rancho Folclórico Infantil Alb</v>
          </cell>
        </row>
        <row r="1219">
          <cell r="B1219" t="str">
            <v xml:space="preserve">Asser-Serv.P/Empresas Transporte   </v>
          </cell>
        </row>
        <row r="1220">
          <cell r="B1220" t="str">
            <v xml:space="preserve">Assif Ahmed                        </v>
          </cell>
        </row>
        <row r="1221">
          <cell r="B1221" t="str">
            <v xml:space="preserve">AssifAhimed                        </v>
          </cell>
        </row>
        <row r="1222">
          <cell r="B1222" t="str">
            <v xml:space="preserve">Assiluz-Produtos Publicitários,Lda </v>
          </cell>
        </row>
        <row r="1223">
          <cell r="B1223" t="str">
            <v xml:space="preserve">Assinatura de Marca-Com.Global,Lda </v>
          </cell>
        </row>
        <row r="1224">
          <cell r="B1224" t="str">
            <v xml:space="preserve">Assis da Serra Neves, Lda          </v>
          </cell>
        </row>
        <row r="1225">
          <cell r="B1225" t="str">
            <v xml:space="preserve">Assistar-Máq.Ferram.Compr.Ar,Lda   </v>
          </cell>
        </row>
        <row r="1226">
          <cell r="B1226" t="str">
            <v xml:space="preserve">Assoc. Amigos Coliseu do Porto     </v>
          </cell>
        </row>
        <row r="1227">
          <cell r="B1227" t="str">
            <v xml:space="preserve">Assoc. Jovens Empresários Açores   </v>
          </cell>
        </row>
        <row r="1228">
          <cell r="B1228" t="str">
            <v>Assoc.Académica Univ.Beira Interior</v>
          </cell>
        </row>
        <row r="1229">
          <cell r="B1229" t="str">
            <v xml:space="preserve">Assoc.Amigos Jardim Botânico Ajuda </v>
          </cell>
        </row>
        <row r="1230">
          <cell r="B1230" t="str">
            <v xml:space="preserve">Assoc.Audit.Cursos Defesa Nacional </v>
          </cell>
        </row>
        <row r="1231">
          <cell r="B1231" t="str">
            <v xml:space="preserve">Assoc.Cultural "Maré de Agosto"    </v>
          </cell>
        </row>
        <row r="1232">
          <cell r="B1232" t="str">
            <v xml:space="preserve">Assoc.Emp.Constr.Obras Publicas    </v>
          </cell>
        </row>
        <row r="1233">
          <cell r="B1233" t="str">
            <v xml:space="preserve">Assoc.Est.udos Europeus Coimbra    </v>
          </cell>
        </row>
        <row r="1234">
          <cell r="B1234" t="str">
            <v xml:space="preserve">Assoc.FIlarmónica de Faro          </v>
          </cell>
        </row>
        <row r="1235">
          <cell r="B1235" t="str">
            <v xml:space="preserve">Assoc.H. Bombeiros V. Santa Maria  </v>
          </cell>
        </row>
        <row r="1236">
          <cell r="B1236" t="str">
            <v xml:space="preserve">Assoc.H.Bombeiros V.Faial          </v>
          </cell>
        </row>
        <row r="1237">
          <cell r="B1237" t="str">
            <v xml:space="preserve">Assoc.Hum.Bombeiros S.Cruz Flores  </v>
          </cell>
        </row>
        <row r="1238">
          <cell r="B1238" t="str">
            <v xml:space="preserve">Assoc.Hum.Bombeiros V. Zambujal    </v>
          </cell>
        </row>
        <row r="1239">
          <cell r="B1239" t="str">
            <v xml:space="preserve">Assoc.Hum.Bombeiros V.Camarate     </v>
          </cell>
        </row>
        <row r="1240">
          <cell r="B1240" t="str">
            <v xml:space="preserve">Assoc.Hum.Bombeiros V.P.Delgada    </v>
          </cell>
        </row>
        <row r="1241">
          <cell r="B1241" t="str">
            <v xml:space="preserve">Assoc.Hum.Bombeiros Volunt.Faro    </v>
          </cell>
        </row>
        <row r="1242">
          <cell r="B1242" t="str">
            <v>Assoc.Internac.Música Costa Estoril</v>
          </cell>
        </row>
        <row r="1243">
          <cell r="B1243" t="str">
            <v xml:space="preserve">Assoc.Jov.Professores Reg.Alentejo </v>
          </cell>
        </row>
        <row r="1244">
          <cell r="B1244" t="str">
            <v xml:space="preserve">Assoc.Municípios Ilha S. Miguel    </v>
          </cell>
        </row>
        <row r="1245">
          <cell r="B1245" t="str">
            <v xml:space="preserve">Assoc.Música Educação e Cultura    </v>
          </cell>
        </row>
        <row r="1246">
          <cell r="B1246" t="str">
            <v xml:space="preserve">Assoc.N.Doentes Artrite Reumatoide </v>
          </cell>
        </row>
        <row r="1247">
          <cell r="B1247" t="str">
            <v xml:space="preserve">Assoc.Port.Analistas Financeiros   </v>
          </cell>
        </row>
        <row r="1248">
          <cell r="B1248" t="str">
            <v xml:space="preserve">Assoc.Port.Classif.Análise Dados   </v>
          </cell>
        </row>
        <row r="1249">
          <cell r="B1249" t="str">
            <v xml:space="preserve">Assoc.Port.Desenv.Ec.Cooperação    </v>
          </cell>
        </row>
        <row r="1250">
          <cell r="B1250" t="str">
            <v>Assoc.Port.Op.Telec. Aeroportuárias</v>
          </cell>
        </row>
        <row r="1251">
          <cell r="B1251" t="str">
            <v xml:space="preserve">Assoc.Port.Paralisia Cerebral      </v>
          </cell>
        </row>
        <row r="1252">
          <cell r="B1252" t="str">
            <v xml:space="preserve">Assoc.Portad.Trissomia 21-Algarve  </v>
          </cell>
        </row>
        <row r="1253">
          <cell r="B1253" t="str">
            <v xml:space="preserve">Assoc.Portug. Centros Comerciais   </v>
          </cell>
        </row>
        <row r="1254">
          <cell r="B1254" t="str">
            <v xml:space="preserve">Assoc.Portug.Comunicação Empresa   </v>
          </cell>
        </row>
        <row r="1255">
          <cell r="B1255" t="str">
            <v xml:space="preserve">Assoc.Portug.des.Inf.Cient.Tecn.   </v>
          </cell>
        </row>
        <row r="1256">
          <cell r="B1256" t="str">
            <v>Assoc.Portug.Direito Aéreo Espacial</v>
          </cell>
        </row>
        <row r="1257">
          <cell r="B1257" t="str">
            <v>Assoc.Portug.Doença Inflam.Intestin</v>
          </cell>
        </row>
        <row r="1258">
          <cell r="B1258" t="str">
            <v>Assoc.Portug.Meteorologia Geofisica</v>
          </cell>
        </row>
        <row r="1259">
          <cell r="B1259" t="str">
            <v xml:space="preserve">Assoc.Portuguesa Contra Leucemia   </v>
          </cell>
        </row>
        <row r="1260">
          <cell r="B1260" t="str">
            <v xml:space="preserve">Assoc.Portuguesa Ética Empresarial </v>
          </cell>
        </row>
        <row r="1261">
          <cell r="B1261" t="str">
            <v xml:space="preserve">Assoc.Portuguesa Veiculo Electrico </v>
          </cell>
        </row>
        <row r="1262">
          <cell r="B1262" t="str">
            <v xml:space="preserve">Assoc.Prot.Diabeticos Portugal     </v>
          </cell>
        </row>
        <row r="1263">
          <cell r="B1263" t="str">
            <v xml:space="preserve">Assoc.Saúde Mental Algarve         </v>
          </cell>
        </row>
        <row r="1264">
          <cell r="B1264" t="str">
            <v>Assocª Humaniª Bombeiros Volº.Vidig</v>
          </cell>
        </row>
        <row r="1265">
          <cell r="B1265" t="str">
            <v xml:space="preserve">AssocªSolidariedade Açª Social Stº </v>
          </cell>
        </row>
        <row r="1266">
          <cell r="B1266" t="str">
            <v>Associaç.Est.Fac.Motricidade Humana</v>
          </cell>
        </row>
        <row r="1267">
          <cell r="B1267" t="str">
            <v xml:space="preserve">Associação 25 de Abril             </v>
          </cell>
        </row>
        <row r="1268">
          <cell r="B1268" t="str">
            <v xml:space="preserve">Associação Académica de Coimbra    </v>
          </cell>
        </row>
        <row r="1269">
          <cell r="B1269" t="str">
            <v xml:space="preserve">Associação Atletismo S.Miguel      </v>
          </cell>
        </row>
        <row r="1270">
          <cell r="B1270" t="str">
            <v xml:space="preserve">Associação Comercial de Lisboa     </v>
          </cell>
        </row>
        <row r="1271">
          <cell r="B1271" t="str">
            <v xml:space="preserve">Associação Comercial do Porto      </v>
          </cell>
        </row>
        <row r="1272">
          <cell r="B1272" t="str">
            <v xml:space="preserve">Associação Cultural Música XXI     </v>
          </cell>
        </row>
        <row r="1273">
          <cell r="B1273" t="str">
            <v xml:space="preserve">Associação da Forca A.Portuguesa   </v>
          </cell>
        </row>
        <row r="1274">
          <cell r="B1274" t="str">
            <v xml:space="preserve">Associação Hotéis de Portugal      </v>
          </cell>
        </row>
        <row r="1275">
          <cell r="B1275" t="str">
            <v xml:space="preserve">Associação Mais Faial              </v>
          </cell>
        </row>
        <row r="1276">
          <cell r="B1276" t="str">
            <v>Associação Mediterrar-F.Cin. Medit.</v>
          </cell>
        </row>
        <row r="1277">
          <cell r="B1277" t="str">
            <v xml:space="preserve">Associação Musical do Algarve      </v>
          </cell>
        </row>
        <row r="1278">
          <cell r="B1278" t="str">
            <v xml:space="preserve">Associação Musical Lisboa Cantat   </v>
          </cell>
        </row>
        <row r="1279">
          <cell r="B1279" t="str">
            <v xml:space="preserve">Associação Nac.Jovens Empresários  </v>
          </cell>
        </row>
        <row r="1280">
          <cell r="B1280" t="str">
            <v xml:space="preserve">Associação Port.Cont.Traf.Aéreo    </v>
          </cell>
        </row>
        <row r="1281">
          <cell r="B1281" t="str">
            <v xml:space="preserve">Associação Port.E.I.Aeronautica    </v>
          </cell>
        </row>
        <row r="1282">
          <cell r="B1282" t="str">
            <v xml:space="preserve">Associação Portª Nutricionistas    </v>
          </cell>
        </row>
        <row r="1283">
          <cell r="B1283" t="str">
            <v xml:space="preserve">Associação Portugal Atlântico      </v>
          </cell>
        </row>
        <row r="1284">
          <cell r="B1284" t="str">
            <v xml:space="preserve">Associação Portuguesa da Energia   </v>
          </cell>
        </row>
        <row r="1285">
          <cell r="B1285" t="str">
            <v xml:space="preserve">Associação Portuguesa Deficiente   </v>
          </cell>
        </row>
        <row r="1286">
          <cell r="B1286" t="str">
            <v xml:space="preserve">Associação Quadros Ana             </v>
          </cell>
        </row>
        <row r="1287">
          <cell r="B1287" t="str">
            <v xml:space="preserve">Associação Rota da Cortiça         </v>
          </cell>
        </row>
        <row r="1288">
          <cell r="B1288" t="str">
            <v xml:space="preserve">Associação Rumos da Criança        </v>
          </cell>
        </row>
        <row r="1289">
          <cell r="B1289" t="str">
            <v xml:space="preserve">Astel-Assist.Tecn.C.Eq.Electrom.   </v>
          </cell>
        </row>
        <row r="1290">
          <cell r="B1290" t="str">
            <v xml:space="preserve">Astrolimpa-Soc.Limpezas Industr.SA </v>
          </cell>
        </row>
        <row r="1291">
          <cell r="B1291" t="str">
            <v xml:space="preserve">AT Informática                     </v>
          </cell>
        </row>
        <row r="1292">
          <cell r="B1292" t="str">
            <v xml:space="preserve">ATA-Associalção Turismo do Algarve </v>
          </cell>
        </row>
        <row r="1293">
          <cell r="B1293" t="str">
            <v xml:space="preserve">Atac Corporation                   </v>
          </cell>
        </row>
        <row r="1294">
          <cell r="B1294" t="str">
            <v xml:space="preserve">ATEC-Assoc.Formação p/Indústria    </v>
          </cell>
        </row>
        <row r="1295">
          <cell r="B1295" t="str">
            <v xml:space="preserve">Atelier do Sul Publicidade, Lda    </v>
          </cell>
        </row>
        <row r="1296">
          <cell r="B1296" t="str">
            <v xml:space="preserve">Atelier Gastronómico, Lda          </v>
          </cell>
        </row>
        <row r="1297">
          <cell r="B1297" t="str">
            <v xml:space="preserve">Atema-Atelier de Maquetas, Lda     </v>
          </cell>
        </row>
        <row r="1298">
          <cell r="B1298" t="str">
            <v xml:space="preserve">Ateneu Gastronomic Café Enoteca,SL </v>
          </cell>
        </row>
        <row r="1299">
          <cell r="B1299" t="str">
            <v xml:space="preserve">Athens-International Airport       </v>
          </cell>
        </row>
        <row r="1300">
          <cell r="B1300" t="str">
            <v xml:space="preserve">ATI-Arnaud Transitários(ILHAS)SA   </v>
          </cell>
        </row>
        <row r="1301">
          <cell r="B1301" t="str">
            <v xml:space="preserve">Atlantica-Viagens e Turismo, S.A.  </v>
          </cell>
        </row>
        <row r="1302">
          <cell r="B1302" t="str">
            <v>Atlântico Revista de Ideias e Debat</v>
          </cell>
        </row>
        <row r="1303">
          <cell r="B1303" t="str">
            <v xml:space="preserve">Atlânticomarmores-C.Mármores,Lda   </v>
          </cell>
        </row>
        <row r="1304">
          <cell r="B1304" t="str">
            <v xml:space="preserve">Atlântico-Pav Multiusos de Lisboa  </v>
          </cell>
        </row>
        <row r="1305">
          <cell r="B1305" t="str">
            <v xml:space="preserve">Atlanticotur-Ag.Viagens Turísmo    </v>
          </cell>
        </row>
        <row r="1306">
          <cell r="B1306" t="str">
            <v xml:space="preserve">Atlantiferragens,Lda               </v>
          </cell>
        </row>
        <row r="1307">
          <cell r="B1307" t="str">
            <v xml:space="preserve">Atlantigás - Técnicos de Gás,Lda   </v>
          </cell>
        </row>
        <row r="1308">
          <cell r="B1308" t="str">
            <v xml:space="preserve">Atlantinine-Com.Representaç.,Lda   </v>
          </cell>
        </row>
        <row r="1309">
          <cell r="B1309" t="str">
            <v xml:space="preserve">Atlantinox-Comercio Industria,Lda  </v>
          </cell>
        </row>
        <row r="1310">
          <cell r="B1310" t="str">
            <v xml:space="preserve">Atlantis-Cristais de Alcobaça,S.A. </v>
          </cell>
        </row>
        <row r="1311">
          <cell r="B1311" t="str">
            <v xml:space="preserve">Atlantisrent-S.Alug.Automóveis,Lda </v>
          </cell>
        </row>
        <row r="1312">
          <cell r="B1312" t="str">
            <v xml:space="preserve">Atlantitrans-Ag.Naveg.Trans.Lda    </v>
          </cell>
        </row>
        <row r="1313">
          <cell r="B1313" t="str">
            <v>Atlas Copco Tools Europe (Portugal)</v>
          </cell>
        </row>
        <row r="1314">
          <cell r="B1314" t="str">
            <v xml:space="preserve">ATLAS OPTICAL CENTRE, Ldª          </v>
          </cell>
        </row>
        <row r="1315">
          <cell r="B1315" t="str">
            <v>ATLx-Gestão Empreend.Turísticos,Lda</v>
          </cell>
        </row>
        <row r="1316">
          <cell r="B1316" t="str">
            <v xml:space="preserve">ATM Informática 2-Sol.Sistemas,SA  </v>
          </cell>
        </row>
        <row r="1317">
          <cell r="B1317" t="str">
            <v>ATM Informática-Comput.Serviços,Lda</v>
          </cell>
        </row>
        <row r="1318">
          <cell r="B1318" t="str">
            <v xml:space="preserve">ATM-Edições e Publicidade, Lda     </v>
          </cell>
        </row>
        <row r="1319">
          <cell r="B1319" t="str">
            <v xml:space="preserve">ATP-Produções &amp; Publicidade        </v>
          </cell>
        </row>
        <row r="1320">
          <cell r="B1320" t="str">
            <v xml:space="preserve">Atrans-Ag.Transp.Marít.Trans.Lda   </v>
          </cell>
        </row>
        <row r="1321">
          <cell r="B1321" t="str">
            <v xml:space="preserve">Através do Tempo, Lda              </v>
          </cell>
        </row>
        <row r="1322">
          <cell r="B1322" t="str">
            <v xml:space="preserve">Attis - Aviation Tecn.Commun.Ltd   </v>
          </cell>
        </row>
        <row r="1323">
          <cell r="B1323" t="str">
            <v>Attitude-Ag.Publicidade e Meios,Lda</v>
          </cell>
        </row>
        <row r="1324">
          <cell r="B1324" t="str">
            <v>AUDIMOBIL , Telecomunicações e Ser.</v>
          </cell>
        </row>
        <row r="1325">
          <cell r="B1325" t="str">
            <v xml:space="preserve">Audinova, Lda                      </v>
          </cell>
        </row>
        <row r="1326">
          <cell r="B1326" t="str">
            <v xml:space="preserve">AudioBan - Dispositivos Méd        </v>
          </cell>
        </row>
        <row r="1327">
          <cell r="B1327" t="str">
            <v>AUDIOBAN,Dispositivos Médicos, Lda.</v>
          </cell>
        </row>
        <row r="1328">
          <cell r="B1328" t="str">
            <v xml:space="preserve">AudioClinica                       </v>
          </cell>
        </row>
        <row r="1329">
          <cell r="B1329" t="str">
            <v xml:space="preserve">Audiolink, Lda                     </v>
          </cell>
        </row>
        <row r="1330">
          <cell r="B1330" t="str">
            <v xml:space="preserve">Audionica-Audio Electronica,Lda    </v>
          </cell>
        </row>
        <row r="1331">
          <cell r="B1331" t="str">
            <v xml:space="preserve">Audium-Fab.Mat.Electroacust.Lda    </v>
          </cell>
        </row>
        <row r="1332">
          <cell r="B1332" t="str">
            <v xml:space="preserve">AUGE - Automação e Geradores, Lda. </v>
          </cell>
        </row>
        <row r="1333">
          <cell r="B1333" t="str">
            <v xml:space="preserve">Augusta &amp; A.Moreira, Lda           </v>
          </cell>
        </row>
        <row r="1334">
          <cell r="B1334" t="str">
            <v xml:space="preserve">Augusto Galuppo Espírito Santo     </v>
          </cell>
        </row>
        <row r="1335">
          <cell r="B1335" t="str">
            <v xml:space="preserve">Augusto Martins Pereira,Herdeiro   </v>
          </cell>
        </row>
        <row r="1336">
          <cell r="B1336" t="str">
            <v xml:space="preserve">Augusto Mateus &amp; Associados        </v>
          </cell>
        </row>
        <row r="1337">
          <cell r="B1337" t="str">
            <v>Augusto Valentim Dias &amp; Filhos, Lda</v>
          </cell>
        </row>
        <row r="1338">
          <cell r="B1338" t="str">
            <v xml:space="preserve">Augusto Veloso                     </v>
          </cell>
        </row>
        <row r="1339">
          <cell r="B1339" t="str">
            <v xml:space="preserve">Aula Comércio,Est.Tecn.Profiss,Lda </v>
          </cell>
        </row>
        <row r="1340">
          <cell r="B1340" t="str">
            <v xml:space="preserve">Aum-Ofic. Desenho e Decoração,Ldª  </v>
          </cell>
        </row>
        <row r="1341">
          <cell r="B1341" t="str">
            <v xml:space="preserve">Áurea Regina H.D.Ribeiro           </v>
          </cell>
        </row>
        <row r="1342">
          <cell r="B1342" t="str">
            <v xml:space="preserve">AURELIA MARIA BRAGA CHAVES         </v>
          </cell>
        </row>
        <row r="1343">
          <cell r="B1343" t="str">
            <v>AURELIANO DA CONCEIÇÃO SOUSA CABRAL</v>
          </cell>
        </row>
        <row r="1344">
          <cell r="B1344" t="str">
            <v xml:space="preserve">Aurélio Costa &amp; Filhos, Lda        </v>
          </cell>
        </row>
        <row r="1345">
          <cell r="B1345" t="str">
            <v xml:space="preserve">Auren Auditores &amp; Associados,SA    </v>
          </cell>
        </row>
        <row r="1346">
          <cell r="B1346" t="str">
            <v xml:space="preserve">Aurindo &amp; Irmãos, Lda              </v>
          </cell>
        </row>
        <row r="1347">
          <cell r="B1347" t="str">
            <v xml:space="preserve">Auro Peças, C.Imp.Exp.Peças/Aces   </v>
          </cell>
        </row>
        <row r="1348">
          <cell r="B1348" t="str">
            <v xml:space="preserve">AURORA MARIA PIRES FIGUEIREDO      </v>
          </cell>
        </row>
        <row r="1349">
          <cell r="B1349" t="str">
            <v xml:space="preserve">Aurorent - Aluguer Veículos, Lda   </v>
          </cell>
        </row>
        <row r="1350">
          <cell r="B1350" t="str">
            <v xml:space="preserve">Austrel-Publicidade, Ldª           </v>
          </cell>
        </row>
        <row r="1351">
          <cell r="B1351" t="str">
            <v xml:space="preserve">Autna                              </v>
          </cell>
        </row>
        <row r="1352">
          <cell r="B1352" t="str">
            <v xml:space="preserve">Auto Acessórios da Fontinha, Lda   </v>
          </cell>
        </row>
        <row r="1353">
          <cell r="B1353" t="str">
            <v>Auto Acessórios de Pedras Rubras, L</v>
          </cell>
        </row>
        <row r="1354">
          <cell r="B1354" t="str">
            <v xml:space="preserve">Auto Adão &amp; Lopes-Com.Rep.Auto,Ld  </v>
          </cell>
        </row>
        <row r="1355">
          <cell r="B1355" t="str">
            <v xml:space="preserve">Auto Boanova Mec.Aces.Lda          </v>
          </cell>
        </row>
        <row r="1356">
          <cell r="B1356" t="str">
            <v xml:space="preserve">Auto Boavista, Lda.                </v>
          </cell>
        </row>
        <row r="1357">
          <cell r="B1357" t="str">
            <v xml:space="preserve">Auto Canal-Com.Autom.Eq.Ind.,Lda   </v>
          </cell>
        </row>
        <row r="1358">
          <cell r="B1358" t="str">
            <v xml:space="preserve">Auto Cardeira-C.Rep.Automóveis,Lda </v>
          </cell>
        </row>
        <row r="1359">
          <cell r="B1359" t="str">
            <v xml:space="preserve">Auto Centro de Pneus Um, Lda       </v>
          </cell>
        </row>
        <row r="1360">
          <cell r="B1360" t="str">
            <v xml:space="preserve">Auto Desafio, Lda                  </v>
          </cell>
        </row>
        <row r="1361">
          <cell r="B1361" t="str">
            <v>Auto Diesel-José António L. Barriga</v>
          </cell>
        </row>
        <row r="1362">
          <cell r="B1362" t="str">
            <v xml:space="preserve">Auto Elge - Comerc.Repr.Autom,Lda  </v>
          </cell>
        </row>
        <row r="1363">
          <cell r="B1363" t="str">
            <v>Auto Feteira-Oficina Reparações,Lda</v>
          </cell>
        </row>
        <row r="1364">
          <cell r="B1364" t="str">
            <v xml:space="preserve">Auto Fialho de Almeida, Lda        </v>
          </cell>
        </row>
        <row r="1365">
          <cell r="B1365" t="str">
            <v xml:space="preserve">Auto Garagem Inglesa               </v>
          </cell>
        </row>
        <row r="1366">
          <cell r="B1366" t="str">
            <v xml:space="preserve">Auto Insular-Alves e Gaspar,Lda    </v>
          </cell>
        </row>
        <row r="1367">
          <cell r="B1367" t="str">
            <v xml:space="preserve">Auto Irmãos Oliveira, Lda.         </v>
          </cell>
        </row>
        <row r="1368">
          <cell r="B1368" t="str">
            <v xml:space="preserve">Auto J &amp; R - Reparação Automóvel   </v>
          </cell>
        </row>
        <row r="1369">
          <cell r="B1369" t="str">
            <v>Auto Jardim Algarve-Aut.Aluguer, SA</v>
          </cell>
        </row>
        <row r="1370">
          <cell r="B1370" t="str">
            <v xml:space="preserve">Auto Jardim de Lisboa, Lda         </v>
          </cell>
        </row>
        <row r="1371">
          <cell r="B1371" t="str">
            <v xml:space="preserve">Auto Joca-Mecânica Automóveis,Lda  </v>
          </cell>
        </row>
        <row r="1372">
          <cell r="B1372" t="str">
            <v xml:space="preserve">Auto Jualta, Lda                   </v>
          </cell>
        </row>
        <row r="1373">
          <cell r="B1373" t="str">
            <v xml:space="preserve">Auto Maiamotor, Lda                </v>
          </cell>
        </row>
        <row r="1374">
          <cell r="B1374" t="str">
            <v>Auto Margem-Comércio Automóvel, Lda</v>
          </cell>
        </row>
        <row r="1375">
          <cell r="B1375" t="str">
            <v>Auto Material-Peças Automóveis,Lda.</v>
          </cell>
        </row>
        <row r="1376">
          <cell r="B1376" t="str">
            <v xml:space="preserve">Auto Melo &amp; Moura, Reparação       </v>
          </cell>
        </row>
        <row r="1377">
          <cell r="B1377" t="str">
            <v xml:space="preserve">Auto Modelar do Vale Formoso, Lda  </v>
          </cell>
        </row>
        <row r="1378">
          <cell r="B1378" t="str">
            <v xml:space="preserve">Auto Monza, SA                     </v>
          </cell>
        </row>
        <row r="1379">
          <cell r="B1379" t="str">
            <v xml:space="preserve">Auto Penha-Virgilio Cabanita       </v>
          </cell>
        </row>
        <row r="1380">
          <cell r="B1380" t="str">
            <v xml:space="preserve">Auto Rali, S. A.                   </v>
          </cell>
        </row>
        <row r="1381">
          <cell r="B1381" t="str">
            <v xml:space="preserve">Auto Reparaç. Siluaf,Lda.          </v>
          </cell>
        </row>
        <row r="1382">
          <cell r="B1382" t="str">
            <v xml:space="preserve">Auto Reparações Andrade, Lda       </v>
          </cell>
        </row>
        <row r="1383">
          <cell r="B1383" t="str">
            <v xml:space="preserve">Auto Reparações Goulart,Lda        </v>
          </cell>
        </row>
        <row r="1384">
          <cell r="B1384" t="str">
            <v xml:space="preserve">Auto Reparações Ribeiro            </v>
          </cell>
        </row>
        <row r="1385">
          <cell r="B1385" t="str">
            <v xml:space="preserve">Auto Reparadora Melo Falcão, Lda   </v>
          </cell>
        </row>
        <row r="1386">
          <cell r="B1386" t="str">
            <v xml:space="preserve">Auto Reparadora Pedras Rubras,Lda  </v>
          </cell>
        </row>
        <row r="1387">
          <cell r="B1387" t="str">
            <v xml:space="preserve">Auto República, Lda                </v>
          </cell>
        </row>
        <row r="1388">
          <cell r="B1388" t="str">
            <v xml:space="preserve">Auto Solda Tudo                    </v>
          </cell>
        </row>
        <row r="1389">
          <cell r="B1389" t="str">
            <v xml:space="preserve">Auto Sueco II - Automóveis, SA     </v>
          </cell>
        </row>
        <row r="1390">
          <cell r="B1390" t="str">
            <v xml:space="preserve">Auto Sueco, Lda.                   </v>
          </cell>
        </row>
        <row r="1391">
          <cell r="B1391" t="str">
            <v xml:space="preserve">Auto Turística das Flores          </v>
          </cell>
        </row>
        <row r="1392">
          <cell r="B1392" t="str">
            <v xml:space="preserve">Auto Viação Almeida &amp; Filhos, SA   </v>
          </cell>
        </row>
        <row r="1393">
          <cell r="B1393" t="str">
            <v xml:space="preserve">Auto Viação Micaelense, Lda.       </v>
          </cell>
        </row>
        <row r="1394">
          <cell r="B1394" t="str">
            <v xml:space="preserve">Auto WM - Serviços Auto, Lda       </v>
          </cell>
        </row>
        <row r="1395">
          <cell r="B1395" t="str">
            <v xml:space="preserve">Auto-Brakes, Lda                   </v>
          </cell>
        </row>
        <row r="1396">
          <cell r="B1396" t="str">
            <v xml:space="preserve">Autocares Iglesias, SL             </v>
          </cell>
        </row>
        <row r="1397">
          <cell r="B1397" t="str">
            <v>Autocenter-Serv.A.Peças Viaturas,SA</v>
          </cell>
        </row>
        <row r="1398">
          <cell r="B1398" t="str">
            <v>Autoclean-Serv.Limpeza Automóvel,Ld</v>
          </cell>
        </row>
        <row r="1399">
          <cell r="B1399" t="str">
            <v>Autoglass - Vidros para Viaturas, L</v>
          </cell>
        </row>
        <row r="1400">
          <cell r="B1400" t="str">
            <v xml:space="preserve">AutoIntermediates, Ltd             </v>
          </cell>
        </row>
        <row r="1401">
          <cell r="B1401" t="str">
            <v xml:space="preserve">AutoIntermediates, Ltd             </v>
          </cell>
        </row>
        <row r="1402">
          <cell r="B1402" t="str">
            <v xml:space="preserve">AutoIntermediates, Ltd             </v>
          </cell>
        </row>
        <row r="1403">
          <cell r="B1403" t="str">
            <v xml:space="preserve">Automar - Com.Automóvel, Lda       </v>
          </cell>
        </row>
        <row r="1404">
          <cell r="B1404" t="str">
            <v xml:space="preserve">Automaticoncepts-Máq.Venda Aut.SA  </v>
          </cell>
        </row>
        <row r="1405">
          <cell r="B1405" t="str">
            <v xml:space="preserve">Automecânica-Vitor M.S.Ferreira    </v>
          </cell>
        </row>
        <row r="1406">
          <cell r="B1406" t="str">
            <v xml:space="preserve">Automeclis - Com.Automóveis, SA    </v>
          </cell>
        </row>
        <row r="1407">
          <cell r="B1407" t="str">
            <v xml:space="preserve">Automóveis Citroen, SA             </v>
          </cell>
        </row>
        <row r="1408">
          <cell r="B1408" t="str">
            <v xml:space="preserve">Autoni - Pneus e Óleos, Lda        </v>
          </cell>
        </row>
        <row r="1409">
          <cell r="B1409" t="str">
            <v xml:space="preserve">Autopaz, Lda                       </v>
          </cell>
        </row>
        <row r="1410">
          <cell r="B1410" t="str">
            <v xml:space="preserve">AutoRibeiro, Lda                   </v>
          </cell>
        </row>
        <row r="1411">
          <cell r="B1411" t="str">
            <v xml:space="preserve">Autoridade Para Condições Trabalho </v>
          </cell>
        </row>
        <row r="1412">
          <cell r="B1412" t="str">
            <v>Autoshine  - E. A. , Unipessoal Lda</v>
          </cell>
        </row>
        <row r="1413">
          <cell r="B1413" t="str">
            <v xml:space="preserve">Autosil- Bloqueada                 </v>
          </cell>
        </row>
        <row r="1414">
          <cell r="B1414" t="str">
            <v xml:space="preserve">Autovia - Soc. Automóveis, Lda     </v>
          </cell>
        </row>
        <row r="1415">
          <cell r="B1415" t="str">
            <v xml:space="preserve">Auvidcientifico-Proj.Inst.Eq.,S.A. </v>
          </cell>
        </row>
        <row r="1416">
          <cell r="B1416" t="str">
            <v>Avaliator-Consultoria de Gestão,Lda</v>
          </cell>
        </row>
        <row r="1417">
          <cell r="B1417" t="str">
            <v xml:space="preserve">Avelino Silva Pereira              </v>
          </cell>
        </row>
        <row r="1418">
          <cell r="B1418" t="str">
            <v xml:space="preserve">Aventura Açores - Turismo, Lda     </v>
          </cell>
        </row>
        <row r="1419">
          <cell r="B1419" t="str">
            <v>AVH-Sistemas Proj.Audiovisuais, Lda</v>
          </cell>
        </row>
        <row r="1420">
          <cell r="B1420" t="str">
            <v>Aviajacto 4-C.Aviação Aeroportos,Ld</v>
          </cell>
        </row>
        <row r="1421">
          <cell r="B1421" t="str">
            <v xml:space="preserve">Avialgarve                         </v>
          </cell>
        </row>
        <row r="1422">
          <cell r="B1422" t="str">
            <v>Aviatec-Serv.Engenharia Aviação,Lda</v>
          </cell>
        </row>
        <row r="1423">
          <cell r="B1423" t="str">
            <v xml:space="preserve">Aviation Analytics                 </v>
          </cell>
        </row>
        <row r="1424">
          <cell r="B1424" t="str">
            <v xml:space="preserve">Aviation Data Group, LLC           </v>
          </cell>
        </row>
        <row r="1425">
          <cell r="B1425" t="str">
            <v>Aviation Publications Internacional</v>
          </cell>
        </row>
        <row r="1426">
          <cell r="B1426" t="str">
            <v xml:space="preserve">Aviation Simulations Internation   </v>
          </cell>
        </row>
        <row r="1427">
          <cell r="B1427" t="str">
            <v>Aviation Solutions (Europe) Limited</v>
          </cell>
        </row>
        <row r="1428">
          <cell r="B1428" t="str">
            <v xml:space="preserve">Aviation Training Association      </v>
          </cell>
        </row>
        <row r="1429">
          <cell r="B1429" t="str">
            <v xml:space="preserve">Aviation Week Group                </v>
          </cell>
        </row>
        <row r="1430">
          <cell r="B1430" t="str">
            <v xml:space="preserve">Aviation Week Space Technology     </v>
          </cell>
        </row>
        <row r="1431">
          <cell r="B1431" t="str">
            <v xml:space="preserve">Aviavox-Artificial Voice Systems   </v>
          </cell>
        </row>
        <row r="1432">
          <cell r="B1432" t="str">
            <v xml:space="preserve">Avibom Avícola, SA                 </v>
          </cell>
        </row>
        <row r="1433">
          <cell r="B1433" t="str">
            <v xml:space="preserve">Avila e Avila, Lda.                </v>
          </cell>
        </row>
        <row r="1434">
          <cell r="B1434" t="str">
            <v xml:space="preserve">Ávila Fraga &amp; Filhas, Lda          </v>
          </cell>
        </row>
        <row r="1435">
          <cell r="B1435" t="str">
            <v xml:space="preserve">Aviquímica-Import.Manufacturas,Lda </v>
          </cell>
        </row>
        <row r="1436">
          <cell r="B1436" t="str">
            <v xml:space="preserve">Aviquipo de Portugal, SA           </v>
          </cell>
        </row>
        <row r="1437">
          <cell r="B1437" t="str">
            <v xml:space="preserve">Avireal International-ACI          </v>
          </cell>
        </row>
        <row r="1438">
          <cell r="B1438" t="str">
            <v xml:space="preserve">Avmark International, Ltd          </v>
          </cell>
        </row>
        <row r="1439">
          <cell r="B1439" t="str">
            <v>AVV Aroeira- Componentes e Sist. El</v>
          </cell>
        </row>
        <row r="1440">
          <cell r="B1440" t="str">
            <v xml:space="preserve">Awa-Aeronautical Web Academy       </v>
          </cell>
        </row>
        <row r="1441">
          <cell r="B1441" t="str">
            <v xml:space="preserve">Axa Power Aps                      </v>
          </cell>
        </row>
        <row r="1442">
          <cell r="B1442" t="str">
            <v>AxFlow-Com. Equip. Industriais, Lda</v>
          </cell>
        </row>
        <row r="1443">
          <cell r="B1443" t="str">
            <v xml:space="preserve">Axima - Sistemas e Instalações, SA </v>
          </cell>
        </row>
        <row r="1444">
          <cell r="B1444" t="str">
            <v xml:space="preserve">Aximage - Comunicação Imagem,Lda   </v>
          </cell>
        </row>
        <row r="1445">
          <cell r="B1445" t="str">
            <v xml:space="preserve">Aximundi-Agência Publicidade,Lda   </v>
          </cell>
        </row>
        <row r="1446">
          <cell r="B1446" t="str">
            <v xml:space="preserve">Axiom Groupe                       </v>
          </cell>
        </row>
        <row r="1447">
          <cell r="B1447" t="str">
            <v xml:space="preserve">Az Auto-Acess.Para Automoveis,Lda  </v>
          </cell>
        </row>
        <row r="1448">
          <cell r="B1448" t="str">
            <v xml:space="preserve">Azac - Açores Cargo, Lda           </v>
          </cell>
        </row>
        <row r="1449">
          <cell r="B1449" t="str">
            <v xml:space="preserve">Azenha-Salto, Turismo Rural, Lda   </v>
          </cell>
        </row>
        <row r="1450">
          <cell r="B1450" t="str">
            <v xml:space="preserve">Azeol-S.Azeites Oleos Estremad. SA </v>
          </cell>
        </row>
        <row r="1451">
          <cell r="B1451" t="str">
            <v xml:space="preserve">Azevedo e Azevedo, Lda             </v>
          </cell>
        </row>
        <row r="1452">
          <cell r="B1452" t="str">
            <v xml:space="preserve">Azevedo e C. Sucrs., Lda.          </v>
          </cell>
        </row>
        <row r="1453">
          <cell r="B1453" t="str">
            <v xml:space="preserve">Azevedos e Ribeiro, Lda            </v>
          </cell>
        </row>
        <row r="1454">
          <cell r="B1454" t="str">
            <v>Azimar, Investimentos Turísticos SA</v>
          </cell>
        </row>
        <row r="1455">
          <cell r="B1455" t="str">
            <v xml:space="preserve">Azimute-Aprestos Marítimos, Lda    </v>
          </cell>
        </row>
        <row r="1456">
          <cell r="B1456" t="str">
            <v>Azip-Informática e Telecomunic.,Lda</v>
          </cell>
        </row>
        <row r="1457">
          <cell r="B1457" t="str">
            <v xml:space="preserve">AZORES SUB                         </v>
          </cell>
        </row>
        <row r="1458">
          <cell r="B1458" t="str">
            <v xml:space="preserve">Azormed-Gestão Amb.Açoreana,Lda    </v>
          </cell>
        </row>
        <row r="1459">
          <cell r="B1459" t="str">
            <v xml:space="preserve">AZPolinke                          </v>
          </cell>
        </row>
        <row r="1460">
          <cell r="B1460" t="str">
            <v xml:space="preserve">AZ-The A-Z Group                   </v>
          </cell>
        </row>
        <row r="1461">
          <cell r="B1461" t="str">
            <v xml:space="preserve">Azulfar-Materiais Construção, Lda  </v>
          </cell>
        </row>
        <row r="1462">
          <cell r="B1462" t="str">
            <v xml:space="preserve">B V V-Instalações Eléctricas-Lda   </v>
          </cell>
        </row>
        <row r="1463">
          <cell r="B1463" t="str">
            <v xml:space="preserve">B&amp;R-Serviços,Lda                   </v>
          </cell>
        </row>
        <row r="1464">
          <cell r="B1464" t="str">
            <v xml:space="preserve">B.G.-Equipamento Náutico, Lda      </v>
          </cell>
        </row>
        <row r="1465">
          <cell r="B1465" t="str">
            <v xml:space="preserve">B.M Animação Visual, Lda.          </v>
          </cell>
        </row>
        <row r="1466">
          <cell r="B1466" t="str">
            <v xml:space="preserve">BAA Business Support Centre LTD    </v>
          </cell>
        </row>
        <row r="1467">
          <cell r="B1467" t="str">
            <v xml:space="preserve">BAA International Limited          </v>
          </cell>
        </row>
        <row r="1468">
          <cell r="B1468" t="str">
            <v xml:space="preserve">Bacardi - Martini Portugal, Lda    </v>
          </cell>
        </row>
        <row r="1469">
          <cell r="B1469" t="str">
            <v xml:space="preserve">Bacelar &amp; Irmão, Lda               </v>
          </cell>
        </row>
        <row r="1470">
          <cell r="B1470" t="str">
            <v xml:space="preserve">BAD-Assoc.Port.Bibliot.Arq.Docum.  </v>
          </cell>
        </row>
        <row r="1471">
          <cell r="B1471" t="str">
            <v xml:space="preserve">Badminton Clube de Estombar        </v>
          </cell>
        </row>
        <row r="1472">
          <cell r="B1472" t="str">
            <v xml:space="preserve">Baixa 62-Comunicação e Marketing   </v>
          </cell>
        </row>
        <row r="1473">
          <cell r="B1473" t="str">
            <v xml:space="preserve">Balanças L. F. P. M. Unip., Lda.   </v>
          </cell>
        </row>
        <row r="1474">
          <cell r="B1474" t="str">
            <v xml:space="preserve">Balanças Romão, SA                 </v>
          </cell>
        </row>
        <row r="1475">
          <cell r="B1475" t="str">
            <v xml:space="preserve">Balanças Simão Vaz, Lda            </v>
          </cell>
        </row>
        <row r="1476">
          <cell r="B1476" t="str">
            <v xml:space="preserve">Balaoarte - Comércio decoraç.Lda   </v>
          </cell>
        </row>
        <row r="1477">
          <cell r="B1477" t="str">
            <v>BalãoBalão-Artigos Publicitários,Ld</v>
          </cell>
        </row>
        <row r="1478">
          <cell r="B1478" t="str">
            <v>Balões Festa-Artig.Publicitários,Ld</v>
          </cell>
        </row>
        <row r="1479">
          <cell r="B1479" t="str">
            <v xml:space="preserve">Baltazar da Silva Cardoso          </v>
          </cell>
        </row>
        <row r="1480">
          <cell r="B1480" t="str">
            <v xml:space="preserve">Baltazar da Silva Cardoso          </v>
          </cell>
        </row>
        <row r="1481">
          <cell r="B1481" t="str">
            <v xml:space="preserve">Baltic Media Group Ltd             </v>
          </cell>
        </row>
        <row r="1482">
          <cell r="B1482" t="str">
            <v xml:space="preserve">BA-Meetup                          </v>
          </cell>
        </row>
        <row r="1483">
          <cell r="B1483" t="str">
            <v xml:space="preserve">BANCO BPI, SA                      </v>
          </cell>
        </row>
        <row r="1484">
          <cell r="B1484" t="str">
            <v xml:space="preserve">Banco BPI, SA                      </v>
          </cell>
        </row>
        <row r="1485">
          <cell r="B1485" t="str">
            <v xml:space="preserve">Banco Comercial dos Açores         </v>
          </cell>
        </row>
        <row r="1486">
          <cell r="B1486" t="str">
            <v xml:space="preserve">Banco Comercial Português, SA      </v>
          </cell>
        </row>
        <row r="1487">
          <cell r="B1487" t="str">
            <v xml:space="preserve">Banco de Investimento Global, SA   </v>
          </cell>
        </row>
        <row r="1488">
          <cell r="B1488" t="str">
            <v xml:space="preserve">Banco Ensaio-Com.Reparaç.Aut.Lda   </v>
          </cell>
        </row>
        <row r="1489">
          <cell r="B1489" t="str">
            <v xml:space="preserve">Banco Espirito Santo               </v>
          </cell>
        </row>
        <row r="1490">
          <cell r="B1490" t="str">
            <v xml:space="preserve">Banco Internacional Guiné-Bissau   </v>
          </cell>
        </row>
        <row r="1491">
          <cell r="B1491" t="str">
            <v xml:space="preserve">Banco Mais, SA                     </v>
          </cell>
        </row>
        <row r="1492">
          <cell r="B1492" t="str">
            <v xml:space="preserve">Banda Nova Sinfónica Portuguesa    </v>
          </cell>
        </row>
        <row r="1493">
          <cell r="B1493" t="str">
            <v xml:space="preserve">Bandeiras do Norte, Lda            </v>
          </cell>
        </row>
        <row r="1494">
          <cell r="B1494" t="str">
            <v xml:space="preserve">Bandeiras Globo-C.Bandeiras,Lda    </v>
          </cell>
        </row>
        <row r="1495">
          <cell r="B1495" t="str">
            <v xml:space="preserve">Banho de Ideias-Public.Imagem,Lda  </v>
          </cell>
        </row>
        <row r="1496">
          <cell r="B1496" t="str">
            <v xml:space="preserve">BANIF-Banco de Investimento, SA    </v>
          </cell>
        </row>
        <row r="1497">
          <cell r="B1497" t="str">
            <v xml:space="preserve">Banif-Banco Internac. Funchal, SA  </v>
          </cell>
        </row>
        <row r="1498">
          <cell r="B1498" t="str">
            <v xml:space="preserve">Banqueting, Lda                    </v>
          </cell>
        </row>
        <row r="1499">
          <cell r="B1499" t="str">
            <v>Baptista da Costa &amp; Associados, SRO</v>
          </cell>
        </row>
        <row r="1500">
          <cell r="B1500" t="str">
            <v xml:space="preserve">Baquelite Liz, SA                  </v>
          </cell>
        </row>
        <row r="1501">
          <cell r="B1501" t="str">
            <v>BARBARA COSTA DE S. CARRAPA BRANDAO</v>
          </cell>
        </row>
        <row r="1502">
          <cell r="B1502" t="str">
            <v xml:space="preserve">Barcelbal-Balanças e Básculas,Lda  </v>
          </cell>
        </row>
        <row r="1503">
          <cell r="B1503" t="str">
            <v xml:space="preserve">Barcelona-92  Clube do Desporto    </v>
          </cell>
        </row>
        <row r="1504">
          <cell r="B1504" t="str">
            <v xml:space="preserve">Barcitronic, SA                    </v>
          </cell>
        </row>
        <row r="1505">
          <cell r="B1505" t="str">
            <v xml:space="preserve">Barclays Bank PLC                  </v>
          </cell>
        </row>
        <row r="1506">
          <cell r="B1506" t="str">
            <v xml:space="preserve">Barco Nv - Display Systems         </v>
          </cell>
        </row>
        <row r="1507">
          <cell r="B1507" t="str">
            <v xml:space="preserve">Barcoeste, Lda                     </v>
          </cell>
        </row>
        <row r="1508">
          <cell r="B1508" t="str">
            <v xml:space="preserve">Baronmead International, Ltd       </v>
          </cell>
        </row>
        <row r="1509">
          <cell r="B1509" t="str">
            <v xml:space="preserve">Barral de Almeida, Lda             </v>
          </cell>
        </row>
        <row r="1510">
          <cell r="B1510" t="str">
            <v xml:space="preserve">Barraqueiro Transportes S.A        </v>
          </cell>
        </row>
        <row r="1511">
          <cell r="B1511" t="str">
            <v xml:space="preserve">Barraqueiro Transportes, SA        </v>
          </cell>
        </row>
        <row r="1512">
          <cell r="B1512" t="str">
            <v xml:space="preserve">Barretazul-Com.Mat.Construção,Lda  </v>
          </cell>
        </row>
        <row r="1513">
          <cell r="B1513" t="str">
            <v xml:space="preserve">Barrocas &amp; Alves Pereira           </v>
          </cell>
        </row>
        <row r="1514">
          <cell r="B1514" t="str">
            <v xml:space="preserve">Bartsch International Gmbh         </v>
          </cell>
        </row>
        <row r="1515">
          <cell r="B1515" t="str">
            <v xml:space="preserve">Base Dois                          </v>
          </cell>
        </row>
        <row r="1516">
          <cell r="B1516" t="str">
            <v xml:space="preserve">BASF-Construct. Chemicals Portugal </v>
          </cell>
        </row>
        <row r="1517">
          <cell r="B1517" t="str">
            <v xml:space="preserve">Bastos Viegas, S.A.                </v>
          </cell>
        </row>
        <row r="1518">
          <cell r="B1518" t="str">
            <v xml:space="preserve">Baterias Micaelense-Com.Bat.Lda    </v>
          </cell>
        </row>
        <row r="1519">
          <cell r="B1519" t="str">
            <v xml:space="preserve">Batistas-Reciclagem de Sucatas, SA </v>
          </cell>
        </row>
        <row r="1520">
          <cell r="B1520" t="str">
            <v>Baunilha Bourbon-Comércio de Perfum</v>
          </cell>
        </row>
        <row r="1521">
          <cell r="B1521" t="str">
            <v xml:space="preserve">Baviera-Comércio Automóveis, S.A.  </v>
          </cell>
        </row>
        <row r="1522">
          <cell r="B1522" t="str">
            <v xml:space="preserve">Bayer CropScience (Portugal),Lda   </v>
          </cell>
        </row>
        <row r="1523">
          <cell r="B1523" t="str">
            <v>Bazar do Vídeo-Mat.Elect.Imp.Exp.Ld</v>
          </cell>
        </row>
        <row r="1524">
          <cell r="B1524" t="str">
            <v xml:space="preserve">Bazar-Carlos &amp; Branquinho, Lda     </v>
          </cell>
        </row>
        <row r="1525">
          <cell r="B1525" t="str">
            <v>Bazin Portugal,Mediação Imobiliária</v>
          </cell>
        </row>
        <row r="1526">
          <cell r="B1526" t="str">
            <v xml:space="preserve">BBDO Portugal-Ag.Publicidade, SA   </v>
          </cell>
        </row>
        <row r="1527">
          <cell r="B1527" t="str">
            <v xml:space="preserve">BBVA Automercantil-C.Alug.Auto,Lda </v>
          </cell>
        </row>
        <row r="1528">
          <cell r="B1528" t="str">
            <v xml:space="preserve">BCA-Banco Comercial dos Açores,SA  </v>
          </cell>
        </row>
        <row r="1529">
          <cell r="B1529" t="str">
            <v>BCD - Manut. Equip. Electr. Inform.</v>
          </cell>
        </row>
        <row r="1530">
          <cell r="B1530" t="str">
            <v>BCD Travel Portugal - Agência de Vi</v>
          </cell>
        </row>
        <row r="1531">
          <cell r="B1531" t="str">
            <v xml:space="preserve">BCL - Brochado &amp; Castro, Lda       </v>
          </cell>
        </row>
        <row r="1532">
          <cell r="B1532" t="str">
            <v xml:space="preserve">BCNK                               </v>
          </cell>
        </row>
        <row r="1533">
          <cell r="B1533" t="str">
            <v xml:space="preserve">BCP Factoring, SA                  </v>
          </cell>
        </row>
        <row r="1534">
          <cell r="B1534" t="str">
            <v xml:space="preserve">BCSD Portugal-C.Empr.D.Sustentável </v>
          </cell>
        </row>
        <row r="1535">
          <cell r="B1535" t="str">
            <v xml:space="preserve">BDL - maschinenbaugesellschaft mbh </v>
          </cell>
        </row>
        <row r="1536">
          <cell r="B1536" t="str">
            <v xml:space="preserve">BDR-Bandeiras  e  Mastros, SA      </v>
          </cell>
        </row>
        <row r="1537">
          <cell r="B1537" t="str">
            <v xml:space="preserve">Beat Genesis-Prod. Artísticas,Lda  </v>
          </cell>
        </row>
        <row r="1538">
          <cell r="B1538" t="str">
            <v xml:space="preserve">Bebop-Comun. Audiovisual, Lda.     </v>
          </cell>
        </row>
        <row r="1539">
          <cell r="B1539" t="str">
            <v xml:space="preserve">BEC-Braga Equip.Construção,Lda     </v>
          </cell>
        </row>
        <row r="1540">
          <cell r="B1540" t="str">
            <v>Becosa Directo-Com.Produtoa Aliment</v>
          </cell>
        </row>
        <row r="1541">
          <cell r="B1541" t="str">
            <v>Bee Action-Mark. Below The line,Lda</v>
          </cell>
        </row>
        <row r="1542">
          <cell r="B1542" t="str">
            <v xml:space="preserve">Bee Plan-Org.Gestão Espaços,Lda    </v>
          </cell>
        </row>
        <row r="1543">
          <cell r="B1543" t="str">
            <v xml:space="preserve">Begusmartex-Ind.Metalomecânica     </v>
          </cell>
        </row>
        <row r="1544">
          <cell r="B1544" t="str">
            <v xml:space="preserve">BEI - European Investment Bank     </v>
          </cell>
        </row>
        <row r="1545">
          <cell r="B1545" t="str">
            <v xml:space="preserve">Beiersdorf Portuguesa, Lda         </v>
          </cell>
        </row>
        <row r="1546">
          <cell r="B1546" t="str">
            <v xml:space="preserve">BejaParque Hotel                   </v>
          </cell>
        </row>
        <row r="1547">
          <cell r="B1547" t="str">
            <v xml:space="preserve">BELARMINA CONCEICAO P.L MARTINS    </v>
          </cell>
        </row>
        <row r="1548">
          <cell r="B1548" t="str">
            <v xml:space="preserve">Belaurora - Grupo de Cantares      </v>
          </cell>
        </row>
        <row r="1549">
          <cell r="B1549" t="str">
            <v xml:space="preserve">Belbrisa - Casa de Estores, Lda    </v>
          </cell>
        </row>
        <row r="1550">
          <cell r="B1550" t="str">
            <v xml:space="preserve">Belchior Reis Oliveira             </v>
          </cell>
        </row>
        <row r="1551">
          <cell r="B1551" t="str">
            <v xml:space="preserve">Belém Clube Museu-Emp.Turist.Lda   </v>
          </cell>
        </row>
        <row r="1552">
          <cell r="B1552" t="str">
            <v xml:space="preserve">Beliaev Centro Cultural-Associação </v>
          </cell>
        </row>
        <row r="1553">
          <cell r="B1553" t="str">
            <v xml:space="preserve">BELMIRA JOAO CUSTODIO SANCA        </v>
          </cell>
        </row>
        <row r="1554">
          <cell r="B1554" t="str">
            <v xml:space="preserve">Belmiro Pinto de Mesquita, Lda     </v>
          </cell>
        </row>
        <row r="1555">
          <cell r="B1555" t="str">
            <v xml:space="preserve">Belsaco, SA                        </v>
          </cell>
        </row>
        <row r="1556">
          <cell r="B1556" t="str">
            <v xml:space="preserve">Beltain-Sociedade Unipessoal       </v>
          </cell>
        </row>
        <row r="1557">
          <cell r="B1557" t="str">
            <v xml:space="preserve">Beltrão Coelho (Algarve), Lda      </v>
          </cell>
        </row>
        <row r="1558">
          <cell r="B1558" t="str">
            <v xml:space="preserve">Beltrão Coelho Alem Tejo,LDA       </v>
          </cell>
        </row>
        <row r="1559">
          <cell r="B1559" t="str">
            <v>Beltrão Coelho -Sistª Escritório Im</v>
          </cell>
        </row>
        <row r="1560">
          <cell r="B1560" t="str">
            <v xml:space="preserve">Beltrão Coelho(Madeira)-Equip.     </v>
          </cell>
        </row>
        <row r="1561">
          <cell r="B1561" t="str">
            <v xml:space="preserve">Beltrão Coelho, Lda.               </v>
          </cell>
        </row>
        <row r="1562">
          <cell r="B1562" t="str">
            <v xml:space="preserve">Belzona Portugal - P.Quimicos,Lda  </v>
          </cell>
        </row>
        <row r="1563">
          <cell r="B1563" t="str">
            <v xml:space="preserve">Bencom-Arm.Com.Combustíveis,SA     </v>
          </cell>
        </row>
        <row r="1564">
          <cell r="B1564" t="str">
            <v xml:space="preserve">Benipel, Lda                       </v>
          </cell>
        </row>
        <row r="1565">
          <cell r="B1565" t="str">
            <v xml:space="preserve">Benjamim Moniz                     </v>
          </cell>
        </row>
        <row r="1566">
          <cell r="B1566" t="str">
            <v xml:space="preserve">Benjor-S.Empr.Benjamim Jorge, Lda  </v>
          </cell>
        </row>
        <row r="1567">
          <cell r="B1567" t="str">
            <v xml:space="preserve">Benlei-Novidades e Brindes, Lda    </v>
          </cell>
        </row>
        <row r="1568">
          <cell r="B1568" t="str">
            <v xml:space="preserve">Bensitur - S A I T, Lda.           </v>
          </cell>
        </row>
        <row r="1569">
          <cell r="B1569" t="str">
            <v xml:space="preserve">Benta&amp; Benta, Lda                  </v>
          </cell>
        </row>
        <row r="1570">
          <cell r="B1570" t="str">
            <v xml:space="preserve">Bentley Systems Europe B.V         </v>
          </cell>
        </row>
        <row r="1571">
          <cell r="B1571" t="str">
            <v>Bentley Systems International Limit</v>
          </cell>
        </row>
        <row r="1572">
          <cell r="B1572" t="str">
            <v xml:space="preserve">Bento Pedroso Construções, SA      </v>
          </cell>
        </row>
        <row r="1573">
          <cell r="B1573" t="str">
            <v xml:space="preserve">Bentrans-Carga e Transitários, SA  </v>
          </cell>
        </row>
        <row r="1574">
          <cell r="B1574" t="str">
            <v xml:space="preserve">Bentware-Informática, Unip, Lda    </v>
          </cell>
        </row>
        <row r="1575">
          <cell r="B1575" t="str">
            <v xml:space="preserve">Berlin Promotion Agency            </v>
          </cell>
        </row>
        <row r="1576">
          <cell r="B1576" t="str">
            <v xml:space="preserve">Bernardes Sismeiro e Associados    </v>
          </cell>
        </row>
        <row r="1577">
          <cell r="B1577" t="str">
            <v xml:space="preserve">BERNARDINO G. RIBEIRO PAULO        </v>
          </cell>
        </row>
        <row r="1578">
          <cell r="B1578" t="str">
            <v xml:space="preserve">Bernardino Gomes-Gestão Hoteleira  </v>
          </cell>
        </row>
        <row r="1579">
          <cell r="B1579" t="str">
            <v xml:space="preserve">Bernardino Silva Ramos             </v>
          </cell>
        </row>
        <row r="1580">
          <cell r="B1580" t="str">
            <v xml:space="preserve">Bernardo Gama  Lobo Xavier         </v>
          </cell>
        </row>
        <row r="1581">
          <cell r="B1581" t="str">
            <v>Bernardo M.P.Monteiro Daupias Alves</v>
          </cell>
        </row>
        <row r="1582">
          <cell r="B1582" t="str">
            <v>Berner-Prod.Montagem e  Fixação,Lda</v>
          </cell>
        </row>
        <row r="1583">
          <cell r="B1583" t="str">
            <v xml:space="preserve">BERTA MARIA TRONI                  </v>
          </cell>
        </row>
        <row r="1584">
          <cell r="B1584" t="str">
            <v xml:space="preserve">Bertelsmann Medien Service Gmbh    </v>
          </cell>
        </row>
        <row r="1585">
          <cell r="B1585" t="str">
            <v xml:space="preserve">Besam Ibérica, SA (Suc.Portugal)   </v>
          </cell>
        </row>
        <row r="1586">
          <cell r="B1586" t="str">
            <v xml:space="preserve">Besam Portugal Lda.                </v>
          </cell>
        </row>
        <row r="1587">
          <cell r="B1587" t="str">
            <v>Besleasing e Factoring - Instituiçã</v>
          </cell>
        </row>
        <row r="1588">
          <cell r="B1588" t="str">
            <v xml:space="preserve">Best Green-Equipº Protec.e Segur.  </v>
          </cell>
        </row>
        <row r="1589">
          <cell r="B1589" t="str">
            <v xml:space="preserve">Best Line-Serviços e Logística,Lda </v>
          </cell>
        </row>
        <row r="1590">
          <cell r="B1590" t="str">
            <v xml:space="preserve">Best Marketing, Lda                </v>
          </cell>
        </row>
        <row r="1591">
          <cell r="B1591" t="str">
            <v xml:space="preserve">Bestloque,Lda                      </v>
          </cell>
        </row>
        <row r="1592">
          <cell r="B1592" t="str">
            <v xml:space="preserve">Betaclima-Climatização e Frio,Lda  </v>
          </cell>
        </row>
        <row r="1593">
          <cell r="B1593" t="str">
            <v>Betacolas-Com.Ind.Revestimentos,Lda</v>
          </cell>
        </row>
        <row r="1594">
          <cell r="B1594" t="str">
            <v xml:space="preserve">Betafiel                           </v>
          </cell>
        </row>
        <row r="1595">
          <cell r="B1595" t="str">
            <v xml:space="preserve">Betamar Torre Praia-Inv.Hotel.Lda  </v>
          </cell>
        </row>
        <row r="1596">
          <cell r="B1596" t="str">
            <v xml:space="preserve">Betomarques                        </v>
          </cell>
        </row>
        <row r="1597">
          <cell r="B1597" t="str">
            <v xml:space="preserve">Bettencourt Dias e Machado, Lda.   </v>
          </cell>
        </row>
        <row r="1598">
          <cell r="B1598" t="str">
            <v xml:space="preserve">Bettencourt e Filhos, Lda          </v>
          </cell>
        </row>
        <row r="1599">
          <cell r="B1599" t="str">
            <v xml:space="preserve">Bfb Leasing-S.Locação Financ.,S.A. </v>
          </cell>
        </row>
        <row r="1600">
          <cell r="B1600" t="str">
            <v xml:space="preserve">BGM-Organização de Eventos, Lda    </v>
          </cell>
        </row>
        <row r="1601">
          <cell r="B1601" t="str">
            <v>BGS-Brilliant Global Solutions, Uni</v>
          </cell>
        </row>
        <row r="1602">
          <cell r="B1602" t="str">
            <v xml:space="preserve">BHB-Sist.Controlo e Medida, Lda    </v>
          </cell>
        </row>
        <row r="1603">
          <cell r="B1603" t="str">
            <v>BIAC-Brussels Intern.Airport Compan</v>
          </cell>
        </row>
        <row r="1604">
          <cell r="B1604" t="str">
            <v xml:space="preserve">Biasplásticos, Lda                 </v>
          </cell>
        </row>
        <row r="1605">
          <cell r="B1605" t="str">
            <v xml:space="preserve">Biblios Publishes                  </v>
          </cell>
        </row>
        <row r="1606">
          <cell r="B1606" t="str">
            <v xml:space="preserve">Bidinâmica-Representºs Consultoria </v>
          </cell>
        </row>
        <row r="1607">
          <cell r="B1607" t="str">
            <v xml:space="preserve">Big Laguna-Com.Eq.Escritório,Lda   </v>
          </cell>
        </row>
        <row r="1608">
          <cell r="B1608" t="str">
            <v xml:space="preserve">Big Tower-Repres.Imp.Export.,Lda   </v>
          </cell>
        </row>
        <row r="1609">
          <cell r="B1609" t="str">
            <v xml:space="preserve">Big-Serviços Financeiros,SA        </v>
          </cell>
        </row>
        <row r="1610">
          <cell r="B1610" t="str">
            <v xml:space="preserve">Binal-Soc.Beb.Prod.Alimentares,Lda </v>
          </cell>
        </row>
        <row r="1611">
          <cell r="B1611" t="str">
            <v xml:space="preserve">Bindopor-Ind.Comércio Intern.,Lda  </v>
          </cell>
        </row>
        <row r="1612">
          <cell r="B1612" t="str">
            <v>Binds &amp; Bounds-Com.Eq.Mat.Escrt .Ld</v>
          </cell>
        </row>
        <row r="1613">
          <cell r="B1613" t="str">
            <v xml:space="preserve">Binobras - Construções, Lda.       </v>
          </cell>
        </row>
        <row r="1614">
          <cell r="B1614" t="str">
            <v xml:space="preserve">Binoformática-S.Serv.Inform.,Lda   </v>
          </cell>
        </row>
        <row r="1615">
          <cell r="B1615" t="str">
            <v xml:space="preserve">Bio Desafios, Lda                  </v>
          </cell>
        </row>
        <row r="1616">
          <cell r="B1616" t="str">
            <v xml:space="preserve">Biochem Ibérica-Quimicos Agricolas </v>
          </cell>
        </row>
        <row r="1617">
          <cell r="B1617" t="str">
            <v xml:space="preserve">Bioeiras - Tecnolog.Com.Lubr.Lda   </v>
          </cell>
        </row>
        <row r="1618">
          <cell r="B1618" t="str">
            <v>Bioglobal - Biometria e Comunicaçõe</v>
          </cell>
        </row>
        <row r="1619">
          <cell r="B1619" t="str">
            <v xml:space="preserve">BioMérieux Portugal, Lda           </v>
          </cell>
        </row>
        <row r="1620">
          <cell r="B1620" t="str">
            <v xml:space="preserve">Biorumo-Prom.Educ.Ambiental,Lda    </v>
          </cell>
        </row>
        <row r="1621">
          <cell r="B1621" t="str">
            <v xml:space="preserve">Biotempo-Cons.Biotecnologia,Lda    </v>
          </cell>
        </row>
        <row r="1622">
          <cell r="B1622" t="str">
            <v xml:space="preserve">Biponte, Engenharia, Lda           </v>
          </cell>
        </row>
        <row r="1623">
          <cell r="B1623" t="str">
            <v xml:space="preserve">BIT - Sociedade Editora, Lda       </v>
          </cell>
        </row>
        <row r="1624">
          <cell r="B1624" t="str">
            <v xml:space="preserve">Bix Project, Unipessoal, Lda       </v>
          </cell>
        </row>
        <row r="1625">
          <cell r="B1625" t="str">
            <v xml:space="preserve">Bl Motor - Comérc.Automóveis,Lda   </v>
          </cell>
        </row>
        <row r="1626">
          <cell r="B1626" t="str">
            <v xml:space="preserve">Black, Lda.                        </v>
          </cell>
        </row>
        <row r="1627">
          <cell r="B1627" t="str">
            <v xml:space="preserve">Blaguss Utazási Iroda KFT          </v>
          </cell>
        </row>
        <row r="1628">
          <cell r="B1628" t="str">
            <v xml:space="preserve">Blau-Comercio Produtos Serviços    </v>
          </cell>
        </row>
        <row r="1629">
          <cell r="B1629" t="str">
            <v>Bleed-Soc.Edit.Org.Eventos,Unip.Lda</v>
          </cell>
        </row>
        <row r="1630">
          <cell r="B1630" t="str">
            <v xml:space="preserve">BlindNote-Ag.Prod.Espectáculos,Lda </v>
          </cell>
        </row>
        <row r="1631">
          <cell r="B1631" t="str">
            <v xml:space="preserve">BLOCO D-DESIGN E COMUNIC.LDA       </v>
          </cell>
        </row>
        <row r="1632">
          <cell r="B1632" t="str">
            <v xml:space="preserve">Bloco-Soc.Imperm.Revestimentos,Lda </v>
          </cell>
        </row>
        <row r="1633">
          <cell r="B1633" t="str">
            <v xml:space="preserve">Blue Air Transport Aerian SA       </v>
          </cell>
        </row>
        <row r="1634">
          <cell r="B1634" t="str">
            <v xml:space="preserve">Blue Eye Video                     </v>
          </cell>
        </row>
        <row r="1635">
          <cell r="B1635" t="str">
            <v>Blue Line-C.Restauro Obras Arte,Lda</v>
          </cell>
        </row>
        <row r="1636">
          <cell r="B1636" t="str">
            <v xml:space="preserve">Blue Mountain Café, Lda            </v>
          </cell>
        </row>
        <row r="1637">
          <cell r="B1637" t="str">
            <v xml:space="preserve">Bmais BalonasComunicação Lda       </v>
          </cell>
        </row>
        <row r="1638">
          <cell r="B1638" t="str">
            <v xml:space="preserve">bmi                                </v>
          </cell>
        </row>
        <row r="1639">
          <cell r="B1639" t="str">
            <v xml:space="preserve">Bmj-Publishing Group, Ltd          </v>
          </cell>
        </row>
        <row r="1640">
          <cell r="B1640" t="str">
            <v xml:space="preserve">BNP Factor-Comp.Int.Aq.Créditos,SA </v>
          </cell>
        </row>
        <row r="1641">
          <cell r="B1641" t="str">
            <v xml:space="preserve">Bnu-C/Imposto Capitais             </v>
          </cell>
        </row>
        <row r="1642">
          <cell r="B1642" t="str">
            <v xml:space="preserve">Bo Hermanson, Lda                  </v>
          </cell>
        </row>
        <row r="1643">
          <cell r="B1643" t="str">
            <v xml:space="preserve">Boaventura Moreira                 </v>
          </cell>
        </row>
        <row r="1644">
          <cell r="B1644" t="str">
            <v xml:space="preserve">Boaventura Moreira, Herdeiros      </v>
          </cell>
        </row>
        <row r="1645">
          <cell r="B1645" t="str">
            <v xml:space="preserve">Boaventura Ramos e Ca., Lda.       </v>
          </cell>
        </row>
        <row r="1646">
          <cell r="B1646" t="str">
            <v xml:space="preserve">Bock-Com.Tubos e Acessórios, Lda   </v>
          </cell>
        </row>
        <row r="1647">
          <cell r="B1647" t="str">
            <v xml:space="preserve">BoConcept                          </v>
          </cell>
        </row>
        <row r="1648">
          <cell r="B1648" t="str">
            <v xml:space="preserve">Bogen Electronic Gmbh              </v>
          </cell>
        </row>
        <row r="1649">
          <cell r="B1649" t="str">
            <v xml:space="preserve">Bolina Portugal,Lda                </v>
          </cell>
        </row>
        <row r="1650">
          <cell r="B1650" t="str">
            <v xml:space="preserve">Bolsa de Valores de Lisboa         </v>
          </cell>
        </row>
        <row r="1651">
          <cell r="B1651" t="str">
            <v xml:space="preserve">Bom Porto-Ed.Public.Revistas,Lda   </v>
          </cell>
        </row>
        <row r="1652">
          <cell r="B1652" t="str">
            <v xml:space="preserve">Bombadiesel, Lda.                  </v>
          </cell>
        </row>
        <row r="1653">
          <cell r="B1653" t="str">
            <v xml:space="preserve">Bombas Grundfos Portugal, SA       </v>
          </cell>
        </row>
        <row r="1654">
          <cell r="B1654" t="str">
            <v xml:space="preserve">Bombeiros Volunt. de Moreira-Maia  </v>
          </cell>
        </row>
        <row r="1655">
          <cell r="B1655" t="str">
            <v xml:space="preserve">Bompneu Tiremaster, Lda.           </v>
          </cell>
        </row>
        <row r="1656">
          <cell r="B1656" t="str">
            <v xml:space="preserve">Bompneu-Ferreira de Sousa e B.Lda  </v>
          </cell>
        </row>
        <row r="1657">
          <cell r="B1657" t="str">
            <v xml:space="preserve">Bonança - Companhia de Seguros     </v>
          </cell>
        </row>
        <row r="1658">
          <cell r="B1658" t="str">
            <v xml:space="preserve">Bonneville Oliveira-S.Hidrául.Ld   </v>
          </cell>
        </row>
        <row r="1659">
          <cell r="B1659" t="str">
            <v xml:space="preserve">Bonsai-Marketing Promocional,Lda   </v>
          </cell>
        </row>
        <row r="1660">
          <cell r="B1660" t="str">
            <v xml:space="preserve">Bonsais de Campolide-C.Plantas,Lda </v>
          </cell>
        </row>
        <row r="1661">
          <cell r="B1661" t="str">
            <v xml:space="preserve">Bookpoint Limited                  </v>
          </cell>
        </row>
        <row r="1662">
          <cell r="B1662" t="str">
            <v xml:space="preserve">Booz Allen Hamilton                </v>
          </cell>
        </row>
        <row r="1663">
          <cell r="B1663" t="str">
            <v xml:space="preserve">Borba e Soares, Lda.               </v>
          </cell>
        </row>
        <row r="1664">
          <cell r="B1664" t="str">
            <v xml:space="preserve">Bordalo Pinheiro, Lda              </v>
          </cell>
        </row>
        <row r="1665">
          <cell r="B1665" t="str">
            <v xml:space="preserve">Borges e Silva, Lda                </v>
          </cell>
        </row>
        <row r="1666">
          <cell r="B1666" t="str">
            <v xml:space="preserve">Borra Papel-Artes Gráficas,Lda     </v>
          </cell>
        </row>
        <row r="1667">
          <cell r="B1667" t="str">
            <v xml:space="preserve">Borrachas e Acessor.Boavista,Lda   </v>
          </cell>
        </row>
        <row r="1668">
          <cell r="B1668" t="str">
            <v xml:space="preserve">BorrachasTécnicas MGO,Unipes.Lda   </v>
          </cell>
        </row>
        <row r="1669">
          <cell r="B1669" t="str">
            <v xml:space="preserve">BorRev i- Soc.Revestimentos, Lda   </v>
          </cell>
        </row>
        <row r="1670">
          <cell r="B1670" t="str">
            <v xml:space="preserve">BORTEX  Com. e Reparação de        </v>
          </cell>
        </row>
        <row r="1671">
          <cell r="B1671" t="str">
            <v>Bosch Security Systems-Sist.Seg.,SA</v>
          </cell>
        </row>
        <row r="1672">
          <cell r="B1672" t="str">
            <v xml:space="preserve">Boston Media-Comunicação e Imagem  </v>
          </cell>
        </row>
        <row r="1673">
          <cell r="B1673" t="str">
            <v xml:space="preserve">Bostwick-Fábr.Portas Metálicas,Lda </v>
          </cell>
        </row>
        <row r="1674">
          <cell r="B1674" t="str">
            <v>Botão Azul- Comércio de Vestuário S</v>
          </cell>
        </row>
        <row r="1675">
          <cell r="B1675" t="str">
            <v xml:space="preserve">Botelho &amp; Botelho, Lda             </v>
          </cell>
        </row>
        <row r="1676">
          <cell r="B1676" t="str">
            <v xml:space="preserve">Botelho e Filho, Lda.              </v>
          </cell>
        </row>
        <row r="1677">
          <cell r="B1677" t="str">
            <v xml:space="preserve">Botelho e Filhos, Lda              </v>
          </cell>
        </row>
        <row r="1678">
          <cell r="B1678" t="str">
            <v xml:space="preserve">Boutique Criativa-C.Prod.Pub.Lda   </v>
          </cell>
        </row>
        <row r="1679">
          <cell r="B1679" t="str">
            <v xml:space="preserve">Boutique Pão Quente S.Miguel,Lda   </v>
          </cell>
        </row>
        <row r="1680">
          <cell r="B1680" t="str">
            <v xml:space="preserve">Box Lines Navegação, SA            </v>
          </cell>
        </row>
        <row r="1681">
          <cell r="B1681" t="str">
            <v xml:space="preserve">Bozar                              </v>
          </cell>
        </row>
        <row r="1682">
          <cell r="B1682" t="str">
            <v xml:space="preserve">BP LUBS - Compª Lubrificantes, Lda </v>
          </cell>
        </row>
        <row r="1683">
          <cell r="B1683" t="str">
            <v xml:space="preserve">BP Portugal-Com.Combust.Lubr. SA   </v>
          </cell>
        </row>
        <row r="1684">
          <cell r="B1684" t="str">
            <v xml:space="preserve">BP Portuguesa, SA                  </v>
          </cell>
        </row>
        <row r="1685">
          <cell r="B1685" t="str">
            <v xml:space="preserve">Bpi - Serviços Financeiros, SA     </v>
          </cell>
        </row>
        <row r="1686">
          <cell r="B1686" t="str">
            <v xml:space="preserve">BPI Leasing-Soc.Loc.Financeira,SA  </v>
          </cell>
        </row>
        <row r="1687">
          <cell r="B1687" t="str">
            <v xml:space="preserve">Bpi Leasing-Soc.Locaç.Financ.,S.A. </v>
          </cell>
        </row>
        <row r="1688">
          <cell r="B1688" t="str">
            <v xml:space="preserve">Bpi Pensões-Soc.G.F.Pensões,S.A.   </v>
          </cell>
        </row>
        <row r="1689">
          <cell r="B1689" t="str">
            <v xml:space="preserve">Bpi Rent - Com.Aluguer Bens, Lda   </v>
          </cell>
        </row>
        <row r="1690">
          <cell r="B1690" t="str">
            <v>BPI-Banco Português Investimento, S</v>
          </cell>
        </row>
        <row r="1691">
          <cell r="B1691" t="str">
            <v xml:space="preserve">BPN Crédito, SA                    </v>
          </cell>
        </row>
        <row r="1692">
          <cell r="B1692" t="str">
            <v xml:space="preserve">Braga e Moutinho, Lda              </v>
          </cell>
        </row>
        <row r="1693">
          <cell r="B1693" t="str">
            <v>Braizinha-Constr.Civ.O.Públicas,Lda</v>
          </cell>
        </row>
        <row r="1694">
          <cell r="B1694" t="str">
            <v xml:space="preserve">Brancos-S.Expl.Máq.Recreativas,Lda </v>
          </cell>
        </row>
        <row r="1695">
          <cell r="B1695" t="str">
            <v xml:space="preserve">Brandaid Unipessoal Lda.           </v>
          </cell>
        </row>
        <row r="1696">
          <cell r="B1696" t="str">
            <v>Brandão &amp; Martins-Emp.Turisticos,Ld</v>
          </cell>
        </row>
        <row r="1697">
          <cell r="B1697" t="str">
            <v xml:space="preserve">Brandia Central-Design e Com.SA    </v>
          </cell>
        </row>
        <row r="1698">
          <cell r="B1698" t="str">
            <v xml:space="preserve">BRANDOAR, Lda                      </v>
          </cell>
        </row>
        <row r="1699">
          <cell r="B1699" t="str">
            <v>BRANFER,Serralharia Artística e Ind</v>
          </cell>
        </row>
        <row r="1700">
          <cell r="B1700" t="str">
            <v>Branfer-Serralh.Artística Industria</v>
          </cell>
        </row>
        <row r="1701">
          <cell r="B1701" t="str">
            <v xml:space="preserve">Bráz A. G. Teixeira                </v>
          </cell>
        </row>
        <row r="1702">
          <cell r="B1702" t="str">
            <v xml:space="preserve">Brazão e Silva, Lda                </v>
          </cell>
        </row>
        <row r="1703">
          <cell r="B1703" t="str">
            <v xml:space="preserve">Bredesign, Unipessoal              </v>
          </cell>
        </row>
        <row r="1704">
          <cell r="B1704" t="str">
            <v xml:space="preserve">Brehm e Associados - Cons.de meios </v>
          </cell>
        </row>
        <row r="1705">
          <cell r="B1705" t="str">
            <v xml:space="preserve">Brenntag Portugal, Lda             </v>
          </cell>
        </row>
        <row r="1706">
          <cell r="B1706" t="str">
            <v xml:space="preserve">Bresimar Automação ,S.A.           </v>
          </cell>
        </row>
        <row r="1707">
          <cell r="B1707" t="str">
            <v xml:space="preserve">Breteco - Tecnologia Limpeza,Lda   </v>
          </cell>
        </row>
        <row r="1708">
          <cell r="B1708" t="str">
            <v xml:space="preserve">Bright Partners-G.Tecno.Capital,SA </v>
          </cell>
        </row>
        <row r="1709">
          <cell r="B1709" t="str">
            <v>Brincotrincha-Mat.Constr. Civil, Ld</v>
          </cell>
        </row>
        <row r="1710">
          <cell r="B1710" t="str">
            <v xml:space="preserve">Brindes e Promoção de Imagem, Lda  </v>
          </cell>
        </row>
        <row r="1711">
          <cell r="B1711" t="str">
            <v>Brisa Access Electrón.Rodoviária,SA</v>
          </cell>
        </row>
        <row r="1712">
          <cell r="B1712" t="str">
            <v xml:space="preserve">Brisa Electrónica Rodoviária, SA   </v>
          </cell>
        </row>
        <row r="1713">
          <cell r="B1713" t="str">
            <v>Bristish Airways-Commercial Finanac</v>
          </cell>
        </row>
        <row r="1714">
          <cell r="B1714" t="str">
            <v xml:space="preserve">British Airways                    </v>
          </cell>
        </row>
        <row r="1715">
          <cell r="B1715" t="str">
            <v xml:space="preserve">British Airways Plc                </v>
          </cell>
        </row>
        <row r="1716">
          <cell r="B1716" t="str">
            <v xml:space="preserve">British Telecom. International     </v>
          </cell>
        </row>
        <row r="1717">
          <cell r="B1717" t="str">
            <v xml:space="preserve">Brito &amp; Silva, Lda                 </v>
          </cell>
        </row>
        <row r="1718">
          <cell r="B1718" t="str">
            <v xml:space="preserve">Broadway Malyan Portugal, Lda      </v>
          </cell>
        </row>
        <row r="1719">
          <cell r="B1719" t="str">
            <v xml:space="preserve">Broqueraje-Soc.Correct.de Seg,Lda  </v>
          </cell>
        </row>
        <row r="1720">
          <cell r="B1720" t="str">
            <v xml:space="preserve">Brown Group, Lda                   </v>
          </cell>
        </row>
        <row r="1721">
          <cell r="B1721" t="str">
            <v>Brüel &amp; Kjaer Ibérica, Suc.Portugal</v>
          </cell>
        </row>
        <row r="1722">
          <cell r="B1722" t="str">
            <v xml:space="preserve">Bruel &amp; Kjaer Portugal, Lda        </v>
          </cell>
        </row>
        <row r="1723">
          <cell r="B1723" t="str">
            <v xml:space="preserve">BRUNO ALEXANDRE DUARTE PINTO       </v>
          </cell>
        </row>
        <row r="1724">
          <cell r="B1724" t="str">
            <v xml:space="preserve">Bruno Carrilho de Freitas          </v>
          </cell>
        </row>
        <row r="1725">
          <cell r="B1725" t="str">
            <v xml:space="preserve">BRUNO FILIPE INACIO SEIXAS         </v>
          </cell>
        </row>
        <row r="1726">
          <cell r="B1726" t="str">
            <v xml:space="preserve">Bruno Miguel F.Santos Cordeiro     </v>
          </cell>
        </row>
        <row r="1727">
          <cell r="B1727" t="str">
            <v xml:space="preserve">BRUNO MIGUEL JERONIMO DOS SANTOS   </v>
          </cell>
        </row>
        <row r="1728">
          <cell r="B1728" t="str">
            <v xml:space="preserve">Bruno Miguel Lopes Pombo           </v>
          </cell>
        </row>
        <row r="1729">
          <cell r="B1729" t="str">
            <v xml:space="preserve">Bruno Miguel Martins Henriques     </v>
          </cell>
        </row>
        <row r="1730">
          <cell r="B1730" t="str">
            <v xml:space="preserve">BRUNO MIGUEL PESTANA PEREIRA       </v>
          </cell>
        </row>
        <row r="1731">
          <cell r="B1731" t="str">
            <v xml:space="preserve">Bruno Miguel Pestana Pereira       </v>
          </cell>
        </row>
        <row r="1732">
          <cell r="B1732" t="str">
            <v xml:space="preserve">BRUNO MIGUEL PIRES RAMOS           </v>
          </cell>
        </row>
        <row r="1733">
          <cell r="B1733" t="str">
            <v xml:space="preserve">Bruno Ricardo Santos               </v>
          </cell>
        </row>
        <row r="1734">
          <cell r="B1734" t="str">
            <v xml:space="preserve">Bruno Sérgio S.Rocha Albuq.Canelas </v>
          </cell>
        </row>
        <row r="1735">
          <cell r="B1735" t="str">
            <v xml:space="preserve">Brussels Airlines                  </v>
          </cell>
        </row>
        <row r="1736">
          <cell r="B1736" t="str">
            <v xml:space="preserve">Brussels Airlines NV/SA            </v>
          </cell>
        </row>
        <row r="1737">
          <cell r="B1737" t="str">
            <v xml:space="preserve">BSC-Brussels Slot Coordination     </v>
          </cell>
        </row>
        <row r="1738">
          <cell r="B1738" t="str">
            <v xml:space="preserve">BSHP-Electrodomésticos, Lda        </v>
          </cell>
        </row>
        <row r="1739">
          <cell r="B1739" t="str">
            <v>BSI-Baterias,S.Import.Acess.Auto,Ld</v>
          </cell>
        </row>
        <row r="1740">
          <cell r="B1740" t="str">
            <v xml:space="preserve">Bss-Comp.dec.Espaços Interior,Lda  </v>
          </cell>
        </row>
        <row r="1741">
          <cell r="B1741" t="str">
            <v xml:space="preserve">BTA-Banco Totta e Açores           </v>
          </cell>
        </row>
        <row r="1742">
          <cell r="B1742" t="str">
            <v xml:space="preserve">Buchair Uk Ltd                     </v>
          </cell>
        </row>
        <row r="1743">
          <cell r="B1743" t="str">
            <v xml:space="preserve">Buchair UK Ltd.                    </v>
          </cell>
        </row>
        <row r="1744">
          <cell r="B1744" t="str">
            <v xml:space="preserve">Bucher &amp; Co. Publikationen         </v>
          </cell>
        </row>
        <row r="1745">
          <cell r="B1745" t="str">
            <v xml:space="preserve">Buel &amp; Kjaer                       </v>
          </cell>
        </row>
        <row r="1746">
          <cell r="B1746" t="str">
            <v xml:space="preserve">Buibe- Consult.Serv.Projectos,Ld   </v>
          </cell>
        </row>
        <row r="1747">
          <cell r="B1747" t="str">
            <v xml:space="preserve">Buiver                             </v>
          </cell>
        </row>
        <row r="1748">
          <cell r="B1748" t="str">
            <v xml:space="preserve">Bulhosa Livreiros, Lda             </v>
          </cell>
        </row>
        <row r="1749">
          <cell r="B1749" t="str">
            <v xml:space="preserve">Burcio &amp; Santos, Lda               </v>
          </cell>
        </row>
        <row r="1750">
          <cell r="B1750" t="str">
            <v xml:space="preserve">Bureau Veritas                     </v>
          </cell>
        </row>
        <row r="1751">
          <cell r="B1751" t="str">
            <v xml:space="preserve">Bureau Veritas Certif.Portugal,Lda </v>
          </cell>
        </row>
        <row r="1752">
          <cell r="B1752" t="str">
            <v xml:space="preserve">Burnay-Produção Espectáculos,Lda   </v>
          </cell>
        </row>
        <row r="1753">
          <cell r="B1753" t="str">
            <v xml:space="preserve">Burntec, Lda                       </v>
          </cell>
        </row>
        <row r="1754">
          <cell r="B1754" t="str">
            <v>Buro fur Gestaltung Wangler &amp; Abele</v>
          </cell>
        </row>
        <row r="1755">
          <cell r="B1755" t="str">
            <v xml:space="preserve">BURÓTICA, Lda                      </v>
          </cell>
        </row>
        <row r="1756">
          <cell r="B1756" t="str">
            <v xml:space="preserve">Burros e O.Comensais,Restaur.Lda   </v>
          </cell>
        </row>
        <row r="1757">
          <cell r="B1757" t="str">
            <v xml:space="preserve">Busch Ibérica, S.A.                </v>
          </cell>
        </row>
        <row r="1758">
          <cell r="B1758" t="str">
            <v xml:space="preserve">Busch Iberica, SA                  </v>
          </cell>
        </row>
        <row r="1759">
          <cell r="B1759" t="str">
            <v xml:space="preserve">Business Academy-Formação, Lda     </v>
          </cell>
        </row>
        <row r="1760">
          <cell r="B1760" t="str">
            <v xml:space="preserve">Business Continuity Institute      </v>
          </cell>
        </row>
        <row r="1761">
          <cell r="B1761" t="str">
            <v xml:space="preserve">Business Forecast Systems, Inc     </v>
          </cell>
        </row>
        <row r="1762">
          <cell r="B1762" t="str">
            <v xml:space="preserve">Business Intelligence, Ltd         </v>
          </cell>
        </row>
        <row r="1763">
          <cell r="B1763" t="str">
            <v xml:space="preserve">Business Objects Ibérica, SL       </v>
          </cell>
        </row>
        <row r="1764">
          <cell r="B1764" t="str">
            <v>Businessphone-Sol.Globais Telec.Lda</v>
          </cell>
        </row>
        <row r="1765">
          <cell r="B1765" t="str">
            <v>Butterfly-Marketing Com. Meios, Lda</v>
          </cell>
        </row>
        <row r="1766">
          <cell r="B1766" t="str">
            <v xml:space="preserve">Butterworths Tolley                </v>
          </cell>
        </row>
        <row r="1767">
          <cell r="B1767" t="str">
            <v xml:space="preserve">Butterworths Tolley                </v>
          </cell>
        </row>
        <row r="1768">
          <cell r="B1768" t="str">
            <v>Bwh-Dietética Artigos Desporto, Lda</v>
          </cell>
        </row>
        <row r="1769">
          <cell r="B1769" t="str">
            <v xml:space="preserve">C &amp; M Representações, Lda          </v>
          </cell>
        </row>
        <row r="1770">
          <cell r="B1770" t="str">
            <v xml:space="preserve">C P Power &amp; Automatation Ltd       </v>
          </cell>
        </row>
        <row r="1771">
          <cell r="B1771" t="str">
            <v xml:space="preserve">C P U Retail Architects            </v>
          </cell>
        </row>
        <row r="1772">
          <cell r="B1772" t="str">
            <v xml:space="preserve">C&amp;B-Cristina da Silva Barneto      </v>
          </cell>
        </row>
        <row r="1773">
          <cell r="B1773" t="str">
            <v xml:space="preserve">C. Henriques                       </v>
          </cell>
        </row>
        <row r="1774">
          <cell r="B1774" t="str">
            <v xml:space="preserve">C.A e M.D-Publ.Proj.Engenharia,Lda </v>
          </cell>
        </row>
        <row r="1775">
          <cell r="B1775" t="str">
            <v xml:space="preserve">C.A.M.-Camiões,Autom.Motores, SA   </v>
          </cell>
        </row>
        <row r="1776">
          <cell r="B1776" t="str">
            <v xml:space="preserve">C.A.Rodrrigues &amp; Rodrigues, Lda    </v>
          </cell>
        </row>
        <row r="1777">
          <cell r="B1777" t="str">
            <v xml:space="preserve">C.Cabrita-Imperm.Tratam.Salitres   </v>
          </cell>
        </row>
        <row r="1778">
          <cell r="B1778" t="str">
            <v xml:space="preserve">C.Ed.Física Prof.Jorge Santos,Lda  </v>
          </cell>
        </row>
        <row r="1779">
          <cell r="B1779" t="str">
            <v xml:space="preserve">C.Est.Neurológ.Dr.Mário Apolinário </v>
          </cell>
        </row>
        <row r="1780">
          <cell r="B1780" t="str">
            <v xml:space="preserve">C.J.Chambers, SA                   </v>
          </cell>
        </row>
        <row r="1781">
          <cell r="B1781" t="str">
            <v xml:space="preserve">C.M.E.- Electrónicos               </v>
          </cell>
        </row>
        <row r="1782">
          <cell r="B1782" t="str">
            <v xml:space="preserve">C.M.Viseu-Serv.Munic.Água Saneam   </v>
          </cell>
        </row>
        <row r="1783">
          <cell r="B1783" t="str">
            <v xml:space="preserve">C.N.Ferrinha, Lda.                 </v>
          </cell>
        </row>
        <row r="1784">
          <cell r="B1784" t="str">
            <v xml:space="preserve">C.Nac.Com.Descobrimentos Portug    </v>
          </cell>
        </row>
        <row r="1785">
          <cell r="B1785" t="str">
            <v xml:space="preserve">C.P.Ferreira-Romualdo Costureiro   </v>
          </cell>
        </row>
        <row r="1786">
          <cell r="B1786" t="str">
            <v xml:space="preserve">C.Pinheiro Alumínios, Soc.Unip.Lda </v>
          </cell>
        </row>
        <row r="1787">
          <cell r="B1787" t="str">
            <v>C.Santos Algarve-Com.Ind.Automóv,Sa</v>
          </cell>
        </row>
        <row r="1788">
          <cell r="B1788" t="str">
            <v xml:space="preserve">C.Santos-Veiculos e Peças, Lda.    </v>
          </cell>
        </row>
        <row r="1789">
          <cell r="B1789" t="str">
            <v xml:space="preserve">C.T.P. Centro Tecnico de Produção  </v>
          </cell>
        </row>
        <row r="1790">
          <cell r="B1790" t="str">
            <v xml:space="preserve">C.V.P.Socª Gestão Hospitalar       </v>
          </cell>
        </row>
        <row r="1791">
          <cell r="B1791" t="str">
            <v>C3For - Consultoria e Formação, Lda</v>
          </cell>
        </row>
        <row r="1792">
          <cell r="B1792" t="str">
            <v xml:space="preserve">CA Inc. Sucursal Portugal          </v>
          </cell>
        </row>
        <row r="1793">
          <cell r="B1793" t="str">
            <v xml:space="preserve">CA Technologies, Unipessoal, Lda   </v>
          </cell>
        </row>
        <row r="1794">
          <cell r="B1794" t="str">
            <v xml:space="preserve">Caa/National Air Traffic Serv.Lt   </v>
          </cell>
        </row>
        <row r="1795">
          <cell r="B1795" t="str">
            <v>Cabeça Casal Herança António Albert</v>
          </cell>
        </row>
        <row r="1796">
          <cell r="B1796" t="str">
            <v xml:space="preserve">Cabeçadas e Gordinho               </v>
          </cell>
        </row>
        <row r="1797">
          <cell r="B1797" t="str">
            <v xml:space="preserve">Cabeçalho em relevo Unip. Ldª      </v>
          </cell>
        </row>
        <row r="1798">
          <cell r="B1798" t="str">
            <v xml:space="preserve">Cabeçalho em relevo Unip. Ldª      </v>
          </cell>
        </row>
        <row r="1799">
          <cell r="B1799" t="str">
            <v xml:space="preserve">Cabelte-Cabos Electr.e Telef.,S.A. </v>
          </cell>
        </row>
        <row r="1800">
          <cell r="B1800" t="str">
            <v xml:space="preserve">Cabena-Cabines de Benavente, Lda   </v>
          </cell>
        </row>
        <row r="1801">
          <cell r="B1801" t="str">
            <v>Cabicom - Indrus. Com. Electrónica,</v>
          </cell>
        </row>
        <row r="1802">
          <cell r="B1802" t="str">
            <v>Cabicor - Brindes Publicitários,Lda</v>
          </cell>
        </row>
        <row r="1803">
          <cell r="B1803" t="str">
            <v>Cablinfor-Proj.Cablagens Inform.Lda</v>
          </cell>
        </row>
        <row r="1804">
          <cell r="B1804" t="str">
            <v xml:space="preserve">Cabo das Agulhas, Lda              </v>
          </cell>
        </row>
        <row r="1805">
          <cell r="B1805" t="str">
            <v xml:space="preserve">Cabo Verde Airlines                </v>
          </cell>
        </row>
        <row r="1806">
          <cell r="B1806" t="str">
            <v xml:space="preserve">Cabolux - Rep. Eléctricas, Lda.    </v>
          </cell>
        </row>
        <row r="1807">
          <cell r="B1807" t="str">
            <v xml:space="preserve">Cabos e Lingas-Soc.P.Comércio,Lda  </v>
          </cell>
        </row>
        <row r="1808">
          <cell r="B1808" t="str">
            <v xml:space="preserve">Cabovisão, SA                      </v>
          </cell>
        </row>
        <row r="1809">
          <cell r="B1809" t="str">
            <v xml:space="preserve">Cabral e Filhos, Lda               </v>
          </cell>
        </row>
        <row r="1810">
          <cell r="B1810" t="str">
            <v xml:space="preserve">Cabrestante-Empr.Cabrestante,Lda   </v>
          </cell>
        </row>
        <row r="1811">
          <cell r="B1811" t="str">
            <v xml:space="preserve">Cação &amp; Melo-Consultores de Gestão </v>
          </cell>
        </row>
        <row r="1812">
          <cell r="B1812" t="str">
            <v xml:space="preserve">Cachapuz-José Duarte Rodrig.Lda    </v>
          </cell>
        </row>
        <row r="1813">
          <cell r="B1813" t="str">
            <v xml:space="preserve">Cacifo-Com.Artigos Desporto, Lda   </v>
          </cell>
        </row>
        <row r="1814">
          <cell r="B1814" t="str">
            <v xml:space="preserve">Caddie Portugal, S.A               </v>
          </cell>
        </row>
        <row r="1815">
          <cell r="B1815" t="str">
            <v xml:space="preserve">Caderno Verde Comunicação, SA      </v>
          </cell>
        </row>
        <row r="1816">
          <cell r="B1816" t="str">
            <v>CADigital-Publicidade Multimédia,Ld</v>
          </cell>
        </row>
        <row r="1817">
          <cell r="B1817" t="str">
            <v xml:space="preserve">Cae Electronics Ltd.               </v>
          </cell>
        </row>
        <row r="1818">
          <cell r="B1818" t="str">
            <v xml:space="preserve">Caesar Park Hotel Portugal, Sa     </v>
          </cell>
        </row>
        <row r="1819">
          <cell r="B1819" t="str">
            <v xml:space="preserve">Caetano &amp; Cardoso, Lda             </v>
          </cell>
        </row>
        <row r="1820">
          <cell r="B1820" t="str">
            <v>Caetano &amp; Mont'Alverne-Distr.Alim.S</v>
          </cell>
        </row>
        <row r="1821">
          <cell r="B1821" t="str">
            <v xml:space="preserve">Caetano Auto, SA                   </v>
          </cell>
        </row>
        <row r="1822">
          <cell r="B1822" t="str">
            <v xml:space="preserve">Caetano e Montalverne, S.A.        </v>
          </cell>
        </row>
        <row r="1823">
          <cell r="B1823" t="str">
            <v xml:space="preserve">Caetano Formula                    </v>
          </cell>
        </row>
        <row r="1824">
          <cell r="B1824" t="str">
            <v xml:space="preserve">Caetanos, Lda.                     </v>
          </cell>
        </row>
        <row r="1825">
          <cell r="B1825" t="str">
            <v xml:space="preserve">Caevi - Cabos Acess.Video Inf.Lda  </v>
          </cell>
        </row>
        <row r="1826">
          <cell r="B1826" t="str">
            <v xml:space="preserve">CAFÉ IN - Tejo &amp; Ponte II, S.A.    </v>
          </cell>
        </row>
        <row r="1827">
          <cell r="B1827" t="str">
            <v xml:space="preserve">Cafi-Rep.de Art.de Bor., Lda.      </v>
          </cell>
        </row>
        <row r="1828">
          <cell r="B1828" t="str">
            <v xml:space="preserve">CAGARROS CONSTRUÇÕES, LDª          </v>
          </cell>
        </row>
        <row r="1829">
          <cell r="B1829" t="str">
            <v xml:space="preserve">Cagarros Construções, Ldª.         </v>
          </cell>
        </row>
        <row r="1830">
          <cell r="B1830" t="str">
            <v xml:space="preserve">Caiado - Dist. Material Eléctrico, </v>
          </cell>
        </row>
        <row r="1831">
          <cell r="B1831" t="str">
            <v xml:space="preserve">Caima - Transportes, S.A.          </v>
          </cell>
        </row>
        <row r="1832">
          <cell r="B1832" t="str">
            <v xml:space="preserve">Cais da Ribeira-Soc.Restaur.,Lda   </v>
          </cell>
        </row>
        <row r="1833">
          <cell r="B1833" t="str">
            <v xml:space="preserve">Caixa Geral de Depósitos           </v>
          </cell>
        </row>
        <row r="1834">
          <cell r="B1834" t="str">
            <v xml:space="preserve">Caixa Leasing e Factoring, SA      </v>
          </cell>
        </row>
        <row r="1835">
          <cell r="B1835" t="str">
            <v xml:space="preserve">Caixa Prev.Advogados Solicitadores </v>
          </cell>
        </row>
        <row r="1836">
          <cell r="B1836" t="str">
            <v>Caixifil - Caixilharia Alumínio, Ld</v>
          </cell>
        </row>
        <row r="1837">
          <cell r="B1837" t="str">
            <v xml:space="preserve">Calandra Basílio, Lda              </v>
          </cell>
        </row>
        <row r="1838">
          <cell r="B1838" t="str">
            <v xml:space="preserve">CAL-Clinica Ap.Locomotor,S.Médicos </v>
          </cell>
        </row>
        <row r="1839">
          <cell r="B1839" t="str">
            <v xml:space="preserve">Caldeira, Costa e Companhia, Lda   </v>
          </cell>
        </row>
        <row r="1840">
          <cell r="B1840" t="str">
            <v xml:space="preserve">Calipometal-Fab.Rep.Máq.Ind.Lda    </v>
          </cell>
        </row>
        <row r="1841">
          <cell r="B1841" t="str">
            <v>CallMedia-Serviços Publicitários, L</v>
          </cell>
        </row>
        <row r="1842">
          <cell r="B1842" t="str">
            <v xml:space="preserve">Câmara C.Ind.Tur.Portugal C.Verde  </v>
          </cell>
        </row>
        <row r="1843">
          <cell r="B1843" t="str">
            <v xml:space="preserve">Câmara C.Indústria Luso-Chinesa    </v>
          </cell>
        </row>
        <row r="1844">
          <cell r="B1844" t="str">
            <v xml:space="preserve">Câmara C.Indústria Luso-Espanhola  </v>
          </cell>
        </row>
        <row r="1845">
          <cell r="B1845" t="str">
            <v xml:space="preserve">Câmara Com.Portugal-Moçambique     </v>
          </cell>
        </row>
        <row r="1846">
          <cell r="B1846" t="str">
            <v xml:space="preserve">Câmara Comér.Ind.Portugal-Angola   </v>
          </cell>
        </row>
        <row r="1847">
          <cell r="B1847" t="str">
            <v xml:space="preserve">Câmara Comércio Ind.Luso-Alemã     </v>
          </cell>
        </row>
        <row r="1848">
          <cell r="B1848" t="str">
            <v xml:space="preserve">Câmara Comércio Ind.Luso-Francesa  </v>
          </cell>
        </row>
        <row r="1849">
          <cell r="B1849" t="str">
            <v xml:space="preserve">Câmara Comércio Indúst.P.Delgada   </v>
          </cell>
        </row>
        <row r="1850">
          <cell r="B1850" t="str">
            <v>Câmara Comércio Indústria Luso Japo</v>
          </cell>
        </row>
        <row r="1851">
          <cell r="B1851" t="str">
            <v xml:space="preserve">Câmara Comércio Luso-Britânica     </v>
          </cell>
        </row>
        <row r="1852">
          <cell r="B1852" t="str">
            <v xml:space="preserve">Câmara Comércio Portugal-Holanda   </v>
          </cell>
        </row>
        <row r="1853">
          <cell r="B1853" t="str">
            <v>Câmara de Comércio Americana em Por</v>
          </cell>
        </row>
        <row r="1854">
          <cell r="B1854" t="str">
            <v xml:space="preserve">Câmara de Comércio Portugal-Índia  </v>
          </cell>
        </row>
        <row r="1855">
          <cell r="B1855" t="str">
            <v xml:space="preserve">Câmara dos Ofícios-Animação Arq.Ld </v>
          </cell>
        </row>
        <row r="1856">
          <cell r="B1856" t="str">
            <v xml:space="preserve">Câmara Municipal da Horta          </v>
          </cell>
        </row>
        <row r="1857">
          <cell r="B1857" t="str">
            <v xml:space="preserve">Camara Municipal da Maia           </v>
          </cell>
        </row>
        <row r="1858">
          <cell r="B1858" t="str">
            <v xml:space="preserve">Câmara Municipal de Faro           </v>
          </cell>
        </row>
        <row r="1859">
          <cell r="B1859" t="str">
            <v xml:space="preserve">Câmara Municipal de Lisboa         </v>
          </cell>
        </row>
        <row r="1860">
          <cell r="B1860" t="str">
            <v xml:space="preserve">Câmara Municipal de Ponta Delgada  </v>
          </cell>
        </row>
        <row r="1861">
          <cell r="B1861" t="str">
            <v xml:space="preserve">Câmara Municipal de Sintra         </v>
          </cell>
        </row>
        <row r="1862">
          <cell r="B1862" t="str">
            <v xml:space="preserve">Câmara Técnicos Oficiais de Contas </v>
          </cell>
        </row>
        <row r="1863">
          <cell r="B1863" t="str">
            <v xml:space="preserve">Câmara-Com.Ind.Árabe-Portuguesa    </v>
          </cell>
        </row>
        <row r="1864">
          <cell r="B1864" t="str">
            <v xml:space="preserve">Cambridge University Press         </v>
          </cell>
        </row>
        <row r="1865">
          <cell r="B1865" t="str">
            <v xml:space="preserve">Cameirinha,Belchior &amp; Machado      </v>
          </cell>
        </row>
        <row r="1866">
          <cell r="B1866" t="str">
            <v xml:space="preserve">Camial-Comercializ.Camiões, Lda.   </v>
          </cell>
        </row>
        <row r="1867">
          <cell r="B1867" t="str">
            <v xml:space="preserve">Camilo e Machado-Construções,Lda   </v>
          </cell>
        </row>
        <row r="1868">
          <cell r="B1868" t="str">
            <v xml:space="preserve">Caminhos de Ferro Portugueses,EP   </v>
          </cell>
        </row>
        <row r="1869">
          <cell r="B1869" t="str">
            <v xml:space="preserve">Camipeças-Com.Peças Ramo Aut.Lda   </v>
          </cell>
        </row>
        <row r="1870">
          <cell r="B1870" t="str">
            <v xml:space="preserve">Campino e Bordone, Lda             </v>
          </cell>
        </row>
        <row r="1871">
          <cell r="B1871" t="str">
            <v xml:space="preserve">Campofrio Portugal, SA             </v>
          </cell>
        </row>
        <row r="1872">
          <cell r="B1872" t="str">
            <v xml:space="preserve">Camponovo e Câmara, Lda            </v>
          </cell>
        </row>
        <row r="1873">
          <cell r="B1873" t="str">
            <v xml:space="preserve">Campos &amp; Dias, Lda                 </v>
          </cell>
        </row>
        <row r="1874">
          <cell r="B1874" t="str">
            <v xml:space="preserve">CAM-Soc.Aeroporto Int.Macau,SARL   </v>
          </cell>
        </row>
        <row r="1875">
          <cell r="B1875" t="str">
            <v xml:space="preserve">Canal 16 - Profission.Imagem,Lda   </v>
          </cell>
        </row>
        <row r="1876">
          <cell r="B1876" t="str">
            <v>Canalalgarve-Soc.Jornalíst.Edit.,Ld</v>
          </cell>
        </row>
        <row r="1877">
          <cell r="B1877" t="str">
            <v xml:space="preserve">Canas - Electro-Montagens, SA      </v>
          </cell>
        </row>
        <row r="1878">
          <cell r="B1878" t="str">
            <v xml:space="preserve">Cândido R. Camboa, Lda             </v>
          </cell>
        </row>
        <row r="1879">
          <cell r="B1879" t="str">
            <v>Cândido-Com.Papelaria Eq.Escrit.Lda</v>
          </cell>
        </row>
        <row r="1880">
          <cell r="B1880" t="str">
            <v xml:space="preserve">Canha &amp; Filhos, Lda                </v>
          </cell>
        </row>
        <row r="1881">
          <cell r="B1881" t="str">
            <v xml:space="preserve">Cannon - Higiene do Algarve        </v>
          </cell>
        </row>
        <row r="1882">
          <cell r="B1882" t="str">
            <v xml:space="preserve">Cannon - Hygiene Portugal, Lda.    </v>
          </cell>
        </row>
        <row r="1883">
          <cell r="B1883" t="str">
            <v xml:space="preserve">Canon Portugal, SA                 </v>
          </cell>
        </row>
        <row r="1884">
          <cell r="B1884" t="str">
            <v xml:space="preserve">Canso                              </v>
          </cell>
        </row>
        <row r="1885">
          <cell r="B1885" t="str">
            <v>Canus-Ex.Plan.Fisc.Reab.Imóveis,Lda</v>
          </cell>
        </row>
        <row r="1886">
          <cell r="B1886" t="str">
            <v xml:space="preserve">Capa-Engº Const.Metalomecânica ,SA </v>
          </cell>
        </row>
        <row r="1887">
          <cell r="B1887" t="str">
            <v xml:space="preserve">Capagel-Com.Alim.Congelados,Lda    </v>
          </cell>
        </row>
        <row r="1888">
          <cell r="B1888" t="str">
            <v>Capgemini Portugal, Serv.Cons.Infor</v>
          </cell>
        </row>
        <row r="1889">
          <cell r="B1889" t="str">
            <v>Capital C-Assessoria e Gestão Finan</v>
          </cell>
        </row>
        <row r="1890">
          <cell r="B1890" t="str">
            <v xml:space="preserve">Capital Catering, Gmbh             </v>
          </cell>
        </row>
        <row r="1891">
          <cell r="B1891" t="str">
            <v xml:space="preserve">Carat Hotel - Munchen              </v>
          </cell>
        </row>
        <row r="1892">
          <cell r="B1892" t="str">
            <v xml:space="preserve">Carclasse -Com.Automóveis,SA       </v>
          </cell>
        </row>
        <row r="1893">
          <cell r="B1893" t="str">
            <v xml:space="preserve">Cardofer - Soc.Ind.Metalomecânica, </v>
          </cell>
        </row>
        <row r="1894">
          <cell r="B1894" t="str">
            <v xml:space="preserve">Cardoso &amp; Carvalhão, Lda           </v>
          </cell>
        </row>
        <row r="1895">
          <cell r="B1895" t="str">
            <v xml:space="preserve">Cardoso &amp; Macedo, Lda              </v>
          </cell>
        </row>
        <row r="1896">
          <cell r="B1896" t="str">
            <v xml:space="preserve">Cardoso &amp; Maia, SA                 </v>
          </cell>
        </row>
        <row r="1897">
          <cell r="B1897" t="str">
            <v xml:space="preserve">Carfor - Comércio Automóvel, Lda   </v>
          </cell>
        </row>
        <row r="1898">
          <cell r="B1898" t="str">
            <v xml:space="preserve">Cargo - Edições, Lda               </v>
          </cell>
        </row>
        <row r="1899">
          <cell r="B1899" t="str">
            <v xml:space="preserve">Cargoap-Soc.Port.Transp.Alug.Lda   </v>
          </cell>
        </row>
        <row r="1900">
          <cell r="B1900" t="str">
            <v>Cargoteam-Transp.Internacionais,Lda</v>
          </cell>
        </row>
        <row r="1901">
          <cell r="B1901" t="str">
            <v xml:space="preserve">Cariano e Irmão, Lda               </v>
          </cell>
        </row>
        <row r="1902">
          <cell r="B1902" t="str">
            <v xml:space="preserve">Cáritas Diocesana do Algarve       </v>
          </cell>
        </row>
        <row r="1903">
          <cell r="B1903" t="str">
            <v xml:space="preserve">Carl e Dittgen, Lda                </v>
          </cell>
        </row>
        <row r="1904">
          <cell r="B1904" t="str">
            <v xml:space="preserve">CARLA  MARIA ROGEIRO BRAGANCA      </v>
          </cell>
        </row>
        <row r="1905">
          <cell r="B1905" t="str">
            <v xml:space="preserve">CARLA ALEXANDRA RODRIGUES ROMAO    </v>
          </cell>
        </row>
        <row r="1906">
          <cell r="B1906" t="str">
            <v xml:space="preserve">CARLA ALEXANDRE F. VENTURA         </v>
          </cell>
        </row>
        <row r="1907">
          <cell r="B1907" t="str">
            <v>CARLA CRISTINA F. DE OLIVEIRA CHAMB</v>
          </cell>
        </row>
        <row r="1908">
          <cell r="B1908" t="str">
            <v xml:space="preserve">Carla E.Santo G.Pires Mondim       </v>
          </cell>
        </row>
        <row r="1909">
          <cell r="B1909" t="str">
            <v xml:space="preserve">Carla Eduarda Ferreira Caetano     </v>
          </cell>
        </row>
        <row r="1910">
          <cell r="B1910" t="str">
            <v>CARLA ISABEL SANTOS FERREIRA PAIXAO</v>
          </cell>
        </row>
        <row r="1911">
          <cell r="B1911" t="str">
            <v xml:space="preserve">CARLA MARIA ALMEIDA SOUSA          </v>
          </cell>
        </row>
        <row r="1912">
          <cell r="B1912" t="str">
            <v xml:space="preserve">Carla Maria Alves P. Campos        </v>
          </cell>
        </row>
        <row r="1913">
          <cell r="B1913" t="str">
            <v xml:space="preserve">Carla Maria Cardoso Azevedo        </v>
          </cell>
        </row>
        <row r="1914">
          <cell r="B1914" t="str">
            <v xml:space="preserve">Carla Maria Lopes Ribeiro          </v>
          </cell>
        </row>
        <row r="1915">
          <cell r="B1915" t="str">
            <v>CARLA MARIA R. A. ALDEIA SANCHES MA</v>
          </cell>
        </row>
        <row r="1916">
          <cell r="B1916" t="str">
            <v xml:space="preserve">CARLA MARIA RAPOSO COELHO          </v>
          </cell>
        </row>
        <row r="1917">
          <cell r="B1917" t="str">
            <v>Carla Mendonça-Com.Ass.Imp.Un.,Lda.</v>
          </cell>
        </row>
        <row r="1918">
          <cell r="B1918" t="str">
            <v xml:space="preserve">Carla Patrícia M. Pedreira         </v>
          </cell>
        </row>
        <row r="1919">
          <cell r="B1919" t="str">
            <v xml:space="preserve">Carlos A  Gonçalves - Rep.         </v>
          </cell>
        </row>
        <row r="1920">
          <cell r="B1920" t="str">
            <v xml:space="preserve">Carlos A. S. Pité                  </v>
          </cell>
        </row>
        <row r="1921">
          <cell r="B1921" t="str">
            <v xml:space="preserve">Carlos A. Santos, Lda              </v>
          </cell>
        </row>
        <row r="1922">
          <cell r="B1922" t="str">
            <v xml:space="preserve">CARLOS ALBERTO ALMEIDA RODRIGUES   </v>
          </cell>
        </row>
        <row r="1923">
          <cell r="B1923" t="str">
            <v xml:space="preserve">CARLOS ALBERTO ALVES FERNANDES     </v>
          </cell>
        </row>
        <row r="1924">
          <cell r="B1924" t="str">
            <v xml:space="preserve">Carlos Alberto Arruda Costa        </v>
          </cell>
        </row>
        <row r="1925">
          <cell r="B1925" t="str">
            <v xml:space="preserve">Carlos Alberto Bizarro Paiva       </v>
          </cell>
        </row>
        <row r="1926">
          <cell r="B1926" t="str">
            <v xml:space="preserve">CARLOS ALBERTO CARREIRA            </v>
          </cell>
        </row>
        <row r="1927">
          <cell r="B1927" t="str">
            <v xml:space="preserve">CARLOS ALBERTO DA COSTA MOREIRINHA </v>
          </cell>
        </row>
        <row r="1928">
          <cell r="B1928" t="str">
            <v xml:space="preserve">Carlos Alberto da Silva Pires      </v>
          </cell>
        </row>
        <row r="1929">
          <cell r="B1929" t="str">
            <v xml:space="preserve">CARLOS ALBERTO DA SILVA RODRIGUES  </v>
          </cell>
        </row>
        <row r="1930">
          <cell r="B1930" t="str">
            <v xml:space="preserve">CARLOS ALBERTO DE JESUS TEIXEIRA   </v>
          </cell>
        </row>
        <row r="1931">
          <cell r="B1931" t="str">
            <v xml:space="preserve">Carlos Alberto F. Marques, Lda.    </v>
          </cell>
        </row>
        <row r="1932">
          <cell r="B1932" t="str">
            <v xml:space="preserve">CARLOS ALBERTO FAUSTINO DA SILVA   </v>
          </cell>
        </row>
        <row r="1933">
          <cell r="B1933" t="str">
            <v xml:space="preserve">Carlos Alberto Fernandes Caldas    </v>
          </cell>
        </row>
        <row r="1934">
          <cell r="B1934" t="str">
            <v xml:space="preserve">Carlos Alberto Garrancho Gomes     </v>
          </cell>
        </row>
        <row r="1935">
          <cell r="B1935" t="str">
            <v xml:space="preserve">CARLOS ALBERTO INACIO SOUSA        </v>
          </cell>
        </row>
        <row r="1936">
          <cell r="B1936" t="str">
            <v xml:space="preserve">Carlos Alberto Inácio Sousa        </v>
          </cell>
        </row>
        <row r="1937">
          <cell r="B1937" t="str">
            <v xml:space="preserve">CARLOS ALBERTO LOPES AMBROSIO      </v>
          </cell>
        </row>
        <row r="1938">
          <cell r="B1938" t="str">
            <v xml:space="preserve">CARLOS ALBERTO LOPES BOLETO        </v>
          </cell>
        </row>
        <row r="1939">
          <cell r="B1939" t="str">
            <v xml:space="preserve">Carlos Alberto Martins Vieira, Lda </v>
          </cell>
        </row>
        <row r="1940">
          <cell r="B1940" t="str">
            <v xml:space="preserve">Carlos Alberto Neto                </v>
          </cell>
        </row>
        <row r="1941">
          <cell r="B1941" t="str">
            <v xml:space="preserve">CARLOS ALBERTO NEVES VARGUES       </v>
          </cell>
        </row>
        <row r="1942">
          <cell r="B1942" t="str">
            <v xml:space="preserve">Carlos Alberto R.Sant´Ana          </v>
          </cell>
        </row>
        <row r="1943">
          <cell r="B1943" t="str">
            <v xml:space="preserve">CARLOS ALBERTO REIS DOS SANTOS     </v>
          </cell>
        </row>
        <row r="1944">
          <cell r="B1944" t="str">
            <v xml:space="preserve">Carlos Alberto Santos Almeida      </v>
          </cell>
        </row>
        <row r="1945">
          <cell r="B1945" t="str">
            <v>CARLOS ALBERTO SERUCA DE C. SALGADO</v>
          </cell>
        </row>
        <row r="1946">
          <cell r="B1946" t="str">
            <v xml:space="preserve">Carlos Alberto Tavares Sebastião   </v>
          </cell>
        </row>
        <row r="1947">
          <cell r="B1947" t="str">
            <v xml:space="preserve">CARLOS ALEXANDRE ANDRADE PERNAS    </v>
          </cell>
        </row>
        <row r="1948">
          <cell r="B1948" t="str">
            <v xml:space="preserve">CARLOS AMEIXOEIRO GONÇALVES PANÃO  </v>
          </cell>
        </row>
        <row r="1949">
          <cell r="B1949" t="str">
            <v xml:space="preserve">Carlos Amorim Viegas               </v>
          </cell>
        </row>
        <row r="1950">
          <cell r="B1950" t="str">
            <v xml:space="preserve">Carlos André Carvalho António      </v>
          </cell>
        </row>
        <row r="1951">
          <cell r="B1951" t="str">
            <v xml:space="preserve">Carlos António Goulão Serejo       </v>
          </cell>
        </row>
        <row r="1952">
          <cell r="B1952" t="str">
            <v>CARLOS ANTONIO PATROCINIO SILVESTRE</v>
          </cell>
        </row>
        <row r="1953">
          <cell r="B1953" t="str">
            <v xml:space="preserve">Carlos Augusto de Almeida Campos   </v>
          </cell>
        </row>
        <row r="1954">
          <cell r="B1954" t="str">
            <v xml:space="preserve">Carlos B. França                   </v>
          </cell>
        </row>
        <row r="1955">
          <cell r="B1955" t="str">
            <v xml:space="preserve">Carlos C.Castro,E.Pinho,J.Peres    </v>
          </cell>
        </row>
        <row r="1956">
          <cell r="B1956" t="str">
            <v xml:space="preserve">Carlos Cabreira-S.Ass.Tec.Unip.Lda </v>
          </cell>
        </row>
        <row r="1957">
          <cell r="B1957" t="str">
            <v xml:space="preserve">Carlos Conceição Borges Alves      </v>
          </cell>
        </row>
        <row r="1958">
          <cell r="B1958" t="str">
            <v xml:space="preserve">Carlos Cunha                       </v>
          </cell>
        </row>
        <row r="1959">
          <cell r="B1959" t="str">
            <v xml:space="preserve">Carlos D.A.Carrasquinho            </v>
          </cell>
        </row>
        <row r="1960">
          <cell r="B1960" t="str">
            <v xml:space="preserve">CARLOS DUARTE MELO                 </v>
          </cell>
        </row>
        <row r="1961">
          <cell r="B1961" t="str">
            <v xml:space="preserve">Carlos Eduardo Andrade Costa       </v>
          </cell>
        </row>
        <row r="1962">
          <cell r="B1962" t="str">
            <v xml:space="preserve">Carlos Faria                       </v>
          </cell>
        </row>
        <row r="1963">
          <cell r="B1963" t="str">
            <v xml:space="preserve">Carlos Fernando Vieira             </v>
          </cell>
        </row>
        <row r="1964">
          <cell r="B1964" t="str">
            <v xml:space="preserve">Carlos Ferreira Dantas             </v>
          </cell>
        </row>
        <row r="1965">
          <cell r="B1965" t="str">
            <v xml:space="preserve">CARLOS FILIPE DOS SANTOS RIBEIRO   </v>
          </cell>
        </row>
        <row r="1966">
          <cell r="B1966" t="str">
            <v xml:space="preserve">Carlos Filipe Garrancho Gomes      </v>
          </cell>
        </row>
        <row r="1967">
          <cell r="B1967" t="str">
            <v xml:space="preserve">Carlos Gomes Viegas                </v>
          </cell>
        </row>
        <row r="1968">
          <cell r="B1968" t="str">
            <v xml:space="preserve">CARLOS HENRIQUE TEIXEIRA HERMINIO  </v>
          </cell>
        </row>
        <row r="1969">
          <cell r="B1969" t="str">
            <v xml:space="preserve">CARLOS HENRIQUE V. C. DOS S. LOPES </v>
          </cell>
        </row>
        <row r="1970">
          <cell r="B1970" t="str">
            <v xml:space="preserve">Carlos Humberto C. Teves           </v>
          </cell>
        </row>
        <row r="1971">
          <cell r="B1971" t="str">
            <v xml:space="preserve">CARLOS JORGE SIMOES SILVA MELO     </v>
          </cell>
        </row>
        <row r="1972">
          <cell r="B1972" t="str">
            <v xml:space="preserve">Carlos José Almeida Soares Brito   </v>
          </cell>
        </row>
        <row r="1973">
          <cell r="B1973" t="str">
            <v xml:space="preserve">CARLOS JOSE LUTA AREIAS            </v>
          </cell>
        </row>
        <row r="1974">
          <cell r="B1974" t="str">
            <v xml:space="preserve">Carlos José Pereira da S.Santos    </v>
          </cell>
        </row>
        <row r="1975">
          <cell r="B1975" t="str">
            <v xml:space="preserve">Carlos Lopes Gouveia, Lda          </v>
          </cell>
        </row>
        <row r="1976">
          <cell r="B1976" t="str">
            <v xml:space="preserve">CARLOS LUIS FIGUEIREDO LOPES       </v>
          </cell>
        </row>
        <row r="1977">
          <cell r="B1977" t="str">
            <v xml:space="preserve">Carlos M. D. Simões                </v>
          </cell>
        </row>
        <row r="1978">
          <cell r="B1978" t="str">
            <v xml:space="preserve">Carlos M. F. Rosa                  </v>
          </cell>
        </row>
        <row r="1979">
          <cell r="B1979" t="str">
            <v xml:space="preserve">CARLOS MANUEL CALDEIRA AVILA       </v>
          </cell>
        </row>
        <row r="1980">
          <cell r="B1980" t="str">
            <v xml:space="preserve">CARLOS MANUEL CARDOSO RITO         </v>
          </cell>
        </row>
        <row r="1981">
          <cell r="B1981" t="str">
            <v xml:space="preserve">Carlos Manuel da Ponte Vieira, Lda </v>
          </cell>
        </row>
        <row r="1982">
          <cell r="B1982" t="str">
            <v xml:space="preserve">Carlos Manuel da Silva Gomes       </v>
          </cell>
        </row>
        <row r="1983">
          <cell r="B1983" t="str">
            <v xml:space="preserve">Carlos Manuel da Silva Lopes       </v>
          </cell>
        </row>
        <row r="1984">
          <cell r="B1984" t="str">
            <v xml:space="preserve">Carlos Manuel de Sousa Amor        </v>
          </cell>
        </row>
        <row r="1985">
          <cell r="B1985" t="str">
            <v xml:space="preserve">Carlos Manuel Estima Oliveira      </v>
          </cell>
        </row>
        <row r="1986">
          <cell r="B1986" t="str">
            <v xml:space="preserve">Carlos Manuel Ferreira Augusto     </v>
          </cell>
        </row>
        <row r="1987">
          <cell r="B1987" t="str">
            <v xml:space="preserve">Carlos Manuel Ferreira Carvalho    </v>
          </cell>
        </row>
        <row r="1988">
          <cell r="B1988" t="str">
            <v xml:space="preserve">Carlos Manuel Ferreira da Silva    </v>
          </cell>
        </row>
        <row r="1989">
          <cell r="B1989" t="str">
            <v xml:space="preserve">Carlos Manuel Ferreira Medeiros    </v>
          </cell>
        </row>
        <row r="1990">
          <cell r="B1990" t="str">
            <v xml:space="preserve">CARLOS MANUEL GONCALVES BORRALHO   </v>
          </cell>
        </row>
        <row r="1991">
          <cell r="B1991" t="str">
            <v>CARLOS MANUEL GONCALVES GOULART SEQ</v>
          </cell>
        </row>
        <row r="1992">
          <cell r="B1992" t="str">
            <v xml:space="preserve">CARLOS MANUEL JESUS CASTANHEIRA    </v>
          </cell>
        </row>
        <row r="1993">
          <cell r="B1993" t="str">
            <v xml:space="preserve">Carlos Manuel Marques Correia      </v>
          </cell>
        </row>
        <row r="1994">
          <cell r="B1994" t="str">
            <v xml:space="preserve">CARLOS MANUEL MORAIS LOPES         </v>
          </cell>
        </row>
        <row r="1995">
          <cell r="B1995" t="str">
            <v xml:space="preserve">CARLOS MANUEL O.FERREIRA PELICAS   </v>
          </cell>
        </row>
        <row r="1996">
          <cell r="B1996" t="str">
            <v xml:space="preserve">Carlos Manuel Pereira Martins      </v>
          </cell>
        </row>
        <row r="1997">
          <cell r="B1997" t="str">
            <v xml:space="preserve">CARLOS MANUEL REIS MAROCO          </v>
          </cell>
        </row>
        <row r="1998">
          <cell r="B1998" t="str">
            <v xml:space="preserve">CARLOS MANUEL RODRIGUES DOS SANTOS </v>
          </cell>
        </row>
        <row r="1999">
          <cell r="B1999" t="str">
            <v xml:space="preserve">Carlos Manuel Sousa Jesus          </v>
          </cell>
        </row>
        <row r="2000">
          <cell r="B2000" t="str">
            <v xml:space="preserve">Carlos Manuel Teixeira das Neves   </v>
          </cell>
        </row>
        <row r="2001">
          <cell r="B2001" t="str">
            <v xml:space="preserve">Carlos Manuel Teixeira das Neves   </v>
          </cell>
        </row>
        <row r="2002">
          <cell r="B2002" t="str">
            <v>CARLOS MARIA DE HORTEGA THEMUDO BAR</v>
          </cell>
        </row>
        <row r="2003">
          <cell r="B2003" t="str">
            <v>CARLOS MIGUEL DOS SANTOS OLIVEIRA A</v>
          </cell>
        </row>
        <row r="2004">
          <cell r="B2004" t="str">
            <v xml:space="preserve">CARLOS MIGUEL DOS SANTOS VIEIRA    </v>
          </cell>
        </row>
        <row r="2005">
          <cell r="B2005" t="str">
            <v xml:space="preserve">CARLOS MIGUEL LOPES NUNES          </v>
          </cell>
        </row>
        <row r="2006">
          <cell r="B2006" t="str">
            <v xml:space="preserve">Carlos Moia                        </v>
          </cell>
        </row>
        <row r="2007">
          <cell r="B2007" t="str">
            <v xml:space="preserve">Carlos Mosca                       </v>
          </cell>
        </row>
        <row r="2008">
          <cell r="B2008" t="str">
            <v xml:space="preserve">CARLOS ODÉCIO NUNES MADEIRA        </v>
          </cell>
        </row>
        <row r="2009">
          <cell r="B2009" t="str">
            <v xml:space="preserve">CARLOS PEDRO A.F.C. MOREIRA        </v>
          </cell>
        </row>
        <row r="2010">
          <cell r="B2010" t="str">
            <v xml:space="preserve">Carlos Pedro A.F.C.Moreira         </v>
          </cell>
        </row>
        <row r="2011">
          <cell r="B2011" t="str">
            <v>CARLOS RAFAEL RIBEIRO RAMOS GUTIERR</v>
          </cell>
        </row>
        <row r="2012">
          <cell r="B2012" t="str">
            <v xml:space="preserve">Carlos Rendas Pereira              </v>
          </cell>
        </row>
        <row r="2013">
          <cell r="B2013" t="str">
            <v xml:space="preserve">Carlos Rodrigues                   </v>
          </cell>
        </row>
        <row r="2014">
          <cell r="B2014" t="str">
            <v xml:space="preserve">Carlos Rodrigues Costa &amp; Cia, Lda  </v>
          </cell>
        </row>
        <row r="2015">
          <cell r="B2015" t="str">
            <v xml:space="preserve">Carlos Rodrigues e Silva           </v>
          </cell>
        </row>
        <row r="2016">
          <cell r="B2016" t="str">
            <v xml:space="preserve">Carlos S. Cabral e Filhos, Lda.    </v>
          </cell>
        </row>
        <row r="2017">
          <cell r="B2017" t="str">
            <v xml:space="preserve">Carlos Teixeira Brás               </v>
          </cell>
        </row>
        <row r="2018">
          <cell r="B2018" t="str">
            <v xml:space="preserve">CARLOS TEODORO CALIXTO             </v>
          </cell>
        </row>
        <row r="2019">
          <cell r="B2019" t="str">
            <v xml:space="preserve">CARLOS VICENTE CARVALHO FINTEIRO   </v>
          </cell>
        </row>
        <row r="2020">
          <cell r="B2020" t="str">
            <v>Carlton Palácio-S.Constr.Ex.Hotel.S</v>
          </cell>
        </row>
        <row r="2021">
          <cell r="B2021" t="str">
            <v>CARM-Casa Agrícola Roboredo Madeira</v>
          </cell>
        </row>
        <row r="2022">
          <cell r="B2022" t="str">
            <v>Carmigal-Máq.Ferrag.Ferramentas,Lda</v>
          </cell>
        </row>
        <row r="2023">
          <cell r="B2023" t="str">
            <v xml:space="preserve">Carmo e Braz, Lda.                 </v>
          </cell>
        </row>
        <row r="2024">
          <cell r="B2024" t="str">
            <v xml:space="preserve">Carmo Machado                      </v>
          </cell>
        </row>
        <row r="2025">
          <cell r="B2025" t="str">
            <v>Carmona-Gest.G.Resíd. Perigosos Lda</v>
          </cell>
        </row>
        <row r="2026">
          <cell r="B2026" t="str">
            <v>Carmona-S.Limp.Trat.Combustíveis,SA</v>
          </cell>
        </row>
        <row r="2027">
          <cell r="B2027" t="str">
            <v xml:space="preserve">Carne da Nação-C.Transf.Carne,Lda  </v>
          </cell>
        </row>
        <row r="2028">
          <cell r="B2028" t="str">
            <v xml:space="preserve">Carneiro e Filho, Lda              </v>
          </cell>
        </row>
        <row r="2029">
          <cell r="B2029" t="str">
            <v xml:space="preserve">Carnivori, Lda                     </v>
          </cell>
        </row>
        <row r="2030">
          <cell r="B2030" t="str">
            <v xml:space="preserve">Carnova-Soc.Distr.Automóveis, SA   </v>
          </cell>
        </row>
        <row r="2031">
          <cell r="B2031" t="str">
            <v xml:space="preserve">CAROLINA BRAZ SANTOS               </v>
          </cell>
        </row>
        <row r="2032">
          <cell r="B2032" t="str">
            <v xml:space="preserve">Carolina Cipolli Amado             </v>
          </cell>
        </row>
        <row r="2033">
          <cell r="B2033" t="str">
            <v xml:space="preserve">Carpimagem-Carpintaria Design,Lda  </v>
          </cell>
        </row>
        <row r="2034">
          <cell r="B2034" t="str">
            <v xml:space="preserve">Carpimecol-Ferragens e Ferramentas </v>
          </cell>
        </row>
        <row r="2035">
          <cell r="B2035" t="str">
            <v>Carpincasais-Socª Tecnica Carpintar</v>
          </cell>
        </row>
        <row r="2036">
          <cell r="B2036" t="str">
            <v>Carpinfer-Carpinta.Mec.Artistica,SA</v>
          </cell>
        </row>
        <row r="2037">
          <cell r="B2037" t="str">
            <v>Carpintaria Mecânica Juncalinho, Ld</v>
          </cell>
        </row>
        <row r="2038">
          <cell r="B2038" t="str">
            <v>Carpintaria Moderna da Lourinhã,Lda</v>
          </cell>
        </row>
        <row r="2039">
          <cell r="B2039" t="str">
            <v xml:space="preserve">Carpintaria Progresso de Alhandra  </v>
          </cell>
        </row>
        <row r="2040">
          <cell r="B2040" t="str">
            <v xml:space="preserve">Carpintaria Simão e Botelho, Lda   </v>
          </cell>
        </row>
        <row r="2041">
          <cell r="B2041" t="str">
            <v xml:space="preserve">Carpneu-Soc.Com. Pneus Acessórios  </v>
          </cell>
        </row>
        <row r="2042">
          <cell r="B2042" t="str">
            <v xml:space="preserve">Carra                              </v>
          </cell>
        </row>
        <row r="2043">
          <cell r="B2043" t="str">
            <v xml:space="preserve">Carrasco e Vieira ,Lda             </v>
          </cell>
        </row>
        <row r="2044">
          <cell r="B2044" t="str">
            <v xml:space="preserve">Carreiro &amp; Cavaco,Desinfecções,Lda </v>
          </cell>
        </row>
        <row r="2045">
          <cell r="B2045" t="str">
            <v xml:space="preserve">Carreiro e C., Lda.                </v>
          </cell>
        </row>
        <row r="2046">
          <cell r="B2046" t="str">
            <v xml:space="preserve">Carreiro e Filhos-C.Ind.Tint.Lda   </v>
          </cell>
        </row>
        <row r="2047">
          <cell r="B2047" t="str">
            <v xml:space="preserve">Carriço &amp; Monteiro, SA             </v>
          </cell>
        </row>
        <row r="2048">
          <cell r="B2048" t="str">
            <v xml:space="preserve">Carrier Portugal - Ar Cond., Lda.  </v>
          </cell>
        </row>
        <row r="2049">
          <cell r="B2049" t="str">
            <v>Carristur-Inov.Transp.Urb.Reg.Unip.</v>
          </cell>
        </row>
        <row r="2050">
          <cell r="B2050" t="str">
            <v xml:space="preserve">Carsiste-Com.Assist.Automóvel, Lda </v>
          </cell>
        </row>
        <row r="2051">
          <cell r="B2051" t="str">
            <v>Carticred-Cartões Ident.Crédito,Lda</v>
          </cell>
        </row>
        <row r="2052">
          <cell r="B2052" t="str">
            <v>Cartil-Communications &amp; Electronics</v>
          </cell>
        </row>
        <row r="2053">
          <cell r="B2053" t="str">
            <v xml:space="preserve">Cartil-Telecomunic.Electrónica,SA  </v>
          </cell>
        </row>
        <row r="2054">
          <cell r="B2054" t="str">
            <v>Cartorumo-Cartografia e Serviços,Ld</v>
          </cell>
        </row>
        <row r="2055">
          <cell r="B2055" t="str">
            <v xml:space="preserve">Cartosis-S.Cartoes Segurança,Lda   </v>
          </cell>
        </row>
        <row r="2056">
          <cell r="B2056" t="str">
            <v xml:space="preserve">Carvalho Baptista e C., Lda.       </v>
          </cell>
        </row>
        <row r="2057">
          <cell r="B2057" t="str">
            <v xml:space="preserve">Carvalho Costa-Máq.E Negócios,Ld   </v>
          </cell>
        </row>
        <row r="2058">
          <cell r="B2058" t="str">
            <v xml:space="preserve">Carvalho e Irmãos Ferreira, Lda    </v>
          </cell>
        </row>
        <row r="2059">
          <cell r="B2059" t="str">
            <v xml:space="preserve">Cas                                </v>
          </cell>
        </row>
        <row r="2060">
          <cell r="B2060" t="str">
            <v xml:space="preserve">Casa Angola Intern.- Imp.Exp.,S.A. </v>
          </cell>
        </row>
        <row r="2061">
          <cell r="B2061" t="str">
            <v>Casa Castro Malheiro-S.Agricola,Lda</v>
          </cell>
        </row>
        <row r="2062">
          <cell r="B2062" t="str">
            <v xml:space="preserve">Casa Chaby - Artigos de desporto   </v>
          </cell>
        </row>
        <row r="2063">
          <cell r="B2063" t="str">
            <v xml:space="preserve">Casa da Comida-Rest.Gastronom.Lda  </v>
          </cell>
        </row>
        <row r="2064">
          <cell r="B2064" t="str">
            <v>Casa da Costura-Fernanda Adelina Go</v>
          </cell>
        </row>
        <row r="2065">
          <cell r="B2065" t="str">
            <v xml:space="preserve">Casa da Cultura de Loulé           </v>
          </cell>
        </row>
        <row r="2066">
          <cell r="B2066" t="str">
            <v xml:space="preserve">Casa das Bandeiras, Lda            </v>
          </cell>
        </row>
        <row r="2067">
          <cell r="B2067" t="str">
            <v xml:space="preserve">Casa das Chaves de Sacavém         </v>
          </cell>
        </row>
        <row r="2068">
          <cell r="B2068" t="str">
            <v xml:space="preserve">Casa das Lâmpadas, S.A.            </v>
          </cell>
        </row>
        <row r="2069">
          <cell r="B2069" t="str">
            <v xml:space="preserve">Casa de Pompeia-Org.Eventos,Lda    </v>
          </cell>
        </row>
        <row r="2070">
          <cell r="B2070" t="str">
            <v xml:space="preserve">Casa do Campo                      </v>
          </cell>
        </row>
        <row r="2071">
          <cell r="B2071" t="str">
            <v xml:space="preserve">Casa dos Rolamentos, Lda           </v>
          </cell>
        </row>
        <row r="2072">
          <cell r="B2072" t="str">
            <v xml:space="preserve">Casa dos Sabores de Portugal       </v>
          </cell>
        </row>
        <row r="2073">
          <cell r="B2073" t="str">
            <v xml:space="preserve">Casa dos Sabores de Portugal, Lda  </v>
          </cell>
        </row>
        <row r="2074">
          <cell r="B2074" t="str">
            <v xml:space="preserve">Casa dos Tapetes Fofal, Lda        </v>
          </cell>
        </row>
        <row r="2075">
          <cell r="B2075" t="str">
            <v xml:space="preserve">Casa dos Toldos-Fáb.Toldos, Lda    </v>
          </cell>
        </row>
        <row r="2076">
          <cell r="B2076" t="str">
            <v>Casa Felix - Material Eléctrico,Lda</v>
          </cell>
        </row>
        <row r="2077">
          <cell r="B2077" t="str">
            <v xml:space="preserve">Casa Ferramentas -Esteves C.Lda    </v>
          </cell>
        </row>
        <row r="2078">
          <cell r="B2078" t="str">
            <v xml:space="preserve">Casa Lettering-Lett.dec.Sinal,Lda  </v>
          </cell>
        </row>
        <row r="2079">
          <cell r="B2079" t="str">
            <v xml:space="preserve">Casa Magriço-Artig.P/desporto,SA   </v>
          </cell>
        </row>
        <row r="2080">
          <cell r="B2080" t="str">
            <v xml:space="preserve">Casa Matos                         </v>
          </cell>
        </row>
        <row r="2081">
          <cell r="B2081" t="str">
            <v xml:space="preserve">Casa Milé-Florista e Decoração,Lda </v>
          </cell>
        </row>
        <row r="2082">
          <cell r="B2082" t="str">
            <v>Casa Pessoal IM (Inst.Meteorologia)</v>
          </cell>
        </row>
        <row r="2083">
          <cell r="B2083" t="str">
            <v xml:space="preserve">Casa Pia de Lisboa                 </v>
          </cell>
        </row>
        <row r="2084">
          <cell r="B2084" t="str">
            <v>Casa Repouso Tratamentos da Luz,Lda</v>
          </cell>
        </row>
        <row r="2085">
          <cell r="B2085" t="str">
            <v xml:space="preserve">Casa Senna - Senna, Lda            </v>
          </cell>
        </row>
        <row r="2086">
          <cell r="B2086" t="str">
            <v xml:space="preserve">Casa Serras - E. Dias Serras, S.A. </v>
          </cell>
        </row>
        <row r="2087">
          <cell r="B2087" t="str">
            <v xml:space="preserve">Casa Silva                         </v>
          </cell>
        </row>
        <row r="2088">
          <cell r="B2088" t="str">
            <v xml:space="preserve">Casa Sonotone                      </v>
          </cell>
        </row>
        <row r="2089">
          <cell r="B2089" t="str">
            <v xml:space="preserve">Casa Tavares &amp; Tavares, Lda        </v>
          </cell>
        </row>
        <row r="2090">
          <cell r="B2090" t="str">
            <v>Casa Torres-Iluminações Decorativas</v>
          </cell>
        </row>
        <row r="2091">
          <cell r="B2091" t="str">
            <v xml:space="preserve">Casa Verde - Soc.Com.Tecidos,Lda   </v>
          </cell>
        </row>
        <row r="2092">
          <cell r="B2092" t="str">
            <v xml:space="preserve">Casa Viola - Lotarias, Lda         </v>
          </cell>
        </row>
        <row r="2093">
          <cell r="B2093" t="str">
            <v xml:space="preserve">Casal José &amp; Filha, Lda            </v>
          </cell>
        </row>
        <row r="2094">
          <cell r="B2094" t="str">
            <v xml:space="preserve">Casapeças Oliveira, Lda            </v>
          </cell>
        </row>
        <row r="2095">
          <cell r="B2095" t="str">
            <v xml:space="preserve">Casauto-Casa Rolam.de Lisboa,Lda   </v>
          </cell>
        </row>
        <row r="2096">
          <cell r="B2096" t="str">
            <v xml:space="preserve">Casbloc - Casa Monobloco, Lda      </v>
          </cell>
        </row>
        <row r="2097">
          <cell r="B2097" t="str">
            <v xml:space="preserve">Case/Edinfor,ACE                   </v>
          </cell>
        </row>
        <row r="2098">
          <cell r="B2098" t="str">
            <v xml:space="preserve">Case-C.Arq.Sol.Inform.Estrut.,Sa   </v>
          </cell>
        </row>
        <row r="2099">
          <cell r="B2099" t="str">
            <v>CaseEdinfor II- Sist. Informação,SA</v>
          </cell>
        </row>
        <row r="2100">
          <cell r="B2100" t="str">
            <v xml:space="preserve">Casino da Póvoa-Varzim Sol, SA     </v>
          </cell>
        </row>
        <row r="2101">
          <cell r="B2101" t="str">
            <v xml:space="preserve">Casino Estoril - Estoril Sol, SA   </v>
          </cell>
        </row>
        <row r="2102">
          <cell r="B2102" t="str">
            <v xml:space="preserve">Casli-S.L.                         </v>
          </cell>
        </row>
        <row r="2103">
          <cell r="B2103" t="str">
            <v xml:space="preserve">Casobra-Ferragens e Ferram.Lda     </v>
          </cell>
        </row>
        <row r="2104">
          <cell r="B2104" t="str">
            <v xml:space="preserve">Cassel Data-Comput.E Sistemas,Lda  </v>
          </cell>
        </row>
        <row r="2105">
          <cell r="B2105" t="str">
            <v xml:space="preserve">Cassiano Conceição C. Vitorio      </v>
          </cell>
        </row>
        <row r="2106">
          <cell r="B2106" t="str">
            <v>Castalez-Consultadoria Prest.Serv.E</v>
          </cell>
        </row>
        <row r="2107">
          <cell r="B2107" t="str">
            <v>Castanheira &amp; Becken-S.Imobiliária,</v>
          </cell>
        </row>
        <row r="2108">
          <cell r="B2108" t="str">
            <v xml:space="preserve">Castanheira &amp; Castanheira, Lda     </v>
          </cell>
        </row>
        <row r="2109">
          <cell r="B2109" t="str">
            <v xml:space="preserve">Castanheira e Soares, Lda.         </v>
          </cell>
        </row>
        <row r="2110">
          <cell r="B2110" t="str">
            <v xml:space="preserve">Castelimo - Com.Automóv.Serv.,S.A. </v>
          </cell>
        </row>
        <row r="2111">
          <cell r="B2111" t="str">
            <v xml:space="preserve">Castolin Iberica, SA               </v>
          </cell>
        </row>
        <row r="2112">
          <cell r="B2112" t="str">
            <v xml:space="preserve">Castro &amp; Fagulha, Lda              </v>
          </cell>
        </row>
        <row r="2113">
          <cell r="B2113" t="str">
            <v xml:space="preserve">Castrol Portuguesa, Lda            </v>
          </cell>
        </row>
        <row r="2114">
          <cell r="B2114" t="str">
            <v xml:space="preserve">Castros-Iluminações Festivas, SA   </v>
          </cell>
        </row>
        <row r="2115">
          <cell r="B2115" t="str">
            <v xml:space="preserve">CATARINA PATRICIA C. P. CARVOEIRAS </v>
          </cell>
        </row>
        <row r="2116">
          <cell r="B2116" t="str">
            <v xml:space="preserve">Catarina S. Pardal Monteiro        </v>
          </cell>
        </row>
        <row r="2117">
          <cell r="B2117" t="str">
            <v xml:space="preserve">Catela Maritima-Com.Mat.Naútico    </v>
          </cell>
        </row>
        <row r="2118">
          <cell r="B2118" t="str">
            <v xml:space="preserve">Cateringpor-Catering Portugal,SA   </v>
          </cell>
        </row>
        <row r="2119">
          <cell r="B2119" t="str">
            <v>Cati-C.Atlântico Tecn.Informação,Ld</v>
          </cell>
        </row>
        <row r="2120">
          <cell r="B2120" t="str">
            <v>Catim-Centro Apoio Tecº Indª Metalo</v>
          </cell>
        </row>
        <row r="2121">
          <cell r="B2121" t="str">
            <v xml:space="preserve">Catraius-Activ.Form.Educ.,Lda      </v>
          </cell>
        </row>
        <row r="2122">
          <cell r="B2122" t="str">
            <v xml:space="preserve">CATR-Centro Apoio T.Recuperação    </v>
          </cell>
        </row>
        <row r="2123">
          <cell r="B2123" t="str">
            <v xml:space="preserve">Caulim-Organização de Eventos,Lda  </v>
          </cell>
        </row>
        <row r="2124">
          <cell r="B2124" t="str">
            <v xml:space="preserve">Cavacas Alves, Lda                 </v>
          </cell>
        </row>
        <row r="2125">
          <cell r="B2125" t="str">
            <v>Cavaleiros do Mar-Anim.Turística,Ld</v>
          </cell>
        </row>
        <row r="2126">
          <cell r="B2126" t="str">
            <v xml:space="preserve">Caves Borlido, SA                  </v>
          </cell>
        </row>
        <row r="2127">
          <cell r="B2127" t="str">
            <v>Cavilat-Com.Distr.Pr.Alimentares,Ld</v>
          </cell>
        </row>
        <row r="2128">
          <cell r="B2128" t="str">
            <v xml:space="preserve">Cavotec Dabico Uk Limited          </v>
          </cell>
        </row>
        <row r="2129">
          <cell r="B2129" t="str">
            <v>CB Richard Ellis-C.Av.Imóveis Unip.</v>
          </cell>
        </row>
        <row r="2130">
          <cell r="B2130" t="str">
            <v>CB Richard Ellis-S.Med.Imobiliária,</v>
          </cell>
        </row>
        <row r="2131">
          <cell r="B2131" t="str">
            <v xml:space="preserve">CCO Consultores Comp.Organiz.Lda   </v>
          </cell>
        </row>
        <row r="2132">
          <cell r="B2132" t="str">
            <v xml:space="preserve">CCommunications Ldt                </v>
          </cell>
        </row>
        <row r="2133">
          <cell r="B2133" t="str">
            <v xml:space="preserve">CCTV Labs Pty Ltd                  </v>
          </cell>
        </row>
        <row r="2134">
          <cell r="B2134" t="str">
            <v xml:space="preserve">CDA-Com.e Decor.Alvamonte, Lda     </v>
          </cell>
        </row>
        <row r="2135">
          <cell r="B2135" t="str">
            <v xml:space="preserve">CDI-CompªDistrib.Informática, Lda  </v>
          </cell>
        </row>
        <row r="2136">
          <cell r="B2136" t="str">
            <v xml:space="preserve">Cdl - Portas Automat.Portugal,Lda  </v>
          </cell>
        </row>
        <row r="2137">
          <cell r="B2137" t="str">
            <v>CDL II-Manut.Portas Automatismos,Ld</v>
          </cell>
        </row>
        <row r="2138">
          <cell r="B2138" t="str">
            <v xml:space="preserve">Cebit - Repres. Imp. e Exp., Lda   </v>
          </cell>
        </row>
        <row r="2139">
          <cell r="B2139" t="str">
            <v>CECILIA AMELIA PAREDES MARTINS L JO</v>
          </cell>
        </row>
        <row r="2140">
          <cell r="B2140" t="str">
            <v xml:space="preserve">Cecília Maria Rodrigues Correia    </v>
          </cell>
        </row>
        <row r="2141">
          <cell r="B2141" t="str">
            <v xml:space="preserve">Cecoa-C.Form.Prof.Comércio Afins   </v>
          </cell>
        </row>
        <row r="2142">
          <cell r="B2142" t="str">
            <v xml:space="preserve">CEDRICO JOSÉ MATIAS JESUS          </v>
          </cell>
        </row>
        <row r="2143">
          <cell r="B2143" t="str">
            <v xml:space="preserve">CEEP-Centre Europeen Entreprises   </v>
          </cell>
        </row>
        <row r="2144">
          <cell r="B2144" t="str">
            <v>Ceeps-Centro Estud.Economia Pública</v>
          </cell>
        </row>
        <row r="2145">
          <cell r="B2145" t="str">
            <v xml:space="preserve">Cefar - Ind.Serralh.C.Civil, Lda   </v>
          </cell>
        </row>
        <row r="2146">
          <cell r="B2146" t="str">
            <v xml:space="preserve">Cefar - Ind.Serralh.C.Civil, Lda   </v>
          </cell>
        </row>
        <row r="2147">
          <cell r="B2147" t="str">
            <v xml:space="preserve">Cegelec Aeg Syst.And Automation    </v>
          </cell>
        </row>
        <row r="2148">
          <cell r="B2148" t="str">
            <v>Cegelec AEG-Inst.Sist.Automação Lda</v>
          </cell>
        </row>
        <row r="2149">
          <cell r="B2149" t="str">
            <v xml:space="preserve">Cego Surdo e Mudo-Prodº Multimédia </v>
          </cell>
        </row>
        <row r="2150">
          <cell r="B2150" t="str">
            <v xml:space="preserve">Cegoc-Tea, Lda                     </v>
          </cell>
        </row>
        <row r="2151">
          <cell r="B2151" t="str">
            <v xml:space="preserve">CEIFA-C.Est..Inf.Form.Ambiente,Lda </v>
          </cell>
        </row>
        <row r="2152">
          <cell r="B2152" t="str">
            <v>Cejur-Centro Est. Jurídicos do Minh</v>
          </cell>
        </row>
        <row r="2153">
          <cell r="B2153" t="str">
            <v xml:space="preserve">Celeste Silveira, Unipessoal, Lda  </v>
          </cell>
        </row>
        <row r="2154">
          <cell r="B2154" t="str">
            <v xml:space="preserve">Celestino Manuel Freire Dias       </v>
          </cell>
        </row>
        <row r="2155">
          <cell r="B2155" t="str">
            <v>Celfinet-Consultoria em Telecomunic</v>
          </cell>
        </row>
        <row r="2156">
          <cell r="B2156" t="str">
            <v>CELIA CRISTINA M. OLIVEIRA MACIEIRA</v>
          </cell>
        </row>
        <row r="2157">
          <cell r="B2157" t="str">
            <v xml:space="preserve">CELIA DO NASCIMENTO V. CAVA VIEGAS </v>
          </cell>
        </row>
        <row r="2158">
          <cell r="B2158" t="str">
            <v xml:space="preserve">Célia Maria Palhares F.Barbosa     </v>
          </cell>
        </row>
        <row r="2159">
          <cell r="B2159" t="str">
            <v xml:space="preserve">Célia Maria Santos Dias Brito      </v>
          </cell>
        </row>
        <row r="2160">
          <cell r="B2160" t="str">
            <v xml:space="preserve">Célio Alberto, Lda.                </v>
          </cell>
        </row>
        <row r="2161">
          <cell r="B2161" t="str">
            <v xml:space="preserve">Celpur-Eq.Higiene,Segur.P.Quimicos </v>
          </cell>
        </row>
        <row r="2162">
          <cell r="B2162" t="str">
            <v xml:space="preserve">Celta-Sistemas de Informação,Lda   </v>
          </cell>
        </row>
        <row r="2163">
          <cell r="B2163" t="str">
            <v xml:space="preserve">Cemafer-Import.Export.,Lda         </v>
          </cell>
        </row>
        <row r="2164">
          <cell r="B2164" t="str">
            <v xml:space="preserve">Cempalavras-Com.Empresarial,Lda    </v>
          </cell>
        </row>
        <row r="2165">
          <cell r="B2165" t="str">
            <v xml:space="preserve">Cenel-Electricidade do Centro,S.A. </v>
          </cell>
        </row>
        <row r="2166">
          <cell r="B2166" t="str">
            <v xml:space="preserve">CENERTEC-C.Energ.Tecnologia,Lda    </v>
          </cell>
        </row>
        <row r="2167">
          <cell r="B2167" t="str">
            <v xml:space="preserve">Cenfic-Cent.Form.Profissional,Lda  </v>
          </cell>
        </row>
        <row r="2168">
          <cell r="B2168" t="str">
            <v xml:space="preserve">Cenorplan-Planeam.Projectos,Lda    </v>
          </cell>
        </row>
        <row r="2169">
          <cell r="B2169" t="str">
            <v xml:space="preserve">Cenor-Projectos de Engenharia, Lda </v>
          </cell>
        </row>
        <row r="2170">
          <cell r="B2170" t="str">
            <v xml:space="preserve">Cent.T.Flux.-Moreira e Paiva,Lda   </v>
          </cell>
        </row>
        <row r="2171">
          <cell r="B2171" t="str">
            <v>Centeco-Centro Publicidade Materiai</v>
          </cell>
        </row>
        <row r="2172">
          <cell r="B2172" t="str">
            <v xml:space="preserve">Centeque-Centro Tec.Equip.Esc,Lda  </v>
          </cell>
        </row>
        <row r="2173">
          <cell r="B2173" t="str">
            <v xml:space="preserve">Centímetro-Pap.Equip.Tecn., Lda.   </v>
          </cell>
        </row>
        <row r="2174">
          <cell r="B2174" t="str">
            <v xml:space="preserve">Central de Notícias do Algarve     </v>
          </cell>
        </row>
        <row r="2175">
          <cell r="B2175" t="str">
            <v xml:space="preserve">Central Papeleira de Alenquer,S.A. </v>
          </cell>
        </row>
        <row r="2176">
          <cell r="B2176" t="str">
            <v>Central Vulcaniz. S. Sebastião, Lda</v>
          </cell>
        </row>
        <row r="2177">
          <cell r="B2177" t="str">
            <v xml:space="preserve">Centralfone - Equip.Telecom.,Lda   </v>
          </cell>
        </row>
        <row r="2178">
          <cell r="B2178" t="str">
            <v xml:space="preserve">Centrauto-José Belchior Unipessoal </v>
          </cell>
        </row>
        <row r="2179">
          <cell r="B2179" t="str">
            <v xml:space="preserve">Centre de Congrés Pierre Bandis    </v>
          </cell>
        </row>
        <row r="2180">
          <cell r="B2180" t="str">
            <v xml:space="preserve">Centre for Asia Pacific Aviation   </v>
          </cell>
        </row>
        <row r="2181">
          <cell r="B2181" t="str">
            <v xml:space="preserve">Centro Clínico Cross               </v>
          </cell>
        </row>
        <row r="2182">
          <cell r="B2182" t="str">
            <v xml:space="preserve">Centro de Ciências do Mar          </v>
          </cell>
        </row>
        <row r="2183">
          <cell r="B2183" t="str">
            <v xml:space="preserve">Centro de Elect.Dr.B. Coelho       </v>
          </cell>
        </row>
        <row r="2184">
          <cell r="B2184" t="str">
            <v xml:space="preserve">Centro de Estudos de Espanhol, Lda </v>
          </cell>
        </row>
        <row r="2185">
          <cell r="B2185" t="str">
            <v xml:space="preserve">Centro de Inglês de Faro, Lda      </v>
          </cell>
        </row>
        <row r="2186">
          <cell r="B2186" t="str">
            <v xml:space="preserve">Centro de Saúde da Horta           </v>
          </cell>
        </row>
        <row r="2187">
          <cell r="B2187" t="str">
            <v xml:space="preserve">Centro de Saúde de Vila do Porto   </v>
          </cell>
        </row>
        <row r="2188">
          <cell r="B2188" t="str">
            <v xml:space="preserve">Centro de Tenis de Faro            </v>
          </cell>
        </row>
        <row r="2189">
          <cell r="B2189" t="str">
            <v xml:space="preserve">Centro Eléctrico do Algarve, Lda   </v>
          </cell>
        </row>
        <row r="2190">
          <cell r="B2190" t="str">
            <v xml:space="preserve">Centro Electrónico Coimbra, Lda    </v>
          </cell>
        </row>
        <row r="2191">
          <cell r="B2191" t="str">
            <v>Centro Estatíst..Aplicada e Previsã</v>
          </cell>
        </row>
        <row r="2192">
          <cell r="B2192" t="str">
            <v xml:space="preserve">Centro Europeu de Línguas, Lda     </v>
          </cell>
        </row>
        <row r="2193">
          <cell r="B2193" t="str">
            <v>Centro Formação Prof. p/Sector Alim</v>
          </cell>
        </row>
        <row r="2194">
          <cell r="B2194" t="str">
            <v xml:space="preserve">Centro Informação Jacques Delors   </v>
          </cell>
        </row>
        <row r="2195">
          <cell r="B2195" t="str">
            <v>Centro Investigação Merc.A.Financei</v>
          </cell>
        </row>
        <row r="2196">
          <cell r="B2196" t="str">
            <v xml:space="preserve">Centro Nacional de Cultura         </v>
          </cell>
        </row>
        <row r="2197">
          <cell r="B2197" t="str">
            <v xml:space="preserve">Centro Paroquial de Cachopo        </v>
          </cell>
        </row>
        <row r="2198">
          <cell r="B2198" t="str">
            <v xml:space="preserve">Centro Paroquial de Quelfes        </v>
          </cell>
        </row>
        <row r="2199">
          <cell r="B2199" t="str">
            <v xml:space="preserve">Centro Portug.Geo e Pré-História   </v>
          </cell>
        </row>
        <row r="2200">
          <cell r="B2200" t="str">
            <v xml:space="preserve">Centro Português de Design         </v>
          </cell>
        </row>
        <row r="2201">
          <cell r="B2201" t="str">
            <v xml:space="preserve">Centro Português de Serigrafia     </v>
          </cell>
        </row>
        <row r="2202">
          <cell r="B2202" t="str">
            <v xml:space="preserve">Centro Rádiológico do Funchal,Lda  </v>
          </cell>
        </row>
        <row r="2203">
          <cell r="B2203" t="str">
            <v xml:space="preserve">Centro Recreio Bº Calçada Mestres  </v>
          </cell>
        </row>
        <row r="2204">
          <cell r="B2204" t="str">
            <v xml:space="preserve">Centro Saúde Santa Cruz das Flores </v>
          </cell>
        </row>
        <row r="2205">
          <cell r="B2205" t="str">
            <v xml:space="preserve">Centro Suiço de Línguas, Lda       </v>
          </cell>
        </row>
        <row r="2206">
          <cell r="B2206" t="str">
            <v xml:space="preserve">Centro Tecnológico do Calçado      </v>
          </cell>
        </row>
        <row r="2207">
          <cell r="B2207" t="str">
            <v>CENTROPTICO- Óptica Acústica Damião</v>
          </cell>
        </row>
        <row r="2208">
          <cell r="B2208" t="str">
            <v>Centros Logisticos Aeroportuarios,S</v>
          </cell>
        </row>
        <row r="2209">
          <cell r="B2209" t="str">
            <v xml:space="preserve">CentrumAçor-Comércio Viat.Maquinas </v>
          </cell>
        </row>
        <row r="2210">
          <cell r="B2210" t="str">
            <v>Cepel-Comércio Engª Industrial, Lda</v>
          </cell>
        </row>
        <row r="2211">
          <cell r="B2211" t="str">
            <v xml:space="preserve">Cepex Portugal, Lda                </v>
          </cell>
        </row>
        <row r="2212">
          <cell r="B2212" t="str">
            <v xml:space="preserve">Cepsa Portuguesa Petróleos, S.A.   </v>
          </cell>
        </row>
        <row r="2213">
          <cell r="B2213" t="str">
            <v xml:space="preserve">Cequal-Cent. Formaç.Prof.p/Qualid. </v>
          </cell>
        </row>
        <row r="2214">
          <cell r="B2214" t="str">
            <v xml:space="preserve">Cerâmica Micaelense, Lda           </v>
          </cell>
        </row>
        <row r="2215">
          <cell r="B2215" t="str">
            <v xml:space="preserve">Cerci-Flor da Vida                 </v>
          </cell>
        </row>
        <row r="2216">
          <cell r="B2216" t="str">
            <v xml:space="preserve">Cercipom-Coop.E.Reab.Cid.I.Pombal  </v>
          </cell>
        </row>
        <row r="2217">
          <cell r="B2217" t="str">
            <v xml:space="preserve">Cerfoz-Construtora e Reparadora,Ld </v>
          </cell>
        </row>
        <row r="2218">
          <cell r="B2218" t="str">
            <v>Cerger-Centro Gestão Rede InformªGo</v>
          </cell>
        </row>
        <row r="2219">
          <cell r="B2219" t="str">
            <v xml:space="preserve">Cerger-Soc.Activ.Hoteleiras,Lda    </v>
          </cell>
        </row>
        <row r="2220">
          <cell r="B2220" t="str">
            <v xml:space="preserve">Cerne-Comércio Mobiliário, SA      </v>
          </cell>
        </row>
        <row r="2221">
          <cell r="B2221" t="str">
            <v xml:space="preserve">Certame Virtual Unipessoal, Lda    </v>
          </cell>
        </row>
        <row r="2222">
          <cell r="B2222" t="str">
            <v>Certiel-Ass.Certific.Instal.Eléctri</v>
          </cell>
        </row>
        <row r="2223">
          <cell r="B2223" t="str">
            <v xml:space="preserve">Certified-Prod.Man.Industrial,Lda  </v>
          </cell>
        </row>
        <row r="2224">
          <cell r="B2224" t="str">
            <v xml:space="preserve">Certitecna-Engenh.Consultores,Lda  </v>
          </cell>
        </row>
        <row r="2225">
          <cell r="B2225" t="str">
            <v xml:space="preserve">Certoma - Com.Técn.Máquinas, Lda   </v>
          </cell>
        </row>
        <row r="2226">
          <cell r="B2226" t="str">
            <v xml:space="preserve">CESAE-Centro Serv.Apoio Empresas   </v>
          </cell>
        </row>
        <row r="2227">
          <cell r="B2227" t="str">
            <v xml:space="preserve">Cesam                              </v>
          </cell>
        </row>
        <row r="2228">
          <cell r="B2228" t="str">
            <v xml:space="preserve">César Augusto Moreira Santos,Lda   </v>
          </cell>
        </row>
        <row r="2229">
          <cell r="B2229" t="str">
            <v xml:space="preserve">César Castro, Lda.                 </v>
          </cell>
        </row>
        <row r="2230">
          <cell r="B2230" t="str">
            <v xml:space="preserve">CÉSAR DIONÍSIO PACHECO NEVES       </v>
          </cell>
        </row>
        <row r="2231">
          <cell r="B2231" t="str">
            <v xml:space="preserve">César Luís G. de Bettencourt       </v>
          </cell>
        </row>
        <row r="2232">
          <cell r="B2232" t="str">
            <v xml:space="preserve">CESARIO JOSE FERNANDES GADELHA     </v>
          </cell>
        </row>
        <row r="2233">
          <cell r="B2233" t="str">
            <v xml:space="preserve">Ces-Com.Equip.de Escrit., S.A.     </v>
          </cell>
        </row>
        <row r="2234">
          <cell r="B2234" t="str">
            <v xml:space="preserve">Cesma-Consult.Estrat.Marketing,Lda </v>
          </cell>
        </row>
        <row r="2235">
          <cell r="B2235" t="str">
            <v xml:space="preserve">Cespa - C.Española Serv.P.Auxil.   </v>
          </cell>
        </row>
        <row r="2236">
          <cell r="B2236" t="str">
            <v xml:space="preserve">Cespa Portugal, SA                 </v>
          </cell>
        </row>
        <row r="2237">
          <cell r="B2237" t="str">
            <v xml:space="preserve">CEST-Comércio e Indústria, Lda     </v>
          </cell>
        </row>
        <row r="2238">
          <cell r="B2238" t="str">
            <v xml:space="preserve">Cetaco Lda                         </v>
          </cell>
        </row>
        <row r="2239">
          <cell r="B2239" t="str">
            <v xml:space="preserve">Ceva-Logistica                     </v>
          </cell>
        </row>
        <row r="2240">
          <cell r="B2240" t="str">
            <v xml:space="preserve">CEVA-Showfreight                   </v>
          </cell>
        </row>
        <row r="2241">
          <cell r="B2241" t="str">
            <v xml:space="preserve">CGA-Carlos J. A. Gonçalo           </v>
          </cell>
        </row>
        <row r="2242">
          <cell r="B2242" t="str">
            <v xml:space="preserve">Cgd - C/Respons.Pensões Aposent    </v>
          </cell>
        </row>
        <row r="2243">
          <cell r="B2243" t="str">
            <v xml:space="preserve">CGI - Corporate G. International   </v>
          </cell>
        </row>
        <row r="2244">
          <cell r="B2244" t="str">
            <v xml:space="preserve">Cgi-Comp.Gen.D,Informat.(Port)S.A. </v>
          </cell>
        </row>
        <row r="2245">
          <cell r="B2245" t="str">
            <v xml:space="preserve">CGS-Medida Reg.Técn.Industrial,Lda </v>
          </cell>
        </row>
        <row r="2246">
          <cell r="B2246" t="str">
            <v xml:space="preserve">Chacok - Artigos de Pele, Lda.     </v>
          </cell>
        </row>
        <row r="2247">
          <cell r="B2247" t="str">
            <v xml:space="preserve">Chaffoteaux &amp; Maury Portugal,Lda   </v>
          </cell>
        </row>
        <row r="2248">
          <cell r="B2248" t="str">
            <v xml:space="preserve">Chali Restauração, Lda             </v>
          </cell>
        </row>
        <row r="2249">
          <cell r="B2249" t="str">
            <v xml:space="preserve">Chameleon-Mark.Print Serv.Unip.Lda </v>
          </cell>
        </row>
        <row r="2250">
          <cell r="B2250" t="str">
            <v xml:space="preserve">Chapman Taylor LLP                 </v>
          </cell>
        </row>
        <row r="2251">
          <cell r="B2251" t="str">
            <v xml:space="preserve">Charon-Soluções de Segurança       </v>
          </cell>
        </row>
        <row r="2252">
          <cell r="B2252" t="str">
            <v xml:space="preserve">Chatron, Lda                       </v>
          </cell>
        </row>
        <row r="2253">
          <cell r="B2253" t="str">
            <v>Chaveca &amp; Janeira-C.Pneus Lubr. Lda</v>
          </cell>
        </row>
        <row r="2254">
          <cell r="B2254" t="str">
            <v xml:space="preserve">Chaves &amp; Medeiros, Lda             </v>
          </cell>
        </row>
        <row r="2255">
          <cell r="B2255" t="str">
            <v xml:space="preserve">Chaves de Ouro de Portugal         </v>
          </cell>
        </row>
        <row r="2256">
          <cell r="B2256" t="str">
            <v xml:space="preserve">Chaves Ferreira-Publicações, SA    </v>
          </cell>
        </row>
        <row r="2257">
          <cell r="B2257" t="str">
            <v xml:space="preserve">Chaviarte                          </v>
          </cell>
        </row>
        <row r="2258">
          <cell r="B2258" t="str">
            <v xml:space="preserve">Chavibom-Com.Distrib.Alimentar,Lda </v>
          </cell>
        </row>
        <row r="2259">
          <cell r="B2259" t="str">
            <v xml:space="preserve">Chelmer Valve Company              </v>
          </cell>
        </row>
        <row r="2260">
          <cell r="B2260" t="str">
            <v xml:space="preserve">ChemDry                            </v>
          </cell>
        </row>
        <row r="2261">
          <cell r="B2261" t="str">
            <v xml:space="preserve">Chemfree-Ind.Recuperaç.Óleos,Lda   </v>
          </cell>
        </row>
        <row r="2262">
          <cell r="B2262" t="str">
            <v xml:space="preserve">Chip 7-Comput.Multim.Serviços, SA  </v>
          </cell>
        </row>
        <row r="2263">
          <cell r="B2263" t="str">
            <v xml:space="preserve">Chiparte-Informática &amp; Artes,Lda   </v>
          </cell>
        </row>
        <row r="2264">
          <cell r="B2264" t="str">
            <v xml:space="preserve">Chloride Portugal, Lda             </v>
          </cell>
        </row>
        <row r="2265">
          <cell r="B2265" t="str">
            <v>Chope-ConstºCivis e Obras Públicas-</v>
          </cell>
        </row>
        <row r="2266">
          <cell r="B2266" t="str">
            <v xml:space="preserve">Choupana Hills Resort e Spa        </v>
          </cell>
        </row>
        <row r="2267">
          <cell r="B2267" t="str">
            <v xml:space="preserve">Cialbe, S.A.                       </v>
          </cell>
        </row>
        <row r="2268">
          <cell r="B2268" t="str">
            <v>Ciat Portuguesa-Cons.Audit.Tecn.Lda</v>
          </cell>
        </row>
        <row r="2269">
          <cell r="B2269" t="str">
            <v xml:space="preserve">Cibemat-Informát Comp Lda          </v>
          </cell>
        </row>
        <row r="2270">
          <cell r="B2270" t="str">
            <v xml:space="preserve">Ciberfaro - Esc.Inf.Interact.Lda   </v>
          </cell>
        </row>
        <row r="2271">
          <cell r="B2271" t="str">
            <v xml:space="preserve">CICCOPN                            </v>
          </cell>
        </row>
        <row r="2272">
          <cell r="B2272" t="str">
            <v xml:space="preserve">Cid Omar Silva Paiva               </v>
          </cell>
        </row>
        <row r="2273">
          <cell r="B2273" t="str">
            <v>CIDALIA DA CONCEICAO BRITO ESTORNIN</v>
          </cell>
        </row>
        <row r="2274">
          <cell r="B2274" t="str">
            <v xml:space="preserve">CIDALIA MARIA DA SILVA E. PALMA    </v>
          </cell>
        </row>
        <row r="2275">
          <cell r="B2275" t="str">
            <v xml:space="preserve">Cidália Reis                       </v>
          </cell>
        </row>
        <row r="2276">
          <cell r="B2276" t="str">
            <v>CIDER-Centro Investª Economia Regio</v>
          </cell>
        </row>
        <row r="2277">
          <cell r="B2277" t="str">
            <v>Ciência Viva-Ag.Nac.Cultura C.Tecn.</v>
          </cell>
        </row>
        <row r="2278">
          <cell r="B2278" t="str">
            <v xml:space="preserve">Ciencivil-Comerc.Equipamento       </v>
          </cell>
        </row>
        <row r="2279">
          <cell r="B2279" t="str">
            <v xml:space="preserve">Cif - Clube Internat.Férias, S.A.  </v>
          </cell>
        </row>
        <row r="2280">
          <cell r="B2280" t="str">
            <v xml:space="preserve">CIGAF, Lda                         </v>
          </cell>
        </row>
        <row r="2281">
          <cell r="B2281" t="str">
            <v>CIG-Carros Industriais e Golfe, Lda</v>
          </cell>
        </row>
        <row r="2282">
          <cell r="B2282" t="str">
            <v xml:space="preserve">CIL-Centro de Informática, Lda     </v>
          </cell>
        </row>
        <row r="2283">
          <cell r="B2283" t="str">
            <v>Cima-Cª Iber.Man.Aeronaves-Unip.Lda</v>
          </cell>
        </row>
        <row r="2284">
          <cell r="B2284" t="str">
            <v xml:space="preserve">Cima-Centro Insp.Mec.Automóveis,SA </v>
          </cell>
        </row>
        <row r="2285">
          <cell r="B2285" t="str">
            <v>Cimai-Especialidades Quimicas, S.A.</v>
          </cell>
        </row>
        <row r="2286">
          <cell r="B2286" t="str">
            <v>Cimav-Clube Intern.Marina Vilamoura</v>
          </cell>
        </row>
        <row r="2287">
          <cell r="B2287" t="str">
            <v xml:space="preserve">Cimber Sterling A/S                </v>
          </cell>
        </row>
        <row r="2288">
          <cell r="B2288" t="str">
            <v xml:space="preserve">CIM-Cacém Industrial Metalúrgico   </v>
          </cell>
        </row>
        <row r="2289">
          <cell r="B2289" t="str">
            <v xml:space="preserve">Cimenteira do Louro, Lda           </v>
          </cell>
        </row>
        <row r="2290">
          <cell r="B2290" t="str">
            <v>Cimertex-Soc.de Máquinas e Equipame</v>
          </cell>
        </row>
        <row r="2291">
          <cell r="B2291" t="str">
            <v xml:space="preserve">Cimeteg-Com.I.Mat.Comunicão,SA     </v>
          </cell>
        </row>
        <row r="2292">
          <cell r="B2292" t="str">
            <v>Cimianto - Sociedade Téc. Hidráulic</v>
          </cell>
        </row>
        <row r="2293">
          <cell r="B2293" t="str">
            <v xml:space="preserve">Cimpomotor-Veícul.Automóveis, S.A. </v>
          </cell>
        </row>
        <row r="2294">
          <cell r="B2294" t="str">
            <v xml:space="preserve">Cimpomóvel-Soc.Gest.Part.Soc.,S.A. </v>
          </cell>
        </row>
        <row r="2295">
          <cell r="B2295" t="str">
            <v xml:space="preserve">Cimpomóvel-Veículos Ligeiros, SA   </v>
          </cell>
        </row>
        <row r="2296">
          <cell r="B2296" t="str">
            <v xml:space="preserve">Cinclus-Plan.Gestão Projectos,SA   </v>
          </cell>
        </row>
        <row r="2297">
          <cell r="B2297" t="str">
            <v xml:space="preserve">Cindul - Com.Indust.Hotel.,Lda     </v>
          </cell>
        </row>
        <row r="2298">
          <cell r="B2298" t="str">
            <v xml:space="preserve">Cineclube de Faro                  </v>
          </cell>
        </row>
        <row r="2299">
          <cell r="B2299" t="str">
            <v xml:space="preserve">CINEMEIOS-Public. e Meios, Lda.    </v>
          </cell>
        </row>
        <row r="2300">
          <cell r="B2300" t="str">
            <v>CINFU-Centro Formaçª ProfºIndustria</v>
          </cell>
        </row>
        <row r="2301">
          <cell r="B2301" t="str">
            <v xml:space="preserve">Cinim-Comercio Ind.E Imp.,Lda      </v>
          </cell>
        </row>
        <row r="2302">
          <cell r="B2302" t="str">
            <v xml:space="preserve">Cinov-Industria e Com. Lda         </v>
          </cell>
        </row>
        <row r="2303">
          <cell r="B2303" t="str">
            <v xml:space="preserve">Cintia Silveira Jorge Nascimento   </v>
          </cell>
        </row>
        <row r="2304">
          <cell r="B2304" t="str">
            <v xml:space="preserve">Cinza Inverno, Lda                 </v>
          </cell>
        </row>
        <row r="2305">
          <cell r="B2305" t="str">
            <v xml:space="preserve">Cipol-Comp.Internaci. de Petróleos </v>
          </cell>
        </row>
        <row r="2306">
          <cell r="B2306" t="str">
            <v xml:space="preserve">Ciportur-Invest.Turísticos, Lda    </v>
          </cell>
        </row>
        <row r="2307">
          <cell r="B2307" t="str">
            <v xml:space="preserve">Cipraçor-Com.Ind.C.Civil, Lda.     </v>
          </cell>
        </row>
        <row r="2308">
          <cell r="B2308" t="str">
            <v xml:space="preserve">CIPRIANO BASTOS MARTINS ALMEIDA    </v>
          </cell>
        </row>
        <row r="2309">
          <cell r="B2309" t="str">
            <v xml:space="preserve">Circeto Films Production           </v>
          </cell>
        </row>
        <row r="2310">
          <cell r="B2310" t="str">
            <v xml:space="preserve">Circo Vitor Hugo Cardinalli, Lda   </v>
          </cell>
        </row>
        <row r="2311">
          <cell r="B2311" t="str">
            <v xml:space="preserve">Circulo Musical Português          </v>
          </cell>
        </row>
        <row r="2312">
          <cell r="B2312" t="str">
            <v xml:space="preserve">Cirera &amp; Silva,Lda                 </v>
          </cell>
        </row>
        <row r="2313">
          <cell r="B2313" t="str">
            <v xml:space="preserve">CIRO JORGE MENDES LIGEIRO          </v>
          </cell>
        </row>
        <row r="2314">
          <cell r="B2314" t="str">
            <v xml:space="preserve">Cision Portugal, SA                </v>
          </cell>
        </row>
        <row r="2315">
          <cell r="B2315" t="str">
            <v xml:space="preserve">Cisterbus-Transp.Passageiros, SA   </v>
          </cell>
        </row>
        <row r="2316">
          <cell r="B2316" t="str">
            <v xml:space="preserve">Cistertrad-Gab.Traduções, Lda      </v>
          </cell>
        </row>
        <row r="2317">
          <cell r="B2317" t="str">
            <v>Citécnica-Publ.Técn.Cientificas,Lda</v>
          </cell>
        </row>
        <row r="2318">
          <cell r="B2318" t="str">
            <v xml:space="preserve">Citergaz-Caldeiraria e Manut.,Lda  </v>
          </cell>
        </row>
        <row r="2319">
          <cell r="B2319" t="str">
            <v xml:space="preserve">Citeve - C.Tecn.Ind.Textil Vest.   </v>
          </cell>
        </row>
        <row r="2320">
          <cell r="B2320" t="str">
            <v xml:space="preserve">Citronic-S.Port.Equipamentos,Lda   </v>
          </cell>
        </row>
        <row r="2321">
          <cell r="B2321" t="str">
            <v>Citur-Viag.Tur.Trans.Nac.Int.Pass.S</v>
          </cell>
        </row>
        <row r="2322">
          <cell r="B2322" t="str">
            <v>City Lab Estúdio-Lab.Fotogr.Marco,L</v>
          </cell>
        </row>
        <row r="2323">
          <cell r="B2323" t="str">
            <v xml:space="preserve">Cityplus-Com.Automóveis, SA        </v>
          </cell>
        </row>
        <row r="2324">
          <cell r="B2324" t="str">
            <v xml:space="preserve">CIVEC-C.Form.Pr.Ind.Vest.Confecção </v>
          </cell>
        </row>
        <row r="2325">
          <cell r="B2325" t="str">
            <v>Civil Aviation Affairs-Kingdom Bahr</v>
          </cell>
        </row>
        <row r="2326">
          <cell r="B2326" t="str">
            <v xml:space="preserve">Civil Aviation Authority           </v>
          </cell>
        </row>
        <row r="2327">
          <cell r="B2327" t="str">
            <v>Civipartes &amp; Europa-Equipamentos,SA</v>
          </cell>
        </row>
        <row r="2328">
          <cell r="B2328" t="str">
            <v>Civitas-Assoc.Defesa P. Dir.Cidadão</v>
          </cell>
        </row>
        <row r="2329">
          <cell r="B2329" t="str">
            <v>CJLM - Laboratório Análises Clínica</v>
          </cell>
        </row>
        <row r="2330">
          <cell r="B2330" t="str">
            <v xml:space="preserve">Cla - Catering Linhas Aéreas,Lda   </v>
          </cell>
        </row>
        <row r="2331">
          <cell r="B2331" t="str">
            <v xml:space="preserve">CLARA ALEXANDRA FIGUEIREDO PADUA   </v>
          </cell>
        </row>
        <row r="2332">
          <cell r="B2332" t="str">
            <v xml:space="preserve">Clara Alexandra Figueiredo Pádua   </v>
          </cell>
        </row>
        <row r="2333">
          <cell r="B2333" t="str">
            <v xml:space="preserve">Clara Maria Gomes S. Costa         </v>
          </cell>
        </row>
        <row r="2334">
          <cell r="B2334" t="str">
            <v xml:space="preserve">CLARA MARIA NEVES DE ANDRADE       </v>
          </cell>
        </row>
        <row r="2335">
          <cell r="B2335" t="str">
            <v xml:space="preserve">Clara Net Portugal-Telecomunic.SA  </v>
          </cell>
        </row>
        <row r="2336">
          <cell r="B2336" t="str">
            <v xml:space="preserve">Clarinda C.M.Santos Ferreira       </v>
          </cell>
        </row>
        <row r="2337">
          <cell r="B2337" t="str">
            <v>Claro-Centro Traªs Compªs Intercult</v>
          </cell>
        </row>
        <row r="2338">
          <cell r="B2338" t="str">
            <v>Clássica-Publ.Marketring e Form.Lda</v>
          </cell>
        </row>
        <row r="2339">
          <cell r="B2339" t="str">
            <v xml:space="preserve">Classyestofo, Lda                  </v>
          </cell>
        </row>
        <row r="2340">
          <cell r="B2340" t="str">
            <v>CLAUDIA ALEXANDRA P. M. MORGADO SIL</v>
          </cell>
        </row>
        <row r="2341">
          <cell r="B2341" t="str">
            <v xml:space="preserve">CLAUDIA ALEXANDRA XAVIER MEDEIROS  </v>
          </cell>
        </row>
        <row r="2342">
          <cell r="B2342" t="str">
            <v xml:space="preserve">Cláudia Cristina Almeida Dias      </v>
          </cell>
        </row>
        <row r="2343">
          <cell r="B2343" t="str">
            <v xml:space="preserve">CLAUDIA FILOMENA LOPES             </v>
          </cell>
        </row>
        <row r="2344">
          <cell r="B2344" t="str">
            <v xml:space="preserve">CLAUDIA MARGARIDA AMARAL OLIVEIRA  </v>
          </cell>
        </row>
        <row r="2345">
          <cell r="B2345" t="str">
            <v xml:space="preserve">CLAUDIA MARIA CAILLAUD CARVALHO    </v>
          </cell>
        </row>
        <row r="2346">
          <cell r="B2346" t="str">
            <v xml:space="preserve">CLAUDIA MARIA MENDES DA SILVA      </v>
          </cell>
        </row>
        <row r="2347">
          <cell r="B2347" t="str">
            <v xml:space="preserve">Cláudia Maria Rosado Silveira      </v>
          </cell>
        </row>
        <row r="2348">
          <cell r="B2348" t="str">
            <v xml:space="preserve">Cláudia Muller Ferreira Porto      </v>
          </cell>
        </row>
        <row r="2349">
          <cell r="B2349" t="str">
            <v xml:space="preserve">CLAUDIA PATRICIA RODRIGUES  SIMOES </v>
          </cell>
        </row>
        <row r="2350">
          <cell r="B2350" t="str">
            <v>CLAUDIA SOFIA  PEREIRA PONCE CORREI</v>
          </cell>
        </row>
        <row r="2351">
          <cell r="B2351" t="str">
            <v xml:space="preserve">Cláudia Sofia L.Barroca Dias       </v>
          </cell>
        </row>
        <row r="2352">
          <cell r="B2352" t="str">
            <v xml:space="preserve">CLAUDINO JOSE GUERREIRO ATANASIO   </v>
          </cell>
        </row>
        <row r="2353">
          <cell r="B2353" t="str">
            <v xml:space="preserve">CLAUDIO ALEXANDRE CHAVES CABRAL    </v>
          </cell>
        </row>
        <row r="2354">
          <cell r="B2354" t="str">
            <v xml:space="preserve">CLAUDIO ANTONIO COELHO PEREIRA     </v>
          </cell>
        </row>
        <row r="2355">
          <cell r="B2355" t="str">
            <v xml:space="preserve">CLAUDIO ILIDIO AVILA RODRIGUES     </v>
          </cell>
        </row>
        <row r="2356">
          <cell r="B2356" t="str">
            <v xml:space="preserve">Cláudio Roberto Nóbrega            </v>
          </cell>
        </row>
        <row r="2357">
          <cell r="B2357" t="str">
            <v xml:space="preserve">Claulight-Represent.Eléctricas,Lda </v>
          </cell>
        </row>
        <row r="2358">
          <cell r="B2358" t="str">
            <v xml:space="preserve">Claus Nymark                       </v>
          </cell>
        </row>
        <row r="2359">
          <cell r="B2359" t="str">
            <v xml:space="preserve">Clean Check Unipessoal, Lda        </v>
          </cell>
        </row>
        <row r="2360">
          <cell r="B2360" t="str">
            <v>Cleanstation-I.Exp.Consultadoria,Ld</v>
          </cell>
        </row>
        <row r="2361">
          <cell r="B2361" t="str">
            <v xml:space="preserve">Clear-Instal.Electromecânicas, SA  </v>
          </cell>
        </row>
        <row r="2362">
          <cell r="B2362" t="str">
            <v xml:space="preserve">Clément Juglar SARL                </v>
          </cell>
        </row>
        <row r="2363">
          <cell r="B2363" t="str">
            <v xml:space="preserve">Clementino Ramos                   </v>
          </cell>
        </row>
        <row r="2364">
          <cell r="B2364" t="str">
            <v xml:space="preserve">Cleverbridge AG                    </v>
          </cell>
        </row>
        <row r="2365">
          <cell r="B2365" t="str">
            <v xml:space="preserve">Clickair, SA                       </v>
          </cell>
        </row>
        <row r="2366">
          <cell r="B2366" t="str">
            <v xml:space="preserve">CLICKDOC-Inf.Cons.Documental,Lda   </v>
          </cell>
        </row>
        <row r="2367">
          <cell r="B2367" t="str">
            <v>CLI-Consultores Língua Inglesa, Lda</v>
          </cell>
        </row>
        <row r="2368">
          <cell r="B2368" t="str">
            <v xml:space="preserve">Cliff Silva                        </v>
          </cell>
        </row>
        <row r="2369">
          <cell r="B2369" t="str">
            <v xml:space="preserve">Clikgas-Inst.Gás,Aq.Electricid.Lda </v>
          </cell>
        </row>
        <row r="2370">
          <cell r="B2370" t="str">
            <v xml:space="preserve">Clima Verde-Com.Eq.Prod.Ecológicos </v>
          </cell>
        </row>
        <row r="2371">
          <cell r="B2371" t="str">
            <v xml:space="preserve">Climafaro-Soc.Termoeléctrica, Lda  </v>
          </cell>
        </row>
        <row r="2372">
          <cell r="B2372" t="str">
            <v xml:space="preserve">Climaserra.Com.Ar Cond.Equip.Hot.  </v>
          </cell>
        </row>
        <row r="2373">
          <cell r="B2373" t="str">
            <v xml:space="preserve">Climatécnica-Lda                   </v>
          </cell>
        </row>
        <row r="2374">
          <cell r="B2374" t="str">
            <v>Climavesper-Dist.Eq.Vent.Ar Cond.Ld</v>
          </cell>
        </row>
        <row r="2375">
          <cell r="B2375" t="str">
            <v xml:space="preserve">Climex - Controlo de Ambiente, SA  </v>
          </cell>
        </row>
        <row r="2376">
          <cell r="B2376" t="str">
            <v xml:space="preserve">Clínica Central do Bonfim, Lda     </v>
          </cell>
        </row>
        <row r="2377">
          <cell r="B2377" t="str">
            <v xml:space="preserve">Clinica da Sé                      </v>
          </cell>
        </row>
        <row r="2378">
          <cell r="B2378" t="str">
            <v xml:space="preserve">Clinica do Bom Jesus               </v>
          </cell>
        </row>
        <row r="2379">
          <cell r="B2379" t="str">
            <v>Clínica Fátima Pinto-Unipessoal, Ld</v>
          </cell>
        </row>
        <row r="2380">
          <cell r="B2380" t="str">
            <v xml:space="preserve">Clínica Méd.D.Dr.Joaquim Chaves,SA </v>
          </cell>
        </row>
        <row r="2381">
          <cell r="B2381" t="str">
            <v xml:space="preserve">Clorozono-Tratam.Água, Unip.Lda    </v>
          </cell>
        </row>
        <row r="2382">
          <cell r="B2382" t="str">
            <v xml:space="preserve">CloverPress, Lda                   </v>
          </cell>
        </row>
        <row r="2383">
          <cell r="B2383" t="str">
            <v>Clube Amigos Jornal "As Flores",Lda</v>
          </cell>
        </row>
        <row r="2384">
          <cell r="B2384" t="str">
            <v xml:space="preserve">Clube Ana                          </v>
          </cell>
        </row>
        <row r="2385">
          <cell r="B2385" t="str">
            <v xml:space="preserve">Clube Ana - Delegação Porto        </v>
          </cell>
        </row>
        <row r="2386">
          <cell r="B2386" t="str">
            <v xml:space="preserve">Clube Ana de Santa Maria           </v>
          </cell>
        </row>
        <row r="2387">
          <cell r="B2387" t="str">
            <v xml:space="preserve">Clube Ana-Aeroporto de Faro        </v>
          </cell>
        </row>
        <row r="2388">
          <cell r="B2388" t="str">
            <v xml:space="preserve">Clube Asas do Atlântico            </v>
          </cell>
        </row>
        <row r="2389">
          <cell r="B2389" t="str">
            <v xml:space="preserve">Clube de Campo do Gerós            </v>
          </cell>
        </row>
        <row r="2390">
          <cell r="B2390" t="str">
            <v xml:space="preserve">Clube de Golfe de Vilamoura        </v>
          </cell>
        </row>
        <row r="2391">
          <cell r="B2391" t="str">
            <v xml:space="preserve">Clube de Natação de Faro           </v>
          </cell>
        </row>
        <row r="2392">
          <cell r="B2392" t="str">
            <v xml:space="preserve">Clube de Ténis São Miguel          </v>
          </cell>
        </row>
        <row r="2393">
          <cell r="B2393" t="str">
            <v>Clube Desportivo Caça Golfe do Faia</v>
          </cell>
        </row>
        <row r="2394">
          <cell r="B2394" t="str">
            <v xml:space="preserve">Clube dos Empresários do Brasil    </v>
          </cell>
        </row>
        <row r="2395">
          <cell r="B2395" t="str">
            <v xml:space="preserve">Clube Motard de S.Miguel           </v>
          </cell>
        </row>
        <row r="2396">
          <cell r="B2396" t="str">
            <v xml:space="preserve">Clube Náutico de Tavira            </v>
          </cell>
        </row>
        <row r="2397">
          <cell r="B2397" t="str">
            <v xml:space="preserve">Clube Naval da Horta               </v>
          </cell>
        </row>
        <row r="2398">
          <cell r="B2398" t="str">
            <v xml:space="preserve">Clube Naval de  Ponta Delgada      </v>
          </cell>
        </row>
        <row r="2399">
          <cell r="B2399" t="str">
            <v xml:space="preserve">Clube Naval de Santa Maria         </v>
          </cell>
        </row>
        <row r="2400">
          <cell r="B2400" t="str">
            <v xml:space="preserve">Clube Recreativo Piedense          </v>
          </cell>
        </row>
        <row r="2401">
          <cell r="B2401" t="str">
            <v xml:space="preserve">Clusa-Comp.Lusit.de Resíduos, SA   </v>
          </cell>
        </row>
        <row r="2402">
          <cell r="B2402" t="str">
            <v xml:space="preserve">CMAD-Centro Média Arte Desing      </v>
          </cell>
        </row>
        <row r="2403">
          <cell r="B2403" t="str">
            <v xml:space="preserve">CME-Constr.Man.Electromecânica,SA  </v>
          </cell>
        </row>
        <row r="2404">
          <cell r="B2404" t="str">
            <v xml:space="preserve">CN Ideias - Marketing Unip.,Lda    </v>
          </cell>
        </row>
        <row r="2405">
          <cell r="B2405" t="str">
            <v xml:space="preserve">CNAF-Conf.Nac.Associações Família  </v>
          </cell>
        </row>
        <row r="2406">
          <cell r="B2406" t="str">
            <v xml:space="preserve">Cnd - Comp.Nac.desinfecções, Lda   </v>
          </cell>
        </row>
        <row r="2407">
          <cell r="B2407" t="str">
            <v xml:space="preserve">Coastal                            </v>
          </cell>
        </row>
        <row r="2408">
          <cell r="B2408" t="str">
            <v xml:space="preserve">Coba-Consult.Obr.Barragens,Plan.Sa </v>
          </cell>
        </row>
        <row r="2409">
          <cell r="B2409" t="str">
            <v>Coba-Consultores Engenharia Ambient</v>
          </cell>
        </row>
        <row r="2410">
          <cell r="B2410" t="str">
            <v xml:space="preserve">Cobelba-Soc.Construção Civil, Lda  </v>
          </cell>
        </row>
        <row r="2411">
          <cell r="B2411" t="str">
            <v xml:space="preserve">Coberatlas-Atlas e Coberturas-SA   </v>
          </cell>
        </row>
        <row r="2412">
          <cell r="B2412" t="str">
            <v xml:space="preserve">COBERMETAL,Cobert.Metálicas,Lda    </v>
          </cell>
        </row>
        <row r="2413">
          <cell r="B2413" t="str">
            <v xml:space="preserve">Cobham- Flight Inspection Ltd      </v>
          </cell>
        </row>
        <row r="2414">
          <cell r="B2414" t="str">
            <v xml:space="preserve">Coelge-Dep.Compon.Electrónicos,Lda </v>
          </cell>
        </row>
        <row r="2415">
          <cell r="B2415" t="str">
            <v xml:space="preserve">Coelho &amp; Carvalho-Canalizações,Lda </v>
          </cell>
        </row>
        <row r="2416">
          <cell r="B2416" t="str">
            <v xml:space="preserve">Coelho Guedes, Lda                 </v>
          </cell>
        </row>
        <row r="2417">
          <cell r="B2417" t="str">
            <v xml:space="preserve">Cofac-Coop.Form.Anim.Cultural,crl  </v>
          </cell>
        </row>
        <row r="2418">
          <cell r="B2418" t="str">
            <v xml:space="preserve">Coface Serviços Portugal, SA       </v>
          </cell>
        </row>
        <row r="2419">
          <cell r="B2419" t="str">
            <v xml:space="preserve">Cofre Previd. Ministério Finanças  </v>
          </cell>
        </row>
        <row r="2420">
          <cell r="B2420" t="str">
            <v xml:space="preserve">Cogedir-Gestão de Projectos,SA     </v>
          </cell>
        </row>
        <row r="2421">
          <cell r="B2421" t="str">
            <v xml:space="preserve">Cogervis-Engª,Com.Realização,Lda   </v>
          </cell>
        </row>
        <row r="2422">
          <cell r="B2422" t="str">
            <v xml:space="preserve">Coimbra Editora, Lda               </v>
          </cell>
        </row>
        <row r="2423">
          <cell r="B2423" t="str">
            <v xml:space="preserve">Coingra                            </v>
          </cell>
        </row>
        <row r="2424">
          <cell r="B2424" t="str">
            <v xml:space="preserve">Colectânea de Jurisprudência       </v>
          </cell>
        </row>
        <row r="2425">
          <cell r="B2425" t="str">
            <v xml:space="preserve">Coliseu Micaelense,SA              </v>
          </cell>
        </row>
        <row r="2426">
          <cell r="B2426" t="str">
            <v xml:space="preserve">Colloquium SA                      </v>
          </cell>
        </row>
        <row r="2427">
          <cell r="B2427" t="str">
            <v xml:space="preserve">Colloquium Secretariat             </v>
          </cell>
        </row>
        <row r="2428">
          <cell r="B2428" t="str">
            <v xml:space="preserve">Colquímica - Ind.Nacion.Colas,SA   </v>
          </cell>
        </row>
        <row r="2429">
          <cell r="B2429" t="str">
            <v xml:space="preserve">Colt Portugal S.A.                 </v>
          </cell>
        </row>
        <row r="2430">
          <cell r="B2430" t="str">
            <v xml:space="preserve">Columbus Press                     </v>
          </cell>
        </row>
        <row r="2431">
          <cell r="B2431" t="str">
            <v xml:space="preserve">Colunas de Opinião-Comun.Unip.Lda  </v>
          </cell>
        </row>
        <row r="2432">
          <cell r="B2432" t="str">
            <v xml:space="preserve">Com.Equip.Escrit.Cent.Inform., Lda </v>
          </cell>
        </row>
        <row r="2433">
          <cell r="B2433" t="str">
            <v xml:space="preserve">Comade - Com.Manuf.Madeiras, Lda   </v>
          </cell>
        </row>
        <row r="2434">
          <cell r="B2434" t="str">
            <v>Comagem-Comércio  Equip.Telec.e Pub</v>
          </cell>
        </row>
        <row r="2435">
          <cell r="B2435" t="str">
            <v xml:space="preserve">Combinação dos Sentidos            </v>
          </cell>
        </row>
        <row r="2436">
          <cell r="B2436" t="str">
            <v xml:space="preserve">COM-Centro Org. Microfilmagem, SA  </v>
          </cell>
        </row>
        <row r="2437">
          <cell r="B2437" t="str">
            <v>Comércio Ind.Equip.Electrónico, Lda</v>
          </cell>
        </row>
        <row r="2438">
          <cell r="B2438" t="str">
            <v xml:space="preserve">Cometil                            </v>
          </cell>
        </row>
        <row r="2439">
          <cell r="B2439" t="str">
            <v xml:space="preserve">Comglobal, Lda                     </v>
          </cell>
        </row>
        <row r="2440">
          <cell r="B2440" t="str">
            <v xml:space="preserve">Comicro - Com.Micro Informát.Lda   </v>
          </cell>
        </row>
        <row r="2441">
          <cell r="B2441" t="str">
            <v>Comida Sobre Rodas-Catering Serviço</v>
          </cell>
        </row>
        <row r="2442">
          <cell r="B2442" t="str">
            <v xml:space="preserve">Comingersoll-Com.Ind.Equip.,SA     </v>
          </cell>
        </row>
        <row r="2443">
          <cell r="B2443" t="str">
            <v xml:space="preserve">Comingravo, Lda                    </v>
          </cell>
        </row>
        <row r="2444">
          <cell r="B2444" t="str">
            <v xml:space="preserve">Comissão Coord.Des.Reg.Algarve     </v>
          </cell>
        </row>
        <row r="2445">
          <cell r="B2445" t="str">
            <v xml:space="preserve">Comissão Coordenad.Reg.Algarve     </v>
          </cell>
        </row>
        <row r="2446">
          <cell r="B2446" t="str">
            <v xml:space="preserve">Comissão Nacional Protecção Dados  </v>
          </cell>
        </row>
        <row r="2447">
          <cell r="B2447" t="str">
            <v xml:space="preserve">Comissão Org.Semana Mar - Horta    </v>
          </cell>
        </row>
        <row r="2448">
          <cell r="B2448" t="str">
            <v xml:space="preserve">Comité Português UNICEF            </v>
          </cell>
        </row>
        <row r="2449">
          <cell r="B2449" t="str">
            <v xml:space="preserve">Command Media Ltd                  </v>
          </cell>
        </row>
        <row r="2450">
          <cell r="B2450" t="str">
            <v xml:space="preserve">Comp. Seg. Mundial Confiança       </v>
          </cell>
        </row>
        <row r="2451">
          <cell r="B2451" t="str">
            <v xml:space="preserve">Comp.Portug.Computadores Inf.Sist. </v>
          </cell>
        </row>
        <row r="2452">
          <cell r="B2452" t="str">
            <v xml:space="preserve">Comp.Portuguesa de Rating, S.A.    </v>
          </cell>
        </row>
        <row r="2453">
          <cell r="B2453" t="str">
            <v xml:space="preserve">Comp.Portuguesa Rádio Marconi      </v>
          </cell>
        </row>
        <row r="2454">
          <cell r="B2454" t="str">
            <v xml:space="preserve">Comp.Seguros Allianz Portugal, SA  </v>
          </cell>
        </row>
        <row r="2455">
          <cell r="B2455" t="str">
            <v xml:space="preserve">Compª.Portuguesa Seguros Saúde     </v>
          </cell>
        </row>
        <row r="2456">
          <cell r="B2456" t="str">
            <v xml:space="preserve">Companhia das Jóias, Lda           </v>
          </cell>
        </row>
        <row r="2457">
          <cell r="B2457" t="str">
            <v xml:space="preserve">Companhia das Lezírias, Sa         </v>
          </cell>
        </row>
        <row r="2458">
          <cell r="B2458" t="str">
            <v xml:space="preserve">Companhia de Dança de Lisboa       </v>
          </cell>
        </row>
        <row r="2459">
          <cell r="B2459" t="str">
            <v xml:space="preserve">Companhia do Texto-Proj.Edit.,Lda  </v>
          </cell>
        </row>
        <row r="2460">
          <cell r="B2460" t="str">
            <v xml:space="preserve">Companhia Europeia de Seguros,S.A. </v>
          </cell>
        </row>
        <row r="2461">
          <cell r="B2461" t="str">
            <v xml:space="preserve">Companhia IBM Portuguesa, SA       </v>
          </cell>
        </row>
        <row r="2462">
          <cell r="B2462" t="str">
            <v xml:space="preserve">Companhia Portug.Hipermercados,SA  </v>
          </cell>
        </row>
        <row r="2463">
          <cell r="B2463" t="str">
            <v xml:space="preserve">Companhia Própria, Lda             </v>
          </cell>
        </row>
        <row r="2464">
          <cell r="B2464" t="str">
            <v xml:space="preserve">Companhia Seguros Açoreana - EP    </v>
          </cell>
        </row>
        <row r="2465">
          <cell r="B2465" t="str">
            <v xml:space="preserve">Compaq-Computer Portugal, Lda      </v>
          </cell>
        </row>
        <row r="2466">
          <cell r="B2466" t="str">
            <v xml:space="preserve">Compasso - CPSR, Lda               </v>
          </cell>
        </row>
        <row r="2467">
          <cell r="B2467" t="str">
            <v xml:space="preserve">Compelmada Internacional, SA       </v>
          </cell>
        </row>
        <row r="2468">
          <cell r="B2468" t="str">
            <v xml:space="preserve">Comporto - Soc.Construções, Lda    </v>
          </cell>
        </row>
        <row r="2469">
          <cell r="B2469" t="str">
            <v xml:space="preserve">Compralbe-C.Beb.Produtos Alim.,Lda </v>
          </cell>
        </row>
        <row r="2470">
          <cell r="B2470" t="str">
            <v>Comprestígio-S.Brindes Prestígio,Ld</v>
          </cell>
        </row>
        <row r="2471">
          <cell r="B2471" t="str">
            <v xml:space="preserve">Compta-Equip.S.Informática, S.A.   </v>
          </cell>
        </row>
        <row r="2472">
          <cell r="B2472" t="str">
            <v xml:space="preserve">Comptrading-Cª.Com.Serviços,SA     </v>
          </cell>
        </row>
        <row r="2473">
          <cell r="B2473" t="str">
            <v>Compudata-Produtos Informática, Lda</v>
          </cell>
        </row>
        <row r="2474">
          <cell r="B2474" t="str">
            <v xml:space="preserve">Computer One-S.Inform.Gestão,Lda   </v>
          </cell>
        </row>
        <row r="2475">
          <cell r="B2475" t="str">
            <v xml:space="preserve">Compuware. S.A.                    </v>
          </cell>
        </row>
        <row r="2476">
          <cell r="B2476" t="str">
            <v xml:space="preserve">Comucria-Comunic.Criatividade,Ld   </v>
          </cell>
        </row>
        <row r="2477">
          <cell r="B2477" t="str">
            <v>Comunic.Insulares e Publicidade, SA</v>
          </cell>
        </row>
        <row r="2478">
          <cell r="B2478" t="str">
            <v xml:space="preserve">Comunidade Lean Thinking           </v>
          </cell>
        </row>
        <row r="2479">
          <cell r="B2479" t="str">
            <v>COM-UT-Unidade Tecª Socª Informª Co</v>
          </cell>
        </row>
        <row r="2480">
          <cell r="B2480" t="str">
            <v xml:space="preserve">Conceição G.F.Piteira              </v>
          </cell>
        </row>
        <row r="2481">
          <cell r="B2481" t="str">
            <v xml:space="preserve">Conceição Gomes Ferreira           </v>
          </cell>
        </row>
        <row r="2482">
          <cell r="B2482" t="str">
            <v xml:space="preserve">Conceição Gomes Ferreira, Ldª      </v>
          </cell>
        </row>
        <row r="2483">
          <cell r="B2483" t="str">
            <v xml:space="preserve">Concentra-Produtos p/Crianças, SA  </v>
          </cell>
        </row>
        <row r="2484">
          <cell r="B2484" t="str">
            <v xml:space="preserve">Concessus, SA                      </v>
          </cell>
        </row>
        <row r="2485">
          <cell r="B2485" t="str">
            <v xml:space="preserve">Concha I-Combust. &amp; Lubrif, Lda.   </v>
          </cell>
        </row>
        <row r="2486">
          <cell r="B2486" t="str">
            <v xml:space="preserve">Condunor-Conducciones del Norte,SL </v>
          </cell>
        </row>
        <row r="2487">
          <cell r="B2487" t="str">
            <v xml:space="preserve">Conduril-Engenharia. S.A           </v>
          </cell>
        </row>
        <row r="2488">
          <cell r="B2488" t="str">
            <v xml:space="preserve">Conf.Mund.Empres.Com.Portuguesas   </v>
          </cell>
        </row>
        <row r="2489">
          <cell r="B2489" t="str">
            <v xml:space="preserve">Confederação Empresários Algarve   </v>
          </cell>
        </row>
        <row r="2490">
          <cell r="B2490" t="str">
            <v xml:space="preserve">Confederação Turísmo Português     </v>
          </cell>
        </row>
        <row r="2491">
          <cell r="B2491" t="str">
            <v xml:space="preserve">Confenor-Industria Confecções, SA  </v>
          </cell>
        </row>
        <row r="2492">
          <cell r="B2492" t="str">
            <v xml:space="preserve">Confeplus - Confecções, Lda.       </v>
          </cell>
        </row>
        <row r="2493">
          <cell r="B2493" t="str">
            <v xml:space="preserve">Conferforum-Confer.Seminários,S.A. </v>
          </cell>
        </row>
        <row r="2494">
          <cell r="B2494" t="str">
            <v xml:space="preserve">Confiquatro-Desportos Náuticos,Lda </v>
          </cell>
        </row>
        <row r="2495">
          <cell r="B2495" t="str">
            <v xml:space="preserve">Conforto-Andrade &amp; Silva, Lda      </v>
          </cell>
        </row>
        <row r="2496">
          <cell r="B2496" t="str">
            <v xml:space="preserve">Congénio-Marketing Publicidade Lda </v>
          </cell>
        </row>
        <row r="2497">
          <cell r="B2497" t="str">
            <v xml:space="preserve">Conquistador-Fab.Tintas e Ver.Lda  </v>
          </cell>
        </row>
        <row r="2498">
          <cell r="B2498" t="str">
            <v xml:space="preserve">Conrac GMBH                        </v>
          </cell>
        </row>
        <row r="2499">
          <cell r="B2499" t="str">
            <v xml:space="preserve">Conselho Nacional de Juventude     </v>
          </cell>
        </row>
        <row r="2500">
          <cell r="B2500" t="str">
            <v xml:space="preserve">Consenso Técnica, Lda              </v>
          </cell>
        </row>
        <row r="2501">
          <cell r="B2501" t="str">
            <v xml:space="preserve">Consigefi-Cons.Int.Gest.Econ.Lda   </v>
          </cell>
        </row>
        <row r="2502">
          <cell r="B2502" t="str">
            <v xml:space="preserve">Consinfor-Gab Est.E Projectos,Lda  </v>
          </cell>
        </row>
        <row r="2503">
          <cell r="B2503" t="str">
            <v xml:space="preserve">Consola-Consórcio Proj.Repres.Lda  </v>
          </cell>
        </row>
        <row r="2504">
          <cell r="B2504" t="str">
            <v xml:space="preserve">Consorcil-Cons.Ind.Exp.Madeiras    </v>
          </cell>
        </row>
        <row r="2505">
          <cell r="B2505" t="str">
            <v xml:space="preserve">Consórcio Ammos                    </v>
          </cell>
        </row>
        <row r="2506">
          <cell r="B2506" t="str">
            <v>Constr.António Carreiro &amp; Filhos,Ld</v>
          </cell>
        </row>
        <row r="2507">
          <cell r="B2507" t="str">
            <v xml:space="preserve">Constr.Belmiro Gomes e Filhos,Lda  </v>
          </cell>
        </row>
        <row r="2508">
          <cell r="B2508" t="str">
            <v xml:space="preserve">Constrope - Construções, SA        </v>
          </cell>
        </row>
        <row r="2509">
          <cell r="B2509" t="str">
            <v xml:space="preserve">Construções Borges e Cantante, Lda </v>
          </cell>
        </row>
        <row r="2510">
          <cell r="B2510" t="str">
            <v xml:space="preserve">Construções Casimiro               </v>
          </cell>
        </row>
        <row r="2511">
          <cell r="B2511" t="str">
            <v xml:space="preserve">Construções Correia Mendes         </v>
          </cell>
        </row>
        <row r="2512">
          <cell r="B2512" t="str">
            <v xml:space="preserve">CONSTRUÇÕES CORREIA MENDES,        </v>
          </cell>
        </row>
        <row r="2513">
          <cell r="B2513" t="str">
            <v xml:space="preserve">Construções Couto &amp; Couto, Lda     </v>
          </cell>
        </row>
        <row r="2514">
          <cell r="B2514" t="str">
            <v xml:space="preserve">CONSTRUÇÕES COUTO &amp; COUTO, Ldª.    </v>
          </cell>
        </row>
        <row r="2515">
          <cell r="B2515" t="str">
            <v xml:space="preserve">Construções Europa Ar-Lindo SA     </v>
          </cell>
        </row>
        <row r="2516">
          <cell r="B2516" t="str">
            <v xml:space="preserve">Construções Gabriel A.S.Couto, SA  </v>
          </cell>
        </row>
        <row r="2517">
          <cell r="B2517" t="str">
            <v xml:space="preserve">Construções Meneses e Mcfadden,Lda </v>
          </cell>
        </row>
        <row r="2518">
          <cell r="B2518" t="str">
            <v xml:space="preserve">Construgás                         </v>
          </cell>
        </row>
        <row r="2519">
          <cell r="B2519" t="str">
            <v xml:space="preserve">Construpolis-Soc. Constr., Lda     </v>
          </cell>
        </row>
        <row r="2520">
          <cell r="B2520" t="str">
            <v xml:space="preserve">Construtora Abrantina, SA          </v>
          </cell>
        </row>
        <row r="2521">
          <cell r="B2521" t="str">
            <v>Construtora Albarrã-E.C.Obr.Públ.Ld</v>
          </cell>
        </row>
        <row r="2522">
          <cell r="B2522" t="str">
            <v xml:space="preserve">Construtora Avisense, Lda          </v>
          </cell>
        </row>
        <row r="2523">
          <cell r="B2523" t="str">
            <v xml:space="preserve">Construtora do Tâmega, Lda.        </v>
          </cell>
        </row>
        <row r="2524">
          <cell r="B2524" t="str">
            <v xml:space="preserve">Construtora Tâmega V-Ambiente,SA   </v>
          </cell>
        </row>
        <row r="2525">
          <cell r="B2525" t="str">
            <v xml:space="preserve">Consulfogo-C.Form.Pr.Incêndio,Lda  </v>
          </cell>
        </row>
        <row r="2526">
          <cell r="B2526" t="str">
            <v xml:space="preserve">Consulgal-C.Engenharia Gestão,SA   </v>
          </cell>
        </row>
        <row r="2527">
          <cell r="B2527" t="str">
            <v xml:space="preserve">Consulmar Açores-P.Consultores,Ld  </v>
          </cell>
        </row>
        <row r="2528">
          <cell r="B2528" t="str">
            <v xml:space="preserve">Consulmar-Project.e Consultores    </v>
          </cell>
        </row>
        <row r="2529">
          <cell r="B2529" t="str">
            <v xml:space="preserve">Consulpav-Cons.Proj.Pavimentos,Lda </v>
          </cell>
        </row>
        <row r="2530">
          <cell r="B2530" t="str">
            <v xml:space="preserve">Consulplano-Est.,Proj.Planeam.S.A. </v>
          </cell>
        </row>
        <row r="2531">
          <cell r="B2531" t="str">
            <v xml:space="preserve">ConsulSado-C.Outsourcing Unip.Lda  </v>
          </cell>
        </row>
        <row r="2532">
          <cell r="B2532" t="str">
            <v xml:space="preserve">Consulstrada-Cons.Engª S.Gestão,Ld </v>
          </cell>
        </row>
        <row r="2533">
          <cell r="B2533" t="str">
            <v>Consultinterest-Com.Publ.Market.Lda</v>
          </cell>
        </row>
        <row r="2534">
          <cell r="B2534" t="str">
            <v>Consultores Técnicos Rodoviários, L</v>
          </cell>
        </row>
        <row r="2535">
          <cell r="B2535" t="str">
            <v xml:space="preserve">Consulvac Soc.Cons.G.Climat.LDA    </v>
          </cell>
        </row>
        <row r="2536">
          <cell r="B2536" t="str">
            <v xml:space="preserve">Contabilaçores                     </v>
          </cell>
        </row>
        <row r="2537">
          <cell r="B2537" t="str">
            <v xml:space="preserve">Contacto, Lda                      </v>
          </cell>
        </row>
        <row r="2538">
          <cell r="B2538" t="str">
            <v xml:space="preserve">Contenur Portugal-Ind.Com.Mat.Pl   </v>
          </cell>
        </row>
        <row r="2539">
          <cell r="B2539" t="str">
            <v xml:space="preserve">Contera-Soc.Rep.Inst.Tel.Rad,Lda   </v>
          </cell>
        </row>
        <row r="2540">
          <cell r="B2540" t="str">
            <v>Contiforme-Papel C.Form.S A(USA 411</v>
          </cell>
        </row>
        <row r="2541">
          <cell r="B2541" t="str">
            <v>Contiforme-S.Gráficas Integradas,SA</v>
          </cell>
        </row>
        <row r="2542">
          <cell r="B2542" t="str">
            <v xml:space="preserve">Contil-Rep.Continente e Ilhas,Lda  </v>
          </cell>
        </row>
        <row r="2543">
          <cell r="B2543" t="str">
            <v>Contimetra Instrum. Industriais,Lda</v>
          </cell>
        </row>
        <row r="2544">
          <cell r="B2544" t="str">
            <v xml:space="preserve">Continental Importadora, Lda.      </v>
          </cell>
        </row>
        <row r="2545">
          <cell r="B2545" t="str">
            <v xml:space="preserve">Continental Relógios, Lda          </v>
          </cell>
        </row>
        <row r="2546">
          <cell r="B2546" t="str">
            <v>Continental-Agro-Cª Port.Engª Agric</v>
          </cell>
        </row>
        <row r="2547">
          <cell r="B2547" t="str">
            <v>Continental-Invest.Imobiliários, SA</v>
          </cell>
        </row>
        <row r="2548">
          <cell r="B2548" t="str">
            <v xml:space="preserve">Continuity-Shop                    </v>
          </cell>
        </row>
        <row r="2549">
          <cell r="B2549" t="str">
            <v xml:space="preserve">Contrafogo - Equip.Segurança, Lda  </v>
          </cell>
        </row>
        <row r="2550">
          <cell r="B2550" t="str">
            <v xml:space="preserve">Contrafogo-Soluções Segurança ,SA  </v>
          </cell>
        </row>
        <row r="2551">
          <cell r="B2551" t="str">
            <v>Controlab-Lab.Análises Q.F.Biol,Lda</v>
          </cell>
        </row>
        <row r="2552">
          <cell r="B2552" t="str">
            <v xml:space="preserve">Controlar-El. Ind. e Sistemas,Lda  </v>
          </cell>
        </row>
        <row r="2553">
          <cell r="B2553" t="str">
            <v>Controlauto-Contr.Tecn.Automóvel,SA</v>
          </cell>
        </row>
        <row r="2554">
          <cell r="B2554" t="str">
            <v>Controlfilme-S.Microfilm.Sistemas,L</v>
          </cell>
        </row>
        <row r="2555">
          <cell r="B2555" t="str">
            <v xml:space="preserve">Controlfrio-Expl.Manut.Instal.Ld   </v>
          </cell>
        </row>
        <row r="2556">
          <cell r="B2556" t="str">
            <v xml:space="preserve">Controlvideo-Electrónica, Lda      </v>
          </cell>
        </row>
        <row r="2557">
          <cell r="B2557" t="str">
            <v xml:space="preserve">Controsol-Contr.Solar Decoraç.Lda  </v>
          </cell>
        </row>
        <row r="2558">
          <cell r="B2558" t="str">
            <v xml:space="preserve">Contruções Ferreira da Costa,Lda   </v>
          </cell>
        </row>
        <row r="2559">
          <cell r="B2559" t="str">
            <v xml:space="preserve">Convex-Inf.Sist.Com.Portugal, Lda  </v>
          </cell>
        </row>
        <row r="2560">
          <cell r="B2560" t="str">
            <v xml:space="preserve">CONZIÇOR, Lda                      </v>
          </cell>
        </row>
        <row r="2561">
          <cell r="B2561" t="str">
            <v xml:space="preserve">Cool - Equipamentos Hoteleiros,Lda </v>
          </cell>
        </row>
        <row r="2562">
          <cell r="B2562" t="str">
            <v xml:space="preserve">Coop. Agric.Lacticínios Faial, Lda </v>
          </cell>
        </row>
        <row r="2563">
          <cell r="B2563" t="str">
            <v xml:space="preserve">Coop.Apoio Cultural à AESE, CRL    </v>
          </cell>
        </row>
        <row r="2564">
          <cell r="B2564" t="str">
            <v>Coop.Prod.Oper.Pedreiros Portuenses</v>
          </cell>
        </row>
        <row r="2565">
          <cell r="B2565" t="str">
            <v xml:space="preserve">Coopac-Coop.Serv.Pilotos Av.Civil  </v>
          </cell>
        </row>
        <row r="2566">
          <cell r="B2566" t="str">
            <v xml:space="preserve">Cooperativa Agric.Santa Maria,CRL  </v>
          </cell>
        </row>
        <row r="2567">
          <cell r="B2567" t="str">
            <v xml:space="preserve">Cooperativa Ocidental CRL          </v>
          </cell>
        </row>
        <row r="2568">
          <cell r="B2568" t="str">
            <v>Cooperativa Produtos Agro-Pecuários</v>
          </cell>
        </row>
        <row r="2569">
          <cell r="B2569" t="str">
            <v xml:space="preserve">Cooperativa União Agr.Florentina   </v>
          </cell>
        </row>
        <row r="2570">
          <cell r="B2570" t="str">
            <v xml:space="preserve">Cooperativa União Agricola         </v>
          </cell>
        </row>
        <row r="2571">
          <cell r="B2571" t="str">
            <v xml:space="preserve">Coopers e Lybrand, Lda.            </v>
          </cell>
        </row>
        <row r="2572">
          <cell r="B2572" t="str">
            <v xml:space="preserve">Cópia.com, Lda                     </v>
          </cell>
        </row>
        <row r="2573">
          <cell r="B2573" t="str">
            <v xml:space="preserve">Copicanola - Soc.Eq.Escritório,SA  </v>
          </cell>
        </row>
        <row r="2574">
          <cell r="B2574" t="str">
            <v xml:space="preserve">Copicanola-Soc. Eq. Escritório, SA </v>
          </cell>
        </row>
        <row r="2575">
          <cell r="B2575" t="str">
            <v xml:space="preserve">Copideal - Soc.Com.Eq.Escrit.Lda   </v>
          </cell>
        </row>
        <row r="2576">
          <cell r="B2576" t="str">
            <v xml:space="preserve">Copidouro-Cóp.Art.Reprogr.Unip.Lda </v>
          </cell>
        </row>
        <row r="2577">
          <cell r="B2577" t="str">
            <v xml:space="preserve">Copigés - Sist.Informáticos,S.A.   </v>
          </cell>
        </row>
        <row r="2578">
          <cell r="B2578" t="str">
            <v xml:space="preserve">Copigés-Sistemas Identificação,SA  </v>
          </cell>
        </row>
        <row r="2579">
          <cell r="B2579" t="str">
            <v xml:space="preserve">Copipélago-Equipam. Escritório,Lda </v>
          </cell>
        </row>
        <row r="2580">
          <cell r="B2580" t="str">
            <v xml:space="preserve">Copipress-Centro Prof.Cópias, Lda  </v>
          </cell>
        </row>
        <row r="2581">
          <cell r="B2581" t="str">
            <v xml:space="preserve">Copipronto-S.Repr.Documentos,Lda   </v>
          </cell>
        </row>
        <row r="2582">
          <cell r="B2582" t="str">
            <v xml:space="preserve">Coprax-Com.Indústria Plástico,Lda  </v>
          </cell>
        </row>
        <row r="2583">
          <cell r="B2583" t="str">
            <v xml:space="preserve">Coprimade,Lda-Com.Poj.Inst. Manut  </v>
          </cell>
        </row>
        <row r="2584">
          <cell r="B2584" t="str">
            <v xml:space="preserve">Copy House-Prestação Serviços, Lda </v>
          </cell>
        </row>
        <row r="2585">
          <cell r="B2585" t="str">
            <v xml:space="preserve">Coralga-Decor.Revest.Plásticos,Lda </v>
          </cell>
        </row>
        <row r="2586">
          <cell r="B2586" t="str">
            <v xml:space="preserve">Corália Maria Coelho Costa Chaves  </v>
          </cell>
        </row>
        <row r="2587">
          <cell r="B2587" t="str">
            <v xml:space="preserve">Corália Maria Coelho Costa Chaves  </v>
          </cell>
        </row>
        <row r="2588">
          <cell r="B2588" t="str">
            <v xml:space="preserve">Cordeiro &amp; Batista, Lda            </v>
          </cell>
        </row>
        <row r="2589">
          <cell r="B2589" t="str">
            <v xml:space="preserve">Cordeiro &amp; Sousa, Lda              </v>
          </cell>
        </row>
        <row r="2590">
          <cell r="B2590" t="str">
            <v xml:space="preserve">Cores Doces-Soc.Com.Doçaria,Lda    </v>
          </cell>
        </row>
        <row r="2591">
          <cell r="B2591" t="str">
            <v xml:space="preserve">Corflex - Sousa e Cardoso, Lda     </v>
          </cell>
        </row>
        <row r="2592">
          <cell r="B2592" t="str">
            <v xml:space="preserve">Corlaser-Tec.Médica Aplicada,Lda   </v>
          </cell>
        </row>
        <row r="2593">
          <cell r="B2593" t="str">
            <v xml:space="preserve">Cormédica-Import.Mat.Cirúrgico,Lda </v>
          </cell>
        </row>
        <row r="2594">
          <cell r="B2594" t="str">
            <v xml:space="preserve">Coro Mater Dei                     </v>
          </cell>
        </row>
        <row r="2595">
          <cell r="B2595" t="str">
            <v xml:space="preserve">Corpico-Com.Representações, Lda.   </v>
          </cell>
        </row>
        <row r="2596">
          <cell r="B2596" t="str">
            <v xml:space="preserve">Corpo Nacional de Escutas          </v>
          </cell>
        </row>
        <row r="2597">
          <cell r="B2597" t="str">
            <v xml:space="preserve">Corporação Indust.do Norte, S.A.   </v>
          </cell>
        </row>
        <row r="2598">
          <cell r="B2598" t="str">
            <v xml:space="preserve">Corpore Ginásio-Mª Alexandra Graça </v>
          </cell>
        </row>
        <row r="2599">
          <cell r="B2599" t="str">
            <v xml:space="preserve">Correia &amp; Correia, Lda             </v>
          </cell>
        </row>
        <row r="2600">
          <cell r="B2600" t="str">
            <v xml:space="preserve">Corsisa Electrónica, Lda           </v>
          </cell>
        </row>
        <row r="2601">
          <cell r="B2601" t="str">
            <v xml:space="preserve">Cortal-Eq.Metálicos do Sul, Lda.   </v>
          </cell>
        </row>
        <row r="2602">
          <cell r="B2602" t="str">
            <v xml:space="preserve">Corte e Cola, Lda                  </v>
          </cell>
        </row>
        <row r="2603">
          <cell r="B2603" t="str">
            <v xml:space="preserve">Cortec-Telecomunicações, SA        </v>
          </cell>
        </row>
        <row r="2604">
          <cell r="B2604" t="str">
            <v xml:space="preserve">Cortibet-Demolição Corte Betão,Lda </v>
          </cell>
        </row>
        <row r="2605">
          <cell r="B2605" t="str">
            <v>Cortina Real-Decor. Interiores, Lda</v>
          </cell>
        </row>
        <row r="2606">
          <cell r="B2606" t="str">
            <v xml:space="preserve">Cose Cosi-Acess.Internac.Moda, Lda </v>
          </cell>
        </row>
        <row r="2607">
          <cell r="B2607" t="str">
            <v xml:space="preserve">Cosec-Comp.de Seg.de Créditos      </v>
          </cell>
        </row>
        <row r="2608">
          <cell r="B2608" t="str">
            <v>Cosemp-Construções e Empreendim.Lda</v>
          </cell>
        </row>
        <row r="2609">
          <cell r="B2609" t="str">
            <v xml:space="preserve">Cossor Electronics                 </v>
          </cell>
        </row>
        <row r="2610">
          <cell r="B2610" t="str">
            <v xml:space="preserve">Costa  &amp; Frias, Lda                </v>
          </cell>
        </row>
        <row r="2611">
          <cell r="B2611" t="str">
            <v xml:space="preserve">Costa &amp; Associados, Lda            </v>
          </cell>
        </row>
        <row r="2612">
          <cell r="B2612" t="str">
            <v xml:space="preserve">Costa &amp; Branco, Lda                </v>
          </cell>
        </row>
        <row r="2613">
          <cell r="B2613" t="str">
            <v xml:space="preserve">Costa &amp; Duarte Lda.                </v>
          </cell>
        </row>
        <row r="2614">
          <cell r="B2614" t="str">
            <v xml:space="preserve">Costa &amp; Pereira, Lda               </v>
          </cell>
        </row>
        <row r="2615">
          <cell r="B2615" t="str">
            <v xml:space="preserve">Costa Braga e Filhos, Lda          </v>
          </cell>
        </row>
        <row r="2616">
          <cell r="B2616" t="str">
            <v xml:space="preserve">Costa Dias                         </v>
          </cell>
        </row>
        <row r="2617">
          <cell r="B2617" t="str">
            <v xml:space="preserve">Costa e Martins, Lda.              </v>
          </cell>
        </row>
        <row r="2618">
          <cell r="B2618" t="str">
            <v xml:space="preserve">Costa e Travassos-C-Alumínios, Lda </v>
          </cell>
        </row>
        <row r="2619">
          <cell r="B2619" t="str">
            <v xml:space="preserve">Costa Empreiteiros, Lda            </v>
          </cell>
        </row>
        <row r="2620">
          <cell r="B2620" t="str">
            <v xml:space="preserve">Costa Leal e V.-Elec.E Pneumat.L   </v>
          </cell>
        </row>
        <row r="2621">
          <cell r="B2621" t="str">
            <v xml:space="preserve">Costa Peças                        </v>
          </cell>
        </row>
        <row r="2622">
          <cell r="B2622" t="str">
            <v xml:space="preserve">Costa Pereira &amp; Filhos, Lda        </v>
          </cell>
        </row>
        <row r="2623">
          <cell r="B2623" t="str">
            <v xml:space="preserve">Costa, Veiga &amp; Simões, Lda         </v>
          </cell>
        </row>
        <row r="2624">
          <cell r="B2624" t="str">
            <v xml:space="preserve">Cotacâmbios-Agência de Câmbios,Sa  </v>
          </cell>
        </row>
        <row r="2625">
          <cell r="B2625" t="str">
            <v xml:space="preserve">Cotec Portugal                     </v>
          </cell>
        </row>
        <row r="2626">
          <cell r="B2626" t="str">
            <v xml:space="preserve">Coteq-Com.Tintas e Eq. Pintura,Lda </v>
          </cell>
        </row>
        <row r="2627">
          <cell r="B2627" t="str">
            <v xml:space="preserve">Cotur                              </v>
          </cell>
        </row>
        <row r="2628">
          <cell r="B2628" t="str">
            <v xml:space="preserve">Country Profiler                   </v>
          </cell>
        </row>
        <row r="2629">
          <cell r="B2629" t="str">
            <v xml:space="preserve">Courrier International             </v>
          </cell>
        </row>
        <row r="2630">
          <cell r="B2630" t="str">
            <v xml:space="preserve">Coutinho e Coutinho, Lda           </v>
          </cell>
        </row>
        <row r="2631">
          <cell r="B2631" t="str">
            <v xml:space="preserve">Couto Ópticas , Lda                </v>
          </cell>
        </row>
        <row r="2632">
          <cell r="B2632" t="str">
            <v>COVIPOR - Cª Vidreira do Porto,Unip</v>
          </cell>
        </row>
        <row r="2633">
          <cell r="B2633" t="str">
            <v xml:space="preserve">CPC NET-Cª Port.Comput.Tecn.Inf.SA </v>
          </cell>
        </row>
        <row r="2634">
          <cell r="B2634" t="str">
            <v xml:space="preserve">CPCCG-Cª Pª Computad.C.Gestão,SA   </v>
          </cell>
        </row>
        <row r="2635">
          <cell r="B2635" t="str">
            <v xml:space="preserve">CPI-Concession Plan. International </v>
          </cell>
        </row>
        <row r="2636">
          <cell r="B2636" t="str">
            <v xml:space="preserve">CPL-Language Services              </v>
          </cell>
        </row>
        <row r="2637">
          <cell r="B2637" t="str">
            <v xml:space="preserve">CPM &amp; M                            </v>
          </cell>
        </row>
        <row r="2638">
          <cell r="B2638" t="str">
            <v xml:space="preserve">Cpu - Consultores Avaliação, Sa    </v>
          </cell>
        </row>
        <row r="2639">
          <cell r="B2639" t="str">
            <v xml:space="preserve">CPU - Urbanistas e Arquitectos     </v>
          </cell>
        </row>
        <row r="2640">
          <cell r="B2640" t="str">
            <v xml:space="preserve">CR&amp;M-Formação Activa Condução,Lda  </v>
          </cell>
        </row>
        <row r="2641">
          <cell r="B2641" t="str">
            <v xml:space="preserve">Cranfield University               </v>
          </cell>
        </row>
        <row r="2642">
          <cell r="B2642" t="str">
            <v>Creativcasa-Materiais Construção,Ld</v>
          </cell>
        </row>
        <row r="2643">
          <cell r="B2643" t="str">
            <v>Creative Minds-Soluções Globais Com</v>
          </cell>
        </row>
        <row r="2644">
          <cell r="B2644" t="str">
            <v xml:space="preserve">CreativeCell Design Lda            </v>
          </cell>
        </row>
        <row r="2645">
          <cell r="B2645" t="str">
            <v xml:space="preserve">Crec-Engenharia e Construções,Lda  </v>
          </cell>
        </row>
        <row r="2646">
          <cell r="B2646" t="str">
            <v xml:space="preserve">Crediforma-Pap.Equip.Tecnico,Lda   </v>
          </cell>
        </row>
        <row r="2647">
          <cell r="B2647" t="str">
            <v xml:space="preserve">Creditex - Alug.Equipamentos, SA   </v>
          </cell>
        </row>
        <row r="2648">
          <cell r="B2648" t="str">
            <v xml:space="preserve">Crepal - Com. Representações, Lda  </v>
          </cell>
        </row>
        <row r="2649">
          <cell r="B2649" t="str">
            <v xml:space="preserve">Cresla, Lda                        </v>
          </cell>
        </row>
        <row r="2650">
          <cell r="B2650" t="str">
            <v xml:space="preserve">Creyf Interim-Trab.Temporário,S.A. </v>
          </cell>
        </row>
        <row r="2651">
          <cell r="B2651" t="str">
            <v>Crhysalis-Engineering Smart Systems</v>
          </cell>
        </row>
        <row r="2652">
          <cell r="B2652" t="str">
            <v>Cria Corte - Publicidade e Decoraçã</v>
          </cell>
        </row>
        <row r="2653">
          <cell r="B2653" t="str">
            <v>Criacrílicos-Ind.Mobil.Decoração,Ld</v>
          </cell>
        </row>
        <row r="2654">
          <cell r="B2654" t="str">
            <v>Criapura Marketing Com. Public. Lda</v>
          </cell>
        </row>
        <row r="2655">
          <cell r="B2655" t="str">
            <v xml:space="preserve">Crides-Gab.C.Inf.des.Estudo,Lda.   </v>
          </cell>
        </row>
        <row r="2656">
          <cell r="B2656" t="str">
            <v xml:space="preserve">Crisclima - Manut. Ar Condic.Lda   </v>
          </cell>
        </row>
        <row r="2657">
          <cell r="B2657" t="str">
            <v>Crismetal-Construções e Mont.Metáli</v>
          </cell>
        </row>
        <row r="2658">
          <cell r="B2658" t="str">
            <v xml:space="preserve">Cristal D'água                     </v>
          </cell>
        </row>
        <row r="2659">
          <cell r="B2659" t="str">
            <v xml:space="preserve">Cristaldata, Lda                   </v>
          </cell>
        </row>
        <row r="2660">
          <cell r="B2660" t="str">
            <v>Cristalino-Com.Repres.Acrílicos,Lda</v>
          </cell>
        </row>
        <row r="2661">
          <cell r="B2661" t="str">
            <v xml:space="preserve">Cristalmax                         </v>
          </cell>
        </row>
        <row r="2662">
          <cell r="B2662" t="str">
            <v xml:space="preserve">Cristiano José Correia Gomes       </v>
          </cell>
        </row>
        <row r="2663">
          <cell r="B2663" t="str">
            <v xml:space="preserve">Cristiano Sousa Eleutério          </v>
          </cell>
        </row>
        <row r="2664">
          <cell r="B2664" t="str">
            <v xml:space="preserve">Cristina Cunha Gomes               </v>
          </cell>
        </row>
        <row r="2665">
          <cell r="B2665" t="str">
            <v xml:space="preserve">CRISTINA MARIA BENTO ABRUNHOSA     </v>
          </cell>
        </row>
        <row r="2666">
          <cell r="B2666" t="str">
            <v xml:space="preserve">CRISTINA MARIA CARAPINHA  MAURICIO </v>
          </cell>
        </row>
        <row r="2667">
          <cell r="B2667" t="str">
            <v xml:space="preserve">CRISTINA MARIA L MONTEIRO ASCENCAO </v>
          </cell>
        </row>
        <row r="2668">
          <cell r="B2668" t="str">
            <v xml:space="preserve">Cristina Santos                    </v>
          </cell>
        </row>
        <row r="2669">
          <cell r="B2669" t="str">
            <v xml:space="preserve">CRISTOVAO CAMPOS SOUSA             </v>
          </cell>
        </row>
        <row r="2670">
          <cell r="B2670" t="str">
            <v xml:space="preserve">Critéria Fieldwork,Ltd             </v>
          </cell>
        </row>
        <row r="2671">
          <cell r="B2671" t="str">
            <v xml:space="preserve">Critéria-Fieldwork Limited         </v>
          </cell>
        </row>
        <row r="2672">
          <cell r="B2672" t="str">
            <v xml:space="preserve">Critério-Produção Gráfica, Lda     </v>
          </cell>
        </row>
        <row r="2673">
          <cell r="B2673" t="str">
            <v>Critical Thinking-Cons.Associados,L</v>
          </cell>
        </row>
        <row r="2674">
          <cell r="B2674" t="str">
            <v xml:space="preserve">Cromis-Comércio Internações,Lda    </v>
          </cell>
        </row>
        <row r="2675">
          <cell r="B2675" t="str">
            <v xml:space="preserve">Cronotécnica Electrónica, Lda      </v>
          </cell>
        </row>
        <row r="2676">
          <cell r="B2676" t="str">
            <v>Cross Away Portugal-Recond.Auto,Lda</v>
          </cell>
        </row>
        <row r="2677">
          <cell r="B2677" t="str">
            <v xml:space="preserve">Crossauto-Rep.Vendas Automov.Lda   </v>
          </cell>
        </row>
        <row r="2678">
          <cell r="B2678" t="str">
            <v xml:space="preserve">Crowne Plaza                       </v>
          </cell>
        </row>
        <row r="2679">
          <cell r="B2679" t="str">
            <v xml:space="preserve">Crowne Plaza Resort Madeira        </v>
          </cell>
        </row>
        <row r="2680">
          <cell r="B2680" t="str">
            <v xml:space="preserve">CRP - Centro Rodoviário Português  </v>
          </cell>
        </row>
        <row r="2681">
          <cell r="B2681" t="str">
            <v xml:space="preserve">Crump - Ind. Metalomecânicas,Lda   </v>
          </cell>
        </row>
        <row r="2682">
          <cell r="B2682" t="str">
            <v xml:space="preserve">Crusader, Lda                      </v>
          </cell>
        </row>
        <row r="2683">
          <cell r="B2683" t="str">
            <v xml:space="preserve">Cruz Vermelha Portuguesa           </v>
          </cell>
        </row>
        <row r="2684">
          <cell r="B2684" t="str">
            <v xml:space="preserve">Cruzfer-Repr.Mat.Ferragens,Lda     </v>
          </cell>
        </row>
        <row r="2685">
          <cell r="B2685" t="str">
            <v xml:space="preserve">Cs-Acessórios Sob.E Veículos,Lda   </v>
          </cell>
        </row>
        <row r="2686">
          <cell r="B2686" t="str">
            <v xml:space="preserve">CSH-Comércio Serviço Higiene, Lda  </v>
          </cell>
        </row>
        <row r="2687">
          <cell r="B2687" t="str">
            <v xml:space="preserve">CSIC-C.Sup.Invest.Cient.Barcelona  </v>
          </cell>
        </row>
        <row r="2688">
          <cell r="B2688" t="str">
            <v xml:space="preserve">CSO - Chief Security Officers, SA  </v>
          </cell>
        </row>
        <row r="2689">
          <cell r="B2689" t="str">
            <v xml:space="preserve">CSOC-Conquest Strat.Org.Cons.Lda   </v>
          </cell>
        </row>
        <row r="2690">
          <cell r="B2690" t="str">
            <v xml:space="preserve">CSTA-Centro Serv.Assist.Técnica    </v>
          </cell>
        </row>
        <row r="2691">
          <cell r="B2691" t="str">
            <v xml:space="preserve">Ctel - Comp.Tecnolog.Empresa,Lda   </v>
          </cell>
        </row>
        <row r="2692">
          <cell r="B2692" t="str">
            <v xml:space="preserve">CTT - Correios de Portugal SA      </v>
          </cell>
        </row>
        <row r="2693">
          <cell r="B2693" t="str">
            <v xml:space="preserve">CTT Expresso-S.Postais Logist.,SA  </v>
          </cell>
        </row>
        <row r="2694">
          <cell r="B2694" t="str">
            <v xml:space="preserve">CTT-Correios de Portugal,SA        </v>
          </cell>
        </row>
        <row r="2695">
          <cell r="B2695" t="str">
            <v xml:space="preserve">CTV-Centro Técnico do Vidro, Lda   </v>
          </cell>
        </row>
        <row r="2696">
          <cell r="B2696" t="str">
            <v xml:space="preserve">Cuidado c/Cão-Com.S.Conteúdos,Lda  </v>
          </cell>
        </row>
        <row r="2697">
          <cell r="B2697" t="str">
            <v xml:space="preserve">Culturália-Viag.Turísmo,Anim.Lda   </v>
          </cell>
        </row>
        <row r="2698">
          <cell r="B2698" t="str">
            <v>Culturporto-Assoc.Produção Cultural</v>
          </cell>
        </row>
        <row r="2699">
          <cell r="B2699" t="str">
            <v xml:space="preserve">Culturproject-Gest.Proj.Culturais, </v>
          </cell>
        </row>
        <row r="2700">
          <cell r="B2700" t="str">
            <v xml:space="preserve">Cunha &amp; Duarte, Lda                </v>
          </cell>
        </row>
        <row r="2701">
          <cell r="B2701" t="str">
            <v xml:space="preserve">Cunha e Cosme - Construções, Lda   </v>
          </cell>
        </row>
        <row r="2702">
          <cell r="B2702" t="str">
            <v xml:space="preserve">Cunha e Filhos, Lda.               </v>
          </cell>
        </row>
        <row r="2703">
          <cell r="B2703" t="str">
            <v xml:space="preserve">Cunha Gomes, S.A.                  </v>
          </cell>
        </row>
        <row r="2704">
          <cell r="B2704" t="str">
            <v xml:space="preserve">Cunha Vaz &amp; Associados,Lda         </v>
          </cell>
        </row>
        <row r="2705">
          <cell r="B2705" t="str">
            <v>Curado e Fernando-S.Expl.Turíst.Lda</v>
          </cell>
        </row>
        <row r="2706">
          <cell r="B2706" t="str">
            <v xml:space="preserve">Custódio Mendonça Contreiras       </v>
          </cell>
        </row>
        <row r="2707">
          <cell r="B2707" t="str">
            <v xml:space="preserve">Cut-Artigos de Cutelaria, Lda      </v>
          </cell>
        </row>
        <row r="2708">
          <cell r="B2708" t="str">
            <v xml:space="preserve">CYB-Comunic. Imagem,Unip,Lda       </v>
          </cell>
        </row>
        <row r="2709">
          <cell r="B2709" t="str">
            <v>Cybermap-Internet e Sist.Informação</v>
          </cell>
        </row>
        <row r="2710">
          <cell r="B2710" t="str">
            <v xml:space="preserve">Cymbron, Sociedade Unipessoal, Lda </v>
          </cell>
        </row>
        <row r="2711">
          <cell r="B2711" t="str">
            <v xml:space="preserve">Cymi - Control Montages Industr.   </v>
          </cell>
        </row>
        <row r="2712">
          <cell r="B2712" t="str">
            <v xml:space="preserve">D G Representações, Lda            </v>
          </cell>
        </row>
        <row r="2713">
          <cell r="B2713" t="str">
            <v>D.DOC-Marketing Digitalização Infor</v>
          </cell>
        </row>
        <row r="2714">
          <cell r="B2714" t="str">
            <v xml:space="preserve">D.G.Emprego Relações Trabalho      </v>
          </cell>
        </row>
        <row r="2715">
          <cell r="B2715" t="str">
            <v xml:space="preserve">D.G.Ord.Território Desenv.Urbano   </v>
          </cell>
        </row>
        <row r="2716">
          <cell r="B2716" t="str">
            <v xml:space="preserve">D.Madeira e C.Fernandes ,Lda       </v>
          </cell>
        </row>
        <row r="2717">
          <cell r="B2717" t="str">
            <v>D.T.Divisão Tecnica-Divisórias e Te</v>
          </cell>
        </row>
        <row r="2718">
          <cell r="B2718" t="str">
            <v xml:space="preserve">Da Hora - Artigos Embalagem, Lda   </v>
          </cell>
        </row>
        <row r="2719">
          <cell r="B2719" t="str">
            <v xml:space="preserve">Dachs Electronica, SA              </v>
          </cell>
        </row>
        <row r="2720">
          <cell r="B2720" t="str">
            <v xml:space="preserve">Dafer - S.Gest.Hotel Inf.Sagres    </v>
          </cell>
        </row>
        <row r="2721">
          <cell r="B2721" t="str">
            <v xml:space="preserve">Dagmar                             </v>
          </cell>
        </row>
        <row r="2722">
          <cell r="B2722" t="str">
            <v>Dagol Norte-Imp.C.Acrilicos Polic.L</v>
          </cell>
        </row>
        <row r="2723">
          <cell r="B2723" t="str">
            <v>Dagol-R.Mat.Const.Art.Decoração,Lda</v>
          </cell>
        </row>
        <row r="2724">
          <cell r="B2724" t="str">
            <v xml:space="preserve">Daicom, Lda                        </v>
          </cell>
        </row>
        <row r="2725">
          <cell r="B2725" t="str">
            <v>Daikin-Air Conditioning Portugal,SA</v>
          </cell>
        </row>
        <row r="2726">
          <cell r="B2726" t="str">
            <v xml:space="preserve">Dajani &amp; Associates                </v>
          </cell>
        </row>
        <row r="2727">
          <cell r="B2727" t="str">
            <v xml:space="preserve">Dalcanal-Comp.E.E Electrónicos,L   </v>
          </cell>
        </row>
        <row r="2728">
          <cell r="B2728" t="str">
            <v xml:space="preserve">Damadeira-Madeiras e Derivados,Ld  </v>
          </cell>
        </row>
        <row r="2729">
          <cell r="B2729" t="str">
            <v xml:space="preserve">Damovo Portugal, Lda.              </v>
          </cell>
        </row>
        <row r="2730">
          <cell r="B2730" t="str">
            <v xml:space="preserve">Dan Cake Portugal , S.A.           </v>
          </cell>
        </row>
        <row r="2731">
          <cell r="B2731" t="str">
            <v xml:space="preserve">Danfoss Portugal-Eq.Elect.Aut.Ld   </v>
          </cell>
        </row>
        <row r="2732">
          <cell r="B2732" t="str">
            <v xml:space="preserve">Daniel A. S. Ramos Pires           </v>
          </cell>
        </row>
        <row r="2733">
          <cell r="B2733" t="str">
            <v xml:space="preserve">DANIEL ADALBERTO PRATA G. OLIVEIRA </v>
          </cell>
        </row>
        <row r="2734">
          <cell r="B2734" t="str">
            <v xml:space="preserve">Daniel Andrade Chaves              </v>
          </cell>
        </row>
        <row r="2735">
          <cell r="B2735" t="str">
            <v xml:space="preserve">DANIEL DE JESUS MOITA              </v>
          </cell>
        </row>
        <row r="2736">
          <cell r="B2736" t="str">
            <v xml:space="preserve">DANIEL DE MELO MATEUS              </v>
          </cell>
        </row>
        <row r="2737">
          <cell r="B2737" t="str">
            <v xml:space="preserve">DANIEL DOS SANTOS DA SILVA BATISTA </v>
          </cell>
        </row>
        <row r="2738">
          <cell r="B2738" t="str">
            <v xml:space="preserve">Daniel E.Fonseca de Castro, Lda    </v>
          </cell>
        </row>
        <row r="2739">
          <cell r="B2739" t="str">
            <v xml:space="preserve">Daniel Hugo da Cruz Marques        </v>
          </cell>
        </row>
        <row r="2740">
          <cell r="B2740" t="str">
            <v xml:space="preserve">Daniel Nascimento                  </v>
          </cell>
        </row>
        <row r="2741">
          <cell r="B2741" t="str">
            <v xml:space="preserve">Daniel Pedro da Silva              </v>
          </cell>
        </row>
        <row r="2742">
          <cell r="B2742" t="str">
            <v xml:space="preserve">Daniel Piteira Patão               </v>
          </cell>
        </row>
        <row r="2743">
          <cell r="B2743" t="str">
            <v xml:space="preserve">DANIEL RICARDO MIRANDA MOREIRA     </v>
          </cell>
        </row>
        <row r="2744">
          <cell r="B2744" t="str">
            <v xml:space="preserve">DANIEL SOUSA BRAGA SUL, Ldª        </v>
          </cell>
        </row>
        <row r="2745">
          <cell r="B2745" t="str">
            <v xml:space="preserve">Danifer-Higiene Industrial, Lda.   </v>
          </cell>
        </row>
        <row r="2746">
          <cell r="B2746" t="str">
            <v xml:space="preserve">Danilo Anjos Alves Olim            </v>
          </cell>
        </row>
        <row r="2747">
          <cell r="B2747" t="str">
            <v xml:space="preserve">Daniportas-Portas Automatismos,Ld  </v>
          </cell>
        </row>
        <row r="2748">
          <cell r="B2748" t="str">
            <v xml:space="preserve">Dário Alfredo Alves Aires          </v>
          </cell>
        </row>
        <row r="2749">
          <cell r="B2749" t="str">
            <v xml:space="preserve">Dario Correia, Lda.                </v>
          </cell>
        </row>
        <row r="2750">
          <cell r="B2750" t="str">
            <v>Data Crítica-Est.Opinião Mercado,Ld</v>
          </cell>
        </row>
        <row r="2751">
          <cell r="B2751" t="str">
            <v xml:space="preserve">Data Display (Portugal), SA        </v>
          </cell>
        </row>
        <row r="2752">
          <cell r="B2752" t="str">
            <v xml:space="preserve">Data General, Sa                   </v>
          </cell>
        </row>
        <row r="2753">
          <cell r="B2753" t="str">
            <v xml:space="preserve">Data Recover Center                </v>
          </cell>
        </row>
        <row r="2754">
          <cell r="B2754" t="str">
            <v>Data4-Informática Process.Dados,Lda</v>
          </cell>
        </row>
        <row r="2755">
          <cell r="B2755" t="str">
            <v xml:space="preserve">Datacomp-Sistemas Informat.,Lda    </v>
          </cell>
        </row>
        <row r="2756">
          <cell r="B2756" t="str">
            <v>DataLine-S.Tecnologia Informação,Ld</v>
          </cell>
        </row>
        <row r="2757">
          <cell r="B2757" t="str">
            <v xml:space="preserve">Datalógica - Informática, Lda.     </v>
          </cell>
        </row>
        <row r="2758">
          <cell r="B2758" t="str">
            <v xml:space="preserve">DatAnálise                         </v>
          </cell>
        </row>
        <row r="2759">
          <cell r="B2759" t="str">
            <v xml:space="preserve">Datelka-Engenharia e Sistemas,Lda  </v>
          </cell>
        </row>
        <row r="2760">
          <cell r="B2760" t="str">
            <v xml:space="preserve">Datinfor-Informática S.Estudos,SA  </v>
          </cell>
        </row>
        <row r="2761">
          <cell r="B2761" t="str">
            <v xml:space="preserve">Davel - Soc.Exportação, Lda        </v>
          </cell>
        </row>
        <row r="2762">
          <cell r="B2762" t="str">
            <v xml:space="preserve">David Barbosa, Lda                 </v>
          </cell>
        </row>
        <row r="2763">
          <cell r="B2763" t="str">
            <v xml:space="preserve">David Carvalho Teixeira da Costa   </v>
          </cell>
        </row>
        <row r="2764">
          <cell r="B2764" t="str">
            <v xml:space="preserve">David J Bentley Associates         </v>
          </cell>
        </row>
        <row r="2765">
          <cell r="B2765" t="str">
            <v xml:space="preserve">DAVID JORGE ESTEVÃO RODRIGUES      </v>
          </cell>
        </row>
        <row r="2766">
          <cell r="B2766" t="str">
            <v xml:space="preserve">David Jorge Gomes Amorim           </v>
          </cell>
        </row>
        <row r="2767">
          <cell r="B2767" t="str">
            <v xml:space="preserve">David Jorge Gomes Amorim           </v>
          </cell>
        </row>
        <row r="2768">
          <cell r="B2768" t="str">
            <v xml:space="preserve">David José de Pinho Filhos, Lda    </v>
          </cell>
        </row>
        <row r="2769">
          <cell r="B2769" t="str">
            <v xml:space="preserve">DAVID JOSE VALADA CORREIA          </v>
          </cell>
        </row>
        <row r="2770">
          <cell r="B2770" t="str">
            <v xml:space="preserve">David Maria Vilar, Lda             </v>
          </cell>
        </row>
        <row r="2771">
          <cell r="B2771" t="str">
            <v xml:space="preserve">DAVID MARQUES DA SILVA             </v>
          </cell>
        </row>
        <row r="2772">
          <cell r="B2772" t="str">
            <v xml:space="preserve">David Pereira Nunes e Filhos,Lda   </v>
          </cell>
        </row>
        <row r="2773">
          <cell r="B2773" t="str">
            <v xml:space="preserve">Dawidenko International, Lda       </v>
          </cell>
        </row>
        <row r="2774">
          <cell r="B2774" t="str">
            <v xml:space="preserve">Dbk, SA                            </v>
          </cell>
        </row>
        <row r="2775">
          <cell r="B2775" t="str">
            <v xml:space="preserve">DC-Consultores de Engenharia, Lda  </v>
          </cell>
        </row>
        <row r="2776">
          <cell r="B2776" t="str">
            <v xml:space="preserve">DCI-Construção e Inovação          </v>
          </cell>
        </row>
        <row r="2777">
          <cell r="B2777" t="str">
            <v xml:space="preserve">De Brito Design, Limitada          </v>
          </cell>
        </row>
        <row r="2778">
          <cell r="B2778" t="str">
            <v xml:space="preserve">De La Rue - Cash Systems, Lda      </v>
          </cell>
        </row>
        <row r="2779">
          <cell r="B2779" t="str">
            <v xml:space="preserve">De La Rue Systems-Automatiz.,SA    </v>
          </cell>
        </row>
        <row r="2780">
          <cell r="B2780" t="str">
            <v xml:space="preserve">Dealpoint-Mobiliário Lda           </v>
          </cell>
        </row>
        <row r="2781">
          <cell r="B2781" t="str">
            <v xml:space="preserve">Debex-Engenharia e Sistemas, SA    </v>
          </cell>
        </row>
        <row r="2782">
          <cell r="B2782" t="str">
            <v>Dec.Medida SA - Instr.Contr.Telecom</v>
          </cell>
        </row>
        <row r="2783">
          <cell r="B2783" t="str">
            <v xml:space="preserve">Déc.Medida-Instrum.C.Telec.SA      </v>
          </cell>
        </row>
        <row r="2784">
          <cell r="B2784" t="str">
            <v xml:space="preserve">Década Informática, SA             </v>
          </cell>
        </row>
        <row r="2785">
          <cell r="B2785" t="str">
            <v xml:space="preserve">Década-Equipamentos Electrónicos   </v>
          </cell>
        </row>
        <row r="2786">
          <cell r="B2786" t="str">
            <v xml:space="preserve">Decflex-Distrib.Eq.Cond.Flexivel   </v>
          </cell>
        </row>
        <row r="2787">
          <cell r="B2787" t="str">
            <v xml:space="preserve">Décia - Desenv. Comércio, Lda.     </v>
          </cell>
        </row>
        <row r="2788">
          <cell r="B2788" t="str">
            <v xml:space="preserve">Decibel Power-Inst Electricas Auto </v>
          </cell>
        </row>
        <row r="2789">
          <cell r="B2789" t="str">
            <v xml:space="preserve">Decoflorália, Lda                  </v>
          </cell>
        </row>
        <row r="2790">
          <cell r="B2790" t="str">
            <v xml:space="preserve">Decomoda-Est.Proj.Moda design.Lda  </v>
          </cell>
        </row>
        <row r="2791">
          <cell r="B2791" t="str">
            <v xml:space="preserve">Decomoprel-Construção e Decoração  </v>
          </cell>
        </row>
        <row r="2792">
          <cell r="B2792" t="str">
            <v xml:space="preserve">Decoporto                          </v>
          </cell>
        </row>
        <row r="2793">
          <cell r="B2793" t="str">
            <v xml:space="preserve">Decor 91-Estudos e Serviços, Lda   </v>
          </cell>
        </row>
        <row r="2794">
          <cell r="B2794" t="str">
            <v xml:space="preserve">Decor Espaço-Construção Civil, Lda </v>
          </cell>
        </row>
        <row r="2795">
          <cell r="B2795" t="str">
            <v>Decor Office-P.Dec.Eq.Escritório,Ld</v>
          </cell>
        </row>
        <row r="2796">
          <cell r="B2796" t="str">
            <v xml:space="preserve">Decorações e Estofos Aruil,        </v>
          </cell>
        </row>
        <row r="2797">
          <cell r="B2797" t="str">
            <v>Decorfort-Arq.Inter.Design Equipam.</v>
          </cell>
        </row>
        <row r="2798">
          <cell r="B2798" t="str">
            <v xml:space="preserve">Decorjardim - dec.Man.Jardins,Lda  </v>
          </cell>
        </row>
        <row r="2799">
          <cell r="B2799" t="str">
            <v xml:space="preserve">DecorSaf - Equip. p/Comércios, Lda </v>
          </cell>
        </row>
        <row r="2800">
          <cell r="B2800" t="str">
            <v xml:space="preserve">DEEP-Dep.Est.Estat.Planeamento     </v>
          </cell>
        </row>
        <row r="2801">
          <cell r="B2801" t="str">
            <v xml:space="preserve">Deiramac-Madeiras Mat.Constr.Lda   </v>
          </cell>
        </row>
        <row r="2802">
          <cell r="B2802" t="str">
            <v xml:space="preserve">Deisa - Soc.Repr.Com.Imp.Exp.Lda   </v>
          </cell>
        </row>
        <row r="2803">
          <cell r="B2803" t="str">
            <v xml:space="preserve">Delca - Construtora Com. Açoreana  </v>
          </cell>
        </row>
        <row r="2804">
          <cell r="B2804" t="str">
            <v xml:space="preserve">Delfim Vargas-Fabr.Caixilhar.Lda   </v>
          </cell>
        </row>
        <row r="2805">
          <cell r="B2805" t="str">
            <v xml:space="preserve">Delinear-Arquitect.Urbanismo,Lda   </v>
          </cell>
        </row>
        <row r="2806">
          <cell r="B2806" t="str">
            <v xml:space="preserve">Dell Computer, SA                  </v>
          </cell>
        </row>
        <row r="2807">
          <cell r="B2807" t="str">
            <v xml:space="preserve">Dell III-Com.Computad.,Unip.Lda    </v>
          </cell>
        </row>
        <row r="2808">
          <cell r="B2808" t="str">
            <v xml:space="preserve">Deloitte &amp; Associados, SROC SA     </v>
          </cell>
        </row>
        <row r="2809">
          <cell r="B2809" t="str">
            <v xml:space="preserve">Deloitte Consultores,S.A           </v>
          </cell>
        </row>
        <row r="2810">
          <cell r="B2810" t="str">
            <v xml:space="preserve">Deloitte e Touche, Consulting      </v>
          </cell>
        </row>
        <row r="2811">
          <cell r="B2811" t="str">
            <v xml:space="preserve">Delsónico Alarmes, lda             </v>
          </cell>
        </row>
        <row r="2812">
          <cell r="B2812" t="str">
            <v>Delta Its-Integr.Tecnol.Serviços,Sa</v>
          </cell>
        </row>
        <row r="2813">
          <cell r="B2813" t="str">
            <v xml:space="preserve">Demag Cranes &amp; Compon.,Unip.Lda    </v>
          </cell>
        </row>
        <row r="2814">
          <cell r="B2814" t="str">
            <v xml:space="preserve">Demonstração Safe Infologia        </v>
          </cell>
        </row>
        <row r="2815">
          <cell r="B2815" t="str">
            <v>Demotri-Demolições, Recic.Const.,S.</v>
          </cell>
        </row>
        <row r="2816">
          <cell r="B2816" t="str">
            <v xml:space="preserve">Demoustier-Manut.Conservação,Lda   </v>
          </cell>
        </row>
        <row r="2817">
          <cell r="B2817" t="str">
            <v xml:space="preserve">Denak Comunication, SL             </v>
          </cell>
        </row>
        <row r="2818">
          <cell r="B2818" t="str">
            <v xml:space="preserve">Denasol-Consult.Estratágoca, Lda   </v>
          </cell>
        </row>
        <row r="2819">
          <cell r="B2819" t="str">
            <v xml:space="preserve">Dendas e Rebelo-Distr.Eq.Tecn.Lda  </v>
          </cell>
        </row>
        <row r="2820">
          <cell r="B2820" t="str">
            <v xml:space="preserve">Dennis Coop Limited                </v>
          </cell>
        </row>
        <row r="2821">
          <cell r="B2821" t="str">
            <v xml:space="preserve">Densitron Ferrograph Limited       </v>
          </cell>
        </row>
        <row r="2822">
          <cell r="B2822" t="str">
            <v xml:space="preserve">Denso Quimica, SA                  </v>
          </cell>
        </row>
        <row r="2823">
          <cell r="B2823" t="str">
            <v xml:space="preserve">Dentimagem-Distr.Prod.Higiene,Lda  </v>
          </cell>
        </row>
        <row r="2824">
          <cell r="B2824" t="str">
            <v xml:space="preserve">Deodata Maria O.Lopes Sousa        </v>
          </cell>
        </row>
        <row r="2825">
          <cell r="B2825" t="str">
            <v xml:space="preserve">Deolinda  Emília Viana Grilo       </v>
          </cell>
        </row>
        <row r="2826">
          <cell r="B2826" t="str">
            <v xml:space="preserve">DEOLINDA FELIX MARQUES SANTOS      </v>
          </cell>
        </row>
        <row r="2827">
          <cell r="B2827" t="str">
            <v xml:space="preserve">Depo-Desenho,Estud.Projectos,Lda   </v>
          </cell>
        </row>
        <row r="2828">
          <cell r="B2828" t="str">
            <v xml:space="preserve">Der-Congress - Congress Organ.     </v>
          </cell>
        </row>
        <row r="2829">
          <cell r="B2829" t="str">
            <v xml:space="preserve">Desafio - Cons.Imagem Project.Lda  </v>
          </cell>
        </row>
        <row r="2830">
          <cell r="B2830" t="str">
            <v>Desafio Global-Ev.Motiv.Entreten.,S</v>
          </cell>
        </row>
        <row r="2831">
          <cell r="B2831" t="str">
            <v>Desafios Criativos-C.Brindes Pr.Lda</v>
          </cell>
        </row>
        <row r="2832">
          <cell r="B2832" t="str">
            <v>Desentop Ambiente-GestªGlobal Servº</v>
          </cell>
        </row>
        <row r="2833">
          <cell r="B2833" t="str">
            <v xml:space="preserve">Desentope-Tec.Limpezas Mecan.Lda   </v>
          </cell>
        </row>
        <row r="2834">
          <cell r="B2834" t="str">
            <v xml:space="preserve">Design 2Time, Ltd                  </v>
          </cell>
        </row>
        <row r="2835">
          <cell r="B2835" t="str">
            <v xml:space="preserve">Designarte-Paulo Taveira,Lda       </v>
          </cell>
        </row>
        <row r="2836">
          <cell r="B2836" t="str">
            <v xml:space="preserve">Designsul-Design e Publicidade,Lda </v>
          </cell>
        </row>
        <row r="2837">
          <cell r="B2837" t="str">
            <v xml:space="preserve">Desimaia - desinf.desratizaç.Lda   </v>
          </cell>
        </row>
        <row r="2838">
          <cell r="B2838" t="str">
            <v>Desk Office-Mob.D.Tectos Falsos,Lda</v>
          </cell>
        </row>
        <row r="2839">
          <cell r="B2839" t="str">
            <v xml:space="preserve">Despomar,Lda                       </v>
          </cell>
        </row>
        <row r="2840">
          <cell r="B2840" t="str">
            <v xml:space="preserve">DESPORTREINO-Arm.Art.Desp.,Lda     </v>
          </cell>
        </row>
        <row r="2841">
          <cell r="B2841" t="str">
            <v xml:space="preserve">Deutche Bank (Portugal), SA        </v>
          </cell>
        </row>
        <row r="2842">
          <cell r="B2842" t="str">
            <v xml:space="preserve">Deutsche Lufthansa AG              </v>
          </cell>
        </row>
        <row r="2843">
          <cell r="B2843" t="str">
            <v xml:space="preserve">Dewi Lda                           </v>
          </cell>
        </row>
        <row r="2844">
          <cell r="B2844" t="str">
            <v xml:space="preserve">Dfm - Transitários, Lda            </v>
          </cell>
        </row>
        <row r="2845">
          <cell r="B2845" t="str">
            <v xml:space="preserve">DGCI-Direcção Geral dos Impostos   </v>
          </cell>
        </row>
        <row r="2846">
          <cell r="B2846" t="str">
            <v xml:space="preserve">DHL Express Portugal, Lda          </v>
          </cell>
        </row>
        <row r="2847">
          <cell r="B2847" t="str">
            <v xml:space="preserve">DHL-Transp.Rápidos Internac.Lda    </v>
          </cell>
        </row>
        <row r="2848">
          <cell r="B2848" t="str">
            <v xml:space="preserve">DHV Tecnopor-Cons.Técnicos, Lda    </v>
          </cell>
        </row>
        <row r="2849">
          <cell r="B2849" t="str">
            <v xml:space="preserve">DHV, SA                            </v>
          </cell>
        </row>
        <row r="2850">
          <cell r="B2850" t="str">
            <v xml:space="preserve">DIAGONAL-Publ.Desenh.Graficos      </v>
          </cell>
        </row>
        <row r="2851">
          <cell r="B2851" t="str">
            <v xml:space="preserve">Dialogos &amp; Sabores, Lda            </v>
          </cell>
        </row>
        <row r="2852">
          <cell r="B2852" t="str">
            <v xml:space="preserve">Diamantino da Costa Feliciano      </v>
          </cell>
        </row>
        <row r="2853">
          <cell r="B2853" t="str">
            <v xml:space="preserve">Diamantino F.Navais Carvalho,Lda   </v>
          </cell>
        </row>
        <row r="2854">
          <cell r="B2854" t="str">
            <v xml:space="preserve">Diamantino Filmes                  </v>
          </cell>
        </row>
        <row r="2855">
          <cell r="B2855" t="str">
            <v xml:space="preserve">Diamantino Henriques               </v>
          </cell>
        </row>
        <row r="2856">
          <cell r="B2856" t="str">
            <v xml:space="preserve">Diamantino José da Fonseca Lopes   </v>
          </cell>
        </row>
        <row r="2857">
          <cell r="B2857" t="str">
            <v xml:space="preserve">Diâmetro-Gab.Est.e Projectos,Ldª   </v>
          </cell>
        </row>
        <row r="2858">
          <cell r="B2858" t="str">
            <v xml:space="preserve">Diana Barbeito                     </v>
          </cell>
        </row>
        <row r="2859">
          <cell r="B2859" t="str">
            <v xml:space="preserve">Dianicol - Repr.Comérc.Indust.Lda  </v>
          </cell>
        </row>
        <row r="2860">
          <cell r="B2860" t="str">
            <v xml:space="preserve">Diário de Aveiro                   </v>
          </cell>
        </row>
        <row r="2861">
          <cell r="B2861" t="str">
            <v xml:space="preserve">Diário de Notícias, S.A.           </v>
          </cell>
        </row>
        <row r="2862">
          <cell r="B2862" t="str">
            <v xml:space="preserve">Diário dos Açores                  </v>
          </cell>
        </row>
        <row r="2863">
          <cell r="B2863" t="str">
            <v xml:space="preserve">Dias - Mat.Construção Dias, S.A.   </v>
          </cell>
        </row>
        <row r="2864">
          <cell r="B2864" t="str">
            <v xml:space="preserve">Dias Cruz - Rep. Auto, Lda.        </v>
          </cell>
        </row>
        <row r="2865">
          <cell r="B2865" t="str">
            <v xml:space="preserve">DIAS VERDES AÇORES                 </v>
          </cell>
        </row>
        <row r="2866">
          <cell r="B2866" t="str">
            <v xml:space="preserve">Dias Verdes, Lda                   </v>
          </cell>
        </row>
        <row r="2867">
          <cell r="B2867" t="str">
            <v xml:space="preserve">Dicas &amp; Pistas                     </v>
          </cell>
        </row>
        <row r="2868">
          <cell r="B2868" t="str">
            <v xml:space="preserve">Diceque - Div.Eq.Escritório, Lda   </v>
          </cell>
        </row>
        <row r="2869">
          <cell r="B2869" t="str">
            <v>Dico Filtro-Com.Eq.Climatiz.Afins,L</v>
          </cell>
        </row>
        <row r="2870">
          <cell r="B2870" t="str">
            <v xml:space="preserve">Didax - Mob.Escrit.Audiovis.,Lda   </v>
          </cell>
        </row>
        <row r="2871">
          <cell r="B2871" t="str">
            <v xml:space="preserve">Didescola - Equip.Didácticos,Lda   </v>
          </cell>
        </row>
        <row r="2872">
          <cell r="B2872" t="str">
            <v xml:space="preserve">Dierre Ibérica-Indústria Portas,SA </v>
          </cell>
        </row>
        <row r="2873">
          <cell r="B2873" t="str">
            <v xml:space="preserve">Difel - Distr.Cerv.Refri.Funchal   </v>
          </cell>
        </row>
        <row r="2874">
          <cell r="B2874" t="str">
            <v xml:space="preserve">Digibox-Business Solutions, Lda    </v>
          </cell>
        </row>
        <row r="2875">
          <cell r="B2875" t="str">
            <v xml:space="preserve">Digicomp-Mat.Electrónico, Lda      </v>
          </cell>
        </row>
        <row r="2876">
          <cell r="B2876" t="str">
            <v xml:space="preserve">Digiconta-Com.Eq.Escritório,Lda    </v>
          </cell>
        </row>
        <row r="2877">
          <cell r="B2877" t="str">
            <v xml:space="preserve">Digidata-Cálc.Controlo Electr.Lda  </v>
          </cell>
        </row>
        <row r="2878">
          <cell r="B2878" t="str">
            <v>Digideco Móveis, Divis.Sist. Integr</v>
          </cell>
        </row>
        <row r="2879">
          <cell r="B2879" t="str">
            <v xml:space="preserve">Digidelta Internacional-Imp.Exp.SA </v>
          </cell>
        </row>
        <row r="2880">
          <cell r="B2880" t="str">
            <v xml:space="preserve">Digidoc-Gestão Elect.Doc.Inf.,Ld   </v>
          </cell>
        </row>
        <row r="2881">
          <cell r="B2881" t="str">
            <v xml:space="preserve">Digifama-Com.Eq.Escritório, Lda    </v>
          </cell>
        </row>
        <row r="2882">
          <cell r="B2882" t="str">
            <v xml:space="preserve">DIGIMAGO Marketing &amp; Public. Lda   </v>
          </cell>
        </row>
        <row r="2883">
          <cell r="B2883" t="str">
            <v xml:space="preserve">Digimodo-Conc.Prod.Imagem,Lda      </v>
          </cell>
        </row>
        <row r="2884">
          <cell r="B2884" t="str">
            <v xml:space="preserve">Digipainel Multimédia, Lda         </v>
          </cell>
        </row>
        <row r="2885">
          <cell r="B2885" t="str">
            <v xml:space="preserve">Digital Volume-S.Public.Vendas,Lda </v>
          </cell>
        </row>
        <row r="2886">
          <cell r="B2886" t="str">
            <v xml:space="preserve">Digital-Equipamento Portugal,Lda   </v>
          </cell>
        </row>
        <row r="2887">
          <cell r="B2887" t="str">
            <v xml:space="preserve">DigitalGeo-Lda                     </v>
          </cell>
        </row>
        <row r="2888">
          <cell r="B2888" t="str">
            <v xml:space="preserve">Digital-Total, SARL                </v>
          </cell>
        </row>
        <row r="2889">
          <cell r="B2889" t="str">
            <v xml:space="preserve">Dimeconsult-E.Proj.Imobiliários    </v>
          </cell>
        </row>
        <row r="2890">
          <cell r="B2890" t="str">
            <v xml:space="preserve">Dimeconsult-Engºs Consultores,Lda  </v>
          </cell>
        </row>
        <row r="2891">
          <cell r="B2891" t="str">
            <v>Dimencor-Estúdio Gráfico Fotolito,L</v>
          </cell>
        </row>
        <row r="2892">
          <cell r="B2892" t="str">
            <v xml:space="preserve">Dimofel - Electrónicos, Lda.       </v>
          </cell>
        </row>
        <row r="2893">
          <cell r="B2893" t="str">
            <v xml:space="preserve">Dimope                             </v>
          </cell>
        </row>
        <row r="2894">
          <cell r="B2894" t="str">
            <v xml:space="preserve">Dimovi-Divisórias Tectos Falsos    </v>
          </cell>
        </row>
        <row r="2895">
          <cell r="B2895" t="str">
            <v xml:space="preserve">Din Docs Gestão Documentos,Lda     </v>
          </cell>
        </row>
        <row r="2896">
          <cell r="B2896" t="str">
            <v xml:space="preserve">Dinamic Beautty, Lda               </v>
          </cell>
        </row>
        <row r="2897">
          <cell r="B2897" t="str">
            <v xml:space="preserve">Dinarte Dâmaso e Filhos, Lda       </v>
          </cell>
        </row>
        <row r="2898">
          <cell r="B2898" t="str">
            <v xml:space="preserve">Dinaxis-S.Consult.Eng.Gestão,Lda   </v>
          </cell>
        </row>
        <row r="2899">
          <cell r="B2899" t="str">
            <v>Dinergia-Distr.Energia Eléctrica,SA</v>
          </cell>
        </row>
        <row r="2900">
          <cell r="B2900" t="str">
            <v xml:space="preserve">Dinis Andrade Gouveia              </v>
          </cell>
        </row>
        <row r="2901">
          <cell r="B2901" t="str">
            <v xml:space="preserve">Dinis Bento e Sales, Lda           </v>
          </cell>
        </row>
        <row r="2902">
          <cell r="B2902" t="str">
            <v xml:space="preserve">DINIS DE SOUSA                     </v>
          </cell>
        </row>
        <row r="2903">
          <cell r="B2903" t="str">
            <v xml:space="preserve">DINIS ROMEIRA VERISSIMO DA LUZ     </v>
          </cell>
        </row>
        <row r="2904">
          <cell r="B2904" t="str">
            <v xml:space="preserve">Dinis Varão e Filhos, Lda.         </v>
          </cell>
        </row>
        <row r="2905">
          <cell r="B2905" t="str">
            <v xml:space="preserve">Dinistel -TV Reparações, Lda       </v>
          </cell>
        </row>
        <row r="2906">
          <cell r="B2906" t="str">
            <v xml:space="preserve">Díodo - Com.Ind.Mat.Electr.,Lda    </v>
          </cell>
        </row>
        <row r="2907">
          <cell r="B2907" t="str">
            <v xml:space="preserve">Dionísio Carreiro D'Almeida,Lda.   </v>
          </cell>
        </row>
        <row r="2908">
          <cell r="B2908" t="str">
            <v xml:space="preserve">Dionísio Ferreira Leite            </v>
          </cell>
        </row>
        <row r="2909">
          <cell r="B2909" t="str">
            <v xml:space="preserve">Dionísio Lucas &amp; Filhos, Lda       </v>
          </cell>
        </row>
        <row r="2910">
          <cell r="B2910" t="str">
            <v xml:space="preserve">Diprom-Eléctr.Automação Digital    </v>
          </cell>
        </row>
        <row r="2911">
          <cell r="B2911" t="str">
            <v xml:space="preserve">Dir.Nacional P.S.P-Comando Horta   </v>
          </cell>
        </row>
        <row r="2912">
          <cell r="B2912" t="str">
            <v xml:space="preserve">Direcção Geral do Tesouro          </v>
          </cell>
        </row>
        <row r="2913">
          <cell r="B2913" t="str">
            <v xml:space="preserve">Direcção Nac.Polícia Seg. Pública  </v>
          </cell>
        </row>
        <row r="2914">
          <cell r="B2914" t="str">
            <v xml:space="preserve">Direcção Nac.Policia Seg.Publica   </v>
          </cell>
        </row>
        <row r="2915">
          <cell r="B2915" t="str">
            <v xml:space="preserve">Direcção Nac.Polícia Seg.Pública   </v>
          </cell>
        </row>
        <row r="2916">
          <cell r="B2916" t="str">
            <v xml:space="preserve">Direct Hit-Serviço Apoio Empresas  </v>
          </cell>
        </row>
        <row r="2917">
          <cell r="B2917" t="str">
            <v xml:space="preserve">Dirnet - Directórios Internet, SA  </v>
          </cell>
        </row>
        <row r="2918">
          <cell r="B2918" t="str">
            <v xml:space="preserve">Discofita-Com.de Sup.Magn., Lda.   </v>
          </cell>
        </row>
        <row r="2919">
          <cell r="B2919" t="str">
            <v xml:space="preserve">Discolis-Distr.Comércio Frio, S.A. </v>
          </cell>
        </row>
        <row r="2920">
          <cell r="B2920" t="str">
            <v xml:space="preserve">Discoteca Vasco Correia, Lda       </v>
          </cell>
        </row>
        <row r="2921">
          <cell r="B2921" t="str">
            <v xml:space="preserve">Discurso Directo-Edições Lda       </v>
          </cell>
        </row>
        <row r="2922">
          <cell r="B2922" t="str">
            <v xml:space="preserve">Diselcar-Soc.Rep.E V.Ac.Aut.,Lda   </v>
          </cell>
        </row>
        <row r="2923">
          <cell r="B2923" t="str">
            <v xml:space="preserve">Disepal-Dist.Equip.Escr.e Papeis   </v>
          </cell>
        </row>
        <row r="2924">
          <cell r="B2924" t="str">
            <v xml:space="preserve">Dismael-Distrib.Mat.Eléctrico, Lda </v>
          </cell>
        </row>
        <row r="2925">
          <cell r="B2925" t="str">
            <v xml:space="preserve">Dismel-Distr.Mat.Electrónico, Lda  </v>
          </cell>
        </row>
        <row r="2926">
          <cell r="B2926" t="str">
            <v xml:space="preserve">Dismotor-Com.Motores,Acessor.Lda   </v>
          </cell>
        </row>
        <row r="2927">
          <cell r="B2927" t="str">
            <v xml:space="preserve">Disotel-Eq.Dist.Aliment.Hotel,Lda  </v>
          </cell>
        </row>
        <row r="2928">
          <cell r="B2928" t="str">
            <v xml:space="preserve">Disotel-Técn.Eq.Hotel.Alim.,Lda.   </v>
          </cell>
        </row>
        <row r="2929">
          <cell r="B2929" t="str">
            <v xml:space="preserve">Display-Produções Audiovisuais,Lda </v>
          </cell>
        </row>
        <row r="2930">
          <cell r="B2930" t="str">
            <v xml:space="preserve">Dispofarma, Lda                    </v>
          </cell>
        </row>
        <row r="2931">
          <cell r="B2931" t="str">
            <v xml:space="preserve">Disportugal, Lda                   </v>
          </cell>
        </row>
        <row r="2932">
          <cell r="B2932" t="str">
            <v xml:space="preserve">Disrego, Lda.                      </v>
          </cell>
        </row>
        <row r="2933">
          <cell r="B2933" t="str">
            <v xml:space="preserve">Distécnica-Com.Rep.Máq.Escrit.Lda  </v>
          </cell>
        </row>
        <row r="2934">
          <cell r="B2934" t="str">
            <v xml:space="preserve">Distinject Diffusion               </v>
          </cell>
        </row>
        <row r="2935">
          <cell r="B2935" t="str">
            <v xml:space="preserve">Distri Agência                     </v>
          </cell>
        </row>
        <row r="2936">
          <cell r="B2936" t="str">
            <v xml:space="preserve">Distriaçores-S.Imp.Exportação,Lda  </v>
          </cell>
        </row>
        <row r="2937">
          <cell r="B2937" t="str">
            <v xml:space="preserve">Distribuid.de Livros Bertrand,Lda  </v>
          </cell>
        </row>
        <row r="2938">
          <cell r="B2938" t="str">
            <v xml:space="preserve">Distrilimpa - Lavandaria, Lda      </v>
          </cell>
        </row>
        <row r="2939">
          <cell r="B2939" t="str">
            <v xml:space="preserve">Distrilojas - Soc. Livreira, Lda   </v>
          </cell>
        </row>
        <row r="2940">
          <cell r="B2940" t="str">
            <v xml:space="preserve">Distrol-Com.Mater.Construção,Lda   </v>
          </cell>
        </row>
        <row r="2941">
          <cell r="B2941" t="str">
            <v xml:space="preserve">Divani &amp; Divani                    </v>
          </cell>
        </row>
        <row r="2942">
          <cell r="B2942" t="str">
            <v xml:space="preserve">Diventos-Congressos e Eventos,Lda  </v>
          </cell>
        </row>
        <row r="2943">
          <cell r="B2943" t="str">
            <v xml:space="preserve">Diversey Lever, S.A.               </v>
          </cell>
        </row>
        <row r="2944">
          <cell r="B2944" t="str">
            <v xml:space="preserve">Divic-Equipamentos decoração,Lda   </v>
          </cell>
        </row>
        <row r="2945">
          <cell r="B2945" t="str">
            <v xml:space="preserve">Dividecor Representações, Lda      </v>
          </cell>
        </row>
        <row r="2946">
          <cell r="B2946" t="str">
            <v>Divitrês-Div.Tect.Falsos Revest.Lda</v>
          </cell>
        </row>
        <row r="2947">
          <cell r="B2947" t="str">
            <v>Divulgação XXl - Publ.Pr.Serviços,L</v>
          </cell>
        </row>
        <row r="2948">
          <cell r="B2948" t="str">
            <v>Divultec-Serviços de Informática,Ld</v>
          </cell>
        </row>
        <row r="2949">
          <cell r="B2949" t="str">
            <v xml:space="preserve">Dixamel - Distrib.Produtos, Lda    </v>
          </cell>
        </row>
        <row r="2950">
          <cell r="B2950" t="str">
            <v xml:space="preserve">DKMA, SA                           </v>
          </cell>
        </row>
        <row r="2951">
          <cell r="B2951" t="str">
            <v xml:space="preserve">DM Editores                        </v>
          </cell>
        </row>
        <row r="2952">
          <cell r="B2952" t="str">
            <v xml:space="preserve">DM-Prod.Espectáculos Musicais, Lda </v>
          </cell>
        </row>
        <row r="2953">
          <cell r="B2953" t="str">
            <v xml:space="preserve">Dnc - Publicidade                  </v>
          </cell>
        </row>
        <row r="2954">
          <cell r="B2954" t="str">
            <v xml:space="preserve">DND-Desconto Náutico Directo, Lda  </v>
          </cell>
        </row>
        <row r="2955">
          <cell r="B2955" t="str">
            <v xml:space="preserve">Do Re Mi                           </v>
          </cell>
        </row>
        <row r="2956">
          <cell r="B2956" t="str">
            <v>Doca Marinha-Soc.Congelados e Pesca</v>
          </cell>
        </row>
        <row r="2957">
          <cell r="B2957" t="str">
            <v>Doce Lar-Decoração Movéis Electrodo</v>
          </cell>
        </row>
        <row r="2958">
          <cell r="B2958" t="str">
            <v xml:space="preserve">Dogel-Produtos de Higiene, Lda.    </v>
          </cell>
        </row>
        <row r="2959">
          <cell r="B2959" t="str">
            <v xml:space="preserve">Dom Henrique Viagens Turismo,Lda   </v>
          </cell>
        </row>
        <row r="2960">
          <cell r="B2960" t="str">
            <v xml:space="preserve">Dom Pedro Investim.Turísticos, SA  </v>
          </cell>
        </row>
        <row r="2961">
          <cell r="B2961" t="str">
            <v xml:space="preserve">Domingos A. Magalhães Carvalho     </v>
          </cell>
        </row>
        <row r="2962">
          <cell r="B2962" t="str">
            <v xml:space="preserve">Domingos Carvalho e Santos, Lda    </v>
          </cell>
        </row>
        <row r="2963">
          <cell r="B2963" t="str">
            <v xml:space="preserve">Domingos da Silva Teixeira, Lda    </v>
          </cell>
        </row>
        <row r="2964">
          <cell r="B2964" t="str">
            <v xml:space="preserve">DOMINGOS FRANCISCO SILVA           </v>
          </cell>
        </row>
        <row r="2965">
          <cell r="B2965" t="str">
            <v xml:space="preserve">Domingos José da Silva             </v>
          </cell>
        </row>
        <row r="2966">
          <cell r="B2966" t="str">
            <v xml:space="preserve">Domingos Silva Marques             </v>
          </cell>
        </row>
        <row r="2967">
          <cell r="B2967" t="str">
            <v xml:space="preserve">Domitília Gonçalves                </v>
          </cell>
        </row>
        <row r="2968">
          <cell r="B2968" t="str">
            <v xml:space="preserve">Domo-Decorações,Objectos e Móveis  </v>
          </cell>
        </row>
        <row r="2969">
          <cell r="B2969" t="str">
            <v xml:space="preserve">Domotel-Máquinas Prod.Limpeza,Lda  </v>
          </cell>
        </row>
        <row r="2970">
          <cell r="B2970" t="str">
            <v>Domótica Sgta-Gestão Tecn.Automação</v>
          </cell>
        </row>
        <row r="2971">
          <cell r="B2971" t="str">
            <v>Domótica-E.Proj.Ed.Inteligentes,Lda</v>
          </cell>
        </row>
        <row r="2972">
          <cell r="B2972" t="str">
            <v xml:space="preserve">Dona Filipa &amp; San Lorenzo Golf     </v>
          </cell>
        </row>
        <row r="2973">
          <cell r="B2973" t="str">
            <v xml:space="preserve">Doorfesa-Portas Ferrag.Automat.Lda </v>
          </cell>
        </row>
        <row r="2974">
          <cell r="B2974" t="str">
            <v xml:space="preserve">DOP-Digital Off.Print              </v>
          </cell>
        </row>
        <row r="2975">
          <cell r="B2975" t="str">
            <v xml:space="preserve">Dora Maria Maia Vitorino           </v>
          </cell>
        </row>
        <row r="2976">
          <cell r="B2976" t="str">
            <v xml:space="preserve">Dória de Freitas, Lda              </v>
          </cell>
        </row>
        <row r="2977">
          <cell r="B2977" t="str">
            <v xml:space="preserve">Dorland-Publicidade Marketing,Sa   </v>
          </cell>
        </row>
        <row r="2978">
          <cell r="B2978" t="str">
            <v xml:space="preserve">Dormaçor-Empreend.Hoteleiros,Lda   </v>
          </cell>
        </row>
        <row r="2979">
          <cell r="B2979" t="str">
            <v xml:space="preserve">Dosch Design Kommunik.Gmbh         </v>
          </cell>
        </row>
        <row r="2980">
          <cell r="B2980" t="str">
            <v xml:space="preserve">Dot - Docum.Tratamento Imagem,Lda  </v>
          </cell>
        </row>
        <row r="2981">
          <cell r="B2981" t="str">
            <v xml:space="preserve">Doublet Ibérica, SA                </v>
          </cell>
        </row>
        <row r="2982">
          <cell r="B2982" t="str">
            <v xml:space="preserve">Doublet Portugal, Lda              </v>
          </cell>
        </row>
        <row r="2983">
          <cell r="B2983" t="str">
            <v xml:space="preserve">Douglas Equipment Limited          </v>
          </cell>
        </row>
        <row r="2984">
          <cell r="B2984" t="str">
            <v xml:space="preserve">Douro Azul                         </v>
          </cell>
        </row>
        <row r="2985">
          <cell r="B2985" t="str">
            <v xml:space="preserve">Dp Duo Park Embalagens             </v>
          </cell>
        </row>
        <row r="2986">
          <cell r="B2986" t="str">
            <v>DPM - Anál.Aguas,Solos,Ar,Alimentos</v>
          </cell>
        </row>
        <row r="2987">
          <cell r="B2987" t="str">
            <v>DPP - Distr. Produtos Petrolíferos,</v>
          </cell>
        </row>
        <row r="2988">
          <cell r="B2988" t="str">
            <v xml:space="preserve">Dr. Bit - Serviços de Informática, </v>
          </cell>
        </row>
        <row r="2989">
          <cell r="B2989" t="str">
            <v>Dr.Campos Costa-Cons.Tomogr.Comp.Ld</v>
          </cell>
        </row>
        <row r="2990">
          <cell r="B2990" t="str">
            <v xml:space="preserve">DRAFTFCB-Portugal-Comunicação      </v>
          </cell>
        </row>
        <row r="2991">
          <cell r="B2991" t="str">
            <v>Dragaçor-Soc. Açoreana Dragagens,Ld</v>
          </cell>
        </row>
        <row r="2992">
          <cell r="B2992" t="str">
            <v xml:space="preserve">Draiexport-Exportação e Imp.,Lda   </v>
          </cell>
        </row>
        <row r="2993">
          <cell r="B2993" t="str">
            <v>Drain Doctor-Canalizações SocªUnipe</v>
          </cell>
        </row>
        <row r="2994">
          <cell r="B2994" t="str">
            <v xml:space="preserve">Draulimac-Est.Proj.Aplic.Hidr.Lda  </v>
          </cell>
        </row>
        <row r="2995">
          <cell r="B2995" t="str">
            <v>Dreamlab-Desenvolvimento Con. Multi</v>
          </cell>
        </row>
        <row r="2996">
          <cell r="B2996" t="str">
            <v xml:space="preserve">Driveline, Lda                     </v>
          </cell>
        </row>
        <row r="2997">
          <cell r="B2997" t="str">
            <v xml:space="preserve">Drogaria Açoreana                  </v>
          </cell>
        </row>
        <row r="2998">
          <cell r="B2998" t="str">
            <v xml:space="preserve">Drogaria Campa do Preto            </v>
          </cell>
        </row>
        <row r="2999">
          <cell r="B2999" t="str">
            <v xml:space="preserve">Droles-Gestão e Consultadoria Lda  </v>
          </cell>
        </row>
        <row r="3000">
          <cell r="B3000" t="str">
            <v xml:space="preserve">Drts-Químicos Manut.Industrial,Lda </v>
          </cell>
        </row>
        <row r="3001">
          <cell r="B3001" t="str">
            <v xml:space="preserve">Drumond e Rebelo, Lda              </v>
          </cell>
        </row>
        <row r="3002">
          <cell r="B3002" t="str">
            <v xml:space="preserve">DST-Domingos da Silva Teixeira,SA  </v>
          </cell>
        </row>
        <row r="3003">
          <cell r="B3003" t="str">
            <v xml:space="preserve">DSV Transitários, Lda              </v>
          </cell>
        </row>
        <row r="3004">
          <cell r="B3004" t="str">
            <v xml:space="preserve">DTS -Soc.Açor.des.Tecn.Serv.,S.A.  </v>
          </cell>
        </row>
        <row r="3005">
          <cell r="B3005" t="str">
            <v xml:space="preserve">Dtti - Soluções Informáticas,Lda   </v>
          </cell>
        </row>
        <row r="3006">
          <cell r="B3006" t="str">
            <v xml:space="preserve">DTZ - Mediação Imobiliária, SA     </v>
          </cell>
        </row>
        <row r="3007">
          <cell r="B3007" t="str">
            <v>Dualteste-Máquinas-Ferramentas Assi</v>
          </cell>
        </row>
        <row r="3008">
          <cell r="B3008" t="str">
            <v xml:space="preserve">Duarclima-Clim.Cons.Industrial,Ldª </v>
          </cell>
        </row>
        <row r="3009">
          <cell r="B3009" t="str">
            <v xml:space="preserve">Duarte Amaral E Filhos,Lda         </v>
          </cell>
        </row>
        <row r="3010">
          <cell r="B3010" t="str">
            <v>DUARTE DA PURIFICAÇÃO NOBREGA DE GO</v>
          </cell>
        </row>
        <row r="3011">
          <cell r="B3011" t="str">
            <v xml:space="preserve">Duarte Manuel G.Câmara Leandres    </v>
          </cell>
        </row>
        <row r="3012">
          <cell r="B3012" t="str">
            <v xml:space="preserve">DUARTE MANUEL SILVA ALVES          </v>
          </cell>
        </row>
        <row r="3013">
          <cell r="B3013" t="str">
            <v xml:space="preserve">Duarte Neves, Lda                  </v>
          </cell>
        </row>
        <row r="3014">
          <cell r="B3014" t="str">
            <v xml:space="preserve">DUARTE NUNO BATISTA DIAS           </v>
          </cell>
        </row>
        <row r="3015">
          <cell r="B3015" t="str">
            <v xml:space="preserve">Duarte Nuno Faria Correia          </v>
          </cell>
        </row>
        <row r="3016">
          <cell r="B3016" t="str">
            <v xml:space="preserve">Duarte Nuno Pedro Melo             </v>
          </cell>
        </row>
        <row r="3017">
          <cell r="B3017" t="str">
            <v xml:space="preserve">Ducamil-Const.Civil Serviços,Lda   </v>
          </cell>
        </row>
        <row r="3018">
          <cell r="B3018" t="str">
            <v xml:space="preserve">Dufetag-Auditores Consultores, Lda </v>
          </cell>
        </row>
        <row r="3019">
          <cell r="B3019" t="str">
            <v xml:space="preserve">Dulce Margarida de Jesus Lopes     </v>
          </cell>
        </row>
        <row r="3020">
          <cell r="B3020" t="str">
            <v xml:space="preserve">DULCE SILVA FONSECA BOTELHO        </v>
          </cell>
        </row>
        <row r="3021">
          <cell r="B3021" t="str">
            <v xml:space="preserve">DULCINEIA SA VARANDAS              </v>
          </cell>
        </row>
        <row r="3022">
          <cell r="B3022" t="str">
            <v xml:space="preserve">Dunas Sport, Ldª                   </v>
          </cell>
        </row>
        <row r="3023">
          <cell r="B3023" t="str">
            <v xml:space="preserve">DunnetCraven                       </v>
          </cell>
        </row>
        <row r="3024">
          <cell r="B3024" t="str">
            <v xml:space="preserve">Duosource,Lda                      </v>
          </cell>
        </row>
        <row r="3025">
          <cell r="B3025" t="str">
            <v xml:space="preserve">Duplengenho-Proj.G.Fisc.Obras,Lda  </v>
          </cell>
        </row>
        <row r="3026">
          <cell r="B3026" t="str">
            <v xml:space="preserve">Dupliclima-C.Rep.Eq.Hoteleiros,Lda </v>
          </cell>
        </row>
        <row r="3027">
          <cell r="B3027" t="str">
            <v xml:space="preserve">Duplos Gémeos-Serv.Hotelaria,Lda   </v>
          </cell>
        </row>
        <row r="3028">
          <cell r="B3028" t="str">
            <v xml:space="preserve">Durão &amp; Neiva, Lda.                </v>
          </cell>
        </row>
        <row r="3029">
          <cell r="B3029" t="str">
            <v>Duratrode-Electrodos Manutenção,Lda</v>
          </cell>
        </row>
        <row r="3030">
          <cell r="B3030" t="str">
            <v xml:space="preserve">Duravit-Com.Equip.Industrial,LDA   </v>
          </cell>
        </row>
        <row r="3031">
          <cell r="B3031" t="str">
            <v xml:space="preserve">Duritcast, SA                      </v>
          </cell>
        </row>
        <row r="3032">
          <cell r="B3032" t="str">
            <v xml:space="preserve">Dutch Global Force Lda.            </v>
          </cell>
        </row>
        <row r="3033">
          <cell r="B3033" t="str">
            <v xml:space="preserve">Dutec-Tecnologias Informação, Lda  </v>
          </cell>
        </row>
        <row r="3034">
          <cell r="B3034" t="str">
            <v>Duvideo-Cooperativa Profissionais I</v>
          </cell>
        </row>
        <row r="3035">
          <cell r="B3035" t="str">
            <v xml:space="preserve">Dynamic Conference &amp; Events        </v>
          </cell>
        </row>
        <row r="3036">
          <cell r="B3036" t="str">
            <v xml:space="preserve">DYP VHC - Tintas, Lda              </v>
          </cell>
        </row>
        <row r="3037">
          <cell r="B3037" t="str">
            <v xml:space="preserve">dZine-Design &amp; Engineering         </v>
          </cell>
        </row>
        <row r="3038">
          <cell r="B3038" t="str">
            <v xml:space="preserve">E V - Transportes Mercadorias,Lda  </v>
          </cell>
        </row>
        <row r="3039">
          <cell r="B3039" t="str">
            <v xml:space="preserve">E. Lifemonitor, Lda                </v>
          </cell>
        </row>
        <row r="3040">
          <cell r="B3040" t="str">
            <v xml:space="preserve">E.Caetano Sousa                    </v>
          </cell>
        </row>
        <row r="3041">
          <cell r="B3041" t="str">
            <v xml:space="preserve">E.H.L-Empresa de Higiene, Lda      </v>
          </cell>
        </row>
        <row r="3042">
          <cell r="B3042" t="str">
            <v xml:space="preserve">E.M.Godinho-Máq.Embalagem,Un.Lda   </v>
          </cell>
        </row>
        <row r="3043">
          <cell r="B3043" t="str">
            <v xml:space="preserve">E.P.M.-Emp.de Pintura e Metaliz.   </v>
          </cell>
        </row>
        <row r="3044">
          <cell r="B3044" t="str">
            <v xml:space="preserve">E.Value-Est.Proj.Amb.Economia, SA  </v>
          </cell>
        </row>
        <row r="3045">
          <cell r="B3045" t="str">
            <v xml:space="preserve">E3C-Comunicação e Eventos, SA      </v>
          </cell>
        </row>
        <row r="3046">
          <cell r="B3046" t="str">
            <v xml:space="preserve">EAA-Escola Aviação Aerocondor,SA   </v>
          </cell>
        </row>
        <row r="3047">
          <cell r="B3047" t="str">
            <v>EAAP-European Association For Aviat</v>
          </cell>
        </row>
        <row r="3048">
          <cell r="B3048" t="str">
            <v xml:space="preserve">Eace-Eng.Ass.Consul.Engenharia,Lda </v>
          </cell>
        </row>
        <row r="3049">
          <cell r="B3049" t="str">
            <v>EAD-Empresa Arquivo Documentação S.</v>
          </cell>
        </row>
        <row r="3050">
          <cell r="B3050" t="str">
            <v>EAPS-Empr.Análise Prev.Segurança,SA</v>
          </cell>
        </row>
        <row r="3051">
          <cell r="B3051" t="str">
            <v>Eastécnica II-Telec.Informática, SA</v>
          </cell>
        </row>
        <row r="3052">
          <cell r="B3052" t="str">
            <v xml:space="preserve">Easy Control, Lda                  </v>
          </cell>
        </row>
        <row r="3053">
          <cell r="B3053" t="str">
            <v xml:space="preserve">EasyJet Airline Company Limited    </v>
          </cell>
        </row>
        <row r="3054">
          <cell r="B3054" t="str">
            <v xml:space="preserve">EasyJet Switzerland SA             </v>
          </cell>
        </row>
        <row r="3055">
          <cell r="B3055" t="str">
            <v xml:space="preserve">Eaton Power Quality SAS            </v>
          </cell>
        </row>
        <row r="3056">
          <cell r="B3056" t="str">
            <v xml:space="preserve">Eaton-Powering Business Worldwide  </v>
          </cell>
        </row>
        <row r="3057">
          <cell r="B3057" t="str">
            <v>Eb-Focus-Soluç.Inf.Com.Electrónico,</v>
          </cell>
        </row>
        <row r="3058">
          <cell r="B3058" t="str">
            <v xml:space="preserve">EBI Automotive, Lda                </v>
          </cell>
        </row>
        <row r="3059">
          <cell r="B3059" t="str">
            <v xml:space="preserve">Ebo                                </v>
          </cell>
        </row>
        <row r="3060">
          <cell r="B3060" t="str">
            <v xml:space="preserve">Eca Totalinspe, SA                 </v>
          </cell>
        </row>
        <row r="3061">
          <cell r="B3061" t="str">
            <v xml:space="preserve">ECG-Engª Coord.Gest.Empreend.Lda   </v>
          </cell>
        </row>
        <row r="3062">
          <cell r="B3062" t="str">
            <v xml:space="preserve">Eci Inform                         </v>
          </cell>
        </row>
        <row r="3063">
          <cell r="B3063" t="str">
            <v xml:space="preserve">Eco Branco-Limp.Manut.Recicl.Lda   </v>
          </cell>
        </row>
        <row r="3064">
          <cell r="B3064" t="str">
            <v xml:space="preserve">Ecoalcance, Lda                    </v>
          </cell>
        </row>
        <row r="3065">
          <cell r="B3065" t="str">
            <v>Ecociaf-Constr.Civil Obras Públicas</v>
          </cell>
        </row>
        <row r="3066">
          <cell r="B3066" t="str">
            <v>Ecocompositos-Produtos Quimicos, Ld</v>
          </cell>
        </row>
        <row r="3067">
          <cell r="B3067" t="str">
            <v xml:space="preserve">EcoCritério                        </v>
          </cell>
        </row>
        <row r="3068">
          <cell r="B3068" t="str">
            <v xml:space="preserve">Ecodeal-Gestª Integral de Residuos </v>
          </cell>
        </row>
        <row r="3069">
          <cell r="B3069" t="str">
            <v>Ecofluido-Serviços e Engenharia,Lda</v>
          </cell>
        </row>
        <row r="3070">
          <cell r="B3070" t="str">
            <v xml:space="preserve">Ecoinovação, Lda                   </v>
          </cell>
        </row>
        <row r="3071">
          <cell r="B3071" t="str">
            <v xml:space="preserve">Ecolab Hispano-Portuguesa, SA      </v>
          </cell>
        </row>
        <row r="3072">
          <cell r="B3072" t="str">
            <v xml:space="preserve">Ecoliving,Lda                      </v>
          </cell>
        </row>
        <row r="3073">
          <cell r="B3073" t="str">
            <v xml:space="preserve">Ecoman- Sistemas e Serviços, SA    </v>
          </cell>
        </row>
        <row r="3074">
          <cell r="B3074" t="str">
            <v xml:space="preserve">Ecomania-Serviços Ambientais, Lda  </v>
          </cell>
        </row>
        <row r="3075">
          <cell r="B3075" t="str">
            <v xml:space="preserve">Ecomática Serviços-C.Papéis, Lda   </v>
          </cell>
        </row>
        <row r="3076">
          <cell r="B3076" t="str">
            <v xml:space="preserve">Ecomática-Inf.Artes Gráficas,Lda   </v>
          </cell>
        </row>
        <row r="3077">
          <cell r="B3077" t="str">
            <v xml:space="preserve">Ecomunicação 2-Design Public.Lda   </v>
          </cell>
        </row>
        <row r="3078">
          <cell r="B3078" t="str">
            <v xml:space="preserve">Econocom Manutenção, SA            </v>
          </cell>
        </row>
        <row r="3079">
          <cell r="B3079" t="str">
            <v xml:space="preserve">Economipress-Ed.Publ.Marketing,Lda </v>
          </cell>
        </row>
        <row r="3080">
          <cell r="B3080" t="str">
            <v xml:space="preserve">Econtermica, Lda                   </v>
          </cell>
        </row>
        <row r="3081">
          <cell r="B3081" t="str">
            <v xml:space="preserve">Ecoprogresso-Consul.Amb            </v>
          </cell>
        </row>
        <row r="3082">
          <cell r="B3082" t="str">
            <v xml:space="preserve">Ecosaúde-Ed.Inv.Trab.Saúd.Amb.S.A. </v>
          </cell>
        </row>
        <row r="3083">
          <cell r="B3083" t="str">
            <v xml:space="preserve">Ecos-Consult.Tecnic.Ambiente,Lda   </v>
          </cell>
        </row>
        <row r="3084">
          <cell r="B3084" t="str">
            <v>Ecoserviços-Gestão Sist.Ecológicos,</v>
          </cell>
        </row>
        <row r="3085">
          <cell r="B3085" t="str">
            <v xml:space="preserve">Ecossistema-Cons.Eng.Ambiente,Ld   </v>
          </cell>
        </row>
        <row r="3086">
          <cell r="B3086" t="str">
            <v xml:space="preserve">Ecotono-C.Amb.Ordenamento,Lda      </v>
          </cell>
        </row>
        <row r="3087">
          <cell r="B3087" t="str">
            <v xml:space="preserve">Ectaco, Inc.                       </v>
          </cell>
        </row>
        <row r="3088">
          <cell r="B3088" t="str">
            <v xml:space="preserve">Ed.Pinheiro Torres &amp; Irmãos, Lda   </v>
          </cell>
        </row>
        <row r="3089">
          <cell r="B3089" t="str">
            <v>Eda-Empresa Electricidade Açores,SA</v>
          </cell>
        </row>
        <row r="3090">
          <cell r="B3090" t="str">
            <v xml:space="preserve">Edantur-Edit.Andaluza Turismo, SL  </v>
          </cell>
        </row>
        <row r="3091">
          <cell r="B3091" t="str">
            <v xml:space="preserve">EDELMIRO RODRIGUES                 </v>
          </cell>
        </row>
        <row r="3092">
          <cell r="B3092" t="str">
            <v xml:space="preserve">Edgar André Borrego Martins        </v>
          </cell>
        </row>
        <row r="3093">
          <cell r="B3093" t="str">
            <v xml:space="preserve">Edgar dos Santos Libório           </v>
          </cell>
        </row>
        <row r="3094">
          <cell r="B3094" t="str">
            <v xml:space="preserve">Edgar e Irmão, SA                  </v>
          </cell>
        </row>
        <row r="3095">
          <cell r="B3095" t="str">
            <v xml:space="preserve">EDGAR FERNANDO CARVALHO            </v>
          </cell>
        </row>
        <row r="3096">
          <cell r="B3096" t="str">
            <v xml:space="preserve">EDGAR MANUEL NUNES PEREIRA         </v>
          </cell>
        </row>
        <row r="3097">
          <cell r="B3097" t="str">
            <v xml:space="preserve">Ediciones Deusro, SA               </v>
          </cell>
        </row>
        <row r="3098">
          <cell r="B3098" t="str">
            <v xml:space="preserve">Edições Almedina, SA               </v>
          </cell>
        </row>
        <row r="3099">
          <cell r="B3099" t="str">
            <v xml:space="preserve">Edições Expansão Económica, Lda.   </v>
          </cell>
        </row>
        <row r="3100">
          <cell r="B3100" t="str">
            <v xml:space="preserve">Edições Pro-Homem, Lda.            </v>
          </cell>
        </row>
        <row r="3101">
          <cell r="B3101" t="str">
            <v xml:space="preserve">Edições Projardim, Lda             </v>
          </cell>
        </row>
        <row r="3102">
          <cell r="B3102" t="str">
            <v xml:space="preserve">Ediconta - Ed.Revista Contab.Lda   </v>
          </cell>
        </row>
        <row r="3103">
          <cell r="B3103" t="str">
            <v xml:space="preserve">EDIDECO-Editores Def.Consum. Lda   </v>
          </cell>
        </row>
        <row r="3104">
          <cell r="B3104" t="str">
            <v xml:space="preserve">Edifer - Reabilitação S.A.         </v>
          </cell>
        </row>
        <row r="3105">
          <cell r="B3105" t="str">
            <v>Edifer-C.Pires Coelho&amp; Fernandes,SA</v>
          </cell>
        </row>
        <row r="3106">
          <cell r="B3106" t="str">
            <v>Edifil 2-Publicações Económicas Lda</v>
          </cell>
        </row>
        <row r="3107">
          <cell r="B3107" t="str">
            <v>Edigma.com-Gestão de Projectos Digi</v>
          </cell>
        </row>
        <row r="3108">
          <cell r="B3108" t="str">
            <v xml:space="preserve">Edigma-Healthcare                  </v>
          </cell>
        </row>
        <row r="3109">
          <cell r="B3109" t="str">
            <v xml:space="preserve">Edimade - Edificad.Madeira, Lda    </v>
          </cell>
        </row>
        <row r="3110">
          <cell r="B3110" t="str">
            <v xml:space="preserve">Edimetal-Ind.Metalom.Alumínios SA  </v>
          </cell>
        </row>
        <row r="3111">
          <cell r="B3111" t="str">
            <v xml:space="preserve">Edimpresa Editora, Lda             </v>
          </cell>
        </row>
        <row r="3112">
          <cell r="B3112" t="str">
            <v xml:space="preserve">Edimpresa Editora, Lda             </v>
          </cell>
        </row>
        <row r="3113">
          <cell r="B3113" t="str">
            <v xml:space="preserve">Edirádio-Comun.Eletrónica, Lda.    </v>
          </cell>
        </row>
        <row r="3114">
          <cell r="B3114" t="str">
            <v xml:space="preserve">Edirevistas-Sociedade Editorial,SA </v>
          </cell>
        </row>
        <row r="3115">
          <cell r="B3115" t="str">
            <v xml:space="preserve">Edisoft-Emp.S.Desenv.Software, SA  </v>
          </cell>
        </row>
        <row r="3116">
          <cell r="B3116" t="str">
            <v xml:space="preserve">Edisport-Soc.de Publicações,SA     </v>
          </cell>
        </row>
        <row r="3117">
          <cell r="B3117" t="str">
            <v>Edisport-Soc.Public.Desportivas, SA</v>
          </cell>
        </row>
        <row r="3118">
          <cell r="B3118" t="str">
            <v xml:space="preserve">Editando-Edição e Comunicação,Lda  </v>
          </cell>
        </row>
        <row r="3119">
          <cell r="B3119" t="str">
            <v xml:space="preserve">EDITE MARIA SILVA RUA GOMES        </v>
          </cell>
        </row>
        <row r="3120">
          <cell r="B3120" t="str">
            <v xml:space="preserve">Edite Teixeira Ramos               </v>
          </cell>
        </row>
        <row r="3121">
          <cell r="B3121" t="str">
            <v xml:space="preserve">Editel-Edições Tempos Livres, Lda  </v>
          </cell>
        </row>
        <row r="3122">
          <cell r="B3122" t="str">
            <v xml:space="preserve">Editideias-Edição e Produção, Lda  </v>
          </cell>
        </row>
        <row r="3123">
          <cell r="B3123" t="str">
            <v xml:space="preserve">Edition Weka                       </v>
          </cell>
        </row>
        <row r="3124">
          <cell r="B3124" t="str">
            <v xml:space="preserve">Editions Clement Juglar            </v>
          </cell>
        </row>
        <row r="3125">
          <cell r="B3125" t="str">
            <v xml:space="preserve">Editions J.B.Baillière             </v>
          </cell>
        </row>
        <row r="3126">
          <cell r="B3126" t="str">
            <v xml:space="preserve">Editora Mcgraw Hill Portugal,Lda   </v>
          </cell>
        </row>
        <row r="3127">
          <cell r="B3127" t="str">
            <v xml:space="preserve">Editorial Caminho, SA              </v>
          </cell>
        </row>
        <row r="3128">
          <cell r="B3128" t="str">
            <v xml:space="preserve">Editorial Mapfre                   </v>
          </cell>
        </row>
        <row r="3129">
          <cell r="B3129" t="str">
            <v>Editorial Novembro-Edições Cão Meno</v>
          </cell>
        </row>
        <row r="3130">
          <cell r="B3130" t="str">
            <v xml:space="preserve">Editorial Via Norte. Ldª           </v>
          </cell>
        </row>
        <row r="3131">
          <cell r="B3131" t="str">
            <v xml:space="preserve">Editurismo-Edições p/Turismo,Lda   </v>
          </cell>
        </row>
        <row r="3132">
          <cell r="B3132" t="str">
            <v xml:space="preserve">Edivisa-Empresa de Construções,SA  </v>
          </cell>
        </row>
        <row r="3133">
          <cell r="B3133" t="str">
            <v xml:space="preserve">Edmundo J.D.Santos- desp.Oficial   </v>
          </cell>
        </row>
        <row r="3134">
          <cell r="B3134" t="str">
            <v xml:space="preserve">Edmundo Pavão e Filhos, Lda        </v>
          </cell>
        </row>
        <row r="3135">
          <cell r="B3135" t="str">
            <v xml:space="preserve">EDP Comercial-Com.Energia, SA      </v>
          </cell>
        </row>
        <row r="3136">
          <cell r="B3136" t="str">
            <v xml:space="preserve">EDP- Distribuição Energia, Sa      </v>
          </cell>
        </row>
        <row r="3137">
          <cell r="B3137" t="str">
            <v xml:space="preserve">EDP Energia Ibérica, SA            </v>
          </cell>
        </row>
        <row r="3138">
          <cell r="B3138" t="str">
            <v xml:space="preserve">EDP GÁS-Comércio de Gás Natural SA </v>
          </cell>
        </row>
        <row r="3139">
          <cell r="B3139" t="str">
            <v xml:space="preserve">EDP GÁS-Serviço Universal S.A      </v>
          </cell>
        </row>
        <row r="3140">
          <cell r="B3140" t="str">
            <v xml:space="preserve">EDP Serviço Universal, SA          </v>
          </cell>
        </row>
        <row r="3141">
          <cell r="B3141" t="str">
            <v xml:space="preserve">EDP-Estudos e Consultoria, SA      </v>
          </cell>
        </row>
        <row r="3142">
          <cell r="B3142" t="str">
            <v xml:space="preserve">Eduarda Ferreira                   </v>
          </cell>
        </row>
        <row r="3143">
          <cell r="B3143" t="str">
            <v xml:space="preserve">Eduarda Micaela S.Pinto de Babo    </v>
          </cell>
        </row>
        <row r="3144">
          <cell r="B3144" t="str">
            <v xml:space="preserve">Eduardo Augusto C.Martins Pinto    </v>
          </cell>
        </row>
        <row r="3145">
          <cell r="B3145" t="str">
            <v xml:space="preserve">Eduardo Carmo Ribeiro Moura        </v>
          </cell>
        </row>
        <row r="3146">
          <cell r="B3146" t="str">
            <v xml:space="preserve">Eduardo D.Cavaco-Engª Constr.Lda   </v>
          </cell>
        </row>
        <row r="3147">
          <cell r="B3147" t="str">
            <v xml:space="preserve">Eduardo Faria e Filho, Lda.        </v>
          </cell>
        </row>
        <row r="3148">
          <cell r="B3148" t="str">
            <v xml:space="preserve">EDUARDO JORGE GOMES S. CLARO       </v>
          </cell>
        </row>
        <row r="3149">
          <cell r="B3149" t="str">
            <v xml:space="preserve">Eduardo Jorge Rib.Carvalho Lima    </v>
          </cell>
        </row>
        <row r="3150">
          <cell r="B3150" t="str">
            <v xml:space="preserve">Eduardo José Braga Cabral          </v>
          </cell>
        </row>
        <row r="3151">
          <cell r="B3151" t="str">
            <v xml:space="preserve">EDUARDO JOSE DOS SANTOS COSTA      </v>
          </cell>
        </row>
        <row r="3152">
          <cell r="B3152" t="str">
            <v xml:space="preserve">Eduardo Lima e Lima, Lda           </v>
          </cell>
        </row>
        <row r="3153">
          <cell r="B3153" t="str">
            <v xml:space="preserve">Eduardo Luis M. Barrancos Vieira   </v>
          </cell>
        </row>
        <row r="3154">
          <cell r="B3154" t="str">
            <v xml:space="preserve">Eduardo M. Carreiro                </v>
          </cell>
        </row>
        <row r="3155">
          <cell r="B3155" t="str">
            <v xml:space="preserve">EDUARDO M. VASCONCELOS CARDOSO     </v>
          </cell>
        </row>
        <row r="3156">
          <cell r="B3156" t="str">
            <v xml:space="preserve">EDUARDO MANUEL AGUIAR BATISTA      </v>
          </cell>
        </row>
        <row r="3157">
          <cell r="B3157" t="str">
            <v xml:space="preserve">Eduardo Manuel Barbara Martins     </v>
          </cell>
        </row>
        <row r="3158">
          <cell r="B3158" t="str">
            <v xml:space="preserve">Eduardo Manuel F.P.Duarte          </v>
          </cell>
        </row>
        <row r="3159">
          <cell r="B3159" t="str">
            <v xml:space="preserve">Eduardo Manuel P. Cabral           </v>
          </cell>
        </row>
        <row r="3160">
          <cell r="B3160" t="str">
            <v xml:space="preserve">EDUARDO MANUEL P. MATIAS ALMEIDA   </v>
          </cell>
        </row>
        <row r="3161">
          <cell r="B3161" t="str">
            <v xml:space="preserve">Eduardo Medeiros, Lda              </v>
          </cell>
        </row>
        <row r="3162">
          <cell r="B3162" t="str">
            <v xml:space="preserve">Eduardo Mendes                     </v>
          </cell>
        </row>
        <row r="3163">
          <cell r="B3163" t="str">
            <v xml:space="preserve">Eduardo Mendes &amp; Pedro Correia,Ld  </v>
          </cell>
        </row>
        <row r="3164">
          <cell r="B3164" t="str">
            <v xml:space="preserve">Eduardo Pinheiro de Melo, Lda      </v>
          </cell>
        </row>
        <row r="3165">
          <cell r="B3165" t="str">
            <v xml:space="preserve">Eduardo Pinto Rato                 </v>
          </cell>
        </row>
        <row r="3166">
          <cell r="B3166" t="str">
            <v xml:space="preserve">Eduardo Soares                     </v>
          </cell>
        </row>
        <row r="3167">
          <cell r="B3167" t="str">
            <v xml:space="preserve">Eduino Pereira Duarte              </v>
          </cell>
        </row>
        <row r="3168">
          <cell r="B3168" t="str">
            <v xml:space="preserve">Edurumos  Educação, Lda            </v>
          </cell>
        </row>
        <row r="3169">
          <cell r="B3169" t="str">
            <v>EDZ-Eventos do Zé,Mark.G.Eventos,Ld</v>
          </cell>
        </row>
        <row r="3170">
          <cell r="B3170" t="str">
            <v xml:space="preserve">Efacec - Automação e Robótica, Sa  </v>
          </cell>
        </row>
        <row r="3171">
          <cell r="B3171" t="str">
            <v xml:space="preserve">Efacec  Engenharia, S.A.           </v>
          </cell>
        </row>
        <row r="3172">
          <cell r="B3172" t="str">
            <v xml:space="preserve">Efacec - Motores Eléctricos, SA    </v>
          </cell>
        </row>
        <row r="3173">
          <cell r="B3173" t="str">
            <v>Efacec - Serv.Manut.Assistência, SA</v>
          </cell>
        </row>
        <row r="3174">
          <cell r="B3174" t="str">
            <v xml:space="preserve">Efacec Ambiente, S.A.              </v>
          </cell>
        </row>
        <row r="3175">
          <cell r="B3175" t="str">
            <v xml:space="preserve">Efacec AMT-Ap.Média Tensão,SA      </v>
          </cell>
        </row>
        <row r="3176">
          <cell r="B3176" t="str">
            <v>Efacec Energia-Máq.Eq.Eléctricos,SA</v>
          </cell>
        </row>
        <row r="3177">
          <cell r="B3177" t="str">
            <v xml:space="preserve">Efacec Engenharia e Sistemas, SA   </v>
          </cell>
        </row>
        <row r="3178">
          <cell r="B3178" t="str">
            <v>Efacec Universal Motors-Eq.Elect.Sa</v>
          </cell>
        </row>
        <row r="3179">
          <cell r="B3179" t="str">
            <v xml:space="preserve">Efacec-Emp.Fabril de Máq.Electr.   </v>
          </cell>
        </row>
        <row r="3180">
          <cell r="B3180" t="str">
            <v xml:space="preserve">Efaflu-Bombas e Ventiladores, SA   </v>
          </cell>
        </row>
        <row r="3181">
          <cell r="B3181" t="str">
            <v>Efalis-Ascensores Electrotecnia,Lda</v>
          </cell>
        </row>
        <row r="3182">
          <cell r="B3182" t="str">
            <v xml:space="preserve">Efcis - Comércio  Internacional,SA </v>
          </cell>
        </row>
        <row r="3183">
          <cell r="B3183" t="str">
            <v xml:space="preserve">Ef-Empresa Formaç.Tecnologias,Ld   </v>
          </cell>
        </row>
        <row r="3184">
          <cell r="B3184" t="str">
            <v xml:space="preserve">Efervescente-Design e Comunicação  </v>
          </cell>
        </row>
        <row r="3185">
          <cell r="B3185" t="str">
            <v xml:space="preserve">EffCo MbM, SL                      </v>
          </cell>
        </row>
        <row r="3186">
          <cell r="B3186" t="str">
            <v xml:space="preserve">Effco, Lda                         </v>
          </cell>
        </row>
        <row r="3187">
          <cell r="B3187" t="str">
            <v xml:space="preserve">E-Forecasting.com                  </v>
          </cell>
        </row>
        <row r="3188">
          <cell r="B3188" t="str">
            <v xml:space="preserve">E-FORMARE-Formação e Consult, Ld   </v>
          </cell>
        </row>
        <row r="3189">
          <cell r="B3189" t="str">
            <v xml:space="preserve">EFQM 2008                          </v>
          </cell>
        </row>
        <row r="3190">
          <cell r="B3190" t="str">
            <v xml:space="preserve">EFQM Forum 2001                    </v>
          </cell>
        </row>
        <row r="3191">
          <cell r="B3191" t="str">
            <v xml:space="preserve">EFQM Forum 2003                    </v>
          </cell>
        </row>
        <row r="3192">
          <cell r="B3192" t="str">
            <v xml:space="preserve">EFQM Forum 2005                    </v>
          </cell>
        </row>
        <row r="3193">
          <cell r="B3193" t="str">
            <v xml:space="preserve">EFQM FORUM 2007                    </v>
          </cell>
        </row>
        <row r="3194">
          <cell r="B3194" t="str">
            <v xml:space="preserve">EG - Eléctrica das Guardeiras, Lda </v>
          </cell>
        </row>
        <row r="3195">
          <cell r="B3195" t="str">
            <v xml:space="preserve">Ega-Empresa Gráfica Açoreana,Lda   </v>
          </cell>
        </row>
        <row r="3196">
          <cell r="B3196" t="str">
            <v xml:space="preserve">Egas Moniz-C.Ensino Superior,CRL   </v>
          </cell>
        </row>
        <row r="3197">
          <cell r="B3197" t="str">
            <v xml:space="preserve">Egatur-Emp.Hotel.Maia Galaicos,Lda </v>
          </cell>
        </row>
        <row r="3198">
          <cell r="B3198" t="str">
            <v xml:space="preserve">Egeo Tecnologia e Ambiente,S.A.    </v>
          </cell>
        </row>
        <row r="3199">
          <cell r="B3199" t="str">
            <v xml:space="preserve">Egídio Avelino Lopes               </v>
          </cell>
        </row>
        <row r="3200">
          <cell r="B3200" t="str">
            <v>Egon Zehnder Intern.Consultores,Lda</v>
          </cell>
        </row>
        <row r="3201">
          <cell r="B3201" t="str">
            <v xml:space="preserve">Egor - Portugal, Lda               </v>
          </cell>
        </row>
        <row r="3202">
          <cell r="B3202" t="str">
            <v xml:space="preserve">EGP-Escola de Gestão do Porto      </v>
          </cell>
        </row>
        <row r="3203">
          <cell r="B3203" t="str">
            <v xml:space="preserve">EGP-University of Porto Bus.School </v>
          </cell>
        </row>
        <row r="3204">
          <cell r="B3204" t="str">
            <v xml:space="preserve">Eicrel - Empr.Imp.Com.Repres.Lda   </v>
          </cell>
        </row>
        <row r="3205">
          <cell r="B3205" t="str">
            <v>Einhell Portugal-C.Internacional,Ld</v>
          </cell>
        </row>
        <row r="3206">
          <cell r="B3206" t="str">
            <v xml:space="preserve">Ekipa-Equipamentos Soluções        </v>
          </cell>
        </row>
        <row r="3207">
          <cell r="B3207" t="str">
            <v xml:space="preserve">El Corte Inglês S.A.               </v>
          </cell>
        </row>
        <row r="3208">
          <cell r="B3208" t="str">
            <v xml:space="preserve">El Croquis Editorial               </v>
          </cell>
        </row>
        <row r="3209">
          <cell r="B3209" t="str">
            <v xml:space="preserve">EL' RED                            </v>
          </cell>
        </row>
        <row r="3210">
          <cell r="B3210" t="str">
            <v xml:space="preserve">Elbar - Gruas, Lda                 </v>
          </cell>
        </row>
        <row r="3211">
          <cell r="B3211" t="str">
            <v xml:space="preserve">Elder Engineering (Herts) LTD      </v>
          </cell>
        </row>
        <row r="3212">
          <cell r="B3212" t="str">
            <v xml:space="preserve">Electo Bobinadora Alvelos, Lda     </v>
          </cell>
        </row>
        <row r="3213">
          <cell r="B3213" t="str">
            <v xml:space="preserve">Electraçor-Soc.A Mater.Elect.Lda   </v>
          </cell>
        </row>
        <row r="3214">
          <cell r="B3214" t="str">
            <v>Electric Co-D.Prod.não Alimentares,</v>
          </cell>
        </row>
        <row r="3215">
          <cell r="B3215" t="str">
            <v>Electrimeca-Electricidade Mecânica,</v>
          </cell>
        </row>
        <row r="3216">
          <cell r="B3216" t="str">
            <v>Electrinfar-Soc.Electro-Industrial,</v>
          </cell>
        </row>
        <row r="3217">
          <cell r="B3217" t="str">
            <v xml:space="preserve">Electro Arco, S.A.                 </v>
          </cell>
        </row>
        <row r="3218">
          <cell r="B3218" t="str">
            <v xml:space="preserve">Electro Auto Costa                 </v>
          </cell>
        </row>
        <row r="3219">
          <cell r="B3219" t="str">
            <v xml:space="preserve">Electro Carregadense, Ldª          </v>
          </cell>
        </row>
        <row r="3220">
          <cell r="B3220" t="str">
            <v xml:space="preserve">Electro Central Vulcanizadora, Lda </v>
          </cell>
        </row>
        <row r="3221">
          <cell r="B3221" t="str">
            <v xml:space="preserve">Electro Colina do Sol Lda          </v>
          </cell>
        </row>
        <row r="3222">
          <cell r="B3222" t="str">
            <v xml:space="preserve">Electro Himatlal, Lda              </v>
          </cell>
        </row>
        <row r="3223">
          <cell r="B3223" t="str">
            <v xml:space="preserve">Electro Laranjo-Lar Comunicª Terra </v>
          </cell>
        </row>
        <row r="3224">
          <cell r="B3224" t="str">
            <v xml:space="preserve">Electro Mariense, Lda              </v>
          </cell>
        </row>
        <row r="3225">
          <cell r="B3225" t="str">
            <v xml:space="preserve">Electro Minervauto                 </v>
          </cell>
        </row>
        <row r="3226">
          <cell r="B3226" t="str">
            <v xml:space="preserve">Electro Naval, Lda                 </v>
          </cell>
        </row>
        <row r="3227">
          <cell r="B3227" t="str">
            <v xml:space="preserve">Electro Portugal, Lda              </v>
          </cell>
        </row>
        <row r="3228">
          <cell r="B3228" t="str">
            <v xml:space="preserve">Electro Rega-Equip. de Rega,Lda    </v>
          </cell>
        </row>
        <row r="3229">
          <cell r="B3229" t="str">
            <v xml:space="preserve">Electro Requetim S.A.              </v>
          </cell>
        </row>
        <row r="3230">
          <cell r="B3230" t="str">
            <v xml:space="preserve">Electro S.Cristóvão, Lda           </v>
          </cell>
        </row>
        <row r="3231">
          <cell r="B3231" t="str">
            <v xml:space="preserve">Electro S.Mamede-Rib.E Vilarinho   </v>
          </cell>
        </row>
        <row r="3232">
          <cell r="B3232" t="str">
            <v xml:space="preserve">Electro Sacavém                    </v>
          </cell>
        </row>
        <row r="3233">
          <cell r="B3233" t="str">
            <v xml:space="preserve">Electro Sousa &amp; Batistas, Lda      </v>
          </cell>
        </row>
        <row r="3234">
          <cell r="B3234" t="str">
            <v xml:space="preserve">Electrocumeira-Electricidade, Lda  </v>
          </cell>
        </row>
        <row r="3235">
          <cell r="B3235" t="str">
            <v xml:space="preserve">Electroeme-Repres.Eléctricos,Lda   </v>
          </cell>
        </row>
        <row r="3236">
          <cell r="B3236" t="str">
            <v xml:space="preserve">Electro-Estúdio Publ.E Art.G.Lda   </v>
          </cell>
        </row>
        <row r="3237">
          <cell r="B3237" t="str">
            <v xml:space="preserve">Electrogrupo                       </v>
          </cell>
        </row>
        <row r="3238">
          <cell r="B3238" t="str">
            <v>Electrolagos-Coop.Trab.Electric.Lag</v>
          </cell>
        </row>
        <row r="3239">
          <cell r="B3239" t="str">
            <v xml:space="preserve">Electrolaranjo                     </v>
          </cell>
        </row>
        <row r="3240">
          <cell r="B3240" t="str">
            <v>Electrolino-Com.Venda Material Elec</v>
          </cell>
        </row>
        <row r="3241">
          <cell r="B3241" t="str">
            <v xml:space="preserve">Electrolux                         </v>
          </cell>
        </row>
        <row r="3242">
          <cell r="B3242" t="str">
            <v xml:space="preserve">ELECTROMARIENSE, LDª               </v>
          </cell>
        </row>
        <row r="3243">
          <cell r="B3243" t="str">
            <v xml:space="preserve">Electromeclis, Lda.                </v>
          </cell>
        </row>
        <row r="3244">
          <cell r="B3244" t="str">
            <v xml:space="preserve">Electro-Rex, Lda                   </v>
          </cell>
        </row>
        <row r="3245">
          <cell r="B3245" t="str">
            <v xml:space="preserve">Electrosertec, Lda                 </v>
          </cell>
        </row>
        <row r="3246">
          <cell r="B3246" t="str">
            <v xml:space="preserve">Electrosis - Comun.Sistemas, Lda   </v>
          </cell>
        </row>
        <row r="3247">
          <cell r="B3247" t="str">
            <v xml:space="preserve">Electrotejo S.A.                   </v>
          </cell>
        </row>
        <row r="3248">
          <cell r="B3248" t="str">
            <v xml:space="preserve">Electroxi-Maquinas e Ferramentas,  </v>
          </cell>
        </row>
        <row r="3249">
          <cell r="B3249" t="str">
            <v>Electrumtrofa-Instalações Electrica</v>
          </cell>
        </row>
        <row r="3250">
          <cell r="B3250" t="str">
            <v xml:space="preserve">Elena Vassilicoa                   </v>
          </cell>
        </row>
        <row r="3251">
          <cell r="B3251" t="str">
            <v xml:space="preserve">Eleonora Domingos                  </v>
          </cell>
        </row>
        <row r="3252">
          <cell r="B3252" t="str">
            <v xml:space="preserve">Elevadores Tecnichoro, Lda         </v>
          </cell>
        </row>
        <row r="3253">
          <cell r="B3253" t="str">
            <v xml:space="preserve">Eleve - Electro Revenda, Lda       </v>
          </cell>
        </row>
        <row r="3254">
          <cell r="B3254" t="str">
            <v xml:space="preserve">Elfra                              </v>
          </cell>
        </row>
        <row r="3255">
          <cell r="B3255" t="str">
            <v xml:space="preserve">Élia Isabel Gamito de Jesus        </v>
          </cell>
        </row>
        <row r="3256">
          <cell r="B3256" t="str">
            <v xml:space="preserve">Eliarte-Eliseu Sousa,Lda           </v>
          </cell>
        </row>
        <row r="3257">
          <cell r="B3257" t="str">
            <v xml:space="preserve">Elídio Ferreira-Com.Electr.Inf.Lda </v>
          </cell>
        </row>
        <row r="3258">
          <cell r="B3258" t="str">
            <v xml:space="preserve">Eliesse-Com.Artigos Papelaria,Lda  </v>
          </cell>
        </row>
        <row r="3259">
          <cell r="B3259" t="str">
            <v xml:space="preserve">Eliete Fialho Vasconcellos David   </v>
          </cell>
        </row>
        <row r="3260">
          <cell r="B3260" t="str">
            <v xml:space="preserve">Elifogo, Lda                       </v>
          </cell>
        </row>
        <row r="3261">
          <cell r="B3261" t="str">
            <v xml:space="preserve">Élio Pires Guerreiro               </v>
          </cell>
        </row>
        <row r="3262">
          <cell r="B3262" t="str">
            <v xml:space="preserve">Elis Doroteia Crisóstomo Marçal    </v>
          </cell>
        </row>
        <row r="3263">
          <cell r="B3263" t="str">
            <v>Elisa Maria de Jesus Lopes da Costa</v>
          </cell>
        </row>
        <row r="3264">
          <cell r="B3264" t="str">
            <v xml:space="preserve">Elisabete Braga Rodrigues Neves    </v>
          </cell>
        </row>
        <row r="3265">
          <cell r="B3265" t="str">
            <v>ELISABETE CONCEIÇÃO M. FEIJO FERREI</v>
          </cell>
        </row>
        <row r="3266">
          <cell r="B3266" t="str">
            <v xml:space="preserve">ELISETE LUCAS BASTOS               </v>
          </cell>
        </row>
        <row r="3267">
          <cell r="B3267" t="str">
            <v xml:space="preserve">Eliseu E. M.  Sousa                </v>
          </cell>
        </row>
        <row r="3268">
          <cell r="B3268" t="str">
            <v xml:space="preserve">Eliseu Mendonça Jacinto            </v>
          </cell>
        </row>
        <row r="3269">
          <cell r="B3269" t="str">
            <v xml:space="preserve">Elite Special Sections             </v>
          </cell>
        </row>
        <row r="3270">
          <cell r="B3270" t="str">
            <v xml:space="preserve">Elmafe-Estruturas e Antenas ,Lda   </v>
          </cell>
        </row>
        <row r="3271">
          <cell r="B3271" t="str">
            <v xml:space="preserve">Elmano Alves, Lda                  </v>
          </cell>
        </row>
        <row r="3272">
          <cell r="B3272" t="str">
            <v xml:space="preserve">Elmiro Ávila da Cunha              </v>
          </cell>
        </row>
        <row r="3273">
          <cell r="B3273" t="str">
            <v xml:space="preserve">Elnor-Equip. Tecn.Laborat.,SA      </v>
          </cell>
        </row>
        <row r="3274">
          <cell r="B3274" t="str">
            <v xml:space="preserve">Elo Imagem, SA                     </v>
          </cell>
        </row>
        <row r="3275">
          <cell r="B3275" t="str">
            <v xml:space="preserve">ELP-European Logistic Partners     </v>
          </cell>
        </row>
        <row r="3276">
          <cell r="B3276" t="str">
            <v xml:space="preserve">Elpor-Comércio Ind.Eléctricas, Lda </v>
          </cell>
        </row>
        <row r="3277">
          <cell r="B3277" t="str">
            <v xml:space="preserve">El'Red-Prestação de Serviços,Lda   </v>
          </cell>
        </row>
        <row r="3278">
          <cell r="B3278" t="str">
            <v xml:space="preserve">Elsa Brito Gonçalves               </v>
          </cell>
        </row>
        <row r="3279">
          <cell r="B3279" t="str">
            <v xml:space="preserve">ELSA JOAO PEREIRA GORDINHO         </v>
          </cell>
        </row>
        <row r="3280">
          <cell r="B3280" t="str">
            <v xml:space="preserve">ELSA M. CARVALHO ORNELAS T. LOPES  </v>
          </cell>
        </row>
        <row r="3281">
          <cell r="B3281" t="str">
            <v xml:space="preserve">ELSA MARIA DOS SANTOS GALANTE      </v>
          </cell>
        </row>
        <row r="3282">
          <cell r="B3282" t="str">
            <v>Elsamex Portugal-Engª e Sistemas Ge</v>
          </cell>
        </row>
        <row r="3283">
          <cell r="B3283" t="str">
            <v>Elsaplás-Manufactura Plásticos,Lda.</v>
          </cell>
        </row>
        <row r="3284">
          <cell r="B3284" t="str">
            <v xml:space="preserve">Elsevier Ltd                       </v>
          </cell>
        </row>
        <row r="3285">
          <cell r="B3285" t="str">
            <v xml:space="preserve">Elsevier Science                   </v>
          </cell>
        </row>
        <row r="3286">
          <cell r="B3286" t="str">
            <v xml:space="preserve">Elsevier, Ltd                      </v>
          </cell>
        </row>
        <row r="3287">
          <cell r="B3287" t="str">
            <v xml:space="preserve">Eltec-Electr.Comércio Indúst.Lda   </v>
          </cell>
        </row>
        <row r="3288">
          <cell r="B3288" t="str">
            <v xml:space="preserve">Eltecnol                           </v>
          </cell>
        </row>
        <row r="3289">
          <cell r="B3289" t="str">
            <v>ELTEF-Electricidade e Telecomun.Lda</v>
          </cell>
        </row>
        <row r="3290">
          <cell r="B3290" t="str">
            <v xml:space="preserve">Elum Club-C.Electrodomésticos, SA  </v>
          </cell>
        </row>
        <row r="3291">
          <cell r="B3291" t="str">
            <v xml:space="preserve">ELVIRA MARIA SANTOS PEREIRA NOVO   </v>
          </cell>
        </row>
        <row r="3292">
          <cell r="B3292" t="str">
            <v xml:space="preserve">Em Foco-Produção Audiovisual, Lda  </v>
          </cell>
        </row>
        <row r="3293">
          <cell r="B3293" t="str">
            <v xml:space="preserve">Ema Augusta Jesus Pereira          </v>
          </cell>
        </row>
        <row r="3294">
          <cell r="B3294" t="str">
            <v xml:space="preserve">EMA Partners Portugal              </v>
          </cell>
        </row>
        <row r="3295">
          <cell r="B3295" t="str">
            <v xml:space="preserve">Ema Pereira                        </v>
          </cell>
        </row>
        <row r="3296">
          <cell r="B3296" t="str">
            <v xml:space="preserve">Emac - Com. Automóveis, Lda        </v>
          </cell>
        </row>
        <row r="3297">
          <cell r="B3297" t="str">
            <v xml:space="preserve">Emanuel Amaral                     </v>
          </cell>
        </row>
        <row r="3298">
          <cell r="B3298" t="str">
            <v xml:space="preserve">Emanuel Borges Saudade             </v>
          </cell>
        </row>
        <row r="3299">
          <cell r="B3299" t="str">
            <v xml:space="preserve">Emanuel de Paulo Cabral de Faria   </v>
          </cell>
        </row>
        <row r="3300">
          <cell r="B3300" t="str">
            <v xml:space="preserve">EMANUEL FERNANDES SOARES           </v>
          </cell>
        </row>
        <row r="3301">
          <cell r="B3301" t="str">
            <v xml:space="preserve">Emanuel Fernando M.Faria Ribeiro   </v>
          </cell>
        </row>
        <row r="3302">
          <cell r="B3302" t="str">
            <v xml:space="preserve">Emanuel Medeiros Teves             </v>
          </cell>
        </row>
        <row r="3303">
          <cell r="B3303" t="str">
            <v xml:space="preserve">Emanuel Nuno Garcia Oliveira       </v>
          </cell>
        </row>
        <row r="3304">
          <cell r="B3304" t="str">
            <v xml:space="preserve">Emanuel Ricardo Constr.-S.Unip.Lda </v>
          </cell>
        </row>
        <row r="3305">
          <cell r="B3305" t="str">
            <v xml:space="preserve">Emanuel Silva Santos               </v>
          </cell>
        </row>
        <row r="3306">
          <cell r="B3306" t="str">
            <v>Emanuel Teixeira,Paulo Pinto &amp; Ass.</v>
          </cell>
        </row>
        <row r="3307">
          <cell r="B3307" t="str">
            <v xml:space="preserve">Emap - Business Communications     </v>
          </cell>
        </row>
        <row r="3308">
          <cell r="B3308" t="str">
            <v xml:space="preserve">Emap Comunications, Ltd            </v>
          </cell>
        </row>
        <row r="3309">
          <cell r="B3309" t="str">
            <v xml:space="preserve">Emapa Comerc.-Soc.Repr.Papéis,Lda  </v>
          </cell>
        </row>
        <row r="3310">
          <cell r="B3310" t="str">
            <v xml:space="preserve">EMAS                               </v>
          </cell>
        </row>
        <row r="3311">
          <cell r="B3311" t="str">
            <v xml:space="preserve">Embaixada de S. Tomé -Lisboa       </v>
          </cell>
        </row>
        <row r="3312">
          <cell r="B3312" t="str">
            <v xml:space="preserve">Embaixada República Moçambique     </v>
          </cell>
        </row>
        <row r="3313">
          <cell r="B3313" t="str">
            <v xml:space="preserve">Embalcer-Eq. Mat. Embalagem Lda.   </v>
          </cell>
        </row>
        <row r="3314">
          <cell r="B3314" t="str">
            <v xml:space="preserve">Embalpaços-Emb.Paços Ferreira,Lda  </v>
          </cell>
        </row>
        <row r="3315">
          <cell r="B3315" t="str">
            <v xml:space="preserve">Emdislube-Empr.Distrib.Lubrif.Lda  </v>
          </cell>
        </row>
        <row r="3316">
          <cell r="B3316" t="str">
            <v xml:space="preserve">Emergência 2000, SA                </v>
          </cell>
        </row>
        <row r="3317">
          <cell r="B3317" t="str">
            <v xml:space="preserve">Emergency-One, Inc.                </v>
          </cell>
        </row>
        <row r="3318">
          <cell r="B3318" t="str">
            <v xml:space="preserve">Emerg-Serv.Emergência Médica, Lda  </v>
          </cell>
        </row>
        <row r="3319">
          <cell r="B3319" t="str">
            <v xml:space="preserve">Emetres                            </v>
          </cell>
        </row>
        <row r="3320">
          <cell r="B3320" t="str">
            <v xml:space="preserve">Emília Bartolomeu da Silva Graça   </v>
          </cell>
        </row>
        <row r="3321">
          <cell r="B3321" t="str">
            <v xml:space="preserve">Emílio Braga &amp; Cª, Lda             </v>
          </cell>
        </row>
        <row r="3322">
          <cell r="B3322" t="str">
            <v xml:space="preserve">Emílio de Azevedo Campos, SA       </v>
          </cell>
        </row>
        <row r="3323">
          <cell r="B3323" t="str">
            <v xml:space="preserve">Emílio e Isabel, Lda               </v>
          </cell>
        </row>
        <row r="3324">
          <cell r="B3324" t="str">
            <v>Emi-Valentim de Carvalho Música Lda</v>
          </cell>
        </row>
        <row r="3325">
          <cell r="B3325" t="str">
            <v xml:space="preserve">Emka Ferragens Portuguesa, Lda     </v>
          </cell>
        </row>
        <row r="3326">
          <cell r="B3326" t="str">
            <v xml:space="preserve">Emo-Empr.Metalurg.Olivalense,Lda   </v>
          </cell>
        </row>
        <row r="3327">
          <cell r="B3327" t="str">
            <v xml:space="preserve">Emp.de Exp.Imp.E Coop.Ind., Lda.   </v>
          </cell>
        </row>
        <row r="3328">
          <cell r="B3328" t="str">
            <v xml:space="preserve">Empª Constr.Amândio Carvalho, SA   </v>
          </cell>
        </row>
        <row r="3329">
          <cell r="B3329" t="str">
            <v>Empª Transp.Colectivos .Santa Maria</v>
          </cell>
        </row>
        <row r="3330">
          <cell r="B3330" t="str">
            <v>Empark Portugal-Emprºs Explorº Parq</v>
          </cell>
        </row>
        <row r="3331">
          <cell r="B3331" t="str">
            <v xml:space="preserve">Empatias-Decoração Interiores,Lda  </v>
          </cell>
        </row>
        <row r="3332">
          <cell r="B3332" t="str">
            <v>Empilhad.Portugal Manitou-C.Máq.Lda</v>
          </cell>
        </row>
        <row r="3333">
          <cell r="B3333" t="str">
            <v>Empilhadores do Norte-Ass.Empilhado</v>
          </cell>
        </row>
        <row r="3334">
          <cell r="B3334" t="str">
            <v xml:space="preserve">Empilhatécnica, Lda                </v>
          </cell>
        </row>
        <row r="3335">
          <cell r="B3335" t="str">
            <v xml:space="preserve">Empitec - Assist.Empilhadores,Lda  </v>
          </cell>
        </row>
        <row r="3336">
          <cell r="B3336" t="str">
            <v>Emporlojas-G.Expl.Est.Comerciais,SA</v>
          </cell>
        </row>
        <row r="3337">
          <cell r="B3337" t="str">
            <v xml:space="preserve">Empr.de O Jornal O Telegrafo,Lda   </v>
          </cell>
        </row>
        <row r="3338">
          <cell r="B3338" t="str">
            <v xml:space="preserve">Empr.de Transp.Gondomarense,Lda.   </v>
          </cell>
        </row>
        <row r="3339">
          <cell r="B3339" t="str">
            <v xml:space="preserve">Empraçor-Soc.Empreit.Açoreana,Lda  </v>
          </cell>
        </row>
        <row r="3340">
          <cell r="B3340" t="str">
            <v xml:space="preserve">Empreendimentos Turísticos, Lda    </v>
          </cell>
        </row>
        <row r="3341">
          <cell r="B3341" t="str">
            <v>Empresa "O Primeiro de Janeiro", SA</v>
          </cell>
        </row>
        <row r="3342">
          <cell r="B3342" t="str">
            <v xml:space="preserve">Empresa Correio da Horta, Unip.Lda </v>
          </cell>
        </row>
        <row r="3343">
          <cell r="B3343" t="str">
            <v xml:space="preserve">Empresa Correio da Horta,Unip.Lda  </v>
          </cell>
        </row>
        <row r="3344">
          <cell r="B3344" t="str">
            <v xml:space="preserve">Empresa de Transportes Galamas     </v>
          </cell>
        </row>
        <row r="3345">
          <cell r="B3345" t="str">
            <v xml:space="preserve">Empresa Diário de Notícias, Lda.   </v>
          </cell>
        </row>
        <row r="3346">
          <cell r="B3346" t="str">
            <v xml:space="preserve">Empresa Electricidade Madeira,SA   </v>
          </cell>
        </row>
        <row r="3347">
          <cell r="B3347" t="str">
            <v xml:space="preserve">Empresa Gráfica Rubi, Lda          </v>
          </cell>
        </row>
        <row r="3348">
          <cell r="B3348" t="str">
            <v xml:space="preserve">Empresa Granitos Pol.Cantarias     </v>
          </cell>
        </row>
        <row r="3349">
          <cell r="B3349" t="str">
            <v xml:space="preserve">Empresa Viação Terceirense, Lda    </v>
          </cell>
        </row>
        <row r="3350">
          <cell r="B3350" t="str">
            <v>Empripar SA-Obras Públicas e Privad</v>
          </cell>
        </row>
        <row r="3351">
          <cell r="B3351" t="str">
            <v xml:space="preserve">En - Electricidade Norte, S.A.     </v>
          </cell>
        </row>
        <row r="3352">
          <cell r="B3352" t="str">
            <v xml:space="preserve">Enafer - Equip.Electrónicos, Lda   </v>
          </cell>
        </row>
        <row r="3353">
          <cell r="B3353" t="str">
            <v xml:space="preserve">Enaque-Engª e Arquitectura, Lda    </v>
          </cell>
        </row>
        <row r="3354">
          <cell r="B3354" t="str">
            <v xml:space="preserve">Enarco-Gab.Engenharia e Arquitect. </v>
          </cell>
        </row>
        <row r="3355">
          <cell r="B3355" t="str">
            <v xml:space="preserve">Endal-Estudos,Decor.Alumínios,Lda  </v>
          </cell>
        </row>
        <row r="3356">
          <cell r="B3356" t="str">
            <v xml:space="preserve">Endesa Energia                     </v>
          </cell>
        </row>
        <row r="3357">
          <cell r="B3357" t="str">
            <v xml:space="preserve">Endesa-Comercialização de Energia  </v>
          </cell>
        </row>
        <row r="3358">
          <cell r="B3358" t="str">
            <v xml:space="preserve">Endress+Hauser Portugal Unip.Lda   </v>
          </cell>
        </row>
        <row r="3359">
          <cell r="B3359" t="str">
            <v xml:space="preserve">Enelec-Proj.Mont.Elec.Instrum.SA   </v>
          </cell>
        </row>
        <row r="3360">
          <cell r="B3360" t="str">
            <v xml:space="preserve">Enerágua                           </v>
          </cell>
        </row>
        <row r="3361">
          <cell r="B3361" t="str">
            <v xml:space="preserve">Energia Com.E Ind.de Mat.El.,Lda   </v>
          </cell>
        </row>
        <row r="3362">
          <cell r="B3362" t="str">
            <v xml:space="preserve">Energia Técnica-Gab.Engenharia,Lda </v>
          </cell>
        </row>
        <row r="3363">
          <cell r="B3363" t="str">
            <v>Energiavital-Prod.Magnetoterapia,Ld</v>
          </cell>
        </row>
        <row r="3364">
          <cell r="B3364" t="str">
            <v xml:space="preserve">Enermec-Gab.Técn.M.Industriais,Lda </v>
          </cell>
        </row>
        <row r="3365">
          <cell r="B3365" t="str">
            <v xml:space="preserve">Eng. Luís Gomes, SA                </v>
          </cell>
        </row>
        <row r="3366">
          <cell r="B3366" t="str">
            <v xml:space="preserve">Eng. Rodrigues  Gomes &amp; Associados </v>
          </cell>
        </row>
        <row r="3367">
          <cell r="B3367" t="str">
            <v xml:space="preserve">Engeal - Caixilharia, Lda          </v>
          </cell>
        </row>
        <row r="3368">
          <cell r="B3368" t="str">
            <v xml:space="preserve">Engebritres - Tecn.Com.Eq.Ind.Lda  </v>
          </cell>
        </row>
        <row r="3369">
          <cell r="B3369" t="str">
            <v>Engeland-Proj.Med.Topo.Fotográf.Lda</v>
          </cell>
        </row>
        <row r="3370">
          <cell r="B3370" t="str">
            <v xml:space="preserve">Engels-Logística e Ambiente, Lda   </v>
          </cell>
        </row>
        <row r="3371">
          <cell r="B3371" t="str">
            <v xml:space="preserve">Engeneer.Solut.Port-Infor.Eng.Lda  </v>
          </cell>
        </row>
        <row r="3372">
          <cell r="B3372" t="str">
            <v xml:space="preserve">Engenharia Acústica Ambiente,Lda   </v>
          </cell>
        </row>
        <row r="3373">
          <cell r="B3373" t="str">
            <v xml:space="preserve">Engenharia,Repres.Tecn.Indust.Lda  </v>
          </cell>
        </row>
        <row r="3374">
          <cell r="B3374" t="str">
            <v xml:space="preserve">Engenhod'ouro                      </v>
          </cell>
        </row>
        <row r="3375">
          <cell r="B3375" t="str">
            <v xml:space="preserve">Engibuilt-Construções .Lda         </v>
          </cell>
        </row>
        <row r="3376">
          <cell r="B3376" t="str">
            <v>Engiciclo-Engenharia do Ambiente,LD</v>
          </cell>
        </row>
        <row r="3377">
          <cell r="B3377" t="str">
            <v xml:space="preserve">Engidifica-Edif.Fiscal.G.Obras,Lda </v>
          </cell>
        </row>
        <row r="3378">
          <cell r="B3378" t="str">
            <v xml:space="preserve">Engidro-Estudos Engenharia, Lda    </v>
          </cell>
        </row>
        <row r="3379">
          <cell r="B3379" t="str">
            <v xml:space="preserve">Engil-Soc.Construção Civil, Sa     </v>
          </cell>
        </row>
        <row r="3380">
          <cell r="B3380" t="str">
            <v xml:space="preserve">Engine Creative Consultants, Ltd   </v>
          </cell>
        </row>
        <row r="3381">
          <cell r="B3381" t="str">
            <v xml:space="preserve">Engine Service Desing              </v>
          </cell>
        </row>
        <row r="3382">
          <cell r="B3382" t="str">
            <v xml:space="preserve">Engisun, Lda                       </v>
          </cell>
        </row>
        <row r="3383">
          <cell r="B3383" t="str">
            <v xml:space="preserve">Engivia-Consultores Engenharia, SA </v>
          </cell>
        </row>
        <row r="3384">
          <cell r="B3384" t="str">
            <v xml:space="preserve">English 4u- Beja                   </v>
          </cell>
        </row>
        <row r="3385">
          <cell r="B3385" t="str">
            <v xml:space="preserve">Engº Edgar Bernardes, Lda.         </v>
          </cell>
        </row>
        <row r="3386">
          <cell r="B3386" t="str">
            <v>ENJOYSUCCESS-Promoção Eventos Unip.</v>
          </cell>
        </row>
        <row r="3387">
          <cell r="B3387" t="str">
            <v xml:space="preserve">Enkrott-Gest.Trat.Aguas, S.A.      </v>
          </cell>
        </row>
        <row r="3388">
          <cell r="B3388" t="str">
            <v>Enor-Elevação e Equipamentos Indust</v>
          </cell>
        </row>
        <row r="3389">
          <cell r="B3389" t="str">
            <v xml:space="preserve">ENOS-Ass.Port.Assist.Soc.Trab.     </v>
          </cell>
        </row>
        <row r="3390">
          <cell r="B3390" t="str">
            <v xml:space="preserve">Ensigest-Gestão Estab.Ensino, SA   </v>
          </cell>
        </row>
        <row r="3391">
          <cell r="B3391" t="str">
            <v xml:space="preserve">Ensilis-Educação e Formação, SA    </v>
          </cell>
        </row>
        <row r="3392">
          <cell r="B3392" t="str">
            <v xml:space="preserve">Ensinus-Estudos Superiores, Sa     </v>
          </cell>
        </row>
        <row r="3393">
          <cell r="B3393" t="str">
            <v xml:space="preserve">Ensitel - Engenharia Sistemas,SA   </v>
          </cell>
        </row>
        <row r="3394">
          <cell r="B3394" t="str">
            <v xml:space="preserve">Ensulmeci-Gest.Proj.Engenharia,SA  </v>
          </cell>
        </row>
        <row r="3395">
          <cell r="B3395" t="str">
            <v>Enterasys Networks Distribution Ltd</v>
          </cell>
        </row>
        <row r="3396">
          <cell r="B3396" t="str">
            <v xml:space="preserve">Entidade Regional Turismo  Algarve </v>
          </cell>
        </row>
        <row r="3397">
          <cell r="B3397" t="str">
            <v xml:space="preserve">Entreposto Algarve-Viat.Máq.,Lda   </v>
          </cell>
        </row>
        <row r="3398">
          <cell r="B3398" t="str">
            <v xml:space="preserve">Entreposto LH - Com.Viaturas, SA   </v>
          </cell>
        </row>
        <row r="3399">
          <cell r="B3399" t="str">
            <v>Entreposto Máquinas-C..Eq.Ag.Ind.SA</v>
          </cell>
        </row>
        <row r="3400">
          <cell r="B3400" t="str">
            <v xml:space="preserve">Entreposto Setúbal-Com.Viat.Máq.SA </v>
          </cell>
        </row>
        <row r="3401">
          <cell r="B3401" t="str">
            <v xml:space="preserve">Entreposto-Faro-Viat.Máquinas,Ld   </v>
          </cell>
        </row>
        <row r="3402">
          <cell r="B3402" t="str">
            <v xml:space="preserve">Entreposto-Lisboa-Com.Viatur,Lda   </v>
          </cell>
        </row>
        <row r="3403">
          <cell r="B3403" t="str">
            <v xml:space="preserve">EnviEstudos-SA                     </v>
          </cell>
        </row>
        <row r="3404">
          <cell r="B3404" t="str">
            <v xml:space="preserve">Enviprime-C.Est.Tecn.Amb.Segur.SA  </v>
          </cell>
        </row>
        <row r="3405">
          <cell r="B3405" t="str">
            <v xml:space="preserve">Environment Transport &amp; Planning   </v>
          </cell>
        </row>
        <row r="3406">
          <cell r="B3406" t="str">
            <v>EOQ MNB - European Quality Congress</v>
          </cell>
        </row>
        <row r="3407">
          <cell r="B3407" t="str">
            <v xml:space="preserve">Epal-Emp.Portug. Águas Livres,SA   </v>
          </cell>
        </row>
        <row r="3408">
          <cell r="B3408" t="str">
            <v xml:space="preserve">EPIDOR Portugal-Compon.Industr.Lda </v>
          </cell>
        </row>
        <row r="3409">
          <cell r="B3409" t="str">
            <v xml:space="preserve">EPIS-Empresários P/Inclusão Social </v>
          </cell>
        </row>
        <row r="3410">
          <cell r="B3410" t="str">
            <v xml:space="preserve">Epme-Emp.Port.Mont.Eléctricas,Lda  </v>
          </cell>
        </row>
        <row r="3411">
          <cell r="B3411" t="str">
            <v xml:space="preserve">Epoch  Multimédia, Lda             </v>
          </cell>
        </row>
        <row r="3412">
          <cell r="B3412" t="str">
            <v>Eppe-Est.Prévio Proj.Engenharia,Lda</v>
          </cell>
        </row>
        <row r="3413">
          <cell r="B3413" t="str">
            <v xml:space="preserve">E-Projectos                        </v>
          </cell>
        </row>
        <row r="3414">
          <cell r="B3414" t="str">
            <v xml:space="preserve">Equador &amp; Mendes, SA               </v>
          </cell>
        </row>
        <row r="3415">
          <cell r="B3415" t="str">
            <v xml:space="preserve">Equant Integration Services(Eis)   </v>
          </cell>
        </row>
        <row r="3416">
          <cell r="B3416" t="str">
            <v xml:space="preserve">Equiambi-Eq.Serv.Gestão Ambientais </v>
          </cell>
        </row>
        <row r="3417">
          <cell r="B3417" t="str">
            <v>Equiconsumo-Eq.Cons.Escrit.,Unipess</v>
          </cell>
        </row>
        <row r="3418">
          <cell r="B3418" t="str">
            <v xml:space="preserve">Equifuel - Equip.Petrolíferos,Lda  </v>
          </cell>
        </row>
        <row r="3419">
          <cell r="B3419" t="str">
            <v xml:space="preserve">Equilazer-Equip.Desport.Lazer, Lda </v>
          </cell>
        </row>
        <row r="3420">
          <cell r="B3420" t="str">
            <v xml:space="preserve">Equi-Libra, Lda.                   </v>
          </cell>
        </row>
        <row r="3421">
          <cell r="B3421" t="str">
            <v>Equilibrium-Lab.C.Qualid.Procºs.Lda</v>
          </cell>
        </row>
        <row r="3422">
          <cell r="B3422" t="str">
            <v xml:space="preserve">Equim - Equip.Industriais, Lda     </v>
          </cell>
        </row>
        <row r="3423">
          <cell r="B3423" t="str">
            <v xml:space="preserve">Equimove-Equip.de Moviment.,Lda.   </v>
          </cell>
        </row>
        <row r="3424">
          <cell r="B3424" t="str">
            <v xml:space="preserve">Equinox-Equipamentos de Inox,Lda   </v>
          </cell>
        </row>
        <row r="3425">
          <cell r="B3425" t="str">
            <v xml:space="preserve">Equior-Engenharia e Qualidade, Lda </v>
          </cell>
        </row>
        <row r="3426">
          <cell r="B3426" t="str">
            <v xml:space="preserve">Equipa A - Recursos Humanos        </v>
          </cell>
        </row>
        <row r="3427">
          <cell r="B3427" t="str">
            <v xml:space="preserve">Equipagua-Equip P/Trat.Água,Lda.   </v>
          </cell>
        </row>
        <row r="3428">
          <cell r="B3428" t="str">
            <v>Equipex-Equip.Mobiliário Escolar,Ld</v>
          </cell>
        </row>
        <row r="3429">
          <cell r="B3429" t="str">
            <v xml:space="preserve">Equipleva - Eq.Elev.Transp.,Lda    </v>
          </cell>
        </row>
        <row r="3430">
          <cell r="B3430" t="str">
            <v>Equipleva II-Ass.Eq.Elev.Transp.Lda</v>
          </cell>
        </row>
        <row r="3431">
          <cell r="B3431" t="str">
            <v xml:space="preserve">Equipo Comercial, S.A              </v>
          </cell>
        </row>
        <row r="3432">
          <cell r="B3432" t="str">
            <v>Equipo-Electricid.-Mat.Eq.Elect,Lda</v>
          </cell>
        </row>
        <row r="3433">
          <cell r="B3433" t="str">
            <v xml:space="preserve">Equipo-Equipamentos Industr.,Lda   </v>
          </cell>
        </row>
        <row r="3434">
          <cell r="B3434" t="str">
            <v xml:space="preserve">Equipolar - Electrodomésticos, Lda </v>
          </cell>
        </row>
        <row r="3435">
          <cell r="B3435" t="str">
            <v xml:space="preserve">Equipolar-Lojas de Electrodom. Ldª </v>
          </cell>
        </row>
        <row r="3436">
          <cell r="B3436" t="str">
            <v xml:space="preserve">EQUISAN - Engenharia               </v>
          </cell>
        </row>
        <row r="3437">
          <cell r="B3437" t="str">
            <v xml:space="preserve">Equisistemas - Rac.Sistemas, Lda   </v>
          </cell>
        </row>
        <row r="3438">
          <cell r="B3438" t="str">
            <v xml:space="preserve">Equitubos - Tubos e Equipam.,Lda   </v>
          </cell>
        </row>
        <row r="3439">
          <cell r="B3439" t="str">
            <v xml:space="preserve">Era-Europaiche Rechtsakademie      </v>
          </cell>
        </row>
        <row r="3440">
          <cell r="B3440" t="str">
            <v xml:space="preserve">Ercílio Fernando Andrade Dias      </v>
          </cell>
        </row>
        <row r="3441">
          <cell r="B3441" t="str">
            <v xml:space="preserve">Ereda - Eng.Redes de Dados, Lda    </v>
          </cell>
        </row>
        <row r="3442">
          <cell r="B3442" t="str">
            <v>Erfi-Revestimentos e Perfilados, Ld</v>
          </cell>
        </row>
        <row r="3443">
          <cell r="B3443" t="str">
            <v xml:space="preserve">Erfoto - Fotografia Aérea, Lda     </v>
          </cell>
        </row>
        <row r="3444">
          <cell r="B3444" t="str">
            <v xml:space="preserve">Ergoestudo-Mobil. Escritório, Lda  </v>
          </cell>
        </row>
        <row r="3445">
          <cell r="B3445" t="str">
            <v xml:space="preserve">Ergoeuropa-Com.Internacional,Lda   </v>
          </cell>
        </row>
        <row r="3446">
          <cell r="B3446" t="str">
            <v xml:space="preserve">Ergosoft - Gestão Informática, Lda </v>
          </cell>
        </row>
        <row r="3447">
          <cell r="B3447" t="str">
            <v>Ergotec-Equipamentos para Escritóri</v>
          </cell>
        </row>
        <row r="3448">
          <cell r="B3448" t="str">
            <v xml:space="preserve">Ergotempus-Móv.Escritório Dec.Lda  </v>
          </cell>
        </row>
        <row r="3449">
          <cell r="B3449" t="str">
            <v xml:space="preserve">Ericsson Telecomunicações, Lda     </v>
          </cell>
        </row>
        <row r="3450">
          <cell r="B3450" t="str">
            <v xml:space="preserve">ERM Portugal-C.Engª Ambiente,Lda   </v>
          </cell>
        </row>
        <row r="3451">
          <cell r="B3451" t="str">
            <v xml:space="preserve">Ermax-Mat.Contr.Segurança, Lda     </v>
          </cell>
        </row>
        <row r="3452">
          <cell r="B3452" t="str">
            <v xml:space="preserve">ERMENANDO A. SANTOS SILVA          </v>
          </cell>
        </row>
        <row r="3453">
          <cell r="B3453" t="str">
            <v xml:space="preserve">Ermida e Cia., Lda                 </v>
          </cell>
        </row>
        <row r="3454">
          <cell r="B3454" t="str">
            <v xml:space="preserve">Ernestina Boieiro                  </v>
          </cell>
        </row>
        <row r="3455">
          <cell r="B3455" t="str">
            <v xml:space="preserve">Ernesto Alexandre, Lda.            </v>
          </cell>
        </row>
        <row r="3456">
          <cell r="B3456" t="str">
            <v xml:space="preserve">Ernesto de Oliveira                </v>
          </cell>
        </row>
        <row r="3457">
          <cell r="B3457" t="str">
            <v xml:space="preserve">Ernesto de Sá Enes Barreiros, Lda  </v>
          </cell>
        </row>
        <row r="3458">
          <cell r="B3458" t="str">
            <v xml:space="preserve">Ernesto José Gonçalves Estevinho   </v>
          </cell>
        </row>
        <row r="3459">
          <cell r="B3459" t="str">
            <v xml:space="preserve">Ernesto José Gonçalves Estevinho   </v>
          </cell>
        </row>
        <row r="3460">
          <cell r="B3460" t="str">
            <v xml:space="preserve">Ernesto Manuel Fernandes Alves     </v>
          </cell>
        </row>
        <row r="3461">
          <cell r="B3461" t="str">
            <v xml:space="preserve">Ernesto Monteiro Melo              </v>
          </cell>
        </row>
        <row r="3462">
          <cell r="B3462" t="str">
            <v xml:space="preserve">Ernesto Oliveira Vieira            </v>
          </cell>
        </row>
        <row r="3463">
          <cell r="B3463" t="str">
            <v xml:space="preserve">Ernesto Rodrigues Victor           </v>
          </cell>
        </row>
        <row r="3464">
          <cell r="B3464" t="str">
            <v xml:space="preserve">Ernst &amp; Young Audit &amp; Ass.-SROC,SA </v>
          </cell>
        </row>
        <row r="3465">
          <cell r="B3465" t="str">
            <v xml:space="preserve">Ernst &amp; Young e Cia.               </v>
          </cell>
        </row>
        <row r="3466">
          <cell r="B3466" t="str">
            <v xml:space="preserve">Ertecna - Empr.Rev.Tecnicos, Lda   </v>
          </cell>
        </row>
        <row r="3467">
          <cell r="B3467" t="str">
            <v xml:space="preserve">ERT-Equip.Reparações Técnicas, Lda </v>
          </cell>
        </row>
        <row r="3468">
          <cell r="B3468" t="str">
            <v xml:space="preserve">Esaguy e Valente-Soc.Med.Imob.Lda  </v>
          </cell>
        </row>
        <row r="3469">
          <cell r="B3469" t="str">
            <v xml:space="preserve">Esc.Sup.Gestão Hotel.Turísmo       </v>
          </cell>
        </row>
        <row r="3470">
          <cell r="B3470" t="str">
            <v xml:space="preserve">Escala de Ideias                   </v>
          </cell>
        </row>
        <row r="3471">
          <cell r="B3471" t="str">
            <v xml:space="preserve">Escalatur-Viagens e Turismo, Lda   </v>
          </cell>
        </row>
        <row r="3472">
          <cell r="B3472" t="str">
            <v xml:space="preserve">Escaleira Radiadores, Lda          </v>
          </cell>
        </row>
        <row r="3473">
          <cell r="B3473" t="str">
            <v xml:space="preserve">Escola Básica 2º e 3º Ciclos Feijó </v>
          </cell>
        </row>
        <row r="3474">
          <cell r="B3474" t="str">
            <v>Escola Básica Integrada Santa Maria</v>
          </cell>
        </row>
        <row r="3475">
          <cell r="B3475" t="str">
            <v>Escola Básica nº 4 (Primária Penha)</v>
          </cell>
        </row>
        <row r="3476">
          <cell r="B3476" t="str">
            <v xml:space="preserve">Escola de Condução Idal            </v>
          </cell>
        </row>
        <row r="3477">
          <cell r="B3477" t="str">
            <v xml:space="preserve">Escola de Condução Moderna         </v>
          </cell>
        </row>
        <row r="3478">
          <cell r="B3478" t="str">
            <v xml:space="preserve">Escola E.B. 2,3 Prof José Buísel   </v>
          </cell>
        </row>
        <row r="3479">
          <cell r="B3479" t="str">
            <v xml:space="preserve">Escola Europeia de Coaching        </v>
          </cell>
        </row>
        <row r="3480">
          <cell r="B3480" t="str">
            <v xml:space="preserve">Escola Hotelaria e Tur. do Algarve </v>
          </cell>
        </row>
        <row r="3481">
          <cell r="B3481" t="str">
            <v xml:space="preserve">Escola Nacional de Bombeiros       </v>
          </cell>
        </row>
        <row r="3482">
          <cell r="B3482" t="str">
            <v xml:space="preserve">Escola Novas Tecnologias Açores    </v>
          </cell>
        </row>
        <row r="3483">
          <cell r="B3483" t="str">
            <v xml:space="preserve">Escola Profissional das Capelas    </v>
          </cell>
        </row>
        <row r="3484">
          <cell r="B3484" t="str">
            <v xml:space="preserve">Escola Secundária de Tavira        </v>
          </cell>
        </row>
        <row r="3485">
          <cell r="B3485" t="str">
            <v>Escola Secundária de Tomás Cabreira</v>
          </cell>
        </row>
        <row r="3486">
          <cell r="B3486" t="str">
            <v xml:space="preserve">Escola Secundária Monte Caparica   </v>
          </cell>
        </row>
        <row r="3487">
          <cell r="B3487" t="str">
            <v xml:space="preserve">Escola Sup.Enfermagem P.Delgada    </v>
          </cell>
        </row>
        <row r="3488">
          <cell r="B3488" t="str">
            <v xml:space="preserve">Escolas Cambridge, SA              </v>
          </cell>
        </row>
        <row r="3489">
          <cell r="B3489" t="str">
            <v xml:space="preserve">Escolher Sucesso, Lda              </v>
          </cell>
        </row>
        <row r="3490">
          <cell r="B3490" t="str">
            <v xml:space="preserve">Escol-Serviços de Segurança, SA    </v>
          </cell>
        </row>
        <row r="3491">
          <cell r="B3491" t="str">
            <v>Escrita Virtual-Publ.Electrónicas,L</v>
          </cell>
        </row>
        <row r="3492">
          <cell r="B3492" t="str">
            <v xml:space="preserve">Escritomática-Racion.E Segur.Lda   </v>
          </cell>
        </row>
        <row r="3493">
          <cell r="B3493" t="str">
            <v xml:space="preserve">Escritório Digital-Represent.,Lda  </v>
          </cell>
        </row>
        <row r="3494">
          <cell r="B3494" t="str">
            <v xml:space="preserve">Esdi - Eq.Suporte Informação,Lda   </v>
          </cell>
        </row>
        <row r="3495">
          <cell r="B3495" t="str">
            <v xml:space="preserve">Esegur-Empresa Segurança, SA       </v>
          </cell>
        </row>
        <row r="3496">
          <cell r="B3496" t="str">
            <v>Eses-Espírito Santo Eq.Segurança,Sa</v>
          </cell>
        </row>
        <row r="3497">
          <cell r="B3497" t="str">
            <v xml:space="preserve">Esferovite, Lda                    </v>
          </cell>
        </row>
        <row r="3498">
          <cell r="B3498" t="str">
            <v xml:space="preserve">ESGHT-Esc.Sup.Gest.,Hot. e Turismo </v>
          </cell>
        </row>
        <row r="3499">
          <cell r="B3499" t="str">
            <v xml:space="preserve">Esgotomecânica-Técn.Desentup.,Lda  </v>
          </cell>
        </row>
        <row r="3500">
          <cell r="B3500" t="str">
            <v xml:space="preserve">Esgotos Algarve                    </v>
          </cell>
        </row>
        <row r="3501">
          <cell r="B3501" t="str">
            <v xml:space="preserve">ESII-Estudios y Sol.Inf.Ingenieria </v>
          </cell>
        </row>
        <row r="3502">
          <cell r="B3502" t="str">
            <v xml:space="preserve">Esmena-Sistemas Armazenagem,Lda    </v>
          </cell>
        </row>
        <row r="3503">
          <cell r="B3503" t="str">
            <v xml:space="preserve">ESMERALDA CRISTINA N. F R FERREIRA </v>
          </cell>
        </row>
        <row r="3504">
          <cell r="B3504" t="str">
            <v xml:space="preserve">ESM-Estudo e Fabrico de Máq.,Lda   </v>
          </cell>
        </row>
        <row r="3505">
          <cell r="B3505" t="str">
            <v xml:space="preserve">Espaço Encantado-Servº Organização </v>
          </cell>
        </row>
        <row r="3506">
          <cell r="B3506" t="str">
            <v xml:space="preserve">Espaço Fernando-Act.Hoteleiras,Lda </v>
          </cell>
        </row>
        <row r="3507">
          <cell r="B3507" t="str">
            <v xml:space="preserve">Espaço Poente,Restaurantes Agrup.  </v>
          </cell>
        </row>
        <row r="3508">
          <cell r="B3508" t="str">
            <v xml:space="preserve">Espaço Quinta-Soc.Rest.Eventos,Lda </v>
          </cell>
        </row>
        <row r="3509">
          <cell r="B3509" t="str">
            <v xml:space="preserve">Espaço X-S.Pub.Design A.Filmes,Lda </v>
          </cell>
        </row>
        <row r="3510">
          <cell r="B3510" t="str">
            <v xml:space="preserve">Espaçomar-Soc.Imp.e Export.,Lda.   </v>
          </cell>
        </row>
        <row r="3511">
          <cell r="B3511" t="str">
            <v xml:space="preserve">Espaçoteis-Imobil.Turísticos, S.A. </v>
          </cell>
        </row>
        <row r="3512">
          <cell r="B3512" t="str">
            <v xml:space="preserve">Espectral Telecomunicações, S.A.   </v>
          </cell>
        </row>
        <row r="3513">
          <cell r="B3513" t="str">
            <v xml:space="preserve">Espelhadora Moderna, Lda           </v>
          </cell>
        </row>
        <row r="3514">
          <cell r="B3514" t="str">
            <v>Espelhopaco-Comércio e Serviços, Ld</v>
          </cell>
        </row>
        <row r="3515">
          <cell r="B3515" t="str">
            <v xml:space="preserve">Esperança &amp; Ferreira, Lda          </v>
          </cell>
        </row>
        <row r="3516">
          <cell r="B3516" t="str">
            <v xml:space="preserve">Esperançarte-Artes Gráficas, Lda   </v>
          </cell>
        </row>
        <row r="3517">
          <cell r="B3517" t="str">
            <v xml:space="preserve">Espírito do Vinho-Com.Distrib.,SA  </v>
          </cell>
        </row>
        <row r="3518">
          <cell r="B3518" t="str">
            <v xml:space="preserve">Espírito Prático - Unipessoal, Lda </v>
          </cell>
        </row>
        <row r="3519">
          <cell r="B3519" t="str">
            <v xml:space="preserve">Espírito Santo, Cruz &amp; Coelho,SROC </v>
          </cell>
        </row>
        <row r="3520">
          <cell r="B3520" t="str">
            <v>Esri Portugal-Sist.Inf.Geográfica,S</v>
          </cell>
        </row>
        <row r="3521">
          <cell r="B3521" t="str">
            <v xml:space="preserve">Essência dos Eventos, Lda          </v>
          </cell>
        </row>
        <row r="3522">
          <cell r="B3522" t="str">
            <v xml:space="preserve">ESSILO PORTUGAL, LDª               </v>
          </cell>
        </row>
        <row r="3523">
          <cell r="B3523" t="str">
            <v>Essilor Portugal-Soc.Ind.Óptica,Lda</v>
          </cell>
        </row>
        <row r="3524">
          <cell r="B3524" t="str">
            <v xml:space="preserve">Est.Joaquim Fonseca Albuquerque    </v>
          </cell>
        </row>
        <row r="3525">
          <cell r="B3525" t="str">
            <v xml:space="preserve">Esta - Gestão de Hotéis, S.A.      </v>
          </cell>
        </row>
        <row r="3526">
          <cell r="B3526" t="str">
            <v xml:space="preserve">Estab. J. B. Fernandes, S.A.       </v>
          </cell>
        </row>
        <row r="3527">
          <cell r="B3527" t="str">
            <v xml:space="preserve">Estabelec. Manuel Ferreira, Lda.   </v>
          </cell>
        </row>
        <row r="3528">
          <cell r="B3528" t="str">
            <v xml:space="preserve">Estagest - Gestão Restaur.Bares,Sa </v>
          </cell>
        </row>
        <row r="3529">
          <cell r="B3529" t="str">
            <v xml:space="preserve">Estalagem da Boega                 </v>
          </cell>
        </row>
        <row r="3530">
          <cell r="B3530" t="str">
            <v xml:space="preserve">Estalagem Via Norte                </v>
          </cell>
        </row>
        <row r="3531">
          <cell r="B3531" t="str">
            <v xml:space="preserve">Estalagem-Senhora da Rosa          </v>
          </cell>
        </row>
        <row r="3532">
          <cell r="B3532" t="str">
            <v>Estela Golf-Activ.Desp.Turísticas,S</v>
          </cell>
        </row>
        <row r="3533">
          <cell r="B3533" t="str">
            <v>Estela Maria Rodrigues Trindade Bar</v>
          </cell>
        </row>
        <row r="3534">
          <cell r="B3534" t="str">
            <v xml:space="preserve">Estevam e Estevam -C.Civil, Lda    </v>
          </cell>
        </row>
        <row r="3535">
          <cell r="B3535" t="str">
            <v xml:space="preserve">Estin - Estudo e Informática,Lda   </v>
          </cell>
        </row>
        <row r="3536">
          <cell r="B3536" t="str">
            <v xml:space="preserve">Estiplano - Estudos Projectos, Lda </v>
          </cell>
        </row>
        <row r="3537">
          <cell r="B3537" t="str">
            <v xml:space="preserve">Estobra, Lda                       </v>
          </cell>
        </row>
        <row r="3538">
          <cell r="B3538" t="str">
            <v xml:space="preserve">Estores Pires &amp; Monteiro, Lda      </v>
          </cell>
        </row>
        <row r="3539">
          <cell r="B3539" t="str">
            <v xml:space="preserve">Estores Vitória, Lda.              </v>
          </cell>
        </row>
        <row r="3540">
          <cell r="B3540" t="str">
            <v>Estoril Hotel-S.Exploração Hotéis,L</v>
          </cell>
        </row>
        <row r="3541">
          <cell r="B3541" t="str">
            <v>Estoril Mandarim Act.Hoteleiras, Ld</v>
          </cell>
        </row>
        <row r="3542">
          <cell r="B3542" t="str">
            <v xml:space="preserve">Estoril Sol III-Turismo Animação e </v>
          </cell>
        </row>
        <row r="3543">
          <cell r="B3543" t="str">
            <v xml:space="preserve">Estraga Ferro-Serralharia Unip.Lda </v>
          </cell>
        </row>
        <row r="3544">
          <cell r="B3544" t="str">
            <v xml:space="preserve">Estrelas de papel, edições         </v>
          </cell>
        </row>
        <row r="3545">
          <cell r="B3545" t="str">
            <v xml:space="preserve">Estro-Criação C.Com.Comerciais,Lda </v>
          </cell>
        </row>
        <row r="3546">
          <cell r="B3546" t="str">
            <v xml:space="preserve">Estúdio 1B-Produç.Gráficas, Lda    </v>
          </cell>
        </row>
        <row r="3547">
          <cell r="B3547" t="str">
            <v xml:space="preserve">Estúdios Magano, Lda               </v>
          </cell>
        </row>
        <row r="3548">
          <cell r="B3548" t="str">
            <v xml:space="preserve">Estudo Base-Concep.Exec.Engª, Lda  </v>
          </cell>
        </row>
        <row r="3549">
          <cell r="B3549" t="str">
            <v xml:space="preserve">Estudocivil, Lda                   </v>
          </cell>
        </row>
        <row r="3550">
          <cell r="B3550" t="str">
            <v xml:space="preserve">Estufa Real-Restaurante            </v>
          </cell>
        </row>
        <row r="3551">
          <cell r="B3551" t="str">
            <v xml:space="preserve">Esubstance, Ltd                    </v>
          </cell>
        </row>
        <row r="3552">
          <cell r="B3552" t="str">
            <v xml:space="preserve">ET,LDA                             </v>
          </cell>
        </row>
        <row r="3553">
          <cell r="B3553" t="str">
            <v xml:space="preserve">Etablissements degreane Electron   </v>
          </cell>
        </row>
        <row r="3554">
          <cell r="B3554" t="str">
            <v xml:space="preserve">Etablissements Emile Bruylant      </v>
          </cell>
        </row>
        <row r="3555">
          <cell r="B3555" t="str">
            <v xml:space="preserve">Etatrónica-Equipamentos Tecn.,S.A. </v>
          </cell>
        </row>
        <row r="3556">
          <cell r="B3556" t="str">
            <v xml:space="preserve">ETE - Logistica SA                 </v>
          </cell>
        </row>
        <row r="3557">
          <cell r="B3557" t="str">
            <v>ETE-Empresa de Turismo Estoril-EM-S</v>
          </cell>
        </row>
        <row r="3558">
          <cell r="B3558" t="str">
            <v xml:space="preserve">Et-Empr.Exp.Imp.Coop.Industr.Lda   </v>
          </cell>
        </row>
        <row r="3559">
          <cell r="B3559" t="str">
            <v xml:space="preserve">Etermar - Empr.Obras Terr.Mar.SA   </v>
          </cell>
        </row>
        <row r="3560">
          <cell r="B3560" t="str">
            <v>Ethos-Distribuidor  Reparador Autor</v>
          </cell>
        </row>
        <row r="3561">
          <cell r="B3561" t="str">
            <v xml:space="preserve">Etic-Esc.T.Imagem Com.Aplicada,Lda </v>
          </cell>
        </row>
        <row r="3562">
          <cell r="B3562" t="str">
            <v xml:space="preserve">Etienne Lacroix-Tous Artif., S.A   </v>
          </cell>
        </row>
        <row r="3563">
          <cell r="B3563" t="str">
            <v xml:space="preserve">Etiquel - Etiquetas, Lda           </v>
          </cell>
        </row>
        <row r="3564">
          <cell r="B3564" t="str">
            <v xml:space="preserve">Etno - Comunicação Social          </v>
          </cell>
        </row>
        <row r="3565">
          <cell r="B3565" t="str">
            <v>Etopi-Equip. Téc. Orgãos Pneum. p/I</v>
          </cell>
        </row>
        <row r="3566">
          <cell r="B3566" t="str">
            <v xml:space="preserve">Etrapel-Empresa Transf.Papeis,Lda  </v>
          </cell>
        </row>
        <row r="3567">
          <cell r="B3567" t="str">
            <v xml:space="preserve">EUACA                              </v>
          </cell>
        </row>
        <row r="3568">
          <cell r="B3568" t="str">
            <v>EUACA-Europ.U.Airport C.Association</v>
          </cell>
        </row>
        <row r="3569">
          <cell r="B3569" t="str">
            <v xml:space="preserve">Euclides da Conceição Duarte       </v>
          </cell>
        </row>
        <row r="3570">
          <cell r="B3570" t="str">
            <v xml:space="preserve">Euclides Sousa Quadros, Herdeiros  </v>
          </cell>
        </row>
        <row r="3571">
          <cell r="B3571" t="str">
            <v xml:space="preserve">EUGÉNIO DE LIMA PINTO ALONSO       </v>
          </cell>
        </row>
        <row r="3572">
          <cell r="B3572" t="str">
            <v>Eurequat Portugal-T.Identificação,L</v>
          </cell>
        </row>
        <row r="3573">
          <cell r="B3573" t="str">
            <v xml:space="preserve">Euresap-Euresa Portugal-C.Seg.SA   </v>
          </cell>
        </row>
        <row r="3574">
          <cell r="B3574" t="str">
            <v>Eurest (Portugal)-S.Europ.Restauraç</v>
          </cell>
        </row>
        <row r="3575">
          <cell r="B3575" t="str">
            <v>Eurest Gate Gourmet Faro-S.Catering</v>
          </cell>
        </row>
        <row r="3576">
          <cell r="B3576" t="str">
            <v xml:space="preserve">Eurico Augusto Hervet Duarte       </v>
          </cell>
        </row>
        <row r="3577">
          <cell r="B3577" t="str">
            <v xml:space="preserve">EURICO MANUEL BRANCO MENDES        </v>
          </cell>
        </row>
        <row r="3578">
          <cell r="B3578" t="str">
            <v xml:space="preserve">Euro Biness Guide                  </v>
          </cell>
        </row>
        <row r="3579">
          <cell r="B3579" t="str">
            <v xml:space="preserve">Euro Cartazes-Imag.Sinalética,Lda  </v>
          </cell>
        </row>
        <row r="3580">
          <cell r="B3580" t="str">
            <v xml:space="preserve">Euro Finance                       </v>
          </cell>
        </row>
        <row r="3581">
          <cell r="B3581" t="str">
            <v xml:space="preserve">Euro Rscg Design, Lda              </v>
          </cell>
        </row>
        <row r="3582">
          <cell r="B3582" t="str">
            <v xml:space="preserve">Euro RSCG Publicidade, Lda         </v>
          </cell>
        </row>
        <row r="3583">
          <cell r="B3583" t="str">
            <v xml:space="preserve">Euroaço-Soc.Com.Ferro Aço, Lda     </v>
          </cell>
        </row>
        <row r="3584">
          <cell r="B3584" t="str">
            <v xml:space="preserve">Euroaro - Equip.Oficinas, Lda      </v>
          </cell>
        </row>
        <row r="3585">
          <cell r="B3585" t="str">
            <v xml:space="preserve">Eurobrape-Editores Internac., Lda  </v>
          </cell>
        </row>
        <row r="3586">
          <cell r="B3586" t="str">
            <v xml:space="preserve">Eurocabos-Cond.Elect.Tecn.Av.Lda   </v>
          </cell>
        </row>
        <row r="3587">
          <cell r="B3587" t="str">
            <v xml:space="preserve">Eurocae Communication              </v>
          </cell>
        </row>
        <row r="3588">
          <cell r="B3588" t="str">
            <v xml:space="preserve">Eurocalor-Termo Instaladora, Lda   </v>
          </cell>
        </row>
        <row r="3589">
          <cell r="B3589" t="str">
            <v xml:space="preserve">Eurociber Portugal, S.A.           </v>
          </cell>
        </row>
        <row r="3590">
          <cell r="B3590" t="str">
            <v xml:space="preserve">Euroclario-Autom.Electricos,Lda    </v>
          </cell>
        </row>
        <row r="3591">
          <cell r="B3591" t="str">
            <v xml:space="preserve">Eurocol-Mat.Adesiv.Embalagem,Lda   </v>
          </cell>
        </row>
        <row r="3592">
          <cell r="B3592" t="str">
            <v xml:space="preserve">Eurocontrol                        </v>
          </cell>
        </row>
        <row r="3593">
          <cell r="B3593" t="str">
            <v xml:space="preserve">Eurocorreias-Corr.E Aces.Ind.Lda   </v>
          </cell>
        </row>
        <row r="3594">
          <cell r="B3594" t="str">
            <v xml:space="preserve">Eurodivisal - Com.Ind.C.Civil,Lda  </v>
          </cell>
        </row>
        <row r="3595">
          <cell r="B3595" t="str">
            <v xml:space="preserve">Euro-Eco Tecnolog. Ambientais,Lda  </v>
          </cell>
        </row>
        <row r="3596">
          <cell r="B3596" t="str">
            <v xml:space="preserve">Euroexpansão-Anál.Merc.Sondag.SA   </v>
          </cell>
        </row>
        <row r="3597">
          <cell r="B3597" t="str">
            <v xml:space="preserve">Eurofactoring-Soc.Factoring, SA    </v>
          </cell>
        </row>
        <row r="3598">
          <cell r="B3598" t="str">
            <v xml:space="preserve">EuroFireSafe-Imp.Exp.Eq.Segur,Lda  </v>
          </cell>
        </row>
        <row r="3599">
          <cell r="B3599" t="str">
            <v>Eurofrete-Trânsitos Aéreos Marit.Ld</v>
          </cell>
        </row>
        <row r="3600">
          <cell r="B3600" t="str">
            <v xml:space="preserve">Euroges, SA                        </v>
          </cell>
        </row>
        <row r="3601">
          <cell r="B3601" t="str">
            <v xml:space="preserve">Eurogoma-Soc.Com.Ind.Embal.Lda.    </v>
          </cell>
        </row>
        <row r="3602">
          <cell r="B3602" t="str">
            <v xml:space="preserve">Eurogrip-Prod.de Embalagem,Lda     </v>
          </cell>
        </row>
        <row r="3603">
          <cell r="B3603" t="str">
            <v xml:space="preserve">Eurogrupa-Trans.Internac.Com.Lda   </v>
          </cell>
        </row>
        <row r="3604">
          <cell r="B3604" t="str">
            <v xml:space="preserve">EuroImpala                         </v>
          </cell>
        </row>
        <row r="3605">
          <cell r="B3605" t="str">
            <v xml:space="preserve">Euroinsular Transitários, Lda      </v>
          </cell>
        </row>
        <row r="3606">
          <cell r="B3606" t="str">
            <v xml:space="preserve">Eurokongress Gmbh                  </v>
          </cell>
        </row>
        <row r="3607">
          <cell r="B3607" t="str">
            <v>Eurologistix - Apoio Logístico, Lda</v>
          </cell>
        </row>
        <row r="3608">
          <cell r="B3608" t="str">
            <v xml:space="preserve">Euromatel,Solu.e Sist. de Energia  </v>
          </cell>
        </row>
        <row r="3609">
          <cell r="B3609" t="str">
            <v>Euromatica-Organz. Informática, Ldª</v>
          </cell>
        </row>
        <row r="3610">
          <cell r="B3610" t="str">
            <v xml:space="preserve">Eurometa-Soc.Açoreana Serviços,Lda </v>
          </cell>
        </row>
        <row r="3611">
          <cell r="B3611" t="str">
            <v>Euromódulo-Soc.E.Pré-Fabricados,Lda</v>
          </cell>
        </row>
        <row r="3612">
          <cell r="B3612" t="str">
            <v>Euromoney Institutional  Investor P</v>
          </cell>
        </row>
        <row r="3613">
          <cell r="B3613" t="str">
            <v xml:space="preserve">Euromonitor International PLC      </v>
          </cell>
        </row>
        <row r="3614">
          <cell r="B3614" t="str">
            <v xml:space="preserve">Euromotas-António R.Mota e F.Lda   </v>
          </cell>
        </row>
        <row r="3615">
          <cell r="B3615" t="str">
            <v xml:space="preserve">Euronatura                         </v>
          </cell>
        </row>
        <row r="3616">
          <cell r="B3616" t="str">
            <v xml:space="preserve">EURONEXT LISBON, SA                </v>
          </cell>
        </row>
        <row r="3617">
          <cell r="B3617" t="str">
            <v xml:space="preserve">Europaforum Wien                   </v>
          </cell>
        </row>
        <row r="3618">
          <cell r="B3618" t="str">
            <v xml:space="preserve">Europcar France S.A.S.             </v>
          </cell>
        </row>
        <row r="3619">
          <cell r="B3619" t="str">
            <v xml:space="preserve">Europcar Internacional             </v>
          </cell>
        </row>
        <row r="3620">
          <cell r="B3620" t="str">
            <v xml:space="preserve">Europcor-Brindes Publicitários,Lda </v>
          </cell>
        </row>
        <row r="3621">
          <cell r="B3621" t="str">
            <v xml:space="preserve">Europe Information Service-Eis     </v>
          </cell>
        </row>
        <row r="3622">
          <cell r="B3622" t="str">
            <v>Europe Light-Com.M.Eléctr.I.Exp.Lda</v>
          </cell>
        </row>
        <row r="3623">
          <cell r="B3623" t="str">
            <v xml:space="preserve">European Air Law Association       </v>
          </cell>
        </row>
        <row r="3624">
          <cell r="B3624" t="str">
            <v xml:space="preserve">European Air Transport             </v>
          </cell>
        </row>
        <row r="3625">
          <cell r="B3625" t="str">
            <v xml:space="preserve">European Aviation Safatey Agency   </v>
          </cell>
        </row>
        <row r="3626">
          <cell r="B3626" t="str">
            <v xml:space="preserve">European Biometrics Portugal,Lda   </v>
          </cell>
        </row>
        <row r="3627">
          <cell r="B3627" t="str">
            <v xml:space="preserve">European Ceo                       </v>
          </cell>
        </row>
        <row r="3628">
          <cell r="B3628" t="str">
            <v xml:space="preserve">European Information Association   </v>
          </cell>
        </row>
        <row r="3629">
          <cell r="B3629" t="str">
            <v xml:space="preserve">European International             </v>
          </cell>
        </row>
        <row r="3630">
          <cell r="B3630" t="str">
            <v xml:space="preserve">European Quality Convention        </v>
          </cell>
        </row>
        <row r="3631">
          <cell r="B3631" t="str">
            <v xml:space="preserve">Europerfis-Estrut.Metálicas, Lda   </v>
          </cell>
        </row>
        <row r="3632">
          <cell r="B3632" t="str">
            <v xml:space="preserve">EuroPGS-proj.Cons.Gestão Seg.Lda   </v>
          </cell>
        </row>
        <row r="3633">
          <cell r="B3633" t="str">
            <v xml:space="preserve">Europneus-Comercio de Automóveis   </v>
          </cell>
        </row>
        <row r="3634">
          <cell r="B3634" t="str">
            <v xml:space="preserve">Euro-point e V.                    </v>
          </cell>
        </row>
        <row r="3635">
          <cell r="B3635" t="str">
            <v xml:space="preserve">Europontal-Materiais de Construção </v>
          </cell>
        </row>
        <row r="3636">
          <cell r="B3636" t="str">
            <v xml:space="preserve">Europress-Ed.Distr.Publicações,Lda </v>
          </cell>
        </row>
        <row r="3637">
          <cell r="B3637" t="str">
            <v xml:space="preserve">Europrogresso-Transf.Metalom.Lda   </v>
          </cell>
        </row>
        <row r="3638">
          <cell r="B3638" t="str">
            <v xml:space="preserve">Euroredutor-Com.Maq.E Ferr.,Lda.   </v>
          </cell>
        </row>
        <row r="3639">
          <cell r="B3639" t="str">
            <v xml:space="preserve">Euro-Rol (Norte)-Rolam.Ac.Ind.Lda  </v>
          </cell>
        </row>
        <row r="3640">
          <cell r="B3640" t="str">
            <v xml:space="preserve">Eurorumo - Lebres e Gama, Lda      </v>
          </cell>
        </row>
        <row r="3641">
          <cell r="B3641" t="str">
            <v xml:space="preserve">Eurosisnergia do Norte, Lda        </v>
          </cell>
        </row>
        <row r="3642">
          <cell r="B3642" t="str">
            <v xml:space="preserve">Eurosoluz, Lda                     </v>
          </cell>
        </row>
        <row r="3643">
          <cell r="B3643" t="str">
            <v xml:space="preserve">Eurospuma-Soc.Ind.Espum.Sint.Lda   </v>
          </cell>
        </row>
        <row r="3644">
          <cell r="B3644" t="str">
            <v>Eurostand-Stands Dec.Interiores,Lda</v>
          </cell>
        </row>
        <row r="3645">
          <cell r="B3645" t="str">
            <v>Eurotecnologia-Máq.Eq.Industriais,L</v>
          </cell>
        </row>
        <row r="3646">
          <cell r="B3646" t="str">
            <v xml:space="preserve">Eurotecnotel-Com.Imp.Eq.Hotel.Lda  </v>
          </cell>
        </row>
        <row r="3647">
          <cell r="B3647" t="str">
            <v xml:space="preserve">Eurotempo-Serv.E Represent., Lda   </v>
          </cell>
        </row>
        <row r="3648">
          <cell r="B3648" t="str">
            <v>Eurotubo-Soc.Mat.Construç.Civil,Lda</v>
          </cell>
        </row>
        <row r="3649">
          <cell r="B3649" t="str">
            <v xml:space="preserve">Eva - Sociedade Hoteleira, S.A.    </v>
          </cell>
        </row>
        <row r="3650">
          <cell r="B3650" t="str">
            <v xml:space="preserve">Eva International                  </v>
          </cell>
        </row>
        <row r="3651">
          <cell r="B3651" t="str">
            <v xml:space="preserve">Eval-Constr.Metálicas Eléctr.Lda   </v>
          </cell>
        </row>
        <row r="3652">
          <cell r="B3652" t="str">
            <v>Evale-Const.Metálicas Eléctricas,Ld</v>
          </cell>
        </row>
        <row r="3653">
          <cell r="B3653" t="str">
            <v xml:space="preserve">Evaristo Lima e Cia., Lda          </v>
          </cell>
        </row>
        <row r="3654">
          <cell r="B3654" t="str">
            <v xml:space="preserve">Evasão-Diversões e Turismo, Lda    </v>
          </cell>
        </row>
        <row r="3655">
          <cell r="B3655" t="str">
            <v xml:space="preserve">Eva-Transportes, S.A.              </v>
          </cell>
        </row>
        <row r="3656">
          <cell r="B3656" t="str">
            <v xml:space="preserve">Events in Focus                    </v>
          </cell>
        </row>
        <row r="3657">
          <cell r="B3657" t="str">
            <v xml:space="preserve">Eventura                           </v>
          </cell>
        </row>
        <row r="3658">
          <cell r="B3658" t="str">
            <v xml:space="preserve">Evert van Beekstraat               </v>
          </cell>
        </row>
        <row r="3659">
          <cell r="B3659" t="str">
            <v xml:space="preserve">Evicar Automóveis, S.A.            </v>
          </cell>
        </row>
        <row r="3660">
          <cell r="B3660" t="str">
            <v xml:space="preserve">Evicar Sul - Com. Camiões, Lda     </v>
          </cell>
        </row>
        <row r="3661">
          <cell r="B3661" t="str">
            <v>Evoluitech-Formação Consultoria,Lda</v>
          </cell>
        </row>
        <row r="3662">
          <cell r="B3662" t="str">
            <v>Evolution Evo-Sol. Audiovisuais,Lda</v>
          </cell>
        </row>
        <row r="3663">
          <cell r="B3663" t="str">
            <v>Évorahotel-Invest.Imob.Turísticos,S</v>
          </cell>
        </row>
        <row r="3664">
          <cell r="B3664" t="str">
            <v>EVT-AUTOAGRICOLA SOC. UNIPESSOAL, L</v>
          </cell>
        </row>
        <row r="3665">
          <cell r="B3665" t="str">
            <v xml:space="preserve">Exactusensu-Consultores Ass.Lda    </v>
          </cell>
        </row>
        <row r="3666">
          <cell r="B3666" t="str">
            <v xml:space="preserve">Exaktor Eléctrica, Lda             </v>
          </cell>
        </row>
        <row r="3667">
          <cell r="B3667" t="str">
            <v xml:space="preserve">Excelsior Hotel Ernst AG           </v>
          </cell>
        </row>
        <row r="3668">
          <cell r="B3668" t="str">
            <v xml:space="preserve">Excepto-Apoio Contrução Civil, Lda </v>
          </cell>
        </row>
        <row r="3669">
          <cell r="B3669" t="str">
            <v xml:space="preserve">Exclamação-S.Comunicação,Unip. Lda </v>
          </cell>
        </row>
        <row r="3670">
          <cell r="B3670" t="str">
            <v>Exel de Portugal, Transitários, Lda</v>
          </cell>
        </row>
        <row r="3671">
          <cell r="B3671" t="str">
            <v xml:space="preserve">Exelmédica, Lda                    </v>
          </cell>
        </row>
        <row r="3672">
          <cell r="B3672" t="str">
            <v xml:space="preserve">Exfa - Soc.Com.Ind.Turismo, Lda    </v>
          </cell>
        </row>
        <row r="3673">
          <cell r="B3673" t="str">
            <v xml:space="preserve">EXICTOS-Socª Gestora Participações </v>
          </cell>
        </row>
        <row r="3674">
          <cell r="B3674" t="str">
            <v xml:space="preserve">Exide Technologies, Lda            </v>
          </cell>
        </row>
        <row r="3675">
          <cell r="B3675" t="str">
            <v xml:space="preserve">Eximforum-Serv.Inform.Gestão, Lda  </v>
          </cell>
        </row>
        <row r="3676">
          <cell r="B3676" t="str">
            <v xml:space="preserve">Eximo-Soc Rep Industriais, Lda     </v>
          </cell>
        </row>
        <row r="3677">
          <cell r="B3677" t="str">
            <v xml:space="preserve">Expandiserve-Sist.Informação, Lda  </v>
          </cell>
        </row>
        <row r="3678">
          <cell r="B3678" t="str">
            <v xml:space="preserve">Expansys                           </v>
          </cell>
        </row>
        <row r="3679">
          <cell r="B3679" t="str">
            <v xml:space="preserve">Experience Sport Lda               </v>
          </cell>
        </row>
        <row r="3680">
          <cell r="B3680" t="str">
            <v xml:space="preserve">Expertel - Comunicaç.Serviços,SA   </v>
          </cell>
        </row>
        <row r="3681">
          <cell r="B3681" t="str">
            <v xml:space="preserve">EXPODRINK-Import e Export Lda      </v>
          </cell>
        </row>
        <row r="3682">
          <cell r="B3682" t="str">
            <v xml:space="preserve">Expofor - Comerc. Rep. Automóveis, </v>
          </cell>
        </row>
        <row r="3683">
          <cell r="B3683" t="str">
            <v xml:space="preserve">Expolectra, Lda                    </v>
          </cell>
        </row>
        <row r="3684">
          <cell r="B3684" t="str">
            <v xml:space="preserve">Expolider-Feiras,Exp.Congressos,SA </v>
          </cell>
        </row>
        <row r="3685">
          <cell r="B3685" t="str">
            <v xml:space="preserve">Expomáquina-Tecn.Eq.Ind.Com.,Lda   </v>
          </cell>
        </row>
        <row r="3686">
          <cell r="B3686" t="str">
            <v xml:space="preserve">Expoplus-Unipessoal, Lda           </v>
          </cell>
        </row>
        <row r="3687">
          <cell r="B3687" t="str">
            <v xml:space="preserve">Exposat-Electron.Telecomunic,Lda   </v>
          </cell>
        </row>
        <row r="3688">
          <cell r="B3688" t="str">
            <v xml:space="preserve">Expoviagens-Viagens e Turismo,Lda  </v>
          </cell>
        </row>
        <row r="3689">
          <cell r="B3689" t="str">
            <v xml:space="preserve">Expresso Automático, Lda           </v>
          </cell>
        </row>
        <row r="3690">
          <cell r="B3690" t="str">
            <v xml:space="preserve">Expresso Pneus II-S.Pneumáticos,SA </v>
          </cell>
        </row>
        <row r="3691">
          <cell r="B3691" t="str">
            <v xml:space="preserve">Expressovidro-Vidros,Is.Caix.Lda   </v>
          </cell>
        </row>
        <row r="3692">
          <cell r="B3692" t="str">
            <v>Exprim Exec. e Proj. Interiores,Lda</v>
          </cell>
        </row>
        <row r="3693">
          <cell r="B3693" t="str">
            <v xml:space="preserve">Expro Aval - Expropr.Avaliaç.,Lda  </v>
          </cell>
        </row>
        <row r="3694">
          <cell r="B3694" t="str">
            <v xml:space="preserve">Extenza - Turpin                   </v>
          </cell>
        </row>
        <row r="3695">
          <cell r="B3695" t="str">
            <v>Extincêndios-Eq.Protecção Segur.Lda</v>
          </cell>
        </row>
        <row r="3696">
          <cell r="B3696" t="str">
            <v>Extinçor-Equipº e Serviços de Segur</v>
          </cell>
        </row>
        <row r="3697">
          <cell r="B3697" t="str">
            <v>Extra-Transportes Internacionais,Ld</v>
          </cell>
        </row>
        <row r="3698">
          <cell r="B3698" t="str">
            <v xml:space="preserve">Extreme-Gestão Com.Conteúdos,Lda   </v>
          </cell>
        </row>
        <row r="3699">
          <cell r="B3699" t="str">
            <v>Extruplás-Recicl.R.Fab.Pr.Plásticos</v>
          </cell>
        </row>
        <row r="3700">
          <cell r="B3700" t="str">
            <v xml:space="preserve">Eyssa-Tesis-Tecn.S.Electrónicos,Sa </v>
          </cell>
        </row>
        <row r="3701">
          <cell r="B3701" t="str">
            <v xml:space="preserve">Ezequiel P.C.Soares                </v>
          </cell>
        </row>
        <row r="3702">
          <cell r="B3702" t="str">
            <v xml:space="preserve">Ezequiel Panão Jorge, Lda          </v>
          </cell>
        </row>
        <row r="3703">
          <cell r="B3703" t="str">
            <v xml:space="preserve">F Crespo,S.Palhoto-G.Proj.Arq.Ld   </v>
          </cell>
        </row>
        <row r="3704">
          <cell r="B3704" t="str">
            <v xml:space="preserve">F S MOTA II, Ldª                   </v>
          </cell>
        </row>
        <row r="3705">
          <cell r="B3705" t="str">
            <v xml:space="preserve">F. Fonseca, Lda                    </v>
          </cell>
        </row>
        <row r="3706">
          <cell r="B3706" t="str">
            <v xml:space="preserve">F. Neves &amp; Cª, Lda                 </v>
          </cell>
        </row>
        <row r="3707">
          <cell r="B3707" t="str">
            <v xml:space="preserve">F. Raminhos e Filhos, Lda.         </v>
          </cell>
        </row>
        <row r="3708">
          <cell r="B3708" t="str">
            <v>F.&amp; J.Lotra-Mont.Caix.Alumínio, Lda</v>
          </cell>
        </row>
        <row r="3709">
          <cell r="B3709" t="str">
            <v xml:space="preserve">F.A.Travel Tour Operator &amp; DMC     </v>
          </cell>
        </row>
        <row r="3710">
          <cell r="B3710" t="str">
            <v xml:space="preserve">F.Costa-Oficina de Museus, Lda     </v>
          </cell>
        </row>
        <row r="3711">
          <cell r="B3711" t="str">
            <v xml:space="preserve">F.Edzard                           </v>
          </cell>
        </row>
        <row r="3712">
          <cell r="B3712" t="str">
            <v xml:space="preserve">F.Louro Electrotécnica e Máq.Lda   </v>
          </cell>
        </row>
        <row r="3713">
          <cell r="B3713" t="str">
            <v>F.Martins-Contruções O.Públicas, Ld</v>
          </cell>
        </row>
        <row r="3714">
          <cell r="B3714" t="str">
            <v xml:space="preserve">F.Nunes Morão, Lda                 </v>
          </cell>
        </row>
        <row r="3715">
          <cell r="B3715" t="str">
            <v xml:space="preserve">F.P.A.Viveiros                     </v>
          </cell>
        </row>
        <row r="3716">
          <cell r="B3716" t="str">
            <v xml:space="preserve">F.Pereira Publicidade, S.U.L, Lda  </v>
          </cell>
        </row>
        <row r="3717">
          <cell r="B3717" t="str">
            <v xml:space="preserve">F.Ramada - Aços e Industrias, SA   </v>
          </cell>
        </row>
        <row r="3718">
          <cell r="B3718" t="str">
            <v xml:space="preserve">F.RAMADA-Sistemas Armazenagem      </v>
          </cell>
        </row>
        <row r="3719">
          <cell r="B3719" t="str">
            <v xml:space="preserve">F.S.Galeria e Edições de Arte, Lda </v>
          </cell>
        </row>
        <row r="3720">
          <cell r="B3720" t="str">
            <v xml:space="preserve">Fab. Balanças Portos, Lda.         </v>
          </cell>
        </row>
        <row r="3721">
          <cell r="B3721" t="str">
            <v>Fáb.Cervejas Ref.Jõao Melo Abreu,Ld</v>
          </cell>
        </row>
        <row r="3722">
          <cell r="B3722" t="str">
            <v xml:space="preserve">Fabema Gmbh                        </v>
          </cell>
        </row>
        <row r="3723">
          <cell r="B3723" t="str">
            <v xml:space="preserve">Fábio Ribeiro de Oliveira          </v>
          </cell>
        </row>
        <row r="3724">
          <cell r="B3724" t="str">
            <v>Fabory Portugal-P.Mont.Ind.Unip,Lda</v>
          </cell>
        </row>
        <row r="3725">
          <cell r="B3725" t="str">
            <v xml:space="preserve">Fábr.Portuguesa de Etiquetas,Lda   </v>
          </cell>
        </row>
        <row r="3726">
          <cell r="B3726" t="str">
            <v xml:space="preserve">Fábrica da Igreja de S. Pedro      </v>
          </cell>
        </row>
        <row r="3727">
          <cell r="B3727" t="str">
            <v xml:space="preserve">Fábrica de Blocos Teodoro, Lda     </v>
          </cell>
        </row>
        <row r="3728">
          <cell r="B3728" t="str">
            <v xml:space="preserve">Fábrica de Espectáculos, Lda       </v>
          </cell>
        </row>
        <row r="3729">
          <cell r="B3729" t="str">
            <v xml:space="preserve">Fábrica de Malas Targa, Lda        </v>
          </cell>
        </row>
        <row r="3730">
          <cell r="B3730" t="str">
            <v xml:space="preserve">Fabrica de Papel de Fontes, Lda    </v>
          </cell>
        </row>
        <row r="3731">
          <cell r="B3731" t="str">
            <v xml:space="preserve">Fábrica de Tabaco Micaelense-EP    </v>
          </cell>
        </row>
        <row r="3732">
          <cell r="B3732" t="str">
            <v xml:space="preserve">Fábrica de Tintas Leme, S.A.       </v>
          </cell>
        </row>
        <row r="3733">
          <cell r="B3733" t="str">
            <v>Fábrica do Inglês-G.Empr.Turíst.,SA</v>
          </cell>
        </row>
        <row r="3734">
          <cell r="B3734" t="str">
            <v>Fábrica do Texto-Trad.Ed.Imagem,Lda</v>
          </cell>
        </row>
        <row r="3735">
          <cell r="B3735" t="str">
            <v xml:space="preserve">Fábrica Ferragens Jormax, Lda      </v>
          </cell>
        </row>
        <row r="3736">
          <cell r="B3736" t="str">
            <v xml:space="preserve">Fábrica Leiriense de Plásticos, SA </v>
          </cell>
        </row>
        <row r="3737">
          <cell r="B3737" t="str">
            <v xml:space="preserve">Fábrica Metalúrgica da Gandra, Lda </v>
          </cell>
        </row>
        <row r="3738">
          <cell r="B3738" t="str">
            <v xml:space="preserve">Fábrica Portuense Guarda-Soes,Lda  </v>
          </cell>
        </row>
        <row r="3739">
          <cell r="B3739" t="str">
            <v xml:space="preserve">Fábrica Portuguesa de Encer.Lda    </v>
          </cell>
        </row>
        <row r="3740">
          <cell r="B3740" t="str">
            <v xml:space="preserve">Fabricação  Móveis e Estofos, Lda  </v>
          </cell>
        </row>
        <row r="3741">
          <cell r="B3741" t="str">
            <v xml:space="preserve">Fabrigimno-Fabr.Mat.Desporto, Lda  </v>
          </cell>
        </row>
        <row r="3742">
          <cell r="B3742" t="str">
            <v xml:space="preserve">Facal-Engenharia de Fachadas,Lda   </v>
          </cell>
        </row>
        <row r="3743">
          <cell r="B3743" t="str">
            <v xml:space="preserve">Facenova-Sinalética Global, Lda    </v>
          </cell>
        </row>
        <row r="3744">
          <cell r="B3744" t="str">
            <v xml:space="preserve">FAC-Fábrica Artigos em Couro, Lda  </v>
          </cell>
        </row>
        <row r="3745">
          <cell r="B3745" t="str">
            <v xml:space="preserve">Fachverband der Garage,Tankstellen </v>
          </cell>
        </row>
        <row r="3746">
          <cell r="B3746" t="str">
            <v xml:space="preserve">Facil-Forn.Açoreanos Com.Ind.Lda   </v>
          </cell>
        </row>
        <row r="3747">
          <cell r="B3747" t="str">
            <v xml:space="preserve">Facilidades e Filmes, Pós Produção </v>
          </cell>
        </row>
        <row r="3748">
          <cell r="B3748" t="str">
            <v xml:space="preserve">Facorel-Equip.p/Indústria, Lda     </v>
          </cell>
        </row>
        <row r="3749">
          <cell r="B3749" t="str">
            <v xml:space="preserve">Factor Espaço, Lda                 </v>
          </cell>
        </row>
        <row r="3750">
          <cell r="B3750" t="str">
            <v xml:space="preserve">Factor H                           </v>
          </cell>
        </row>
        <row r="3751">
          <cell r="B3751" t="str">
            <v xml:space="preserve">Factor H-Consultores GestªRecursos </v>
          </cell>
        </row>
        <row r="3752">
          <cell r="B3752" t="str">
            <v xml:space="preserve">Factor Plus-Prod.Médicos Hospit.SA </v>
          </cell>
        </row>
        <row r="3753">
          <cell r="B3753" t="str">
            <v xml:space="preserve">Factor Z-Com.Internacional, Lda    </v>
          </cell>
        </row>
        <row r="3754">
          <cell r="B3754" t="str">
            <v xml:space="preserve">Factoring Atlântico, S.A.          </v>
          </cell>
        </row>
        <row r="3755">
          <cell r="B3755" t="str">
            <v xml:space="preserve">Factoring Atlântico, SA            </v>
          </cell>
        </row>
        <row r="3756">
          <cell r="B3756" t="str">
            <v>FactorMed-Produtos Médicos &amp; Hospit</v>
          </cell>
        </row>
        <row r="3757">
          <cell r="B3757" t="str">
            <v xml:space="preserve">Faculd.Ciências Universid.Lisboa   </v>
          </cell>
        </row>
        <row r="3758">
          <cell r="B3758" t="str">
            <v xml:space="preserve">Faculdade Ciências Soc. Humanas    </v>
          </cell>
        </row>
        <row r="3759">
          <cell r="B3759" t="str">
            <v xml:space="preserve">Faculdade Ciências Tecnologia      </v>
          </cell>
        </row>
        <row r="3760">
          <cell r="B3760" t="str">
            <v xml:space="preserve">Faculdade de Belas Artes           </v>
          </cell>
        </row>
        <row r="3761">
          <cell r="B3761" t="str">
            <v>Faculdade Engª da Universidade Port</v>
          </cell>
        </row>
        <row r="3762">
          <cell r="B3762" t="str">
            <v xml:space="preserve">Faculdade Medicina Univers.Porto   </v>
          </cell>
        </row>
        <row r="3763">
          <cell r="B3763" t="str">
            <v>Fadus-Organização de Eventos Unip.,</v>
          </cell>
        </row>
        <row r="3764">
          <cell r="B3764" t="str">
            <v xml:space="preserve">Fag Portuguesa, SA                 </v>
          </cell>
        </row>
        <row r="3765">
          <cell r="B3765" t="str">
            <v xml:space="preserve">Fagar-Faro,Gestão Águas Resid.EM   </v>
          </cell>
        </row>
        <row r="3766">
          <cell r="B3766" t="str">
            <v xml:space="preserve">Faial Moto Racing, Lda             </v>
          </cell>
        </row>
        <row r="3767">
          <cell r="B3767" t="str">
            <v xml:space="preserve">Faialtrafego                       </v>
          </cell>
        </row>
        <row r="3768">
          <cell r="B3768" t="str">
            <v xml:space="preserve">Faialtur - Invest.Turísticos,Lda   </v>
          </cell>
        </row>
        <row r="3769">
          <cell r="B3769" t="str">
            <v xml:space="preserve">Falch Gmbh                         </v>
          </cell>
        </row>
        <row r="3770">
          <cell r="B3770" t="str">
            <v xml:space="preserve">Falcons and Hawks Comp., Unip. Lda </v>
          </cell>
        </row>
        <row r="3771">
          <cell r="B3771" t="str">
            <v xml:space="preserve">Falconsky , Unipessoal, Lda        </v>
          </cell>
        </row>
        <row r="3772">
          <cell r="B3772" t="str">
            <v xml:space="preserve">Falex-Equipamentos e Serviços, Lda </v>
          </cell>
        </row>
        <row r="3773">
          <cell r="B3773" t="str">
            <v xml:space="preserve">Falgi-Eq.Produtos Limpeza, Lda     </v>
          </cell>
        </row>
        <row r="3774">
          <cell r="B3774" t="str">
            <v xml:space="preserve">Falsor-Eq.Tecn.Segur.Industr.Lda   </v>
          </cell>
        </row>
        <row r="3775">
          <cell r="B3775" t="str">
            <v>Famari-Fábrica Marinhense Cart.,S.A</v>
          </cell>
        </row>
        <row r="3776">
          <cell r="B3776" t="str">
            <v xml:space="preserve">Fameg-Mont.Electr.Gerais,Unip.Lda  </v>
          </cell>
        </row>
        <row r="3777">
          <cell r="B3777" t="str">
            <v xml:space="preserve">Famex - Com.Ind.Eq.Hoteleiro, Lda  </v>
          </cell>
        </row>
        <row r="3778">
          <cell r="B3778" t="str">
            <v xml:space="preserve">Famo-Comercial Mob.Escritório,Lda  </v>
          </cell>
        </row>
        <row r="3779">
          <cell r="B3779" t="str">
            <v xml:space="preserve">Fapimepe-Com.Ferragens Móveis,Ld   </v>
          </cell>
        </row>
        <row r="3780">
          <cell r="B3780" t="str">
            <v>Faplastal-Fáb.Plásticos Algarve,Lda</v>
          </cell>
        </row>
        <row r="3781">
          <cell r="B3781" t="str">
            <v xml:space="preserve">Fapoagri-Fáb.Carroc.Caravanas,Ld   </v>
          </cell>
        </row>
        <row r="3782">
          <cell r="B3782" t="str">
            <v xml:space="preserve">Faporma                            </v>
          </cell>
        </row>
        <row r="3783">
          <cell r="B3783" t="str">
            <v>Farauto - Veículos,Eq.Serviços, Lda</v>
          </cell>
        </row>
        <row r="3784">
          <cell r="B3784" t="str">
            <v xml:space="preserve">Farbel-Fab.Artigos Betão, Lda      </v>
          </cell>
        </row>
        <row r="3785">
          <cell r="B3785" t="str">
            <v xml:space="preserve">Farcol-Protecção Industrial, Lda   </v>
          </cell>
        </row>
        <row r="3786">
          <cell r="B3786" t="str">
            <v xml:space="preserve">Fardequipa-Soc.de Equip.E Fard.    </v>
          </cell>
        </row>
        <row r="3787">
          <cell r="B3787" t="str">
            <v>Fargás2-Comércio de Gás e Prod.Camp</v>
          </cell>
        </row>
        <row r="3788">
          <cell r="B3788" t="str">
            <v xml:space="preserve">Fargás-Socie.Distribuidora Gás Lda </v>
          </cell>
        </row>
        <row r="3789">
          <cell r="B3789" t="str">
            <v xml:space="preserve">Faria e Afonso, Lda                </v>
          </cell>
        </row>
        <row r="3790">
          <cell r="B3790" t="str">
            <v xml:space="preserve">Faria e Mouroço, Lda               </v>
          </cell>
        </row>
        <row r="3791">
          <cell r="B3791" t="str">
            <v xml:space="preserve">Farlube-Lubrificantes e Acess.,Lda </v>
          </cell>
        </row>
        <row r="3792">
          <cell r="B3792" t="str">
            <v xml:space="preserve">Farmácia Almeida Vaz-Const.A.Vaz   </v>
          </cell>
        </row>
        <row r="3793">
          <cell r="B3793" t="str">
            <v xml:space="preserve">Farmácia Almeida Vaz-Unip., Lda    </v>
          </cell>
        </row>
        <row r="3794">
          <cell r="B3794" t="str">
            <v xml:space="preserve">Farmácia Ayres Pinheiro            </v>
          </cell>
        </row>
        <row r="3795">
          <cell r="B3795" t="str">
            <v xml:space="preserve">Farmácia Crespo Santos             </v>
          </cell>
        </row>
        <row r="3796">
          <cell r="B3796" t="str">
            <v xml:space="preserve">Farmácia da Ordem da Trindade      </v>
          </cell>
        </row>
        <row r="3797">
          <cell r="B3797" t="str">
            <v xml:space="preserve">Farmácia do Aeroporto, Lda         </v>
          </cell>
        </row>
        <row r="3798">
          <cell r="B3798" t="str">
            <v xml:space="preserve">Farmácia Garcia                    </v>
          </cell>
        </row>
        <row r="3799">
          <cell r="B3799" t="str">
            <v xml:space="preserve">Farmácia Helena                    </v>
          </cell>
        </row>
        <row r="3800">
          <cell r="B3800" t="str">
            <v xml:space="preserve">Farmácia Higeia, Lda               </v>
          </cell>
        </row>
        <row r="3801">
          <cell r="B3801" t="str">
            <v xml:space="preserve">Farmácia S.Pedro, Lda              </v>
          </cell>
        </row>
        <row r="3802">
          <cell r="B3802" t="str">
            <v xml:space="preserve">Farmácia Vieira e Botelho,Sucrs    </v>
          </cell>
        </row>
        <row r="3803">
          <cell r="B3803" t="str">
            <v xml:space="preserve">Farmaçor-C.Prod.Farmac.Açores,Lda  </v>
          </cell>
        </row>
        <row r="3804">
          <cell r="B3804" t="str">
            <v xml:space="preserve">Farnell Components, S.L.           </v>
          </cell>
        </row>
        <row r="3805">
          <cell r="B3805" t="str">
            <v xml:space="preserve">Faroequipa-Equipamentos Hoteleiros </v>
          </cell>
        </row>
        <row r="3806">
          <cell r="B3806" t="str">
            <v xml:space="preserve">Farovalas-Const.Obras Públicas,Lda </v>
          </cell>
        </row>
        <row r="3807">
          <cell r="B3807" t="str">
            <v xml:space="preserve">Farovinhos-Com.Distrib.Geral, Lda  </v>
          </cell>
        </row>
        <row r="3808">
          <cell r="B3808" t="str">
            <v xml:space="preserve">Far-Publicidade e Promoções, Lda   </v>
          </cell>
        </row>
        <row r="3809">
          <cell r="B3809" t="str">
            <v xml:space="preserve">Farsana Portugal-Com.Indústria,SA  </v>
          </cell>
        </row>
        <row r="3810">
          <cell r="B3810" t="str">
            <v xml:space="preserve">Fase-Estudos e Projectos, SA       </v>
          </cell>
        </row>
        <row r="3811">
          <cell r="B3811" t="str">
            <v>Fast Food World-Imp.E.Rest.Alim.Lda</v>
          </cell>
        </row>
        <row r="3812">
          <cell r="B3812" t="str">
            <v>Fátima Calado Pereira-Marketing Uni</v>
          </cell>
        </row>
        <row r="3813">
          <cell r="B3813" t="str">
            <v>FATIMA FILOMENA SANTOS C. S. TAVARE</v>
          </cell>
        </row>
        <row r="3814">
          <cell r="B3814" t="str">
            <v xml:space="preserve">Fátima Margarida Galante Rodrigues </v>
          </cell>
        </row>
        <row r="3815">
          <cell r="B3815" t="str">
            <v xml:space="preserve">Fátima Menezes                     </v>
          </cell>
        </row>
        <row r="3816">
          <cell r="B3816" t="str">
            <v xml:space="preserve">Fatomipe-Equipamentos Agrícolas,Sa </v>
          </cell>
        </row>
        <row r="3817">
          <cell r="B3817" t="str">
            <v xml:space="preserve">FAUSTO DOMINGOS VIEIRA MATIAS      </v>
          </cell>
        </row>
        <row r="3818">
          <cell r="B3818" t="str">
            <v xml:space="preserve">Fausto Lavrador, Lda               </v>
          </cell>
        </row>
        <row r="3819">
          <cell r="B3819" t="str">
            <v xml:space="preserve">FAZMECA-Tornearia Serralharia      </v>
          </cell>
        </row>
        <row r="3820">
          <cell r="B3820" t="str">
            <v xml:space="preserve">Fazsoftmail, Lda                   </v>
          </cell>
        </row>
        <row r="3821">
          <cell r="B3821" t="str">
            <v xml:space="preserve">FB Technology                      </v>
          </cell>
        </row>
        <row r="3822">
          <cell r="B3822" t="str">
            <v xml:space="preserve">FB Technology, SA                  </v>
          </cell>
        </row>
        <row r="3823">
          <cell r="B3823" t="str">
            <v xml:space="preserve">FDI-Fotogr.Digital Informática,Lda </v>
          </cell>
        </row>
        <row r="3824">
          <cell r="B3824" t="str">
            <v xml:space="preserve">FDO - Construções, SA              </v>
          </cell>
        </row>
        <row r="3825">
          <cell r="B3825" t="str">
            <v xml:space="preserve">FDR-Flamínio Roza,P.Duarte, C.Real </v>
          </cell>
        </row>
        <row r="3826">
          <cell r="B3826" t="str">
            <v xml:space="preserve">Federação de Triatlo de Portugal   </v>
          </cell>
        </row>
        <row r="3827">
          <cell r="B3827" t="str">
            <v>Federação Port.Desporto Deficientes</v>
          </cell>
        </row>
        <row r="3828">
          <cell r="B3828" t="str">
            <v xml:space="preserve">Federação Portuguesa Aeronáutica   </v>
          </cell>
        </row>
        <row r="3829">
          <cell r="B3829" t="str">
            <v xml:space="preserve">Federação Portuguesa Bridge        </v>
          </cell>
        </row>
        <row r="3830">
          <cell r="B3830" t="str">
            <v>Federação Portuguesa de Tiro c/ Arc</v>
          </cell>
        </row>
        <row r="3831">
          <cell r="B3831" t="str">
            <v xml:space="preserve">Federação Portuguesa Futebol       </v>
          </cell>
        </row>
        <row r="3832">
          <cell r="B3832" t="str">
            <v xml:space="preserve">Federação Portuguesa Natação       </v>
          </cell>
        </row>
        <row r="3833">
          <cell r="B3833" t="str">
            <v xml:space="preserve">Federação Portuguesa Paraquedismo  </v>
          </cell>
        </row>
        <row r="3834">
          <cell r="B3834" t="str">
            <v xml:space="preserve">Fedex Express Corporation          </v>
          </cell>
        </row>
        <row r="3835">
          <cell r="B3835" t="str">
            <v xml:space="preserve">Feira do Maple                     </v>
          </cell>
        </row>
        <row r="3836">
          <cell r="B3836" t="str">
            <v xml:space="preserve">Feiramédica - Imp.Com.Eq.Hosp.Ld   </v>
          </cell>
        </row>
        <row r="3837">
          <cell r="B3837" t="str">
            <v xml:space="preserve">Feliciano e Feliciano              </v>
          </cell>
        </row>
        <row r="3838">
          <cell r="B3838" t="str">
            <v xml:space="preserve">Feliciano, Fonseca e Jorge, Lda    </v>
          </cell>
        </row>
        <row r="3839">
          <cell r="B3839" t="str">
            <v xml:space="preserve">FELICIDADE MARIA G. SOBRAL MATEUS  </v>
          </cell>
        </row>
        <row r="3840">
          <cell r="B3840" t="str">
            <v xml:space="preserve">Felício José Martins               </v>
          </cell>
        </row>
        <row r="3841">
          <cell r="B3841" t="str">
            <v xml:space="preserve">Felino-Fundição C.Mecânicas, SA    </v>
          </cell>
        </row>
        <row r="3842">
          <cell r="B3842" t="str">
            <v xml:space="preserve">Feliz Jesus Pires Ramos Esteves    </v>
          </cell>
        </row>
        <row r="3843">
          <cell r="B3843" t="str">
            <v xml:space="preserve">Feltz - Serviços Informáticos,Ld   </v>
          </cell>
        </row>
        <row r="3844">
          <cell r="B3844" t="str">
            <v xml:space="preserve">FEPI-Arm.Tabacos Pr.Alimentares,SA </v>
          </cell>
        </row>
        <row r="3845">
          <cell r="B3845" t="str">
            <v xml:space="preserve">Ferdior - Jóias II, Lda            </v>
          </cell>
        </row>
        <row r="3846">
          <cell r="B3846" t="str">
            <v xml:space="preserve">Feremp-Proj.Arquitectura, Unip.Lda </v>
          </cell>
        </row>
        <row r="3847">
          <cell r="B3847" t="str">
            <v xml:space="preserve">Fernanda Carmo, Lda                </v>
          </cell>
        </row>
        <row r="3848">
          <cell r="B3848" t="str">
            <v xml:space="preserve">FERNANDA MARIA BATISTA CARAPUCINHA </v>
          </cell>
        </row>
        <row r="3849">
          <cell r="B3849" t="str">
            <v xml:space="preserve">FERNANDA MARIA GUERREIRO GAGO      </v>
          </cell>
        </row>
        <row r="3850">
          <cell r="B3850" t="str">
            <v xml:space="preserve">Fernanda Paula Marques Oliveira    </v>
          </cell>
        </row>
        <row r="3851">
          <cell r="B3851" t="str">
            <v xml:space="preserve">FERNANDA PAULA NUNES RIBEIRO       </v>
          </cell>
        </row>
        <row r="3852">
          <cell r="B3852" t="str">
            <v xml:space="preserve">Fernandes &amp; Branco, Lda            </v>
          </cell>
        </row>
        <row r="3853">
          <cell r="B3853" t="str">
            <v xml:space="preserve">Fernandes Técnica-Des.Reprod.,SA   </v>
          </cell>
        </row>
        <row r="3854">
          <cell r="B3854" t="str">
            <v xml:space="preserve">FERNANDO  MANUEL TOME AMARO        </v>
          </cell>
        </row>
        <row r="3855">
          <cell r="B3855" t="str">
            <v xml:space="preserve">Fernando &amp; Jandira, Lda            </v>
          </cell>
        </row>
        <row r="3856">
          <cell r="B3856" t="str">
            <v>Fernando Alexandre-S.Agric.Unip.Lda</v>
          </cell>
        </row>
        <row r="3857">
          <cell r="B3857" t="str">
            <v xml:space="preserve">Fernando Alves Correia             </v>
          </cell>
        </row>
        <row r="3858">
          <cell r="B3858" t="str">
            <v xml:space="preserve">Fernando Alves da Silva, Lda.      </v>
          </cell>
        </row>
        <row r="3859">
          <cell r="B3859" t="str">
            <v>FERNANDO ANTONIO S. ANTOLIN HOURMAT</v>
          </cell>
        </row>
        <row r="3860">
          <cell r="B3860" t="str">
            <v xml:space="preserve">FERNANDO ANTONIO V.R. LAGARTO      </v>
          </cell>
        </row>
        <row r="3861">
          <cell r="B3861" t="str">
            <v xml:space="preserve">FERNANDO ARMANDO ROSA MESQUITA     </v>
          </cell>
        </row>
        <row r="3862">
          <cell r="B3862" t="str">
            <v xml:space="preserve">Fernando Augusto C. Sousa Lobo     </v>
          </cell>
        </row>
        <row r="3863">
          <cell r="B3863" t="str">
            <v xml:space="preserve">Fernando C. P. Perfeito            </v>
          </cell>
        </row>
        <row r="3864">
          <cell r="B3864" t="str">
            <v xml:space="preserve">Fernando Calado &amp; Couto, Lda       </v>
          </cell>
        </row>
        <row r="3865">
          <cell r="B3865" t="str">
            <v xml:space="preserve">Fernando Cardoso Ferreira          </v>
          </cell>
        </row>
        <row r="3866">
          <cell r="B3866" t="str">
            <v>FERNANDO CARLOS DA C. PIRES GUERREI</v>
          </cell>
        </row>
        <row r="3867">
          <cell r="B3867" t="str">
            <v xml:space="preserve">FERNANDO CARLOS P PIRES            </v>
          </cell>
        </row>
        <row r="3868">
          <cell r="B3868" t="str">
            <v xml:space="preserve">FERNANDO CARLOS RODRIGUES VICENTE  </v>
          </cell>
        </row>
        <row r="3869">
          <cell r="B3869" t="str">
            <v xml:space="preserve">FERNANDO CESAR SANTOS PINHEIRO     </v>
          </cell>
        </row>
        <row r="3870">
          <cell r="B3870" t="str">
            <v xml:space="preserve">FERNANDO CONCEIÇÃO AUGUSTO         </v>
          </cell>
        </row>
        <row r="3871">
          <cell r="B3871" t="str">
            <v xml:space="preserve">Fernando Cristovão &amp; Filhos, Lda   </v>
          </cell>
        </row>
        <row r="3872">
          <cell r="B3872" t="str">
            <v xml:space="preserve">Fernando da Silva                  </v>
          </cell>
        </row>
        <row r="3873">
          <cell r="B3873" t="str">
            <v xml:space="preserve">Fernando de Sousa Amorim Fernandes </v>
          </cell>
        </row>
        <row r="3874">
          <cell r="B3874" t="str">
            <v xml:space="preserve">Fernando Dimas Ramos, Lda          </v>
          </cell>
        </row>
        <row r="3875">
          <cell r="B3875" t="str">
            <v>FERNANDO DOMINGOS RIBEIRO NASCIMENT</v>
          </cell>
        </row>
        <row r="3876">
          <cell r="B3876" t="str">
            <v>Fernando E. Agostinho &amp; Filhos, Lda</v>
          </cell>
        </row>
        <row r="3877">
          <cell r="B3877" t="str">
            <v xml:space="preserve">FERNANDO FARIA GOULART             </v>
          </cell>
        </row>
        <row r="3878">
          <cell r="B3878" t="str">
            <v xml:space="preserve">Fernando Fernandes e Irmãos,Lda    </v>
          </cell>
        </row>
        <row r="3879">
          <cell r="B3879" t="str">
            <v xml:space="preserve">Fernando Francisco Ribeiro Capitão </v>
          </cell>
        </row>
        <row r="3880">
          <cell r="B3880" t="str">
            <v xml:space="preserve">Fernando Gonçalves                 </v>
          </cell>
        </row>
        <row r="3881">
          <cell r="B3881" t="str">
            <v xml:space="preserve">Fernando Gonçalves Carvalho,Lda    </v>
          </cell>
        </row>
        <row r="3882">
          <cell r="B3882" t="str">
            <v>FERNANDO GREGORIO S. RODRIGUES CRUZ</v>
          </cell>
        </row>
        <row r="3883">
          <cell r="B3883" t="str">
            <v xml:space="preserve">Fernando H. R. Neves, Unipess. Lda </v>
          </cell>
        </row>
        <row r="3884">
          <cell r="B3884" t="str">
            <v xml:space="preserve">Fernando Henrique Nunes            </v>
          </cell>
        </row>
        <row r="3885">
          <cell r="B3885" t="str">
            <v xml:space="preserve">Fernando Joaquim Sous.Laranjinha   </v>
          </cell>
        </row>
        <row r="3886">
          <cell r="B3886" t="str">
            <v xml:space="preserve">FERNANDO JORGE AMARO CORREIA       </v>
          </cell>
        </row>
        <row r="3887">
          <cell r="B3887" t="str">
            <v xml:space="preserve">FERNANDO JORGE C.DE FREITAS        </v>
          </cell>
        </row>
        <row r="3888">
          <cell r="B3888" t="str">
            <v xml:space="preserve">Fernando Jorge Cabral Braga        </v>
          </cell>
        </row>
        <row r="3889">
          <cell r="B3889" t="str">
            <v xml:space="preserve">FERNANDO JORGE CASTRO ROCHA        </v>
          </cell>
        </row>
        <row r="3890">
          <cell r="B3890" t="str">
            <v xml:space="preserve">FERNANDO JORGE DA SILVA LOURENCO   </v>
          </cell>
        </row>
        <row r="3891">
          <cell r="B3891" t="str">
            <v xml:space="preserve">FERNANDO JORGE DE MEDEIROS ORNELAS </v>
          </cell>
        </row>
        <row r="3892">
          <cell r="B3892" t="str">
            <v xml:space="preserve">FERNANDO JORGE HERMAN SOUSA        </v>
          </cell>
        </row>
        <row r="3893">
          <cell r="B3893" t="str">
            <v xml:space="preserve">Fernando Jorge Marques             </v>
          </cell>
        </row>
        <row r="3894">
          <cell r="B3894" t="str">
            <v xml:space="preserve">Fernando José Carvalho             </v>
          </cell>
        </row>
        <row r="3895">
          <cell r="B3895" t="str">
            <v>FERNANDO JOSÉ FERREIRA CIRNE CABRAL</v>
          </cell>
        </row>
        <row r="3896">
          <cell r="B3896" t="str">
            <v xml:space="preserve">Fernando José Lopes Manuel         </v>
          </cell>
        </row>
        <row r="3897">
          <cell r="B3897" t="str">
            <v xml:space="preserve">Fernando Jose P. Castel Branco     </v>
          </cell>
        </row>
        <row r="3898">
          <cell r="B3898" t="str">
            <v xml:space="preserve">Fernando L. Gaspar                 </v>
          </cell>
        </row>
        <row r="3899">
          <cell r="B3899" t="str">
            <v xml:space="preserve">Fernando L.Gaspar-Sin.Eq.Rod.Lda   </v>
          </cell>
        </row>
        <row r="3900">
          <cell r="B3900" t="str">
            <v xml:space="preserve">FERNANDO LEITAO PEDRO              </v>
          </cell>
        </row>
        <row r="3901">
          <cell r="B3901" t="str">
            <v xml:space="preserve">Fernando Loureiro                  </v>
          </cell>
        </row>
        <row r="3902">
          <cell r="B3902" t="str">
            <v xml:space="preserve">FERNANDO LUIS DE JESUS PINTO       </v>
          </cell>
        </row>
        <row r="3903">
          <cell r="B3903" t="str">
            <v xml:space="preserve">Fernando M. M. Alexandre           </v>
          </cell>
        </row>
        <row r="3904">
          <cell r="B3904" t="str">
            <v xml:space="preserve">FERNANDO MANUEL  SANTOS CARDOSO    </v>
          </cell>
        </row>
        <row r="3905">
          <cell r="B3905" t="str">
            <v xml:space="preserve">Fernando Manuel Cardoso Coelho     </v>
          </cell>
        </row>
        <row r="3906">
          <cell r="B3906" t="str">
            <v xml:space="preserve">Fernando Manuel de Vargas Duarte   </v>
          </cell>
        </row>
        <row r="3907">
          <cell r="B3907" t="str">
            <v xml:space="preserve">Fernando Manuel F.Rodrigues        </v>
          </cell>
        </row>
        <row r="3908">
          <cell r="B3908" t="str">
            <v xml:space="preserve">FERNANDO MANUEL FORTUNA            </v>
          </cell>
        </row>
        <row r="3909">
          <cell r="B3909" t="str">
            <v xml:space="preserve">FERNANDO MANUEL JESUS ESTEVAO      </v>
          </cell>
        </row>
        <row r="3910">
          <cell r="B3910" t="str">
            <v xml:space="preserve">FERNANDO MANUEL O. MAGALHAES       </v>
          </cell>
        </row>
        <row r="3911">
          <cell r="B3911" t="str">
            <v xml:space="preserve">FERNANDO MANUEL SILVA DIAS BORGES  </v>
          </cell>
        </row>
        <row r="3912">
          <cell r="B3912" t="str">
            <v xml:space="preserve">FERNANDO MANUEL SILVEIRA           </v>
          </cell>
        </row>
        <row r="3913">
          <cell r="B3913" t="str">
            <v xml:space="preserve">Fernando Martinho Nunes Santos     </v>
          </cell>
        </row>
        <row r="3914">
          <cell r="B3914" t="str">
            <v xml:space="preserve">FERNANDO MARTINS GASPAR VIEIRA     </v>
          </cell>
        </row>
        <row r="3915">
          <cell r="B3915" t="str">
            <v>FERNANDO MOISES DOS SANTOS TRINDADE</v>
          </cell>
        </row>
        <row r="3916">
          <cell r="B3916" t="str">
            <v>Fernando Monteiro Guedes &amp; Flhs.Lda</v>
          </cell>
        </row>
        <row r="3917">
          <cell r="B3917" t="str">
            <v xml:space="preserve">Fernando Monteiro, Arquitectos,Lda </v>
          </cell>
        </row>
        <row r="3918">
          <cell r="B3918" t="str">
            <v xml:space="preserve">Fernando Oliveira &amp; Alves, Lda     </v>
          </cell>
        </row>
        <row r="3919">
          <cell r="B3919" t="str">
            <v xml:space="preserve">FERNANDO PASCOAL MOTTA FARIA       </v>
          </cell>
        </row>
        <row r="3920">
          <cell r="B3920" t="str">
            <v xml:space="preserve">Fernando Pascoal Motta Faria       </v>
          </cell>
        </row>
        <row r="3921">
          <cell r="B3921" t="str">
            <v xml:space="preserve">Fernando Pereira                   </v>
          </cell>
        </row>
        <row r="3922">
          <cell r="B3922" t="str">
            <v xml:space="preserve">Fernando Pessoa &amp; Palma, Lda       </v>
          </cell>
        </row>
        <row r="3923">
          <cell r="B3923" t="str">
            <v xml:space="preserve">Fernando Robles-Arquitectura, Lda  </v>
          </cell>
        </row>
        <row r="3924">
          <cell r="B3924" t="str">
            <v xml:space="preserve">Fernando Rodrigues Ferreira        </v>
          </cell>
        </row>
        <row r="3925">
          <cell r="B3925" t="str">
            <v xml:space="preserve">Fernando Rodrigues Lourenço        </v>
          </cell>
        </row>
        <row r="3926">
          <cell r="B3926" t="str">
            <v xml:space="preserve">Fernando Rosado, Lda               </v>
          </cell>
        </row>
        <row r="3927">
          <cell r="B3927" t="str">
            <v xml:space="preserve">Fernando Sancho, Lda.              </v>
          </cell>
        </row>
        <row r="3928">
          <cell r="B3928" t="str">
            <v xml:space="preserve">Fernando Santos (Sucessores),Lda   </v>
          </cell>
        </row>
        <row r="3929">
          <cell r="B3929" t="str">
            <v xml:space="preserve">Fernando Santos Costa - PENHORA    </v>
          </cell>
        </row>
        <row r="3930">
          <cell r="B3930" t="str">
            <v xml:space="preserve">FERNANDO SILVA FRANCO              </v>
          </cell>
        </row>
        <row r="3931">
          <cell r="B3931" t="str">
            <v xml:space="preserve">Fernando Simão, Lda                </v>
          </cell>
        </row>
        <row r="3932">
          <cell r="B3932" t="str">
            <v xml:space="preserve">Fernando Sobral -Topografia, Lda.  </v>
          </cell>
        </row>
        <row r="3933">
          <cell r="B3933" t="str">
            <v xml:space="preserve">Fernando Sousa Rodrigues da Silva  </v>
          </cell>
        </row>
        <row r="3934">
          <cell r="B3934" t="str">
            <v xml:space="preserve">Fernando Sousa Rodrigues da Silva  </v>
          </cell>
        </row>
        <row r="3935">
          <cell r="B3935" t="str">
            <v xml:space="preserve">FERNANDO TEIXEIRA  VILELA DA CRUZ  </v>
          </cell>
        </row>
        <row r="3936">
          <cell r="B3936" t="str">
            <v xml:space="preserve">Fernando Tendeiro, Lda             </v>
          </cell>
        </row>
        <row r="3937">
          <cell r="B3937" t="str">
            <v xml:space="preserve">FERNANDO VALÉRIO REIS CUNHA SILVA  </v>
          </cell>
        </row>
        <row r="3938">
          <cell r="B3938" t="str">
            <v xml:space="preserve">Fernave-Form.Tecn.Psicol.A., S.A.  </v>
          </cell>
        </row>
        <row r="3939">
          <cell r="B3939" t="str">
            <v xml:space="preserve">Ferrageira Moderna Areeiro,Lda     </v>
          </cell>
        </row>
        <row r="3940">
          <cell r="B3940" t="str">
            <v xml:space="preserve">Ferragens Ideal da Boavista, Lda   </v>
          </cell>
        </row>
        <row r="3941">
          <cell r="B3941" t="str">
            <v xml:space="preserve">Ferrai-Ferramentas Industriais,Lda </v>
          </cell>
        </row>
        <row r="3942">
          <cell r="B3942" t="str">
            <v xml:space="preserve">FERRASOL - Ferrag. Associados, Lda </v>
          </cell>
        </row>
        <row r="3943">
          <cell r="B3943" t="str">
            <v>Ferrassul-Soc.Ferrag.Ferramentas,Ld</v>
          </cell>
        </row>
        <row r="3944">
          <cell r="B3944" t="str">
            <v xml:space="preserve">Ferraz &amp; Marques, Lda              </v>
          </cell>
        </row>
        <row r="3945">
          <cell r="B3945" t="str">
            <v xml:space="preserve">Ferreira &amp; Soares, Lda.            </v>
          </cell>
        </row>
        <row r="3946">
          <cell r="B3946" t="str">
            <v xml:space="preserve">Ferreira Machado e Silva, Lda      </v>
          </cell>
        </row>
        <row r="3947">
          <cell r="B3947" t="str">
            <v>Ferrofil-Ferragens e Ferramentas,Ld</v>
          </cell>
        </row>
        <row r="3948">
          <cell r="B3948" t="str">
            <v xml:space="preserve">Ferrograph                         </v>
          </cell>
        </row>
        <row r="3949">
          <cell r="B3949" t="str">
            <v>Ferrolabor-Mec.Manut.Industrial,Lda</v>
          </cell>
        </row>
        <row r="3950">
          <cell r="B3950" t="str">
            <v>Ferrotec-S.C.Mec.Const.Metálicas,Ld</v>
          </cell>
        </row>
        <row r="3951">
          <cell r="B3951" t="str">
            <v xml:space="preserve">FERROTEC-Soc. Const.Mec. e Const.  </v>
          </cell>
        </row>
        <row r="3952">
          <cell r="B3952" t="str">
            <v xml:space="preserve">Ferrovial Agroman, SA-Suc.Portugal </v>
          </cell>
        </row>
        <row r="3953">
          <cell r="B3953" t="str">
            <v xml:space="preserve">Fersan-A.J.Ferreira dos Santos     </v>
          </cell>
        </row>
        <row r="3954">
          <cell r="B3954" t="str">
            <v xml:space="preserve">Festa ao Quadrado, Lda             </v>
          </cell>
        </row>
        <row r="3955">
          <cell r="B3955" t="str">
            <v xml:space="preserve">Festival de Música dos Capuchos    </v>
          </cell>
        </row>
        <row r="3956">
          <cell r="B3956" t="str">
            <v xml:space="preserve">FEUP-Faculdade Engenharia          </v>
          </cell>
        </row>
        <row r="3957">
          <cell r="B3957" t="str">
            <v>FF-Sist.Energias Alternat.Portugal,</v>
          </cell>
        </row>
        <row r="3958">
          <cell r="B3958" t="str">
            <v xml:space="preserve">Fiaal-Fom.Indust.Agrí.Algarve,Ld   </v>
          </cell>
        </row>
        <row r="3959">
          <cell r="B3959" t="str">
            <v>Fialgar-Soc.Algarvia Automóveis, SA</v>
          </cell>
        </row>
        <row r="3960">
          <cell r="B3960" t="str">
            <v xml:space="preserve">Fialho Editora                     </v>
          </cell>
        </row>
        <row r="3961">
          <cell r="B3961" t="str">
            <v xml:space="preserve">Fiamex Ii - Inst.Electromecan.Lda  </v>
          </cell>
        </row>
        <row r="3962">
          <cell r="B3962" t="str">
            <v xml:space="preserve">Ficope-Fisc.Coord.P.Engenharia,Lda </v>
          </cell>
        </row>
        <row r="3963">
          <cell r="B3963" t="str">
            <v xml:space="preserve">Fiction-Produç.Cont.Formação, Lda  </v>
          </cell>
        </row>
        <row r="3964">
          <cell r="B3964" t="str">
            <v xml:space="preserve">Fidalguia, Lda                     </v>
          </cell>
        </row>
        <row r="3965">
          <cell r="B3965" t="str">
            <v xml:space="preserve">Fidelidade - Comp.Seguros, S.A.    </v>
          </cell>
        </row>
        <row r="3966">
          <cell r="B3966" t="str">
            <v xml:space="preserve">Fides-Coop. de Formação            </v>
          </cell>
        </row>
        <row r="3967">
          <cell r="B3967" t="str">
            <v xml:space="preserve">Figueiredo e Carvalho, Lda         </v>
          </cell>
        </row>
        <row r="3968">
          <cell r="B3968" t="str">
            <v xml:space="preserve">Figueiredo e Filho, Lda            </v>
          </cell>
        </row>
        <row r="3969">
          <cell r="B3969" t="str">
            <v xml:space="preserve">Figure s Lda                       </v>
          </cell>
        </row>
        <row r="3970">
          <cell r="B3970" t="str">
            <v xml:space="preserve">Filequipamentos-Mont.Alug.Eq.Lda   </v>
          </cell>
        </row>
        <row r="3971">
          <cell r="B3971" t="str">
            <v xml:space="preserve">Filinto Mota, Sucrs.,S.A.          </v>
          </cell>
        </row>
        <row r="3972">
          <cell r="B3972" t="str">
            <v xml:space="preserve">Filipa Elisabete Lopes Gonç.Santos </v>
          </cell>
        </row>
        <row r="3973">
          <cell r="B3973" t="str">
            <v xml:space="preserve">FILIPA ISABEL CARVALHO EREIO       </v>
          </cell>
        </row>
        <row r="3974">
          <cell r="B3974" t="str">
            <v xml:space="preserve">FILIPA MARIA DUARTE MARTINS        </v>
          </cell>
        </row>
        <row r="3975">
          <cell r="B3975" t="str">
            <v xml:space="preserve">Filipe &amp; Filipe Lda                </v>
          </cell>
        </row>
        <row r="3976">
          <cell r="B3976" t="str">
            <v>Filipe Alexandre Sequeira Gonçalves</v>
          </cell>
        </row>
        <row r="3977">
          <cell r="B3977" t="str">
            <v xml:space="preserve">Filipe António Rocha               </v>
          </cell>
        </row>
        <row r="3978">
          <cell r="B3978" t="str">
            <v xml:space="preserve">Filipe da Silva Figueiredo         </v>
          </cell>
        </row>
        <row r="3979">
          <cell r="B3979" t="str">
            <v xml:space="preserve">Filipe da Silva Figueiredo         </v>
          </cell>
        </row>
        <row r="3980">
          <cell r="B3980" t="str">
            <v xml:space="preserve">FILIPE DOS SANTOS LEMOS            </v>
          </cell>
        </row>
        <row r="3981">
          <cell r="B3981" t="str">
            <v xml:space="preserve">FILIPE DOS SANTOS SOUSA TEVES      </v>
          </cell>
        </row>
        <row r="3982">
          <cell r="B3982" t="str">
            <v>Filipe E.Sotto Mayor Martins Teixei</v>
          </cell>
        </row>
        <row r="3983">
          <cell r="B3983" t="str">
            <v xml:space="preserve">Filipe Faria, Lda                  </v>
          </cell>
        </row>
        <row r="3984">
          <cell r="B3984" t="str">
            <v xml:space="preserve">FILIPE FERREIRA AVILA              </v>
          </cell>
        </row>
        <row r="3985">
          <cell r="B3985" t="str">
            <v xml:space="preserve">Filipe Humberto Lopes Silva        </v>
          </cell>
        </row>
        <row r="3986">
          <cell r="B3986" t="str">
            <v xml:space="preserve">Filipe Miguel Vargas Moniz         </v>
          </cell>
        </row>
        <row r="3987">
          <cell r="B3987" t="str">
            <v>FILIPE NUNO D. GOULART ANTOLIN TEIX</v>
          </cell>
        </row>
        <row r="3988">
          <cell r="B3988" t="str">
            <v>Filipe Oliveira Dias, Arquitecto, L</v>
          </cell>
        </row>
        <row r="3989">
          <cell r="B3989" t="str">
            <v xml:space="preserve">Filipe Ribeiro                     </v>
          </cell>
        </row>
        <row r="3990">
          <cell r="B3990" t="str">
            <v xml:space="preserve">Filipe Russo e Martinha Santos     </v>
          </cell>
        </row>
        <row r="3991">
          <cell r="B3991" t="str">
            <v>Filiprod - Produtos Manutenção, Lda</v>
          </cell>
        </row>
        <row r="3992">
          <cell r="B3992" t="str">
            <v xml:space="preserve">Filomarketing, Lda                 </v>
          </cell>
        </row>
        <row r="3993">
          <cell r="B3993" t="str">
            <v>FILOMENA CRISTINA F L DE  MIRA BAIO</v>
          </cell>
        </row>
        <row r="3994">
          <cell r="B3994" t="str">
            <v xml:space="preserve">Filomena Loura Chaves Coelho       </v>
          </cell>
        </row>
        <row r="3995">
          <cell r="B3995" t="str">
            <v>FILOMENA MARIA GIL LOPES DA SILVA P</v>
          </cell>
        </row>
        <row r="3996">
          <cell r="B3996" t="str">
            <v xml:space="preserve">FilterBond-Fabr.Com.Filtros, Lda   </v>
          </cell>
        </row>
        <row r="3997">
          <cell r="B3997" t="str">
            <v>FiltroAr Mais Qualidade, Unipessoal</v>
          </cell>
        </row>
        <row r="3998">
          <cell r="B3998" t="str">
            <v>Fimofer-Mobiliário p/Audio Vídeo,Ld</v>
          </cell>
        </row>
        <row r="3999">
          <cell r="B3999" t="str">
            <v>Finactiva Etiestrela-Etiq.S.Codific</v>
          </cell>
        </row>
        <row r="4000">
          <cell r="B4000" t="str">
            <v xml:space="preserve">Financetar-S.Serv.Financ.Empres.SA </v>
          </cell>
        </row>
        <row r="4001">
          <cell r="B4001" t="str">
            <v xml:space="preserve">Financial Times, Ltd               </v>
          </cell>
        </row>
        <row r="4002">
          <cell r="B4002" t="str">
            <v xml:space="preserve">Finepace-Consultores, Lda          </v>
          </cell>
        </row>
        <row r="4003">
          <cell r="B4003" t="str">
            <v>Finupe-Engenharia e Acabamentos, Sa</v>
          </cell>
        </row>
        <row r="4004">
          <cell r="B4004" t="str">
            <v>Fipa-Fed.Ind.Portug.Agro-Alimentare</v>
          </cell>
        </row>
        <row r="4005">
          <cell r="B4005" t="str">
            <v xml:space="preserve">Fire International                 </v>
          </cell>
        </row>
        <row r="4006">
          <cell r="B4006" t="str">
            <v xml:space="preserve">Fire Protection Publications       </v>
          </cell>
        </row>
        <row r="4007">
          <cell r="B4007" t="str">
            <v>Fireprin-Equipºs Protª Contra Incên</v>
          </cell>
        </row>
        <row r="4008">
          <cell r="B4008" t="str">
            <v xml:space="preserve">First Conferences, Ltd             </v>
          </cell>
        </row>
        <row r="4009">
          <cell r="B4009" t="str">
            <v xml:space="preserve">First Média - Comunicação, SA      </v>
          </cell>
        </row>
        <row r="4010">
          <cell r="B4010" t="str">
            <v xml:space="preserve">Fitacom - Mat.P/Mecanografia,Lda   </v>
          </cell>
        </row>
        <row r="4011">
          <cell r="B4011" t="str">
            <v xml:space="preserve">Fitembal - Mat.Máq.S.Embalag.Lda   </v>
          </cell>
        </row>
        <row r="4012">
          <cell r="B4012" t="str">
            <v xml:space="preserve">Fitosistema,Lda                    </v>
          </cell>
        </row>
        <row r="4013">
          <cell r="B4013" t="str">
            <v xml:space="preserve">Fitovinil-Placas e Vinílicos, Lda  </v>
          </cell>
        </row>
        <row r="4014">
          <cell r="B4014" t="str">
            <v xml:space="preserve">Fixsolda,Lda                       </v>
          </cell>
        </row>
        <row r="4015">
          <cell r="B4015" t="str">
            <v xml:space="preserve">FJTR Gaia Restauração, Lda         </v>
          </cell>
        </row>
        <row r="4016">
          <cell r="B4016" t="str">
            <v xml:space="preserve">Flag, SA                           </v>
          </cell>
        </row>
        <row r="4017">
          <cell r="B4017" t="str">
            <v xml:space="preserve">Flamejante-Equip.Protecção,Lda     </v>
          </cell>
        </row>
        <row r="4018">
          <cell r="B4018" t="str">
            <v xml:space="preserve">Flexembal - Mat.Embalagem, Lda     </v>
          </cell>
        </row>
        <row r="4019">
          <cell r="B4019" t="str">
            <v xml:space="preserve">Flexocol - Fabr.Art.Borracha,Lda   </v>
          </cell>
        </row>
        <row r="4020">
          <cell r="B4020" t="str">
            <v xml:space="preserve">Flexpump-Lda                       </v>
          </cell>
        </row>
        <row r="4021">
          <cell r="B4021" t="str">
            <v xml:space="preserve">Flight International               </v>
          </cell>
        </row>
        <row r="4022">
          <cell r="B4022" t="str">
            <v xml:space="preserve">Flight Safety Foundation           </v>
          </cell>
        </row>
        <row r="4023">
          <cell r="B4023" t="str">
            <v xml:space="preserve">Flightlevel, Lda                   </v>
          </cell>
        </row>
        <row r="4024">
          <cell r="B4024" t="str">
            <v xml:space="preserve">Flor da Barca                      </v>
          </cell>
        </row>
        <row r="4025">
          <cell r="B4025" t="str">
            <v>Flor do Sol-Artig. Jardim e Agric L</v>
          </cell>
        </row>
        <row r="4026">
          <cell r="B4026" t="str">
            <v xml:space="preserve">FLORBELA DE FREITAS SANTOS         </v>
          </cell>
        </row>
        <row r="4027">
          <cell r="B4027" t="str">
            <v xml:space="preserve">Florêncio Alves Duarte Jorge Silva </v>
          </cell>
        </row>
        <row r="4028">
          <cell r="B4028" t="str">
            <v xml:space="preserve">Florêncio Augusto Chagas,S.A       </v>
          </cell>
        </row>
        <row r="4029">
          <cell r="B4029" t="str">
            <v xml:space="preserve">FLORES &amp; PLANTAS                   </v>
          </cell>
        </row>
        <row r="4030">
          <cell r="B4030" t="str">
            <v xml:space="preserve">Flores de Amendoeira-C.Flores,Lda  </v>
          </cell>
        </row>
        <row r="4031">
          <cell r="B4031" t="str">
            <v xml:space="preserve">Floriano da Costa e Gavina, Lda    </v>
          </cell>
        </row>
        <row r="4032">
          <cell r="B4032" t="str">
            <v xml:space="preserve">Floricultora Horto do Rossio, Lda  </v>
          </cell>
        </row>
        <row r="4033">
          <cell r="B4033" t="str">
            <v xml:space="preserve">Florindo Fernandes &amp; Garradas      </v>
          </cell>
        </row>
        <row r="4034">
          <cell r="B4034" t="str">
            <v>Florista Palmeira-C.Flores Plantas,</v>
          </cell>
        </row>
        <row r="4035">
          <cell r="B4035" t="str">
            <v>Florpeças de Sénio Dario Braga Medi</v>
          </cell>
        </row>
        <row r="4036">
          <cell r="B4036" t="str">
            <v xml:space="preserve">FLOSEL-Instalações Eléctricas      </v>
          </cell>
        </row>
        <row r="4037">
          <cell r="B4037" t="str">
            <v xml:space="preserve">Flughafen Frankfurt/Main AG (FAG)  </v>
          </cell>
        </row>
        <row r="4038">
          <cell r="B4038" t="str">
            <v xml:space="preserve">Flughafen Munchen GMBH             </v>
          </cell>
        </row>
        <row r="4039">
          <cell r="B4039" t="str">
            <v xml:space="preserve">Flughhafen Hamburg Gmbh            </v>
          </cell>
        </row>
        <row r="4040">
          <cell r="B4040" t="str">
            <v xml:space="preserve">Fluxograma-Equip.Organiz.Emp.Lda   </v>
          </cell>
        </row>
        <row r="4041">
          <cell r="B4041" t="str">
            <v xml:space="preserve">Fluxopor - Eq.Escritório, Lda      </v>
          </cell>
        </row>
        <row r="4042">
          <cell r="B4042" t="str">
            <v xml:space="preserve">Flyash-Subprod.Mat.Construção,Lda  </v>
          </cell>
        </row>
        <row r="4043">
          <cell r="B4043" t="str">
            <v xml:space="preserve">Flyby-Com.Material Aeronáutico,Lda </v>
          </cell>
        </row>
        <row r="4044">
          <cell r="B4044" t="str">
            <v xml:space="preserve">Flying                             </v>
          </cell>
        </row>
        <row r="4045">
          <cell r="B4045" t="str">
            <v xml:space="preserve">Fm Car-Rep.Eléctr.Automóveis,Lda   </v>
          </cell>
        </row>
        <row r="4046">
          <cell r="B4046" t="str">
            <v xml:space="preserve">FM-Gestão Espaços Comerciais, Lda  </v>
          </cell>
        </row>
        <row r="4047">
          <cell r="B4047" t="str">
            <v>Fmt Aircraft Gate Support System AB</v>
          </cell>
        </row>
        <row r="4048">
          <cell r="B4048" t="str">
            <v xml:space="preserve">Fnac Portugal, Lda                 </v>
          </cell>
        </row>
        <row r="4049">
          <cell r="B4049" t="str">
            <v xml:space="preserve">Fobis Norte,Inf. e Gestao,Lda      </v>
          </cell>
        </row>
        <row r="4050">
          <cell r="B4050" t="str">
            <v xml:space="preserve">Fogões Póvoa-Eq.Hotel.A.Tecn,Lda   </v>
          </cell>
        </row>
        <row r="4051">
          <cell r="B4051" t="str">
            <v>Folha Personalizada-Unipessoal,Lda.</v>
          </cell>
        </row>
        <row r="4052">
          <cell r="B4052" t="str">
            <v>Fólio-Edições e Comunic.Social, Lda</v>
          </cell>
        </row>
        <row r="4053">
          <cell r="B4053" t="str">
            <v xml:space="preserve">Fomento Vidros-S.Fom.Apl.Ind.Lda   </v>
          </cell>
        </row>
        <row r="4054">
          <cell r="B4054" t="str">
            <v xml:space="preserve">Fonseca Matos &amp; Ferreira, Lda.     </v>
          </cell>
        </row>
        <row r="4055">
          <cell r="B4055" t="str">
            <v xml:space="preserve">Fontacessivel-Soluções de Energia  </v>
          </cell>
        </row>
        <row r="4056">
          <cell r="B4056" t="str">
            <v xml:space="preserve">Fontana Design Hotel               </v>
          </cell>
        </row>
        <row r="4057">
          <cell r="B4057" t="str">
            <v>Fontelusa Bioquimica-Prodºs Quimico</v>
          </cell>
        </row>
        <row r="4058">
          <cell r="B4058" t="str">
            <v xml:space="preserve">Fontelusa Trading-Imp.Exp.Lda      </v>
          </cell>
        </row>
        <row r="4059">
          <cell r="B4059" t="str">
            <v xml:space="preserve">Fontelusa-Sist.Filtragem Água, Lda </v>
          </cell>
        </row>
        <row r="4060">
          <cell r="B4060" t="str">
            <v xml:space="preserve">For Expert Automation, Lda         </v>
          </cell>
        </row>
        <row r="4061">
          <cell r="B4061" t="str">
            <v xml:space="preserve">Foramoreiras-Comérc.Automóveis,SA  </v>
          </cell>
        </row>
        <row r="4062">
          <cell r="B4062" t="str">
            <v xml:space="preserve">Força Aérea Portuguesa             </v>
          </cell>
        </row>
        <row r="4063">
          <cell r="B4063" t="str">
            <v>Force Invent-Eventos de Marketing-U</v>
          </cell>
        </row>
        <row r="4064">
          <cell r="B4064" t="str">
            <v xml:space="preserve">Forcerebrus, Lda                   </v>
          </cell>
        </row>
        <row r="4065">
          <cell r="B4065" t="str">
            <v xml:space="preserve">Forensic Vision, Ltd               </v>
          </cell>
        </row>
        <row r="4066">
          <cell r="B4066" t="str">
            <v>Formação em Movimento-Cur.Form.Rod.</v>
          </cell>
        </row>
        <row r="4067">
          <cell r="B4067" t="str">
            <v xml:space="preserve">Formato-Formulários Mult.Com.Lda   </v>
          </cell>
        </row>
        <row r="4068">
          <cell r="B4068" t="str">
            <v xml:space="preserve">Formedia-Inst.Europeus Formação    </v>
          </cell>
        </row>
        <row r="4069">
          <cell r="B4069" t="str">
            <v xml:space="preserve">Formipiso-Pavimentos Madeira,Lda   </v>
          </cell>
        </row>
        <row r="4070">
          <cell r="B4070" t="str">
            <v>Formoprinte - Formulári. Comerc., L</v>
          </cell>
        </row>
        <row r="4071">
          <cell r="B4071" t="str">
            <v xml:space="preserve">Formosamar                         </v>
          </cell>
        </row>
        <row r="4072">
          <cell r="B4072" t="str">
            <v xml:space="preserve">Formosul - Comérc.Formulários,Lda  </v>
          </cell>
        </row>
        <row r="4073">
          <cell r="B4073" t="str">
            <v xml:space="preserve">Forms Technology Limited           </v>
          </cell>
        </row>
        <row r="4074">
          <cell r="B4074" t="str">
            <v xml:space="preserve">Fórmula 81-C.Acess.Aut.Motos,Lda   </v>
          </cell>
        </row>
        <row r="4075">
          <cell r="B4075" t="str">
            <v xml:space="preserve">Fortevillage                       </v>
          </cell>
        </row>
        <row r="4076">
          <cell r="B4076" t="str">
            <v xml:space="preserve">Fortuna - Comunicação Social, S.A. </v>
          </cell>
        </row>
        <row r="4077">
          <cell r="B4077" t="str">
            <v xml:space="preserve">Fortunato Silva                    </v>
          </cell>
        </row>
        <row r="4078">
          <cell r="B4078" t="str">
            <v xml:space="preserve">Fórum de Administradores de Emp.   </v>
          </cell>
        </row>
        <row r="4079">
          <cell r="B4079" t="str">
            <v xml:space="preserve">Fórum Iberconsult-Form.Gestão,S.A. </v>
          </cell>
        </row>
        <row r="4080">
          <cell r="B4080" t="str">
            <v xml:space="preserve">Fotimpor-Com.Ind.Fotografia, Lda   </v>
          </cell>
        </row>
        <row r="4081">
          <cell r="B4081" t="str">
            <v xml:space="preserve">Foto Designers, Lda                </v>
          </cell>
        </row>
        <row r="4082">
          <cell r="B4082" t="str">
            <v xml:space="preserve">Foto Engenho                       </v>
          </cell>
        </row>
        <row r="4083">
          <cell r="B4083" t="str">
            <v xml:space="preserve">Foto Flash-João Paulo Marrucho     </v>
          </cell>
        </row>
        <row r="4084">
          <cell r="B4084" t="str">
            <v>Foto Industrial 2 Lab Digital Unip,</v>
          </cell>
        </row>
        <row r="4085">
          <cell r="B4085" t="str">
            <v xml:space="preserve">Foto Industrial-Lab.C.I.Public.,SA </v>
          </cell>
        </row>
        <row r="4086">
          <cell r="B4086" t="str">
            <v xml:space="preserve">Fotografia Nóbrega, Lda.           </v>
          </cell>
        </row>
        <row r="4087">
          <cell r="B4087" t="str">
            <v xml:space="preserve">Fotografia Real, Lda.              </v>
          </cell>
        </row>
        <row r="4088">
          <cell r="B4088" t="str">
            <v xml:space="preserve">Foundry Types Ltd                  </v>
          </cell>
        </row>
        <row r="4089">
          <cell r="B4089" t="str">
            <v xml:space="preserve">Fouth Element Media Limited, T/A   </v>
          </cell>
        </row>
        <row r="4090">
          <cell r="B4090" t="str">
            <v xml:space="preserve">FoxSolutions, Lda                  </v>
          </cell>
        </row>
        <row r="4091">
          <cell r="B4091" t="str">
            <v xml:space="preserve">FOZFOGO,Lda                        </v>
          </cell>
        </row>
        <row r="4092">
          <cell r="B4092" t="str">
            <v xml:space="preserve">Fozliz-Emprendim.Turísticos, SA    </v>
          </cell>
        </row>
        <row r="4093">
          <cell r="B4093" t="str">
            <v xml:space="preserve">Fozpraia-Hotelaria e Turismo, SA   </v>
          </cell>
        </row>
        <row r="4094">
          <cell r="B4094" t="str">
            <v xml:space="preserve">FPI-Fáb. Port. de Iluminação, S.A. </v>
          </cell>
        </row>
        <row r="4095">
          <cell r="B4095" t="str">
            <v xml:space="preserve">FPNP-Edição e Comunicação          </v>
          </cell>
        </row>
        <row r="4096">
          <cell r="B4096" t="str">
            <v xml:space="preserve">FQ Ingenieria Electónica, SA       </v>
          </cell>
        </row>
        <row r="4097">
          <cell r="B4097" t="str">
            <v xml:space="preserve">Fragmentos de Arquitectura, Lda    </v>
          </cell>
        </row>
        <row r="4098">
          <cell r="B4098" t="str">
            <v xml:space="preserve">Francaso - Soc.Metal.Aço Mad.,Ld   </v>
          </cell>
        </row>
        <row r="4099">
          <cell r="B4099" t="str">
            <v xml:space="preserve">France Air Portugal, Lda           </v>
          </cell>
        </row>
        <row r="4100">
          <cell r="B4100" t="str">
            <v xml:space="preserve">Francisco &amp; Revez Castilho, Lda    </v>
          </cell>
        </row>
        <row r="4101">
          <cell r="B4101" t="str">
            <v xml:space="preserve">FRANCISCO ANTONIO F. FREIXINHO     </v>
          </cell>
        </row>
        <row r="4102">
          <cell r="B4102" t="str">
            <v>Francisco António Ferreira,Herd.Lda</v>
          </cell>
        </row>
        <row r="4103">
          <cell r="B4103" t="str">
            <v xml:space="preserve">FRANCISCO ANTONIO GEADA GRAZINA    </v>
          </cell>
        </row>
        <row r="4104">
          <cell r="B4104" t="str">
            <v xml:space="preserve">Francisco António Pereira          </v>
          </cell>
        </row>
        <row r="4105">
          <cell r="B4105" t="str">
            <v xml:space="preserve">Francisco António S. Boavida       </v>
          </cell>
        </row>
        <row r="4106">
          <cell r="B4106" t="str">
            <v xml:space="preserve">Francisco Armas Freitas            </v>
          </cell>
        </row>
        <row r="4107">
          <cell r="B4107" t="str">
            <v xml:space="preserve">Francisco C.C. Gomes               </v>
          </cell>
        </row>
        <row r="4108">
          <cell r="B4108" t="str">
            <v xml:space="preserve">Francisco C.Silvestre Correia      </v>
          </cell>
        </row>
        <row r="4109">
          <cell r="B4109" t="str">
            <v xml:space="preserve">Francisco Carneiro Costa           </v>
          </cell>
        </row>
        <row r="4110">
          <cell r="B4110" t="str">
            <v xml:space="preserve">Francisco Costa                    </v>
          </cell>
        </row>
        <row r="4111">
          <cell r="B4111" t="str">
            <v xml:space="preserve">FRANCISCO COSTA ALMEIDA            </v>
          </cell>
        </row>
        <row r="4112">
          <cell r="B4112" t="str">
            <v xml:space="preserve">Francisco Cruz dos Reis Guedes     </v>
          </cell>
        </row>
        <row r="4113">
          <cell r="B4113" t="str">
            <v xml:space="preserve">Francisco de Oliveira dos Santos   </v>
          </cell>
        </row>
        <row r="4114">
          <cell r="B4114" t="str">
            <v xml:space="preserve">Francisco de Sales Violante        </v>
          </cell>
        </row>
        <row r="4115">
          <cell r="B4115" t="str">
            <v xml:space="preserve">Francisco dos Santos e Filhos, Lda </v>
          </cell>
        </row>
        <row r="4116">
          <cell r="B4116" t="str">
            <v>FRANCISCO EUGENIO SANTOS LOPES SOUS</v>
          </cell>
        </row>
        <row r="4117">
          <cell r="B4117" t="str">
            <v xml:space="preserve">Francisco Franco Dias              </v>
          </cell>
        </row>
        <row r="4118">
          <cell r="B4118" t="str">
            <v xml:space="preserve">Francisco Freitas, Unipessoal, Lda </v>
          </cell>
        </row>
        <row r="4119">
          <cell r="B4119" t="str">
            <v xml:space="preserve">Francisco I. Amadi de Sousa, Lda   </v>
          </cell>
        </row>
        <row r="4120">
          <cell r="B4120" t="str">
            <v xml:space="preserve">Francisco J.M.Ervilha              </v>
          </cell>
        </row>
        <row r="4121">
          <cell r="B4121" t="str">
            <v xml:space="preserve">Francisco J.R.L.Ribeiro            </v>
          </cell>
        </row>
        <row r="4122">
          <cell r="B4122" t="str">
            <v>Francisco José Cêa de Aragão Teixei</v>
          </cell>
        </row>
        <row r="4123">
          <cell r="B4123" t="str">
            <v xml:space="preserve">FRANCISCO JOSE CORREIA ESPADA      </v>
          </cell>
        </row>
        <row r="4124">
          <cell r="B4124" t="str">
            <v xml:space="preserve">FRANCISCO JOSE DAMIAO SALGADO      </v>
          </cell>
        </row>
        <row r="4125">
          <cell r="B4125" t="str">
            <v xml:space="preserve">Francisco José dos Santos Caetano  </v>
          </cell>
        </row>
        <row r="4126">
          <cell r="B4126" t="str">
            <v xml:space="preserve">FRANCISCO JOSE DOS SANTOS GOMES    </v>
          </cell>
        </row>
        <row r="4127">
          <cell r="B4127" t="str">
            <v xml:space="preserve">Francisco José F. M.Gonçalves      </v>
          </cell>
        </row>
        <row r="4128">
          <cell r="B4128" t="str">
            <v xml:space="preserve">FRANCISCO JOSE FREITAS BATISTA     </v>
          </cell>
        </row>
        <row r="4129">
          <cell r="B4129" t="str">
            <v xml:space="preserve">FRANCISCO JOSÉ LOURENÇO SEBASTIAN  </v>
          </cell>
        </row>
        <row r="4130">
          <cell r="B4130" t="str">
            <v>FRANCISCO JOSE MARTINS MANITA SEVER</v>
          </cell>
        </row>
        <row r="4131">
          <cell r="B4131" t="str">
            <v xml:space="preserve">FRANCISCO JOSE OLIVEIRA MACHADO    </v>
          </cell>
        </row>
        <row r="4132">
          <cell r="B4132" t="str">
            <v xml:space="preserve">FRANCISCO JOSE PITA                </v>
          </cell>
        </row>
        <row r="4133">
          <cell r="B4133" t="str">
            <v xml:space="preserve">Francisco José Simões Fradinho     </v>
          </cell>
        </row>
        <row r="4134">
          <cell r="B4134" t="str">
            <v xml:space="preserve">FRANCISCO JOSE SOARES PACHECO      </v>
          </cell>
        </row>
        <row r="4135">
          <cell r="B4135" t="str">
            <v xml:space="preserve">Francisco Júlio P.Teixeira         </v>
          </cell>
        </row>
        <row r="4136">
          <cell r="B4136" t="str">
            <v xml:space="preserve">Francisco Leite da Silva, Unip.Lda </v>
          </cell>
        </row>
        <row r="4137">
          <cell r="B4137" t="str">
            <v xml:space="preserve">Francisco Lopes                    </v>
          </cell>
        </row>
        <row r="4138">
          <cell r="B4138" t="str">
            <v xml:space="preserve">Francisco M. Costa                 </v>
          </cell>
        </row>
        <row r="4139">
          <cell r="B4139" t="str">
            <v xml:space="preserve">Francisco M. M. Silva Pina         </v>
          </cell>
        </row>
        <row r="4140">
          <cell r="B4140" t="str">
            <v xml:space="preserve">Francisco Manuel Naia Balacó       </v>
          </cell>
        </row>
        <row r="4141">
          <cell r="B4141" t="str">
            <v xml:space="preserve">FRANCISCO MANUEL NETO VIEIRA       </v>
          </cell>
        </row>
        <row r="4142">
          <cell r="B4142" t="str">
            <v xml:space="preserve">Francisco Manuel Rocha Parreira    </v>
          </cell>
        </row>
        <row r="4143">
          <cell r="B4143" t="str">
            <v xml:space="preserve">Francisco Marques Rodrigues, Ldª   </v>
          </cell>
        </row>
        <row r="4144">
          <cell r="B4144" t="str">
            <v>FRANCISCO MIGUEL P. BRANDÃO S. OLIV</v>
          </cell>
        </row>
        <row r="4145">
          <cell r="B4145" t="str">
            <v xml:space="preserve">FRANCISCO MIGUEL SANTOS DE SOUSA   </v>
          </cell>
        </row>
        <row r="4146">
          <cell r="B4146" t="str">
            <v xml:space="preserve">Francisco Miguel Santos de Sousa   </v>
          </cell>
        </row>
        <row r="4147">
          <cell r="B4147" t="str">
            <v xml:space="preserve">Francisco P.Guedes Oliveira, Lda   </v>
          </cell>
        </row>
        <row r="4148">
          <cell r="B4148" t="str">
            <v xml:space="preserve">Francisco Paim                     </v>
          </cell>
        </row>
        <row r="4149">
          <cell r="B4149" t="str">
            <v xml:space="preserve">Francisco Paim                     </v>
          </cell>
        </row>
        <row r="4150">
          <cell r="B4150" t="str">
            <v xml:space="preserve">Francisco Rodrigues de S.D.O.Lda   </v>
          </cell>
        </row>
        <row r="4151">
          <cell r="B4151" t="str">
            <v xml:space="preserve">Francisco Soares, Lda.             </v>
          </cell>
        </row>
        <row r="4152">
          <cell r="B4152" t="str">
            <v xml:space="preserve">FRANCISCO VITOR RAMOS LOURENCO     </v>
          </cell>
        </row>
        <row r="4153">
          <cell r="B4153" t="str">
            <v xml:space="preserve">Francisco Xavier S.Bettencourt     </v>
          </cell>
        </row>
        <row r="4154">
          <cell r="B4154" t="str">
            <v xml:space="preserve">Francislab-Repres.Comerciais, Lda  </v>
          </cell>
        </row>
        <row r="4155">
          <cell r="B4155" t="str">
            <v xml:space="preserve">Franco e Santos, Lda               </v>
          </cell>
        </row>
        <row r="4156">
          <cell r="B4156" t="str">
            <v xml:space="preserve">Franco Ibérica, Ldª                </v>
          </cell>
        </row>
        <row r="4157">
          <cell r="B4157" t="str">
            <v xml:space="preserve">Franklin Maximiano e Filhos, Lda   </v>
          </cell>
        </row>
        <row r="4158">
          <cell r="B4158" t="str">
            <v xml:space="preserve">Franklin Maximino, Lda.            </v>
          </cell>
        </row>
        <row r="4159">
          <cell r="B4159" t="str">
            <v>Frapinova-Alternadores Portugal,Lda</v>
          </cell>
        </row>
        <row r="4160">
          <cell r="B4160" t="str">
            <v>Fraústo &amp; Cª-Engª e Arquitectura,Ld</v>
          </cell>
        </row>
        <row r="4161">
          <cell r="B4161" t="str">
            <v>Fraústo da Silva &amp; Ass.-S.Advogados</v>
          </cell>
        </row>
        <row r="4162">
          <cell r="B4162" t="str">
            <v>Fraústo S.M.Martins &amp; Associados,RL</v>
          </cell>
        </row>
        <row r="4163">
          <cell r="B4163" t="str">
            <v xml:space="preserve">Frederico A. Vasconcelos, Lda      </v>
          </cell>
        </row>
        <row r="4164">
          <cell r="B4164" t="str">
            <v xml:space="preserve">FREDERICO ARTUR CABRAL SANTOS      </v>
          </cell>
        </row>
        <row r="4165">
          <cell r="B4165" t="str">
            <v>Frederico Bruno G.C.Navarro Moreira</v>
          </cell>
        </row>
        <row r="4166">
          <cell r="B4166" t="str">
            <v xml:space="preserve">Frederico Humberto Rodrigues       </v>
          </cell>
        </row>
        <row r="4167">
          <cell r="B4167" t="str">
            <v xml:space="preserve">Frederico Matias                   </v>
          </cell>
        </row>
        <row r="4168">
          <cell r="B4168" t="str">
            <v xml:space="preserve">FREDERICO MAURO QUINTELA MARCAL    </v>
          </cell>
        </row>
        <row r="4169">
          <cell r="B4169" t="str">
            <v xml:space="preserve">FREDERICO MIGUEL M. DE OLIVEIRA    </v>
          </cell>
        </row>
        <row r="4170">
          <cell r="B4170" t="str">
            <v xml:space="preserve">FREDERICO SOARES PEREIRA           </v>
          </cell>
        </row>
        <row r="4171">
          <cell r="B4171" t="str">
            <v xml:space="preserve">Frederico Soares Pereira           </v>
          </cell>
        </row>
        <row r="4172">
          <cell r="B4172" t="str">
            <v xml:space="preserve">Freeway Media                      </v>
          </cell>
        </row>
        <row r="4173">
          <cell r="B4173" t="str">
            <v xml:space="preserve">Freitas e Araújo-Transportes, S.A. </v>
          </cell>
        </row>
        <row r="4174">
          <cell r="B4174" t="str">
            <v xml:space="preserve">Freitas e Cabanas, Lda             </v>
          </cell>
        </row>
        <row r="4175">
          <cell r="B4175" t="str">
            <v xml:space="preserve">Freitas, Braga &amp; Braga, Lda        </v>
          </cell>
        </row>
        <row r="4176">
          <cell r="B4176" t="str">
            <v xml:space="preserve">Freitas-Limpeza Dom.Indust.Lda     </v>
          </cell>
        </row>
        <row r="4177">
          <cell r="B4177" t="str">
            <v xml:space="preserve">FRELAC NORTE                       </v>
          </cell>
        </row>
        <row r="4178">
          <cell r="B4178" t="str">
            <v xml:space="preserve">Frelac-Instalações Especiais, Sa   </v>
          </cell>
        </row>
        <row r="4179">
          <cell r="B4179" t="str">
            <v xml:space="preserve">Fremer - Electromontagens, Lda     </v>
          </cell>
        </row>
        <row r="4180">
          <cell r="B4180" t="str">
            <v xml:space="preserve">Freshmilk-Criative Media Gmbh      </v>
          </cell>
        </row>
        <row r="4181">
          <cell r="B4181" t="str">
            <v>Friacessórios-Frio Refrigeração,Lda</v>
          </cell>
        </row>
        <row r="4182">
          <cell r="B4182" t="str">
            <v>Friavac-Equip. Instal. Industriais,</v>
          </cell>
        </row>
        <row r="4183">
          <cell r="B4183" t="str">
            <v>Fricao-Comércio Equip.Hotelaria,Lda</v>
          </cell>
        </row>
        <row r="4184">
          <cell r="B4184" t="str">
            <v xml:space="preserve">Fricer-Com.Equip.Refrigeração,Lda  </v>
          </cell>
        </row>
        <row r="4185">
          <cell r="B4185" t="str">
            <v xml:space="preserve">Fridouro-Refrig.Com.Ind.Douro,Lda  </v>
          </cell>
        </row>
        <row r="4186">
          <cell r="B4186" t="str">
            <v xml:space="preserve">Fridus-Equ.de Frio e Ar Cond.Lda   </v>
          </cell>
        </row>
        <row r="4187">
          <cell r="B4187" t="str">
            <v xml:space="preserve">Frielma-Soc.Técnica Hotelaria,Ld   </v>
          </cell>
        </row>
        <row r="4188">
          <cell r="B4188" t="str">
            <v>Frijoc-Comérc.Electrodomésticos,Lda</v>
          </cell>
        </row>
        <row r="4189">
          <cell r="B4189" t="str">
            <v>Frilagos-Electr.Refrig.Climatização</v>
          </cell>
        </row>
        <row r="4190">
          <cell r="B4190" t="str">
            <v xml:space="preserve">Frimagic-Ar Condic.E Refrig.,Lda   </v>
          </cell>
        </row>
        <row r="4191">
          <cell r="B4191" t="str">
            <v xml:space="preserve">Frimagic-Ar Condic.E Refrigeraç.   </v>
          </cell>
        </row>
        <row r="4192">
          <cell r="B4192" t="str">
            <v>Frio Expresso-Com.Equip.Ar Cond.LDA</v>
          </cell>
        </row>
        <row r="4193">
          <cell r="B4193" t="str">
            <v xml:space="preserve">Friorganic-Tecnologias de Frio     </v>
          </cell>
        </row>
        <row r="4194">
          <cell r="B4194" t="str">
            <v xml:space="preserve">Frisomat-C.Ind.Mat.Construção, SA  </v>
          </cell>
        </row>
        <row r="4195">
          <cell r="B4195" t="str">
            <v xml:space="preserve">Frota Azul-Transp.e Turísmo, Lda   </v>
          </cell>
        </row>
        <row r="4196">
          <cell r="B4196" t="str">
            <v xml:space="preserve">FSL-Ferranti Air System Ltd        </v>
          </cell>
        </row>
        <row r="4197">
          <cell r="B4197" t="str">
            <v xml:space="preserve">FSO-F.S.Oliveira Consultores, Lda  </v>
          </cell>
        </row>
        <row r="4198">
          <cell r="B4198" t="str">
            <v>FSPina-Serviços Engenhª Gestão Unip</v>
          </cell>
        </row>
        <row r="4199">
          <cell r="B4199" t="str">
            <v>FSP-Proj.Fisc.Instalações Espec.Lda</v>
          </cell>
        </row>
        <row r="4200">
          <cell r="B4200" t="str">
            <v xml:space="preserve">FT Print Limited                   </v>
          </cell>
        </row>
        <row r="4201">
          <cell r="B4201" t="str">
            <v>FTA - Filmes, Televisão e Arte, Lda</v>
          </cell>
        </row>
        <row r="4202">
          <cell r="B4202" t="str">
            <v>FTA II Audiovisuais-Film.TV, Arte,L</v>
          </cell>
        </row>
        <row r="4203">
          <cell r="B4203" t="str">
            <v>Ftemaximal-Com.Antenas  Electrón.Ld</v>
          </cell>
        </row>
        <row r="4204">
          <cell r="B4204" t="str">
            <v>Fucoli-Somepal - Fundição Ferro, SA</v>
          </cell>
        </row>
        <row r="4205">
          <cell r="B4205" t="str">
            <v xml:space="preserve">Fuel Publicidade, Lda              </v>
          </cell>
        </row>
        <row r="4206">
          <cell r="B4206" t="str">
            <v xml:space="preserve">Fulcar-Comércio de Veículos, SA    </v>
          </cell>
        </row>
        <row r="4207">
          <cell r="B4207" t="str">
            <v xml:space="preserve">Funchal Técnica -Inst.Tecnic.Lda   </v>
          </cell>
        </row>
        <row r="4208">
          <cell r="B4208" t="str">
            <v xml:space="preserve">Funcional, Lda                     </v>
          </cell>
        </row>
        <row r="4209">
          <cell r="B4209" t="str">
            <v xml:space="preserve">Fund.Fac.Ciências Tecnologia/UNL   </v>
          </cell>
        </row>
        <row r="4210">
          <cell r="B4210" t="str">
            <v xml:space="preserve">Fundaç.António Cupertino Miranda   </v>
          </cell>
        </row>
        <row r="4211">
          <cell r="B4211" t="str">
            <v xml:space="preserve">Fundaç.Faculd.Ciênc.Univ.Lisboa    </v>
          </cell>
        </row>
        <row r="4212">
          <cell r="B4212" t="str">
            <v xml:space="preserve">Fundação Amália Rodrigues          </v>
          </cell>
        </row>
        <row r="4213">
          <cell r="B4213" t="str">
            <v xml:space="preserve">Fundação Casa de Mateus            </v>
          </cell>
        </row>
        <row r="4214">
          <cell r="B4214" t="str">
            <v xml:space="preserve">Fundação Centro Cultural de Belém  </v>
          </cell>
        </row>
        <row r="4215">
          <cell r="B4215" t="str">
            <v xml:space="preserve">Fundação Centro Cultural de Belém  </v>
          </cell>
        </row>
        <row r="4216">
          <cell r="B4216" t="str">
            <v xml:space="preserve">Fundação Cidade de Lisboa          </v>
          </cell>
        </row>
        <row r="4217">
          <cell r="B4217" t="str">
            <v xml:space="preserve">Fundação Computaç.Cient.Nacional   </v>
          </cell>
        </row>
        <row r="4218">
          <cell r="B4218" t="str">
            <v xml:space="preserve">Fundação Conductus                 </v>
          </cell>
        </row>
        <row r="4219">
          <cell r="B4219" t="str">
            <v xml:space="preserve">Fundação de Serralves              </v>
          </cell>
        </row>
        <row r="4220">
          <cell r="B4220" t="str">
            <v xml:space="preserve">Fundação Gaspar Frutuoso           </v>
          </cell>
        </row>
        <row r="4221">
          <cell r="B4221" t="str">
            <v xml:space="preserve">Fundação Oliveira Martins          </v>
          </cell>
        </row>
        <row r="4222">
          <cell r="B4222" t="str">
            <v xml:space="preserve">Fundação Oriente                   </v>
          </cell>
        </row>
        <row r="4223">
          <cell r="B4223" t="str">
            <v xml:space="preserve">Fundação Pedro Ruivo               </v>
          </cell>
        </row>
        <row r="4224">
          <cell r="B4224" t="str">
            <v xml:space="preserve">Fundação Portuguesa Comunicações   </v>
          </cell>
        </row>
        <row r="4225">
          <cell r="B4225" t="str">
            <v xml:space="preserve">Fundación Aena                     </v>
          </cell>
        </row>
        <row r="4226">
          <cell r="B4226" t="str">
            <v xml:space="preserve">Fundacion Centro Europeo           </v>
          </cell>
        </row>
        <row r="4227">
          <cell r="B4227" t="str">
            <v xml:space="preserve">Fundcic-Fundo desenv.Cienc.Const   </v>
          </cell>
        </row>
        <row r="4228">
          <cell r="B4228" t="str">
            <v xml:space="preserve">Fundec - F.Form.Engenharia Civil   </v>
          </cell>
        </row>
        <row r="4229">
          <cell r="B4229" t="str">
            <v xml:space="preserve">Fundec-Assoc.Form.Des. Engª Arqª   </v>
          </cell>
        </row>
        <row r="4230">
          <cell r="B4230" t="str">
            <v xml:space="preserve">Fundicó Dúctil Benito              </v>
          </cell>
        </row>
        <row r="4231">
          <cell r="B4231" t="str">
            <v xml:space="preserve">Fundo Pensões ANA/Aposentação      </v>
          </cell>
        </row>
        <row r="4232">
          <cell r="B4232" t="str">
            <v xml:space="preserve">Fundo Pensões ANA/Complemento      </v>
          </cell>
        </row>
        <row r="4233">
          <cell r="B4233" t="str">
            <v xml:space="preserve">Funerária Guardense, Lda           </v>
          </cell>
        </row>
        <row r="4234">
          <cell r="B4234" t="str">
            <v xml:space="preserve">Furnas e Companhia, Lda            </v>
          </cell>
        </row>
        <row r="4235">
          <cell r="B4235" t="str">
            <v xml:space="preserve">Furtado-Gab.Tec.de Marcas e Pat.   </v>
          </cell>
        </row>
        <row r="4236">
          <cell r="B4236" t="str">
            <v>Furtado-Gab.Téc.Marcas Patentes,Lda</v>
          </cell>
        </row>
        <row r="4237">
          <cell r="B4237" t="str">
            <v xml:space="preserve">Fusão - Audiovisuais, Lda          </v>
          </cell>
        </row>
        <row r="4238">
          <cell r="B4238" t="str">
            <v xml:space="preserve">Futebol Clube de Pedras Rubras     </v>
          </cell>
        </row>
        <row r="4239">
          <cell r="B4239" t="str">
            <v xml:space="preserve">Futurdata Informática, Lda         </v>
          </cell>
        </row>
        <row r="4240">
          <cell r="B4240" t="str">
            <v xml:space="preserve">Future Publishing, Ltd             </v>
          </cell>
        </row>
        <row r="4241">
          <cell r="B4241" t="str">
            <v xml:space="preserve">Future Trends, Pesq.Des.Organ.Lda  </v>
          </cell>
        </row>
        <row r="4242">
          <cell r="B4242" t="str">
            <v xml:space="preserve">Futurinfor-S.Sistemas de Inf.Lda   </v>
          </cell>
        </row>
        <row r="4243">
          <cell r="B4243" t="str">
            <v xml:space="preserve">Futurmaq - Máq.Equipamentos, Lda   </v>
          </cell>
        </row>
        <row r="4244">
          <cell r="B4244" t="str">
            <v xml:space="preserve">Futuro - Restauração Rápida, Lda   </v>
          </cell>
        </row>
        <row r="4245">
          <cell r="B4245" t="str">
            <v>Futuro-S.Gestora Fundos Pensões, SA</v>
          </cell>
        </row>
        <row r="4246">
          <cell r="B4246" t="str">
            <v>Futursat-S.Satélites Telecomunicaçõ</v>
          </cell>
        </row>
        <row r="4247">
          <cell r="B4247" t="str">
            <v>Futurvida-Fab.Veículos Especiais,Ld</v>
          </cell>
        </row>
        <row r="4248">
          <cell r="B4248" t="str">
            <v xml:space="preserve">G E Seaco, Srl                     </v>
          </cell>
        </row>
        <row r="4249">
          <cell r="B4249" t="str">
            <v xml:space="preserve">G Hofle, Lda                       </v>
          </cell>
        </row>
        <row r="4250">
          <cell r="B4250" t="str">
            <v xml:space="preserve">G L Transportes Unipessoal, Lda    </v>
          </cell>
        </row>
        <row r="4251">
          <cell r="B4251" t="str">
            <v xml:space="preserve">G P - Gestão e Publicidade         </v>
          </cell>
        </row>
        <row r="4252">
          <cell r="B4252" t="str">
            <v xml:space="preserve">G P S Word                         </v>
          </cell>
        </row>
        <row r="4253">
          <cell r="B4253" t="str">
            <v xml:space="preserve">G.Negocios Edicion.Y Publicaciones </v>
          </cell>
        </row>
        <row r="4254">
          <cell r="B4254" t="str">
            <v xml:space="preserve">G.T.Informática, Lda               </v>
          </cell>
        </row>
        <row r="4255">
          <cell r="B4255" t="str">
            <v xml:space="preserve">G.U.I.-Grupo Utilizadores Informix </v>
          </cell>
        </row>
        <row r="4256">
          <cell r="B4256" t="str">
            <v xml:space="preserve">Gab.Ecografia e Rádiologia, Lda    </v>
          </cell>
        </row>
        <row r="4257">
          <cell r="B4257" t="str">
            <v xml:space="preserve">Gabba-Produções de Eventos, Unip.  </v>
          </cell>
        </row>
        <row r="4258">
          <cell r="B4258" t="str">
            <v>Gabincar-Inst.Equip.Industriais, SA</v>
          </cell>
        </row>
        <row r="4259">
          <cell r="B4259" t="str">
            <v>Gabinete 118-G.Obras e Projectos,Ld</v>
          </cell>
        </row>
        <row r="4260">
          <cell r="B4260" t="str">
            <v xml:space="preserve">Gabinete 1-Imprensa,Pr.R.Públicas  </v>
          </cell>
        </row>
        <row r="4261">
          <cell r="B4261" t="str">
            <v xml:space="preserve">Gabinete Particular Medicina, Lda  </v>
          </cell>
        </row>
        <row r="4262">
          <cell r="B4262" t="str">
            <v xml:space="preserve">Gabinete Topografia Desenho, Lda   </v>
          </cell>
        </row>
        <row r="4263">
          <cell r="B4263" t="str">
            <v xml:space="preserve">Gabriel A. J. Rosa                 </v>
          </cell>
        </row>
        <row r="4264">
          <cell r="B4264" t="str">
            <v xml:space="preserve">Gabriel Noivo Carreira             </v>
          </cell>
        </row>
        <row r="4265">
          <cell r="B4265" t="str">
            <v xml:space="preserve">Gaiagreen-Est.S.Engª Ambiental,Lda </v>
          </cell>
        </row>
        <row r="4266">
          <cell r="B4266" t="str">
            <v>GAIAVEDA Imprem. Isolament. Imóveis</v>
          </cell>
        </row>
        <row r="4267">
          <cell r="B4267" t="str">
            <v xml:space="preserve">Gaivota-Empreendimentos Turis.S.A. </v>
          </cell>
        </row>
        <row r="4268">
          <cell r="B4268" t="str">
            <v>Galecia-Produtos Industria e Constr</v>
          </cell>
        </row>
        <row r="4269">
          <cell r="B4269" t="str">
            <v xml:space="preserve">Galeria 111 - Arte Moderna, Lda    </v>
          </cell>
        </row>
        <row r="4270">
          <cell r="B4270" t="str">
            <v>Galeria de Arte António Prates, Lda</v>
          </cell>
        </row>
        <row r="4271">
          <cell r="B4271" t="str">
            <v xml:space="preserve">Galeria de Arte São Mamede,Lda.    </v>
          </cell>
        </row>
        <row r="4272">
          <cell r="B4272" t="str">
            <v>Galeria de Ocasiões-Mobiliário, Lda</v>
          </cell>
        </row>
        <row r="4273">
          <cell r="B4273" t="str">
            <v xml:space="preserve">Galerias Persa                     </v>
          </cell>
        </row>
        <row r="4274">
          <cell r="B4274" t="str">
            <v xml:space="preserve">Galilarte-Artigos Decoração, Lda   </v>
          </cell>
        </row>
        <row r="4275">
          <cell r="B4275" t="str">
            <v xml:space="preserve">Galileo Portugal, Ltd (Sucursal)   </v>
          </cell>
        </row>
        <row r="4276">
          <cell r="B4276" t="str">
            <v>Galileu Norte-Activos Recº-Consulto</v>
          </cell>
        </row>
        <row r="4277">
          <cell r="B4277" t="str">
            <v xml:space="preserve">Galileu Sul, Lda                   </v>
          </cell>
        </row>
        <row r="4278">
          <cell r="B4278" t="str">
            <v xml:space="preserve">GALILEU.COM                        </v>
          </cell>
        </row>
        <row r="4279">
          <cell r="B4279" t="str">
            <v xml:space="preserve">Galileu-Serviços e Tecnologia, Lda </v>
          </cell>
        </row>
        <row r="4280">
          <cell r="B4280" t="str">
            <v xml:space="preserve">Galipneu-Comércio de Pneus e Ac.   </v>
          </cell>
        </row>
        <row r="4281">
          <cell r="B4281" t="str">
            <v>Galp Açores-Distr.C.Combust.Lub.Lda</v>
          </cell>
        </row>
        <row r="4282">
          <cell r="B4282" t="str">
            <v xml:space="preserve">Galp Comercialização Portugal LDA  </v>
          </cell>
        </row>
        <row r="4283">
          <cell r="B4283" t="str">
            <v xml:space="preserve">Galp Energia                       </v>
          </cell>
        </row>
        <row r="4284">
          <cell r="B4284" t="str">
            <v xml:space="preserve">Galp Power,S.A.                    </v>
          </cell>
        </row>
        <row r="4285">
          <cell r="B4285" t="str">
            <v xml:space="preserve">Galp-Gás Natural,SA                </v>
          </cell>
        </row>
        <row r="4286">
          <cell r="B4286" t="str">
            <v xml:space="preserve">Galucho-Ind.Metaloplásticas, SA    </v>
          </cell>
        </row>
        <row r="4287">
          <cell r="B4287" t="str">
            <v xml:space="preserve">Galvisul-Instalações Técnicas, Lda </v>
          </cell>
        </row>
        <row r="4288">
          <cell r="B4288" t="str">
            <v xml:space="preserve">GAM Portugal-Aluguer Equip.Lda     </v>
          </cell>
        </row>
        <row r="4289">
          <cell r="B4289" t="str">
            <v xml:space="preserve">Gameiro Serra &amp; Mascarenhas,Lda    </v>
          </cell>
        </row>
        <row r="4290">
          <cell r="B4290" t="str">
            <v>Gamluz-Distribuição Iluminação, Lda</v>
          </cell>
        </row>
        <row r="4291">
          <cell r="B4291" t="str">
            <v>Gamobar-Sociedade de Representações</v>
          </cell>
        </row>
        <row r="4292">
          <cell r="B4292" t="str">
            <v>GamoEléctrica-Mat.Elect.Electrod.Ld</v>
          </cell>
        </row>
        <row r="4293">
          <cell r="B4293" t="str">
            <v>Gapres-Gabinete Projectos Engª e Se</v>
          </cell>
        </row>
        <row r="4294">
          <cell r="B4294" t="str">
            <v xml:space="preserve">Gaprobra-Gest.Promoção Obras,SA    </v>
          </cell>
        </row>
        <row r="4295">
          <cell r="B4295" t="str">
            <v xml:space="preserve">Garagem Berna                      </v>
          </cell>
        </row>
        <row r="4296">
          <cell r="B4296" t="str">
            <v xml:space="preserve">Garagem Senhora do Monte, Lda      </v>
          </cell>
        </row>
        <row r="4297">
          <cell r="B4297" t="str">
            <v xml:space="preserve">Garajau-Empr.Mar.Turísticos,Lda    </v>
          </cell>
        </row>
        <row r="4298">
          <cell r="B4298" t="str">
            <v xml:space="preserve">Garcez &amp; Ribeiro, Publicidade, Lda </v>
          </cell>
        </row>
        <row r="4299">
          <cell r="B4299" t="str">
            <v xml:space="preserve">Garcia Vazquez-Engª Projectos,Lda  </v>
          </cell>
        </row>
        <row r="4300">
          <cell r="B4300" t="str">
            <v xml:space="preserve">Garex As                           </v>
          </cell>
        </row>
        <row r="4301">
          <cell r="B4301" t="str">
            <v xml:space="preserve">Garex-Telegroup                    </v>
          </cell>
        </row>
        <row r="4302">
          <cell r="B4302" t="str">
            <v xml:space="preserve">Garland-Segurança Eléctr., Lda.    </v>
          </cell>
        </row>
        <row r="4303">
          <cell r="B4303" t="str">
            <v>Garnel, Pinho-Repr.Mob.Escritório,L</v>
          </cell>
        </row>
        <row r="4304">
          <cell r="B4304" t="str">
            <v xml:space="preserve">Garotel - Soc.Inic.Turísticas,Lda  </v>
          </cell>
        </row>
        <row r="4305">
          <cell r="B4305" t="str">
            <v xml:space="preserve">Garrafeira S.João-Com.Bebidas,Lda  </v>
          </cell>
        </row>
        <row r="4306">
          <cell r="B4306" t="str">
            <v xml:space="preserve">Gartner Portugal                   </v>
          </cell>
        </row>
        <row r="4307">
          <cell r="B4307" t="str">
            <v xml:space="preserve">Gaságuas - Gás,Água e Saneam.Lda   </v>
          </cell>
        </row>
        <row r="4308">
          <cell r="B4308" t="str">
            <v xml:space="preserve">Gasconvert-I.Gás e Aquecimento,Lda </v>
          </cell>
        </row>
        <row r="4309">
          <cell r="B4309" t="str">
            <v xml:space="preserve">Gasenergia Ibérica, SA             </v>
          </cell>
        </row>
        <row r="4310">
          <cell r="B4310" t="str">
            <v xml:space="preserve">Gasin - Gases Industriais, SA      </v>
          </cell>
        </row>
        <row r="4311">
          <cell r="B4311" t="str">
            <v xml:space="preserve">Gaso Esterilizadora, Lda.          </v>
          </cell>
        </row>
        <row r="4312">
          <cell r="B4312" t="str">
            <v xml:space="preserve">Gaspar Maria Barbosa,Ldª           </v>
          </cell>
        </row>
        <row r="4313">
          <cell r="B4313" t="str">
            <v>Gasútil - Soc.Distribuidora Gás,Lda</v>
          </cell>
        </row>
        <row r="4314">
          <cell r="B4314" t="str">
            <v>Gate Gourmet Portugal-S.Catering,Ld</v>
          </cell>
        </row>
        <row r="4315">
          <cell r="B4315" t="str">
            <v xml:space="preserve">Gaudiuarte, Lda                    </v>
          </cell>
        </row>
        <row r="4316">
          <cell r="B4316" t="str">
            <v xml:space="preserve">Gauss-Topometria e MontºEstrutural </v>
          </cell>
        </row>
        <row r="4317">
          <cell r="B4317" t="str">
            <v xml:space="preserve">Gaya Papel-Imp.Com.Artigos Pap.Lda </v>
          </cell>
        </row>
        <row r="4318">
          <cell r="B4318" t="str">
            <v xml:space="preserve">GB Airways, Limited                </v>
          </cell>
        </row>
        <row r="4319">
          <cell r="B4319" t="str">
            <v xml:space="preserve">GB Airways, Ltd                    </v>
          </cell>
        </row>
        <row r="4320">
          <cell r="B4320" t="str">
            <v xml:space="preserve">GB-GiraBase-Montagens,Lda          </v>
          </cell>
        </row>
        <row r="4321">
          <cell r="B4321" t="str">
            <v xml:space="preserve">Gcv - Gest.Construção e Venda,Lda  </v>
          </cell>
        </row>
        <row r="4322">
          <cell r="B4322" t="str">
            <v xml:space="preserve">GDA-Coop.Gestão D.Artistas,Int.CRL </v>
          </cell>
        </row>
        <row r="4323">
          <cell r="B4323" t="str">
            <v xml:space="preserve">GDB - Marketing &amp; Comunications    </v>
          </cell>
        </row>
        <row r="4324">
          <cell r="B4324" t="str">
            <v>GDF-Suez Energia e Serviços Portuga</v>
          </cell>
        </row>
        <row r="4325">
          <cell r="B4325" t="str">
            <v xml:space="preserve">Geada &amp; Babo, Lda                  </v>
          </cell>
        </row>
        <row r="4326">
          <cell r="B4326" t="str">
            <v xml:space="preserve">Gea-Serv.Tecnologias Ambiente,Lda  </v>
          </cell>
        </row>
        <row r="4327">
          <cell r="B4327" t="str">
            <v xml:space="preserve">GEBERIT TECNOLOGIA SANITARIA S.A   </v>
          </cell>
        </row>
        <row r="4328">
          <cell r="B4328" t="str">
            <v xml:space="preserve">Gec Alsthom Int.-Equip.Electr,Lda  </v>
          </cell>
        </row>
        <row r="4329">
          <cell r="B4329" t="str">
            <v xml:space="preserve">Gecti-Gab.Espec.Tecn.Internac.Lda  </v>
          </cell>
        </row>
        <row r="4330">
          <cell r="B4330" t="str">
            <v>Geestrada-Gabinete Engª de Estradas</v>
          </cell>
        </row>
        <row r="4331">
          <cell r="B4331" t="str">
            <v xml:space="preserve">Gellweiler-Soc.Eq.Marit.Ind.,Lda   </v>
          </cell>
        </row>
        <row r="4332">
          <cell r="B4332" t="str">
            <v xml:space="preserve">Gelmariense-Com.Alimentar, Lda     </v>
          </cell>
        </row>
        <row r="4333">
          <cell r="B4333" t="str">
            <v xml:space="preserve">Gelpeixe-Alimentos Congelados, SA  </v>
          </cell>
        </row>
        <row r="4334">
          <cell r="B4334" t="str">
            <v xml:space="preserve">Gemeva - Unipessoal, Lda           </v>
          </cell>
        </row>
        <row r="4335">
          <cell r="B4335" t="str">
            <v xml:space="preserve">Genava-Avaliações Engenharia,Lda   </v>
          </cell>
        </row>
        <row r="4336">
          <cell r="B4336" t="str">
            <v>General Dynamics Itronix Europe, Lt</v>
          </cell>
        </row>
        <row r="4337">
          <cell r="B4337" t="str">
            <v xml:space="preserve">General Electric Portuguesa, SA    </v>
          </cell>
        </row>
        <row r="4338">
          <cell r="B4338" t="str">
            <v xml:space="preserve">Generation AB                      </v>
          </cell>
        </row>
        <row r="4339">
          <cell r="B4339" t="str">
            <v xml:space="preserve">Generator-Beyond The Brand,Lda     </v>
          </cell>
        </row>
        <row r="4340">
          <cell r="B4340" t="str">
            <v xml:space="preserve">Geneve Airport Hotel               </v>
          </cell>
        </row>
        <row r="4341">
          <cell r="B4341" t="str">
            <v xml:space="preserve">GEN-Gab.Est.Neurofisiológicos,Lda  </v>
          </cell>
        </row>
        <row r="4342">
          <cell r="B4342" t="str">
            <v xml:space="preserve">Gentil Alexandre Araújo Pereira    </v>
          </cell>
        </row>
        <row r="4343">
          <cell r="B4343" t="str">
            <v xml:space="preserve">Gentil M. R. Oliveira              </v>
          </cell>
        </row>
        <row r="4344">
          <cell r="B4344" t="str">
            <v xml:space="preserve">Gentil M. R. Oliveira              </v>
          </cell>
        </row>
        <row r="4345">
          <cell r="B4345" t="str">
            <v xml:space="preserve">Geo Service Abonnements            </v>
          </cell>
        </row>
        <row r="4346">
          <cell r="B4346" t="str">
            <v xml:space="preserve">Geobit-Tecnolog.Inf.Engenharia,Lda </v>
          </cell>
        </row>
        <row r="4347">
          <cell r="B4347" t="str">
            <v xml:space="preserve">Geocontrole-Geotecn.Estrut.Fund.SA </v>
          </cell>
        </row>
        <row r="4348">
          <cell r="B4348" t="str">
            <v xml:space="preserve">Geometral-Tecn.Medição e Inform.SA </v>
          </cell>
        </row>
        <row r="4349">
          <cell r="B4349" t="str">
            <v xml:space="preserve">Geopesquisa, Lda                   </v>
          </cell>
        </row>
        <row r="4350">
          <cell r="B4350" t="str">
            <v>Geoplano - Consultores Geotécnicos,</v>
          </cell>
        </row>
        <row r="4351">
          <cell r="B4351" t="str">
            <v xml:space="preserve">George Schmitt&amp; Co.Inc.            </v>
          </cell>
        </row>
        <row r="4352">
          <cell r="B4352" t="str">
            <v xml:space="preserve">Geoshape-Cons.Cartog.Cadastro,Lda  </v>
          </cell>
        </row>
        <row r="4353">
          <cell r="B4353" t="str">
            <v xml:space="preserve">Geostar-Arq.Topografia e Engª, Lda </v>
          </cell>
        </row>
        <row r="4354">
          <cell r="B4354" t="str">
            <v>Geota-G.Estudos Ord.Territ.Ambiente</v>
          </cell>
        </row>
        <row r="4355">
          <cell r="B4355" t="str">
            <v xml:space="preserve">Geotrota-Cons.Geociências,Unip.Lda </v>
          </cell>
        </row>
        <row r="4356">
          <cell r="B4356" t="str">
            <v xml:space="preserve">Geotur - Viagens e Turísmo, S.A.   </v>
          </cell>
        </row>
        <row r="4357">
          <cell r="B4357" t="str">
            <v xml:space="preserve">GEPE-Gab.Est.Prospectiva Económica </v>
          </cell>
        </row>
        <row r="4358">
          <cell r="B4358" t="str">
            <v>GERA-Gab.Engª Rod.Aeroportuária,Lda</v>
          </cell>
        </row>
        <row r="4359">
          <cell r="B4359" t="str">
            <v xml:space="preserve">Geraldo M. Gomes dos Santos        </v>
          </cell>
        </row>
        <row r="4360">
          <cell r="B4360" t="str">
            <v xml:space="preserve">Gerard Bailey                      </v>
          </cell>
        </row>
        <row r="4361">
          <cell r="B4361" t="str">
            <v xml:space="preserve">Gerco-Soc.Engª Electrotécnica, SA  </v>
          </cell>
        </row>
        <row r="4362">
          <cell r="B4362" t="str">
            <v xml:space="preserve">GERMANO ANTONIO SOUSA MOREIRA      </v>
          </cell>
        </row>
        <row r="4363">
          <cell r="B4363" t="str">
            <v xml:space="preserve">Germano Lopes e Cia., Lda          </v>
          </cell>
        </row>
        <row r="4364">
          <cell r="B4364" t="str">
            <v xml:space="preserve">Germano Marques da Silva           </v>
          </cell>
        </row>
        <row r="4365">
          <cell r="B4365" t="str">
            <v xml:space="preserve">Germano Marques Silva e Associados </v>
          </cell>
        </row>
        <row r="4366">
          <cell r="B4366" t="str">
            <v>Gertal-Comp.Geral de Rest.e Aliment</v>
          </cell>
        </row>
        <row r="4367">
          <cell r="B4367" t="str">
            <v>Gesloures-Gestão Equipamentos Socia</v>
          </cell>
        </row>
        <row r="4368">
          <cell r="B4368" t="str">
            <v xml:space="preserve">Gestarquivos-Gestão Arquivos, Lda  </v>
          </cell>
        </row>
        <row r="4369">
          <cell r="B4369" t="str">
            <v xml:space="preserve">Gestene-Gest.Energia Equipam.Lda   </v>
          </cell>
        </row>
        <row r="4370">
          <cell r="B4370" t="str">
            <v>Gestiener-Projecto, Gestão Consultª</v>
          </cell>
        </row>
        <row r="4371">
          <cell r="B4371" t="str">
            <v xml:space="preserve">GESTLUB,Lda                        </v>
          </cell>
        </row>
        <row r="4372">
          <cell r="B4372" t="str">
            <v xml:space="preserve">Gesto Consultores Comunicacion,SL  </v>
          </cell>
        </row>
        <row r="4373">
          <cell r="B4373" t="str">
            <v xml:space="preserve">Get In Line Lda.                   </v>
          </cell>
        </row>
        <row r="4374">
          <cell r="B4374" t="str">
            <v>Getty Images Sales Portugal,Unip.Ld</v>
          </cell>
        </row>
        <row r="4375">
          <cell r="B4375" t="str">
            <v xml:space="preserve">GFI Solutions-Tecn.Inform.Unip.Lda </v>
          </cell>
        </row>
        <row r="4376">
          <cell r="B4376" t="str">
            <v xml:space="preserve">Gh E A - Cons.Rec.Hidr.Plan.,Lda   </v>
          </cell>
        </row>
        <row r="4377">
          <cell r="B4377" t="str">
            <v xml:space="preserve">Gibb Portugal-Cons.Engª G.Amb.SA   </v>
          </cell>
        </row>
        <row r="4378">
          <cell r="B4378" t="str">
            <v xml:space="preserve">Gibson-Com.Mobiliário Unipess.Ld   </v>
          </cell>
        </row>
        <row r="4379">
          <cell r="B4379" t="str">
            <v xml:space="preserve">Giefarte--Gab.Int.Est.Financ.Arte  </v>
          </cell>
        </row>
        <row r="4380">
          <cell r="B4380" t="str">
            <v xml:space="preserve">Giem - Inv.Formação Marketing      </v>
          </cell>
        </row>
        <row r="4381">
          <cell r="B4381" t="str">
            <v xml:space="preserve">Gies, Lda                          </v>
          </cell>
        </row>
        <row r="4382">
          <cell r="B4382" t="str">
            <v xml:space="preserve">Gift Voucher-Soluções de Premiação </v>
          </cell>
        </row>
        <row r="4383">
          <cell r="B4383" t="str">
            <v xml:space="preserve">Gil Feliciano de Melo              </v>
          </cell>
        </row>
        <row r="4384">
          <cell r="B4384" t="str">
            <v xml:space="preserve">GIL MANUEL CRUZ VERISSIMO          </v>
          </cell>
        </row>
        <row r="4385">
          <cell r="B4385" t="str">
            <v xml:space="preserve">GIL PEDRO RAMALHO DA SILVA         </v>
          </cell>
        </row>
        <row r="4386">
          <cell r="B4386" t="str">
            <v xml:space="preserve">Gilauto-Automóveis,Máq.Equip.S.A.  </v>
          </cell>
        </row>
        <row r="4387">
          <cell r="B4387" t="str">
            <v xml:space="preserve">Gilberto Silva                     </v>
          </cell>
        </row>
        <row r="4388">
          <cell r="B4388" t="str">
            <v xml:space="preserve">Gillcar (Norte), S.A.              </v>
          </cell>
        </row>
        <row r="4389">
          <cell r="B4389" t="str">
            <v xml:space="preserve">Gilles Joalheiros                  </v>
          </cell>
        </row>
        <row r="4390">
          <cell r="B4390" t="str">
            <v xml:space="preserve">Gimnica-Branco &amp; Serra, Lda        </v>
          </cell>
        </row>
        <row r="4391">
          <cell r="B4391" t="str">
            <v xml:space="preserve">Ginásio Clube Naval                </v>
          </cell>
        </row>
        <row r="4392">
          <cell r="B4392" t="str">
            <v xml:space="preserve">Ginatlo-Ind.Com.Artigos desp.Lda   </v>
          </cell>
        </row>
        <row r="4393">
          <cell r="B4393" t="str">
            <v xml:space="preserve">Ginoinformações Publicações, Lda   </v>
          </cell>
        </row>
        <row r="4394">
          <cell r="B4394" t="str">
            <v xml:space="preserve">Gintegral - Gestão Ambiental, SA   </v>
          </cell>
        </row>
        <row r="4395">
          <cell r="B4395" t="str">
            <v xml:space="preserve">Gipac-Gab.Proj.Ass.Computador, Lda </v>
          </cell>
        </row>
        <row r="4396">
          <cell r="B4396" t="str">
            <v xml:space="preserve">GISELA BRANCO PADRE                </v>
          </cell>
        </row>
        <row r="4397">
          <cell r="B4397" t="str">
            <v xml:space="preserve">Gisela Q. André - Imp.Exp.P.desc   </v>
          </cell>
        </row>
        <row r="4398">
          <cell r="B4398" t="str">
            <v>Gismédia - S.Inf. Geográfica e Mult</v>
          </cell>
        </row>
        <row r="4399">
          <cell r="B4399" t="str">
            <v xml:space="preserve">Gitei-Com.Equip.Comunicações, Lda  </v>
          </cell>
        </row>
        <row r="4400">
          <cell r="B4400" t="str">
            <v>GIT-Gab.Informatizado Topografia, L</v>
          </cell>
        </row>
        <row r="4401">
          <cell r="B4401" t="str">
            <v xml:space="preserve">Giza Tecnologias, S.A.             </v>
          </cell>
        </row>
        <row r="4402">
          <cell r="B4402" t="str">
            <v>Glaveleau (Portugal) Transitários,S</v>
          </cell>
        </row>
        <row r="4403">
          <cell r="B4403" t="str">
            <v xml:space="preserve">Glaverbel Vertal                   </v>
          </cell>
        </row>
        <row r="4404">
          <cell r="B4404" t="str">
            <v xml:space="preserve">Glendale International             </v>
          </cell>
        </row>
        <row r="4405">
          <cell r="B4405" t="str">
            <v xml:space="preserve">Glicénio Soares                    </v>
          </cell>
        </row>
        <row r="4406">
          <cell r="B4406" t="str">
            <v>Glintt-Tecnology Enable Services,SA</v>
          </cell>
        </row>
        <row r="4407">
          <cell r="B4407" t="str">
            <v xml:space="preserve">Global - Estúdio Publicidade, Lda  </v>
          </cell>
        </row>
        <row r="4408">
          <cell r="B4408" t="str">
            <v xml:space="preserve">Global Airport Development         </v>
          </cell>
        </row>
        <row r="4409">
          <cell r="B4409" t="str">
            <v xml:space="preserve">Global Business Conferences        </v>
          </cell>
        </row>
        <row r="4410">
          <cell r="B4410" t="str">
            <v xml:space="preserve">GLOBAL COLLECT BV                  </v>
          </cell>
        </row>
        <row r="4411">
          <cell r="B4411" t="str">
            <v xml:space="preserve">Global Estratégias                 </v>
          </cell>
        </row>
        <row r="4412">
          <cell r="B4412" t="str">
            <v xml:space="preserve">Global Estratégias, SL             </v>
          </cell>
        </row>
        <row r="4413">
          <cell r="B4413" t="str">
            <v xml:space="preserve">Global Notícias Publicações, SA    </v>
          </cell>
        </row>
        <row r="4414">
          <cell r="B4414" t="str">
            <v xml:space="preserve">Global Serviços Engenharia Total   </v>
          </cell>
        </row>
        <row r="4415">
          <cell r="B4415" t="str">
            <v xml:space="preserve">Global Technol.&amp; Business Cons.SA  </v>
          </cell>
        </row>
        <row r="4416">
          <cell r="B4416" t="str">
            <v xml:space="preserve">Global, SQ, Lda                    </v>
          </cell>
        </row>
        <row r="4417">
          <cell r="B4417" t="str">
            <v xml:space="preserve">Global-Consult.Org.Gest.Empr.Lda   </v>
          </cell>
        </row>
        <row r="4418">
          <cell r="B4418" t="str">
            <v xml:space="preserve">GlobalConsulting                   </v>
          </cell>
        </row>
        <row r="4419">
          <cell r="B4419" t="str">
            <v>GLOBALDATA,Co. e Ind. Prod. Informá</v>
          </cell>
        </row>
        <row r="4420">
          <cell r="B4420" t="str">
            <v xml:space="preserve">Globaleda                          </v>
          </cell>
        </row>
        <row r="4421">
          <cell r="B4421" t="str">
            <v xml:space="preserve">GlobalRent-S.Port.Rent-a-Car,Lda   </v>
          </cell>
        </row>
        <row r="4422">
          <cell r="B4422" t="str">
            <v xml:space="preserve">Globalstone-Mármores Granitos,Lda  </v>
          </cell>
        </row>
        <row r="4423">
          <cell r="B4423" t="str">
            <v xml:space="preserve">Globaltagus-Sist.Informáticos,Lda  </v>
          </cell>
        </row>
        <row r="4424">
          <cell r="B4424" t="str">
            <v xml:space="preserve">Globespan Airways, Ltd             </v>
          </cell>
        </row>
        <row r="4425">
          <cell r="B4425" t="str">
            <v xml:space="preserve">Globo-Soc.Com.Mater.C.Electr.Lda   </v>
          </cell>
        </row>
        <row r="4426">
          <cell r="B4426" t="str">
            <v xml:space="preserve">Globo-Soc.Equipamentos Indust.Lda  </v>
          </cell>
        </row>
        <row r="4427">
          <cell r="B4427" t="str">
            <v xml:space="preserve">Glória Golf Resort                 </v>
          </cell>
        </row>
        <row r="4428">
          <cell r="B4428" t="str">
            <v xml:space="preserve">GM Cabral-C.Ass.Electrod.Unip.Lda  </v>
          </cell>
        </row>
        <row r="4429">
          <cell r="B4429" t="str">
            <v xml:space="preserve">GMAC-Com.Aluguer Veículos,Lda      </v>
          </cell>
        </row>
        <row r="4430">
          <cell r="B4430" t="str">
            <v xml:space="preserve">Gnóstica Lab. Anál. Clínicas,S.A.  </v>
          </cell>
        </row>
        <row r="4431">
          <cell r="B4431" t="str">
            <v xml:space="preserve">Go Create-Mark.Com.Eventos, SA     </v>
          </cell>
        </row>
        <row r="4432">
          <cell r="B4432" t="str">
            <v xml:space="preserve">GO4-Consulting, Unipessoal, Lda    </v>
          </cell>
        </row>
        <row r="4433">
          <cell r="B4433" t="str">
            <v xml:space="preserve">Golden-Máq.Cons.Embalagem,Lda      </v>
          </cell>
        </row>
        <row r="4434">
          <cell r="B4434" t="str">
            <v xml:space="preserve">Golding                            </v>
          </cell>
        </row>
        <row r="4435">
          <cell r="B4435" t="str">
            <v xml:space="preserve">Goldporta,SA-Imp.Exp.Portões Secc. </v>
          </cell>
        </row>
        <row r="4436">
          <cell r="B4436" t="str">
            <v>Golf Time-Golfe Inv.Turisticos S.A.</v>
          </cell>
        </row>
        <row r="4437">
          <cell r="B4437" t="str">
            <v xml:space="preserve">Golfecom-Activ. Lazer-Unip. Lda    </v>
          </cell>
        </row>
        <row r="4438">
          <cell r="B4438" t="str">
            <v xml:space="preserve">GolfeJardim-Socº de Equipamentos   </v>
          </cell>
        </row>
        <row r="4439">
          <cell r="B4439" t="str">
            <v xml:space="preserve">Golfocus,Lda                       </v>
          </cell>
        </row>
        <row r="4440">
          <cell r="B4440" t="str">
            <v xml:space="preserve">Golftoldos - Comércio Toldos,Lda   </v>
          </cell>
        </row>
        <row r="4441">
          <cell r="B4441" t="str">
            <v xml:space="preserve">GOLIPE, Rep.Equip.Ass. Auto, Ldª   </v>
          </cell>
        </row>
        <row r="4442">
          <cell r="B4442" t="str">
            <v xml:space="preserve">Gomatécnica-Import. Export.,Lda.   </v>
          </cell>
        </row>
        <row r="4443">
          <cell r="B4443" t="str">
            <v xml:space="preserve">Gomaval-Serv.Equip.Escritório,Lda  </v>
          </cell>
        </row>
        <row r="4444">
          <cell r="B4444" t="str">
            <v>Gomes &amp; Santos-Indª Panifª e Pastel</v>
          </cell>
        </row>
        <row r="4445">
          <cell r="B4445" t="str">
            <v xml:space="preserve">Gomes de Oliveira e Sá, Lda        </v>
          </cell>
        </row>
        <row r="4446">
          <cell r="B4446" t="str">
            <v xml:space="preserve">Gomes dos Santos, Lda.             </v>
          </cell>
        </row>
        <row r="4447">
          <cell r="B4447" t="str">
            <v xml:space="preserve">Gomes, Loureiro e Ca., Lda.        </v>
          </cell>
        </row>
        <row r="4448">
          <cell r="B4448" t="str">
            <v xml:space="preserve">Gomes, Rego e Furtado, Lda         </v>
          </cell>
        </row>
        <row r="4449">
          <cell r="B4449" t="str">
            <v xml:space="preserve">Gonçalo da Silva Ruivo             </v>
          </cell>
        </row>
        <row r="4450">
          <cell r="B4450" t="str">
            <v xml:space="preserve">Gonçalo Duan Lorena Soares Cardoso </v>
          </cell>
        </row>
        <row r="4451">
          <cell r="B4451" t="str">
            <v xml:space="preserve">Gonçalo Guerra Tavares             </v>
          </cell>
        </row>
        <row r="4452">
          <cell r="B4452" t="str">
            <v>Gonçalo Nuno Farinha Trincheiras De</v>
          </cell>
        </row>
        <row r="4453">
          <cell r="B4453" t="str">
            <v xml:space="preserve">Gonçalves - Máq.Ferramentas,Lda.   </v>
          </cell>
        </row>
        <row r="4454">
          <cell r="B4454" t="str">
            <v xml:space="preserve">Gonçalves &amp; Ribeiro, Lda           </v>
          </cell>
        </row>
        <row r="4455">
          <cell r="B4455" t="str">
            <v xml:space="preserve">Gondomadeiras-Martins e Filh.Lda   </v>
          </cell>
        </row>
        <row r="4456">
          <cell r="B4456" t="str">
            <v xml:space="preserve">Google Inc.                        </v>
          </cell>
        </row>
        <row r="4457">
          <cell r="B4457" t="str">
            <v xml:space="preserve">Gordon e Bakaite, Lda              </v>
          </cell>
        </row>
        <row r="4458">
          <cell r="B4458" t="str">
            <v xml:space="preserve">Gorgal Trading, Lda                </v>
          </cell>
        </row>
        <row r="4459">
          <cell r="B4459" t="str">
            <v xml:space="preserve">Gouveia Pereira &amp; Associados       </v>
          </cell>
        </row>
        <row r="4460">
          <cell r="B4460" t="str">
            <v>Graça Spratley &amp; Cª-S.Secretariado,</v>
          </cell>
        </row>
        <row r="4461">
          <cell r="B4461" t="str">
            <v xml:space="preserve">Grace                              </v>
          </cell>
        </row>
        <row r="4462">
          <cell r="B4462" t="str">
            <v xml:space="preserve">Gracentur-Gr.Centro Turístico,Lda  </v>
          </cell>
        </row>
        <row r="4463">
          <cell r="B4463" t="str">
            <v xml:space="preserve">Graciete de Jesus Carrusca         </v>
          </cell>
        </row>
        <row r="4464">
          <cell r="B4464" t="str">
            <v xml:space="preserve">Graciosa Hotel                     </v>
          </cell>
        </row>
        <row r="4465">
          <cell r="B4465" t="str">
            <v xml:space="preserve">Gracitur, S.A.                     </v>
          </cell>
        </row>
        <row r="4466">
          <cell r="B4466" t="str">
            <v xml:space="preserve">Gráfica Açoreana, Lda.             </v>
          </cell>
        </row>
        <row r="4467">
          <cell r="B4467" t="str">
            <v xml:space="preserve">Gráfica Campo de Ourique, Lda      </v>
          </cell>
        </row>
        <row r="4468">
          <cell r="B4468" t="str">
            <v xml:space="preserve">Gráfica Comercial- Arnaldo         </v>
          </cell>
        </row>
        <row r="4469">
          <cell r="B4469" t="str">
            <v xml:space="preserve">Gráfica de Labruge, Lda            </v>
          </cell>
        </row>
        <row r="4470">
          <cell r="B4470" t="str">
            <v xml:space="preserve">Gráfica de Matosinhos, Lda.        </v>
          </cell>
        </row>
        <row r="4471">
          <cell r="B4471" t="str">
            <v xml:space="preserve">Gráfica Expansão-Artes Graf.Lda.   </v>
          </cell>
        </row>
        <row r="4472">
          <cell r="B4472" t="str">
            <v xml:space="preserve">Gráfica Jesus, Lda                 </v>
          </cell>
        </row>
        <row r="4473">
          <cell r="B4473" t="str">
            <v xml:space="preserve">Gráfica Poliarte, Lda              </v>
          </cell>
        </row>
        <row r="4474">
          <cell r="B4474" t="str">
            <v xml:space="preserve">Gráfica Sobralense, Lda.           </v>
          </cell>
        </row>
        <row r="4475">
          <cell r="B4475" t="str">
            <v xml:space="preserve">Graficarfil - Artes Gráficas, Lda  </v>
          </cell>
        </row>
        <row r="4476">
          <cell r="B4476" t="str">
            <v xml:space="preserve">Graficentro - Equip.Gráficos,Lda   </v>
          </cell>
        </row>
        <row r="4477">
          <cell r="B4477" t="str">
            <v xml:space="preserve">Graficentro Lisboa-Equip.Graf,Lda  </v>
          </cell>
        </row>
        <row r="4478">
          <cell r="B4478" t="str">
            <v xml:space="preserve">Gráficos A Lapa-Com.Imagem,Lda     </v>
          </cell>
        </row>
        <row r="4479">
          <cell r="B4479" t="str">
            <v>Grafigold-Serv.Gráf.Comunicação,Lda</v>
          </cell>
        </row>
        <row r="4480">
          <cell r="B4480" t="str">
            <v>GRAFILINHA-Trab. Graficos e Publici</v>
          </cell>
        </row>
        <row r="4481">
          <cell r="B4481" t="str">
            <v xml:space="preserve">Grafodinâmica-Prod.Equip.Graf.Lda  </v>
          </cell>
        </row>
        <row r="4482">
          <cell r="B4482" t="str">
            <v xml:space="preserve">Grampiam - Invest.Hoteleiros, S.A. </v>
          </cell>
        </row>
        <row r="4483">
          <cell r="B4483" t="str">
            <v xml:space="preserve">Grandimpor - Com.Fotografia, Lda   </v>
          </cell>
        </row>
        <row r="4484">
          <cell r="B4484" t="str">
            <v xml:space="preserve">Granifoia-Estr.E Mat.de Const.Lda  </v>
          </cell>
        </row>
        <row r="4485">
          <cell r="B4485" t="str">
            <v xml:space="preserve">Granitos Vale Gracioso, Lda        </v>
          </cell>
        </row>
        <row r="4486">
          <cell r="B4486" t="str">
            <v xml:space="preserve">Granja-Soc.Rep. Prod.P/Agric.Lda   </v>
          </cell>
        </row>
        <row r="4487">
          <cell r="B4487" t="str">
            <v xml:space="preserve">Grão Frio-Máq.Venda Automática,Lda </v>
          </cell>
        </row>
        <row r="4488">
          <cell r="B4488" t="str">
            <v xml:space="preserve">Gravarte - Vasco Gonçalves Costa   </v>
          </cell>
        </row>
        <row r="4489">
          <cell r="B4489" t="str">
            <v xml:space="preserve">Gravimeta-Sistema de Pesagem, Lda  </v>
          </cell>
        </row>
        <row r="4490">
          <cell r="B4490" t="str">
            <v xml:space="preserve">Graviner - Contruções, SA          </v>
          </cell>
        </row>
        <row r="4491">
          <cell r="B4491" t="str">
            <v xml:space="preserve">Gravomanos-Gravadores, Lda         </v>
          </cell>
        </row>
        <row r="4492">
          <cell r="B4492" t="str">
            <v xml:space="preserve">Gravomecânica - Manuel Joaquim     </v>
          </cell>
        </row>
        <row r="4493">
          <cell r="B4493" t="str">
            <v xml:space="preserve">Graziela Fátima M.P.Vilaça Lé      </v>
          </cell>
        </row>
        <row r="4494">
          <cell r="B4494" t="str">
            <v xml:space="preserve">Green Light Limited                </v>
          </cell>
        </row>
        <row r="4495">
          <cell r="B4495" t="str">
            <v xml:space="preserve">Greenlab-Gest.Man.Transformadores  </v>
          </cell>
        </row>
        <row r="4496">
          <cell r="B4496" t="str">
            <v xml:space="preserve">Greentoner-Rec.Cons.Informát.Lda   </v>
          </cell>
        </row>
        <row r="4497">
          <cell r="B4497" t="str">
            <v xml:space="preserve">Gregório José Carvoeiro Cardoso    </v>
          </cell>
        </row>
        <row r="4498">
          <cell r="B4498" t="str">
            <v xml:space="preserve">GRENOS                             </v>
          </cell>
        </row>
        <row r="4499">
          <cell r="B4499" t="str">
            <v xml:space="preserve">Greventil                          </v>
          </cell>
        </row>
        <row r="4500">
          <cell r="B4500" t="str">
            <v>Grid-Cons.Estud.Proj.Engenharia,Lda</v>
          </cell>
        </row>
        <row r="4501">
          <cell r="B4501" t="str">
            <v>Grid-Consultas,E.Proj.Engenharia,Ld</v>
          </cell>
        </row>
        <row r="4502">
          <cell r="B4502" t="str">
            <v xml:space="preserve">Grill Porto-Representações, Lda    </v>
          </cell>
        </row>
        <row r="4503">
          <cell r="B4503" t="str">
            <v xml:space="preserve">Grin-G.Resíduos Urbanos Indust.SA  </v>
          </cell>
        </row>
        <row r="4504">
          <cell r="B4504" t="str">
            <v xml:space="preserve">Ground Handling International      </v>
          </cell>
        </row>
        <row r="4505">
          <cell r="B4505" t="str">
            <v xml:space="preserve">Groundlevel, Lda                   </v>
          </cell>
        </row>
        <row r="4506">
          <cell r="B4506" t="str">
            <v xml:space="preserve">Group Moniteur, SA                 </v>
          </cell>
        </row>
        <row r="4507">
          <cell r="B4507" t="str">
            <v xml:space="preserve">Groupama Seguros de Vida, SA       </v>
          </cell>
        </row>
        <row r="4508">
          <cell r="B4508" t="str">
            <v xml:space="preserve">Groupama Seguros, SA               </v>
          </cell>
        </row>
        <row r="4509">
          <cell r="B4509" t="str">
            <v xml:space="preserve">Groupvision Portugal, Lda          </v>
          </cell>
        </row>
        <row r="4510">
          <cell r="B4510" t="str">
            <v xml:space="preserve">Groupvision Portugal, Lda          </v>
          </cell>
        </row>
        <row r="4511">
          <cell r="B4511" t="str">
            <v xml:space="preserve">Gruiber-Alug.Gruas,Eq.El.Transp.   </v>
          </cell>
        </row>
        <row r="4512">
          <cell r="B4512" t="str">
            <v xml:space="preserve">Grujola - Grupo Jovens de Lagoa    </v>
          </cell>
        </row>
        <row r="4513">
          <cell r="B4513" t="str">
            <v xml:space="preserve">Grupo Amigos do Museu de Marinha   </v>
          </cell>
        </row>
        <row r="4514">
          <cell r="B4514" t="str">
            <v xml:space="preserve">Grupo Amigos do Museu do Ar        </v>
          </cell>
        </row>
        <row r="4515">
          <cell r="B4515" t="str">
            <v xml:space="preserve">Grupo Cameirinha-Com.Serviços,SA   </v>
          </cell>
        </row>
        <row r="4516">
          <cell r="B4516" t="str">
            <v xml:space="preserve">Grupo Comunicar                    </v>
          </cell>
        </row>
        <row r="4517">
          <cell r="B4517" t="str">
            <v xml:space="preserve">Grupo Coral Ossonoba               </v>
          </cell>
        </row>
        <row r="4518">
          <cell r="B4518" t="str">
            <v xml:space="preserve">Grupo Folclórico de Faro           </v>
          </cell>
        </row>
        <row r="4519">
          <cell r="B4519" t="str">
            <v xml:space="preserve">Grupo Partteam-M.S.N.F.Sol.Inform. </v>
          </cell>
        </row>
        <row r="4520">
          <cell r="B4520" t="str">
            <v xml:space="preserve">Grupo Pestana Pousadas-I.Turist.SA </v>
          </cell>
        </row>
        <row r="4521">
          <cell r="B4521" t="str">
            <v xml:space="preserve">Grupo Português Betão Estrutural   </v>
          </cell>
        </row>
        <row r="4522">
          <cell r="B4522" t="str">
            <v xml:space="preserve">Grupo Vendap.SA                    </v>
          </cell>
        </row>
        <row r="4523">
          <cell r="B4523" t="str">
            <v>Grupo Vila 707-Inf.Serviços-Unip.Ld</v>
          </cell>
        </row>
        <row r="4524">
          <cell r="B4524" t="str">
            <v>GrupoTaper-Eq.Precisão Cientifica,L</v>
          </cell>
        </row>
        <row r="4525">
          <cell r="B4525" t="str">
            <v xml:space="preserve">GS Papel-Formulários Contínuo, Lda </v>
          </cell>
        </row>
        <row r="4526">
          <cell r="B4526" t="str">
            <v xml:space="preserve">Gsa - Gestão Serv.Aéreos, Lda      </v>
          </cell>
        </row>
        <row r="4527">
          <cell r="B4527" t="str">
            <v xml:space="preserve">GSI - Gab.Serviços Informática, Sa </v>
          </cell>
        </row>
        <row r="4528">
          <cell r="B4528" t="str">
            <v xml:space="preserve">GSM-Gestão Serv. e Mercados,Lda    </v>
          </cell>
        </row>
        <row r="4529">
          <cell r="B4529" t="str">
            <v xml:space="preserve">GTC-Sistemas Digitais de Video     </v>
          </cell>
        </row>
        <row r="4530">
          <cell r="B4530" t="str">
            <v xml:space="preserve">Gtie - Consultores, Lda            </v>
          </cell>
        </row>
        <row r="4531">
          <cell r="B4531" t="str">
            <v xml:space="preserve">GTM-Ind.Com.Artigos Vestuário, Lda </v>
          </cell>
        </row>
        <row r="4532">
          <cell r="B4532" t="str">
            <v xml:space="preserve">GTSL-Gest.Turismo,Serv.Lazer,SA    </v>
          </cell>
        </row>
        <row r="4533">
          <cell r="B4533" t="str">
            <v xml:space="preserve">Gualberto Medeiros Caetano         </v>
          </cell>
        </row>
        <row r="4534">
          <cell r="B4534" t="str">
            <v xml:space="preserve">GUALDIM DA SILVA CARVALHO          </v>
          </cell>
        </row>
        <row r="4535">
          <cell r="B4535" t="str">
            <v xml:space="preserve">Gualdim Nunes da Silva             </v>
          </cell>
        </row>
        <row r="4536">
          <cell r="B4536" t="str">
            <v xml:space="preserve">Gualdim Nunes da Silva,Lda         </v>
          </cell>
        </row>
        <row r="4537">
          <cell r="B4537" t="str">
            <v xml:space="preserve">Gualter Manuel Braga Cabral        </v>
          </cell>
        </row>
        <row r="4538">
          <cell r="B4538" t="str">
            <v xml:space="preserve">Gualter Manuel Silva Bettencourt   </v>
          </cell>
        </row>
        <row r="4539">
          <cell r="B4539" t="str">
            <v xml:space="preserve">Gualter Terroso                    </v>
          </cell>
        </row>
        <row r="4540">
          <cell r="B4540" t="str">
            <v xml:space="preserve">Gualtino Gonçalves Rodrigues       </v>
          </cell>
        </row>
        <row r="4541">
          <cell r="B4541" t="str">
            <v xml:space="preserve">Guarda Nacional República          </v>
          </cell>
        </row>
        <row r="4542">
          <cell r="B4542" t="str">
            <v xml:space="preserve">Guedes, Fonseca e Ca., Lda.        </v>
          </cell>
        </row>
        <row r="4543">
          <cell r="B4543" t="str">
            <v xml:space="preserve">Guerin - Rent-a-Car (2), Lda       </v>
          </cell>
        </row>
        <row r="4544">
          <cell r="B4544" t="str">
            <v xml:space="preserve">Guerreiro e Cardoso, Lda           </v>
          </cell>
        </row>
        <row r="4545">
          <cell r="B4545" t="str">
            <v xml:space="preserve">Guialmi Comercial, Lda             </v>
          </cell>
        </row>
        <row r="4546">
          <cell r="B4546" t="str">
            <v xml:space="preserve">Guialmi-Emp.Móveis Metálicos,SA    </v>
          </cell>
        </row>
        <row r="4547">
          <cell r="B4547" t="str">
            <v>Guiando-Consultª Servº Biologia Tur</v>
          </cell>
        </row>
        <row r="4548">
          <cell r="B4548" t="str">
            <v xml:space="preserve">GUIDA MARIA DE ANDRADE GOUVEIA     </v>
          </cell>
        </row>
        <row r="4549">
          <cell r="B4549" t="str">
            <v xml:space="preserve">Guilherme J. Medeiros              </v>
          </cell>
        </row>
        <row r="4550">
          <cell r="B4550" t="str">
            <v xml:space="preserve">Guilherme Luis Neves Isidro        </v>
          </cell>
        </row>
        <row r="4551">
          <cell r="B4551" t="str">
            <v xml:space="preserve">Guilherme Marques Raposo           </v>
          </cell>
        </row>
        <row r="4552">
          <cell r="B4552" t="str">
            <v xml:space="preserve">Guilherme Medeiros Moscatel        </v>
          </cell>
        </row>
        <row r="4553">
          <cell r="B4553" t="str">
            <v xml:space="preserve">Guilherme Parente                  </v>
          </cell>
        </row>
        <row r="4554">
          <cell r="B4554" t="str">
            <v xml:space="preserve">GUILHERMINA GOMES DA SILVA         </v>
          </cell>
        </row>
        <row r="4555">
          <cell r="B4555" t="str">
            <v xml:space="preserve">Guinchotel-Activid.Hoteleiras, Lda </v>
          </cell>
        </row>
        <row r="4556">
          <cell r="B4556" t="str">
            <v xml:space="preserve">Gunnebo Portugal, SA               </v>
          </cell>
        </row>
        <row r="4557">
          <cell r="B4557" t="str">
            <v xml:space="preserve">GUSP-Ass.Ulitizadores SAP Portugal </v>
          </cell>
        </row>
        <row r="4558">
          <cell r="B4558" t="str">
            <v>Gustavo &amp; Andreia 2 Agência de Viag</v>
          </cell>
        </row>
        <row r="4559">
          <cell r="B4559" t="str">
            <v xml:space="preserve">Gustavo Cudell, Lda.               </v>
          </cell>
        </row>
        <row r="4560">
          <cell r="B4560" t="str">
            <v xml:space="preserve">H 3 P - Engenharia e Gestão ACE    </v>
          </cell>
        </row>
        <row r="4561">
          <cell r="B4561" t="str">
            <v xml:space="preserve">H Barros, Lda                      </v>
          </cell>
        </row>
        <row r="4562">
          <cell r="B4562" t="str">
            <v xml:space="preserve">H Neto-Reclamos Lum.em Néon e Pl   </v>
          </cell>
        </row>
        <row r="4563">
          <cell r="B4563" t="str">
            <v xml:space="preserve">H. J. Pavão de Sousa               </v>
          </cell>
        </row>
        <row r="4564">
          <cell r="B4564" t="str">
            <v xml:space="preserve">H. Nolasco &amp; Cia.,Lda              </v>
          </cell>
        </row>
        <row r="4565">
          <cell r="B4565" t="str">
            <v xml:space="preserve">H. Vaultier                        </v>
          </cell>
        </row>
        <row r="4566">
          <cell r="B4566" t="str">
            <v xml:space="preserve">H.C.I. - Construções, Lda.         </v>
          </cell>
        </row>
        <row r="4567">
          <cell r="B4567" t="str">
            <v xml:space="preserve">H.C.Papeis Gráficos, Lda           </v>
          </cell>
        </row>
        <row r="4568">
          <cell r="B4568" t="str">
            <v xml:space="preserve">H.D.Communication                  </v>
          </cell>
        </row>
        <row r="4569">
          <cell r="B4569" t="str">
            <v xml:space="preserve">H.S.Peres Guimarães,Lda            </v>
          </cell>
        </row>
        <row r="4570">
          <cell r="B4570" t="str">
            <v xml:space="preserve">H.Seabra-Com.Ind.Termicas, Lda     </v>
          </cell>
        </row>
        <row r="4571">
          <cell r="B4571" t="str">
            <v xml:space="preserve">H.Stern Joalheiros,S.A.            </v>
          </cell>
        </row>
        <row r="4572">
          <cell r="B4572" t="str">
            <v xml:space="preserve">H.Vaultier(Açores)-Com.de Máq.Lda  </v>
          </cell>
        </row>
        <row r="4573">
          <cell r="B4573" t="str">
            <v xml:space="preserve">H3J-Import. Export. Comércio, Lda  </v>
          </cell>
        </row>
        <row r="4574">
          <cell r="B4574" t="str">
            <v xml:space="preserve">Ha - Soluções Informáticas, Lda    </v>
          </cell>
        </row>
        <row r="4575">
          <cell r="B4575" t="str">
            <v xml:space="preserve">Habidom-Invest.Imobiliários, Lda   </v>
          </cell>
        </row>
        <row r="4576">
          <cell r="B4576" t="str">
            <v xml:space="preserve">Habimonta-Montagens Metálicas,Lda  </v>
          </cell>
        </row>
        <row r="4577">
          <cell r="B4577" t="str">
            <v xml:space="preserve">Habitocivil - Habitaç.C.Civil,Lda  </v>
          </cell>
        </row>
        <row r="4578">
          <cell r="B4578" t="str">
            <v>Hábitos-Public.Artes Gráficas, Ldaa</v>
          </cell>
        </row>
        <row r="4579">
          <cell r="B4579" t="str">
            <v xml:space="preserve">HabOlivais-Soc.Imobiliária,Lda     </v>
          </cell>
        </row>
        <row r="4580">
          <cell r="B4580" t="str">
            <v xml:space="preserve">Hach Lange, Lda.                   </v>
          </cell>
        </row>
        <row r="4581">
          <cell r="B4581" t="str">
            <v xml:space="preserve">Haga 2 (H2)-Juntas Motor.Expl.Ld   </v>
          </cell>
        </row>
        <row r="4582">
          <cell r="B4582" t="str">
            <v xml:space="preserve">Hagábé Informática, Lda            </v>
          </cell>
        </row>
        <row r="4583">
          <cell r="B4583" t="str">
            <v xml:space="preserve">Haleco                             </v>
          </cell>
        </row>
        <row r="4584">
          <cell r="B4584" t="str">
            <v xml:space="preserve">Halldale  Publishing e Media Ltd   </v>
          </cell>
        </row>
        <row r="4585">
          <cell r="B4585" t="str">
            <v xml:space="preserve">Hamburg Airport                    </v>
          </cell>
        </row>
        <row r="4586">
          <cell r="B4586" t="str">
            <v xml:space="preserve">Handlimetal-Eq.Aerop.Metalom.Lda   </v>
          </cell>
        </row>
        <row r="4587">
          <cell r="B4587" t="str">
            <v xml:space="preserve">Handlimetal-Eq.Aerop.Metalomec.Lda </v>
          </cell>
        </row>
        <row r="4588">
          <cell r="B4588" t="str">
            <v xml:space="preserve">Handy Comercial Sul, Lda           </v>
          </cell>
        </row>
        <row r="4589">
          <cell r="B4589" t="str">
            <v xml:space="preserve">Handy Portuguesa-Ind.Metál.,S.A.   </v>
          </cell>
        </row>
        <row r="4590">
          <cell r="B4590" t="str">
            <v>Handy Space - Eq Escrit. Armaz, Lda</v>
          </cell>
        </row>
        <row r="4591">
          <cell r="B4591" t="str">
            <v xml:space="preserve">Hanley e Belfus, Inc               </v>
          </cell>
        </row>
        <row r="4592">
          <cell r="B4592" t="str">
            <v xml:space="preserve">Hanna Instruments Portugal-Instrºs </v>
          </cell>
        </row>
        <row r="4593">
          <cell r="B4593" t="str">
            <v xml:space="preserve">HanseCom Media &amp; Com.Lda           </v>
          </cell>
        </row>
        <row r="4594">
          <cell r="B4594" t="str">
            <v xml:space="preserve">Hapag-Lloyd Express Gmbh           </v>
          </cell>
        </row>
        <row r="4595">
          <cell r="B4595" t="str">
            <v xml:space="preserve">Hapenning-Eventos,S.Mark.Prom.Lda  </v>
          </cell>
        </row>
        <row r="4596">
          <cell r="B4596" t="str">
            <v>Happy Sport-Actividades Desportivas</v>
          </cell>
        </row>
        <row r="4597">
          <cell r="B4597" t="str">
            <v xml:space="preserve">Harker, Sumner, SA                 </v>
          </cell>
        </row>
        <row r="4598">
          <cell r="B4598" t="str">
            <v xml:space="preserve">Harl-Soc. Instalações Electr.Lda   </v>
          </cell>
        </row>
        <row r="4599">
          <cell r="B4599" t="str">
            <v xml:space="preserve">Harris Rf Communication            </v>
          </cell>
        </row>
        <row r="4600">
          <cell r="B4600" t="str">
            <v xml:space="preserve">Harvard Business Review            </v>
          </cell>
        </row>
        <row r="4601">
          <cell r="B4601" t="str">
            <v xml:space="preserve">Harvey World Travel - Dili         </v>
          </cell>
        </row>
        <row r="4602">
          <cell r="B4602" t="str">
            <v xml:space="preserve">Hasse, Lda.                        </v>
          </cell>
        </row>
        <row r="4603">
          <cell r="B4603" t="str">
            <v>Have a Nice Day-Cont.Editoriais,Lda</v>
          </cell>
        </row>
        <row r="4604">
          <cell r="B4604" t="str">
            <v xml:space="preserve">Haworth Portugal-Mob.Escritório,Sa </v>
          </cell>
        </row>
        <row r="4605">
          <cell r="B4605" t="str">
            <v xml:space="preserve">Hay Consulting Group, S.A.         </v>
          </cell>
        </row>
        <row r="4606">
          <cell r="B4606" t="str">
            <v xml:space="preserve">HAYSP-Recrutº Selecção -Empª Trabº </v>
          </cell>
        </row>
        <row r="4607">
          <cell r="B4607" t="str">
            <v xml:space="preserve">HCI, Alves Ribeiro, Sotécnica, ACE </v>
          </cell>
        </row>
        <row r="4608">
          <cell r="B4608" t="str">
            <v xml:space="preserve">HCR-Informática e Traduções,Lda    </v>
          </cell>
        </row>
        <row r="4609">
          <cell r="B4609" t="str">
            <v xml:space="preserve">HCR-Repres, Equip.Infant.Unip.Lda  </v>
          </cell>
        </row>
        <row r="4610">
          <cell r="B4610" t="str">
            <v>Headset-Equip.Serviços Telecom, Lda</v>
          </cell>
        </row>
        <row r="4611">
          <cell r="B4611" t="str">
            <v xml:space="preserve">Health Express                     </v>
          </cell>
        </row>
        <row r="4612">
          <cell r="B4612" t="str">
            <v xml:space="preserve">Heathkit Educational Systems       </v>
          </cell>
        </row>
        <row r="4613">
          <cell r="B4613" t="str">
            <v>Heidrick &amp; Struggles-Cons.Gestão,Ld</v>
          </cell>
        </row>
        <row r="4614">
          <cell r="B4614" t="str">
            <v xml:space="preserve">Heinemann Publishers Oxford        </v>
          </cell>
        </row>
        <row r="4615">
          <cell r="B4615" t="str">
            <v xml:space="preserve">Heitor de Melo, Catering, Lda      </v>
          </cell>
        </row>
        <row r="4616">
          <cell r="B4616" t="str">
            <v xml:space="preserve">Heitor José Jorge                  </v>
          </cell>
        </row>
        <row r="4617">
          <cell r="B4617" t="str">
            <v xml:space="preserve">HEITOR MANUEL PEIXOTO ABRANTES     </v>
          </cell>
        </row>
        <row r="4618">
          <cell r="B4618" t="str">
            <v>HELDER DANIEL PONTES C. FARIA DE LE</v>
          </cell>
        </row>
        <row r="4619">
          <cell r="B4619" t="str">
            <v xml:space="preserve">Helder e Teixeira, Lda             </v>
          </cell>
        </row>
        <row r="4620">
          <cell r="B4620" t="str">
            <v xml:space="preserve">HELDER FERNANDO A FERREIRA         </v>
          </cell>
        </row>
        <row r="4621">
          <cell r="B4621" t="str">
            <v>HELDER FERNANDO DA SILVA BORGES PIM</v>
          </cell>
        </row>
        <row r="4622">
          <cell r="B4622" t="str">
            <v xml:space="preserve">Helder Figueiredo-S.Engª,Unip.Lda  </v>
          </cell>
        </row>
        <row r="4623">
          <cell r="B4623" t="str">
            <v xml:space="preserve">Helder Fraga Lourenço              </v>
          </cell>
        </row>
        <row r="4624">
          <cell r="B4624" t="str">
            <v xml:space="preserve">HELDER GUERREIRO VILHENA           </v>
          </cell>
        </row>
        <row r="4625">
          <cell r="B4625" t="str">
            <v xml:space="preserve">Helder João Pereira Mascate        </v>
          </cell>
        </row>
        <row r="4626">
          <cell r="B4626" t="str">
            <v xml:space="preserve">Helder Jorge Gonçalves Antunes     </v>
          </cell>
        </row>
        <row r="4627">
          <cell r="B4627" t="str">
            <v xml:space="preserve">Helder Manuel R.Terroso            </v>
          </cell>
        </row>
        <row r="4628">
          <cell r="B4628" t="str">
            <v xml:space="preserve">HELDER MONTEIRO COSME SILVA        </v>
          </cell>
        </row>
        <row r="4629">
          <cell r="B4629" t="str">
            <v xml:space="preserve">Helder Moutinho, Lda               </v>
          </cell>
        </row>
        <row r="4630">
          <cell r="B4630" t="str">
            <v xml:space="preserve">Helder Rodrigues                   </v>
          </cell>
        </row>
        <row r="4631">
          <cell r="B4631" t="str">
            <v xml:space="preserve">Helder Santos Torres,Herdeiros,Lda </v>
          </cell>
        </row>
        <row r="4632">
          <cell r="B4632" t="str">
            <v xml:space="preserve">HELENA  MARIA JESUS DE OLIVEIRA    </v>
          </cell>
        </row>
        <row r="4633">
          <cell r="B4633" t="str">
            <v xml:space="preserve">Helena &amp; Victor Pardal, Lda.       </v>
          </cell>
        </row>
        <row r="4634">
          <cell r="B4634" t="str">
            <v>HELENA DALILA M. DA SILVA MENDES CO</v>
          </cell>
        </row>
        <row r="4635">
          <cell r="B4635" t="str">
            <v xml:space="preserve">Helena Gonçalves Lapeira           </v>
          </cell>
        </row>
        <row r="4636">
          <cell r="B4636" t="str">
            <v xml:space="preserve">Helena Margarida Garcia Inácio     </v>
          </cell>
        </row>
        <row r="4637">
          <cell r="B4637" t="str">
            <v xml:space="preserve">HELENA MARIA DELFINO VAZ           </v>
          </cell>
        </row>
        <row r="4638">
          <cell r="B4638" t="str">
            <v xml:space="preserve">HELENA MARIA DOMINGOS DOMINGUEZ    </v>
          </cell>
        </row>
        <row r="4639">
          <cell r="B4639" t="str">
            <v xml:space="preserve">HELENA MARIA F. VAZ OLIVA          </v>
          </cell>
        </row>
        <row r="4640">
          <cell r="B4640" t="str">
            <v xml:space="preserve">HELENA MARIA FERREIRA LIMA         </v>
          </cell>
        </row>
        <row r="4641">
          <cell r="B4641" t="str">
            <v xml:space="preserve">HELENA MARIA GIRÃO                 </v>
          </cell>
        </row>
        <row r="4642">
          <cell r="B4642" t="str">
            <v xml:space="preserve">HELENA MARIA SARDINHA              </v>
          </cell>
        </row>
        <row r="4643">
          <cell r="B4643" t="str">
            <v xml:space="preserve">HELENA OLIVEIRA ORNELAS            </v>
          </cell>
        </row>
        <row r="4644">
          <cell r="B4644" t="str">
            <v xml:space="preserve">Helena Rodrigues Dias              </v>
          </cell>
        </row>
        <row r="4645">
          <cell r="B4645" t="str">
            <v xml:space="preserve">Helena Teixeira Lourenço           </v>
          </cell>
        </row>
        <row r="4646">
          <cell r="B4646" t="str">
            <v xml:space="preserve">HELENA VANESSA OSORIO DE SOUSA     </v>
          </cell>
        </row>
        <row r="4647">
          <cell r="B4647" t="str">
            <v xml:space="preserve">Helgo-Angelo M.Freitas de Sousa    </v>
          </cell>
        </row>
        <row r="4648">
          <cell r="B4648" t="str">
            <v xml:space="preserve">Heliagro - Maia Pena - S.Rep.Lda   </v>
          </cell>
        </row>
        <row r="4649">
          <cell r="B4649" t="str">
            <v xml:space="preserve">Heliávia-Transporte Aéreo, Lda     </v>
          </cell>
        </row>
        <row r="4650">
          <cell r="B4650" t="str">
            <v xml:space="preserve">Helimotor - Com.Rep.Imp.Exp.,Lda   </v>
          </cell>
        </row>
        <row r="4651">
          <cell r="B4651" t="str">
            <v xml:space="preserve">Hélio A. F. Rodrigues              </v>
          </cell>
        </row>
        <row r="4652">
          <cell r="B4652" t="str">
            <v xml:space="preserve">Hélio Fernando Ramos               </v>
          </cell>
        </row>
        <row r="4653">
          <cell r="B4653" t="str">
            <v xml:space="preserve">HELIO JOAQUIM CABRAL REBELO        </v>
          </cell>
        </row>
        <row r="4654">
          <cell r="B4654" t="str">
            <v xml:space="preserve">Helio Joaquim Cabral Rebelo        </v>
          </cell>
        </row>
        <row r="4655">
          <cell r="B4655" t="str">
            <v xml:space="preserve">Hélio Roberto Neto Soares          </v>
          </cell>
        </row>
        <row r="4656">
          <cell r="B4656" t="str">
            <v xml:space="preserve">Heliocentro, Lda                   </v>
          </cell>
        </row>
        <row r="4657">
          <cell r="B4657" t="str">
            <v xml:space="preserve">Heliotipia Artistica, SL           </v>
          </cell>
        </row>
        <row r="4658">
          <cell r="B4658" t="str">
            <v xml:space="preserve">Helisul - Soc.Meios Aéreos, Lda    </v>
          </cell>
        </row>
        <row r="4659">
          <cell r="B4659" t="str">
            <v xml:space="preserve">Helitours Douro-Transp.Aéreos,SA   </v>
          </cell>
        </row>
        <row r="4660">
          <cell r="B4660" t="str">
            <v xml:space="preserve">Helitractores-Ind.C.Máq.Agric.Lda  </v>
          </cell>
        </row>
        <row r="4661">
          <cell r="B4661" t="str">
            <v xml:space="preserve">Help You-Secretariado Privado      </v>
          </cell>
        </row>
        <row r="4662">
          <cell r="B4662" t="str">
            <v xml:space="preserve">Helped Emergency                   </v>
          </cell>
        </row>
        <row r="4663">
          <cell r="B4663" t="str">
            <v xml:space="preserve">Helvetic Aviation AG               </v>
          </cell>
        </row>
        <row r="4664">
          <cell r="B4664" t="str">
            <v xml:space="preserve">Hemer-Serviços Lda                 </v>
          </cell>
        </row>
        <row r="4665">
          <cell r="B4665" t="str">
            <v xml:space="preserve">Hemoportugal-Soc.Mat.Ap.Dial.Lda   </v>
          </cell>
        </row>
        <row r="4666">
          <cell r="B4666" t="str">
            <v xml:space="preserve">Henisa-Cash &amp; Carry                </v>
          </cell>
        </row>
        <row r="4667">
          <cell r="B4667" t="str">
            <v xml:space="preserve">Henrique Abecasis Andresen G.Ass.  </v>
          </cell>
        </row>
        <row r="4668">
          <cell r="B4668" t="str">
            <v xml:space="preserve">Henrique Cayatte Design            </v>
          </cell>
        </row>
        <row r="4669">
          <cell r="B4669" t="str">
            <v xml:space="preserve">Henrique Luís Talhadas do Vale     </v>
          </cell>
        </row>
        <row r="4670">
          <cell r="B4670" t="str">
            <v xml:space="preserve">HENRIQUE MANUEL DO CARMO PIRES     </v>
          </cell>
        </row>
        <row r="4671">
          <cell r="B4671" t="str">
            <v xml:space="preserve">Henrique Medina Carreira           </v>
          </cell>
        </row>
        <row r="4672">
          <cell r="B4672" t="str">
            <v xml:space="preserve">Henrique Moller Miranda            </v>
          </cell>
        </row>
        <row r="4673">
          <cell r="B4673" t="str">
            <v xml:space="preserve">Henrique Pinto da Silva            </v>
          </cell>
        </row>
        <row r="4674">
          <cell r="B4674" t="str">
            <v xml:space="preserve">Henrique Silva Ben-David           </v>
          </cell>
        </row>
        <row r="4675">
          <cell r="B4675" t="str">
            <v xml:space="preserve">Henrique Tavares e Filhos, Lda.    </v>
          </cell>
        </row>
        <row r="4676">
          <cell r="B4676" t="str">
            <v xml:space="preserve">Henry Stewart Publications         </v>
          </cell>
        </row>
        <row r="4677">
          <cell r="B4677" t="str">
            <v xml:space="preserve">Henry Stewart Publications         </v>
          </cell>
        </row>
        <row r="4678">
          <cell r="B4678" t="str">
            <v xml:space="preserve">Henutal-Activ.Metalomecânicas,Lda  </v>
          </cell>
        </row>
        <row r="4679">
          <cell r="B4679" t="str">
            <v>Hepafiltra-Ar Cond.Filtragem Ar, Ld</v>
          </cell>
        </row>
        <row r="4680">
          <cell r="B4680" t="str">
            <v xml:space="preserve">Herald International Tribune       </v>
          </cell>
        </row>
        <row r="4681">
          <cell r="B4681" t="str">
            <v xml:space="preserve">Heraldina Belchior                 </v>
          </cell>
        </row>
        <row r="4682">
          <cell r="B4682" t="str">
            <v xml:space="preserve">HERCULANO SOUSA CABRAL             </v>
          </cell>
        </row>
        <row r="4683">
          <cell r="B4683" t="str">
            <v xml:space="preserve">Hércules, Lda                      </v>
          </cell>
        </row>
        <row r="4684">
          <cell r="B4684" t="str">
            <v xml:space="preserve">Herd. Agostinho F.Medeiros,Lda     </v>
          </cell>
        </row>
        <row r="4685">
          <cell r="B4685" t="str">
            <v xml:space="preserve">Herdeiros de José de Freitas Silva </v>
          </cell>
        </row>
        <row r="4686">
          <cell r="B4686" t="str">
            <v xml:space="preserve">Herdºs.Luciano Moniz Mauricio      </v>
          </cell>
        </row>
        <row r="4687">
          <cell r="B4687" t="str">
            <v xml:space="preserve">Hergofrio-Com. Equip. Frio, Lda.   </v>
          </cell>
        </row>
        <row r="4688">
          <cell r="B4688" t="str">
            <v>HERMANA IRENE BENTO FURTADO DA SILV</v>
          </cell>
        </row>
        <row r="4689">
          <cell r="B4689" t="str">
            <v xml:space="preserve">Hermann Biener-Mat.Eléctrico, Lda  </v>
          </cell>
        </row>
        <row r="4690">
          <cell r="B4690" t="str">
            <v xml:space="preserve">Hermano Durão                      </v>
          </cell>
        </row>
        <row r="4691">
          <cell r="B4691" t="str">
            <v xml:space="preserve">Hermesgrafica-S.Port.Rep.Ind.,Lda  </v>
          </cell>
        </row>
        <row r="4692">
          <cell r="B4692" t="str">
            <v xml:space="preserve">Hermínio Silva Ferreira            </v>
          </cell>
        </row>
        <row r="4693">
          <cell r="B4693" t="str">
            <v xml:space="preserve">Hernani Heitor Gois dos Santos     </v>
          </cell>
        </row>
        <row r="4694">
          <cell r="B4694" t="str">
            <v xml:space="preserve">Hernâni Mendonça Peixoto           </v>
          </cell>
        </row>
        <row r="4695">
          <cell r="B4695" t="str">
            <v xml:space="preserve">Herosval - Com.Representações,Ld   </v>
          </cell>
        </row>
        <row r="4696">
          <cell r="B4696" t="str">
            <v xml:space="preserve">Hescopor - Controle Corrosão,Lda   </v>
          </cell>
        </row>
        <row r="4697">
          <cell r="B4697" t="str">
            <v xml:space="preserve">Hespor- Construções, Lda           </v>
          </cell>
        </row>
        <row r="4698">
          <cell r="B4698" t="str">
            <v xml:space="preserve">Hewlett - Packard Portugal, S.A.   </v>
          </cell>
        </row>
        <row r="4699">
          <cell r="B4699" t="str">
            <v xml:space="preserve">Hewlett Packard Internac.Bank, Ltd </v>
          </cell>
        </row>
        <row r="4700">
          <cell r="B4700" t="str">
            <v xml:space="preserve">Hexaplano-Arq.Constr.Design,Lda    </v>
          </cell>
        </row>
        <row r="4701">
          <cell r="B4701" t="str">
            <v>HFP-Hachette Filipacchi Publicações</v>
          </cell>
        </row>
        <row r="4702">
          <cell r="B4702" t="str">
            <v xml:space="preserve">Hh Computadores, Lda               </v>
          </cell>
        </row>
        <row r="4703">
          <cell r="B4703" t="str">
            <v>HHR Poland TRS SP (Sheraton Warsaw)</v>
          </cell>
        </row>
        <row r="4704">
          <cell r="B4704" t="str">
            <v xml:space="preserve">Hidralveda-S.Vedação Máquinas,Lda  </v>
          </cell>
        </row>
        <row r="4705">
          <cell r="B4705" t="str">
            <v>Hidroassiste-Ass.Tecn.C.Edifícios,S</v>
          </cell>
        </row>
        <row r="4706">
          <cell r="B4706" t="str">
            <v>Hidrocabril-Socº Representações Lda</v>
          </cell>
        </row>
        <row r="4707">
          <cell r="B4707" t="str">
            <v xml:space="preserve">Hidroclima-Soc.Proj.I.Hid.T.,Lda   </v>
          </cell>
        </row>
        <row r="4708">
          <cell r="B4708" t="str">
            <v xml:space="preserve">Hidroespaço                        </v>
          </cell>
        </row>
        <row r="4709">
          <cell r="B4709" t="str">
            <v xml:space="preserve">Hidrointel, Lda                    </v>
          </cell>
        </row>
        <row r="4710">
          <cell r="B4710" t="str">
            <v xml:space="preserve">Hidromac-Soc.Proj.Const.H.P.Lda    </v>
          </cell>
        </row>
        <row r="4711">
          <cell r="B4711" t="str">
            <v xml:space="preserve">Hidromaia-Com.E Ind.de Equip.Lda   </v>
          </cell>
        </row>
        <row r="4712">
          <cell r="B4712" t="str">
            <v xml:space="preserve">Hidromarco, Lda                    </v>
          </cell>
        </row>
        <row r="4713">
          <cell r="B4713" t="str">
            <v xml:space="preserve">Hidromotores, Lda.                 </v>
          </cell>
        </row>
        <row r="4714">
          <cell r="B4714" t="str">
            <v xml:space="preserve">Hidroprojecto-Engª e Gestão,SA     </v>
          </cell>
        </row>
        <row r="4715">
          <cell r="B4715" t="str">
            <v xml:space="preserve">HIDROSINTRA, Ldª.                  </v>
          </cell>
        </row>
        <row r="4716">
          <cell r="B4716" t="str">
            <v>Hidrotrans-Limp.Tecnicas e Industri</v>
          </cell>
        </row>
        <row r="4717">
          <cell r="B4717" t="str">
            <v xml:space="preserve">Hidrovento-Est..Eq.Electromec.,Lda </v>
          </cell>
        </row>
        <row r="4718">
          <cell r="B4718" t="str">
            <v xml:space="preserve">Highbury Columbus Travel Publish.  </v>
          </cell>
        </row>
        <row r="4719">
          <cell r="B4719" t="str">
            <v xml:space="preserve">Higiaçores - Comerc.Serviços,Lda   </v>
          </cell>
        </row>
        <row r="4720">
          <cell r="B4720" t="str">
            <v xml:space="preserve">Higidus-Sistemas Engª Ambiental SA </v>
          </cell>
        </row>
        <row r="4721">
          <cell r="B4721" t="str">
            <v xml:space="preserve">Higielândia - Sist.Higiene, Lda    </v>
          </cell>
        </row>
        <row r="4722">
          <cell r="B4722" t="str">
            <v xml:space="preserve">Higienova-Hig.Limpeza Industr.Lda  </v>
          </cell>
        </row>
        <row r="4723">
          <cell r="B4723" t="str">
            <v xml:space="preserve">Hilário da Conceição Antunes       </v>
          </cell>
        </row>
        <row r="4724">
          <cell r="B4724" t="str">
            <v xml:space="preserve">HILARIO DA PAZ VALENTE             </v>
          </cell>
        </row>
        <row r="4725">
          <cell r="B4725" t="str">
            <v xml:space="preserve">Hilário e Guerreiro, Lda           </v>
          </cell>
        </row>
        <row r="4726">
          <cell r="B4726" t="str">
            <v xml:space="preserve">HILARIO JOSE DE OLIVEIRA ALMEIDA   </v>
          </cell>
        </row>
        <row r="4727">
          <cell r="B4727" t="str">
            <v xml:space="preserve">HILDEBRANDO JOSE MADRUGA DA SILVA  </v>
          </cell>
        </row>
        <row r="4728">
          <cell r="B4728" t="str">
            <v>Hilti (Portugal)-Prod.e Serviços,Ld</v>
          </cell>
        </row>
        <row r="4729">
          <cell r="B4729" t="str">
            <v xml:space="preserve">Hilton Dublin Kilmainham           </v>
          </cell>
        </row>
        <row r="4730">
          <cell r="B4730" t="str">
            <v xml:space="preserve">Hiperbit - Serv.Informat.,Lda      </v>
          </cell>
        </row>
        <row r="4731">
          <cell r="B4731" t="str">
            <v>Hiperbor-Com.Acessórios Veículos,SA</v>
          </cell>
        </row>
        <row r="4732">
          <cell r="B4732" t="str">
            <v xml:space="preserve">Hiperclima-C.Dist.Térmic.Port.S.A. </v>
          </cell>
        </row>
        <row r="4733">
          <cell r="B4733" t="str">
            <v>Hiperdata-Eq.Consum.Escritório, Lda</v>
          </cell>
        </row>
        <row r="4734">
          <cell r="B4734" t="str">
            <v xml:space="preserve">Hiperimpério Pneus, SA             </v>
          </cell>
        </row>
        <row r="4735">
          <cell r="B4735" t="str">
            <v>Hiperlight-Ilum.Electrif.-S.Unip.Ld</v>
          </cell>
        </row>
        <row r="4736">
          <cell r="B4736" t="str">
            <v xml:space="preserve">Hiperpneus, SA                     </v>
          </cell>
        </row>
        <row r="4737">
          <cell r="B4737" t="str">
            <v xml:space="preserve">Hiperquímica-Prod.Quim.Indust.Lda  </v>
          </cell>
        </row>
        <row r="4738">
          <cell r="B4738" t="str">
            <v>Hipertécnica-C.T.de Electrónica, Ld</v>
          </cell>
        </row>
        <row r="4739">
          <cell r="B4739" t="str">
            <v xml:space="preserve">Hipitécnica-C.Eq.HípicosTransp.Lda </v>
          </cell>
        </row>
        <row r="4740">
          <cell r="B4740" t="str">
            <v xml:space="preserve">Hipólito e Filhas, Lda             </v>
          </cell>
        </row>
        <row r="4741">
          <cell r="B4741" t="str">
            <v xml:space="preserve">Hispanica Palacios Congresos,SL    </v>
          </cell>
        </row>
        <row r="4742">
          <cell r="B4742" t="str">
            <v xml:space="preserve">Hispano Energias y Sistemas, SA    </v>
          </cell>
        </row>
        <row r="4743">
          <cell r="B4743" t="str">
            <v xml:space="preserve">Hispano Energias y Sistemas, SA    </v>
          </cell>
        </row>
        <row r="4744">
          <cell r="B4744" t="str">
            <v xml:space="preserve">Hispanor                           </v>
          </cell>
        </row>
        <row r="4745">
          <cell r="B4745" t="str">
            <v xml:space="preserve">Hitt-Holland Inst.Traffic Tecn.    </v>
          </cell>
        </row>
        <row r="4746">
          <cell r="B4746" t="str">
            <v xml:space="preserve">Hobart Ground Power                </v>
          </cell>
        </row>
        <row r="4747">
          <cell r="B4747" t="str">
            <v xml:space="preserve">Holiday Inn-Morlaix Inv.Turist.    </v>
          </cell>
        </row>
        <row r="4748">
          <cell r="B4748" t="str">
            <v xml:space="preserve">Hollandse Signaalapparaten         </v>
          </cell>
        </row>
        <row r="4749">
          <cell r="B4749" t="str">
            <v xml:space="preserve">Holtauto-Produtos Automóveis,Lda   </v>
          </cell>
        </row>
        <row r="4750">
          <cell r="B4750" t="str">
            <v xml:space="preserve">Homero Alves Marques, Herd.,Lda    </v>
          </cell>
        </row>
        <row r="4751">
          <cell r="B4751" t="str">
            <v xml:space="preserve">Homes Int. S.A.                    </v>
          </cell>
        </row>
        <row r="4752">
          <cell r="B4752" t="str">
            <v xml:space="preserve">Honorato Moreira e Monteiro, Lda   </v>
          </cell>
        </row>
        <row r="4753">
          <cell r="B4753" t="str">
            <v xml:space="preserve">Horácio Alves, Lda.                </v>
          </cell>
        </row>
        <row r="4754">
          <cell r="B4754" t="str">
            <v xml:space="preserve">Horácio Costa-Soc.Repres.O.C.Civil </v>
          </cell>
        </row>
        <row r="4755">
          <cell r="B4755" t="str">
            <v xml:space="preserve">Horácio Manuel da Silva Pires      </v>
          </cell>
        </row>
        <row r="4756">
          <cell r="B4756" t="str">
            <v xml:space="preserve">Horacio Mendes Covita              </v>
          </cell>
        </row>
        <row r="4757">
          <cell r="B4757" t="str">
            <v xml:space="preserve">HORÁCIO PIRES                      </v>
          </cell>
        </row>
        <row r="4758">
          <cell r="B4758" t="str">
            <v xml:space="preserve">HORÁCIO PIRES                      </v>
          </cell>
        </row>
        <row r="4759">
          <cell r="B4759" t="str">
            <v xml:space="preserve">Horácio S.B.Viegas                 </v>
          </cell>
        </row>
        <row r="4760">
          <cell r="B4760" t="str">
            <v xml:space="preserve">Horácio Silva Garcia               </v>
          </cell>
        </row>
        <row r="4761">
          <cell r="B4761" t="str">
            <v xml:space="preserve">Horeca, Lda.                       </v>
          </cell>
        </row>
        <row r="4762">
          <cell r="B4762" t="str">
            <v>Horizonte de Palavras-Edições Unipe</v>
          </cell>
        </row>
        <row r="4763">
          <cell r="B4763" t="str">
            <v xml:space="preserve">Hormann Portugal - Portas Lda      </v>
          </cell>
        </row>
        <row r="4764">
          <cell r="B4764" t="str">
            <v xml:space="preserve">Hormitec-Tec.Auxiliares Construção </v>
          </cell>
        </row>
        <row r="4765">
          <cell r="B4765" t="str">
            <v xml:space="preserve">Horsil - Rep.Prod.A.Mat.de Cont.   </v>
          </cell>
        </row>
        <row r="4766">
          <cell r="B4766" t="str">
            <v xml:space="preserve">Horta &amp; Trindade, Lda              </v>
          </cell>
        </row>
        <row r="4767">
          <cell r="B4767" t="str">
            <v xml:space="preserve">Hortal - Indústria Alumínios, Lda  </v>
          </cell>
        </row>
        <row r="4768">
          <cell r="B4768" t="str">
            <v xml:space="preserve">Hortasuper-Com.Representações, Lda </v>
          </cell>
        </row>
        <row r="4769">
          <cell r="B4769" t="str">
            <v xml:space="preserve">Horto do Campo Grande, SA          </v>
          </cell>
        </row>
        <row r="4770">
          <cell r="B4770" t="str">
            <v xml:space="preserve">Hospedeiras de Portugal, Lda       </v>
          </cell>
        </row>
        <row r="4771">
          <cell r="B4771" t="str">
            <v xml:space="preserve">Hospimédica, Lda                   </v>
          </cell>
        </row>
        <row r="4772">
          <cell r="B4772" t="str">
            <v xml:space="preserve">Hospital Cuf Infante Santo, SA     </v>
          </cell>
        </row>
        <row r="4773">
          <cell r="B4773" t="str">
            <v xml:space="preserve">Hospital da Horta                  </v>
          </cell>
        </row>
        <row r="4774">
          <cell r="B4774" t="str">
            <v xml:space="preserve">Hospital da Luz S.A.               </v>
          </cell>
        </row>
        <row r="4775">
          <cell r="B4775" t="str">
            <v xml:space="preserve">Hospital de Faro, EPE              </v>
          </cell>
        </row>
        <row r="4776">
          <cell r="B4776" t="str">
            <v xml:space="preserve">Hospital Distrital de Faro         </v>
          </cell>
        </row>
        <row r="4777">
          <cell r="B4777" t="str">
            <v xml:space="preserve">Hospital Júlio de Matos            </v>
          </cell>
        </row>
        <row r="4778">
          <cell r="B4778" t="str">
            <v xml:space="preserve">Hospital Magalhães Lemos,          </v>
          </cell>
        </row>
        <row r="4779">
          <cell r="B4779" t="str">
            <v xml:space="preserve">Hospital Militar de Belém          </v>
          </cell>
        </row>
        <row r="4780">
          <cell r="B4780" t="str">
            <v xml:space="preserve">Hospwork, Lda                      </v>
          </cell>
        </row>
        <row r="4781">
          <cell r="B4781" t="str">
            <v xml:space="preserve">Hostalina Barbosa                  </v>
          </cell>
        </row>
        <row r="4782">
          <cell r="B4782" t="str">
            <v xml:space="preserve">Hostalina-Organização Festas,Lda   </v>
          </cell>
        </row>
        <row r="4783">
          <cell r="B4783" t="str">
            <v xml:space="preserve">Hot. R.D.Amélia-Invistel-I.Hotel   </v>
          </cell>
        </row>
        <row r="4784">
          <cell r="B4784" t="str">
            <v xml:space="preserve">Hotéis Belver-Management Hoteleiro </v>
          </cell>
        </row>
        <row r="4785">
          <cell r="B4785" t="str">
            <v>Hoteis do Atlântico-S.I.G.Hotéis,SA</v>
          </cell>
        </row>
        <row r="4786">
          <cell r="B4786" t="str">
            <v xml:space="preserve">Hoteis Plasa, SA                   </v>
          </cell>
        </row>
        <row r="4787">
          <cell r="B4787" t="str">
            <v xml:space="preserve">Hoteis Sheraton de Portugal, SA    </v>
          </cell>
        </row>
        <row r="4788">
          <cell r="B4788" t="str">
            <v xml:space="preserve">Hotel Atlantis                     </v>
          </cell>
        </row>
        <row r="4789">
          <cell r="B4789" t="str">
            <v xml:space="preserve">Hotel Center de Monte Real, S.A.   </v>
          </cell>
        </row>
        <row r="4790">
          <cell r="B4790" t="str">
            <v xml:space="preserve">Hotel Crowne Plaza Toulose         </v>
          </cell>
        </row>
        <row r="4791">
          <cell r="B4791" t="str">
            <v xml:space="preserve">Hotel da Bolsa                     </v>
          </cell>
        </row>
        <row r="4792">
          <cell r="B4792" t="str">
            <v xml:space="preserve">Hotel da Horta                     </v>
          </cell>
        </row>
        <row r="4793">
          <cell r="B4793" t="str">
            <v>Hotel da Praia-Gestão  Exp.Hóteis,S</v>
          </cell>
        </row>
        <row r="4794">
          <cell r="B4794" t="str">
            <v xml:space="preserve">Hotel de Lagos, SA                 </v>
          </cell>
        </row>
        <row r="4795">
          <cell r="B4795" t="str">
            <v xml:space="preserve">Hotel de Turísmo de Abrantes, S.A. </v>
          </cell>
        </row>
        <row r="4796">
          <cell r="B4796" t="str">
            <v>Hotel do Colégio-Empr.Turísticos,Ld</v>
          </cell>
        </row>
        <row r="4797">
          <cell r="B4797" t="str">
            <v xml:space="preserve">Hotel Dom Bernardo                 </v>
          </cell>
        </row>
        <row r="4798">
          <cell r="B4798" t="str">
            <v>Hotel Faro Ria-Activ.Turísticas, SA</v>
          </cell>
        </row>
        <row r="4799">
          <cell r="B4799" t="str">
            <v xml:space="preserve">Hotel Golf Mar                     </v>
          </cell>
        </row>
        <row r="4800">
          <cell r="B4800" t="str">
            <v xml:space="preserve">Hotel Lisboa, Lda                  </v>
          </cell>
        </row>
        <row r="4801">
          <cell r="B4801" t="str">
            <v xml:space="preserve">Hotel Lutécia-Soc.Imobil.Olívia,Sa </v>
          </cell>
        </row>
        <row r="4802">
          <cell r="B4802" t="str">
            <v xml:space="preserve">Hotel Mundial-Soc.Hot.T.Sotel.S.A. </v>
          </cell>
        </row>
        <row r="4803">
          <cell r="B4803" t="str">
            <v xml:space="preserve">Hotel Ocidental-Toste Mendes,Lda   </v>
          </cell>
        </row>
        <row r="4804">
          <cell r="B4804" t="str">
            <v xml:space="preserve">Hotel Palácio - Estoril Plage, SA  </v>
          </cell>
        </row>
        <row r="4805">
          <cell r="B4805" t="str">
            <v xml:space="preserve">Hotel Prínc.Perfeito-S.Unipes.Lda  </v>
          </cell>
        </row>
        <row r="4806">
          <cell r="B4806" t="str">
            <v xml:space="preserve">Hotel Residencial S.Tiago, Lda     </v>
          </cell>
        </row>
        <row r="4807">
          <cell r="B4807" t="str">
            <v xml:space="preserve">Hotel Ritz, SA                     </v>
          </cell>
        </row>
        <row r="4808">
          <cell r="B4808" t="str">
            <v xml:space="preserve">Hotel Roma, S.A. - Soc. Concess.   </v>
          </cell>
        </row>
        <row r="4809">
          <cell r="B4809" t="str">
            <v xml:space="preserve">Hotel Tivoli, S.A.                 </v>
          </cell>
        </row>
        <row r="4810">
          <cell r="B4810" t="str">
            <v xml:space="preserve">Hotel Zenit Lisboa                 </v>
          </cell>
        </row>
        <row r="4811">
          <cell r="B4811" t="str">
            <v xml:space="preserve">Hotelapa-Investim.Hoteleiro, SA    </v>
          </cell>
        </row>
        <row r="4812">
          <cell r="B4812" t="str">
            <v xml:space="preserve">Hotelgal, S.A.                     </v>
          </cell>
        </row>
        <row r="4813">
          <cell r="B4813" t="str">
            <v xml:space="preserve">Hotespaço                          </v>
          </cell>
        </row>
        <row r="4814">
          <cell r="B4814" t="str">
            <v xml:space="preserve">Hoti - Oriente Hotéis, Sa          </v>
          </cell>
        </row>
        <row r="4815">
          <cell r="B4815" t="str">
            <v xml:space="preserve">Hotmanagement-Expl.G.Hoteleira,Lda </v>
          </cell>
        </row>
        <row r="4816">
          <cell r="B4816" t="str">
            <v xml:space="preserve">Hotti Aveiro Hoteis, SA            </v>
          </cell>
        </row>
        <row r="4817">
          <cell r="B4817" t="str">
            <v xml:space="preserve">Hottrade-Repr.Gestão Serviços, Lda </v>
          </cell>
        </row>
        <row r="4818">
          <cell r="B4818" t="str">
            <v xml:space="preserve">Hovias-Sinalização Rodoviária,Lda  </v>
          </cell>
        </row>
        <row r="4819">
          <cell r="B4819" t="str">
            <v xml:space="preserve">HQN-Strategy Consulting, Lda       </v>
          </cell>
        </row>
        <row r="4820">
          <cell r="B4820" t="str">
            <v xml:space="preserve">HR - Aluguer Automóveis, SA        </v>
          </cell>
        </row>
        <row r="4821">
          <cell r="B4821" t="str">
            <v xml:space="preserve">HR - Net Europe                    </v>
          </cell>
        </row>
        <row r="4822">
          <cell r="B4822" t="str">
            <v xml:space="preserve">HR Protecção-Com.Mat.Prot.Trab.Lda </v>
          </cell>
        </row>
        <row r="4823">
          <cell r="B4823" t="str">
            <v xml:space="preserve">HST-Hig.Segurança Trabalho,Lda     </v>
          </cell>
        </row>
        <row r="4824">
          <cell r="B4824" t="str">
            <v xml:space="preserve">HTA-Hotéis Turismo Anim.Açores,SA  </v>
          </cell>
        </row>
        <row r="4825">
          <cell r="B4825" t="str">
            <v xml:space="preserve">Hubel-Com.Tecn. Água Ambiente,Lda  </v>
          </cell>
        </row>
        <row r="4826">
          <cell r="B4826" t="str">
            <v xml:space="preserve">Hubgrade, S.A                      </v>
          </cell>
        </row>
        <row r="4827">
          <cell r="B4827" t="str">
            <v xml:space="preserve">Hudarauto-Maq.Agicolas e Industr.  </v>
          </cell>
        </row>
        <row r="4828">
          <cell r="B4828" t="str">
            <v xml:space="preserve">Hugo Campos-Soc.Unipessoal,Lda     </v>
          </cell>
        </row>
        <row r="4829">
          <cell r="B4829" t="str">
            <v xml:space="preserve">Hugo Cândido Abrunhosa             </v>
          </cell>
        </row>
        <row r="4830">
          <cell r="B4830" t="str">
            <v xml:space="preserve">Hugo César D. Gama Henriques       </v>
          </cell>
        </row>
        <row r="4831">
          <cell r="B4831" t="str">
            <v xml:space="preserve">Hugo César P. Magalhães Miranda    </v>
          </cell>
        </row>
        <row r="4832">
          <cell r="B4832" t="str">
            <v xml:space="preserve">Humancap-Gestão de Capital Humano  </v>
          </cell>
        </row>
        <row r="4833">
          <cell r="B4833" t="str">
            <v xml:space="preserve">Humanpersi-Cons.C.Des.Rec.Humanos  </v>
          </cell>
        </row>
        <row r="4834">
          <cell r="B4834" t="str">
            <v xml:space="preserve">Humberto C.G.Barrocas              </v>
          </cell>
        </row>
        <row r="4835">
          <cell r="B4835" t="str">
            <v xml:space="preserve">Humberto J. M. Alves, Lda.         </v>
          </cell>
        </row>
        <row r="4836">
          <cell r="B4836" t="str">
            <v xml:space="preserve">HUMBERTO JOSE OLIVEIRA ALMEIDA     </v>
          </cell>
        </row>
        <row r="4837">
          <cell r="B4837" t="str">
            <v xml:space="preserve">Humberto M. S. Silveira            </v>
          </cell>
        </row>
        <row r="4838">
          <cell r="B4838" t="str">
            <v xml:space="preserve">Humberto Melo                      </v>
          </cell>
        </row>
        <row r="4839">
          <cell r="B4839" t="str">
            <v>HUMBERTO PAULO NASCIMENTO ROSA NETO</v>
          </cell>
        </row>
        <row r="4840">
          <cell r="B4840" t="str">
            <v xml:space="preserve">Humberto Reis-Cons.Engª-Unip.Lda   </v>
          </cell>
        </row>
        <row r="4841">
          <cell r="B4841" t="str">
            <v xml:space="preserve">Humberto Rodrigues G. Rosa         </v>
          </cell>
        </row>
        <row r="4842">
          <cell r="B4842" t="str">
            <v xml:space="preserve">Hummel Gmbh u.Co.KG                </v>
          </cell>
        </row>
        <row r="4843">
          <cell r="B4843" t="str">
            <v xml:space="preserve">Huric-Ind. Comp. Decorativos,Lda   </v>
          </cell>
        </row>
        <row r="4844">
          <cell r="B4844" t="str">
            <v xml:space="preserve">Husa - Hotéis Unidos, S.A.         </v>
          </cell>
        </row>
        <row r="4845">
          <cell r="B4845" t="str">
            <v xml:space="preserve">Hydro Building Systems, Lda        </v>
          </cell>
        </row>
        <row r="4846">
          <cell r="B4846" t="str">
            <v xml:space="preserve">Hydro-Aluminio Portalex, SA        </v>
          </cell>
        </row>
        <row r="4847">
          <cell r="B4847" t="str">
            <v xml:space="preserve">I Santi-Com.Import.Exportação, Lda </v>
          </cell>
        </row>
        <row r="4848">
          <cell r="B4848" t="str">
            <v xml:space="preserve">I.R-I.Rádiolog.Dr.Pinto Leite,Lda  </v>
          </cell>
        </row>
        <row r="4849">
          <cell r="B4849" t="str">
            <v xml:space="preserve">I.V.E.S-Electr.Industr.Instr.Lda   </v>
          </cell>
        </row>
        <row r="4850">
          <cell r="B4850" t="str">
            <v xml:space="preserve">I2M - Instal.Mecan.Manutenção, Lda </v>
          </cell>
        </row>
        <row r="4851">
          <cell r="B4851" t="str">
            <v xml:space="preserve">IAC-Cooperativa de Cultura, CRL    </v>
          </cell>
        </row>
        <row r="4852">
          <cell r="B4852" t="str">
            <v xml:space="preserve">IAEC-Inst.Americ.E.Comunicação,Lda </v>
          </cell>
        </row>
        <row r="4853">
          <cell r="B4853" t="str">
            <v xml:space="preserve">IAFPA-Int.Aviation Fire Protection </v>
          </cell>
        </row>
        <row r="4854">
          <cell r="B4854" t="str">
            <v xml:space="preserve">Iag Artes Gráficas, Lda.           </v>
          </cell>
        </row>
        <row r="4855">
          <cell r="B4855" t="str">
            <v xml:space="preserve">Ian Dornan Internacional, Lda      </v>
          </cell>
        </row>
        <row r="4856">
          <cell r="B4856" t="str">
            <v xml:space="preserve">Iapor - Divisão Hospitalar         </v>
          </cell>
        </row>
        <row r="4857">
          <cell r="B4857" t="str">
            <v>Iaren-Instituto da Água da Região N</v>
          </cell>
        </row>
        <row r="4858">
          <cell r="B4858" t="str">
            <v xml:space="preserve">IATA - CANADA                      </v>
          </cell>
        </row>
        <row r="4859">
          <cell r="B4859" t="str">
            <v xml:space="preserve">Iata - Inglaterra                  </v>
          </cell>
        </row>
        <row r="4860">
          <cell r="B4860" t="str">
            <v xml:space="preserve">Iata - Suiça                       </v>
          </cell>
        </row>
        <row r="4861">
          <cell r="B4861" t="str">
            <v xml:space="preserve">Iata-Int.Air Transp.Association    </v>
          </cell>
        </row>
        <row r="4862">
          <cell r="B4862" t="str">
            <v xml:space="preserve">Iates Atlântico-Naveg.Serviços,Lda </v>
          </cell>
        </row>
        <row r="4863">
          <cell r="B4863" t="str">
            <v xml:space="preserve">IAWA                               </v>
          </cell>
        </row>
        <row r="4864">
          <cell r="B4864" t="str">
            <v xml:space="preserve">IBC - United Conferences Ltd       </v>
          </cell>
        </row>
        <row r="4865">
          <cell r="B4865" t="str">
            <v xml:space="preserve">IBC Asia (S) Pte Ltd               </v>
          </cell>
        </row>
        <row r="4866">
          <cell r="B4866" t="str">
            <v xml:space="preserve">Iberacero Portugal-Soc.Repres.Lda  </v>
          </cell>
        </row>
        <row r="4867">
          <cell r="B4867" t="str">
            <v xml:space="preserve">Iberbyte, Lda                      </v>
          </cell>
        </row>
        <row r="4868">
          <cell r="B4868" t="str">
            <v>Iberconsult-Formaç.Consultadoria,SA</v>
          </cell>
        </row>
        <row r="4869">
          <cell r="B4869" t="str">
            <v xml:space="preserve">Iberdata-Equipamentos, S.A         </v>
          </cell>
        </row>
        <row r="4870">
          <cell r="B4870" t="str">
            <v xml:space="preserve">Iberfaro                           </v>
          </cell>
        </row>
        <row r="4871">
          <cell r="B4871" t="str">
            <v xml:space="preserve">Iberfuso                           </v>
          </cell>
        </row>
        <row r="4872">
          <cell r="B4872" t="str">
            <v xml:space="preserve">Iberglory-Consolidadores de Carga  </v>
          </cell>
        </row>
        <row r="4873">
          <cell r="B4873" t="str">
            <v>Ibergru-Alug.Gruas Equipamentos, SA</v>
          </cell>
        </row>
        <row r="4874">
          <cell r="B4874" t="str">
            <v>Ibéria e Furtado-Repr.Serviços, Lda</v>
          </cell>
        </row>
        <row r="4875">
          <cell r="B4875" t="str">
            <v xml:space="preserve">Ibéria e Mota,Repres.E Serv.,Lda   </v>
          </cell>
        </row>
        <row r="4876">
          <cell r="B4876" t="str">
            <v xml:space="preserve">Iberian Lawyer                     </v>
          </cell>
        </row>
        <row r="4877">
          <cell r="B4877" t="str">
            <v xml:space="preserve">Iberic Procurement, Lda            </v>
          </cell>
        </row>
        <row r="4878">
          <cell r="B4878" t="str">
            <v xml:space="preserve">Ibericafrio, Lda                   </v>
          </cell>
        </row>
        <row r="4879">
          <cell r="B4879" t="str">
            <v xml:space="preserve">Iberlab-Equipam. Laboratório,Lda   </v>
          </cell>
        </row>
        <row r="4880">
          <cell r="B4880" t="str">
            <v xml:space="preserve">Iberlemo, S.A.                     </v>
          </cell>
        </row>
        <row r="4881">
          <cell r="B4881" t="str">
            <v>Iberlift Portugal-Eq.Ser.Log.So.Un.</v>
          </cell>
        </row>
        <row r="4882">
          <cell r="B4882" t="str">
            <v xml:space="preserve">Iberlim Açores-Limpezas Técn., Lda </v>
          </cell>
        </row>
        <row r="4883">
          <cell r="B4883" t="str">
            <v>Iberlim-Soc.Limpezas Industriais,SA</v>
          </cell>
        </row>
        <row r="4884">
          <cell r="B4884" t="str">
            <v xml:space="preserve">Iberlim-Soc.Técnica de Limpezas,SA </v>
          </cell>
        </row>
        <row r="4885">
          <cell r="B4885" t="str">
            <v xml:space="preserve">IBERlog                            </v>
          </cell>
        </row>
        <row r="4886">
          <cell r="B4886" t="str">
            <v>Iberobus-Tran.Passag.Autocarros,Lda</v>
          </cell>
        </row>
        <row r="4887">
          <cell r="B4887" t="str">
            <v xml:space="preserve">Iberoeste-Com.Rep.Eq.Limpeza,Lda   </v>
          </cell>
        </row>
        <row r="4888">
          <cell r="B4888" t="str">
            <v>Ibersol Madeira e Açores Restauraçã</v>
          </cell>
        </row>
        <row r="4889">
          <cell r="B4889" t="str">
            <v xml:space="preserve">Ibertruck-Com.Veículos, SA         </v>
          </cell>
        </row>
        <row r="4890">
          <cell r="B4890" t="str">
            <v xml:space="preserve">Iberusa Hotelaria Restauração,S.A. </v>
          </cell>
        </row>
        <row r="4891">
          <cell r="B4891" t="str">
            <v xml:space="preserve">Iberusa-Centr.Compras Restaur.ACE  </v>
          </cell>
        </row>
        <row r="4892">
          <cell r="B4892" t="str">
            <v xml:space="preserve">Ibervoice-Telecomunicações, SA     </v>
          </cell>
        </row>
        <row r="4893">
          <cell r="B4893" t="str">
            <v xml:space="preserve">Ibervoxel-Eq.Médicos Lab.Unip.Lda  </v>
          </cell>
        </row>
        <row r="4894">
          <cell r="B4894" t="str">
            <v xml:space="preserve">Ibis Hotel                         </v>
          </cell>
        </row>
        <row r="4895">
          <cell r="B4895" t="str">
            <v xml:space="preserve">IBS Portugal                       </v>
          </cell>
        </row>
        <row r="4896">
          <cell r="B4896" t="str">
            <v>IBT-Internet Business Technologies,</v>
          </cell>
        </row>
        <row r="4897">
          <cell r="B4897" t="str">
            <v xml:space="preserve">Ic - Instituto da Construção       </v>
          </cell>
        </row>
        <row r="4898">
          <cell r="B4898" t="str">
            <v xml:space="preserve">Icao-Int.Civil Aviat.Organizatin   </v>
          </cell>
        </row>
        <row r="4899">
          <cell r="B4899" t="str">
            <v xml:space="preserve">Icat-Inst.Ciência Apl.Tecnologia   </v>
          </cell>
        </row>
        <row r="4900">
          <cell r="B4900" t="str">
            <v xml:space="preserve">ICBI                               </v>
          </cell>
        </row>
        <row r="4901">
          <cell r="B4901" t="str">
            <v xml:space="preserve">ICBI-International Centre Business </v>
          </cell>
        </row>
        <row r="4902">
          <cell r="B4902" t="str">
            <v xml:space="preserve">ICC-Industria e Com.Calçado        </v>
          </cell>
        </row>
        <row r="4903">
          <cell r="B4903" t="str">
            <v xml:space="preserve">ICD-Instrum.Computação Desenv.,Lda </v>
          </cell>
        </row>
        <row r="4904">
          <cell r="B4904" t="str">
            <v xml:space="preserve">ICEP-Invest.Com.Turismo Portugal   </v>
          </cell>
        </row>
        <row r="4905">
          <cell r="B4905" t="str">
            <v xml:space="preserve">Iceta-Inst.Ciênc.Tecn.Agro-Alim.   </v>
          </cell>
        </row>
        <row r="4906">
          <cell r="B4906" t="str">
            <v>ICI-Império,Comércio e Indústria,SA</v>
          </cell>
        </row>
        <row r="4907">
          <cell r="B4907" t="str">
            <v>Icodi-Ind.Com.Decoração Interiores,</v>
          </cell>
        </row>
        <row r="4908">
          <cell r="B4908" t="str">
            <v xml:space="preserve">ICOH 2003 - Idealiza               </v>
          </cell>
        </row>
        <row r="4909">
          <cell r="B4909" t="str">
            <v xml:space="preserve">Icom-Comissão Nacional Portuguesa  </v>
          </cell>
        </row>
        <row r="4910">
          <cell r="B4910" t="str">
            <v xml:space="preserve">ICOM-Oesterreich.Nationalkomitee   </v>
          </cell>
        </row>
        <row r="4911">
          <cell r="B4911" t="str">
            <v xml:space="preserve">ICONSI                             </v>
          </cell>
        </row>
        <row r="4912">
          <cell r="B4912" t="str">
            <v xml:space="preserve">Icotrónica-Ind.Com.Eq.Médicos,Lda  </v>
          </cell>
        </row>
        <row r="4913">
          <cell r="B4913" t="str">
            <v xml:space="preserve">ICP-Internat.Consultancy Portugal  </v>
          </cell>
        </row>
        <row r="4914">
          <cell r="B4914" t="str">
            <v xml:space="preserve">ICS                                </v>
          </cell>
        </row>
        <row r="4915">
          <cell r="B4915" t="str">
            <v xml:space="preserve">ICS-Comunic. y Publicidad del Sur  </v>
          </cell>
        </row>
        <row r="4916">
          <cell r="B4916" t="str">
            <v xml:space="preserve">ICS-Comunicacion Y Publicidad      </v>
          </cell>
        </row>
        <row r="4917">
          <cell r="B4917" t="str">
            <v xml:space="preserve">ICTS-Portugal-Cons.Av.Comercial,SA </v>
          </cell>
        </row>
        <row r="4918">
          <cell r="B4918" t="str">
            <v>IDAD-Instituto  Amb. e Desenv.-Idad</v>
          </cell>
        </row>
        <row r="4919">
          <cell r="B4919" t="str">
            <v>Idália Maria Graça Ferreira Figueir</v>
          </cell>
        </row>
        <row r="4920">
          <cell r="B4920" t="str">
            <v>IDALINA MARIA ALFAIA MIMOSO DE AZEV</v>
          </cell>
        </row>
        <row r="4921">
          <cell r="B4921" t="str">
            <v xml:space="preserve">IDC-Ponto Converg.E.Seminários,SA  </v>
          </cell>
        </row>
        <row r="4922">
          <cell r="B4922" t="str">
            <v xml:space="preserve">Ideeléctrica-Proj.Mont.Electr.Lda  </v>
          </cell>
        </row>
        <row r="4923">
          <cell r="B4923" t="str">
            <v>Idefe-Inst.D.Est.Ec.Fin.Empresariai</v>
          </cell>
        </row>
        <row r="4924">
          <cell r="B4924" t="str">
            <v xml:space="preserve">Ideias &amp; Eventos, Lda              </v>
          </cell>
        </row>
        <row r="4925">
          <cell r="B4925" t="str">
            <v xml:space="preserve">Ideias ao Quadrado-Org.Eventos,Lda </v>
          </cell>
        </row>
        <row r="4926">
          <cell r="B4926" t="str">
            <v xml:space="preserve">Ideias Em Acção-Criat.E Comun.Lda  </v>
          </cell>
        </row>
        <row r="4927">
          <cell r="B4927" t="str">
            <v>Ideias Frescas-Design Multimédia,Ld</v>
          </cell>
        </row>
        <row r="4928">
          <cell r="B4928" t="str">
            <v>Ideias Maiores-Conª Produção de Pro</v>
          </cell>
        </row>
        <row r="4929">
          <cell r="B4929" t="str">
            <v xml:space="preserve">Ideias Padrão-Publ.Comunicação,Lda </v>
          </cell>
        </row>
        <row r="4930">
          <cell r="B4930" t="str">
            <v>Ideias Sólidas-Tec.S.Design,Unip.Ld</v>
          </cell>
        </row>
        <row r="4931">
          <cell r="B4931" t="str">
            <v xml:space="preserve">IDG-Imagem Digital Gráfica, Lda    </v>
          </cell>
        </row>
        <row r="4932">
          <cell r="B4932" t="str">
            <v>IDICT-Inst.Des.InspecçõesC.Trabalho</v>
          </cell>
        </row>
        <row r="4933">
          <cell r="B4933" t="str">
            <v xml:space="preserve">Idiomaglogal-Unipessoal, Lda       </v>
          </cell>
        </row>
        <row r="4934">
          <cell r="B4934" t="str">
            <v>IDIT-Instituto Des.Inov.Tecnológica</v>
          </cell>
        </row>
        <row r="4935">
          <cell r="B4935" t="str">
            <v xml:space="preserve">Idmec - Instituto Eng.Mecânica     </v>
          </cell>
        </row>
        <row r="4936">
          <cell r="B4936" t="str">
            <v xml:space="preserve">Idom Engenharia-Serv.Engª Cons,Lda </v>
          </cell>
        </row>
        <row r="4937">
          <cell r="B4937" t="str">
            <v xml:space="preserve">Idomiz Informática, Lda            </v>
          </cell>
        </row>
        <row r="4938">
          <cell r="B4938" t="str">
            <v xml:space="preserve">Idonic.Lda                         </v>
          </cell>
        </row>
        <row r="4939">
          <cell r="B4939" t="str">
            <v>IDPCC-Inst.Direito Penal C.Criminai</v>
          </cell>
        </row>
        <row r="4940">
          <cell r="B4940" t="str">
            <v xml:space="preserve">IDT - Indústrias Metálicas, S.A.   </v>
          </cell>
        </row>
        <row r="4941">
          <cell r="B4941" t="str">
            <v xml:space="preserve">IEI - Inst.Elect.Industriais,Lda   </v>
          </cell>
        </row>
        <row r="4942">
          <cell r="B4942" t="str">
            <v xml:space="preserve">Ieme-Ind.Electrom.de Motores,Lda   </v>
          </cell>
        </row>
        <row r="4943">
          <cell r="B4943" t="str">
            <v>IEMS-Inst.Electrón.Manut.Serviços,L</v>
          </cell>
        </row>
        <row r="4944">
          <cell r="B4944" t="str">
            <v xml:space="preserve">Ier, Sa                            </v>
          </cell>
        </row>
        <row r="4945">
          <cell r="B4945" t="str">
            <v xml:space="preserve">IER-Impresoras Especializadas,SL   </v>
          </cell>
        </row>
        <row r="4946">
          <cell r="B4946" t="str">
            <v>IESF-Inst.E.Sup.Financeiros e Fisca</v>
          </cell>
        </row>
        <row r="4947">
          <cell r="B4947" t="str">
            <v xml:space="preserve">IFExecutives Edições Formação, SA  </v>
          </cell>
        </row>
        <row r="4948">
          <cell r="B4948" t="str">
            <v xml:space="preserve">IFT-Filmes, Lda                    </v>
          </cell>
        </row>
        <row r="4949">
          <cell r="B4949" t="str">
            <v xml:space="preserve">IGAC-Inspecção Ger.Activ.Culturais </v>
          </cell>
        </row>
        <row r="4950">
          <cell r="B4950" t="str">
            <v xml:space="preserve">IGD - Comunicação, SA              </v>
          </cell>
        </row>
        <row r="4951">
          <cell r="B4951" t="str">
            <v>Igemaci-I.g.Energia Manut.Autom.Ind</v>
          </cell>
        </row>
        <row r="4952">
          <cell r="B4952" t="str">
            <v xml:space="preserve">Igestur                            </v>
          </cell>
        </row>
        <row r="4953">
          <cell r="B4953" t="str">
            <v>Igisol-S.Limpeza Dom.Ind.Jardin.Lda</v>
          </cell>
        </row>
        <row r="4954">
          <cell r="B4954" t="str">
            <v xml:space="preserve">Ignitron, Lda                      </v>
          </cell>
        </row>
        <row r="4955">
          <cell r="B4955" t="str">
            <v>Igor Gonçalo Santos Cruz Arrais Mar</v>
          </cell>
        </row>
        <row r="4956">
          <cell r="B4956" t="str">
            <v xml:space="preserve">Igreja Nossa Senhora do Ar         </v>
          </cell>
        </row>
        <row r="4957">
          <cell r="B4957" t="str">
            <v xml:space="preserve">Igus-Produtos Polímeros Unipessoal </v>
          </cell>
        </row>
        <row r="4958">
          <cell r="B4958" t="str">
            <v xml:space="preserve">IHI Magyarország RT                </v>
          </cell>
        </row>
        <row r="4959">
          <cell r="B4959" t="str">
            <v>IIR España-Institute Inter.Research</v>
          </cell>
        </row>
        <row r="4960">
          <cell r="B4960" t="str">
            <v xml:space="preserve">IIR Graphex LTD                    </v>
          </cell>
        </row>
        <row r="4961">
          <cell r="B4961" t="str">
            <v xml:space="preserve">Iir Limited                        </v>
          </cell>
        </row>
        <row r="4962">
          <cell r="B4962" t="str">
            <v xml:space="preserve">IKEA PORTUGAL-MÓVEIS E DEC. LDA.   </v>
          </cell>
        </row>
        <row r="4963">
          <cell r="B4963" t="str">
            <v xml:space="preserve">Ikusi - Angel Iglesias, SA         </v>
          </cell>
        </row>
        <row r="4964">
          <cell r="B4964" t="str">
            <v xml:space="preserve">Ikusi - Angel Iglesias, SA         </v>
          </cell>
        </row>
        <row r="4965">
          <cell r="B4965" t="str">
            <v xml:space="preserve">Ilda Faria Santos                  </v>
          </cell>
        </row>
        <row r="4966">
          <cell r="B4966" t="str">
            <v xml:space="preserve">Ilda Maria Neto Oliveira Antunes   </v>
          </cell>
        </row>
        <row r="4967">
          <cell r="B4967" t="str">
            <v>ILDA MARIA VELOSO DA SILVA CONDE BE</v>
          </cell>
        </row>
        <row r="4968">
          <cell r="B4968" t="str">
            <v xml:space="preserve">Ildeberto António Mesquita Furtado </v>
          </cell>
        </row>
        <row r="4969">
          <cell r="B4969" t="str">
            <v xml:space="preserve">Ildefonso Cabral Resendes          </v>
          </cell>
        </row>
        <row r="4970">
          <cell r="B4970" t="str">
            <v>Ilhaçores-Actividades Transitárias,</v>
          </cell>
        </row>
        <row r="4971">
          <cell r="B4971" t="str">
            <v>Ilhadosol Tur-Invest.Turísticos, Ld</v>
          </cell>
        </row>
        <row r="4972">
          <cell r="B4972" t="str">
            <v xml:space="preserve">Ilhéu de Fora-Empr.Turísticos, SA  </v>
          </cell>
        </row>
        <row r="4973">
          <cell r="B4973" t="str">
            <v xml:space="preserve">Ili                                </v>
          </cell>
        </row>
        <row r="4974">
          <cell r="B4974" t="str">
            <v xml:space="preserve">Ilídio Maria Francisco António     </v>
          </cell>
        </row>
        <row r="4975">
          <cell r="B4975" t="str">
            <v xml:space="preserve">Ilídio Paiva Figueiredo            </v>
          </cell>
        </row>
        <row r="4976">
          <cell r="B4976" t="str">
            <v xml:space="preserve">Ilidios Joalheiros                 </v>
          </cell>
        </row>
        <row r="4977">
          <cell r="B4977" t="str">
            <v xml:space="preserve">Ilumina - Materiais Eléctricos     </v>
          </cell>
        </row>
        <row r="4978">
          <cell r="B4978" t="str">
            <v xml:space="preserve">Iluminaçores-Ilum.Decor.Açores,Lda </v>
          </cell>
        </row>
        <row r="4979">
          <cell r="B4979" t="str">
            <v xml:space="preserve">Imaer Portugal, Lda                </v>
          </cell>
        </row>
        <row r="4980">
          <cell r="B4980" t="str">
            <v xml:space="preserve">Imaf-Martinho Campos e Filhos,Lda  </v>
          </cell>
        </row>
        <row r="4981">
          <cell r="B4981" t="str">
            <v xml:space="preserve">Image One, Lda                     </v>
          </cell>
        </row>
        <row r="4982">
          <cell r="B4982" t="str">
            <v xml:space="preserve">Imagem d'Água                      </v>
          </cell>
        </row>
        <row r="4983">
          <cell r="B4983" t="str">
            <v xml:space="preserve">Imagens Vivas-Public.,Lda          </v>
          </cell>
        </row>
        <row r="4984">
          <cell r="B4984" t="str">
            <v xml:space="preserve">Imaginato Publicidade              </v>
          </cell>
        </row>
        <row r="4985">
          <cell r="B4985" t="str">
            <v>IMAR-Instituto do Mar-Departº Zoolo</v>
          </cell>
        </row>
        <row r="4986">
          <cell r="B4986" t="str">
            <v xml:space="preserve">I-Média - Comunicacion Elect. SA   </v>
          </cell>
        </row>
        <row r="4987">
          <cell r="B4987" t="str">
            <v xml:space="preserve">Imenso Alentejo Edições,lda        </v>
          </cell>
        </row>
        <row r="4988">
          <cell r="B4988" t="str">
            <v xml:space="preserve">Imexmática-Serv. Informática,Lda   </v>
          </cell>
        </row>
        <row r="4989">
          <cell r="B4989" t="str">
            <v xml:space="preserve">IMF-Imaginação Fértil              </v>
          </cell>
        </row>
        <row r="4990">
          <cell r="B4990" t="str">
            <v xml:space="preserve">IMJ Informática, Lda               </v>
          </cell>
        </row>
        <row r="4991">
          <cell r="B4991" t="str">
            <v xml:space="preserve">Immerbusiness, Lda                 </v>
          </cell>
        </row>
        <row r="4992">
          <cell r="B4992" t="str">
            <v xml:space="preserve">IMO - Industrias Metalurgicas, Lda </v>
          </cell>
        </row>
        <row r="4993">
          <cell r="B4993" t="str">
            <v xml:space="preserve">Imoart - Arte e Decoração, Lda     </v>
          </cell>
        </row>
        <row r="4994">
          <cell r="B4994" t="str">
            <v xml:space="preserve">Imobiliária Manuel Brancal, SA     </v>
          </cell>
        </row>
        <row r="4995">
          <cell r="B4995" t="str">
            <v xml:space="preserve">Imoedições-Ed.Periodicas Multim.Ld </v>
          </cell>
        </row>
        <row r="4996">
          <cell r="B4996" t="str">
            <v>Imoestatística-E.Periód.Multimédia,</v>
          </cell>
        </row>
        <row r="4997">
          <cell r="B4997" t="str">
            <v xml:space="preserve">IMO-Intern.Media Organisation Ltd  </v>
          </cell>
        </row>
        <row r="4998">
          <cell r="B4998" t="str">
            <v xml:space="preserve">Imométrica, Lda                    </v>
          </cell>
        </row>
        <row r="4999">
          <cell r="B4999" t="str">
            <v xml:space="preserve">Imostrong, SA                      </v>
          </cell>
        </row>
        <row r="5000">
          <cell r="B5000" t="str">
            <v xml:space="preserve">Impacto Visual-Publ.Exterior,Lda   </v>
          </cell>
        </row>
        <row r="5001">
          <cell r="B5001" t="str">
            <v xml:space="preserve">Impacto-Máq. e Ferramentas, Lda    </v>
          </cell>
        </row>
        <row r="5002">
          <cell r="B5002" t="str">
            <v>Imparte-Equipamentos de Segurança,L</v>
          </cell>
        </row>
        <row r="5003">
          <cell r="B5003" t="str">
            <v xml:space="preserve">Imperazevedo-Imp.Isolamentos,Lda   </v>
          </cell>
        </row>
        <row r="5004">
          <cell r="B5004" t="str">
            <v xml:space="preserve">Impéria - Bandeiras, Lda.          </v>
          </cell>
        </row>
        <row r="5005">
          <cell r="B5005" t="str">
            <v xml:space="preserve">Imperial College London            </v>
          </cell>
        </row>
        <row r="5006">
          <cell r="B5006" t="str">
            <v xml:space="preserve">Império Bonança-Compª Seguros,SA   </v>
          </cell>
        </row>
        <row r="5007">
          <cell r="B5007" t="str">
            <v xml:space="preserve">Império do Nabão, Lda              </v>
          </cell>
        </row>
        <row r="5008">
          <cell r="B5008" t="str">
            <v xml:space="preserve">Impersol - Películas p/vidros, Lda </v>
          </cell>
        </row>
        <row r="5009">
          <cell r="B5009" t="str">
            <v xml:space="preserve">Imporferma-Equip.Industriais,Lda   </v>
          </cell>
        </row>
        <row r="5010">
          <cell r="B5010" t="str">
            <v xml:space="preserve">Imporfita-Eq.E Cons.de Escr.,Lda   </v>
          </cell>
        </row>
        <row r="5011">
          <cell r="B5011" t="str">
            <v>Imporquímica-I.Port.Prod.Química,Ld</v>
          </cell>
        </row>
        <row r="5012">
          <cell r="B5012" t="str">
            <v xml:space="preserve">Importex - Representações, Lda.    </v>
          </cell>
        </row>
        <row r="5013">
          <cell r="B5013" t="str">
            <v xml:space="preserve">Imporvedra-Imp. Exp. Vedantes, Lda </v>
          </cell>
        </row>
        <row r="5014">
          <cell r="B5014" t="str">
            <v xml:space="preserve">Impraçor-Soc.Impr.e Publicid.S.A.  </v>
          </cell>
        </row>
        <row r="5015">
          <cell r="B5015" t="str">
            <v xml:space="preserve">Imprensa Nacional Casa Moeda, SA   </v>
          </cell>
        </row>
        <row r="5016">
          <cell r="B5016" t="str">
            <v>Impreopa - Soc.Jornal.Editorial, SA</v>
          </cell>
        </row>
        <row r="5017">
          <cell r="B5017" t="str">
            <v xml:space="preserve">Impresa Publishing, S.A.           </v>
          </cell>
        </row>
        <row r="5018">
          <cell r="B5018" t="str">
            <v xml:space="preserve">Improsit, S.A.                     </v>
          </cell>
        </row>
        <row r="5019">
          <cell r="B5019" t="str">
            <v xml:space="preserve">Imta - Ind.Metalom.Tecn.Avanç.S.A. </v>
          </cell>
        </row>
        <row r="5020">
          <cell r="B5020" t="str">
            <v xml:space="preserve">In Out Global - ISCTE              </v>
          </cell>
        </row>
        <row r="5021">
          <cell r="B5021" t="str">
            <v xml:space="preserve">In Two - Design e Publicidade,Lda  </v>
          </cell>
        </row>
        <row r="5022">
          <cell r="B5022" t="str">
            <v xml:space="preserve">In Vogue - Serv. de Marketing, Lda </v>
          </cell>
        </row>
        <row r="5023">
          <cell r="B5023" t="str">
            <v>INA -Inst.Nacional de Administração</v>
          </cell>
        </row>
        <row r="5024">
          <cell r="B5024" t="str">
            <v xml:space="preserve">Ina Rolamentos, Lda.               </v>
          </cell>
        </row>
        <row r="5025">
          <cell r="B5025" t="str">
            <v xml:space="preserve">INAC                               </v>
          </cell>
        </row>
        <row r="5026">
          <cell r="B5026" t="str">
            <v>INAC - Instituto Nac. Aviação Civil</v>
          </cell>
        </row>
        <row r="5027">
          <cell r="B5027" t="str">
            <v xml:space="preserve">Inacilux-Reclamos Luminosos, Lda   </v>
          </cell>
        </row>
        <row r="5028">
          <cell r="B5028" t="str">
            <v xml:space="preserve">Inalentejo                         </v>
          </cell>
        </row>
        <row r="5029">
          <cell r="B5029" t="str">
            <v>Inalfisa-Constr.Metalomecânicas,Lda</v>
          </cell>
        </row>
        <row r="5030">
          <cell r="B5030" t="str">
            <v xml:space="preserve">Inambu-Com.Produt.Electrónica,Lda  </v>
          </cell>
        </row>
        <row r="5031">
          <cell r="B5031" t="str">
            <v xml:space="preserve">Inasi-Com.Ind.Maq.Viaturas         </v>
          </cell>
        </row>
        <row r="5032">
          <cell r="B5032" t="str">
            <v xml:space="preserve">Inatel Porto Santo                 </v>
          </cell>
        </row>
        <row r="5033">
          <cell r="B5033" t="str">
            <v xml:space="preserve">INBORVAL-Ind. de Borracha, Lda.    </v>
          </cell>
        </row>
        <row r="5034">
          <cell r="B5034" t="str">
            <v xml:space="preserve">Incentivo-Escrever e Editar, Lda   </v>
          </cell>
        </row>
        <row r="5035">
          <cell r="B5035" t="str">
            <v xml:space="preserve">Incentor-Public. de Inovação,Lda   </v>
          </cell>
        </row>
        <row r="5036">
          <cell r="B5036" t="str">
            <v xml:space="preserve">InCircle-Cons.Gestão Eventos,Lda   </v>
          </cell>
        </row>
        <row r="5037">
          <cell r="B5037" t="str">
            <v xml:space="preserve">Incontrol Simulation Software BV   </v>
          </cell>
        </row>
        <row r="5038">
          <cell r="B5038" t="str">
            <v xml:space="preserve">Incoveca Granitos,SA               </v>
          </cell>
        </row>
        <row r="5039">
          <cell r="B5039" t="str">
            <v xml:space="preserve">Ind.C.Electr.Tel.F.Cunha Barros,SA </v>
          </cell>
        </row>
        <row r="5040">
          <cell r="B5040" t="str">
            <v xml:space="preserve">Indaço-Com.Ind.Equip.Metálicos,Lda </v>
          </cell>
        </row>
        <row r="5041">
          <cell r="B5041" t="str">
            <v xml:space="preserve">Indalux-Equipam.Electricos,Lda     </v>
          </cell>
        </row>
        <row r="5042">
          <cell r="B5042" t="str">
            <v xml:space="preserve">Indaqua-G.Águas de Matosinhos,SA   </v>
          </cell>
        </row>
        <row r="5043">
          <cell r="B5043" t="str">
            <v xml:space="preserve">INDEG - ISCTE                      </v>
          </cell>
        </row>
        <row r="5044">
          <cell r="B5044" t="str">
            <v xml:space="preserve">INDEG - Projectos                  </v>
          </cell>
        </row>
        <row r="5045">
          <cell r="B5045" t="str">
            <v>Indestral-Ind.Desperd. e Trapo, Lda</v>
          </cell>
        </row>
        <row r="5046">
          <cell r="B5046" t="str">
            <v xml:space="preserve">Indetil - Indúst.Etiquetas, Lda    </v>
          </cell>
        </row>
        <row r="5047">
          <cell r="B5047" t="str">
            <v xml:space="preserve">Indi Expresso - Serv.Estafet.Lda   </v>
          </cell>
        </row>
        <row r="5048">
          <cell r="B5048" t="str">
            <v>Indicampo - Soc.Representações, Lda</v>
          </cell>
        </row>
        <row r="5049">
          <cell r="B5049" t="str">
            <v xml:space="preserve">Indicator Editores                 </v>
          </cell>
        </row>
        <row r="5050">
          <cell r="B5050" t="str">
            <v xml:space="preserve">Indra Sistemas Portugal S.A.       </v>
          </cell>
        </row>
        <row r="5051">
          <cell r="B5051" t="str">
            <v xml:space="preserve">Indubel - Indústrias Betão, S.A.   </v>
          </cell>
        </row>
        <row r="5052">
          <cell r="B5052" t="str">
            <v xml:space="preserve">Indugrave - Ind.de Gravura, Lda    </v>
          </cell>
        </row>
        <row r="5053">
          <cell r="B5053" t="str">
            <v xml:space="preserve">Indulis - Com.Mat.Eléctrico, SA    </v>
          </cell>
        </row>
        <row r="5054">
          <cell r="B5054" t="str">
            <v xml:space="preserve">Induma-Máq.Industriais, Lda        </v>
          </cell>
        </row>
        <row r="5055">
          <cell r="B5055" t="str">
            <v xml:space="preserve">Indumotor-Ind.Acessórios Auto, Lda </v>
          </cell>
        </row>
        <row r="5056">
          <cell r="B5056" t="str">
            <v>Indusmelec-Mat.Electr.Autom.Ind.Lda</v>
          </cell>
        </row>
        <row r="5057">
          <cell r="B5057" t="str">
            <v xml:space="preserve">Industra                           </v>
          </cell>
        </row>
        <row r="5058">
          <cell r="B5058" t="str">
            <v xml:space="preserve">Indústria de  Artes Gráficas, Lda  </v>
          </cell>
        </row>
        <row r="5059">
          <cell r="B5059" t="str">
            <v>Industria Meta. de Oliveira &amp; Santo</v>
          </cell>
        </row>
        <row r="5060">
          <cell r="B5060" t="str">
            <v xml:space="preserve">Indústrias Jomar-Mad. Derivados,SA </v>
          </cell>
        </row>
        <row r="5061">
          <cell r="B5061" t="str">
            <v xml:space="preserve">Ine - Instituto Nac. Estatística   </v>
          </cell>
        </row>
        <row r="5062">
          <cell r="B5062" t="str">
            <v>Inédia-Consultoria  Estratégia Com.</v>
          </cell>
        </row>
        <row r="5063">
          <cell r="B5063" t="str">
            <v xml:space="preserve">Inédito - Soc. Representações, Lda </v>
          </cell>
        </row>
        <row r="5064">
          <cell r="B5064" t="str">
            <v>INEGI-Instituto Engenharia Mecânica</v>
          </cell>
        </row>
        <row r="5065">
          <cell r="B5065" t="str">
            <v>INEM - Instituto Nacional Emergênci</v>
          </cell>
        </row>
        <row r="5066">
          <cell r="B5066" t="str">
            <v xml:space="preserve">Inês Jaulino de Melo Brandão       </v>
          </cell>
        </row>
        <row r="5067">
          <cell r="B5067" t="str">
            <v xml:space="preserve">Inês Rosa                          </v>
          </cell>
        </row>
        <row r="5068">
          <cell r="B5068" t="str">
            <v xml:space="preserve">INÊS TORCATO RELVAS                </v>
          </cell>
        </row>
        <row r="5069">
          <cell r="B5069" t="str">
            <v xml:space="preserve">Inês Vargas Correia                </v>
          </cell>
        </row>
        <row r="5070">
          <cell r="B5070" t="str">
            <v>Inesting-Martketing Tecnológico,S.A</v>
          </cell>
        </row>
        <row r="5071">
          <cell r="B5071" t="str">
            <v>Ineti-Inst.N.Engenharia Tecn.Indust</v>
          </cell>
        </row>
        <row r="5072">
          <cell r="B5072" t="str">
            <v>Inferência-Aplic.Inf.Sup.Decisão,Ld</v>
          </cell>
        </row>
        <row r="5073">
          <cell r="B5073" t="str">
            <v xml:space="preserve">Infesta-Serviços Técnicos, Lda     </v>
          </cell>
        </row>
        <row r="5074">
          <cell r="B5074" t="str">
            <v xml:space="preserve">Infocontrol-Electrónica Autom.Lda  </v>
          </cell>
        </row>
        <row r="5075">
          <cell r="B5075" t="str">
            <v xml:space="preserve">Infocorte-Publ.Marketing Serv.,Lda </v>
          </cell>
        </row>
        <row r="5076">
          <cell r="B5076" t="str">
            <v xml:space="preserve">Infodigest-Edições Multimédia      </v>
          </cell>
        </row>
        <row r="5077">
          <cell r="B5077" t="str">
            <v xml:space="preserve">Infodirecta-Vendas Dir. e Catálogo </v>
          </cell>
        </row>
        <row r="5078">
          <cell r="B5078" t="str">
            <v>InfoEco - Serviços e Consultoria,Ld</v>
          </cell>
        </row>
        <row r="5079">
          <cell r="B5079" t="str">
            <v>Info-Excelência S.Com.Informação,Ld</v>
          </cell>
        </row>
        <row r="5080">
          <cell r="B5080" t="str">
            <v>Info-Excelência,Beira Interior,Unip</v>
          </cell>
        </row>
        <row r="5081">
          <cell r="B5081" t="str">
            <v xml:space="preserve">Infofield - Informática, S.A.      </v>
          </cell>
        </row>
        <row r="5082">
          <cell r="B5082" t="str">
            <v>Infofluxos-Edições Comunicª Unipess</v>
          </cell>
        </row>
        <row r="5083">
          <cell r="B5083" t="str">
            <v xml:space="preserve">Infomariense-Informát. e Gestão,Lª </v>
          </cell>
        </row>
        <row r="5084">
          <cell r="B5084" t="str">
            <v xml:space="preserve">Infonet Portugal, Lda              </v>
          </cell>
        </row>
        <row r="5085">
          <cell r="B5085" t="str">
            <v xml:space="preserve">Inforatlântida - Inf.Consum.,Lda   </v>
          </cell>
        </row>
        <row r="5086">
          <cell r="B5086" t="str">
            <v>Inforfoco-Distª Eqº Informático,Lda</v>
          </cell>
        </row>
        <row r="5087">
          <cell r="B5087" t="str">
            <v>Inforgénese-Inf. Form. Serviços,Lda</v>
          </cell>
        </row>
        <row r="5088">
          <cell r="B5088" t="str">
            <v xml:space="preserve">Inforgeo-Sist Inform Geográf,Lda   </v>
          </cell>
        </row>
        <row r="5089">
          <cell r="B5089" t="str">
            <v xml:space="preserve">Inforhorta-Com.Informática, Lda.   </v>
          </cell>
        </row>
        <row r="5090">
          <cell r="B5090" t="str">
            <v>Inforlândia-Sist.Serv.Informática,L</v>
          </cell>
        </row>
        <row r="5091">
          <cell r="B5091" t="str">
            <v xml:space="preserve">Informa D&amp;B, Lda                   </v>
          </cell>
        </row>
        <row r="5092">
          <cell r="B5092" t="str">
            <v xml:space="preserve">Informantem-Inform.Manutenção,S.A  </v>
          </cell>
        </row>
        <row r="5093">
          <cell r="B5093" t="str">
            <v xml:space="preserve">Informática El Corte Inglês        </v>
          </cell>
        </row>
        <row r="5094">
          <cell r="B5094" t="str">
            <v xml:space="preserve">Informix - Software Portugal,Lda   </v>
          </cell>
        </row>
        <row r="5095">
          <cell r="B5095" t="str">
            <v xml:space="preserve">Informix Software Ibérica, SA      </v>
          </cell>
        </row>
        <row r="5096">
          <cell r="B5096" t="str">
            <v>Inforpel-Soc.Formul.Informática,Lda</v>
          </cell>
        </row>
        <row r="5097">
          <cell r="B5097" t="str">
            <v>Infortec-Projectos Consultoria, Lda</v>
          </cell>
        </row>
        <row r="5098">
          <cell r="B5098" t="str">
            <v xml:space="preserve">Infortipo-Serviços de Publicidade  </v>
          </cell>
        </row>
        <row r="5099">
          <cell r="B5099" t="str">
            <v xml:space="preserve">Infortoldos-Ind.Fornec.Toldos, Lda </v>
          </cell>
        </row>
        <row r="5100">
          <cell r="B5100" t="str">
            <v xml:space="preserve">Inforvisão-Comunic. &amp; Imagem, Lda. </v>
          </cell>
        </row>
        <row r="5101">
          <cell r="B5101" t="str">
            <v xml:space="preserve">InfraSecur-Sistemas de Segurança   </v>
          </cell>
        </row>
        <row r="5102">
          <cell r="B5102" t="str">
            <v xml:space="preserve">Ingenieros Asesores,S.A.           </v>
          </cell>
        </row>
        <row r="5103">
          <cell r="B5103" t="str">
            <v>INGRIDE ALEXANDRA DE CARVALHO LOURE</v>
          </cell>
        </row>
        <row r="5104">
          <cell r="B5104" t="str">
            <v>Initial Portugal-S.Prot.Amb.Unip.Ld</v>
          </cell>
        </row>
        <row r="5105">
          <cell r="B5105" t="str">
            <v xml:space="preserve">INK Publishing                     </v>
          </cell>
        </row>
        <row r="5106">
          <cell r="B5106" t="str">
            <v>Innovagency-Consultoria,Tecª Comunª</v>
          </cell>
        </row>
        <row r="5107">
          <cell r="B5107" t="str">
            <v xml:space="preserve">Innovata, LLC                      </v>
          </cell>
        </row>
        <row r="5108">
          <cell r="B5108" t="str">
            <v>INOGATE-Consultoria Inovação Empres</v>
          </cell>
        </row>
        <row r="5109">
          <cell r="B5109" t="str">
            <v xml:space="preserve">Inokem-Soluções em Quimicos        </v>
          </cell>
        </row>
        <row r="5110">
          <cell r="B5110" t="str">
            <v>Inopower-Sistemas de Gestão Energia</v>
          </cell>
        </row>
        <row r="5111">
          <cell r="B5111" t="str">
            <v xml:space="preserve">Inovação-Construção &amp; Qualidade,SA </v>
          </cell>
        </row>
        <row r="5112">
          <cell r="B5112" t="str">
            <v xml:space="preserve">Inovacargo - Soc.Transp.,Lda       </v>
          </cell>
        </row>
        <row r="5113">
          <cell r="B5113" t="str">
            <v xml:space="preserve">Inovergo Desenv. Laboral, Lda      </v>
          </cell>
        </row>
        <row r="5114">
          <cell r="B5114" t="str">
            <v>Inov-Inesc Inov.-Inst.N.Tecnologias</v>
          </cell>
        </row>
        <row r="5115">
          <cell r="B5115" t="str">
            <v xml:space="preserve">Inovodecor-Imp.Exp.Artig.dec.Lda   </v>
          </cell>
        </row>
        <row r="5116">
          <cell r="B5116" t="str">
            <v>Inregis-Distr.Prod.Informáticos,Lda</v>
          </cell>
        </row>
        <row r="5117">
          <cell r="B5117" t="str">
            <v xml:space="preserve">INSA - Ingen.Softw.Avanz.(Port)    </v>
          </cell>
        </row>
        <row r="5118">
          <cell r="B5118" t="str">
            <v xml:space="preserve">Insco-Insular Hipermercados,SA     </v>
          </cell>
        </row>
        <row r="5119">
          <cell r="B5119" t="str">
            <v xml:space="preserve">Insead-Executive Education         </v>
          </cell>
        </row>
        <row r="5120">
          <cell r="B5120" t="str">
            <v xml:space="preserve">Insight Media, Lda                 </v>
          </cell>
        </row>
        <row r="5121">
          <cell r="B5121" t="str">
            <v xml:space="preserve">Insight Media, Ltd                 </v>
          </cell>
        </row>
        <row r="5122">
          <cell r="B5122" t="str">
            <v xml:space="preserve">Insignis West                      </v>
          </cell>
        </row>
        <row r="5123">
          <cell r="B5123" t="str">
            <v>Inspenorte-Inspecções automóveis, L</v>
          </cell>
        </row>
        <row r="5124">
          <cell r="B5124" t="str">
            <v xml:space="preserve">Inspire Mudança                    </v>
          </cell>
        </row>
        <row r="5125">
          <cell r="B5125" t="str">
            <v xml:space="preserve">Inspire-Design Strategy SAS        </v>
          </cell>
        </row>
        <row r="5126">
          <cell r="B5126" t="str">
            <v>Inst. Fur Int.Architektur-Dokum.GMB</v>
          </cell>
        </row>
        <row r="5127">
          <cell r="B5127" t="str">
            <v>Inst.C.Juridico-Politicas-Univ.Lisb</v>
          </cell>
        </row>
        <row r="5128">
          <cell r="B5128" t="str">
            <v>Inst.Direiro Econ.Financeiro Fiscal</v>
          </cell>
        </row>
        <row r="5129">
          <cell r="B5129" t="str">
            <v xml:space="preserve">Inst.Emprego Formação Profissional </v>
          </cell>
        </row>
        <row r="5130">
          <cell r="B5130" t="str">
            <v xml:space="preserve">Inst.Formação FCT/Univ.Nova Lisboa </v>
          </cell>
        </row>
        <row r="5131">
          <cell r="B5131" t="str">
            <v xml:space="preserve">Inst.Nac.Cardiologia Prev.F.Pádua  </v>
          </cell>
        </row>
        <row r="5132">
          <cell r="B5132" t="str">
            <v xml:space="preserve">Inst.Nac.Saúde Dr.Ricardo Jorge    </v>
          </cell>
        </row>
        <row r="5133">
          <cell r="B5133" t="str">
            <v>Inst.Português Cartografia Cadastro</v>
          </cell>
        </row>
        <row r="5134">
          <cell r="B5134" t="str">
            <v xml:space="preserve">Inst.S.João Deus-C.SaúdeS.Miguel   </v>
          </cell>
        </row>
        <row r="5135">
          <cell r="B5135" t="str">
            <v>Inst.Sup.Ciências Sociais Políticas</v>
          </cell>
        </row>
        <row r="5136">
          <cell r="B5136" t="str">
            <v>Inst.Sup.Estatística Gest.Informaçã</v>
          </cell>
        </row>
        <row r="5137">
          <cell r="B5137" t="str">
            <v xml:space="preserve">Instalaçores-I.Eléctr.Est.Proj.    </v>
          </cell>
        </row>
        <row r="5138">
          <cell r="B5138" t="str">
            <v xml:space="preserve">Instaladora Elecrt.Madeirense, SA  </v>
          </cell>
        </row>
        <row r="5139">
          <cell r="B5139" t="str">
            <v xml:space="preserve">Instalclima-Refrig. Máquinas,Lda   </v>
          </cell>
        </row>
        <row r="5140">
          <cell r="B5140" t="str">
            <v xml:space="preserve">Instanta - Imagem e Comunicação    </v>
          </cell>
        </row>
        <row r="5141">
          <cell r="B5141" t="str">
            <v>Instelcome-Instalaç.Eléctricas, Lda</v>
          </cell>
        </row>
        <row r="5142">
          <cell r="B5142" t="str">
            <v xml:space="preserve">Instener, Lda                      </v>
          </cell>
        </row>
        <row r="5143">
          <cell r="B5143" t="str">
            <v xml:space="preserve">Institut Du Transport Aerien       </v>
          </cell>
        </row>
        <row r="5144">
          <cell r="B5144" t="str">
            <v xml:space="preserve">Institut Européen D'Admin.Publique </v>
          </cell>
        </row>
        <row r="5145">
          <cell r="B5145" t="str">
            <v xml:space="preserve">Institut for Continuing Studies    </v>
          </cell>
        </row>
        <row r="5146">
          <cell r="B5146" t="str">
            <v xml:space="preserve">Institut fur Int.Architektur Dok   </v>
          </cell>
        </row>
        <row r="5147">
          <cell r="B5147" t="str">
            <v xml:space="preserve">Institute For Internac.Research    </v>
          </cell>
        </row>
        <row r="5148">
          <cell r="B5148" t="str">
            <v xml:space="preserve">Institute For Internat.Research,Sa </v>
          </cell>
        </row>
        <row r="5149">
          <cell r="B5149" t="str">
            <v>Institute for International Reserch</v>
          </cell>
        </row>
        <row r="5150">
          <cell r="B5150" t="str">
            <v xml:space="preserve">Institute of Internal Auditors,Inc </v>
          </cell>
        </row>
        <row r="5151">
          <cell r="B5151" t="str">
            <v xml:space="preserve">Instituto Britânico-BritishCouncil </v>
          </cell>
        </row>
        <row r="5152">
          <cell r="B5152" t="str">
            <v>Instituto Ciências Sociais Univ.Lis</v>
          </cell>
        </row>
        <row r="5153">
          <cell r="B5153" t="str">
            <v xml:space="preserve">Instituto Conservação da Natureza  </v>
          </cell>
        </row>
        <row r="5154">
          <cell r="B5154" t="str">
            <v>Instituto Construccion Castilla Y L</v>
          </cell>
        </row>
        <row r="5155">
          <cell r="B5155" t="str">
            <v xml:space="preserve">Instituto D. Francisco Gomes       </v>
          </cell>
        </row>
        <row r="5156">
          <cell r="B5156" t="str">
            <v xml:space="preserve">Instituto da Defesa Nacional       </v>
          </cell>
        </row>
        <row r="5157">
          <cell r="B5157" t="str">
            <v xml:space="preserve">Instituto de Marketing Research    </v>
          </cell>
        </row>
        <row r="5158">
          <cell r="B5158" t="str">
            <v xml:space="preserve">Instituto de Meteorologia          </v>
          </cell>
        </row>
        <row r="5159">
          <cell r="B5159" t="str">
            <v xml:space="preserve">Instituto de Telecomunicações      </v>
          </cell>
        </row>
        <row r="5160">
          <cell r="B5160" t="str">
            <v xml:space="preserve">Instituto Diplomático              </v>
          </cell>
        </row>
        <row r="5161">
          <cell r="B5161" t="str">
            <v xml:space="preserve">Instituto do Ambiente              </v>
          </cell>
        </row>
        <row r="5162">
          <cell r="B5162" t="str">
            <v xml:space="preserve">Instituto do Vinho do Porto        </v>
          </cell>
        </row>
        <row r="5163">
          <cell r="B5163" t="str">
            <v xml:space="preserve">Instituto Electrotécnico Português </v>
          </cell>
        </row>
        <row r="5164">
          <cell r="B5164" t="str">
            <v xml:space="preserve">Instituto Espanhol de Linguas      </v>
          </cell>
        </row>
        <row r="5165">
          <cell r="B5165" t="str">
            <v xml:space="preserve">Instituto Geográfico do Exército   </v>
          </cell>
        </row>
        <row r="5166">
          <cell r="B5166" t="str">
            <v xml:space="preserve">Instituto Geográfico Português     </v>
          </cell>
        </row>
        <row r="5167">
          <cell r="B5167" t="str">
            <v>Instituto Gestão Financ Seg. Social</v>
          </cell>
        </row>
        <row r="5168">
          <cell r="B5168" t="str">
            <v xml:space="preserve">Instituto Inovação Tecnológ.Açores </v>
          </cell>
        </row>
        <row r="5169">
          <cell r="B5169" t="str">
            <v>Instituto Nac.Propriedade Industria</v>
          </cell>
        </row>
        <row r="5170">
          <cell r="B5170" t="str">
            <v>Instituto Nacion.Formação Turística</v>
          </cell>
        </row>
        <row r="5171">
          <cell r="B5171" t="str">
            <v xml:space="preserve">Instituto Piaget                   </v>
          </cell>
        </row>
        <row r="5172">
          <cell r="B5172" t="str">
            <v xml:space="preserve">Instituto Planeam.Desenv.Turismo   </v>
          </cell>
        </row>
        <row r="5173">
          <cell r="B5173" t="str">
            <v xml:space="preserve">Instituto Politécnico de Beja      </v>
          </cell>
        </row>
        <row r="5174">
          <cell r="B5174" t="str">
            <v>Instituto Politécnico de Lisboa- IS</v>
          </cell>
        </row>
        <row r="5175">
          <cell r="B5175" t="str">
            <v xml:space="preserve">Instituto Português da Juventude   </v>
          </cell>
        </row>
        <row r="5176">
          <cell r="B5176" t="str">
            <v xml:space="preserve">Instituto Português de Fotografia  </v>
          </cell>
        </row>
        <row r="5177">
          <cell r="B5177" t="str">
            <v xml:space="preserve">Instituto Português de Museus      </v>
          </cell>
        </row>
        <row r="5178">
          <cell r="B5178" t="str">
            <v xml:space="preserve">Instituto Promoção Ambiental       </v>
          </cell>
        </row>
        <row r="5179">
          <cell r="B5179" t="str">
            <v xml:space="preserve">Instituto Superior Técnico         </v>
          </cell>
        </row>
        <row r="5180">
          <cell r="B5180" t="str">
            <v xml:space="preserve">Instituto Tecnológico do Gás       </v>
          </cell>
        </row>
        <row r="5181">
          <cell r="B5181" t="str">
            <v xml:space="preserve">Instituto Tecnológico e Nuclear    </v>
          </cell>
        </row>
        <row r="5182">
          <cell r="B5182" t="str">
            <v xml:space="preserve">Instore Kids Corners BV            </v>
          </cell>
        </row>
        <row r="5183">
          <cell r="B5183" t="str">
            <v xml:space="preserve">INSTRO PRECISION LIMITED           </v>
          </cell>
        </row>
        <row r="5184">
          <cell r="B5184" t="str">
            <v xml:space="preserve">Instromet Portugal, Lda            </v>
          </cell>
        </row>
        <row r="5185">
          <cell r="B5185" t="str">
            <v>Int.Gestº Finanª Infra-Estrutura Ju</v>
          </cell>
        </row>
        <row r="5186">
          <cell r="B5186" t="str">
            <v xml:space="preserve">Intec-Soc. Técnica Equip.Ind.S.A.  </v>
          </cell>
        </row>
        <row r="5187">
          <cell r="B5187" t="str">
            <v xml:space="preserve">Inteligensis-Engª de Sistemas,Lda  </v>
          </cell>
        </row>
        <row r="5188">
          <cell r="B5188" t="str">
            <v>Interágua-Tecnolog.Gestão Água, Lda</v>
          </cell>
        </row>
        <row r="5189">
          <cell r="B5189" t="str">
            <v xml:space="preserve">Interaudio - Centro Audio, Lda     </v>
          </cell>
        </row>
        <row r="5190">
          <cell r="B5190" t="str">
            <v xml:space="preserve">Interavia,S.A.                     </v>
          </cell>
        </row>
        <row r="5191">
          <cell r="B5191" t="str">
            <v>Interbolsa-Soc.G.S.L.e C.V.Mobil.SA</v>
          </cell>
        </row>
        <row r="5192">
          <cell r="B5192" t="str">
            <v xml:space="preserve">Intercoelho-Prod.I.Com.Coelhos,Lda </v>
          </cell>
        </row>
        <row r="5193">
          <cell r="B5193" t="str">
            <v xml:space="preserve">InterCom UK, Ltd                   </v>
          </cell>
        </row>
        <row r="5194">
          <cell r="B5194" t="str">
            <v>Interdarte-Arq. Eng. Cons. e Turism</v>
          </cell>
        </row>
        <row r="5195">
          <cell r="B5195" t="str">
            <v>Interdarte-Arqª.Engª C..Turismo,Lda</v>
          </cell>
        </row>
        <row r="5196">
          <cell r="B5196" t="str">
            <v xml:space="preserve">Interecycling-Soc.Reciclagem SA    </v>
          </cell>
        </row>
        <row r="5197">
          <cell r="B5197" t="str">
            <v xml:space="preserve">Interescritório, Lda               </v>
          </cell>
        </row>
        <row r="5198">
          <cell r="B5198" t="str">
            <v xml:space="preserve">Interface - Informática            </v>
          </cell>
        </row>
        <row r="5199">
          <cell r="B5199" t="str">
            <v xml:space="preserve">Intergraph (Portugal), SA          </v>
          </cell>
        </row>
        <row r="5200">
          <cell r="B5200" t="str">
            <v>Intergrau-Decoração Interiores, Lda</v>
          </cell>
        </row>
        <row r="5201">
          <cell r="B5201" t="str">
            <v xml:space="preserve">Interjornal-S.Jornalística Editor. </v>
          </cell>
        </row>
        <row r="5202">
          <cell r="B5202" t="str">
            <v>Interlâmpadas-Comércio Int.Lamp.Lda</v>
          </cell>
        </row>
        <row r="5203">
          <cell r="B5203" t="str">
            <v xml:space="preserve">Interline-Clube de Portugal        </v>
          </cell>
        </row>
        <row r="5204">
          <cell r="B5204" t="str">
            <v xml:space="preserve">Interluxhotel-Gest.Hoteleira,Lda   </v>
          </cell>
        </row>
        <row r="5205">
          <cell r="B5205" t="str">
            <v xml:space="preserve">Intermaco-Com.Rep.de Máq.e F.Lda   </v>
          </cell>
        </row>
        <row r="5206">
          <cell r="B5206" t="str">
            <v xml:space="preserve">Intermarché                        </v>
          </cell>
        </row>
        <row r="5207">
          <cell r="B5207" t="str">
            <v>Intermúsica-Rep.Musicais Artisticas</v>
          </cell>
        </row>
        <row r="5208">
          <cell r="B5208" t="str">
            <v xml:space="preserve">Internat.Systems e Communication   </v>
          </cell>
        </row>
        <row r="5209">
          <cell r="B5209" t="str">
            <v>International Air Rail Organisation</v>
          </cell>
        </row>
        <row r="5210">
          <cell r="B5210" t="str">
            <v xml:space="preserve">International Airport Professional </v>
          </cell>
        </row>
        <row r="5211">
          <cell r="B5211" t="str">
            <v xml:space="preserve">International Bar Association      </v>
          </cell>
        </row>
        <row r="5212">
          <cell r="B5212" t="str">
            <v xml:space="preserve">International Biz News Services    </v>
          </cell>
        </row>
        <row r="5213">
          <cell r="B5213" t="str">
            <v>International Civil Aviation Organi</v>
          </cell>
        </row>
        <row r="5214">
          <cell r="B5214" t="str">
            <v xml:space="preserve">International Inst.Air Slace Law   </v>
          </cell>
        </row>
        <row r="5215">
          <cell r="B5215" t="str">
            <v xml:space="preserve">International Telecommunic.Union   </v>
          </cell>
        </row>
        <row r="5216">
          <cell r="B5216" t="str">
            <v xml:space="preserve">Interpilhas-Imp.E Com.El.Pilh.Lda  </v>
          </cell>
        </row>
        <row r="5217">
          <cell r="B5217" t="str">
            <v xml:space="preserve">Interpropo, Lda                    </v>
          </cell>
        </row>
        <row r="5218">
          <cell r="B5218" t="str">
            <v xml:space="preserve">Interquad Learning, Ltd            </v>
          </cell>
        </row>
        <row r="5219">
          <cell r="B5219" t="str">
            <v xml:space="preserve">Intersurgical Portugal             </v>
          </cell>
        </row>
        <row r="5220">
          <cell r="B5220" t="str">
            <v xml:space="preserve">Intertelha, Lda                    </v>
          </cell>
        </row>
        <row r="5221">
          <cell r="B5221" t="str">
            <v xml:space="preserve">Intertrial-Com.Ferramentas, Lda    </v>
          </cell>
        </row>
        <row r="5222">
          <cell r="B5222" t="str">
            <v>Intevial-Gest.Integral Rodoviária,S</v>
          </cell>
        </row>
        <row r="5223">
          <cell r="B5223" t="str">
            <v xml:space="preserve">Intexang-Import.E Exportação,Lda   </v>
          </cell>
        </row>
        <row r="5224">
          <cell r="B5224" t="str">
            <v xml:space="preserve">Intraplas                          </v>
          </cell>
        </row>
        <row r="5225">
          <cell r="B5225" t="str">
            <v xml:space="preserve">Intuir - Consultoria e Formaç,Lda  </v>
          </cell>
        </row>
        <row r="5226">
          <cell r="B5226" t="str">
            <v>Inv.Tur.Sim.Hoteis Ap.Hotel Pico,Ld</v>
          </cell>
        </row>
        <row r="5227">
          <cell r="B5227" t="str">
            <v xml:space="preserve">Invertec, Ltd                      </v>
          </cell>
        </row>
        <row r="5228">
          <cell r="B5228" t="str">
            <v xml:space="preserve">Inverter-Ar Condicionado, Lda      </v>
          </cell>
        </row>
        <row r="5229">
          <cell r="B5229" t="str">
            <v xml:space="preserve">Invescon-Cons.Gestão Empreend.     </v>
          </cell>
        </row>
        <row r="5230">
          <cell r="B5230" t="str">
            <v xml:space="preserve">Invesmedia Group Corp.             </v>
          </cell>
        </row>
        <row r="5231">
          <cell r="B5231" t="str">
            <v xml:space="preserve">Investaçor - Hotel &amp; Resorts       </v>
          </cell>
        </row>
        <row r="5232">
          <cell r="B5232" t="str">
            <v xml:space="preserve">Invest-Publicações Lda             </v>
          </cell>
        </row>
        <row r="5233">
          <cell r="B5233" t="str">
            <v xml:space="preserve">Invitécnica-Mat.Electrotécnico     </v>
          </cell>
        </row>
        <row r="5234">
          <cell r="B5234" t="str">
            <v>IOLANDA DA SILVA CAMPELO DOS SANTOS</v>
          </cell>
        </row>
        <row r="5235">
          <cell r="B5235" t="str">
            <v>IPAC-Instituto Português de Acredit</v>
          </cell>
        </row>
        <row r="5236">
          <cell r="B5236" t="str">
            <v>IPAI-Instituto Port.Auditores Inter</v>
          </cell>
        </row>
        <row r="5237">
          <cell r="B5237" t="str">
            <v xml:space="preserve">Ipanema Park Hotel                 </v>
          </cell>
        </row>
        <row r="5238">
          <cell r="B5238" t="str">
            <v xml:space="preserve">Ipanema Porto Hotel                </v>
          </cell>
        </row>
        <row r="5239">
          <cell r="B5239" t="str">
            <v xml:space="preserve">Ipe-Inv.Particip.Empresariais,S.A. </v>
          </cell>
        </row>
        <row r="5240">
          <cell r="B5240" t="str">
            <v xml:space="preserve">IPERTRÓNICA                        </v>
          </cell>
        </row>
        <row r="5241">
          <cell r="B5241" t="str">
            <v xml:space="preserve">Ipetex, S.A.                       </v>
          </cell>
        </row>
        <row r="5242">
          <cell r="B5242" t="str">
            <v xml:space="preserve">IPL-Instituto Português Línguas    </v>
          </cell>
        </row>
        <row r="5243">
          <cell r="B5243" t="str">
            <v xml:space="preserve">IPN-Incubadora-Assocº DesºActª     </v>
          </cell>
        </row>
        <row r="5244">
          <cell r="B5244" t="str">
            <v>Ipodec Portugal-Gestão Resíduos,Lda</v>
          </cell>
        </row>
        <row r="5245">
          <cell r="B5245" t="str">
            <v xml:space="preserve">IPQC                               </v>
          </cell>
        </row>
        <row r="5246">
          <cell r="B5246" t="str">
            <v xml:space="preserve">IPQ-Instituto Português Qualidade  </v>
          </cell>
        </row>
        <row r="5247">
          <cell r="B5247" t="str">
            <v xml:space="preserve">Ipsis-Consult.Relações Públicas,SA </v>
          </cell>
        </row>
        <row r="5248">
          <cell r="B5248" t="str">
            <v xml:space="preserve">IPTM - Instituto Portuário e dos   </v>
          </cell>
        </row>
        <row r="5249">
          <cell r="B5249" t="str">
            <v xml:space="preserve">IQA-Institut Of Quality  Assurance </v>
          </cell>
        </row>
        <row r="5250">
          <cell r="B5250" t="str">
            <v>Iqene-Sistemas de Automação Energia</v>
          </cell>
        </row>
        <row r="5251">
          <cell r="B5251" t="str">
            <v xml:space="preserve">IQPC-Worldwide Pte, Ltd            </v>
          </cell>
        </row>
        <row r="5252">
          <cell r="B5252" t="str">
            <v xml:space="preserve">Iracema Mª Vasconcelos M.Borges    </v>
          </cell>
        </row>
        <row r="5253">
          <cell r="B5253" t="str">
            <v>I-Real-Artes Plásticas e Design,Lda</v>
          </cell>
        </row>
        <row r="5254">
          <cell r="B5254" t="str">
            <v xml:space="preserve">IRENE AMELIA S. PACHECO P. SOUSA   </v>
          </cell>
        </row>
        <row r="5255">
          <cell r="B5255" t="str">
            <v xml:space="preserve">Irene Fernandes                    </v>
          </cell>
        </row>
        <row r="5256">
          <cell r="B5256" t="str">
            <v xml:space="preserve">IRI - Isol. Reves. Imper., Lda     </v>
          </cell>
        </row>
        <row r="5257">
          <cell r="B5257" t="str">
            <v xml:space="preserve">Iris Audio Visuais, Lda            </v>
          </cell>
        </row>
        <row r="5258">
          <cell r="B5258" t="str">
            <v xml:space="preserve">Irisnova-Manufact.Plásticos, Lda   </v>
          </cell>
        </row>
        <row r="5259">
          <cell r="B5259" t="str">
            <v xml:space="preserve">Iristel-Telecom. e Electron.,Lda   </v>
          </cell>
        </row>
        <row r="5260">
          <cell r="B5260" t="str">
            <v xml:space="preserve">Irmãos Coutinhos-Ind.Equipam. Lda  </v>
          </cell>
        </row>
        <row r="5261">
          <cell r="B5261" t="str">
            <v xml:space="preserve">Irmãos Coutinhos-Rep.Com.Auto,Lda  </v>
          </cell>
        </row>
        <row r="5262">
          <cell r="B5262" t="str">
            <v xml:space="preserve">Irmãos Moura, Lda                  </v>
          </cell>
        </row>
        <row r="5263">
          <cell r="B5263" t="str">
            <v xml:space="preserve">Irmãos Pinto, Lda                  </v>
          </cell>
        </row>
        <row r="5264">
          <cell r="B5264" t="str">
            <v xml:space="preserve">Irmãos Rebelo                      </v>
          </cell>
        </row>
        <row r="5265">
          <cell r="B5265" t="str">
            <v xml:space="preserve">Irmãos Romeiras, Lda.              </v>
          </cell>
        </row>
        <row r="5266">
          <cell r="B5266" t="str">
            <v xml:space="preserve">Irmãos Travessa, Lda               </v>
          </cell>
        </row>
        <row r="5267">
          <cell r="B5267" t="str">
            <v xml:space="preserve">Irrifruta-Soc.Eq.Agric.Indust.Lda  </v>
          </cell>
        </row>
        <row r="5268">
          <cell r="B5268" t="str">
            <v xml:space="preserve">Isa Software, Ltd                  </v>
          </cell>
        </row>
        <row r="5269">
          <cell r="B5269" t="str">
            <v xml:space="preserve">ISAAC GALANTE SILVA                </v>
          </cell>
        </row>
        <row r="5270">
          <cell r="B5270" t="str">
            <v xml:space="preserve">Isabel Amaral-Cons.Form.Comuncação </v>
          </cell>
        </row>
        <row r="5271">
          <cell r="B5271" t="str">
            <v xml:space="preserve">Isabel Criatina S.Fraga Garcia     </v>
          </cell>
        </row>
        <row r="5272">
          <cell r="B5272" t="str">
            <v xml:space="preserve">ISABEL CRISTINA C.A FURTADO        </v>
          </cell>
        </row>
        <row r="5273">
          <cell r="B5273" t="str">
            <v>ISABEL CRISTINA DE A. PEREIRA SEQUE</v>
          </cell>
        </row>
        <row r="5274">
          <cell r="B5274" t="str">
            <v>ISABEL CRISTINA M.LAGINHA DOS RAMOS</v>
          </cell>
        </row>
        <row r="5275">
          <cell r="B5275" t="str">
            <v xml:space="preserve">Isabel Cristina Ramos Guimarães    </v>
          </cell>
        </row>
        <row r="5276">
          <cell r="B5276" t="str">
            <v xml:space="preserve">Isabel M. C. Paes                  </v>
          </cell>
        </row>
        <row r="5277">
          <cell r="B5277" t="str">
            <v xml:space="preserve">ISABEL M. D. GONÇALVES CARNEIRO DE </v>
          </cell>
        </row>
        <row r="5278">
          <cell r="B5278" t="str">
            <v xml:space="preserve">Isabel M.P.Soares Mascarenhas      </v>
          </cell>
        </row>
        <row r="5279">
          <cell r="B5279" t="str">
            <v>ISABEL MARIA ALMEIDA RIBEIRO OLIVEI</v>
          </cell>
        </row>
        <row r="5280">
          <cell r="B5280" t="str">
            <v>ISABEL MARIA BATISTA DE CARVALHO SI</v>
          </cell>
        </row>
        <row r="5281">
          <cell r="B5281" t="str">
            <v xml:space="preserve">ISABEL MARIA DA COSTA VENTURA      </v>
          </cell>
        </row>
        <row r="5282">
          <cell r="B5282" t="str">
            <v xml:space="preserve">ISABEL MARIA DE JESUS SOARES       </v>
          </cell>
        </row>
        <row r="5283">
          <cell r="B5283" t="str">
            <v>ISABEL MARIA DUARTE LOPES A PEREIRA</v>
          </cell>
        </row>
        <row r="5284">
          <cell r="B5284" t="str">
            <v xml:space="preserve">ISABEL MARIA FALCÃO                </v>
          </cell>
        </row>
        <row r="5285">
          <cell r="B5285" t="str">
            <v xml:space="preserve">ISABEL MARIA GERALDES P.P. RIBEIRO </v>
          </cell>
        </row>
        <row r="5286">
          <cell r="B5286" t="str">
            <v xml:space="preserve">ISABEL MARIA LEMOS PINA            </v>
          </cell>
        </row>
        <row r="5287">
          <cell r="B5287" t="str">
            <v xml:space="preserve">Isabel Maria Leote Correia Caniné  </v>
          </cell>
        </row>
        <row r="5288">
          <cell r="B5288" t="str">
            <v xml:space="preserve">Isabel Maria Lopes Sousa Ramos     </v>
          </cell>
        </row>
        <row r="5289">
          <cell r="B5289" t="str">
            <v xml:space="preserve">ISABEL MARIA MENDES DE OLIVEIRA    </v>
          </cell>
        </row>
        <row r="5290">
          <cell r="B5290" t="str">
            <v xml:space="preserve">Isabel Maria Pereira Lopes Queirós </v>
          </cell>
        </row>
        <row r="5291">
          <cell r="B5291" t="str">
            <v xml:space="preserve">Isabel Maria Pinheiro Figueiredo   </v>
          </cell>
        </row>
        <row r="5292">
          <cell r="B5292" t="str">
            <v xml:space="preserve">ISABEL PATRICIA ESTEVAO GONCALVES  </v>
          </cell>
        </row>
        <row r="5293">
          <cell r="B5293" t="str">
            <v xml:space="preserve">Isabel Simões de Sousa             </v>
          </cell>
        </row>
        <row r="5294">
          <cell r="B5294" t="str">
            <v>ISABELA SABRINA MULLER NETO VALERIO</v>
          </cell>
        </row>
        <row r="5295">
          <cell r="B5295" t="str">
            <v>Isalumínios-SocºCaixilhria Aluminio</v>
          </cell>
        </row>
        <row r="5296">
          <cell r="B5296" t="str">
            <v xml:space="preserve">Isaura &amp; Santos, Lda               </v>
          </cell>
        </row>
        <row r="5297">
          <cell r="B5297" t="str">
            <v xml:space="preserve">Isaura Rodrigues                   </v>
          </cell>
        </row>
        <row r="5298">
          <cell r="B5298" t="str">
            <v xml:space="preserve">Isauro Manuel Faria                </v>
          </cell>
        </row>
        <row r="5299">
          <cell r="B5299" t="str">
            <v xml:space="preserve">Isc Norte - Inf.S.Comunicação,Lda  </v>
          </cell>
        </row>
        <row r="5300">
          <cell r="B5300" t="str">
            <v xml:space="preserve">ISC-Informát.E Sist.Comunic.,Lda   </v>
          </cell>
        </row>
        <row r="5301">
          <cell r="B5301" t="str">
            <v xml:space="preserve">ISCTE-Inst.Sup.Ciênc.Trab.Empresa  </v>
          </cell>
        </row>
        <row r="5302">
          <cell r="B5302" t="str">
            <v xml:space="preserve">Isdin-Lab.Farmacêutico,Unip.Lda    </v>
          </cell>
        </row>
        <row r="5303">
          <cell r="B5303" t="str">
            <v xml:space="preserve">ISEG-Inst.Sup.Econonia e Gestão    </v>
          </cell>
        </row>
        <row r="5304">
          <cell r="B5304" t="str">
            <v xml:space="preserve">Isel-Inst.Sup.Engenharia Lisboa    </v>
          </cell>
        </row>
        <row r="5305">
          <cell r="B5305" t="str">
            <v xml:space="preserve">I-Sensis-Inv.Des.Eng.Quimica       </v>
          </cell>
        </row>
        <row r="5306">
          <cell r="B5306" t="str">
            <v xml:space="preserve">Isidoro Duarte, Lda.               </v>
          </cell>
        </row>
        <row r="5307">
          <cell r="B5307" t="str">
            <v xml:space="preserve">Isidro Rosa dos Santos             </v>
          </cell>
        </row>
        <row r="5308">
          <cell r="B5308" t="str">
            <v>ISILDA MARIA ALVES DA ASSUNCAO RIBE</v>
          </cell>
        </row>
        <row r="5309">
          <cell r="B5309" t="str">
            <v>Isinet-Integração Serv.Informáticos</v>
          </cell>
        </row>
        <row r="5310">
          <cell r="B5310" t="str">
            <v xml:space="preserve">ISIS                               </v>
          </cell>
        </row>
        <row r="5311">
          <cell r="B5311" t="str">
            <v xml:space="preserve">Island Hotel (Madeira), Lda.       </v>
          </cell>
        </row>
        <row r="5312">
          <cell r="B5312" t="str">
            <v xml:space="preserve">Ismael Bernardo Brás Pacheco       </v>
          </cell>
        </row>
        <row r="5313">
          <cell r="B5313" t="str">
            <v xml:space="preserve">Ismael Dias Rocha                  </v>
          </cell>
        </row>
        <row r="5314">
          <cell r="B5314" t="str">
            <v xml:space="preserve">ISO Software System                </v>
          </cell>
        </row>
        <row r="5315">
          <cell r="B5315" t="str">
            <v xml:space="preserve">Isochem - Produtos Químicos, SA    </v>
          </cell>
        </row>
        <row r="5316">
          <cell r="B5316" t="str">
            <v xml:space="preserve">Isolalgarve - C.Isol.Algarve,Lda   </v>
          </cell>
        </row>
        <row r="5317">
          <cell r="B5317" t="str">
            <v xml:space="preserve">Isolina Vieira de Castro Queiroz   </v>
          </cell>
        </row>
        <row r="5318">
          <cell r="B5318" t="str">
            <v xml:space="preserve">Iso-Sigma-Energia e Gestão, Lda.   </v>
          </cell>
        </row>
        <row r="5319">
          <cell r="B5319" t="str">
            <v>Isoterme- Isolamentos Térmicos, Lda</v>
          </cell>
        </row>
        <row r="5320">
          <cell r="B5320" t="str">
            <v xml:space="preserve">Ispa-Inst.Sup.Psic.Aplicada, Crl   </v>
          </cell>
        </row>
        <row r="5321">
          <cell r="B5321" t="str">
            <v xml:space="preserve">ISQ-Inst.Soldadura e Qualidade     </v>
          </cell>
        </row>
        <row r="5322">
          <cell r="B5322" t="str">
            <v xml:space="preserve">Iss Facility Services-G.M.Ed.,Lda  </v>
          </cell>
        </row>
        <row r="5323">
          <cell r="B5323" t="str">
            <v>ISS Plantiagro-Constrª Manutª EspºV</v>
          </cell>
        </row>
        <row r="5324">
          <cell r="B5324" t="str">
            <v xml:space="preserve">It Distribution, SA                </v>
          </cell>
        </row>
        <row r="5325">
          <cell r="B5325" t="str">
            <v xml:space="preserve">It Log-Logist.G.Tecn.Informação,SA </v>
          </cell>
        </row>
        <row r="5326">
          <cell r="B5326" t="str">
            <v>ITA-Inst.Ciências Tecnolog.Ambiente</v>
          </cell>
        </row>
        <row r="5327">
          <cell r="B5327" t="str">
            <v>Italcor lll Indústria-Ind.Tr.C.Tela</v>
          </cell>
        </row>
        <row r="5328">
          <cell r="B5328" t="str">
            <v xml:space="preserve">Italcor-Acess.Industriais, Lda.    </v>
          </cell>
        </row>
        <row r="5329">
          <cell r="B5329" t="str">
            <v xml:space="preserve">Italma, Lda                        </v>
          </cell>
        </row>
        <row r="5330">
          <cell r="B5330" t="str">
            <v>Italmarmo-Soc.Port.de Represent.,Ld</v>
          </cell>
        </row>
        <row r="5331">
          <cell r="B5331" t="str">
            <v xml:space="preserve">Italtempo - Brindes, Lda           </v>
          </cell>
        </row>
        <row r="5332">
          <cell r="B5332" t="str">
            <v xml:space="preserve">Italux - Iluminação, Lda           </v>
          </cell>
        </row>
        <row r="5333">
          <cell r="B5333" t="str">
            <v xml:space="preserve">ITEÇOR-Instal. Telec. Elec. Redes, </v>
          </cell>
        </row>
        <row r="5334">
          <cell r="B5334" t="str">
            <v xml:space="preserve">Iteçor-Int.Telec. Elec.Redes       </v>
          </cell>
        </row>
        <row r="5335">
          <cell r="B5335" t="str">
            <v>ITEM-Indústrias Tér.Electromecânica</v>
          </cell>
        </row>
        <row r="5336">
          <cell r="B5336" t="str">
            <v xml:space="preserve">ITIC-Inst.Técnico Ind.Construção   </v>
          </cell>
        </row>
        <row r="5337">
          <cell r="B5337" t="str">
            <v xml:space="preserve">ITISE-Equip. Tecn. Precisão C. Lda </v>
          </cell>
        </row>
        <row r="5338">
          <cell r="B5338" t="str">
            <v xml:space="preserve">Iti-Soc.Inv.Tur.Ilha Madeira,S.A.  </v>
          </cell>
        </row>
        <row r="5339">
          <cell r="B5339" t="str">
            <v xml:space="preserve">ITP-Instituto Turismo de Portugal  </v>
          </cell>
        </row>
        <row r="5340">
          <cell r="B5340" t="str">
            <v xml:space="preserve">Itron Sistemas de Medição          </v>
          </cell>
        </row>
        <row r="5341">
          <cell r="B5341" t="str">
            <v xml:space="preserve">Its Ready-Projectos Imagem, SA     </v>
          </cell>
        </row>
        <row r="5342">
          <cell r="B5342" t="str">
            <v>ITS-Assocª DesenvºMobilidade Trans.</v>
          </cell>
        </row>
        <row r="5343">
          <cell r="B5343" t="str">
            <v xml:space="preserve">Itsemap Portugal-Prev.E Seg.Lda.   </v>
          </cell>
        </row>
        <row r="5344">
          <cell r="B5344" t="str">
            <v xml:space="preserve">ITSMF Portugal                     </v>
          </cell>
        </row>
        <row r="5345">
          <cell r="B5345" t="str">
            <v xml:space="preserve">Iturri Portugal  Ind. e Seg.,Lda   </v>
          </cell>
        </row>
        <row r="5346">
          <cell r="B5346" t="str">
            <v xml:space="preserve">Iur - Rent-a-Car, Lda              </v>
          </cell>
        </row>
        <row r="5347">
          <cell r="B5347" t="str">
            <v xml:space="preserve">IVAN ANDRE PEREIRA PEDROSO         </v>
          </cell>
        </row>
        <row r="5348">
          <cell r="B5348" t="str">
            <v xml:space="preserve">Iveco Portugal                     </v>
          </cell>
        </row>
        <row r="5349">
          <cell r="B5349" t="str">
            <v xml:space="preserve">Ivento-Exposições e Feiras, Lda    </v>
          </cell>
        </row>
        <row r="5350">
          <cell r="B5350" t="str">
            <v xml:space="preserve">Ivesa-Investim.de Construção,Lda   </v>
          </cell>
        </row>
        <row r="5351">
          <cell r="B5351" t="str">
            <v xml:space="preserve">IVETTE MARIA BIGAS FALEIRO         </v>
          </cell>
        </row>
        <row r="5352">
          <cell r="B5352" t="str">
            <v xml:space="preserve">Ivo Filipe Antunes Paes Ferreira   </v>
          </cell>
        </row>
        <row r="5353">
          <cell r="B5353" t="str">
            <v xml:space="preserve">IVONE  MUXIMA FERNANDES            </v>
          </cell>
        </row>
        <row r="5354">
          <cell r="B5354" t="str">
            <v>IXS.Lda.-Projectos Estudos Serv.Eng</v>
          </cell>
        </row>
        <row r="5355">
          <cell r="B5355" t="str">
            <v xml:space="preserve">J &amp; B-Aviation Services, Inc.      </v>
          </cell>
        </row>
        <row r="5356">
          <cell r="B5356" t="str">
            <v xml:space="preserve">J Costa Ramos, Lda                 </v>
          </cell>
        </row>
        <row r="5357">
          <cell r="B5357" t="str">
            <v xml:space="preserve">J M Lanzinha Gonçalves             </v>
          </cell>
        </row>
        <row r="5358">
          <cell r="B5358" t="str">
            <v xml:space="preserve">J P Ferreira e Fernandes, Lda      </v>
          </cell>
        </row>
        <row r="5359">
          <cell r="B5359" t="str">
            <v xml:space="preserve">J Paulo Duarte, Lda                </v>
          </cell>
        </row>
        <row r="5360">
          <cell r="B5360" t="str">
            <v xml:space="preserve">J S Compras-Fotografia Vídeo,Lda   </v>
          </cell>
        </row>
        <row r="5361">
          <cell r="B5361" t="str">
            <v xml:space="preserve">J S Gonçalves - Fáb.Eq.Electr.Lda  </v>
          </cell>
        </row>
        <row r="5362">
          <cell r="B5362" t="str">
            <v xml:space="preserve">J. A. Augusto, Lda.                </v>
          </cell>
        </row>
        <row r="5363">
          <cell r="B5363" t="str">
            <v xml:space="preserve">J. A. Medeiros, S.U.Lda            </v>
          </cell>
        </row>
        <row r="5364">
          <cell r="B5364" t="str">
            <v xml:space="preserve">J. B. Electrónica                  </v>
          </cell>
        </row>
        <row r="5365">
          <cell r="B5365" t="str">
            <v xml:space="preserve">J. Baptista e Ca., Lda.            </v>
          </cell>
        </row>
        <row r="5366">
          <cell r="B5366" t="str">
            <v xml:space="preserve">J. Bessa, Lda                      </v>
          </cell>
        </row>
        <row r="5367">
          <cell r="B5367" t="str">
            <v xml:space="preserve">J. Branco Comercial                </v>
          </cell>
        </row>
        <row r="5368">
          <cell r="B5368" t="str">
            <v xml:space="preserve">J. C. Baptista e Cª, Lda.          </v>
          </cell>
        </row>
        <row r="5369">
          <cell r="B5369" t="str">
            <v xml:space="preserve">J. Dinis Neves, Lda                </v>
          </cell>
        </row>
        <row r="5370">
          <cell r="B5370" t="str">
            <v xml:space="preserve">J. Espírito Santo e Irmãos, Lda    </v>
          </cell>
        </row>
        <row r="5371">
          <cell r="B5371" t="str">
            <v xml:space="preserve">J. Esteller, SL                    </v>
          </cell>
        </row>
        <row r="5372">
          <cell r="B5372" t="str">
            <v xml:space="preserve">J. Fleming Torrinha, Lda           </v>
          </cell>
        </row>
        <row r="5373">
          <cell r="B5373" t="str">
            <v xml:space="preserve">J. Fonseca, Lda                    </v>
          </cell>
        </row>
        <row r="5374">
          <cell r="B5374" t="str">
            <v xml:space="preserve">J. Gonçalves &amp; Martins, Lda        </v>
          </cell>
        </row>
        <row r="5375">
          <cell r="B5375" t="str">
            <v xml:space="preserve">J. H. ORNELAS &amp; Cª SUCRS, LDª      </v>
          </cell>
        </row>
        <row r="5376">
          <cell r="B5376" t="str">
            <v xml:space="preserve">J. H. Ornelas e Ca., Lda.          </v>
          </cell>
        </row>
        <row r="5377">
          <cell r="B5377" t="str">
            <v xml:space="preserve">J. Henriques Quintas, Lda.         </v>
          </cell>
        </row>
        <row r="5378">
          <cell r="B5378" t="str">
            <v xml:space="preserve">J. Henriques Rodrigues, Lda        </v>
          </cell>
        </row>
        <row r="5379">
          <cell r="B5379" t="str">
            <v xml:space="preserve">J. M. Baudoin                      </v>
          </cell>
        </row>
        <row r="5380">
          <cell r="B5380" t="str">
            <v xml:space="preserve">J. M. de Jesus, Lda                </v>
          </cell>
        </row>
        <row r="5381">
          <cell r="B5381" t="str">
            <v xml:space="preserve">J. M. Gonçalves dos Santos         </v>
          </cell>
        </row>
        <row r="5382">
          <cell r="B5382" t="str">
            <v xml:space="preserve">J. M. Santos e Neto, Lda           </v>
          </cell>
        </row>
        <row r="5383">
          <cell r="B5383" t="str">
            <v xml:space="preserve">J. M. Simão Lda.                   </v>
          </cell>
        </row>
        <row r="5384">
          <cell r="B5384" t="str">
            <v xml:space="preserve">J. Magalhães &amp; Filhos, Constr.,Lda </v>
          </cell>
        </row>
        <row r="5385">
          <cell r="B5385" t="str">
            <v xml:space="preserve">J. Mendes Coelho, Lda.             </v>
          </cell>
        </row>
        <row r="5386">
          <cell r="B5386" t="str">
            <v xml:space="preserve">J. Miguel, Lda                     </v>
          </cell>
        </row>
        <row r="5387">
          <cell r="B5387" t="str">
            <v xml:space="preserve">J. Montenegro, SA                  </v>
          </cell>
        </row>
        <row r="5388">
          <cell r="B5388" t="str">
            <v xml:space="preserve">J. Moura e Castanheira, Lda        </v>
          </cell>
        </row>
        <row r="5389">
          <cell r="B5389" t="str">
            <v xml:space="preserve">J. Passos, Lda                     </v>
          </cell>
        </row>
        <row r="5390">
          <cell r="B5390" t="str">
            <v xml:space="preserve">J. Pereira da Cruz, SA             </v>
          </cell>
        </row>
        <row r="5391">
          <cell r="B5391" t="str">
            <v xml:space="preserve">J. Pimentel, Lda.                  </v>
          </cell>
        </row>
        <row r="5392">
          <cell r="B5392" t="str">
            <v xml:space="preserve">J. Quelhas - Artig.Escritório,Lda  </v>
          </cell>
        </row>
        <row r="5393">
          <cell r="B5393" t="str">
            <v xml:space="preserve">J. Reis &amp; Filhos, Lda.             </v>
          </cell>
        </row>
        <row r="5394">
          <cell r="B5394" t="str">
            <v xml:space="preserve">J. Ribeiro                         </v>
          </cell>
        </row>
        <row r="5395">
          <cell r="B5395" t="str">
            <v xml:space="preserve">J. Roma, Lda.                      </v>
          </cell>
        </row>
        <row r="5396">
          <cell r="B5396" t="str">
            <v xml:space="preserve">J. Ruela, Unipessoal, Lda          </v>
          </cell>
        </row>
        <row r="5397">
          <cell r="B5397" t="str">
            <v xml:space="preserve">J. S. &amp; MORAIS, Lda.               </v>
          </cell>
        </row>
        <row r="5398">
          <cell r="B5398" t="str">
            <v xml:space="preserve">J. Serra, Ldª                      </v>
          </cell>
        </row>
        <row r="5399">
          <cell r="B5399" t="str">
            <v xml:space="preserve">J. Vilanova &amp; Cª, Lda              </v>
          </cell>
        </row>
        <row r="5400">
          <cell r="B5400" t="str">
            <v xml:space="preserve">J. Wimer e Ca., Lda.               </v>
          </cell>
        </row>
        <row r="5401">
          <cell r="B5401" t="str">
            <v xml:space="preserve">J.A.Agulheiro Filipe, Lda          </v>
          </cell>
        </row>
        <row r="5402">
          <cell r="B5402" t="str">
            <v>J.A.Rodrigues de Freitas, Unipessoa</v>
          </cell>
        </row>
        <row r="5403">
          <cell r="B5403" t="str">
            <v xml:space="preserve">J.Araújo Salgado e Salgado, Lda    </v>
          </cell>
        </row>
        <row r="5404">
          <cell r="B5404" t="str">
            <v xml:space="preserve">J.C.A.-Com.Pneus do Algarve, Lda   </v>
          </cell>
        </row>
        <row r="5405">
          <cell r="B5405" t="str">
            <v>J.C.Guerreiro-Armaz.de Material Ele</v>
          </cell>
        </row>
        <row r="5406">
          <cell r="B5406" t="str">
            <v xml:space="preserve">J.C.Urbano-Máq. Ferramentas,Lda    </v>
          </cell>
        </row>
        <row r="5407">
          <cell r="B5407" t="str">
            <v xml:space="preserve">J.Doria de Freitas-Est.S.Mobil     </v>
          </cell>
        </row>
        <row r="5408">
          <cell r="B5408" t="str">
            <v>J.F.Costa-Actividades Maritimo-Turi</v>
          </cell>
        </row>
        <row r="5409">
          <cell r="B5409" t="str">
            <v xml:space="preserve">J.F.Ramos &amp; Tomás-M.Granitos,Lda   </v>
          </cell>
        </row>
        <row r="5410">
          <cell r="B5410" t="str">
            <v xml:space="preserve">J.J.D.P.Automáticos,Unip,Lda       </v>
          </cell>
        </row>
        <row r="5411">
          <cell r="B5411" t="str">
            <v xml:space="preserve">J.J.Ribeiro e Cia., Lda            </v>
          </cell>
        </row>
        <row r="5412">
          <cell r="B5412" t="str">
            <v xml:space="preserve">J.L.Barros &amp; Cunha Gomes, S.A      </v>
          </cell>
        </row>
        <row r="5413">
          <cell r="B5413" t="str">
            <v>J.L.Rainha, Distribuição de Bebidas</v>
          </cell>
        </row>
        <row r="5414">
          <cell r="B5414" t="str">
            <v xml:space="preserve">J.M.M.Gonçalves, Lda.              </v>
          </cell>
        </row>
        <row r="5415">
          <cell r="B5415" t="str">
            <v xml:space="preserve">J.M.Mont'Alverne e Filhos, Lda     </v>
          </cell>
        </row>
        <row r="5416">
          <cell r="B5416" t="str">
            <v xml:space="preserve">J.M.Seguro-Comércio Automóveis, SA </v>
          </cell>
        </row>
        <row r="5417">
          <cell r="B5417" t="str">
            <v xml:space="preserve">J.Manuel Ruela Tamagnini Barbosa   </v>
          </cell>
        </row>
        <row r="5418">
          <cell r="B5418" t="str">
            <v xml:space="preserve">J.Nascimento-Eq.Ind.Limpezas,Lda   </v>
          </cell>
        </row>
        <row r="5419">
          <cell r="B5419" t="str">
            <v xml:space="preserve">J.O.Embraiagens-Com.Rep.Embr.Lda   </v>
          </cell>
        </row>
        <row r="5420">
          <cell r="B5420" t="str">
            <v xml:space="preserve">J.P.Castro-Soc. Unipessoal, Lda    </v>
          </cell>
        </row>
        <row r="5421">
          <cell r="B5421" t="str">
            <v>J.R.S.-Marketing,Comun.,Public,Lda.</v>
          </cell>
        </row>
        <row r="5422">
          <cell r="B5422" t="str">
            <v xml:space="preserve">J.Ramos-Ferrament.Acessórios,Lda   </v>
          </cell>
        </row>
        <row r="5423">
          <cell r="B5423" t="str">
            <v>J.S.Pereira-Constr.Agropec.Unip.Lda</v>
          </cell>
        </row>
        <row r="5424">
          <cell r="B5424" t="str">
            <v xml:space="preserve">J.Silva Júnior, Lda                </v>
          </cell>
        </row>
        <row r="5425">
          <cell r="B5425" t="str">
            <v xml:space="preserve">J.Velez                            </v>
          </cell>
        </row>
        <row r="5426">
          <cell r="B5426" t="str">
            <v xml:space="preserve">J3e - Le Journal de L,Eq.Electr.   </v>
          </cell>
        </row>
        <row r="5427">
          <cell r="B5427" t="str">
            <v xml:space="preserve">Já Cooking Lda                     </v>
          </cell>
        </row>
        <row r="5428">
          <cell r="B5428" t="str">
            <v xml:space="preserve">Jacinto e Filhos, Lda              </v>
          </cell>
        </row>
        <row r="5429">
          <cell r="B5429" t="str">
            <v>Jacinto Ferreira Correia &amp; Filhos,L</v>
          </cell>
        </row>
        <row r="5430">
          <cell r="B5430" t="str">
            <v xml:space="preserve">Jacinto Gonçalves Moniz            </v>
          </cell>
        </row>
        <row r="5431">
          <cell r="B5431" t="str">
            <v xml:space="preserve">Jacinto Guimarães, Lda             </v>
          </cell>
        </row>
        <row r="5432">
          <cell r="B5432" t="str">
            <v xml:space="preserve">Jacinto José Ferreira Gonçalves    </v>
          </cell>
        </row>
        <row r="5433">
          <cell r="B5433" t="str">
            <v>Jacinto Marques Oliveira, Sucrs.,Ld</v>
          </cell>
        </row>
        <row r="5434">
          <cell r="B5434" t="str">
            <v xml:space="preserve">JACINTO SOARES SANTOS GAITEIRO     </v>
          </cell>
        </row>
        <row r="5435">
          <cell r="B5435" t="str">
            <v xml:space="preserve">Jacobs Consultancy UK, Ltd         </v>
          </cell>
        </row>
        <row r="5436">
          <cell r="B5436" t="str">
            <v>Jaeson-Consultoria recursos Humanos</v>
          </cell>
        </row>
        <row r="5437">
          <cell r="B5437" t="str">
            <v xml:space="preserve">Jaguar Land Rover Portugal, Lda    </v>
          </cell>
        </row>
        <row r="5438">
          <cell r="B5438" t="str">
            <v>JAIME AUGUSTO FERNANDES SOUSA COSTA</v>
          </cell>
        </row>
        <row r="5439">
          <cell r="B5439" t="str">
            <v xml:space="preserve">Jaime da Ponte                     </v>
          </cell>
        </row>
        <row r="5440">
          <cell r="B5440" t="str">
            <v xml:space="preserve">Jaime José Pinheiro                </v>
          </cell>
        </row>
        <row r="5441">
          <cell r="B5441" t="str">
            <v xml:space="preserve">Jaime Luís Freitas Cabral          </v>
          </cell>
        </row>
        <row r="5442">
          <cell r="B5442" t="str">
            <v xml:space="preserve">Jaime Miguel Machado Adelino       </v>
          </cell>
        </row>
        <row r="5443">
          <cell r="B5443" t="str">
            <v xml:space="preserve">Jaime Pião Moreira                 </v>
          </cell>
        </row>
        <row r="5444">
          <cell r="B5444" t="str">
            <v xml:space="preserve">Jaime Queirós Ribeiro, SA          </v>
          </cell>
        </row>
        <row r="5445">
          <cell r="B5445" t="str">
            <v xml:space="preserve">Jaime Ribeiro e Filhos, SA         </v>
          </cell>
        </row>
        <row r="5446">
          <cell r="B5446" t="str">
            <v xml:space="preserve">Jaime Rodrigues Valadares          </v>
          </cell>
        </row>
        <row r="5447">
          <cell r="B5447" t="str">
            <v>Jalban-Socª de Edições e Publicidad</v>
          </cell>
        </row>
        <row r="5448">
          <cell r="B5448" t="str">
            <v>Jalf-Artig.Escritório Papelaria,Lda</v>
          </cell>
        </row>
        <row r="5449">
          <cell r="B5449" t="str">
            <v xml:space="preserve">Jalgon-Soc.Invest.Hoteleiros, SA   </v>
          </cell>
        </row>
        <row r="5450">
          <cell r="B5450" t="str">
            <v xml:space="preserve">Jamé - Artigos de desporto, Lda    </v>
          </cell>
        </row>
        <row r="5451">
          <cell r="B5451" t="str">
            <v xml:space="preserve">JAMES  MELO CABECEIRA              </v>
          </cell>
        </row>
        <row r="5452">
          <cell r="B5452" t="str">
            <v xml:space="preserve">Jamove-Rodas e Acess.p/Movim,Lda.  </v>
          </cell>
        </row>
        <row r="5453">
          <cell r="B5453" t="str">
            <v xml:space="preserve">Jane's                             </v>
          </cell>
        </row>
        <row r="5454">
          <cell r="B5454" t="str">
            <v xml:space="preserve">Jane's Information Group, Ltd      </v>
          </cell>
        </row>
        <row r="5455">
          <cell r="B5455" t="str">
            <v xml:space="preserve">JANETE HING LEE                    </v>
          </cell>
        </row>
        <row r="5456">
          <cell r="B5456" t="str">
            <v xml:space="preserve">JANS Informática, Lda              </v>
          </cell>
        </row>
        <row r="5457">
          <cell r="B5457" t="str">
            <v xml:space="preserve">JAQUELINE DULCE F.MONTEIRO MOREIRA </v>
          </cell>
        </row>
        <row r="5458">
          <cell r="B5458" t="str">
            <v xml:space="preserve">Jardim e Arte, Lda                 </v>
          </cell>
        </row>
        <row r="5459">
          <cell r="B5459" t="str">
            <v xml:space="preserve">Jardim Visc.Da Luz-Ind.Hotel.Lda   </v>
          </cell>
        </row>
        <row r="5460">
          <cell r="B5460" t="str">
            <v xml:space="preserve">Jardim Zoológico Aclim.Portugal,SA </v>
          </cell>
        </row>
        <row r="5461">
          <cell r="B5461" t="str">
            <v xml:space="preserve">Jardimagem-C.Manut.Esp.Verdes,Ld   </v>
          </cell>
        </row>
        <row r="5462">
          <cell r="B5462" t="str">
            <v xml:space="preserve">Jardimáquinas, Lda                 </v>
          </cell>
        </row>
        <row r="5463">
          <cell r="B5463" t="str">
            <v xml:space="preserve">Jardimcampo, Lda                   </v>
          </cell>
        </row>
        <row r="5464">
          <cell r="B5464" t="str">
            <v>JARDIMCAMPO-Comércio de Plantas Orn</v>
          </cell>
        </row>
        <row r="5465">
          <cell r="B5465" t="str">
            <v xml:space="preserve">Jardineiros de S. Miguel, Lda.     </v>
          </cell>
        </row>
        <row r="5466">
          <cell r="B5466" t="str">
            <v xml:space="preserve">Jardins água Viva, Unipessoal Lda  </v>
          </cell>
        </row>
        <row r="5467">
          <cell r="B5467" t="str">
            <v xml:space="preserve">Jardins Serviços e Represent.,.Lda </v>
          </cell>
        </row>
        <row r="5468">
          <cell r="B5468" t="str">
            <v>Jarva-Exploração Espaços Alimentare</v>
          </cell>
        </row>
        <row r="5469">
          <cell r="B5469" t="str">
            <v xml:space="preserve">JCBM-Portas e Automatismos, Lda    </v>
          </cell>
        </row>
        <row r="5470">
          <cell r="B5470" t="str">
            <v xml:space="preserve">JCDecaux Airport Portugal, SA      </v>
          </cell>
        </row>
        <row r="5471">
          <cell r="B5471" t="str">
            <v>JCDecaux Portugal-Mobiliário Urbano</v>
          </cell>
        </row>
        <row r="5472">
          <cell r="B5472" t="str">
            <v xml:space="preserve">JCJV-Engºe Contrução               </v>
          </cell>
        </row>
        <row r="5473">
          <cell r="B5473" t="str">
            <v xml:space="preserve">Jeppesen e Co. Gmbh                </v>
          </cell>
        </row>
        <row r="5474">
          <cell r="B5474" t="str">
            <v xml:space="preserve">Jeppesen Sanderson, Inc.           </v>
          </cell>
        </row>
        <row r="5475">
          <cell r="B5475" t="str">
            <v xml:space="preserve">Jeset                              </v>
          </cell>
        </row>
        <row r="5476">
          <cell r="B5476" t="str">
            <v xml:space="preserve">Jesuino e Matilde, Lda             </v>
          </cell>
        </row>
        <row r="5477">
          <cell r="B5477" t="str">
            <v xml:space="preserve">Jesus &amp; Marques, Lda               </v>
          </cell>
        </row>
        <row r="5478">
          <cell r="B5478" t="str">
            <v xml:space="preserve">Jet Cooler-Águas e Cafés, SA       </v>
          </cell>
        </row>
        <row r="5479">
          <cell r="B5479" t="str">
            <v xml:space="preserve">Jet2.Com                           </v>
          </cell>
        </row>
        <row r="5480">
          <cell r="B5480" t="str">
            <v xml:space="preserve">Jetube-Caixilharia Lda             </v>
          </cell>
        </row>
        <row r="5481">
          <cell r="B5481" t="str">
            <v xml:space="preserve">JFS-S.Ilum.Imagem Proj.Manutenção  </v>
          </cell>
        </row>
        <row r="5482">
          <cell r="B5482" t="str">
            <v xml:space="preserve">JHB-Produção de Audiovisuais, Lda  </v>
          </cell>
        </row>
        <row r="5483">
          <cell r="B5483" t="str">
            <v xml:space="preserve">JH-Consultores,Lda                 </v>
          </cell>
        </row>
        <row r="5484">
          <cell r="B5484" t="str">
            <v>JHS-Extracção e Comércio de Pedra,L</v>
          </cell>
        </row>
        <row r="5485">
          <cell r="B5485" t="str">
            <v xml:space="preserve">JLM &amp; Associados-Cons.IAGEAE, Lda  </v>
          </cell>
        </row>
        <row r="5486">
          <cell r="B5486" t="str">
            <v xml:space="preserve">JMP-José Mendes Páscoa, Lda        </v>
          </cell>
        </row>
        <row r="5487">
          <cell r="B5487" t="str">
            <v xml:space="preserve">JMT - Edições. Lda                 </v>
          </cell>
        </row>
        <row r="5488">
          <cell r="B5488" t="str">
            <v xml:space="preserve">JMToscano-Comunicação e Marketing  </v>
          </cell>
        </row>
        <row r="5489">
          <cell r="B5489" t="str">
            <v xml:space="preserve">Jo Buller - Oxford International   </v>
          </cell>
        </row>
        <row r="5490">
          <cell r="B5490" t="str">
            <v xml:space="preserve">Joana Abecasis                     </v>
          </cell>
        </row>
        <row r="5491">
          <cell r="B5491" t="str">
            <v xml:space="preserve">Joana Abecassis-S.Unipessoal, Lda  </v>
          </cell>
        </row>
        <row r="5492">
          <cell r="B5492" t="str">
            <v>JOANA BERNARDO GAMBOA FIGUEIRA MOUR</v>
          </cell>
        </row>
        <row r="5493">
          <cell r="B5493" t="str">
            <v>Joana Branco Vasconcelos Nascimento</v>
          </cell>
        </row>
        <row r="5494">
          <cell r="B5494" t="str">
            <v>Joana Carvalho Abecasis Hofacker de</v>
          </cell>
        </row>
        <row r="5495">
          <cell r="B5495" t="str">
            <v xml:space="preserve">Joana Isabel Bicho Taborda         </v>
          </cell>
        </row>
        <row r="5496">
          <cell r="B5496" t="str">
            <v>JOANA MARIA DAS DORES ROMO E HERRAR</v>
          </cell>
        </row>
        <row r="5497">
          <cell r="B5497" t="str">
            <v xml:space="preserve">Joana Maria Monjardim M. Campos    </v>
          </cell>
        </row>
        <row r="5498">
          <cell r="B5498" t="str">
            <v xml:space="preserve">Joana Maria Monjardim M. Campos    </v>
          </cell>
        </row>
        <row r="5499">
          <cell r="B5499" t="str">
            <v xml:space="preserve">JOANA MARIA SA ORTIGÃO OLIVEIRA    </v>
          </cell>
        </row>
        <row r="5500">
          <cell r="B5500" t="str">
            <v xml:space="preserve">Joana Roque Lino                   </v>
          </cell>
        </row>
        <row r="5501">
          <cell r="B5501" t="str">
            <v xml:space="preserve">Joancar - Rep.Comerc.Ind.Auto,Lda  </v>
          </cell>
        </row>
        <row r="5502">
          <cell r="B5502" t="str">
            <v xml:space="preserve">JOÃO  MIGUEL DOS SANTOS RAMOS      </v>
          </cell>
        </row>
        <row r="5503">
          <cell r="B5503" t="str">
            <v xml:space="preserve">João &amp; Carvalho, Lda               </v>
          </cell>
        </row>
        <row r="5504">
          <cell r="B5504" t="str">
            <v xml:space="preserve">João A. M. Santos, Lda.            </v>
          </cell>
        </row>
        <row r="5505">
          <cell r="B5505" t="str">
            <v xml:space="preserve">João A.A. Branco - Taxi Turismo    </v>
          </cell>
        </row>
        <row r="5506">
          <cell r="B5506" t="str">
            <v xml:space="preserve">João Alberto Isidoro               </v>
          </cell>
        </row>
        <row r="5507">
          <cell r="B5507" t="str">
            <v xml:space="preserve">João Alberto S.Azevedo e Castro    </v>
          </cell>
        </row>
        <row r="5508">
          <cell r="B5508" t="str">
            <v xml:space="preserve">JOAO ALEXANDRE FERREIRA COSTA      </v>
          </cell>
        </row>
        <row r="5509">
          <cell r="B5509" t="str">
            <v>JOÃO ALEXANDRE P. DAVID MONTEIRO PI</v>
          </cell>
        </row>
        <row r="5510">
          <cell r="B5510" t="str">
            <v xml:space="preserve">JOAO ANTONIO ALMEIDA RIBEIRO       </v>
          </cell>
        </row>
        <row r="5511">
          <cell r="B5511" t="str">
            <v xml:space="preserve">João António Faria, Lda            </v>
          </cell>
        </row>
        <row r="5512">
          <cell r="B5512" t="str">
            <v xml:space="preserve">João António Jacinto               </v>
          </cell>
        </row>
        <row r="5513">
          <cell r="B5513" t="str">
            <v>João António R.Pinheiro da Silveira</v>
          </cell>
        </row>
        <row r="5514">
          <cell r="B5514" t="str">
            <v xml:space="preserve">João António V. Birra de Almeida   </v>
          </cell>
        </row>
        <row r="5515">
          <cell r="B5515" t="str">
            <v xml:space="preserve">JOAO ANTONIO VIEGAS SOLA           </v>
          </cell>
        </row>
        <row r="5516">
          <cell r="B5516" t="str">
            <v xml:space="preserve">João António Vieira Fraga          </v>
          </cell>
        </row>
        <row r="5517">
          <cell r="B5517" t="str">
            <v xml:space="preserve">João António Vieira Lourenço       </v>
          </cell>
        </row>
        <row r="5518">
          <cell r="B5518" t="str">
            <v xml:space="preserve">João Armindo Batista Furtado       </v>
          </cell>
        </row>
        <row r="5519">
          <cell r="B5519" t="str">
            <v xml:space="preserve">João Augusto Araújo Moutinho       </v>
          </cell>
        </row>
        <row r="5520">
          <cell r="B5520" t="str">
            <v xml:space="preserve">JOAO BARROS GUSMAO MEDEIROS SOARES </v>
          </cell>
        </row>
        <row r="5521">
          <cell r="B5521" t="str">
            <v xml:space="preserve">João C. A. Freitas                 </v>
          </cell>
        </row>
        <row r="5522">
          <cell r="B5522" t="str">
            <v xml:space="preserve">João C. R. Couto                   </v>
          </cell>
        </row>
        <row r="5523">
          <cell r="B5523" t="str">
            <v xml:space="preserve">JOAO CARLOS ANTUNES MENDES JULIAO  </v>
          </cell>
        </row>
        <row r="5524">
          <cell r="B5524" t="str">
            <v xml:space="preserve">João Carlos Botelho Medeiros       </v>
          </cell>
        </row>
        <row r="5525">
          <cell r="B5525" t="str">
            <v>JOAO CARLOS BRANCO SANTIAGO PIMENTE</v>
          </cell>
        </row>
        <row r="5526">
          <cell r="B5526" t="str">
            <v xml:space="preserve">JOAO CARLOS BRAZ DE FIGUEIREDO     </v>
          </cell>
        </row>
        <row r="5527">
          <cell r="B5527" t="str">
            <v xml:space="preserve">João Carlos da Cruz Veríssimo      </v>
          </cell>
        </row>
        <row r="5528">
          <cell r="B5528" t="str">
            <v xml:space="preserve">JOAO CARLOS DUARTE LOPES ALVES     </v>
          </cell>
        </row>
        <row r="5529">
          <cell r="B5529" t="str">
            <v xml:space="preserve">JOAO CARLOS FERREIRA LEAL          </v>
          </cell>
        </row>
        <row r="5530">
          <cell r="B5530" t="str">
            <v xml:space="preserve">JOAO CARLOS NUNES LOURENCO         </v>
          </cell>
        </row>
        <row r="5531">
          <cell r="B5531" t="str">
            <v xml:space="preserve">João Carlos Pacheco Reis           </v>
          </cell>
        </row>
        <row r="5532">
          <cell r="B5532" t="str">
            <v xml:space="preserve">JOAO CARLOS SIU                    </v>
          </cell>
        </row>
        <row r="5533">
          <cell r="B5533" t="str">
            <v xml:space="preserve">João Castro - PENHORADO            </v>
          </cell>
        </row>
        <row r="5534">
          <cell r="B5534" t="str">
            <v xml:space="preserve">João Clara - Imp.Exp.A.Sanit.,Lda  </v>
          </cell>
        </row>
        <row r="5535">
          <cell r="B5535" t="str">
            <v xml:space="preserve">JOAO CLAUDIO AMARO INEZ            </v>
          </cell>
        </row>
        <row r="5536">
          <cell r="B5536" t="str">
            <v xml:space="preserve">João Constant.Nunes Sousa,Filhos   </v>
          </cell>
        </row>
        <row r="5537">
          <cell r="B5537" t="str">
            <v xml:space="preserve">João Cristovão                     </v>
          </cell>
        </row>
        <row r="5538">
          <cell r="B5538" t="str">
            <v xml:space="preserve">João Cristovão China &amp; Cª, Lda     </v>
          </cell>
        </row>
        <row r="5539">
          <cell r="B5539" t="str">
            <v xml:space="preserve">João da Assunção Marques           </v>
          </cell>
        </row>
        <row r="5540">
          <cell r="B5540" t="str">
            <v xml:space="preserve">JOAO DA SILVA ALEXANDRE            </v>
          </cell>
        </row>
        <row r="5541">
          <cell r="B5541" t="str">
            <v xml:space="preserve">João de Chaves Cabral              </v>
          </cell>
        </row>
        <row r="5542">
          <cell r="B5542" t="str">
            <v xml:space="preserve">João de Chaves Magalhães           </v>
          </cell>
        </row>
        <row r="5543">
          <cell r="B5543" t="str">
            <v xml:space="preserve">João de Deus Resendes Melo         </v>
          </cell>
        </row>
        <row r="5544">
          <cell r="B5544" t="str">
            <v xml:space="preserve">João de Matos Antunes Varela       </v>
          </cell>
        </row>
        <row r="5545">
          <cell r="B5545" t="str">
            <v xml:space="preserve">João de Oliveira Carreiro, Lda     </v>
          </cell>
        </row>
        <row r="5546">
          <cell r="B5546" t="str">
            <v xml:space="preserve">João de Sousa Braga                </v>
          </cell>
        </row>
        <row r="5547">
          <cell r="B5547" t="str">
            <v xml:space="preserve">JOÃO DIOGO LOPES SILVA             </v>
          </cell>
        </row>
        <row r="5548">
          <cell r="B5548" t="str">
            <v xml:space="preserve">João Eduardo Mascarenhas Faria     </v>
          </cell>
        </row>
        <row r="5549">
          <cell r="B5549" t="str">
            <v>JOAO EDUARDO PIMENTEL FRANCO DE OLI</v>
          </cell>
        </row>
        <row r="5550">
          <cell r="B5550" t="str">
            <v>João Eduardo Pimentel Franco Olivei</v>
          </cell>
        </row>
        <row r="5551">
          <cell r="B5551" t="str">
            <v xml:space="preserve">João Fernandes                     </v>
          </cell>
        </row>
        <row r="5552">
          <cell r="B5552" t="str">
            <v xml:space="preserve">JOAO FILIPE FIGUEIREDO DE ALMEIDA  </v>
          </cell>
        </row>
        <row r="5553">
          <cell r="B5553" t="str">
            <v xml:space="preserve">João Filipe Glória de Jesus        </v>
          </cell>
        </row>
        <row r="5554">
          <cell r="B5554" t="str">
            <v>JOAO FRANCISCO JANEIRO GAVRISHANCAR</v>
          </cell>
        </row>
        <row r="5555">
          <cell r="B5555" t="str">
            <v xml:space="preserve">João Francisco Silva Henriques     </v>
          </cell>
        </row>
        <row r="5556">
          <cell r="B5556" t="str">
            <v xml:space="preserve">JOAO GABRIEL ANDRADE VERTENTES     </v>
          </cell>
        </row>
        <row r="5557">
          <cell r="B5557" t="str">
            <v xml:space="preserve">João Gerardo de Sousa Oliva        </v>
          </cell>
        </row>
        <row r="5558">
          <cell r="B5558" t="str">
            <v xml:space="preserve">João Germano de Deus e Filh.,Lda   </v>
          </cell>
        </row>
        <row r="5559">
          <cell r="B5559" t="str">
            <v xml:space="preserve">João Girardi, Lda                  </v>
          </cell>
        </row>
        <row r="5560">
          <cell r="B5560" t="str">
            <v xml:space="preserve">João Gomes Duarte, Lda             </v>
          </cell>
        </row>
        <row r="5561">
          <cell r="B5561" t="str">
            <v xml:space="preserve">João Gomes Pinheiro                </v>
          </cell>
        </row>
        <row r="5562">
          <cell r="B5562" t="str">
            <v xml:space="preserve">João Humberto Bulcão               </v>
          </cell>
        </row>
        <row r="5563">
          <cell r="B5563" t="str">
            <v xml:space="preserve">João I da Silva,Filhos, Lda.       </v>
          </cell>
        </row>
        <row r="5564">
          <cell r="B5564" t="str">
            <v xml:space="preserve">João Jacinto Tomé, Lda.            </v>
          </cell>
        </row>
        <row r="5565">
          <cell r="B5565" t="str">
            <v xml:space="preserve">João Jorge Santos Nascimento       </v>
          </cell>
        </row>
        <row r="5566">
          <cell r="B5566" t="str">
            <v xml:space="preserve">João Jorge Santos Nascimento       </v>
          </cell>
        </row>
        <row r="5567">
          <cell r="B5567" t="str">
            <v xml:space="preserve">João José Lordelo Teixeira         </v>
          </cell>
        </row>
        <row r="5568">
          <cell r="B5568" t="str">
            <v xml:space="preserve">João José N. Belamente             </v>
          </cell>
        </row>
        <row r="5569">
          <cell r="B5569" t="str">
            <v xml:space="preserve">João José Simões Roque             </v>
          </cell>
        </row>
        <row r="5570">
          <cell r="B5570" t="str">
            <v xml:space="preserve">João Luis C.Botelho                </v>
          </cell>
        </row>
        <row r="5571">
          <cell r="B5571" t="str">
            <v xml:space="preserve">João Luis de Oliveira Pereira      </v>
          </cell>
        </row>
        <row r="5572">
          <cell r="B5572" t="str">
            <v xml:space="preserve">João Luís Ferreira                 </v>
          </cell>
        </row>
        <row r="5573">
          <cell r="B5573" t="str">
            <v xml:space="preserve">João Luis Ferreira, Lda            </v>
          </cell>
        </row>
        <row r="5574">
          <cell r="B5574" t="str">
            <v xml:space="preserve">JOAO LUIS FIRMINO BATISTA          </v>
          </cell>
        </row>
        <row r="5575">
          <cell r="B5575" t="str">
            <v xml:space="preserve">João Luís Martins Sequeira         </v>
          </cell>
        </row>
        <row r="5576">
          <cell r="B5576" t="str">
            <v xml:space="preserve">João Luis Silva Botelho Correia    </v>
          </cell>
        </row>
        <row r="5577">
          <cell r="B5577" t="str">
            <v xml:space="preserve">JOAO LUIS TRAVASSOS TOSTOES        </v>
          </cell>
        </row>
        <row r="5578">
          <cell r="B5578" t="str">
            <v xml:space="preserve">João M. Correia da Costa           </v>
          </cell>
        </row>
        <row r="5579">
          <cell r="B5579" t="str">
            <v>JOAO M. SEABRA PEREIRA CABRAL MENER</v>
          </cell>
        </row>
        <row r="5580">
          <cell r="B5580" t="str">
            <v xml:space="preserve">João M.J.Pinto - Climatização,Lda  </v>
          </cell>
        </row>
        <row r="5581">
          <cell r="B5581" t="str">
            <v xml:space="preserve">João M.Moutinho Rodrigues Barbosa  </v>
          </cell>
        </row>
        <row r="5582">
          <cell r="B5582" t="str">
            <v xml:space="preserve">João Manuel Afonso Pereira         </v>
          </cell>
        </row>
        <row r="5583">
          <cell r="B5583" t="str">
            <v xml:space="preserve">João Manuel Agria Torres           </v>
          </cell>
        </row>
        <row r="5584">
          <cell r="B5584" t="str">
            <v xml:space="preserve">João Manuel Amaral Vidigal         </v>
          </cell>
        </row>
        <row r="5585">
          <cell r="B5585" t="str">
            <v xml:space="preserve">João Manuel Cabral Simão           </v>
          </cell>
        </row>
        <row r="5586">
          <cell r="B5586" t="str">
            <v xml:space="preserve">João Manuel Corvelo Tavares        </v>
          </cell>
        </row>
        <row r="5587">
          <cell r="B5587" t="str">
            <v xml:space="preserve">João Manuel Costa Sebastião        </v>
          </cell>
        </row>
        <row r="5588">
          <cell r="B5588" t="str">
            <v xml:space="preserve">João Manuel D. Almeida Magalhães   </v>
          </cell>
        </row>
        <row r="5589">
          <cell r="B5589" t="str">
            <v xml:space="preserve">João Manuel da Costa Marciano      </v>
          </cell>
        </row>
        <row r="5590">
          <cell r="B5590" t="str">
            <v xml:space="preserve">JOAO MANUEL DA CRUZ GONÇALVES      </v>
          </cell>
        </row>
        <row r="5591">
          <cell r="B5591" t="str">
            <v xml:space="preserve">JOAO MANUEL DA SILVA PIRES         </v>
          </cell>
        </row>
        <row r="5592">
          <cell r="B5592" t="str">
            <v xml:space="preserve">João Manuel de Faria C. Marques    </v>
          </cell>
        </row>
        <row r="5593">
          <cell r="B5593" t="str">
            <v xml:space="preserve">João Manuel Dias Carrusca,Ldª      </v>
          </cell>
        </row>
        <row r="5594">
          <cell r="B5594" t="str">
            <v xml:space="preserve">JOAO MANUEL F.AGORRETA ALPUIM      </v>
          </cell>
        </row>
        <row r="5595">
          <cell r="B5595" t="str">
            <v xml:space="preserve">JOAO MANUEL FERREIRA MARTINS       </v>
          </cell>
        </row>
        <row r="5596">
          <cell r="B5596" t="str">
            <v xml:space="preserve">JOAO MANUEL GUERREIRO LEIRIA       </v>
          </cell>
        </row>
        <row r="5597">
          <cell r="B5597" t="str">
            <v xml:space="preserve">João Manuel Ivo da Silva           </v>
          </cell>
        </row>
        <row r="5598">
          <cell r="B5598" t="str">
            <v xml:space="preserve">JOAO MANUEL LEITAO EDMUNDO         </v>
          </cell>
        </row>
        <row r="5599">
          <cell r="B5599" t="str">
            <v xml:space="preserve">João Manuel Manso Ramos            </v>
          </cell>
        </row>
        <row r="5600">
          <cell r="B5600" t="str">
            <v xml:space="preserve">JOAO MANUEL MARTINS MOREIRA        </v>
          </cell>
        </row>
        <row r="5601">
          <cell r="B5601" t="str">
            <v xml:space="preserve">JOAO MANUEL PAULO MENDES           </v>
          </cell>
        </row>
        <row r="5602">
          <cell r="B5602" t="str">
            <v xml:space="preserve">João Manuel Puim Soares            </v>
          </cell>
        </row>
        <row r="5603">
          <cell r="B5603" t="str">
            <v xml:space="preserve">João Manuel Puim Sousa             </v>
          </cell>
        </row>
        <row r="5604">
          <cell r="B5604" t="str">
            <v xml:space="preserve">João Manuel Raposo Tavares         </v>
          </cell>
        </row>
        <row r="5605">
          <cell r="B5605" t="str">
            <v xml:space="preserve">João Manuel Rebelo Rego Almeida    </v>
          </cell>
        </row>
        <row r="5606">
          <cell r="B5606" t="str">
            <v xml:space="preserve">JOAO MANUEL S. GARCES CORREA       </v>
          </cell>
        </row>
        <row r="5607">
          <cell r="B5607" t="str">
            <v xml:space="preserve">João Manuel S. Monteiro            </v>
          </cell>
        </row>
        <row r="5608">
          <cell r="B5608" t="str">
            <v xml:space="preserve">João Manuel S.Barradas Guerreiro   </v>
          </cell>
        </row>
        <row r="5609">
          <cell r="B5609" t="str">
            <v xml:space="preserve">João Marciano - Unipessoal, Lda    </v>
          </cell>
        </row>
        <row r="5610">
          <cell r="B5610" t="str">
            <v xml:space="preserve">JOAO MARIANO ANDRADE PAIVA         </v>
          </cell>
        </row>
        <row r="5611">
          <cell r="B5611" t="str">
            <v xml:space="preserve">João Maurílio Nóbrega Caires       </v>
          </cell>
        </row>
        <row r="5612">
          <cell r="B5612" t="str">
            <v xml:space="preserve">João Micael                        </v>
          </cell>
        </row>
        <row r="5613">
          <cell r="B5613" t="str">
            <v>João Micael -Protocolo Imagem Com.U</v>
          </cell>
        </row>
        <row r="5614">
          <cell r="B5614" t="str">
            <v xml:space="preserve">João Miguel Correia de Almeida     </v>
          </cell>
        </row>
        <row r="5615">
          <cell r="B5615" t="str">
            <v xml:space="preserve">JOÃO MIGUEL LEONARDO FERREIRA      </v>
          </cell>
        </row>
        <row r="5616">
          <cell r="B5616" t="str">
            <v xml:space="preserve">João Miguel Lourenço               </v>
          </cell>
        </row>
        <row r="5617">
          <cell r="B5617" t="str">
            <v xml:space="preserve">JOAO MIGUEL SANTOS PEREIRA GIL     </v>
          </cell>
        </row>
        <row r="5618">
          <cell r="B5618" t="str">
            <v xml:space="preserve">João Miguel Sias Duarte            </v>
          </cell>
        </row>
        <row r="5619">
          <cell r="B5619" t="str">
            <v xml:space="preserve">João Miguel Vinhinh.Santos Lopes   </v>
          </cell>
        </row>
        <row r="5620">
          <cell r="B5620" t="str">
            <v xml:space="preserve">JOAO MIGUEL VINHINHA SANTOS LOPES  </v>
          </cell>
        </row>
        <row r="5621">
          <cell r="B5621" t="str">
            <v>João Nabais &amp; Assosciados-Soc.Advog</v>
          </cell>
        </row>
        <row r="5622">
          <cell r="B5622" t="str">
            <v xml:space="preserve">JOAO NUNES                         </v>
          </cell>
        </row>
        <row r="5623">
          <cell r="B5623" t="str">
            <v xml:space="preserve">JOAO NUNO GONCALVES FERNANDES      </v>
          </cell>
        </row>
        <row r="5624">
          <cell r="B5624" t="str">
            <v xml:space="preserve">João Paulino Silveira Dias         </v>
          </cell>
        </row>
        <row r="5625">
          <cell r="B5625" t="str">
            <v xml:space="preserve">JOAO PAULO CODINA DE FIGUEIREDO    </v>
          </cell>
        </row>
        <row r="5626">
          <cell r="B5626" t="str">
            <v xml:space="preserve">JOAO PAULO DA SILVA LEAL NEVES     </v>
          </cell>
        </row>
        <row r="5627">
          <cell r="B5627" t="str">
            <v xml:space="preserve">JOÃO PAULO DO NASCIMENTO SARAIVA   </v>
          </cell>
        </row>
        <row r="5628">
          <cell r="B5628" t="str">
            <v xml:space="preserve">João Paulo Domingos Carvalho       </v>
          </cell>
        </row>
        <row r="5629">
          <cell r="B5629" t="str">
            <v xml:space="preserve">João Paulo Gonçalo Freitas         </v>
          </cell>
        </row>
        <row r="5630">
          <cell r="B5630" t="str">
            <v xml:space="preserve">JOAO PAULO LEITE CABRAL            </v>
          </cell>
        </row>
        <row r="5631">
          <cell r="B5631" t="str">
            <v xml:space="preserve">JOAO PAULO MENDES REIS             </v>
          </cell>
        </row>
        <row r="5632">
          <cell r="B5632" t="str">
            <v xml:space="preserve">João Paulo Neves Mendes Moreira    </v>
          </cell>
        </row>
        <row r="5633">
          <cell r="B5633" t="str">
            <v xml:space="preserve">JOAO PEDRO BARRELA CERQUEIRA       </v>
          </cell>
        </row>
        <row r="5634">
          <cell r="B5634" t="str">
            <v xml:space="preserve">João Pedro de Matos Serra          </v>
          </cell>
        </row>
        <row r="5635">
          <cell r="B5635" t="str">
            <v xml:space="preserve">JOAO PEDRO MATIAS DE LIMA          </v>
          </cell>
        </row>
        <row r="5636">
          <cell r="B5636" t="str">
            <v xml:space="preserve">João Pimente-Editora e Distrib.Lda </v>
          </cell>
        </row>
        <row r="5637">
          <cell r="B5637" t="str">
            <v xml:space="preserve">JOAO PIRES FARINHA                 </v>
          </cell>
        </row>
        <row r="5638">
          <cell r="B5638" t="str">
            <v xml:space="preserve">João R. Matos, SA                  </v>
          </cell>
        </row>
        <row r="5639">
          <cell r="B5639" t="str">
            <v xml:space="preserve">JOAO RAFAEL M. A. SANTA MARTA      </v>
          </cell>
        </row>
        <row r="5640">
          <cell r="B5640" t="str">
            <v xml:space="preserve">João Raposo-Comunicação Visual     </v>
          </cell>
        </row>
        <row r="5641">
          <cell r="B5641" t="str">
            <v xml:space="preserve">JOAO RESENDES NUNES CORVELO        </v>
          </cell>
        </row>
        <row r="5642">
          <cell r="B5642" t="str">
            <v xml:space="preserve">João Rodrigo S.Valério Vicente     </v>
          </cell>
        </row>
        <row r="5643">
          <cell r="B5643" t="str">
            <v xml:space="preserve">João Salvador, Lda.                </v>
          </cell>
        </row>
        <row r="5644">
          <cell r="B5644" t="str">
            <v xml:space="preserve">João Serafim de Freitas            </v>
          </cell>
        </row>
        <row r="5645">
          <cell r="B5645" t="str">
            <v xml:space="preserve">João Sousa Braga, Soc.Unipess.Lda  </v>
          </cell>
        </row>
        <row r="5646">
          <cell r="B5646" t="str">
            <v xml:space="preserve">João Vasco Pereira da Costa        </v>
          </cell>
        </row>
        <row r="5647">
          <cell r="B5647" t="str">
            <v xml:space="preserve">João Vieira e Filhos, Lda          </v>
          </cell>
        </row>
        <row r="5648">
          <cell r="B5648" t="str">
            <v xml:space="preserve">Joaquim  Azevedo Moreira           </v>
          </cell>
        </row>
        <row r="5649">
          <cell r="B5649" t="str">
            <v xml:space="preserve">JOAQUIM  DOS SANTOS                </v>
          </cell>
        </row>
        <row r="5650">
          <cell r="B5650" t="str">
            <v xml:space="preserve">JOAQUIM ANTONIO ALMEIDA RODRIGUES  </v>
          </cell>
        </row>
        <row r="5651">
          <cell r="B5651" t="str">
            <v xml:space="preserve">Joaquim António Silva Mendes       </v>
          </cell>
        </row>
        <row r="5652">
          <cell r="B5652" t="str">
            <v xml:space="preserve">JOAQUIM ARTUR DA SILVA QUEIROS     </v>
          </cell>
        </row>
        <row r="5653">
          <cell r="B5653" t="str">
            <v xml:space="preserve">JOAQUIM AUGUSTO DOMINGUES DAMAS    </v>
          </cell>
        </row>
        <row r="5654">
          <cell r="B5654" t="str">
            <v xml:space="preserve">Joaquim Azevedo Araújo             </v>
          </cell>
        </row>
        <row r="5655">
          <cell r="B5655" t="str">
            <v xml:space="preserve">Joaquim Carlos Marques P.Gil       </v>
          </cell>
        </row>
        <row r="5656">
          <cell r="B5656" t="str">
            <v xml:space="preserve">Joaquim Costa Correia              </v>
          </cell>
        </row>
        <row r="5657">
          <cell r="B5657" t="str">
            <v xml:space="preserve">Joaquim da Rocha Pinto             </v>
          </cell>
        </row>
        <row r="5658">
          <cell r="B5658" t="str">
            <v xml:space="preserve">Joaquim de Oliveira Mendes         </v>
          </cell>
        </row>
        <row r="5659">
          <cell r="B5659" t="str">
            <v xml:space="preserve">Joaquim Diniz Correia Soares       </v>
          </cell>
        </row>
        <row r="5660">
          <cell r="B5660" t="str">
            <v xml:space="preserve">Joaquim dos Santos, Lda            </v>
          </cell>
        </row>
        <row r="5661">
          <cell r="B5661" t="str">
            <v xml:space="preserve">Joaquim Emídio e M.Fátima Emídio   </v>
          </cell>
        </row>
        <row r="5662">
          <cell r="B5662" t="str">
            <v xml:space="preserve">Joaquim Esteves Morais             </v>
          </cell>
        </row>
        <row r="5663">
          <cell r="B5663" t="str">
            <v xml:space="preserve">Joaquim Fernando Leite Cardoso     </v>
          </cell>
        </row>
        <row r="5664">
          <cell r="B5664" t="str">
            <v xml:space="preserve">JOAQUIM FERNANDO M. ALMEIDA        </v>
          </cell>
        </row>
        <row r="5665">
          <cell r="B5665" t="str">
            <v xml:space="preserve">JOAQUIM FERREIRA DE SOUSA CARREIRA </v>
          </cell>
        </row>
        <row r="5666">
          <cell r="B5666" t="str">
            <v xml:space="preserve">Joaquim Galinha do Couto           </v>
          </cell>
        </row>
        <row r="5667">
          <cell r="B5667" t="str">
            <v xml:space="preserve">JOAQUIM JOSE JESUS CORREIA         </v>
          </cell>
        </row>
        <row r="5668">
          <cell r="B5668" t="str">
            <v xml:space="preserve">JOAQUIM JOSE MENEZES GONCALVES     </v>
          </cell>
        </row>
        <row r="5669">
          <cell r="B5669" t="str">
            <v xml:space="preserve">Joaquim José Viegas Ramos          </v>
          </cell>
        </row>
        <row r="5670">
          <cell r="B5670" t="str">
            <v xml:space="preserve">Joaquim Machado, Lda               </v>
          </cell>
        </row>
        <row r="5671">
          <cell r="B5671" t="str">
            <v xml:space="preserve">Joaquim Machado, Lda               </v>
          </cell>
        </row>
        <row r="5672">
          <cell r="B5672" t="str">
            <v xml:space="preserve">Joaquim Manuel Carvalhal e Silva   </v>
          </cell>
        </row>
        <row r="5673">
          <cell r="B5673" t="str">
            <v xml:space="preserve">JOAQUIM MIGUEL DIAS MOREIRA        </v>
          </cell>
        </row>
        <row r="5674">
          <cell r="B5674" t="str">
            <v>Joaquim P.Silva-Serralh.M.Civil,Lda</v>
          </cell>
        </row>
        <row r="5675">
          <cell r="B5675" t="str">
            <v xml:space="preserve">JOAQUIM PAULO CORREIA DE OLIVEIRA  </v>
          </cell>
        </row>
        <row r="5676">
          <cell r="B5676" t="str">
            <v xml:space="preserve">Joaquim Pereira P. &amp; Irmãos, Lda   </v>
          </cell>
        </row>
        <row r="5677">
          <cell r="B5677" t="str">
            <v xml:space="preserve">JOAQUIM RAFAEL PEREIRA             </v>
          </cell>
        </row>
        <row r="5678">
          <cell r="B5678" t="str">
            <v xml:space="preserve">Joaquim Rui Nogueira Freire        </v>
          </cell>
        </row>
        <row r="5679">
          <cell r="B5679" t="str">
            <v xml:space="preserve">Joaquim Serrano                    </v>
          </cell>
        </row>
        <row r="5680">
          <cell r="B5680" t="str">
            <v xml:space="preserve">Joaquim Simões da Silva            </v>
          </cell>
        </row>
        <row r="5681">
          <cell r="B5681" t="str">
            <v xml:space="preserve">Joaquim Simões da Silva            </v>
          </cell>
        </row>
        <row r="5682">
          <cell r="B5682" t="str">
            <v xml:space="preserve">Joaquim Sousa &amp; Ana, Lda           </v>
          </cell>
        </row>
        <row r="5683">
          <cell r="B5683" t="str">
            <v xml:space="preserve">Joaquim Verdasca Júnior,Herd.,Lda  </v>
          </cell>
        </row>
        <row r="5684">
          <cell r="B5684" t="str">
            <v xml:space="preserve">Joaquim Vicente e Vicente, Lda.    </v>
          </cell>
        </row>
        <row r="5685">
          <cell r="B5685" t="str">
            <v xml:space="preserve">JOAQUIM VIEIRA CARVALHO            </v>
          </cell>
        </row>
        <row r="5686">
          <cell r="B5686" t="str">
            <v>JOAQUINA MARIA O. ANDRADE L. MARCHÃ</v>
          </cell>
        </row>
        <row r="5687">
          <cell r="B5687" t="str">
            <v xml:space="preserve">Joaquina Maria Ribeiro Brites      </v>
          </cell>
        </row>
        <row r="5688">
          <cell r="B5688" t="str">
            <v xml:space="preserve">Jobe-Prédios e Projectos Lda       </v>
          </cell>
        </row>
        <row r="5689">
          <cell r="B5689" t="str">
            <v xml:space="preserve">Joca Metalomecânica, S.A.          </v>
          </cell>
        </row>
        <row r="5690">
          <cell r="B5690" t="str">
            <v>JOCELYN ELIZABETH HUNTER MCCALL FER</v>
          </cell>
        </row>
        <row r="5691">
          <cell r="B5691" t="str">
            <v xml:space="preserve">Jocril-Soc.Transform.Acrílicos,Lda </v>
          </cell>
        </row>
        <row r="5692">
          <cell r="B5692" t="str">
            <v xml:space="preserve">Jodrax - Com.Equip.Escritório, Lda </v>
          </cell>
        </row>
        <row r="5693">
          <cell r="B5693" t="str">
            <v xml:space="preserve">Jografel-Com.Rep.Eq.Art.Graf.Lda   </v>
          </cell>
        </row>
        <row r="5694">
          <cell r="B5694" t="str">
            <v xml:space="preserve">Johannes Krieger                   </v>
          </cell>
        </row>
        <row r="5695">
          <cell r="B5695" t="str">
            <v xml:space="preserve">Johnson Controls Portugal BE, Lda  </v>
          </cell>
        </row>
        <row r="5696">
          <cell r="B5696" t="str">
            <v>Jol - Com.de Aut.e Peç.Oficina, Lda</v>
          </cell>
        </row>
        <row r="5697">
          <cell r="B5697" t="str">
            <v xml:space="preserve">Jolufra-Equip. de Escritório, Lda  </v>
          </cell>
        </row>
        <row r="5698">
          <cell r="B5698" t="str">
            <v xml:space="preserve">Jomagope, Lda                      </v>
          </cell>
        </row>
        <row r="5699">
          <cell r="B5699" t="str">
            <v xml:space="preserve">Jonal, Lda                         </v>
          </cell>
        </row>
        <row r="5700">
          <cell r="B5700" t="str">
            <v xml:space="preserve">Jop-Veiculos e Pecas, Lda          </v>
          </cell>
        </row>
        <row r="5701">
          <cell r="B5701" t="str">
            <v>JORDAO MANUEL MARTINS TAVARES FAULH</v>
          </cell>
        </row>
        <row r="5702">
          <cell r="B5702" t="str">
            <v xml:space="preserve">Jorge A. Câmara                    </v>
          </cell>
        </row>
        <row r="5703">
          <cell r="B5703" t="str">
            <v xml:space="preserve">JORGE AFONSO S.B.MACHADO DIAS      </v>
          </cell>
        </row>
        <row r="5704">
          <cell r="B5704" t="str">
            <v xml:space="preserve">Jorge Afonso-Top.Est.e Planeam.    </v>
          </cell>
        </row>
        <row r="5705">
          <cell r="B5705" t="str">
            <v xml:space="preserve">Jorge Alberto Cabral Botelho       </v>
          </cell>
        </row>
        <row r="5706">
          <cell r="B5706" t="str">
            <v xml:space="preserve">JORGE ALBERTO DOS REIS ARRUDA      </v>
          </cell>
        </row>
        <row r="5707">
          <cell r="B5707" t="str">
            <v xml:space="preserve">Jorge Alberto Gago da Câmara       </v>
          </cell>
        </row>
        <row r="5708">
          <cell r="B5708" t="str">
            <v xml:space="preserve">JORGE ALBERTO LOURENÇO COUTO       </v>
          </cell>
        </row>
        <row r="5709">
          <cell r="B5709" t="str">
            <v xml:space="preserve">Jorge Alberto Lourenço Couto       </v>
          </cell>
        </row>
        <row r="5710">
          <cell r="B5710" t="str">
            <v xml:space="preserve">JORGE ALEXANDRE SERAFIM SANTOS     </v>
          </cell>
        </row>
        <row r="5711">
          <cell r="B5711" t="str">
            <v xml:space="preserve">JORGE ANIBAL  MARQUES LOPES        </v>
          </cell>
        </row>
        <row r="5712">
          <cell r="B5712" t="str">
            <v xml:space="preserve">Jorge António Teixeira Leal        </v>
          </cell>
        </row>
        <row r="5713">
          <cell r="B5713" t="str">
            <v xml:space="preserve">Jorge Artur Pires Serra            </v>
          </cell>
        </row>
        <row r="5714">
          <cell r="B5714" t="str">
            <v xml:space="preserve">JORGE AUGUSTO COSTA BARREIRA       </v>
          </cell>
        </row>
        <row r="5715">
          <cell r="B5715" t="str">
            <v xml:space="preserve">Jorge Botelho Electronica          </v>
          </cell>
        </row>
        <row r="5716">
          <cell r="B5716" t="str">
            <v xml:space="preserve">Jorge de Freitas Bairos            </v>
          </cell>
        </row>
        <row r="5717">
          <cell r="B5717" t="str">
            <v xml:space="preserve">JORGE DUARTE TAVARES               </v>
          </cell>
        </row>
        <row r="5718">
          <cell r="B5718" t="str">
            <v xml:space="preserve">Jorge Guerreiro Salgado            </v>
          </cell>
        </row>
        <row r="5719">
          <cell r="B5719" t="str">
            <v xml:space="preserve">JORGE HENRIQUE PINTO SILVA         </v>
          </cell>
        </row>
        <row r="5720">
          <cell r="B5720" t="str">
            <v xml:space="preserve">Jorge Joaquim Pinho Santos, Lda    </v>
          </cell>
        </row>
        <row r="5721">
          <cell r="B5721" t="str">
            <v xml:space="preserve">Jorge José                         </v>
          </cell>
        </row>
        <row r="5722">
          <cell r="B5722" t="str">
            <v xml:space="preserve">Jorge Lozano                       </v>
          </cell>
        </row>
        <row r="5723">
          <cell r="B5723" t="str">
            <v xml:space="preserve">JORGE LUCIANO AZEVEDO CARVALHO     </v>
          </cell>
        </row>
        <row r="5724">
          <cell r="B5724" t="str">
            <v xml:space="preserve">Jorge M. C. Silva                  </v>
          </cell>
        </row>
        <row r="5725">
          <cell r="B5725" t="str">
            <v xml:space="preserve">JORGE MANUEL A. GOMES CABRAL       </v>
          </cell>
        </row>
        <row r="5726">
          <cell r="B5726" t="str">
            <v xml:space="preserve">Jorge Manuel Cesar Freire          </v>
          </cell>
        </row>
        <row r="5727">
          <cell r="B5727" t="str">
            <v xml:space="preserve">Jorge Manuel César Freire          </v>
          </cell>
        </row>
        <row r="5728">
          <cell r="B5728" t="str">
            <v xml:space="preserve">JORGE MANUEL DAS NEVES BATISTA     </v>
          </cell>
        </row>
        <row r="5729">
          <cell r="B5729" t="str">
            <v xml:space="preserve">Jorge Manuel F.Medeiros da Ponte   </v>
          </cell>
        </row>
        <row r="5730">
          <cell r="B5730" t="str">
            <v xml:space="preserve">Jorge Manuel Fortunato Amaro       </v>
          </cell>
        </row>
        <row r="5731">
          <cell r="B5731" t="str">
            <v xml:space="preserve">Jorge Manuel Francisco da Silva    </v>
          </cell>
        </row>
        <row r="5732">
          <cell r="B5732" t="str">
            <v xml:space="preserve">JORGE MANUEL GOUVEIA CAMPOS        </v>
          </cell>
        </row>
        <row r="5733">
          <cell r="B5733" t="str">
            <v xml:space="preserve">JORGE MANUEL MAIA DE OLIVEIRA      </v>
          </cell>
        </row>
        <row r="5734">
          <cell r="B5734" t="str">
            <v xml:space="preserve">JORGE MANUEL MANTEIGAS NUNES       </v>
          </cell>
        </row>
        <row r="5735">
          <cell r="B5735" t="str">
            <v xml:space="preserve">JORGE MANUEL MELGUEIRA             </v>
          </cell>
        </row>
        <row r="5736">
          <cell r="B5736" t="str">
            <v xml:space="preserve">Jorge Manuel Pereira de Medeiros   </v>
          </cell>
        </row>
        <row r="5737">
          <cell r="B5737" t="str">
            <v xml:space="preserve">Jorge Manuel Rodrigo Martins       </v>
          </cell>
        </row>
        <row r="5738">
          <cell r="B5738" t="str">
            <v xml:space="preserve">JORGE MANUEL S. OLIVEIRA FURTADO   </v>
          </cell>
        </row>
        <row r="5739">
          <cell r="B5739" t="str">
            <v xml:space="preserve">Jorge Manuel Santos                </v>
          </cell>
        </row>
        <row r="5740">
          <cell r="B5740" t="str">
            <v xml:space="preserve">JORGE MANUEL SANTOS MOREIRA        </v>
          </cell>
        </row>
        <row r="5741">
          <cell r="B5741" t="str">
            <v xml:space="preserve">JORGE MANUEL SEABRA ROMARIZ        </v>
          </cell>
        </row>
        <row r="5742">
          <cell r="B5742" t="str">
            <v xml:space="preserve">Jorge Manuel Silva Sá              </v>
          </cell>
        </row>
        <row r="5743">
          <cell r="B5743" t="str">
            <v xml:space="preserve">Jorge Medeiros, Lda                </v>
          </cell>
        </row>
        <row r="5744">
          <cell r="B5744" t="str">
            <v xml:space="preserve">JORGE MIGUEL BORGES CARVALHO BRAGA </v>
          </cell>
        </row>
        <row r="5745">
          <cell r="B5745" t="str">
            <v xml:space="preserve">Jorge Miguel Cordeiro Silva        </v>
          </cell>
        </row>
        <row r="5746">
          <cell r="B5746" t="str">
            <v xml:space="preserve">JORGE MIGUEL DO ADRO BATISTA       </v>
          </cell>
        </row>
        <row r="5747">
          <cell r="B5747" t="str">
            <v xml:space="preserve">Jorge Miguel G. Ferreira Sampaio   </v>
          </cell>
        </row>
        <row r="5748">
          <cell r="B5748" t="str">
            <v xml:space="preserve">JORGE MIGUEL QUENTAL CAEIRO        </v>
          </cell>
        </row>
        <row r="5749">
          <cell r="B5749" t="str">
            <v xml:space="preserve">Jorge Miguel Tomé Silva Cordeiro   </v>
          </cell>
        </row>
        <row r="5750">
          <cell r="B5750" t="str">
            <v xml:space="preserve">JORGE PAULO DUARTE RODRIGUES       </v>
          </cell>
        </row>
        <row r="5751">
          <cell r="B5751" t="str">
            <v xml:space="preserve">JORGE PAULO SOARES CRUZ            </v>
          </cell>
        </row>
        <row r="5752">
          <cell r="B5752" t="str">
            <v>Jorge Vilela-Mont.Industr.-S.Unip,L</v>
          </cell>
        </row>
        <row r="5753">
          <cell r="B5753" t="str">
            <v xml:space="preserve">Jorge Welsh - Porcelana Oriental e </v>
          </cell>
        </row>
        <row r="5754">
          <cell r="B5754" t="str">
            <v xml:space="preserve">Jorjauto-Soc.Com.Rodoviário, Lda   </v>
          </cell>
        </row>
        <row r="5755">
          <cell r="B5755" t="str">
            <v xml:space="preserve">Jornal da Região                   </v>
          </cell>
        </row>
        <row r="5756">
          <cell r="B5756" t="str">
            <v xml:space="preserve">Jornal de Leiria                   </v>
          </cell>
        </row>
        <row r="5757">
          <cell r="B5757" t="str">
            <v xml:space="preserve">Jornal do Fundão-Editora,Lda.      </v>
          </cell>
        </row>
        <row r="5758">
          <cell r="B5758" t="str">
            <v>Jornal dos Reformados e Terceira Id</v>
          </cell>
        </row>
        <row r="5759">
          <cell r="B5759" t="str">
            <v xml:space="preserve">Jornal Fiscal-Ed.Legisl.Fiscal.Lda </v>
          </cell>
        </row>
        <row r="5760">
          <cell r="B5760" t="str">
            <v xml:space="preserve">Jornal Matinal, Lda                </v>
          </cell>
        </row>
        <row r="5761">
          <cell r="B5761" t="str">
            <v xml:space="preserve">Jornalinveste                      </v>
          </cell>
        </row>
        <row r="5762">
          <cell r="B5762" t="str">
            <v>José A. F. Cardoso - S. Unipessoal,</v>
          </cell>
        </row>
        <row r="5763">
          <cell r="B5763" t="str">
            <v xml:space="preserve">José A. Neves Ferreira             </v>
          </cell>
        </row>
        <row r="5764">
          <cell r="B5764" t="str">
            <v xml:space="preserve">José A.Mendes Assoc.Soc.desp.Ofi   </v>
          </cell>
        </row>
        <row r="5765">
          <cell r="B5765" t="str">
            <v xml:space="preserve">JOSE ABEL RAMALHO LARANJEIRA       </v>
          </cell>
        </row>
        <row r="5766">
          <cell r="B5766" t="str">
            <v xml:space="preserve">JOSE AGOSTINHO DE MOURA CHAVES     </v>
          </cell>
        </row>
        <row r="5767">
          <cell r="B5767" t="str">
            <v xml:space="preserve">JOSE ALBERTO CORREIA VAZ NATARIO   </v>
          </cell>
        </row>
        <row r="5768">
          <cell r="B5768" t="str">
            <v xml:space="preserve">José Alberto dos R.R.Sousa, Lda.   </v>
          </cell>
        </row>
        <row r="5769">
          <cell r="B5769" t="str">
            <v xml:space="preserve">José Alberto Pereira Ferreira      </v>
          </cell>
        </row>
        <row r="5770">
          <cell r="B5770" t="str">
            <v xml:space="preserve">JOSE ALBERTO SARDO RAMOS PEREIRA   </v>
          </cell>
        </row>
        <row r="5771">
          <cell r="B5771" t="str">
            <v xml:space="preserve">JOSE ALBERTO SOUSA RAMOS           </v>
          </cell>
        </row>
        <row r="5772">
          <cell r="B5772" t="str">
            <v xml:space="preserve">José Alberto Tavares               </v>
          </cell>
        </row>
        <row r="5773">
          <cell r="B5773" t="str">
            <v xml:space="preserve">José Alberto Tavares, Lda          </v>
          </cell>
        </row>
        <row r="5774">
          <cell r="B5774" t="str">
            <v xml:space="preserve">José Albertomisea Adbelnor         </v>
          </cell>
        </row>
        <row r="5775">
          <cell r="B5775" t="str">
            <v xml:space="preserve">José Almeida Gomes &amp; Filhos,Lda    </v>
          </cell>
        </row>
        <row r="5776">
          <cell r="B5776" t="str">
            <v xml:space="preserve">José Álvaro Teodoro &amp; Filhos, Lda  </v>
          </cell>
        </row>
        <row r="5777">
          <cell r="B5777" t="str">
            <v xml:space="preserve">José Alves Bento                   </v>
          </cell>
        </row>
        <row r="5778">
          <cell r="B5778" t="str">
            <v xml:space="preserve">José Angelo de Jesus Salgueiro     </v>
          </cell>
        </row>
        <row r="5779">
          <cell r="B5779" t="str">
            <v xml:space="preserve">JOSE ANTONIO ALVES SILVA           </v>
          </cell>
        </row>
        <row r="5780">
          <cell r="B5780" t="str">
            <v xml:space="preserve">JOSE ANTÓNIO DO CABO POMBO         </v>
          </cell>
        </row>
        <row r="5781">
          <cell r="B5781" t="str">
            <v xml:space="preserve">José António Domingos Silva        </v>
          </cell>
        </row>
        <row r="5782">
          <cell r="B5782" t="str">
            <v xml:space="preserve">José António Domingues Silva       </v>
          </cell>
        </row>
        <row r="5783">
          <cell r="B5783" t="str">
            <v xml:space="preserve">JOSE ANTONIO DOS SANTOS FREITAS    </v>
          </cell>
        </row>
        <row r="5784">
          <cell r="B5784" t="str">
            <v xml:space="preserve">José António F Soares              </v>
          </cell>
        </row>
        <row r="5785">
          <cell r="B5785" t="str">
            <v xml:space="preserve">José António Fagundo Raposo        </v>
          </cell>
        </row>
        <row r="5786">
          <cell r="B5786" t="str">
            <v xml:space="preserve">José António Fagundo Raposo        </v>
          </cell>
        </row>
        <row r="5787">
          <cell r="B5787" t="str">
            <v xml:space="preserve">José António Garcia, Lda           </v>
          </cell>
        </row>
        <row r="5788">
          <cell r="B5788" t="str">
            <v xml:space="preserve">JOSE ANTONIO MADEIRA COELHO        </v>
          </cell>
        </row>
        <row r="5789">
          <cell r="B5789" t="str">
            <v xml:space="preserve">JOSÉ ANTÓNIO MONTEIRO BARREIRO     </v>
          </cell>
        </row>
        <row r="5790">
          <cell r="B5790" t="str">
            <v xml:space="preserve">JOSE ANTONIO OLIVEIRA LOPES        </v>
          </cell>
        </row>
        <row r="5791">
          <cell r="B5791" t="str">
            <v>JOSE ANTONIO PINTO F. OLIVEIRA VINA</v>
          </cell>
        </row>
        <row r="5792">
          <cell r="B5792" t="str">
            <v xml:space="preserve">JOSE ANTONIO RUAS FIALHO           </v>
          </cell>
        </row>
        <row r="5793">
          <cell r="B5793" t="str">
            <v xml:space="preserve">JOSE ANTONIO RUFAS SITIMA          </v>
          </cell>
        </row>
        <row r="5794">
          <cell r="B5794" t="str">
            <v xml:space="preserve">José António Santos Freitas        </v>
          </cell>
        </row>
        <row r="5795">
          <cell r="B5795" t="str">
            <v xml:space="preserve">José António Santos Freitas        </v>
          </cell>
        </row>
        <row r="5796">
          <cell r="B5796" t="str">
            <v>José António Santos Freitas-Bloquea</v>
          </cell>
        </row>
        <row r="5797">
          <cell r="B5797" t="str">
            <v xml:space="preserve">José António Tavares R.Chaves      </v>
          </cell>
        </row>
        <row r="5798">
          <cell r="B5798" t="str">
            <v xml:space="preserve">JOSE ANTÓNIO VIDINHAS MAURICIO     </v>
          </cell>
        </row>
        <row r="5799">
          <cell r="B5799" t="str">
            <v xml:space="preserve">José António Viveiros Moura        </v>
          </cell>
        </row>
        <row r="5800">
          <cell r="B5800" t="str">
            <v xml:space="preserve">JOSE ARMANDO SOUSA BRAGA           </v>
          </cell>
        </row>
        <row r="5801">
          <cell r="B5801" t="str">
            <v xml:space="preserve">José Arnaldo Abreu                 </v>
          </cell>
        </row>
        <row r="5802">
          <cell r="B5802" t="str">
            <v>José Arruda-Importação e Exportação</v>
          </cell>
        </row>
        <row r="5803">
          <cell r="B5803" t="str">
            <v>José Artur Cruz Leal,Unipessoal,Lda</v>
          </cell>
        </row>
        <row r="5804">
          <cell r="B5804" t="str">
            <v xml:space="preserve">José Artur da Cruz Leal            </v>
          </cell>
        </row>
        <row r="5805">
          <cell r="B5805" t="str">
            <v xml:space="preserve">JOSÉ AUGUSTO HEITOR FONSECA        </v>
          </cell>
        </row>
        <row r="5806">
          <cell r="B5806" t="str">
            <v>José Augusto Martins Vieira &amp; F.,Ld</v>
          </cell>
        </row>
        <row r="5807">
          <cell r="B5807" t="str">
            <v xml:space="preserve">José Augusto Strecht Ribeiro, Lda  </v>
          </cell>
        </row>
        <row r="5808">
          <cell r="B5808" t="str">
            <v xml:space="preserve">JOSE AUGUSTO TORRES DIAS MOREIRA   </v>
          </cell>
        </row>
        <row r="5809">
          <cell r="B5809" t="str">
            <v xml:space="preserve">José Azevedo - Loja do Peter       </v>
          </cell>
        </row>
        <row r="5810">
          <cell r="B5810" t="str">
            <v xml:space="preserve">José B. Taveira e Ca., Lda.        </v>
          </cell>
        </row>
        <row r="5811">
          <cell r="B5811" t="str">
            <v xml:space="preserve">José Barandela, Lda                </v>
          </cell>
        </row>
        <row r="5812">
          <cell r="B5812" t="str">
            <v xml:space="preserve">JOSE BATISTA CESAR                 </v>
          </cell>
        </row>
        <row r="5813">
          <cell r="B5813" t="str">
            <v xml:space="preserve">José Bernardino Coelho Silveira    </v>
          </cell>
        </row>
        <row r="5814">
          <cell r="B5814" t="str">
            <v xml:space="preserve">José Bernardo Rodrigues            </v>
          </cell>
        </row>
        <row r="5815">
          <cell r="B5815" t="str">
            <v xml:space="preserve">José Borda &amp; Cia, Lda              </v>
          </cell>
        </row>
        <row r="5816">
          <cell r="B5816" t="str">
            <v xml:space="preserve">José Bragança Pinheiro             </v>
          </cell>
        </row>
        <row r="5817">
          <cell r="B5817" t="str">
            <v xml:space="preserve">José Cabral Bairos                 </v>
          </cell>
        </row>
        <row r="5818">
          <cell r="B5818" t="str">
            <v xml:space="preserve">José Camilo Pastor                 </v>
          </cell>
        </row>
        <row r="5819">
          <cell r="B5819" t="str">
            <v xml:space="preserve">José Carlos  Botelho Moniz         </v>
          </cell>
        </row>
        <row r="5820">
          <cell r="B5820" t="str">
            <v xml:space="preserve">Jose Carlos B Lopes                </v>
          </cell>
        </row>
        <row r="5821">
          <cell r="B5821" t="str">
            <v xml:space="preserve">José Carlos Branco Colaço Alegre   </v>
          </cell>
        </row>
        <row r="5822">
          <cell r="B5822" t="str">
            <v xml:space="preserve">JOSE CARLOS CORREIA ROCHETA        </v>
          </cell>
        </row>
        <row r="5823">
          <cell r="B5823" t="str">
            <v>José Carlos de Melim &amp; Filhos, Lda.</v>
          </cell>
        </row>
        <row r="5824">
          <cell r="B5824" t="str">
            <v xml:space="preserve">José Carlos Pedroso G. Macieira    </v>
          </cell>
        </row>
        <row r="5825">
          <cell r="B5825" t="str">
            <v xml:space="preserve">JOSE CARLOS PRAZERES ALMEIDA       </v>
          </cell>
        </row>
        <row r="5826">
          <cell r="B5826" t="str">
            <v xml:space="preserve">José Carlos Silva Oliveira         </v>
          </cell>
        </row>
        <row r="5827">
          <cell r="B5827" t="str">
            <v xml:space="preserve">JOSE CARLOS TAVARES SILVA          </v>
          </cell>
        </row>
        <row r="5828">
          <cell r="B5828" t="str">
            <v xml:space="preserve">José Carlos Vieira de Andrade      </v>
          </cell>
        </row>
        <row r="5829">
          <cell r="B5829" t="str">
            <v xml:space="preserve">José Castro Lopes da Silva         </v>
          </cell>
        </row>
        <row r="5830">
          <cell r="B5830" t="str">
            <v xml:space="preserve">JOSE CIRILO SILVA PEREIRA          </v>
          </cell>
        </row>
        <row r="5831">
          <cell r="B5831" t="str">
            <v>José Constantino Costa e Filhos, Ld</v>
          </cell>
        </row>
        <row r="5832">
          <cell r="B5832" t="str">
            <v xml:space="preserve">Jose Costa da Silva                </v>
          </cell>
        </row>
        <row r="5833">
          <cell r="B5833" t="str">
            <v xml:space="preserve">José Costa, Unipessoal, Lda        </v>
          </cell>
        </row>
        <row r="5834">
          <cell r="B5834" t="str">
            <v xml:space="preserve">José Cotta-Eq. Médicos Serviços,SA </v>
          </cell>
        </row>
        <row r="5835">
          <cell r="B5835" t="str">
            <v xml:space="preserve">José Couceiro Dias de Oliveira     </v>
          </cell>
        </row>
        <row r="5836">
          <cell r="B5836" t="str">
            <v xml:space="preserve">José da Costa e Filhos, Lda.       </v>
          </cell>
        </row>
        <row r="5837">
          <cell r="B5837" t="str">
            <v xml:space="preserve">José da Costa Lamas                </v>
          </cell>
        </row>
        <row r="5838">
          <cell r="B5838" t="str">
            <v xml:space="preserve">José da Costa Pereira              </v>
          </cell>
        </row>
        <row r="5839">
          <cell r="B5839" t="str">
            <v xml:space="preserve">José da Luz Sardo Ruano            </v>
          </cell>
        </row>
        <row r="5840">
          <cell r="B5840" t="str">
            <v xml:space="preserve">José da Luz Sardo Ruano            </v>
          </cell>
        </row>
        <row r="5841">
          <cell r="B5841" t="str">
            <v xml:space="preserve">José da Silva Alberto              </v>
          </cell>
        </row>
        <row r="5842">
          <cell r="B5842" t="str">
            <v xml:space="preserve">JOSE DA SILVA MIRANDA              </v>
          </cell>
        </row>
        <row r="5843">
          <cell r="B5843" t="str">
            <v xml:space="preserve">José Dâmaso &amp; Filhas, Lda          </v>
          </cell>
        </row>
        <row r="5844">
          <cell r="B5844" t="str">
            <v xml:space="preserve">José das Dores G. Vaz              </v>
          </cell>
        </row>
        <row r="5845">
          <cell r="B5845" t="str">
            <v xml:space="preserve">José de Almeida &amp; Filhos, Lda      </v>
          </cell>
        </row>
        <row r="5846">
          <cell r="B5846" t="str">
            <v xml:space="preserve">JOSE DE CARVALHO MOREIRA SALVADOR  </v>
          </cell>
        </row>
        <row r="5847">
          <cell r="B5847" t="str">
            <v xml:space="preserve">José de Chaves Melo e Cª, Lda.     </v>
          </cell>
        </row>
        <row r="5848">
          <cell r="B5848" t="str">
            <v xml:space="preserve">JOSE DE CHAVES REIS                </v>
          </cell>
        </row>
        <row r="5849">
          <cell r="B5849" t="str">
            <v xml:space="preserve">José de Freitas Braga              </v>
          </cell>
        </row>
        <row r="5850">
          <cell r="B5850" t="str">
            <v xml:space="preserve">José de Freitas Silva              </v>
          </cell>
        </row>
        <row r="5851">
          <cell r="B5851" t="str">
            <v xml:space="preserve">José de Sá Bettencourt             </v>
          </cell>
        </row>
        <row r="5852">
          <cell r="B5852" t="str">
            <v xml:space="preserve">JOSE DE SOUSA BAIROS               </v>
          </cell>
        </row>
        <row r="5853">
          <cell r="B5853" t="str">
            <v xml:space="preserve">José Dias                          </v>
          </cell>
        </row>
        <row r="5854">
          <cell r="B5854" t="str">
            <v xml:space="preserve">José Dias Frias                    </v>
          </cell>
        </row>
        <row r="5855">
          <cell r="B5855" t="str">
            <v xml:space="preserve">José do Couto, Lda                 </v>
          </cell>
        </row>
        <row r="5856">
          <cell r="B5856" t="str">
            <v xml:space="preserve">José do Rêgo Silva                 </v>
          </cell>
        </row>
        <row r="5857">
          <cell r="B5857" t="str">
            <v xml:space="preserve">José do Rosário Cohen              </v>
          </cell>
        </row>
        <row r="5858">
          <cell r="B5858" t="str">
            <v xml:space="preserve">José dos Santos Ramalho            </v>
          </cell>
        </row>
        <row r="5859">
          <cell r="B5859" t="str">
            <v xml:space="preserve">José Drago &amp; Associados            </v>
          </cell>
        </row>
        <row r="5860">
          <cell r="B5860" t="str">
            <v xml:space="preserve">JOSE DURÃO SOARES                  </v>
          </cell>
        </row>
        <row r="5861">
          <cell r="B5861" t="str">
            <v xml:space="preserve">José E.Pires Construção Civil      </v>
          </cell>
        </row>
        <row r="5862">
          <cell r="B5862" t="str">
            <v xml:space="preserve">José Eduardo Celorico Drago        </v>
          </cell>
        </row>
        <row r="5863">
          <cell r="B5863" t="str">
            <v xml:space="preserve">José Eduardo Chaves Correia        </v>
          </cell>
        </row>
        <row r="5864">
          <cell r="B5864" t="str">
            <v xml:space="preserve">José Eduardo Martins e Filhos,S.A. </v>
          </cell>
        </row>
        <row r="5865">
          <cell r="B5865" t="str">
            <v xml:space="preserve">JOSE FELICIANO BATISTA CARVALHO    </v>
          </cell>
        </row>
        <row r="5866">
          <cell r="B5866" t="str">
            <v xml:space="preserve">José Félix                         </v>
          </cell>
        </row>
        <row r="5867">
          <cell r="B5867" t="str">
            <v xml:space="preserve">José Fernandes &amp; Moreira, Lda      </v>
          </cell>
        </row>
        <row r="5868">
          <cell r="B5868" t="str">
            <v xml:space="preserve">José Fernandes da Silva            </v>
          </cell>
        </row>
        <row r="5869">
          <cell r="B5869" t="str">
            <v xml:space="preserve">José Fernando B. Santos            </v>
          </cell>
        </row>
        <row r="5870">
          <cell r="B5870" t="str">
            <v xml:space="preserve">José Fernando Bráz Santos          </v>
          </cell>
        </row>
        <row r="5871">
          <cell r="B5871" t="str">
            <v xml:space="preserve">José Fernando Miranda Costa,Lda    </v>
          </cell>
        </row>
        <row r="5872">
          <cell r="B5872" t="str">
            <v xml:space="preserve">José Ferreira de Andrade, Lda      </v>
          </cell>
        </row>
        <row r="5873">
          <cell r="B5873" t="str">
            <v xml:space="preserve">JOSE FIGUEIREDO SOUSA              </v>
          </cell>
        </row>
        <row r="5874">
          <cell r="B5874" t="str">
            <v xml:space="preserve">José Filipe e Filho, Lda           </v>
          </cell>
        </row>
        <row r="5875">
          <cell r="B5875" t="str">
            <v xml:space="preserve">José Flamínio Roza                 </v>
          </cell>
        </row>
        <row r="5876">
          <cell r="B5876" t="str">
            <v xml:space="preserve">José Fontes Sousa                  </v>
          </cell>
        </row>
        <row r="5877">
          <cell r="B5877" t="str">
            <v xml:space="preserve">JOSE FRANCISCO MARQUES MARTINS     </v>
          </cell>
        </row>
        <row r="5878">
          <cell r="B5878" t="str">
            <v xml:space="preserve">José Francisco Neves, Lda          </v>
          </cell>
        </row>
        <row r="5879">
          <cell r="B5879" t="str">
            <v xml:space="preserve">JOSE FRANCISCO OLIVEIRA            </v>
          </cell>
        </row>
        <row r="5880">
          <cell r="B5880" t="str">
            <v xml:space="preserve">José Francisco Pedro de Matos      </v>
          </cell>
        </row>
        <row r="5881">
          <cell r="B5881" t="str">
            <v xml:space="preserve">JOSE FRANCISCO PENEDO MARQUES      </v>
          </cell>
        </row>
        <row r="5882">
          <cell r="B5882" t="str">
            <v xml:space="preserve">José Francisco Saraiva L.Fragoso   </v>
          </cell>
        </row>
        <row r="5883">
          <cell r="B5883" t="str">
            <v xml:space="preserve">José Francisco Teves Silva         </v>
          </cell>
        </row>
        <row r="5884">
          <cell r="B5884" t="str">
            <v xml:space="preserve">José Furtado Cardoso, Lda.         </v>
          </cell>
        </row>
        <row r="5885">
          <cell r="B5885" t="str">
            <v xml:space="preserve">José Gabriel Queiro                </v>
          </cell>
        </row>
        <row r="5886">
          <cell r="B5886" t="str">
            <v xml:space="preserve">José Garcia                        </v>
          </cell>
        </row>
        <row r="5887">
          <cell r="B5887" t="str">
            <v xml:space="preserve">José Gaspar Correia, Lda.          </v>
          </cell>
        </row>
        <row r="5888">
          <cell r="B5888" t="str">
            <v xml:space="preserve">José Gomes Soares                  </v>
          </cell>
        </row>
        <row r="5889">
          <cell r="B5889" t="str">
            <v xml:space="preserve">José Gonçalves de Freitas          </v>
          </cell>
        </row>
        <row r="5890">
          <cell r="B5890" t="str">
            <v xml:space="preserve">JOSE GONÇALVES FREDERICO           </v>
          </cell>
        </row>
        <row r="5891">
          <cell r="B5891" t="str">
            <v xml:space="preserve">JOSE GUILHERME MAGALHÃES HALL      </v>
          </cell>
        </row>
        <row r="5892">
          <cell r="B5892" t="str">
            <v xml:space="preserve">José H. B. Rocha                   </v>
          </cell>
        </row>
        <row r="5893">
          <cell r="B5893" t="str">
            <v xml:space="preserve">José H.F.Lopes-desp.Ofic.,A.,Lda   </v>
          </cell>
        </row>
        <row r="5894">
          <cell r="B5894" t="str">
            <v xml:space="preserve">José H.G.Azevedo-Soc.Unipess.Lda   </v>
          </cell>
        </row>
        <row r="5895">
          <cell r="B5895" t="str">
            <v xml:space="preserve">José Helder de Freitas             </v>
          </cell>
        </row>
        <row r="5896">
          <cell r="B5896" t="str">
            <v xml:space="preserve">José Henrique Nunes                </v>
          </cell>
        </row>
        <row r="5897">
          <cell r="B5897" t="str">
            <v xml:space="preserve">JOSE HENRIQUE VIANA LOPES          </v>
          </cell>
        </row>
        <row r="5898">
          <cell r="B5898" t="str">
            <v xml:space="preserve">JOSE HUMBERTO PEREIRA              </v>
          </cell>
        </row>
        <row r="5899">
          <cell r="B5899" t="str">
            <v xml:space="preserve">JOSE HUMBERTO SOARES COELHO        </v>
          </cell>
        </row>
        <row r="5900">
          <cell r="B5900" t="str">
            <v xml:space="preserve">José J. Silvino Colaço             </v>
          </cell>
        </row>
        <row r="5901">
          <cell r="B5901" t="str">
            <v xml:space="preserve">JOSE JAIME ROMANEIRO RIBEIRO       </v>
          </cell>
        </row>
        <row r="5902">
          <cell r="B5902" t="str">
            <v xml:space="preserve">JOSE JOAO CARAPUCINHA DE SOUSA     </v>
          </cell>
        </row>
        <row r="5903">
          <cell r="B5903" t="str">
            <v xml:space="preserve">José João Ferreira Pedro           </v>
          </cell>
        </row>
        <row r="5904">
          <cell r="B5904" t="str">
            <v xml:space="preserve">José João Ferreira Pedro           </v>
          </cell>
        </row>
        <row r="5905">
          <cell r="B5905" t="str">
            <v xml:space="preserve">JOSE JOAO MALAQUIAS PINTAO         </v>
          </cell>
        </row>
        <row r="5906">
          <cell r="B5906" t="str">
            <v xml:space="preserve">José Joaquim Arruda Monteiro       </v>
          </cell>
        </row>
        <row r="5907">
          <cell r="B5907" t="str">
            <v xml:space="preserve">JOSE JOAQUIM DE CARVALHO           </v>
          </cell>
        </row>
        <row r="5908">
          <cell r="B5908" t="str">
            <v xml:space="preserve">José Joaquim Falcão Moura          </v>
          </cell>
        </row>
        <row r="5909">
          <cell r="B5909" t="str">
            <v xml:space="preserve">José Joaquim Fernandes             </v>
          </cell>
        </row>
        <row r="5910">
          <cell r="B5910" t="str">
            <v xml:space="preserve">José Joaquim Garcia, Lda           </v>
          </cell>
        </row>
        <row r="5911">
          <cell r="B5911" t="str">
            <v xml:space="preserve">José Joaquim Silvino Colaço, Lda   </v>
          </cell>
        </row>
        <row r="5912">
          <cell r="B5912" t="str">
            <v xml:space="preserve">JOSE JORGE DIMAS RODRIGUES GLORIA  </v>
          </cell>
        </row>
        <row r="5913">
          <cell r="B5913" t="str">
            <v xml:space="preserve">José Júlio de Castro Fernandes,SA  </v>
          </cell>
        </row>
        <row r="5914">
          <cell r="B5914" t="str">
            <v xml:space="preserve">José L. Coruche Ribeiro da Cunha   </v>
          </cell>
        </row>
        <row r="5915">
          <cell r="B5915" t="str">
            <v xml:space="preserve">José Laranjeira Santos             </v>
          </cell>
        </row>
        <row r="5916">
          <cell r="B5916" t="str">
            <v xml:space="preserve">José Leopoldo R.Mateus Leal        </v>
          </cell>
        </row>
        <row r="5917">
          <cell r="B5917" t="str">
            <v xml:space="preserve">JOSE LIBANIO VIEGAS GONCALVES      </v>
          </cell>
        </row>
        <row r="5918">
          <cell r="B5918" t="str">
            <v xml:space="preserve">José Liberto-Serraç.Carpint.,Lda   </v>
          </cell>
        </row>
        <row r="5919">
          <cell r="B5919" t="str">
            <v xml:space="preserve">José Lopes e Sousa, Lda.           </v>
          </cell>
        </row>
        <row r="5920">
          <cell r="B5920" t="str">
            <v xml:space="preserve">José Lucas Alves Luis              </v>
          </cell>
        </row>
        <row r="5921">
          <cell r="B5921" t="str">
            <v xml:space="preserve">José Luis                          </v>
          </cell>
        </row>
        <row r="5922">
          <cell r="B5922" t="str">
            <v xml:space="preserve">José Luis &amp; Cª, Lda                </v>
          </cell>
        </row>
        <row r="5923">
          <cell r="B5923" t="str">
            <v xml:space="preserve">José Luís Barata                   </v>
          </cell>
        </row>
        <row r="5924">
          <cell r="B5924" t="str">
            <v xml:space="preserve">José Luís C.V.Rolo Garcia          </v>
          </cell>
        </row>
        <row r="5925">
          <cell r="B5925" t="str">
            <v xml:space="preserve">José Luis Gaudêncio Gonçalves,Lda  </v>
          </cell>
        </row>
        <row r="5926">
          <cell r="B5926" t="str">
            <v xml:space="preserve">José Luís M. S. Teixeira           </v>
          </cell>
        </row>
        <row r="5927">
          <cell r="B5927" t="str">
            <v xml:space="preserve">JOSE LUIS MENDES MACEDO            </v>
          </cell>
        </row>
        <row r="5928">
          <cell r="B5928" t="str">
            <v xml:space="preserve">José Luis N. Anjos                 </v>
          </cell>
        </row>
        <row r="5929">
          <cell r="B5929" t="str">
            <v xml:space="preserve">JOSE LUIS RABAÇAL SILVA            </v>
          </cell>
        </row>
        <row r="5930">
          <cell r="B5930" t="str">
            <v xml:space="preserve">José Luís Saragoça                 </v>
          </cell>
        </row>
        <row r="5931">
          <cell r="B5931" t="str">
            <v xml:space="preserve">JOSE LUIZ MARTINS ALVES            </v>
          </cell>
        </row>
        <row r="5932">
          <cell r="B5932" t="str">
            <v xml:space="preserve">José M.  Pacheco Bastos, Lda       </v>
          </cell>
        </row>
        <row r="5933">
          <cell r="B5933" t="str">
            <v xml:space="preserve">José M. Vaz Pereira, SA            </v>
          </cell>
        </row>
        <row r="5934">
          <cell r="B5934" t="str">
            <v xml:space="preserve">José Manteigas Martins             </v>
          </cell>
        </row>
        <row r="5935">
          <cell r="B5935" t="str">
            <v xml:space="preserve">José Manuel  Dias dos Santos       </v>
          </cell>
        </row>
        <row r="5936">
          <cell r="B5936" t="str">
            <v xml:space="preserve">JOSE MANUEL  PONTES RODRIGUES      </v>
          </cell>
        </row>
        <row r="5937">
          <cell r="B5937" t="str">
            <v xml:space="preserve">JOSE MANUEL ANTUNES COSTA SERRAO   </v>
          </cell>
        </row>
        <row r="5938">
          <cell r="B5938" t="str">
            <v xml:space="preserve">José Manuel Arruda Pimentel, S.U.  </v>
          </cell>
        </row>
        <row r="5939">
          <cell r="B5939" t="str">
            <v xml:space="preserve">JOSE MANUEL CHAVES LEONARDO        </v>
          </cell>
        </row>
        <row r="5940">
          <cell r="B5940" t="str">
            <v xml:space="preserve">JOSE MANUEL COSTA MOREIRINHA       </v>
          </cell>
        </row>
        <row r="5941">
          <cell r="B5941" t="str">
            <v xml:space="preserve">JOSE MANUEL COVAS MOREIRA RAMOS    </v>
          </cell>
        </row>
        <row r="5942">
          <cell r="B5942" t="str">
            <v xml:space="preserve">JOSE MANUEL DA COSTA CARREIRO      </v>
          </cell>
        </row>
        <row r="5943">
          <cell r="B5943" t="str">
            <v xml:space="preserve">JOSE MANUEL DA PONTE COSTA         </v>
          </cell>
        </row>
        <row r="5944">
          <cell r="B5944" t="str">
            <v xml:space="preserve">JOSE MANUEL DA SILVA               </v>
          </cell>
        </row>
        <row r="5945">
          <cell r="B5945" t="str">
            <v xml:space="preserve">José Manuel da Silva Oliveira      </v>
          </cell>
        </row>
        <row r="5946">
          <cell r="B5946" t="str">
            <v xml:space="preserve">JOSE MANUEL DE CAMPOS MENDES       </v>
          </cell>
        </row>
        <row r="5947">
          <cell r="B5947" t="str">
            <v xml:space="preserve">José Manuel do Livramento          </v>
          </cell>
        </row>
        <row r="5948">
          <cell r="B5948" t="str">
            <v xml:space="preserve">José Manuel F.Bento dos Santos     </v>
          </cell>
        </row>
        <row r="5949">
          <cell r="B5949" t="str">
            <v xml:space="preserve">José Manuel Ferreira de Sousa      </v>
          </cell>
        </row>
        <row r="5950">
          <cell r="B5950" t="str">
            <v xml:space="preserve">José Manuel Figueira Paulino       </v>
          </cell>
        </row>
        <row r="5951">
          <cell r="B5951" t="str">
            <v xml:space="preserve">José Manuel G.R.Azevedo            </v>
          </cell>
        </row>
        <row r="5952">
          <cell r="B5952" t="str">
            <v xml:space="preserve">JOSE MANUEL GIL CRUZ               </v>
          </cell>
        </row>
        <row r="5953">
          <cell r="B5953" t="str">
            <v xml:space="preserve">José Manuel Guardado Moreira       </v>
          </cell>
        </row>
        <row r="5954">
          <cell r="B5954" t="str">
            <v xml:space="preserve">José Manuel Leão Toste Rego        </v>
          </cell>
        </row>
        <row r="5955">
          <cell r="B5955" t="str">
            <v xml:space="preserve">José Manuel Leite                  </v>
          </cell>
        </row>
        <row r="5956">
          <cell r="B5956" t="str">
            <v xml:space="preserve">JOSE MANUEL LIMA GOMES             </v>
          </cell>
        </row>
        <row r="5957">
          <cell r="B5957" t="str">
            <v xml:space="preserve">José Manuel Lopes Santimano        </v>
          </cell>
        </row>
        <row r="5958">
          <cell r="B5958" t="str">
            <v xml:space="preserve">JOSE MANUEL MATIAS MENDES          </v>
          </cell>
        </row>
        <row r="5959">
          <cell r="B5959" t="str">
            <v xml:space="preserve">José Manuel Medeiros Silva         </v>
          </cell>
        </row>
        <row r="5960">
          <cell r="B5960" t="str">
            <v xml:space="preserve">JOSE MANUEL MONTEIRO GINJA         </v>
          </cell>
        </row>
        <row r="5961">
          <cell r="B5961" t="str">
            <v xml:space="preserve">José Manuel Patrício R. Moniz      </v>
          </cell>
        </row>
        <row r="5962">
          <cell r="B5962" t="str">
            <v xml:space="preserve">José Manuel Ponte Costa            </v>
          </cell>
        </row>
        <row r="5963">
          <cell r="B5963" t="str">
            <v xml:space="preserve">JOSE MANUEL RAMALHO SANTOS         </v>
          </cell>
        </row>
        <row r="5964">
          <cell r="B5964" t="str">
            <v xml:space="preserve">JOSE MANUEL RAMOS PEREIRA          </v>
          </cell>
        </row>
        <row r="5965">
          <cell r="B5965" t="str">
            <v xml:space="preserve">José Manuel Sá de Matos            </v>
          </cell>
        </row>
        <row r="5966">
          <cell r="B5966" t="str">
            <v xml:space="preserve">José Manuel Santos                 </v>
          </cell>
        </row>
        <row r="5967">
          <cell r="B5967" t="str">
            <v xml:space="preserve">JOSE MANUEL SILVEIRA GOMES DA NAVE </v>
          </cell>
        </row>
        <row r="5968">
          <cell r="B5968" t="str">
            <v xml:space="preserve">JOSE MANUEL SOUSA GONCALVES        </v>
          </cell>
        </row>
        <row r="5969">
          <cell r="B5969" t="str">
            <v xml:space="preserve">José Manuel Tavares Nobre          </v>
          </cell>
        </row>
        <row r="5970">
          <cell r="B5970" t="str">
            <v xml:space="preserve">José Manuel Teixeira Editor, Lda   </v>
          </cell>
        </row>
        <row r="5971">
          <cell r="B5971" t="str">
            <v xml:space="preserve">José Marciano H. S. Ricardo        </v>
          </cell>
        </row>
        <row r="5972">
          <cell r="B5972" t="str">
            <v>José Marciano Henriques da Silva Ri</v>
          </cell>
        </row>
        <row r="5973">
          <cell r="B5973" t="str">
            <v xml:space="preserve">JOSÉ MARIA BONIFÁCIO, LDª          </v>
          </cell>
        </row>
        <row r="5974">
          <cell r="B5974" t="str">
            <v xml:space="preserve">JOSÉ MARIA BONIFÁCIO, LDª          </v>
          </cell>
        </row>
        <row r="5975">
          <cell r="B5975" t="str">
            <v xml:space="preserve">JOSE MARIA CORREIA DA SILVA        </v>
          </cell>
        </row>
        <row r="5976">
          <cell r="B5976" t="str">
            <v xml:space="preserve">José Maria Cunha Moita             </v>
          </cell>
        </row>
        <row r="5977">
          <cell r="B5977" t="str">
            <v xml:space="preserve">José Maria da Fonseca Vinhos, Lda  </v>
          </cell>
        </row>
        <row r="5978">
          <cell r="B5978" t="str">
            <v xml:space="preserve">José Maria da Silva                </v>
          </cell>
        </row>
        <row r="5979">
          <cell r="B5979" t="str">
            <v xml:space="preserve">José Maria da Silva, Herdeiros     </v>
          </cell>
        </row>
        <row r="5980">
          <cell r="B5980" t="str">
            <v xml:space="preserve">José Maria de Freitas SIlva        </v>
          </cell>
        </row>
        <row r="5981">
          <cell r="B5981" t="str">
            <v xml:space="preserve">José Maria de Freitas Silva, Lda   </v>
          </cell>
        </row>
        <row r="5982">
          <cell r="B5982" t="str">
            <v xml:space="preserve">JOSE MARIA DOS SANTOS              </v>
          </cell>
        </row>
        <row r="5983">
          <cell r="B5983" t="str">
            <v xml:space="preserve">José Maria F.Marques               </v>
          </cell>
        </row>
        <row r="5984">
          <cell r="B5984" t="str">
            <v xml:space="preserve">JOSE MARIA FERREIRA SILVA          </v>
          </cell>
        </row>
        <row r="5985">
          <cell r="B5985" t="str">
            <v xml:space="preserve">José Maria Rebelo                  </v>
          </cell>
        </row>
        <row r="5986">
          <cell r="B5986" t="str">
            <v xml:space="preserve">José Maria Vieira, SA              </v>
          </cell>
        </row>
        <row r="5987">
          <cell r="B5987" t="str">
            <v xml:space="preserve">José Mário Brandão, Lda            </v>
          </cell>
        </row>
        <row r="5988">
          <cell r="B5988" t="str">
            <v xml:space="preserve">José Marquês, Lda                  </v>
          </cell>
        </row>
        <row r="5989">
          <cell r="B5989" t="str">
            <v xml:space="preserve">José Martins Aguiar &amp; Aguiar, Lda  </v>
          </cell>
        </row>
        <row r="5990">
          <cell r="B5990" t="str">
            <v xml:space="preserve">José Mateus Clemente do Brito      </v>
          </cell>
        </row>
        <row r="5991">
          <cell r="B5991" t="str">
            <v xml:space="preserve">José Mateus da Costa Medina        </v>
          </cell>
        </row>
        <row r="5992">
          <cell r="B5992" t="str">
            <v xml:space="preserve">José Matias de Alvo e Irmão        </v>
          </cell>
        </row>
        <row r="5993">
          <cell r="B5993" t="str">
            <v xml:space="preserve">JOSE MIGUEL DE ALMEIDA CAVACO      </v>
          </cell>
        </row>
        <row r="5994">
          <cell r="B5994" t="str">
            <v xml:space="preserve">José Miguel Ferreira S.Sardinha    </v>
          </cell>
        </row>
        <row r="5995">
          <cell r="B5995" t="str">
            <v xml:space="preserve">José Miranda G.Barros Garcia       </v>
          </cell>
        </row>
        <row r="5996">
          <cell r="B5996" t="str">
            <v xml:space="preserve">José Moniz Sousa Calouro           </v>
          </cell>
        </row>
        <row r="5997">
          <cell r="B5997" t="str">
            <v xml:space="preserve">José Monjardino, SA                </v>
          </cell>
        </row>
        <row r="5998">
          <cell r="B5998" t="str">
            <v xml:space="preserve">JOSE MOREIRA MOURA                 </v>
          </cell>
        </row>
        <row r="5999">
          <cell r="B5999" t="str">
            <v xml:space="preserve">José Moura Moreira                 </v>
          </cell>
        </row>
        <row r="6000">
          <cell r="B6000" t="str">
            <v xml:space="preserve">José Neto &amp; Resendes, Ldª          </v>
          </cell>
        </row>
        <row r="6001">
          <cell r="B6001" t="str">
            <v xml:space="preserve">José Neto e Filhos, Lda            </v>
          </cell>
        </row>
        <row r="6002">
          <cell r="B6002" t="str">
            <v xml:space="preserve">José Nogueira                      </v>
          </cell>
        </row>
        <row r="6003">
          <cell r="B6003" t="str">
            <v xml:space="preserve">José Norberto Goulart              </v>
          </cell>
        </row>
        <row r="6004">
          <cell r="B6004" t="str">
            <v xml:space="preserve">José Pacheco Pereira               </v>
          </cell>
        </row>
        <row r="6005">
          <cell r="B6005" t="str">
            <v xml:space="preserve">José Paulino G. da Rosa, Lda.      </v>
          </cell>
        </row>
        <row r="6006">
          <cell r="B6006" t="str">
            <v xml:space="preserve">José Paulo Batista Gomes           </v>
          </cell>
        </row>
        <row r="6007">
          <cell r="B6007" t="str">
            <v xml:space="preserve">José Paulo F.Oliveira Machado      </v>
          </cell>
        </row>
        <row r="6008">
          <cell r="B6008" t="str">
            <v xml:space="preserve">JOSE PAULO FARO GONCALVES          </v>
          </cell>
        </row>
        <row r="6009">
          <cell r="B6009" t="str">
            <v xml:space="preserve">José Paulo Medeiros de Castro,Lda  </v>
          </cell>
        </row>
        <row r="6010">
          <cell r="B6010" t="str">
            <v xml:space="preserve">José Pedro Araújo Bruto da Costa   </v>
          </cell>
        </row>
        <row r="6011">
          <cell r="B6011" t="str">
            <v xml:space="preserve">JOSE PEDRO CHAVES LEONARDO         </v>
          </cell>
        </row>
        <row r="6012">
          <cell r="B6012" t="str">
            <v xml:space="preserve">José Pedro da Silva e Fil., Lda.   </v>
          </cell>
        </row>
        <row r="6013">
          <cell r="B6013" t="str">
            <v>JOSÉ PEDRO INFANTE DE LA CERDA SCAR</v>
          </cell>
        </row>
        <row r="6014">
          <cell r="B6014" t="str">
            <v xml:space="preserve">José Pedro Lopes Moreno            </v>
          </cell>
        </row>
        <row r="6015">
          <cell r="B6015" t="str">
            <v xml:space="preserve">JOSE PEREIRA DE MOURA CABRAL       </v>
          </cell>
        </row>
        <row r="6016">
          <cell r="B6016" t="str">
            <v xml:space="preserve">José Pereira Sousa                 </v>
          </cell>
        </row>
        <row r="6017">
          <cell r="B6017" t="str">
            <v xml:space="preserve">JOSE PROENCA SEIXAS                </v>
          </cell>
        </row>
        <row r="6018">
          <cell r="B6018" t="str">
            <v xml:space="preserve">José Rafael Lopes Silva Charrua    </v>
          </cell>
        </row>
        <row r="6019">
          <cell r="B6019" t="str">
            <v xml:space="preserve">José Rego Silva                    </v>
          </cell>
        </row>
        <row r="6020">
          <cell r="B6020" t="str">
            <v xml:space="preserve">José Reis, Lda                     </v>
          </cell>
        </row>
        <row r="6021">
          <cell r="B6021" t="str">
            <v xml:space="preserve">JOSE RENATO MOURATO PEREIRA        </v>
          </cell>
        </row>
        <row r="6022">
          <cell r="B6022" t="str">
            <v xml:space="preserve">JOSE RESENDES SANTOS               </v>
          </cell>
        </row>
        <row r="6023">
          <cell r="B6023" t="str">
            <v>JOSE RICARDO DUQUE DE OLIVEIRA NUNE</v>
          </cell>
        </row>
        <row r="6024">
          <cell r="B6024" t="str">
            <v xml:space="preserve">José Rodrigues                     </v>
          </cell>
        </row>
        <row r="6025">
          <cell r="B6025" t="str">
            <v xml:space="preserve">José Rodrigues Queirós             </v>
          </cell>
        </row>
        <row r="6026">
          <cell r="B6026" t="str">
            <v xml:space="preserve">José Rodrigues Ribeiro Peixinho    </v>
          </cell>
        </row>
        <row r="6027">
          <cell r="B6027" t="str">
            <v xml:space="preserve">JOSE ROSA PERES                    </v>
          </cell>
        </row>
        <row r="6028">
          <cell r="B6028" t="str">
            <v xml:space="preserve">José Rui dos Santos Seabra         </v>
          </cell>
        </row>
        <row r="6029">
          <cell r="B6029" t="str">
            <v xml:space="preserve">José Rui Patacas Gonçalves Vieira  </v>
          </cell>
        </row>
        <row r="6030">
          <cell r="B6030" t="str">
            <v xml:space="preserve">José Samuel Pestana França         </v>
          </cell>
        </row>
        <row r="6031">
          <cell r="B6031" t="str">
            <v xml:space="preserve">José Sequeira Marcelino            </v>
          </cell>
        </row>
        <row r="6032">
          <cell r="B6032" t="str">
            <v xml:space="preserve">José Sereno-Public.Iluminação, SA  </v>
          </cell>
        </row>
        <row r="6033">
          <cell r="B6033" t="str">
            <v xml:space="preserve">José Silva P.Leite e Irmão, Lda    </v>
          </cell>
        </row>
        <row r="6034">
          <cell r="B6034" t="str">
            <v xml:space="preserve">JOSE SILVEIRA AVILA                </v>
          </cell>
        </row>
        <row r="6035">
          <cell r="B6035" t="str">
            <v xml:space="preserve">José Silvino Freitas               </v>
          </cell>
        </row>
        <row r="6036">
          <cell r="B6036" t="str">
            <v xml:space="preserve">José Silvino Freitas               </v>
          </cell>
        </row>
        <row r="6037">
          <cell r="B6037" t="str">
            <v xml:space="preserve">José Simões                        </v>
          </cell>
        </row>
        <row r="6038">
          <cell r="B6038" t="str">
            <v xml:space="preserve">JOSE SOARES MELO                   </v>
          </cell>
        </row>
        <row r="6039">
          <cell r="B6039" t="str">
            <v xml:space="preserve">José Tavares - Decorações, Lda     </v>
          </cell>
        </row>
        <row r="6040">
          <cell r="B6040" t="str">
            <v xml:space="preserve">José Tavares da Silva, Lda         </v>
          </cell>
        </row>
        <row r="6041">
          <cell r="B6041" t="str">
            <v xml:space="preserve">José Teodoro Inácio                </v>
          </cell>
        </row>
        <row r="6042">
          <cell r="B6042" t="str">
            <v xml:space="preserve">JOSE TOMAS GOUVEIA ENES BAGANHA    </v>
          </cell>
        </row>
        <row r="6043">
          <cell r="B6043" t="str">
            <v xml:space="preserve">José Tomás Porto                   </v>
          </cell>
        </row>
        <row r="6044">
          <cell r="B6044" t="str">
            <v>José V.Pinto,Mendes,Paiva &amp; Correia</v>
          </cell>
        </row>
        <row r="6045">
          <cell r="B6045" t="str">
            <v xml:space="preserve">José Vaz Monteiro Afonso           </v>
          </cell>
        </row>
        <row r="6046">
          <cell r="B6046" t="str">
            <v xml:space="preserve">José Vicente S. Reis               </v>
          </cell>
        </row>
        <row r="6047">
          <cell r="B6047" t="str">
            <v>Josefa D´Óbidos Empreendi.Turístico</v>
          </cell>
        </row>
        <row r="6048">
          <cell r="B6048" t="str">
            <v xml:space="preserve">Jovasite-Distrib. de Calçado,Lda   </v>
          </cell>
        </row>
        <row r="6049">
          <cell r="B6049" t="str">
            <v xml:space="preserve">Jovipresse - Edições Técnicas, Lda </v>
          </cell>
        </row>
        <row r="6050">
          <cell r="B6050" t="str">
            <v xml:space="preserve">JPM-Porcelanas de Portugal         </v>
          </cell>
        </row>
        <row r="6051">
          <cell r="B6051" t="str">
            <v>JR e Filhos-Serralhar.Artistica,Lda</v>
          </cell>
        </row>
        <row r="6052">
          <cell r="B6052" t="str">
            <v xml:space="preserve">JRB-Serviços de Formação, SA       </v>
          </cell>
        </row>
        <row r="6053">
          <cell r="B6053" t="str">
            <v xml:space="preserve">JRJ-Suporte Técnico, Lda.          </v>
          </cell>
        </row>
        <row r="6054">
          <cell r="B6054" t="str">
            <v xml:space="preserve">JS Automobiles                     </v>
          </cell>
        </row>
        <row r="6055">
          <cell r="B6055" t="str">
            <v>JSJ-Consultoria e Proj. Engenharia,</v>
          </cell>
        </row>
        <row r="6056">
          <cell r="B6056" t="str">
            <v xml:space="preserve">JSR-Proton                         </v>
          </cell>
        </row>
        <row r="6057">
          <cell r="B6057" t="str">
            <v xml:space="preserve">JUBILEU - Soc. Representações,Lda  </v>
          </cell>
        </row>
        <row r="6058">
          <cell r="B6058" t="str">
            <v xml:space="preserve">Judo Clube do Algarve              </v>
          </cell>
        </row>
        <row r="6059">
          <cell r="B6059" t="str">
            <v xml:space="preserve">Jufil-Julio Santos e Filho,Lda     </v>
          </cell>
        </row>
        <row r="6060">
          <cell r="B6060" t="str">
            <v xml:space="preserve">Júlia Maria Mota Salvador Castro   </v>
          </cell>
        </row>
        <row r="6061">
          <cell r="B6061" t="str">
            <v xml:space="preserve">Júlio da Encarnação Cachola        </v>
          </cell>
        </row>
        <row r="6062">
          <cell r="B6062" t="str">
            <v xml:space="preserve">Julio de Sousa Alves               </v>
          </cell>
        </row>
        <row r="6063">
          <cell r="B6063" t="str">
            <v xml:space="preserve">Júlio Dutra Andrade e Macedo,Lda   </v>
          </cell>
        </row>
        <row r="6064">
          <cell r="B6064" t="str">
            <v xml:space="preserve">Júlio Isidro Produções, Lda        </v>
          </cell>
        </row>
        <row r="6065">
          <cell r="B6065" t="str">
            <v xml:space="preserve">Júlio Maia da Costa                </v>
          </cell>
        </row>
        <row r="6066">
          <cell r="B6066" t="str">
            <v xml:space="preserve">Júlio Maia da Costa, Lda           </v>
          </cell>
        </row>
        <row r="6067">
          <cell r="B6067" t="str">
            <v xml:space="preserve">Júlio Manuel Rafael António        </v>
          </cell>
        </row>
        <row r="6068">
          <cell r="B6068" t="str">
            <v xml:space="preserve">Juncor - Ac.Industr.Agrícolas,Lda  </v>
          </cell>
        </row>
        <row r="6069">
          <cell r="B6069" t="str">
            <v xml:space="preserve">Junis-S.Assist.Tecn.Montagens,Lda  </v>
          </cell>
        </row>
        <row r="6070">
          <cell r="B6070" t="str">
            <v xml:space="preserve">Junqueiro Ténis,Lda                </v>
          </cell>
        </row>
        <row r="6071">
          <cell r="B6071" t="str">
            <v xml:space="preserve">Júpiter - Indústr.Hoteleira, S.A.  </v>
          </cell>
        </row>
        <row r="6072">
          <cell r="B6072" t="str">
            <v xml:space="preserve">Jurinfor                           </v>
          </cell>
        </row>
        <row r="6073">
          <cell r="B6073" t="str">
            <v>Jurisnova-Ass.F.Direito U.Nova Lisb</v>
          </cell>
        </row>
        <row r="6074">
          <cell r="B6074" t="str">
            <v xml:space="preserve">Just Média,LDA                     </v>
          </cell>
        </row>
        <row r="6075">
          <cell r="B6075" t="str">
            <v xml:space="preserve">Just-Agência de Modelos, Lda       </v>
          </cell>
        </row>
        <row r="6076">
          <cell r="B6076" t="str">
            <v xml:space="preserve">Justino Gomes Bessa e Filhos,Lda   </v>
          </cell>
        </row>
        <row r="6077">
          <cell r="B6077" t="str">
            <v xml:space="preserve">Justino Pereira                    </v>
          </cell>
        </row>
        <row r="6078">
          <cell r="B6078" t="str">
            <v xml:space="preserve">Justquality-Lda                    </v>
          </cell>
        </row>
        <row r="6079">
          <cell r="B6079" t="str">
            <v xml:space="preserve">Juventude Musical Portuguesa       </v>
          </cell>
        </row>
        <row r="6080">
          <cell r="B6080" t="str">
            <v xml:space="preserve">JWF-Representações ,Lda            </v>
          </cell>
        </row>
        <row r="6081">
          <cell r="B6081" t="str">
            <v>K.B.Seco-Serv.Manutenção Textil, Ld</v>
          </cell>
        </row>
        <row r="6082">
          <cell r="B6082" t="str">
            <v xml:space="preserve">K.W Manufacturing Co.              </v>
          </cell>
        </row>
        <row r="6083">
          <cell r="B6083" t="str">
            <v xml:space="preserve">Kairos-Coop.I.I.Solidariedade, CRL </v>
          </cell>
        </row>
        <row r="6084">
          <cell r="B6084" t="str">
            <v xml:space="preserve">Kaiser + Kraft, SA                 </v>
          </cell>
        </row>
        <row r="6085">
          <cell r="B6085" t="str">
            <v xml:space="preserve">Kap                                </v>
          </cell>
        </row>
        <row r="6086">
          <cell r="B6086" t="str">
            <v xml:space="preserve">Kapaerreve Kurva Design            </v>
          </cell>
        </row>
        <row r="6087">
          <cell r="B6087" t="str">
            <v xml:space="preserve">Katun Portugal, SA                 </v>
          </cell>
        </row>
        <row r="6088">
          <cell r="B6088" t="str">
            <v>Kelly Services-Emp.Trab.Temp.Uni.Ld</v>
          </cell>
        </row>
        <row r="6089">
          <cell r="B6089" t="str">
            <v xml:space="preserve">Kemen Portugal, Lda                </v>
          </cell>
        </row>
        <row r="6090">
          <cell r="B6090" t="str">
            <v xml:space="preserve">Kensington Publications Limited    </v>
          </cell>
        </row>
        <row r="6091">
          <cell r="B6091" t="str">
            <v xml:space="preserve">Key Publishing, Ltd                </v>
          </cell>
        </row>
        <row r="6092">
          <cell r="B6092" t="str">
            <v xml:space="preserve">Keytron, S.A.                      </v>
          </cell>
        </row>
        <row r="6093">
          <cell r="B6093" t="str">
            <v xml:space="preserve">Kfm - Serviços Internacionais,Ld   </v>
          </cell>
        </row>
        <row r="6094">
          <cell r="B6094" t="str">
            <v xml:space="preserve">Kiklos-Comércio Bens Consumo,Lda   </v>
          </cell>
        </row>
        <row r="6095">
          <cell r="B6095" t="str">
            <v>Kimaldi Lusa-Sist.Id.Automática, Ld</v>
          </cell>
        </row>
        <row r="6096">
          <cell r="B6096" t="str">
            <v xml:space="preserve">Kirancumar (Dr.)                   </v>
          </cell>
        </row>
        <row r="6097">
          <cell r="B6097" t="str">
            <v xml:space="preserve">Kit Market-Moveis e Utilidades     </v>
          </cell>
        </row>
        <row r="6098">
          <cell r="B6098" t="str">
            <v xml:space="preserve">KK Design                          </v>
          </cell>
        </row>
        <row r="6099">
          <cell r="B6099" t="str">
            <v xml:space="preserve">KLM-Cª Real Holandesa de Aviação   </v>
          </cell>
        </row>
        <row r="6100">
          <cell r="B6100" t="str">
            <v xml:space="preserve">Klockner-Moeller - Mat.Eléctrico   </v>
          </cell>
        </row>
        <row r="6101">
          <cell r="B6101" t="str">
            <v xml:space="preserve">Kluwer Academic Publishers BV      </v>
          </cell>
        </row>
        <row r="6102">
          <cell r="B6102" t="str">
            <v xml:space="preserve">Kluwer Law International           </v>
          </cell>
        </row>
        <row r="6103">
          <cell r="B6103" t="str">
            <v>Knology-Infor.Technol.Solutions,Lda</v>
          </cell>
        </row>
        <row r="6104">
          <cell r="B6104" t="str">
            <v xml:space="preserve">Koehler &amp; Barbosa, Lda             </v>
          </cell>
        </row>
        <row r="6105">
          <cell r="B6105" t="str">
            <v>KoisasKomideias-Pubª, Markting Serv</v>
          </cell>
        </row>
        <row r="6106">
          <cell r="B6106" t="str">
            <v xml:space="preserve">Kone Portugal-Elevadores, Lda      </v>
          </cell>
        </row>
        <row r="6107">
          <cell r="B6107" t="str">
            <v xml:space="preserve">Kongresstechnik Bulgaria Ltd       </v>
          </cell>
        </row>
        <row r="6108">
          <cell r="B6108" t="str">
            <v xml:space="preserve">Konica Minolta Business Solutions  </v>
          </cell>
        </row>
        <row r="6109">
          <cell r="B6109" t="str">
            <v xml:space="preserve">Koy Digital Foto Centro Imagem,Lda </v>
          </cell>
        </row>
        <row r="6110">
          <cell r="B6110" t="str">
            <v xml:space="preserve">KPMG &amp; Associados - SROC, SA       </v>
          </cell>
        </row>
        <row r="6111">
          <cell r="B6111" t="str">
            <v xml:space="preserve">Krautli Portugal, Lda              </v>
          </cell>
        </row>
        <row r="6112">
          <cell r="B6112" t="str">
            <v xml:space="preserve">Krispresstrês - Gráfica, Lda       </v>
          </cell>
        </row>
        <row r="6113">
          <cell r="B6113" t="str">
            <v xml:space="preserve">Kristiania Scandinav.Design, Lda   </v>
          </cell>
        </row>
        <row r="6114">
          <cell r="B6114" t="str">
            <v xml:space="preserve">Ksb - Bombas e Válvulas, S.A.      </v>
          </cell>
        </row>
        <row r="6115">
          <cell r="B6115" t="str">
            <v xml:space="preserve">Ktl,Sociedade de Construção S.A.   </v>
          </cell>
        </row>
        <row r="6116">
          <cell r="B6116" t="str">
            <v xml:space="preserve">La Cimbali                         </v>
          </cell>
        </row>
        <row r="6117">
          <cell r="B6117" t="str">
            <v xml:space="preserve">La Strada, Unipessoal, Lda         </v>
          </cell>
        </row>
        <row r="6118">
          <cell r="B6118" t="str">
            <v xml:space="preserve">La Voz de Galicia, SA              </v>
          </cell>
        </row>
        <row r="6119">
          <cell r="B6119" t="str">
            <v xml:space="preserve">LA2P-Imp.Com.Exp.Mat.Electr.Lda    </v>
          </cell>
        </row>
        <row r="6120">
          <cell r="B6120" t="str">
            <v xml:space="preserve">Lab.Análises Clín.Dr.A.Raposo,Ld   </v>
          </cell>
        </row>
        <row r="6121">
          <cell r="B6121" t="str">
            <v xml:space="preserve">Laborágua-E.Tec.Com.Trat.Águas,Lda </v>
          </cell>
        </row>
        <row r="6122">
          <cell r="B6122" t="str">
            <v>Laborat. Nac.Energia e Geologia, IP</v>
          </cell>
        </row>
        <row r="6123">
          <cell r="B6123" t="str">
            <v xml:space="preserve">Laboratório Nac. Engenharia Civil  </v>
          </cell>
        </row>
        <row r="6124">
          <cell r="B6124" t="str">
            <v xml:space="preserve">Laboratório Reg.Engenharia Civil   </v>
          </cell>
        </row>
        <row r="6125">
          <cell r="B6125" t="str">
            <v xml:space="preserve">Laboreme-Prod.Eq.Sup.Técnico,Lda   </v>
          </cell>
        </row>
        <row r="6126">
          <cell r="B6126" t="str">
            <v xml:space="preserve">Laborsegur-Trabalho Segurança, Lda </v>
          </cell>
        </row>
        <row r="6127">
          <cell r="B6127" t="str">
            <v>Labriagro-Lab.Quim.Agro-Alim.Microb</v>
          </cell>
        </row>
        <row r="6128">
          <cell r="B6128" t="str">
            <v xml:space="preserve">Lacocar-Com.Ind.Automóveis, Lda    </v>
          </cell>
        </row>
        <row r="6129">
          <cell r="B6129" t="str">
            <v xml:space="preserve">Laerdal Medical, AS                </v>
          </cell>
        </row>
        <row r="6130">
          <cell r="B6130" t="str">
            <v xml:space="preserve">L'Agence models, Lda               </v>
          </cell>
        </row>
        <row r="6131">
          <cell r="B6131" t="str">
            <v xml:space="preserve">Lagoas Hotel, SA                   </v>
          </cell>
        </row>
        <row r="6132">
          <cell r="B6132" t="str">
            <v xml:space="preserve">Lamartine, Soares &amp; Rodrigues, SA  </v>
          </cell>
        </row>
        <row r="6133">
          <cell r="B6133" t="str">
            <v>Lambriwall-Revestº Interºs e  Exter</v>
          </cell>
        </row>
        <row r="6134">
          <cell r="B6134" t="str">
            <v xml:space="preserve">Lamda-Gab.Est.Técn.Arquit.Plan.Lda </v>
          </cell>
        </row>
        <row r="6135">
          <cell r="B6135" t="str">
            <v xml:space="preserve">Landecar-Com.Peças Representaç.Lda </v>
          </cell>
        </row>
        <row r="6136">
          <cell r="B6136" t="str">
            <v xml:space="preserve">Landis &amp; Staefa (Portugal), Lda    </v>
          </cell>
        </row>
        <row r="6137">
          <cell r="B6137" t="str">
            <v xml:space="preserve">Lands-Turismo na Natureza, Lda     </v>
          </cell>
        </row>
        <row r="6138">
          <cell r="B6138" t="str">
            <v xml:space="preserve">Langham International              </v>
          </cell>
        </row>
        <row r="6139">
          <cell r="B6139" t="str">
            <v xml:space="preserve">Lanis - Sinalização, Lda           </v>
          </cell>
        </row>
        <row r="6140">
          <cell r="B6140" t="str">
            <v xml:space="preserve">Lapa 3-Caixas Cartão Canelado, Lda </v>
          </cell>
        </row>
        <row r="6141">
          <cell r="B6141" t="str">
            <v xml:space="preserve">Laps S.A.                          </v>
          </cell>
        </row>
        <row r="6142">
          <cell r="B6142" t="str">
            <v xml:space="preserve">Laptérmica-Manutenção Industrial   </v>
          </cell>
        </row>
        <row r="6143">
          <cell r="B6143" t="str">
            <v xml:space="preserve">L'Arca Edizioni spa                </v>
          </cell>
        </row>
        <row r="6144">
          <cell r="B6144" t="str">
            <v xml:space="preserve">L'architecture D'aujourd'hui       </v>
          </cell>
        </row>
        <row r="6145">
          <cell r="B6145" t="str">
            <v xml:space="preserve">Larcouto-Com. de Lareiras, Lda.    </v>
          </cell>
        </row>
        <row r="6146">
          <cell r="B6146" t="str">
            <v xml:space="preserve">Lar-Entregas P/Conta               </v>
          </cell>
        </row>
        <row r="6147">
          <cell r="B6147" t="str">
            <v xml:space="preserve">LargePrint-Impressão Digital       </v>
          </cell>
        </row>
        <row r="6148">
          <cell r="B6148" t="str">
            <v xml:space="preserve">Largo das Cores                    </v>
          </cell>
        </row>
        <row r="6149">
          <cell r="B6149" t="str">
            <v xml:space="preserve">Lar-Ozon-Com.Representações,Lda    </v>
          </cell>
        </row>
        <row r="6150">
          <cell r="B6150" t="str">
            <v>Lasa-Prestação Serviços em Geral, L</v>
          </cell>
        </row>
        <row r="6151">
          <cell r="B6151" t="str">
            <v xml:space="preserve">Laser Build-Eq.Ind.Unipessoal,Lda  </v>
          </cell>
        </row>
        <row r="6152">
          <cell r="B6152" t="str">
            <v xml:space="preserve">Lasi Electrónica, Lda              </v>
          </cell>
        </row>
        <row r="6153">
          <cell r="B6153" t="str">
            <v>LAS-Louro Aeronaves e Serviços, Lda</v>
          </cell>
        </row>
        <row r="6154">
          <cell r="B6154" t="str">
            <v xml:space="preserve">Latex Douro, Lda.                  </v>
          </cell>
        </row>
        <row r="6155">
          <cell r="B6155" t="str">
            <v>Laura Mª Centeno Pinto Querido Carv</v>
          </cell>
        </row>
        <row r="6156">
          <cell r="B6156" t="str">
            <v xml:space="preserve">LAUREANO DA COSTA MONTEIRO         </v>
          </cell>
        </row>
        <row r="6157">
          <cell r="B6157" t="str">
            <v xml:space="preserve">Lavaçor, Lda                       </v>
          </cell>
        </row>
        <row r="6158">
          <cell r="B6158" t="str">
            <v>Lavandaria e Tinturaria Minerva, Ld</v>
          </cell>
        </row>
        <row r="6159">
          <cell r="B6159" t="str">
            <v xml:space="preserve">Lavandaria Lourenço, Lda           </v>
          </cell>
        </row>
        <row r="6160">
          <cell r="B6160" t="str">
            <v xml:space="preserve">LAV-Liga dos Amigos de Vilamoura   </v>
          </cell>
        </row>
        <row r="6161">
          <cell r="B6161" t="str">
            <v>Lazaro Emanuel Ferreira Oliveira Ra</v>
          </cell>
        </row>
        <row r="6162">
          <cell r="B6162" t="str">
            <v>LCPower-Luís Carneiro,Soluções Ener</v>
          </cell>
        </row>
        <row r="6163">
          <cell r="B6163" t="str">
            <v xml:space="preserve">LD MEDIA DEVELOPMENT               </v>
          </cell>
        </row>
        <row r="6164">
          <cell r="B6164" t="str">
            <v>LD-Byte-C.Ass.Téc.Hard.Software,Lda</v>
          </cell>
        </row>
        <row r="6165">
          <cell r="B6165" t="str">
            <v xml:space="preserve">Le Centre Sheraton Montreal        </v>
          </cell>
        </row>
        <row r="6166">
          <cell r="B6166" t="str">
            <v xml:space="preserve">Leader Training-C.Form.Profiss.Lda </v>
          </cell>
        </row>
        <row r="6167">
          <cell r="B6167" t="str">
            <v xml:space="preserve">Leadership Business Consulting     </v>
          </cell>
        </row>
        <row r="6168">
          <cell r="B6168" t="str">
            <v xml:space="preserve">Leadershipn Business Consulting    </v>
          </cell>
        </row>
        <row r="6169">
          <cell r="B6169" t="str">
            <v xml:space="preserve">Leading Minds                      </v>
          </cell>
        </row>
        <row r="6170">
          <cell r="B6170" t="str">
            <v xml:space="preserve">Leal e Medeiros, Lda.              </v>
          </cell>
        </row>
        <row r="6171">
          <cell r="B6171" t="str">
            <v xml:space="preserve">Lealgo - Publ.Técn.Especializ.Lda  </v>
          </cell>
        </row>
        <row r="6172">
          <cell r="B6172" t="str">
            <v xml:space="preserve">Leão &amp; Filho, Lda                  </v>
          </cell>
        </row>
        <row r="6173">
          <cell r="B6173" t="str">
            <v xml:space="preserve">Lease Plan Portugal, Unip.Lda      </v>
          </cell>
        </row>
        <row r="6174">
          <cell r="B6174" t="str">
            <v xml:space="preserve">Leça e Fernandes, Lda              </v>
          </cell>
        </row>
        <row r="6175">
          <cell r="B6175" t="str">
            <v xml:space="preserve">LEGRAND                            </v>
          </cell>
        </row>
        <row r="6176">
          <cell r="B6176" t="str">
            <v xml:space="preserve">Leica Comercial-Inst.Prec., Lda.   </v>
          </cell>
        </row>
        <row r="6177">
          <cell r="B6177" t="str">
            <v xml:space="preserve">Leica Geosystems,Lda.              </v>
          </cell>
        </row>
        <row r="6178">
          <cell r="B6178" t="str">
            <v xml:space="preserve">Leiria Trindade, Lda.              </v>
          </cell>
        </row>
        <row r="6179">
          <cell r="B6179" t="str">
            <v xml:space="preserve">Leirialgarve-Soc.Com.Repres.Lda    </v>
          </cell>
        </row>
        <row r="6180">
          <cell r="B6180" t="str">
            <v>Leiritráfego - Ag.Transitários, Lda</v>
          </cell>
        </row>
        <row r="6181">
          <cell r="B6181" t="str">
            <v>Leiritrónica-Com-Mat.Electrónico,Ld</v>
          </cell>
        </row>
        <row r="6182">
          <cell r="B6182" t="str">
            <v xml:space="preserve">Leitão e Irmão, Lda.               </v>
          </cell>
        </row>
        <row r="6183">
          <cell r="B6183" t="str">
            <v xml:space="preserve">Lemos &amp; Filhos, Lda                </v>
          </cell>
        </row>
        <row r="6184">
          <cell r="B6184" t="str">
            <v xml:space="preserve">Lena Construções Atlântico         </v>
          </cell>
        </row>
        <row r="6185">
          <cell r="B6185" t="str">
            <v xml:space="preserve">Lena-Engenharia e Construções,SA   </v>
          </cell>
        </row>
        <row r="6186">
          <cell r="B6186" t="str">
            <v>Lenave - Com.Ind.Representações,Lda</v>
          </cell>
        </row>
        <row r="6187">
          <cell r="B6187" t="str">
            <v xml:space="preserve">Leo-Instalações Eléctricas, Lda    </v>
          </cell>
        </row>
        <row r="6188">
          <cell r="B6188" t="str">
            <v xml:space="preserve">Leonardo Pires Ferreira            </v>
          </cell>
        </row>
        <row r="6189">
          <cell r="B6189" t="str">
            <v xml:space="preserve">LEONEL HORTA DUARTE RIBEIRO        </v>
          </cell>
        </row>
        <row r="6190">
          <cell r="B6190" t="str">
            <v xml:space="preserve">Leonel Horta, Lda.                 </v>
          </cell>
        </row>
        <row r="6191">
          <cell r="B6191" t="str">
            <v xml:space="preserve">Leonel P. Cunha, Herd., Lda.       </v>
          </cell>
        </row>
        <row r="6192">
          <cell r="B6192" t="str">
            <v xml:space="preserve">Leonete Carreiro Cabral, Lda       </v>
          </cell>
        </row>
        <row r="6193">
          <cell r="B6193" t="str">
            <v xml:space="preserve">Leonilde Ramos Tomaz Porões        </v>
          </cell>
        </row>
        <row r="6194">
          <cell r="B6194" t="str">
            <v xml:space="preserve">Leonor Boléo Tomé                  </v>
          </cell>
        </row>
        <row r="6195">
          <cell r="B6195" t="str">
            <v>LEONOR JESUS MESSIAS FEIJO PINHEIRO</v>
          </cell>
        </row>
        <row r="6196">
          <cell r="B6196" t="str">
            <v xml:space="preserve">LEONOR MARIA PEREIRA ISIDORO       </v>
          </cell>
        </row>
        <row r="6197">
          <cell r="B6197" t="str">
            <v xml:space="preserve">Les Editions Techniques Et Econo   </v>
          </cell>
        </row>
        <row r="6198">
          <cell r="B6198" t="str">
            <v xml:space="preserve">Letra Viva, SA                     </v>
          </cell>
        </row>
        <row r="6199">
          <cell r="B6199" t="str">
            <v xml:space="preserve">Letraminuto, Lda                   </v>
          </cell>
        </row>
        <row r="6200">
          <cell r="B6200" t="str">
            <v>Letrário-Serv.Consult.Rev.Textos,Ld</v>
          </cell>
        </row>
        <row r="6201">
          <cell r="B6201" t="str">
            <v>Letratec-Sist.Informação Gráfica,Ld</v>
          </cell>
        </row>
        <row r="6202">
          <cell r="B6202" t="str">
            <v xml:space="preserve">Levap Ambiente-Soc.Eq.Ecolog,Lda   </v>
          </cell>
        </row>
        <row r="6203">
          <cell r="B6203" t="str">
            <v xml:space="preserve">Levap-Alug.Venda Ap.Elevação,Lda   </v>
          </cell>
        </row>
        <row r="6204">
          <cell r="B6204" t="str">
            <v>Levap-S.E.Alug.Venda Ap.Elevação,Ld</v>
          </cell>
        </row>
        <row r="6205">
          <cell r="B6205" t="str">
            <v xml:space="preserve">Levira ll - Com.Mob.Metálico,Lda   </v>
          </cell>
        </row>
        <row r="6206">
          <cell r="B6206" t="str">
            <v xml:space="preserve">Levy Decor-Soc.Dec.Construções,Lda </v>
          </cell>
        </row>
        <row r="6207">
          <cell r="B6207" t="str">
            <v xml:space="preserve">Lexis Nexis UK                     </v>
          </cell>
        </row>
        <row r="6208">
          <cell r="B6208" t="str">
            <v xml:space="preserve">Lexopal-Com.Equip.Industriais,Lda  </v>
          </cell>
        </row>
        <row r="6209">
          <cell r="B6209" t="str">
            <v xml:space="preserve">Lfp-Lojas Francas Portugal, S.A.   </v>
          </cell>
        </row>
        <row r="6210">
          <cell r="B6210" t="str">
            <v xml:space="preserve">Lgb - Prom.Vendas e Serviços,Lda   </v>
          </cell>
        </row>
        <row r="6211">
          <cell r="B6211" t="str">
            <v xml:space="preserve">LGP-Com.Grosso Sup.Digitais,Lda    </v>
          </cell>
        </row>
        <row r="6212">
          <cell r="B6212" t="str">
            <v xml:space="preserve">LGT-Telecomunic.e Electrónica, Lda </v>
          </cell>
        </row>
        <row r="6213">
          <cell r="B6213" t="str">
            <v xml:space="preserve">L'Harmattan                        </v>
          </cell>
        </row>
        <row r="6214">
          <cell r="B6214" t="str">
            <v xml:space="preserve">LIBANIO DOS SANTOS MATEUS          </v>
          </cell>
        </row>
        <row r="6215">
          <cell r="B6215" t="str">
            <v xml:space="preserve">Liberto Mendonça                   </v>
          </cell>
        </row>
        <row r="6216">
          <cell r="B6216" t="str">
            <v xml:space="preserve">Librairie Lavoisier                </v>
          </cell>
        </row>
        <row r="6217">
          <cell r="B6217" t="str">
            <v xml:space="preserve">LICINIA MARIA RODRIGUES SILVA      </v>
          </cell>
        </row>
        <row r="6218">
          <cell r="B6218" t="str">
            <v xml:space="preserve">Licinio Ataide                     </v>
          </cell>
        </row>
        <row r="6219">
          <cell r="B6219" t="str">
            <v xml:space="preserve">Licínio Madureira, Lda             </v>
          </cell>
        </row>
        <row r="6220">
          <cell r="B6220" t="str">
            <v xml:space="preserve">Lidel - Edições Técnicas, Lda.     </v>
          </cell>
        </row>
        <row r="6221">
          <cell r="B6221" t="str">
            <v xml:space="preserve">Líder Tráfego-Naveg.Transitos, Lda </v>
          </cell>
        </row>
        <row r="6222">
          <cell r="B6222" t="str">
            <v xml:space="preserve">Lidergraf - Artes Gráficas, Lda    </v>
          </cell>
        </row>
        <row r="6223">
          <cell r="B6223" t="str">
            <v xml:space="preserve">Lidernor-Emp.Tec.Elec.Ar Cond.Ld   </v>
          </cell>
        </row>
        <row r="6224">
          <cell r="B6224" t="str">
            <v xml:space="preserve">Liderplas-Prod.Polipropileno,Lda   </v>
          </cell>
        </row>
        <row r="6225">
          <cell r="B6225" t="str">
            <v xml:space="preserve">Lidersat-S.Tecn.Com.Ap.Domest.,Lda </v>
          </cell>
        </row>
        <row r="6226">
          <cell r="B6226" t="str">
            <v xml:space="preserve">Liderseal Internacional, SA        </v>
          </cell>
        </row>
        <row r="6227">
          <cell r="B6227" t="str">
            <v xml:space="preserve">LIDIA MARIA MELO MONTEIRO          </v>
          </cell>
        </row>
        <row r="6228">
          <cell r="B6228" t="str">
            <v>LIDIA MARIA TERRA VIEIRA BETTENCOUR</v>
          </cell>
        </row>
        <row r="6229">
          <cell r="B6229" t="str">
            <v xml:space="preserve">Lídio J. C. Sousa                  </v>
          </cell>
        </row>
        <row r="6230">
          <cell r="B6230" t="str">
            <v xml:space="preserve">Lidio José de Carvalho Sousa       </v>
          </cell>
        </row>
        <row r="6231">
          <cell r="B6231" t="str">
            <v xml:space="preserve">Lidio José de Carvalho Sousa, Lda  </v>
          </cell>
        </row>
        <row r="6232">
          <cell r="B6232" t="str">
            <v xml:space="preserve">Lidl &amp; Cª                          </v>
          </cell>
        </row>
        <row r="6233">
          <cell r="B6233" t="str">
            <v>Lifa-O Garçon-Vest.Profiss.Unip.Lda</v>
          </cell>
        </row>
        <row r="6234">
          <cell r="B6234" t="str">
            <v>Life Share-Edições e Multimédia, Ld</v>
          </cell>
        </row>
        <row r="6235">
          <cell r="B6235" t="str">
            <v xml:space="preserve">Lifetime                           </v>
          </cell>
        </row>
        <row r="6236">
          <cell r="B6236" t="str">
            <v xml:space="preserve">Lifresca-Soc.Prod.Higiénicos, SA   </v>
          </cell>
        </row>
        <row r="6237">
          <cell r="B6237" t="str">
            <v xml:space="preserve">Liga Portª Desportos para Surdos   </v>
          </cell>
        </row>
        <row r="6238">
          <cell r="B6238" t="str">
            <v xml:space="preserve">Liga Portuguesa Contra a Sida      </v>
          </cell>
        </row>
        <row r="6239">
          <cell r="B6239" t="str">
            <v xml:space="preserve">Liga Portuguesa Contra Cancro      </v>
          </cell>
        </row>
        <row r="6240">
          <cell r="B6240" t="str">
            <v xml:space="preserve">Ligações-Soc.Representações, Lda   </v>
          </cell>
        </row>
        <row r="6241">
          <cell r="B6241" t="str">
            <v>Ligafone-Inst.Man.Eq.Telefónicos,Ld</v>
          </cell>
        </row>
        <row r="6242">
          <cell r="B6242" t="str">
            <v xml:space="preserve">Light Creation Iberia, Lda         </v>
          </cell>
        </row>
        <row r="6243">
          <cell r="B6243" t="str">
            <v>Lighter-Projectos de Engª Arquitect</v>
          </cell>
        </row>
        <row r="6244">
          <cell r="B6244" t="str">
            <v xml:space="preserve">Lígia Bento                        </v>
          </cell>
        </row>
        <row r="6245">
          <cell r="B6245" t="str">
            <v xml:space="preserve">LIGIA FERNANDA C.M. S. DE SA COUTO </v>
          </cell>
        </row>
        <row r="6246">
          <cell r="B6246" t="str">
            <v xml:space="preserve">Ligia Raquel Martins Lobinho       </v>
          </cell>
        </row>
        <row r="6247">
          <cell r="B6247" t="str">
            <v xml:space="preserve">LIGIA RAQUEL MARTINS LOBINHO       </v>
          </cell>
        </row>
        <row r="6248">
          <cell r="B6248" t="str">
            <v xml:space="preserve">Ligrate-Atelier Gráfico,Lda        </v>
          </cell>
        </row>
        <row r="6249">
          <cell r="B6249" t="str">
            <v xml:space="preserve">LILIANA ISABEL MENDES COELHO       </v>
          </cell>
        </row>
        <row r="6250">
          <cell r="B6250" t="str">
            <v xml:space="preserve">Liliana Lopes                      </v>
          </cell>
        </row>
        <row r="6251">
          <cell r="B6251" t="str">
            <v xml:space="preserve">Lima &amp; Sousa Lima, Lda             </v>
          </cell>
        </row>
        <row r="6252">
          <cell r="B6252" t="str">
            <v xml:space="preserve">Limited Willis Limited             </v>
          </cell>
        </row>
        <row r="6253">
          <cell r="B6253" t="str">
            <v xml:space="preserve">Limpamos-Manutenção e Limpezas,LDA </v>
          </cell>
        </row>
        <row r="6254">
          <cell r="B6254" t="str">
            <v xml:space="preserve">Limpotécnica-Soc.Limp.Mecân.,Lda   </v>
          </cell>
        </row>
        <row r="6255">
          <cell r="B6255" t="str">
            <v xml:space="preserve">Lina Maria Pereira Tavares Silva   </v>
          </cell>
        </row>
        <row r="6256">
          <cell r="B6256" t="str">
            <v xml:space="preserve">Lince-Cons.Limp.Técnicas Mecan.SA  </v>
          </cell>
        </row>
        <row r="6257">
          <cell r="B6257" t="str">
            <v xml:space="preserve">Linda &amp; Idalia Comunicação Lda     </v>
          </cell>
        </row>
        <row r="6258">
          <cell r="B6258" t="str">
            <v xml:space="preserve">Linde Sogás, Lda                   </v>
          </cell>
        </row>
        <row r="6259">
          <cell r="B6259" t="str">
            <v xml:space="preserve">Line Station, Lda                  </v>
          </cell>
        </row>
        <row r="6260">
          <cell r="B6260" t="str">
            <v xml:space="preserve">Linear-Topografia, Lda             </v>
          </cell>
        </row>
        <row r="6261">
          <cell r="B6261" t="str">
            <v xml:space="preserve">Linha 18-Com.Electodomésticos,Lda  </v>
          </cell>
        </row>
        <row r="6262">
          <cell r="B6262" t="str">
            <v xml:space="preserve">Linha 21                           </v>
          </cell>
        </row>
        <row r="6263">
          <cell r="B6263" t="str">
            <v xml:space="preserve">Linha Editorial, Lda.              </v>
          </cell>
        </row>
        <row r="6264">
          <cell r="B6264" t="str">
            <v xml:space="preserve">Linha Public.Marketing e Com.,Lda  </v>
          </cell>
        </row>
        <row r="6265">
          <cell r="B6265" t="str">
            <v xml:space="preserve">Link Consulting-Tecn.Informação,SA </v>
          </cell>
        </row>
        <row r="6266">
          <cell r="B6266" t="str">
            <v xml:space="preserve">Linkcom-Sistemas de Informação     </v>
          </cell>
        </row>
        <row r="6267">
          <cell r="B6267" t="str">
            <v xml:space="preserve">Lino Dias de Araújo, Lda           </v>
          </cell>
        </row>
        <row r="6268">
          <cell r="B6268" t="str">
            <v xml:space="preserve">LINO FERREIRA RODRIGUES            </v>
          </cell>
        </row>
        <row r="6269">
          <cell r="B6269" t="str">
            <v xml:space="preserve">Lino Manuel C. Sousa               </v>
          </cell>
        </row>
        <row r="6270">
          <cell r="B6270" t="str">
            <v xml:space="preserve">Lions Clube de Faro                </v>
          </cell>
        </row>
        <row r="6271">
          <cell r="B6271" t="str">
            <v xml:space="preserve">Lions Clube de Vilamoura           </v>
          </cell>
        </row>
        <row r="6272">
          <cell r="B6272" t="str">
            <v>Lions Clube-Clube Mater de Portugal</v>
          </cell>
        </row>
        <row r="6273">
          <cell r="B6273" t="str">
            <v xml:space="preserve">Lions Clubs-Distrito Multiplo 115  </v>
          </cell>
        </row>
        <row r="6274">
          <cell r="B6274" t="str">
            <v xml:space="preserve">Lisa Pinto Ferreira                </v>
          </cell>
        </row>
        <row r="6275">
          <cell r="B6275" t="str">
            <v xml:space="preserve">Lisboa 20-Artes Plásticas,Lda      </v>
          </cell>
        </row>
        <row r="6276">
          <cell r="B6276" t="str">
            <v>Lisboa Catering-Activ.Hoteleiras,Ld</v>
          </cell>
        </row>
        <row r="6277">
          <cell r="B6277" t="str">
            <v xml:space="preserve">Lisboa E-Nova-Ag.M.Energ.Ambiente  </v>
          </cell>
        </row>
        <row r="6278">
          <cell r="B6278" t="str">
            <v xml:space="preserve">Lisboa Racket Centre               </v>
          </cell>
        </row>
        <row r="6279">
          <cell r="B6279" t="str">
            <v>Lisboa Vista do Tejo Transp.Tur.,SA</v>
          </cell>
        </row>
        <row r="6280">
          <cell r="B6280" t="str">
            <v xml:space="preserve">Lisboagás Comercialização, SA      </v>
          </cell>
        </row>
        <row r="6281">
          <cell r="B6281" t="str">
            <v xml:space="preserve">Lisboagás-GDL, SA                  </v>
          </cell>
        </row>
        <row r="6282">
          <cell r="B6282" t="str">
            <v xml:space="preserve">Lisbombas - Distribuidores, Lda    </v>
          </cell>
        </row>
        <row r="6283">
          <cell r="B6283" t="str">
            <v xml:space="preserve">Lisbonense Som-S.imp.Eq.Elect.SA   </v>
          </cell>
        </row>
        <row r="6284">
          <cell r="B6284" t="str">
            <v xml:space="preserve">Lisfil - Motores de Portugal,S.A.  </v>
          </cell>
        </row>
        <row r="6285">
          <cell r="B6285" t="str">
            <v xml:space="preserve">Lislimpa - Soc. Limpezas, Lda      </v>
          </cell>
        </row>
        <row r="6286">
          <cell r="B6286" t="str">
            <v xml:space="preserve">Lislimpa 2 - S.Limpez.desinf.Lda   </v>
          </cell>
        </row>
        <row r="6287">
          <cell r="B6287" t="str">
            <v xml:space="preserve">Lismarketing Comercial, Unip.Lda   </v>
          </cell>
        </row>
        <row r="6288">
          <cell r="B6288" t="str">
            <v xml:space="preserve">Lismarketing-C.Org.Marketing,SA    </v>
          </cell>
        </row>
        <row r="6289">
          <cell r="B6289" t="str">
            <v xml:space="preserve">Lisnico - Serv.Marit.Internac.     </v>
          </cell>
        </row>
        <row r="6290">
          <cell r="B6290" t="str">
            <v xml:space="preserve">Listopsis, Lda                     </v>
          </cell>
        </row>
        <row r="6291">
          <cell r="B6291" t="str">
            <v xml:space="preserve">Listorres-S.Const.Civ.Comérc.Lda   </v>
          </cell>
        </row>
        <row r="6292">
          <cell r="B6292" t="str">
            <v xml:space="preserve">Listubal-Ag.Navegação Tráfego,Lda  </v>
          </cell>
        </row>
        <row r="6293">
          <cell r="B6293" t="str">
            <v>Lisus-Artigos Equip.Escritório, Lda</v>
          </cell>
        </row>
        <row r="6294">
          <cell r="B6294" t="str">
            <v xml:space="preserve">Litho Formas Portuguesa, S.A.      </v>
          </cell>
        </row>
        <row r="6295">
          <cell r="B6295" t="str">
            <v xml:space="preserve">Lithocional, Lda                   </v>
          </cell>
        </row>
        <row r="6296">
          <cell r="B6296" t="str">
            <v>Litinfor - Informática de Lisboa, L</v>
          </cell>
        </row>
        <row r="6297">
          <cell r="B6297" t="str">
            <v xml:space="preserve">Litografia Coimbra, SA             </v>
          </cell>
        </row>
        <row r="6298">
          <cell r="B6298" t="str">
            <v xml:space="preserve">Litovisão-Sociedade Gráfica, Lda   </v>
          </cell>
        </row>
        <row r="6299">
          <cell r="B6299" t="str">
            <v xml:space="preserve">Livraria Arco Íris, Lda            </v>
          </cell>
        </row>
        <row r="6300">
          <cell r="B6300" t="str">
            <v xml:space="preserve">Livraria Barata-António D.M.B.Lda  </v>
          </cell>
        </row>
        <row r="6301">
          <cell r="B6301" t="str">
            <v>Livraria Bertand-Soc.Com.Livreiro,S</v>
          </cell>
        </row>
        <row r="6302">
          <cell r="B6302" t="str">
            <v xml:space="preserve">Livraria Portugal-Dias e Andrade   </v>
          </cell>
        </row>
        <row r="6303">
          <cell r="B6303" t="str">
            <v xml:space="preserve">Livromédica-Com.Livros Técn, Lda   </v>
          </cell>
        </row>
        <row r="6304">
          <cell r="B6304" t="str">
            <v xml:space="preserve">Liwk,Lda                           </v>
          </cell>
        </row>
        <row r="6305">
          <cell r="B6305" t="str">
            <v xml:space="preserve">Lledó Iluminação Portugal, Lda.    </v>
          </cell>
        </row>
        <row r="6306">
          <cell r="B6306" t="str">
            <v xml:space="preserve">LLP-Informa Publishing Group, Ltd  </v>
          </cell>
        </row>
        <row r="6307">
          <cell r="B6307" t="str">
            <v xml:space="preserve">LMSA-Engenharia de Edifícios, SA   </v>
          </cell>
        </row>
        <row r="6308">
          <cell r="B6308" t="str">
            <v xml:space="preserve">LNBT CAR Lda                       </v>
          </cell>
        </row>
        <row r="6309">
          <cell r="B6309" t="str">
            <v xml:space="preserve">LOBÉLIA PATRÍCIA ALVES DIAS        </v>
          </cell>
        </row>
        <row r="6310">
          <cell r="B6310" t="str">
            <v xml:space="preserve">Localforce-Serv.Logística, Lda     </v>
          </cell>
        </row>
        <row r="6311">
          <cell r="B6311" t="str">
            <v xml:space="preserve">Locametal-Empr.Trabalho Tempor.Lda </v>
          </cell>
        </row>
        <row r="6312">
          <cell r="B6312" t="str">
            <v xml:space="preserve">Lochard BV                         </v>
          </cell>
        </row>
        <row r="6313">
          <cell r="B6313" t="str">
            <v xml:space="preserve">Lock Tec GMBH                      </v>
          </cell>
        </row>
        <row r="6314">
          <cell r="B6314" t="str">
            <v xml:space="preserve">LogicaTI Portugal, SA              </v>
          </cell>
        </row>
        <row r="6315">
          <cell r="B6315" t="str">
            <v>Logiser-Serviços e Suportes Lógicos</v>
          </cell>
        </row>
        <row r="6316">
          <cell r="B6316" t="str">
            <v>Logisformação-Form.Profissional,Lda</v>
          </cell>
        </row>
        <row r="6317">
          <cell r="B6317" t="str">
            <v xml:space="preserve">Logistel-C.Form.Tr.Comunicações,SA </v>
          </cell>
        </row>
        <row r="6318">
          <cell r="B6318" t="str">
            <v>Logistema-Consultores Logística, SA</v>
          </cell>
        </row>
        <row r="6319">
          <cell r="B6319" t="str">
            <v xml:space="preserve">Logística e Transportes, Lda       </v>
          </cell>
        </row>
        <row r="6320">
          <cell r="B6320" t="str">
            <v xml:space="preserve">Logográfica Industrial, Lda        </v>
          </cell>
        </row>
        <row r="6321">
          <cell r="B6321" t="str">
            <v xml:space="preserve">Logopin, Lda                       </v>
          </cell>
        </row>
        <row r="6322">
          <cell r="B6322" t="str">
            <v xml:space="preserve">Loja da Imagem, Lda                </v>
          </cell>
        </row>
        <row r="6323">
          <cell r="B6323" t="str">
            <v>Loja do Sinal - Sist.Sinalização, L</v>
          </cell>
        </row>
        <row r="6324">
          <cell r="B6324" t="str">
            <v xml:space="preserve">Loja dos Transportes, Lda          </v>
          </cell>
        </row>
        <row r="6325">
          <cell r="B6325" t="str">
            <v xml:space="preserve">Loja Médica, Lda                   </v>
          </cell>
        </row>
        <row r="6326">
          <cell r="B6326" t="str">
            <v xml:space="preserve">Loja Sol Lda                       </v>
          </cell>
        </row>
        <row r="6327">
          <cell r="B6327" t="str">
            <v xml:space="preserve">Lomelino Vieira - EIRL             </v>
          </cell>
        </row>
        <row r="6328">
          <cell r="B6328" t="str">
            <v xml:space="preserve">Lomelino Vieira-Socª Unipessoal    </v>
          </cell>
        </row>
        <row r="6329">
          <cell r="B6329" t="str">
            <v xml:space="preserve">LOMOMANIA                          </v>
          </cell>
        </row>
        <row r="6330">
          <cell r="B6330" t="str">
            <v xml:space="preserve">London Business Conferences Ltd    </v>
          </cell>
        </row>
        <row r="6331">
          <cell r="B6331" t="str">
            <v xml:space="preserve">Losavi-Engenharia Construção, S.A. </v>
          </cell>
        </row>
        <row r="6332">
          <cell r="B6332" t="str">
            <v xml:space="preserve">Loução (Filho), Lda                </v>
          </cell>
        </row>
        <row r="6333">
          <cell r="B6333" t="str">
            <v xml:space="preserve">Loucarte-Produções e Edições,Lda   </v>
          </cell>
        </row>
        <row r="6334">
          <cell r="B6334" t="str">
            <v xml:space="preserve">Loughborough University Et Tecn.   </v>
          </cell>
        </row>
        <row r="6335">
          <cell r="B6335" t="str">
            <v xml:space="preserve">Louis Keil                         </v>
          </cell>
        </row>
        <row r="6336">
          <cell r="B6336" t="str">
            <v xml:space="preserve">Louis Keil                         </v>
          </cell>
        </row>
        <row r="6337">
          <cell r="B6337" t="str">
            <v xml:space="preserve">Loulé Portas, Lda                  </v>
          </cell>
        </row>
        <row r="6338">
          <cell r="B6338" t="str">
            <v xml:space="preserve">Lourenço &amp; Amâncio, Lda            </v>
          </cell>
        </row>
        <row r="6339">
          <cell r="B6339" t="str">
            <v xml:space="preserve">Lourenço e Lourenço                </v>
          </cell>
        </row>
        <row r="6340">
          <cell r="B6340" t="str">
            <v xml:space="preserve">Lourenço Simões e Reis, Lda        </v>
          </cell>
        </row>
        <row r="6341">
          <cell r="B6341" t="str">
            <v xml:space="preserve">Louro - Rep. e Com., Lda.          </v>
          </cell>
        </row>
        <row r="6342">
          <cell r="B6342" t="str">
            <v xml:space="preserve">Louro &amp; Cunha, Lda.                </v>
          </cell>
        </row>
        <row r="6343">
          <cell r="B6343" t="str">
            <v>Lousani-Ind.Cosmética e Sabões, Lda</v>
          </cell>
        </row>
        <row r="6344">
          <cell r="B6344" t="str">
            <v xml:space="preserve">Loviril, Lda                       </v>
          </cell>
        </row>
        <row r="6345">
          <cell r="B6345" t="str">
            <v xml:space="preserve">Lowara-ITT Industries              </v>
          </cell>
        </row>
        <row r="6346">
          <cell r="B6346" t="str">
            <v xml:space="preserve">LPA Niphan Systems                 </v>
          </cell>
        </row>
        <row r="6347">
          <cell r="B6347" t="str">
            <v xml:space="preserve">Lpl-Sist.Profiss.Audio Vídeo,Lda   </v>
          </cell>
        </row>
        <row r="6348">
          <cell r="B6348" t="str">
            <v xml:space="preserve">LPM Comunicação, Lda               </v>
          </cell>
        </row>
        <row r="6349">
          <cell r="B6349" t="str">
            <v xml:space="preserve">LPM-Lamy Pinto e Mário, Lda        </v>
          </cell>
        </row>
        <row r="6350">
          <cell r="B6350" t="str">
            <v xml:space="preserve">LPQ-LAborat.Pró-Qualidade, SA      </v>
          </cell>
        </row>
        <row r="6351">
          <cell r="B6351" t="str">
            <v>LSky-Logistica,Catering p/Aviação,L</v>
          </cell>
        </row>
        <row r="6352">
          <cell r="B6352" t="str">
            <v xml:space="preserve">LSV-Prod. e Serv. Audiovisuais, SA </v>
          </cell>
        </row>
        <row r="6353">
          <cell r="B6353" t="str">
            <v xml:space="preserve">LTA-Lab.Tecnologia Automóvel       </v>
          </cell>
        </row>
        <row r="6354">
          <cell r="B6354" t="str">
            <v xml:space="preserve">Lte-Electr.Lisboa Vale do Tejo     </v>
          </cell>
        </row>
        <row r="6355">
          <cell r="B6355" t="str">
            <v xml:space="preserve">Lts-Agência Viagens e Turísmo,Lda  </v>
          </cell>
        </row>
        <row r="6356">
          <cell r="B6356" t="str">
            <v xml:space="preserve">Luacar                             </v>
          </cell>
        </row>
        <row r="6357">
          <cell r="B6357" t="str">
            <v xml:space="preserve">Lubeco Portuguesa, Lda             </v>
          </cell>
        </row>
        <row r="6358">
          <cell r="B6358" t="str">
            <v>LUBOIL - Distrib.Lubrificantes, Lda</v>
          </cell>
        </row>
        <row r="6359">
          <cell r="B6359" t="str">
            <v xml:space="preserve">Luc Henri Dansan                   </v>
          </cell>
        </row>
        <row r="6360">
          <cell r="B6360" t="str">
            <v xml:space="preserve">Lucas Automotive-Peças e Autom.    </v>
          </cell>
        </row>
        <row r="6361">
          <cell r="B6361" t="str">
            <v xml:space="preserve">LUCIA DE FATIMA V.C.S.A.DA PIEDADE </v>
          </cell>
        </row>
        <row r="6362">
          <cell r="B6362" t="str">
            <v xml:space="preserve">Lúcia Maria Baião Araújo           </v>
          </cell>
        </row>
        <row r="6363">
          <cell r="B6363" t="str">
            <v xml:space="preserve">LUCIA MORA MACHADO                 </v>
          </cell>
        </row>
        <row r="6364">
          <cell r="B6364" t="str">
            <v xml:space="preserve">LUCIANA MARIA CUNHA MARINHO        </v>
          </cell>
        </row>
        <row r="6365">
          <cell r="B6365" t="str">
            <v xml:space="preserve">Luciano G.Santos, Lda              </v>
          </cell>
        </row>
        <row r="6366">
          <cell r="B6366" t="str">
            <v xml:space="preserve">LUCIANO RAMALHO DA SILVA           </v>
          </cell>
        </row>
        <row r="6367">
          <cell r="B6367" t="str">
            <v xml:space="preserve">Lucidus - Publicações, Lda         </v>
          </cell>
        </row>
        <row r="6368">
          <cell r="B6368" t="str">
            <v xml:space="preserve">Lucilio Matos Toupa e Filhos,Lda   </v>
          </cell>
        </row>
        <row r="6369">
          <cell r="B6369" t="str">
            <v xml:space="preserve">LUCINDA  MARQUES JERONIMO          </v>
          </cell>
        </row>
        <row r="6370">
          <cell r="B6370" t="str">
            <v xml:space="preserve">Lucinda Neves                      </v>
          </cell>
        </row>
        <row r="6371">
          <cell r="B6371" t="str">
            <v xml:space="preserve">Lúcio Alves de Carvalho            </v>
          </cell>
        </row>
        <row r="6372">
          <cell r="B6372" t="str">
            <v xml:space="preserve">Ludgero Nuno C.C.Fernandes         </v>
          </cell>
        </row>
        <row r="6373">
          <cell r="B6373" t="str">
            <v xml:space="preserve">Luis &amp; Sandra, Lda                 </v>
          </cell>
        </row>
        <row r="6374">
          <cell r="B6374" t="str">
            <v xml:space="preserve">Luis Afonso Cortez R. Queiró       </v>
          </cell>
        </row>
        <row r="6375">
          <cell r="B6375" t="str">
            <v xml:space="preserve">Luis Alberto Azevedo Fradinho      </v>
          </cell>
        </row>
        <row r="6376">
          <cell r="B6376" t="str">
            <v xml:space="preserve">Luis Alberto Barbosa de Medeiros   </v>
          </cell>
        </row>
        <row r="6377">
          <cell r="B6377" t="str">
            <v xml:space="preserve">Luís Alberto Bastos de Carvalho    </v>
          </cell>
        </row>
        <row r="6378">
          <cell r="B6378" t="str">
            <v xml:space="preserve">LUIS ALBERTO CAETANO LAMPREIA      </v>
          </cell>
        </row>
        <row r="6379">
          <cell r="B6379" t="str">
            <v xml:space="preserve">Luis Alberto Lima Berenguel        </v>
          </cell>
        </row>
        <row r="6380">
          <cell r="B6380" t="str">
            <v xml:space="preserve">Luis Alberto Martins Figueiredo    </v>
          </cell>
        </row>
        <row r="6381">
          <cell r="B6381" t="str">
            <v xml:space="preserve">Luis Alberto Santos Curral         </v>
          </cell>
        </row>
        <row r="6382">
          <cell r="B6382" t="str">
            <v xml:space="preserve">Luis Alberto Sousa Cardoso         </v>
          </cell>
        </row>
        <row r="6383">
          <cell r="B6383" t="str">
            <v xml:space="preserve">Luis Almeida                       </v>
          </cell>
        </row>
        <row r="6384">
          <cell r="B6384" t="str">
            <v xml:space="preserve">Luis Alves Martins                 </v>
          </cell>
        </row>
        <row r="6385">
          <cell r="B6385" t="str">
            <v xml:space="preserve">Luis António Coelho                </v>
          </cell>
        </row>
        <row r="6386">
          <cell r="B6386" t="str">
            <v xml:space="preserve">LUIS ANTONIO DE JESUS RODRIGUES    </v>
          </cell>
        </row>
        <row r="6387">
          <cell r="B6387" t="str">
            <v xml:space="preserve">LUIS ANTONIO GOMES                 </v>
          </cell>
        </row>
        <row r="6388">
          <cell r="B6388" t="str">
            <v xml:space="preserve">Luis António Leandro               </v>
          </cell>
        </row>
        <row r="6389">
          <cell r="B6389" t="str">
            <v xml:space="preserve">Luis António Pais Vicente Carvalho </v>
          </cell>
        </row>
        <row r="6390">
          <cell r="B6390" t="str">
            <v xml:space="preserve">Luis Arruda                        </v>
          </cell>
        </row>
        <row r="6391">
          <cell r="B6391" t="str">
            <v xml:space="preserve">LUIS AUGUSTO MARQUES RODRIGUES     </v>
          </cell>
        </row>
        <row r="6392">
          <cell r="B6392" t="str">
            <v xml:space="preserve">LUIS AVELAR DIAS                   </v>
          </cell>
        </row>
        <row r="6393">
          <cell r="B6393" t="str">
            <v xml:space="preserve">Luis Caldas &amp; Coutinho, Lda        </v>
          </cell>
        </row>
        <row r="6394">
          <cell r="B6394" t="str">
            <v xml:space="preserve">LUIS CARLOS CABRAL CORREIA         </v>
          </cell>
        </row>
        <row r="6395">
          <cell r="B6395" t="str">
            <v xml:space="preserve">Luis Carlos Carvalho Saraiva       </v>
          </cell>
        </row>
        <row r="6396">
          <cell r="B6396" t="str">
            <v xml:space="preserve">LUIS CARLOS GARCÊS LEAL            </v>
          </cell>
        </row>
        <row r="6397">
          <cell r="B6397" t="str">
            <v xml:space="preserve">Luis Carlos Martins Monteiro       </v>
          </cell>
        </row>
        <row r="6398">
          <cell r="B6398" t="str">
            <v xml:space="preserve">Luis Carlos Sousa Couto            </v>
          </cell>
        </row>
        <row r="6399">
          <cell r="B6399" t="str">
            <v xml:space="preserve">Luis Correia Bettencourt           </v>
          </cell>
        </row>
        <row r="6400">
          <cell r="B6400" t="str">
            <v xml:space="preserve">Luís da Costa Santos Dinis         </v>
          </cell>
        </row>
        <row r="6401">
          <cell r="B6401" t="str">
            <v xml:space="preserve">LUIS DA SILVA TEIXEIRA             </v>
          </cell>
        </row>
        <row r="6402">
          <cell r="B6402" t="str">
            <v xml:space="preserve">LUIS DUARTE LOPES RODRIGUES        </v>
          </cell>
        </row>
        <row r="6403">
          <cell r="B6403" t="str">
            <v xml:space="preserve">LUIS EGIDIO GALANTE SILVA          </v>
          </cell>
        </row>
        <row r="6404">
          <cell r="B6404" t="str">
            <v xml:space="preserve">LUIS EURICO BANDEIRA FERREIRA      </v>
          </cell>
        </row>
        <row r="6405">
          <cell r="B6405" t="str">
            <v xml:space="preserve">Luis F.M.Vieira, Unipessoal,Lda    </v>
          </cell>
        </row>
        <row r="6406">
          <cell r="B6406" t="str">
            <v xml:space="preserve">Luis F.S. Resendes                 </v>
          </cell>
        </row>
        <row r="6407">
          <cell r="B6407" t="str">
            <v xml:space="preserve">Luis F.S.Resendes-S.Unipess.Lda    </v>
          </cell>
        </row>
        <row r="6408">
          <cell r="B6408" t="str">
            <v xml:space="preserve">Luís Faustino                      </v>
          </cell>
        </row>
        <row r="6409">
          <cell r="B6409" t="str">
            <v xml:space="preserve">LUIS FERNANDO ALEXANDRE MARQUES    </v>
          </cell>
        </row>
        <row r="6410">
          <cell r="B6410" t="str">
            <v xml:space="preserve">Luis Fernando da Silva             </v>
          </cell>
        </row>
        <row r="6411">
          <cell r="B6411" t="str">
            <v xml:space="preserve">Luis Fernando Pereira              </v>
          </cell>
        </row>
        <row r="6412">
          <cell r="B6412" t="str">
            <v xml:space="preserve">Luis Fernando Santos Fontes        </v>
          </cell>
        </row>
        <row r="6413">
          <cell r="B6413" t="str">
            <v xml:space="preserve">LUIS FERREIRA BENTO                </v>
          </cell>
        </row>
        <row r="6414">
          <cell r="B6414" t="str">
            <v xml:space="preserve">Luis Ferreira de Morais            </v>
          </cell>
        </row>
        <row r="6415">
          <cell r="B6415" t="str">
            <v xml:space="preserve">Luis Ferreira Pinto                </v>
          </cell>
        </row>
        <row r="6416">
          <cell r="B6416" t="str">
            <v xml:space="preserve">LUIS FILIPE A. BARBOSA FERNANDES   </v>
          </cell>
        </row>
        <row r="6417">
          <cell r="B6417" t="str">
            <v xml:space="preserve">LUIS FILIPE BASTOS PINTO           </v>
          </cell>
        </row>
        <row r="6418">
          <cell r="B6418" t="str">
            <v xml:space="preserve">Luis Filipe Caco Unipessoal Lda    </v>
          </cell>
        </row>
        <row r="6419">
          <cell r="B6419" t="str">
            <v xml:space="preserve">LUIS FILIPE CANHA E SA             </v>
          </cell>
        </row>
        <row r="6420">
          <cell r="B6420" t="str">
            <v>Luís Filipe de Jesus Meira do Carmo</v>
          </cell>
        </row>
        <row r="6421">
          <cell r="B6421" t="str">
            <v>Luís Filipe de Jesus Meira do Carmo</v>
          </cell>
        </row>
        <row r="6422">
          <cell r="B6422" t="str">
            <v xml:space="preserve">Luís Filipe dos Reis Cortes Amaro  </v>
          </cell>
        </row>
        <row r="6423">
          <cell r="B6423" t="str">
            <v xml:space="preserve">Luis Filipe dos Santos Oliveira    </v>
          </cell>
        </row>
        <row r="6424">
          <cell r="B6424" t="str">
            <v xml:space="preserve">Luís Filipe Ferreira Caco          </v>
          </cell>
        </row>
        <row r="6425">
          <cell r="B6425" t="str">
            <v xml:space="preserve">Luis Filipe Ferreira Pacheco       </v>
          </cell>
        </row>
        <row r="6426">
          <cell r="B6426" t="str">
            <v xml:space="preserve">LUIS FILIPE FREIRE DA CRUZ FREITAS </v>
          </cell>
        </row>
        <row r="6427">
          <cell r="B6427" t="str">
            <v xml:space="preserve">Luis Filipe Marques Vieira         </v>
          </cell>
        </row>
        <row r="6428">
          <cell r="B6428" t="str">
            <v xml:space="preserve">LUIS FILIPE O. BEBIANO COIMBRA     </v>
          </cell>
        </row>
        <row r="6429">
          <cell r="B6429" t="str">
            <v xml:space="preserve">Luis Filipe Plácido Lapa           </v>
          </cell>
        </row>
        <row r="6430">
          <cell r="B6430" t="str">
            <v xml:space="preserve">LUIS FILIPE RABAÇAL NUNES          </v>
          </cell>
        </row>
        <row r="6431">
          <cell r="B6431" t="str">
            <v xml:space="preserve">Luís Fontes                        </v>
          </cell>
        </row>
        <row r="6432">
          <cell r="B6432" t="str">
            <v xml:space="preserve">Luis G. Santos-Unipessoal, Lda     </v>
          </cell>
        </row>
        <row r="6433">
          <cell r="B6433" t="str">
            <v>Luis Geada-Eq.Climatização,Unip.Lda</v>
          </cell>
        </row>
        <row r="6434">
          <cell r="B6434" t="str">
            <v xml:space="preserve">Luis Gomes                         </v>
          </cell>
        </row>
        <row r="6435">
          <cell r="B6435" t="str">
            <v xml:space="preserve">Luis Gonçalves Dinis               </v>
          </cell>
        </row>
        <row r="6436">
          <cell r="B6436" t="str">
            <v xml:space="preserve">Luis Gonzaga da Rocha              </v>
          </cell>
        </row>
        <row r="6437">
          <cell r="B6437" t="str">
            <v xml:space="preserve">Luis Gregório de Freitas           </v>
          </cell>
        </row>
        <row r="6438">
          <cell r="B6438" t="str">
            <v xml:space="preserve">Luis Guilherme Tavares Carreiro    </v>
          </cell>
        </row>
        <row r="6439">
          <cell r="B6439" t="str">
            <v xml:space="preserve">LUIS JOSE MENDONCA REIS BORGES     </v>
          </cell>
        </row>
        <row r="6440">
          <cell r="B6440" t="str">
            <v xml:space="preserve">Luís L. Leal, L.da                 </v>
          </cell>
        </row>
        <row r="6441">
          <cell r="B6441" t="str">
            <v xml:space="preserve">Luis Laureano Santos &amp; Associados  </v>
          </cell>
        </row>
        <row r="6442">
          <cell r="B6442" t="str">
            <v xml:space="preserve">Luis Magalhães                     </v>
          </cell>
        </row>
        <row r="6443">
          <cell r="B6443" t="str">
            <v xml:space="preserve">Luis Magalhães-C.Imag.Comunic.Lda  </v>
          </cell>
        </row>
        <row r="6444">
          <cell r="B6444" t="str">
            <v>Luis Manuel Cândido Castro e Câmara</v>
          </cell>
        </row>
        <row r="6445">
          <cell r="B6445" t="str">
            <v xml:space="preserve">Luis Manuel Carreiro Nunes         </v>
          </cell>
        </row>
        <row r="6446">
          <cell r="B6446" t="str">
            <v xml:space="preserve">LUIS MANUEL COELHO COSTA           </v>
          </cell>
        </row>
        <row r="6447">
          <cell r="B6447" t="str">
            <v xml:space="preserve">Luís Manuel Correia Neves          </v>
          </cell>
        </row>
        <row r="6448">
          <cell r="B6448" t="str">
            <v xml:space="preserve">LUIS MANUEL DA COSTA HIPÓLITO      </v>
          </cell>
        </row>
        <row r="6449">
          <cell r="B6449" t="str">
            <v xml:space="preserve">Luís Manuel de C.B.Colen           </v>
          </cell>
        </row>
        <row r="6450">
          <cell r="B6450" t="str">
            <v>Luís Manuel de Carvalho Barbosa Col</v>
          </cell>
        </row>
        <row r="6451">
          <cell r="B6451" t="str">
            <v xml:space="preserve">LUIS MANUEL DE MELO FRANCO         </v>
          </cell>
        </row>
        <row r="6452">
          <cell r="B6452" t="str">
            <v xml:space="preserve">Luis Manuel Domingos Baião Loures  </v>
          </cell>
        </row>
        <row r="6453">
          <cell r="B6453" t="str">
            <v xml:space="preserve">LUIS MANUEL FONTES FIGUEIREDO      </v>
          </cell>
        </row>
        <row r="6454">
          <cell r="B6454" t="str">
            <v xml:space="preserve">Luis Manuel M.F.Ganho              </v>
          </cell>
        </row>
        <row r="6455">
          <cell r="B6455" t="str">
            <v xml:space="preserve">LUIS MANUEL MATEUS VEIGA           </v>
          </cell>
        </row>
        <row r="6456">
          <cell r="B6456" t="str">
            <v xml:space="preserve">Luis Manuel Mendes Silva           </v>
          </cell>
        </row>
        <row r="6457">
          <cell r="B6457" t="str">
            <v xml:space="preserve">Luis Manuel Nobre de Sousa         </v>
          </cell>
        </row>
        <row r="6458">
          <cell r="B6458" t="str">
            <v xml:space="preserve">Luis Manuel Pereira Resendes       </v>
          </cell>
        </row>
        <row r="6459">
          <cell r="B6459" t="str">
            <v xml:space="preserve">Luis Manuel Ramos Vicente          </v>
          </cell>
        </row>
        <row r="6460">
          <cell r="B6460" t="str">
            <v xml:space="preserve">Luis Manuel Valentim               </v>
          </cell>
        </row>
        <row r="6461">
          <cell r="B6461" t="str">
            <v xml:space="preserve">Luis Manuel Viveiros Pimentel      </v>
          </cell>
        </row>
        <row r="6462">
          <cell r="B6462" t="str">
            <v xml:space="preserve">Luís Martins                       </v>
          </cell>
        </row>
        <row r="6463">
          <cell r="B6463" t="str">
            <v xml:space="preserve">Luis Mateus                        </v>
          </cell>
        </row>
        <row r="6464">
          <cell r="B6464" t="str">
            <v xml:space="preserve">Luis Matos                         </v>
          </cell>
        </row>
        <row r="6465">
          <cell r="B6465" t="str">
            <v xml:space="preserve">LUIS MENDES JORGE                  </v>
          </cell>
        </row>
        <row r="6466">
          <cell r="B6466" t="str">
            <v xml:space="preserve">Luis Mendes Justo                  </v>
          </cell>
        </row>
        <row r="6467">
          <cell r="B6467" t="str">
            <v xml:space="preserve">Luis Miguel Alves Batista Sismeiro </v>
          </cell>
        </row>
        <row r="6468">
          <cell r="B6468" t="str">
            <v xml:space="preserve">LUIS MIGUEL AMANCIO GONCALVES      </v>
          </cell>
        </row>
        <row r="6469">
          <cell r="B6469" t="str">
            <v>LUIS MIGUEL COELHO MATIAS INACIO LO</v>
          </cell>
        </row>
        <row r="6470">
          <cell r="B6470" t="str">
            <v xml:space="preserve">Luis Miguel Correia Rodrigues      </v>
          </cell>
        </row>
        <row r="6471">
          <cell r="B6471" t="str">
            <v xml:space="preserve">LUIS MIGUEL DA SILVA MENDES ALVES  </v>
          </cell>
        </row>
        <row r="6472">
          <cell r="B6472" t="str">
            <v>Luís Miguel Ferreira Macedo A. da S</v>
          </cell>
        </row>
        <row r="6473">
          <cell r="B6473" t="str">
            <v>Luís Miguel Gonçalves Rodrigues Val</v>
          </cell>
        </row>
        <row r="6474">
          <cell r="B6474" t="str">
            <v xml:space="preserve">LUIS MIGUEL GONCALVES ROSA         </v>
          </cell>
        </row>
        <row r="6475">
          <cell r="B6475" t="str">
            <v xml:space="preserve">LUIS MIGUEL MORGADO BRAS           </v>
          </cell>
        </row>
        <row r="6476">
          <cell r="B6476" t="str">
            <v xml:space="preserve">LUIS MIGUEL NUNES CRISTINA         </v>
          </cell>
        </row>
        <row r="6477">
          <cell r="B6477" t="str">
            <v xml:space="preserve">LUIS MIGUEL OLIVEIRA CRAVEIRO      </v>
          </cell>
        </row>
        <row r="6478">
          <cell r="B6478" t="str">
            <v xml:space="preserve">Luis Miguel Pinto da Cruz          </v>
          </cell>
        </row>
        <row r="6479">
          <cell r="B6479" t="str">
            <v xml:space="preserve">LUIS MIGUEL PIRES COSTA TABORDA    </v>
          </cell>
        </row>
        <row r="6480">
          <cell r="B6480" t="str">
            <v xml:space="preserve">Luís Miguel Rosa Pereira e Cruz    </v>
          </cell>
        </row>
        <row r="6481">
          <cell r="B6481" t="str">
            <v xml:space="preserve">LUIS MIGUEL SANTOS BASTO           </v>
          </cell>
        </row>
        <row r="6482">
          <cell r="B6482" t="str">
            <v xml:space="preserve">LUIS MIGUEL SANTOS DE ALMEIDA      </v>
          </cell>
        </row>
        <row r="6483">
          <cell r="B6483" t="str">
            <v xml:space="preserve">LUIS MIGUEL SILVA CASTANHO         </v>
          </cell>
        </row>
        <row r="6484">
          <cell r="B6484" t="str">
            <v xml:space="preserve">Luis Miguel Silva Castanho         </v>
          </cell>
        </row>
        <row r="6485">
          <cell r="B6485" t="str">
            <v xml:space="preserve">LUIS MIGUEL SINDE O. V. NOVAIS     </v>
          </cell>
        </row>
        <row r="6486">
          <cell r="B6486" t="str">
            <v xml:space="preserve">Luis Miranda, Lda                  </v>
          </cell>
        </row>
        <row r="6487">
          <cell r="B6487" t="str">
            <v xml:space="preserve">Luís Pais                          </v>
          </cell>
        </row>
        <row r="6488">
          <cell r="B6488" t="str">
            <v xml:space="preserve">Luis Parada-Coord.Seg. Engª, Lda   </v>
          </cell>
        </row>
        <row r="6489">
          <cell r="B6489" t="str">
            <v>Luis Pimentel-Emp.Im.Turísticos,Lda</v>
          </cell>
        </row>
        <row r="6490">
          <cell r="B6490" t="str">
            <v xml:space="preserve">Luis Quintino Duarte               </v>
          </cell>
        </row>
        <row r="6491">
          <cell r="B6491" t="str">
            <v xml:space="preserve">Luis Sanches Colaço                </v>
          </cell>
        </row>
        <row r="6492">
          <cell r="B6492" t="str">
            <v xml:space="preserve">LUIS SENA BRANCO                   </v>
          </cell>
        </row>
        <row r="6493">
          <cell r="B6493" t="str">
            <v>Luís Tavares-Flores Artº Religiosos</v>
          </cell>
        </row>
        <row r="6494">
          <cell r="B6494" t="str">
            <v xml:space="preserve">LUIS TOMAS MENDONCA TRONI          </v>
          </cell>
        </row>
        <row r="6495">
          <cell r="B6495" t="str">
            <v xml:space="preserve">Luis Vertentes                     </v>
          </cell>
        </row>
        <row r="6496">
          <cell r="B6496" t="str">
            <v>Luís Vieira Silva,EngªCivil Clinª B</v>
          </cell>
        </row>
        <row r="6497">
          <cell r="B6497" t="str">
            <v xml:space="preserve">LUISA AMARAL                       </v>
          </cell>
        </row>
        <row r="6498">
          <cell r="B6498" t="str">
            <v xml:space="preserve">LUISA CELESTE SPENCER              </v>
          </cell>
        </row>
        <row r="6499">
          <cell r="B6499" t="str">
            <v xml:space="preserve">LUISA FERNANDES GONCALVES          </v>
          </cell>
        </row>
        <row r="6500">
          <cell r="B6500" t="str">
            <v xml:space="preserve">LUISA MARIA DIAS M.DOS SANTOS      </v>
          </cell>
        </row>
        <row r="6501">
          <cell r="B6501" t="str">
            <v xml:space="preserve">LUISA MARIA QUARESMA MENDES        </v>
          </cell>
        </row>
        <row r="6502">
          <cell r="B6502" t="str">
            <v xml:space="preserve">LUISA MARIA SILVA FORTES RAPOSO    </v>
          </cell>
        </row>
        <row r="6503">
          <cell r="B6503" t="str">
            <v xml:space="preserve">Luisa Maria Tavares Silva Ferreira </v>
          </cell>
        </row>
        <row r="6504">
          <cell r="B6504" t="str">
            <v>Luistrans- Transporte de Mercadoria</v>
          </cell>
        </row>
        <row r="6505">
          <cell r="B6505" t="str">
            <v xml:space="preserve">Luizes - Representações, Lda       </v>
          </cell>
        </row>
        <row r="6506">
          <cell r="B6506" t="str">
            <v xml:space="preserve">Lumasport-Imp.Exp.Eq.desport.Lda   </v>
          </cell>
        </row>
        <row r="6507">
          <cell r="B6507" t="str">
            <v xml:space="preserve">Luna e Filho, Lda.                 </v>
          </cell>
        </row>
        <row r="6508">
          <cell r="B6508" t="str">
            <v xml:space="preserve">L'université de Bruxelles          </v>
          </cell>
        </row>
        <row r="6509">
          <cell r="B6509" t="str">
            <v xml:space="preserve">Lusa Agência de Informação         </v>
          </cell>
        </row>
        <row r="6510">
          <cell r="B6510" t="str">
            <v xml:space="preserve">Lusa-Agênc.Notícias Portugal,S.A.  </v>
          </cell>
        </row>
        <row r="6511">
          <cell r="B6511" t="str">
            <v xml:space="preserve">Lusa-Marketing e Publicidade, Lda  </v>
          </cell>
        </row>
        <row r="6512">
          <cell r="B6512" t="str">
            <v xml:space="preserve">Lusicrol-Soc.Lusit.Com.Represent   </v>
          </cell>
        </row>
        <row r="6513">
          <cell r="B6513" t="str">
            <v>Lusilectra-Veículos Equipamentos,Ld</v>
          </cell>
        </row>
        <row r="6514">
          <cell r="B6514" t="str">
            <v xml:space="preserve">Lusitad,Lda                        </v>
          </cell>
        </row>
        <row r="6515">
          <cell r="B6515" t="str">
            <v xml:space="preserve">Lusitana ACO-Elem.Construção Unip. </v>
          </cell>
        </row>
        <row r="6516">
          <cell r="B6516" t="str">
            <v xml:space="preserve">Lusitânia Vida - Cª de Seguros, SA </v>
          </cell>
        </row>
        <row r="6517">
          <cell r="B6517" t="str">
            <v xml:space="preserve">Lusitânia-Companhia Seguros, S.A   </v>
          </cell>
        </row>
        <row r="6518">
          <cell r="B6518" t="str">
            <v xml:space="preserve">Luso Eléctrica, SA                 </v>
          </cell>
        </row>
        <row r="6519">
          <cell r="B6519" t="str">
            <v xml:space="preserve">Luso Granalhagem-Dec.Mecânica,Lda  </v>
          </cell>
        </row>
        <row r="6520">
          <cell r="B6520" t="str">
            <v xml:space="preserve">Luso Ricuni-Com.Eq.Hotel.&amp; Sim.Lda </v>
          </cell>
        </row>
        <row r="6521">
          <cell r="B6521" t="str">
            <v xml:space="preserve">Lusoar                             </v>
          </cell>
        </row>
        <row r="6522">
          <cell r="B6522" t="str">
            <v xml:space="preserve">Lusobrinca-Com. e Ind. de Brinq.   </v>
          </cell>
        </row>
        <row r="6523">
          <cell r="B6523" t="str">
            <v>Lusobrinde-Com.R.Util.Domésticas,Ld</v>
          </cell>
        </row>
        <row r="6524">
          <cell r="B6524" t="str">
            <v xml:space="preserve">Lusocer - Soc.Rep.Prod.Quím.,Lda   </v>
          </cell>
        </row>
        <row r="6525">
          <cell r="B6525" t="str">
            <v xml:space="preserve">Lusocresa-Comunicação Dados, Lda   </v>
          </cell>
        </row>
        <row r="6526">
          <cell r="B6526" t="str">
            <v xml:space="preserve">Lusofiltros, Lda.                  </v>
          </cell>
        </row>
        <row r="6527">
          <cell r="B6527" t="str">
            <v xml:space="preserve">Lusogef-Soc.Cons.Gestao Formação   </v>
          </cell>
        </row>
        <row r="6528">
          <cell r="B6528" t="str">
            <v>Lusolab - Material Laboratório, Lda</v>
          </cell>
        </row>
        <row r="6529">
          <cell r="B6529" t="str">
            <v xml:space="preserve">Lusolis-S.Com.Ind.Acess.Auto,Lda   </v>
          </cell>
        </row>
        <row r="6530">
          <cell r="B6530" t="str">
            <v>Lusonline-G.Des.Portais Internet,Ld</v>
          </cell>
        </row>
        <row r="6531">
          <cell r="B6531" t="str">
            <v xml:space="preserve">Lusopátria-Com.Public.Edições, Lda </v>
          </cell>
        </row>
        <row r="6532">
          <cell r="B6532" t="str">
            <v xml:space="preserve">Lusoquimica-Prod.Q.Man.Industrial  </v>
          </cell>
        </row>
        <row r="6533">
          <cell r="B6533" t="str">
            <v xml:space="preserve">Lusorede-Redes,Energ.S.Inform.Lda  </v>
          </cell>
        </row>
        <row r="6534">
          <cell r="B6534" t="str">
            <v xml:space="preserve">Lusotractel-Eq.Elev.Tracção,Lda    </v>
          </cell>
        </row>
        <row r="6535">
          <cell r="B6535" t="str">
            <v xml:space="preserve">Lusotur-Empr.Imobil.Turísticos,SA  </v>
          </cell>
        </row>
        <row r="6536">
          <cell r="B6536" t="str">
            <v xml:space="preserve">Luspan-Luso Esp.Serviços e Rep.Lda </v>
          </cell>
        </row>
        <row r="6537">
          <cell r="B6537" t="str">
            <v>Luteme-Fáb. de Pensos Cirúrgicos SA</v>
          </cell>
        </row>
        <row r="6538">
          <cell r="B6538" t="str">
            <v xml:space="preserve">Luxair-S.Luxemb.Navig.Aérienne,SA  </v>
          </cell>
        </row>
        <row r="6539">
          <cell r="B6539" t="str">
            <v>Luxoluz-S.Repr.Electrodomésticos,Ld</v>
          </cell>
        </row>
        <row r="6540">
          <cell r="B6540" t="str">
            <v xml:space="preserve">Luxomor-S.Const.Manut.Ass.Téc.Lda  </v>
          </cell>
        </row>
        <row r="6541">
          <cell r="B6541" t="str">
            <v xml:space="preserve">Luz e Som - Electrom.,Lda          </v>
          </cell>
        </row>
        <row r="6542">
          <cell r="B6542" t="str">
            <v xml:space="preserve">Luzeslava-Soc.Tecn.Equip.Proj.Ld   </v>
          </cell>
        </row>
        <row r="6543">
          <cell r="B6543" t="str">
            <v>Luzibérica-Soc.Equip.Eléctricos,Lda</v>
          </cell>
        </row>
        <row r="6544">
          <cell r="B6544" t="str">
            <v xml:space="preserve">Luzosfera - Construções, Lda       </v>
          </cell>
        </row>
        <row r="6545">
          <cell r="B6545" t="str">
            <v>LVT ll-Com.Eventos Tur.Marítimos,SA</v>
          </cell>
        </row>
        <row r="6546">
          <cell r="B6546" t="str">
            <v>LVTE-Soc.Hoteleira Eventos Lazer,SA</v>
          </cell>
        </row>
        <row r="6547">
          <cell r="B6547" t="str">
            <v xml:space="preserve">Lyngsoe Systems                    </v>
          </cell>
        </row>
        <row r="6548">
          <cell r="B6548" t="str">
            <v xml:space="preserve">M Azad                             </v>
          </cell>
        </row>
        <row r="6549">
          <cell r="B6549" t="str">
            <v xml:space="preserve">M Bandeira da Palma, Lda           </v>
          </cell>
        </row>
        <row r="6550">
          <cell r="B6550" t="str">
            <v xml:space="preserve">M Garve-Veículos e Assistência,Lda </v>
          </cell>
        </row>
        <row r="6551">
          <cell r="B6551" t="str">
            <v xml:space="preserve">M J S - Pinturas, Lda              </v>
          </cell>
        </row>
        <row r="6552">
          <cell r="B6552" t="str">
            <v xml:space="preserve">M M Tedim Maia, Lda                </v>
          </cell>
        </row>
        <row r="6553">
          <cell r="B6553" t="str">
            <v xml:space="preserve">M Santos                           </v>
          </cell>
        </row>
        <row r="6554">
          <cell r="B6554" t="str">
            <v xml:space="preserve">M&amp;M Engenharia Industrial, Lda     </v>
          </cell>
        </row>
        <row r="6555">
          <cell r="B6555" t="str">
            <v xml:space="preserve">M&amp;M Protek-Eq.PProt.Individual,Lda </v>
          </cell>
        </row>
        <row r="6556">
          <cell r="B6556" t="str">
            <v>M. &amp; L. Estudos e Proj. Eng. Civil,</v>
          </cell>
        </row>
        <row r="6557">
          <cell r="B6557" t="str">
            <v xml:space="preserve">M. Caetano Raposo, Lda             </v>
          </cell>
        </row>
        <row r="6558">
          <cell r="B6558" t="str">
            <v xml:space="preserve">M. Cardoso, Lda.                   </v>
          </cell>
        </row>
        <row r="6559">
          <cell r="B6559" t="str">
            <v xml:space="preserve">M. J. Ferreira Sota, Lda           </v>
          </cell>
        </row>
        <row r="6560">
          <cell r="B6560" t="str">
            <v xml:space="preserve">M. L. Ferreira, Lda.               </v>
          </cell>
        </row>
        <row r="6561">
          <cell r="B6561" t="str">
            <v xml:space="preserve">M. Moreira Soares Rocha, Lda       </v>
          </cell>
        </row>
        <row r="6562">
          <cell r="B6562" t="str">
            <v xml:space="preserve">M. Pires Vitória, Lda              </v>
          </cell>
        </row>
        <row r="6563">
          <cell r="B6563" t="str">
            <v xml:space="preserve">M. Sousa Ribeiro                   </v>
          </cell>
        </row>
        <row r="6564">
          <cell r="B6564" t="str">
            <v xml:space="preserve">M.A.R.M.Gomes da Piedade           </v>
          </cell>
        </row>
        <row r="6565">
          <cell r="B6565" t="str">
            <v>M.Anjos Reis Fernandes Marques Adro</v>
          </cell>
        </row>
        <row r="6566">
          <cell r="B6566" t="str">
            <v xml:space="preserve">M.C.Antunes Amor                   </v>
          </cell>
        </row>
        <row r="6567">
          <cell r="B6567" t="str">
            <v xml:space="preserve">M.C.Carvalho &amp; Filhos-Construç.Lda </v>
          </cell>
        </row>
        <row r="6568">
          <cell r="B6568" t="str">
            <v xml:space="preserve">M.C.Castanho, Lda                  </v>
          </cell>
        </row>
        <row r="6569">
          <cell r="B6569" t="str">
            <v xml:space="preserve">M.C.Lopes, Lda                     </v>
          </cell>
        </row>
        <row r="6570">
          <cell r="B6570" t="str">
            <v xml:space="preserve">M.C.Pinheiro, Lda                  </v>
          </cell>
        </row>
        <row r="6571">
          <cell r="B6571" t="str">
            <v>M.E.Q.-Montag.Electr.Construção,Lda</v>
          </cell>
        </row>
        <row r="6572">
          <cell r="B6572" t="str">
            <v xml:space="preserve">M.F.Q-Mouvement Français Qualité   </v>
          </cell>
        </row>
        <row r="6573">
          <cell r="B6573" t="str">
            <v xml:space="preserve">M.Fernandes &amp; Gomes-Eq.Escrit.Lda  </v>
          </cell>
        </row>
        <row r="6574">
          <cell r="B6574" t="str">
            <v xml:space="preserve">M.I.Medical Import, Lda            </v>
          </cell>
        </row>
        <row r="6575">
          <cell r="B6575" t="str">
            <v xml:space="preserve">M.J.Pestana - Soc.Tur.Madeira,S.A. </v>
          </cell>
        </row>
        <row r="6576">
          <cell r="B6576" t="str">
            <v xml:space="preserve">M.M.Vaquinhas, Lda                 </v>
          </cell>
        </row>
        <row r="6577">
          <cell r="B6577" t="str">
            <v xml:space="preserve">M.T.B.-Precision Technology        </v>
          </cell>
        </row>
        <row r="6578">
          <cell r="B6578" t="str">
            <v xml:space="preserve">M3 Systems                         </v>
          </cell>
        </row>
        <row r="6579">
          <cell r="B6579" t="str">
            <v xml:space="preserve">Mª da Graça Cabral Albergaria Rego </v>
          </cell>
        </row>
        <row r="6580">
          <cell r="B6580" t="str">
            <v xml:space="preserve">Mª Fátima Fernandes Lopes Cardoso  </v>
          </cell>
        </row>
        <row r="6581">
          <cell r="B6581" t="str">
            <v xml:space="preserve">Mª. Margarida Avila Fraga          </v>
          </cell>
        </row>
        <row r="6582">
          <cell r="B6582" t="str">
            <v xml:space="preserve">Mabacozi-Mat.Banho e Coz.Unip.Lda  </v>
          </cell>
        </row>
        <row r="6583">
          <cell r="B6583" t="str">
            <v xml:space="preserve">Mabalgarve, Lda                    </v>
          </cell>
        </row>
        <row r="6584">
          <cell r="B6584" t="str">
            <v xml:space="preserve">Macfaro                            </v>
          </cell>
        </row>
        <row r="6585">
          <cell r="B6585" t="str">
            <v xml:space="preserve">Macgraw - Hill                     </v>
          </cell>
        </row>
        <row r="6586">
          <cell r="B6586" t="str">
            <v xml:space="preserve">Machado &amp; Monteiro, Lda            </v>
          </cell>
        </row>
        <row r="6587">
          <cell r="B6587" t="str">
            <v xml:space="preserve">Mackhaz Batselashvili              </v>
          </cell>
        </row>
        <row r="6588">
          <cell r="B6588" t="str">
            <v xml:space="preserve">Macmillan                          </v>
          </cell>
        </row>
        <row r="6589">
          <cell r="B6589" t="str">
            <v xml:space="preserve">Macolide-Mat.Constr.Campolide,Lda  </v>
          </cell>
        </row>
        <row r="6590">
          <cell r="B6590" t="str">
            <v xml:space="preserve">Maconor-Alberto A.Jesus Sousa,Lda  </v>
          </cell>
        </row>
        <row r="6591">
          <cell r="B6591" t="str">
            <v xml:space="preserve">Macoreli &amp; Cunha Gomes, SA         </v>
          </cell>
        </row>
        <row r="6592">
          <cell r="B6592" t="str">
            <v xml:space="preserve">Macrocim-Indústria Válvulas, Lda   </v>
          </cell>
        </row>
        <row r="6593">
          <cell r="B6593" t="str">
            <v xml:space="preserve">Mad House, Design e Comunicação    </v>
          </cell>
        </row>
        <row r="6594">
          <cell r="B6594" t="str">
            <v xml:space="preserve">Madalena M.R.S.Pacheco             </v>
          </cell>
        </row>
        <row r="6595">
          <cell r="B6595" t="str">
            <v xml:space="preserve">MADALENA MARIA F. SILVA RIBEIRO    </v>
          </cell>
        </row>
        <row r="6596">
          <cell r="B6596" t="str">
            <v xml:space="preserve">Madeira &amp; Martinho, Lda            </v>
          </cell>
        </row>
        <row r="6597">
          <cell r="B6597" t="str">
            <v xml:space="preserve">Madeira Auto-Car, Lda              </v>
          </cell>
        </row>
        <row r="6598">
          <cell r="B6598" t="str">
            <v xml:space="preserve">Madeira Rent-S.Alug.Automóveis,Lda </v>
          </cell>
        </row>
        <row r="6599">
          <cell r="B6599" t="str">
            <v xml:space="preserve">Madeirafrio-S.Insular Eq.Frio,Lda  </v>
          </cell>
        </row>
        <row r="6600">
          <cell r="B6600" t="str">
            <v xml:space="preserve">Madrid Cibeles-Grupo Editorial,SA  </v>
          </cell>
        </row>
        <row r="6601">
          <cell r="B6601" t="str">
            <v xml:space="preserve">Mads &amp; Teixeira Lopes, Lda         </v>
          </cell>
        </row>
        <row r="6602">
          <cell r="B6602" t="str">
            <v xml:space="preserve">Madsil-Madeiras SIlva, Lda         </v>
          </cell>
        </row>
        <row r="6603">
          <cell r="B6603" t="str">
            <v xml:space="preserve">Mãe D'Água-Consultª TècªÁreas Intª </v>
          </cell>
        </row>
        <row r="6604">
          <cell r="B6604" t="str">
            <v>Maficeti-Prod.Equip.Industriais,Lda</v>
          </cell>
        </row>
        <row r="6605">
          <cell r="B6605" t="str">
            <v xml:space="preserve">Magalhães e Vieira-Mat.Inform,Ld   </v>
          </cell>
        </row>
        <row r="6606">
          <cell r="B6606" t="str">
            <v xml:space="preserve">Magazine D'Hoje-Comunic.Social,SA  </v>
          </cell>
        </row>
        <row r="6607">
          <cell r="B6607" t="str">
            <v xml:space="preserve">Magcop-Dist.Equip.Gráficos, Lda    </v>
          </cell>
        </row>
        <row r="6608">
          <cell r="B6608" t="str">
            <v xml:space="preserve">Magda Cristina Marques Martins     </v>
          </cell>
        </row>
        <row r="6609">
          <cell r="B6609" t="str">
            <v xml:space="preserve">MAGDA LÍGIA CARDOSO DE MATOS       </v>
          </cell>
        </row>
        <row r="6610">
          <cell r="B6610" t="str">
            <v xml:space="preserve">Magnadata International, Ltd       </v>
          </cell>
        </row>
        <row r="6611">
          <cell r="B6611" t="str">
            <v>Magnafrete-Tr.Logist.Distribuiç.Lda</v>
          </cell>
        </row>
        <row r="6612">
          <cell r="B6612" t="str">
            <v>Magnusphone-Com.Serv.Telecomunic.Ld</v>
          </cell>
        </row>
        <row r="6613">
          <cell r="B6613" t="str">
            <v xml:space="preserve">Maia e Menezes, Lda                </v>
          </cell>
        </row>
        <row r="6614">
          <cell r="B6614" t="str">
            <v xml:space="preserve">Maia Macedo &amp; Filhos               </v>
          </cell>
        </row>
        <row r="6615">
          <cell r="B6615" t="str">
            <v xml:space="preserve">Maiaplantas-Soc.Ag.Maia Plant.Lda  </v>
          </cell>
        </row>
        <row r="6616">
          <cell r="B6616" t="str">
            <v xml:space="preserve">Maiar - Manut.Ind.Pneumática,Lda   </v>
          </cell>
        </row>
        <row r="6617">
          <cell r="B6617" t="str">
            <v xml:space="preserve">Mailtec-Tecnologias de Informação  </v>
          </cell>
        </row>
        <row r="6618">
          <cell r="B6618" t="str">
            <v>Mais 18-Comº Indústria Materiais Co</v>
          </cell>
        </row>
        <row r="6619">
          <cell r="B6619" t="str">
            <v xml:space="preserve">Mais Automação-Dist.Prod.A.Ind.Lda </v>
          </cell>
        </row>
        <row r="6620">
          <cell r="B6620" t="str">
            <v>Mais Lógica-Constr. Imobiliária, Ld</v>
          </cell>
        </row>
        <row r="6621">
          <cell r="B6621" t="str">
            <v xml:space="preserve">Maisimagem Comunic. Global,Lda     </v>
          </cell>
        </row>
        <row r="6622">
          <cell r="B6622" t="str">
            <v>Maisturismo-Edições e Publicid.,Ldª</v>
          </cell>
        </row>
        <row r="6623">
          <cell r="B6623" t="str">
            <v xml:space="preserve">Maivex-Comércio Automóvel, SA      </v>
          </cell>
        </row>
        <row r="6624">
          <cell r="B6624" t="str">
            <v xml:space="preserve">Makro - Cash &amp; Carry Portugal, SA  </v>
          </cell>
        </row>
        <row r="6625">
          <cell r="B6625" t="str">
            <v xml:space="preserve">Maksen Consulting SA               </v>
          </cell>
        </row>
        <row r="6626">
          <cell r="B6626" t="str">
            <v xml:space="preserve">Malhitex-Prod.Limp.Hig.Técn.,Lda   </v>
          </cell>
        </row>
        <row r="6627">
          <cell r="B6627" t="str">
            <v xml:space="preserve">Malhus - Comerc.Representaç.,Lda   </v>
          </cell>
        </row>
        <row r="6628">
          <cell r="B6628" t="str">
            <v xml:space="preserve">Mamade Rasik                       </v>
          </cell>
        </row>
        <row r="6629">
          <cell r="B6629" t="str">
            <v xml:space="preserve">Mambo, Arte e Decoração, Lda       </v>
          </cell>
        </row>
        <row r="6630">
          <cell r="B6630" t="str">
            <v xml:space="preserve">Management Centre Europe           </v>
          </cell>
        </row>
        <row r="6631">
          <cell r="B6631" t="str">
            <v xml:space="preserve">Management Focus S.A.              </v>
          </cell>
        </row>
        <row r="6632">
          <cell r="B6632" t="str">
            <v xml:space="preserve">Manaida-Artigos desportivos, Lda   </v>
          </cell>
        </row>
        <row r="6633">
          <cell r="B6633" t="str">
            <v xml:space="preserve">Manchester Airport plc             </v>
          </cell>
        </row>
        <row r="6634">
          <cell r="B6634" t="str">
            <v xml:space="preserve">Manchester Metropolitan University </v>
          </cell>
        </row>
        <row r="6635">
          <cell r="B6635" t="str">
            <v xml:space="preserve">Mandarim Sol-Restauração, SA       </v>
          </cell>
        </row>
        <row r="6636">
          <cell r="B6636" t="str">
            <v xml:space="preserve">Maniacafé - Representações, Lda    </v>
          </cell>
        </row>
        <row r="6637">
          <cell r="B6637" t="str">
            <v xml:space="preserve">Mani-Indústrias Plásticas, Lda.    </v>
          </cell>
        </row>
        <row r="6638">
          <cell r="B6638" t="str">
            <v>Manindustria-Conservª Manutª Indust</v>
          </cell>
        </row>
        <row r="6639">
          <cell r="B6639" t="str">
            <v xml:space="preserve">Mano Terme-Soc.Imp.C.Instrum.Lda   </v>
          </cell>
        </row>
        <row r="6640">
          <cell r="B6640" t="str">
            <v xml:space="preserve">Manofibras, Lda                    </v>
          </cell>
        </row>
        <row r="6641">
          <cell r="B6641" t="str">
            <v xml:space="preserve">Manpower Açores                    </v>
          </cell>
        </row>
        <row r="6642">
          <cell r="B6642" t="str">
            <v xml:space="preserve">Manpower Portuguesa,S.Rec.Hum. SA  </v>
          </cell>
        </row>
        <row r="6643">
          <cell r="B6643" t="str">
            <v xml:space="preserve">Manpower Services,Lda              </v>
          </cell>
        </row>
        <row r="6644">
          <cell r="B6644" t="str">
            <v>Manquitec Atlântico-Prod Man Ind,Lª</v>
          </cell>
        </row>
        <row r="6645">
          <cell r="B6645" t="str">
            <v xml:space="preserve">Mantenimientos Imase,S.L.          </v>
          </cell>
        </row>
        <row r="6646">
          <cell r="B6646" t="str">
            <v xml:space="preserve">Manuel &amp; Maria-Hotelaria Lda       </v>
          </cell>
        </row>
        <row r="6647">
          <cell r="B6647" t="str">
            <v xml:space="preserve">MANUEL AFONSO MOREIRA HENRIQUES    </v>
          </cell>
        </row>
        <row r="6648">
          <cell r="B6648" t="str">
            <v xml:space="preserve">MANUEL ALBERTO PALMEIRA PAIVA      </v>
          </cell>
        </row>
        <row r="6649">
          <cell r="B6649" t="str">
            <v xml:space="preserve">Manuel Alexandre Figueira Andrade  </v>
          </cell>
        </row>
        <row r="6650">
          <cell r="B6650" t="str">
            <v xml:space="preserve">Manuel Alves de Jesus              </v>
          </cell>
        </row>
        <row r="6651">
          <cell r="B6651" t="str">
            <v xml:space="preserve">Manuel Angelo Pereira da Cunha     </v>
          </cell>
        </row>
        <row r="6652">
          <cell r="B6652" t="str">
            <v xml:space="preserve">MANUEL ANTONIO  DE PIRES LOURENÇO  </v>
          </cell>
        </row>
        <row r="6653">
          <cell r="B6653" t="str">
            <v xml:space="preserve">MANUEL ANTONIO BORGES              </v>
          </cell>
        </row>
        <row r="6654">
          <cell r="B6654" t="str">
            <v xml:space="preserve">Manuel António da Costa Calçarão   </v>
          </cell>
        </row>
        <row r="6655">
          <cell r="B6655" t="str">
            <v>MANUEL ANTÓNIO F. CHAVES  DE MAGALH</v>
          </cell>
        </row>
        <row r="6656">
          <cell r="B6656" t="str">
            <v>Manuel António Vieira Castro Queiro</v>
          </cell>
        </row>
        <row r="6657">
          <cell r="B6657" t="str">
            <v xml:space="preserve">Manuel Antunes Guimarães           </v>
          </cell>
        </row>
        <row r="6658">
          <cell r="B6658" t="str">
            <v xml:space="preserve">Manuel Araujo                      </v>
          </cell>
        </row>
        <row r="6659">
          <cell r="B6659" t="str">
            <v>MANUEL AUGUSTO  C. ALBUQUERQUE BARR</v>
          </cell>
        </row>
        <row r="6660">
          <cell r="B6660" t="str">
            <v xml:space="preserve">Manuel Barbosa Duarte, Lda         </v>
          </cell>
        </row>
        <row r="6661">
          <cell r="B6661" t="str">
            <v xml:space="preserve">Manuel Batista Nunes               </v>
          </cell>
        </row>
        <row r="6662">
          <cell r="B6662" t="str">
            <v xml:space="preserve">Manuel C.  Amorim, Lda             </v>
          </cell>
        </row>
        <row r="6663">
          <cell r="B6663" t="str">
            <v xml:space="preserve">Manuel C. Amorim                   </v>
          </cell>
        </row>
        <row r="6664">
          <cell r="B6664" t="str">
            <v xml:space="preserve">Manuel Calvão                      </v>
          </cell>
        </row>
        <row r="6665">
          <cell r="B6665" t="str">
            <v xml:space="preserve">Manuel Carreiro Carvalho           </v>
          </cell>
        </row>
        <row r="6666">
          <cell r="B6666" t="str">
            <v xml:space="preserve">Manuel Carvalho                    </v>
          </cell>
        </row>
        <row r="6667">
          <cell r="B6667" t="str">
            <v xml:space="preserve">Manuel Correia Branco e Ca.,Lda.   </v>
          </cell>
        </row>
        <row r="6668">
          <cell r="B6668" t="str">
            <v xml:space="preserve">MANUEL CORREIA GOMES               </v>
          </cell>
        </row>
        <row r="6669">
          <cell r="B6669" t="str">
            <v xml:space="preserve">Manuel da Conceição Portela, Lda   </v>
          </cell>
        </row>
        <row r="6670">
          <cell r="B6670" t="str">
            <v xml:space="preserve">Manuel da Costa e Silva            </v>
          </cell>
        </row>
        <row r="6671">
          <cell r="B6671" t="str">
            <v xml:space="preserve">MANUEL DA SILVA AVILA              </v>
          </cell>
        </row>
        <row r="6672">
          <cell r="B6672" t="str">
            <v xml:space="preserve">Manuel da Silva Bexiga             </v>
          </cell>
        </row>
        <row r="6673">
          <cell r="B6673" t="str">
            <v xml:space="preserve">Manuel das Neves Loureiro, Lda     </v>
          </cell>
        </row>
        <row r="6674">
          <cell r="B6674" t="str">
            <v xml:space="preserve">Manuel de Freitas Lopes e Cia, Lda </v>
          </cell>
        </row>
        <row r="6675">
          <cell r="B6675" t="str">
            <v xml:space="preserve">Manuel de Jesus Sucessores,Lda     </v>
          </cell>
        </row>
        <row r="6676">
          <cell r="B6676" t="str">
            <v xml:space="preserve">MANUEL DE MELO RAPOSO              </v>
          </cell>
        </row>
        <row r="6677">
          <cell r="B6677" t="str">
            <v xml:space="preserve">MANUEL DE OLIVEIRA TAVARES         </v>
          </cell>
        </row>
        <row r="6678">
          <cell r="B6678" t="str">
            <v xml:space="preserve">Manuel dos Anjos Lisboa            </v>
          </cell>
        </row>
        <row r="6679">
          <cell r="B6679" t="str">
            <v xml:space="preserve">MANUEL DOS REIS MOREIRA            </v>
          </cell>
        </row>
        <row r="6680">
          <cell r="B6680" t="str">
            <v xml:space="preserve">Manuel Duarte Pinheiro             </v>
          </cell>
        </row>
        <row r="6681">
          <cell r="B6681" t="str">
            <v xml:space="preserve">Manuel E.P.Azevedo                 </v>
          </cell>
        </row>
        <row r="6682">
          <cell r="B6682" t="str">
            <v xml:space="preserve">Manuel Faustino Madeira e Filh.Lda </v>
          </cell>
        </row>
        <row r="6683">
          <cell r="B6683" t="str">
            <v xml:space="preserve">Manuel Fernandes S. Rodrigues      </v>
          </cell>
        </row>
        <row r="6684">
          <cell r="B6684" t="str">
            <v xml:space="preserve">MANUEL FERNANDES SOARES            </v>
          </cell>
        </row>
        <row r="6685">
          <cell r="B6685" t="str">
            <v xml:space="preserve">MANUEL FERNANDO COUTINHO SOARES    </v>
          </cell>
        </row>
        <row r="6686">
          <cell r="B6686" t="str">
            <v xml:space="preserve">MANUEL FERNANDO M. VIEIRA          </v>
          </cell>
        </row>
        <row r="6687">
          <cell r="B6687" t="str">
            <v xml:space="preserve">Manuel Fernando Silva Lopes        </v>
          </cell>
        </row>
        <row r="6688">
          <cell r="B6688" t="str">
            <v xml:space="preserve">MANUEL FERNANDO SOUSA PINTO        </v>
          </cell>
        </row>
        <row r="6689">
          <cell r="B6689" t="str">
            <v xml:space="preserve">Manuel Ferreira-Soc.Unipessoal     </v>
          </cell>
        </row>
        <row r="6690">
          <cell r="B6690" t="str">
            <v xml:space="preserve">Manuel Filipe &amp; Cavaco, Lda        </v>
          </cell>
        </row>
        <row r="6691">
          <cell r="B6691" t="str">
            <v xml:space="preserve">MANUEL FRANCISCO DIAS MORAIS       </v>
          </cell>
        </row>
        <row r="6692">
          <cell r="B6692" t="str">
            <v xml:space="preserve">Manuel Furtado da Silva, Lda       </v>
          </cell>
        </row>
        <row r="6693">
          <cell r="B6693" t="str">
            <v xml:space="preserve">Manuel Garcia Borges e Costa,Lda   </v>
          </cell>
        </row>
        <row r="6694">
          <cell r="B6694" t="str">
            <v xml:space="preserve">Manuel Gomes, Automóveis, Lda      </v>
          </cell>
        </row>
        <row r="6695">
          <cell r="B6695" t="str">
            <v xml:space="preserve">Manuel Goulart Matos               </v>
          </cell>
        </row>
        <row r="6696">
          <cell r="B6696" t="str">
            <v xml:space="preserve">Manuel Guiomar Goulart Medeiros    </v>
          </cell>
        </row>
        <row r="6697">
          <cell r="B6697" t="str">
            <v xml:space="preserve">Manuel Henrique Coelho Gil         </v>
          </cell>
        </row>
        <row r="6698">
          <cell r="B6698" t="str">
            <v xml:space="preserve">Manuel Henriques Machado, Lda      </v>
          </cell>
        </row>
        <row r="6699">
          <cell r="B6699" t="str">
            <v xml:space="preserve">Manuel J. Marques                  </v>
          </cell>
        </row>
        <row r="6700">
          <cell r="B6700" t="str">
            <v xml:space="preserve">Manuel J.Costa de Castro, Lda      </v>
          </cell>
        </row>
        <row r="6701">
          <cell r="B6701" t="str">
            <v xml:space="preserve">Manuel João Nunes                  </v>
          </cell>
        </row>
        <row r="6702">
          <cell r="B6702" t="str">
            <v xml:space="preserve">Manuel Joaquim                     </v>
          </cell>
        </row>
        <row r="6703">
          <cell r="B6703" t="str">
            <v xml:space="preserve">MANUEL JOAQUIM ALMEIDA CUNHA       </v>
          </cell>
        </row>
        <row r="6704">
          <cell r="B6704" t="str">
            <v xml:space="preserve">Manuel Joaquim Brum                </v>
          </cell>
        </row>
        <row r="6705">
          <cell r="B6705" t="str">
            <v xml:space="preserve">Manuel Joaquim Cardoso da Silva    </v>
          </cell>
        </row>
        <row r="6706">
          <cell r="B6706" t="str">
            <v xml:space="preserve">Manuel Jorge dos Santos Pereira    </v>
          </cell>
        </row>
        <row r="6707">
          <cell r="B6707" t="str">
            <v xml:space="preserve">Manuel Jorge Vasconcelos           </v>
          </cell>
        </row>
        <row r="6708">
          <cell r="B6708" t="str">
            <v>MANUEL JOSÉ DA FONSECA TEIXEIRA NOR</v>
          </cell>
        </row>
        <row r="6709">
          <cell r="B6709" t="str">
            <v xml:space="preserve">Manuel José dos Reis Gomes         </v>
          </cell>
        </row>
        <row r="6710">
          <cell r="B6710" t="str">
            <v xml:space="preserve">MANUEL JOSE GOMES DE BASTOS        </v>
          </cell>
        </row>
        <row r="6711">
          <cell r="B6711" t="str">
            <v xml:space="preserve">Manuel José Pinto  Ayres           </v>
          </cell>
        </row>
        <row r="6712">
          <cell r="B6712" t="str">
            <v xml:space="preserve">Manuel José Pinto Rebelo Santos    </v>
          </cell>
        </row>
        <row r="6713">
          <cell r="B6713" t="str">
            <v xml:space="preserve">Manuel José Sequeira               </v>
          </cell>
        </row>
        <row r="6714">
          <cell r="B6714" t="str">
            <v xml:space="preserve">Manuel José T.Carvalho Brites      </v>
          </cell>
        </row>
        <row r="6715">
          <cell r="B6715" t="str">
            <v xml:space="preserve">Manuel Leitão                      </v>
          </cell>
        </row>
        <row r="6716">
          <cell r="B6716" t="str">
            <v xml:space="preserve">Manuel Lopes da Cunha              </v>
          </cell>
        </row>
        <row r="6717">
          <cell r="B6717" t="str">
            <v xml:space="preserve">Manuel Lourenço Ribeiro, Lda.      </v>
          </cell>
        </row>
        <row r="6718">
          <cell r="B6718" t="str">
            <v xml:space="preserve">Manuel Luis Gomes                  </v>
          </cell>
        </row>
        <row r="6719">
          <cell r="B6719" t="str">
            <v xml:space="preserve">Manuel Luis Gomes                  </v>
          </cell>
        </row>
        <row r="6720">
          <cell r="B6720" t="str">
            <v xml:space="preserve">MANUEL LUIS MARQUES SANTOS         </v>
          </cell>
        </row>
        <row r="6721">
          <cell r="B6721" t="str">
            <v xml:space="preserve">Manuel Maria Cruz dos Santos       </v>
          </cell>
        </row>
        <row r="6722">
          <cell r="B6722" t="str">
            <v xml:space="preserve">MANUEL MARIA FARINHA DA COSTA      </v>
          </cell>
        </row>
        <row r="6723">
          <cell r="B6723" t="str">
            <v xml:space="preserve">Manuel Moreira                     </v>
          </cell>
        </row>
        <row r="6724">
          <cell r="B6724" t="str">
            <v xml:space="preserve">MANUEL MOREIRA ANDRADE             </v>
          </cell>
        </row>
        <row r="6725">
          <cell r="B6725" t="str">
            <v>Manuel Mota,Freitas &amp; Teixeira, Lda</v>
          </cell>
        </row>
        <row r="6726">
          <cell r="B6726" t="str">
            <v xml:space="preserve">Manuel Motta Veiga                 </v>
          </cell>
        </row>
        <row r="6727">
          <cell r="B6727" t="str">
            <v xml:space="preserve">Manuel Moura Moreira               </v>
          </cell>
        </row>
        <row r="6728">
          <cell r="B6728" t="str">
            <v xml:space="preserve">Manuel Oliveira                    </v>
          </cell>
        </row>
        <row r="6729">
          <cell r="B6729" t="str">
            <v xml:space="preserve">Manuel Pereira de Sousa, Lda.      </v>
          </cell>
        </row>
        <row r="6730">
          <cell r="B6730" t="str">
            <v xml:space="preserve">Manuel Peres Júnior e Filhos, SA   </v>
          </cell>
        </row>
        <row r="6731">
          <cell r="B6731" t="str">
            <v xml:space="preserve">Manuel Pires Paiva                 </v>
          </cell>
        </row>
        <row r="6732">
          <cell r="B6732" t="str">
            <v xml:space="preserve">Manuel R.D'oliveira Sá-Filhos,S.A. </v>
          </cell>
        </row>
        <row r="6733">
          <cell r="B6733" t="str">
            <v xml:space="preserve">Manuel Rosas, Lda                  </v>
          </cell>
        </row>
        <row r="6734">
          <cell r="B6734" t="str">
            <v xml:space="preserve">Manuel Rui Azinhais Nabeiro,Lda    </v>
          </cell>
        </row>
        <row r="6735">
          <cell r="B6735" t="str">
            <v xml:space="preserve">Manuel Sá &amp; Cabido                 </v>
          </cell>
        </row>
        <row r="6736">
          <cell r="B6736" t="str">
            <v xml:space="preserve">Manuel Sant'Iago Ribeiro           </v>
          </cell>
        </row>
        <row r="6737">
          <cell r="B6737" t="str">
            <v xml:space="preserve">Manuel Santos &amp; Alcinda Santos,Lda </v>
          </cell>
        </row>
        <row r="6738">
          <cell r="B6738" t="str">
            <v xml:space="preserve">Manuel Seabra e Filho, Lda.        </v>
          </cell>
        </row>
        <row r="6739">
          <cell r="B6739" t="str">
            <v xml:space="preserve">Manuel Simão                       </v>
          </cell>
        </row>
        <row r="6740">
          <cell r="B6740" t="str">
            <v xml:space="preserve">Manuel Soares e Rocha, Lda         </v>
          </cell>
        </row>
        <row r="6741">
          <cell r="B6741" t="str">
            <v xml:space="preserve">Manuel Temudo Barata               </v>
          </cell>
        </row>
        <row r="6742">
          <cell r="B6742" t="str">
            <v xml:space="preserve">MANUELA PAULA GAMEIRO A PAQUIM     </v>
          </cell>
        </row>
        <row r="6743">
          <cell r="B6743" t="str">
            <v xml:space="preserve">Manuela Preto                      </v>
          </cell>
        </row>
        <row r="6744">
          <cell r="B6744" t="str">
            <v xml:space="preserve">Manuela Ramos                      </v>
          </cell>
        </row>
        <row r="6745">
          <cell r="B6745" t="str">
            <v xml:space="preserve">Manuela Vieira Braga               </v>
          </cell>
        </row>
        <row r="6746">
          <cell r="B6746" t="str">
            <v xml:space="preserve">Manuf.Tapeçarias Portalegre,Lda    </v>
          </cell>
        </row>
        <row r="6747">
          <cell r="B6747" t="str">
            <v xml:space="preserve">Manufact.Vitória-Unid.Ind.Cart.    </v>
          </cell>
        </row>
        <row r="6748">
          <cell r="B6748" t="str">
            <v xml:space="preserve">Manufacturas Aéme, Lda             </v>
          </cell>
        </row>
        <row r="6749">
          <cell r="B6749" t="str">
            <v xml:space="preserve">Manuplantas, Lda                   </v>
          </cell>
        </row>
        <row r="6750">
          <cell r="B6750" t="str">
            <v xml:space="preserve">Manuquímica-Prod.Quim M.Indust.Lda </v>
          </cell>
        </row>
        <row r="6751">
          <cell r="B6751" t="str">
            <v xml:space="preserve">Manusa Door Systems S.L.           </v>
          </cell>
        </row>
        <row r="6752">
          <cell r="B6752" t="str">
            <v xml:space="preserve">Manutan Unipessoal, Lda            </v>
          </cell>
        </row>
        <row r="6753">
          <cell r="B6753" t="str">
            <v>Manutenção Ind.Informat.Tecnologia,</v>
          </cell>
        </row>
        <row r="6754">
          <cell r="B6754" t="str">
            <v>MAN-Veíc.Industriais (Portugal),Un.</v>
          </cell>
        </row>
        <row r="6755">
          <cell r="B6755" t="str">
            <v xml:space="preserve">Mapatro-Equipam.Escritório, Lda    </v>
          </cell>
        </row>
        <row r="6756">
          <cell r="B6756" t="str">
            <v xml:space="preserve">Mapfre Seguros Gerais, SA          </v>
          </cell>
        </row>
        <row r="6757">
          <cell r="B6757" t="str">
            <v xml:space="preserve">Map-Máq.Acess.Ind.Agr.Pescas,Lda   </v>
          </cell>
        </row>
        <row r="6758">
          <cell r="B6758" t="str">
            <v xml:space="preserve">Maps Geosystems Portugal           </v>
          </cell>
        </row>
        <row r="6759">
          <cell r="B6759" t="str">
            <v xml:space="preserve">Maquesonda-Maq.Acess.Ferramentas   </v>
          </cell>
        </row>
        <row r="6760">
          <cell r="B6760" t="str">
            <v xml:space="preserve">Maquicopia-Equip.de Escrit.,Lda.   </v>
          </cell>
        </row>
        <row r="6761">
          <cell r="B6761" t="str">
            <v xml:space="preserve">Máquina - Sistemas Ecológicos,Ld   </v>
          </cell>
        </row>
        <row r="6762">
          <cell r="B6762" t="str">
            <v>Maquinarte-Máq. Artes Metálicas,Lda</v>
          </cell>
        </row>
        <row r="6763">
          <cell r="B6763" t="str">
            <v xml:space="preserve">Máquinas Pinheiro, Lda             </v>
          </cell>
        </row>
        <row r="6764">
          <cell r="B6764" t="str">
            <v xml:space="preserve">Máquina-Sistemas Ecológicos, Lda   </v>
          </cell>
        </row>
        <row r="6765">
          <cell r="B6765" t="str">
            <v xml:space="preserve">Maquinasport-Aparelhos de Desporto </v>
          </cell>
        </row>
        <row r="6766">
          <cell r="B6766" t="str">
            <v xml:space="preserve">Maquinogás-Equip.Electr. Gás, Lda  </v>
          </cell>
        </row>
        <row r="6767">
          <cell r="B6767" t="str">
            <v>Maquinter de Portugal-Maq. Ferr,Lda</v>
          </cell>
        </row>
        <row r="6768">
          <cell r="B6768" t="str">
            <v xml:space="preserve">Maquirema, Lda                     </v>
          </cell>
        </row>
        <row r="6769">
          <cell r="B6769" t="str">
            <v xml:space="preserve">Maquitudo-Soc.Máq.Ferramentas,Lda  </v>
          </cell>
        </row>
        <row r="6770">
          <cell r="B6770" t="str">
            <v xml:space="preserve">Marar Ls Lda                       </v>
          </cell>
        </row>
        <row r="6771">
          <cell r="B6771" t="str">
            <v xml:space="preserve">Maratona Clube de Portugal         </v>
          </cell>
        </row>
        <row r="6772">
          <cell r="B6772" t="str">
            <v xml:space="preserve">Marca 2004                         </v>
          </cell>
        </row>
        <row r="6773">
          <cell r="B6773" t="str">
            <v xml:space="preserve">Marçal Ferrão Pacheco              </v>
          </cell>
        </row>
        <row r="6774">
          <cell r="B6774" t="str">
            <v xml:space="preserve">Marcamp-Texteis,Lda                </v>
          </cell>
        </row>
        <row r="6775">
          <cell r="B6775" t="str">
            <v xml:space="preserve">Marcelo Nuno Duarte Rebelo Sousa   </v>
          </cell>
        </row>
        <row r="6776">
          <cell r="B6776" t="str">
            <v xml:space="preserve">Marcelo Simas Tomaz Bettencourt    </v>
          </cell>
        </row>
        <row r="6777">
          <cell r="B6777" t="str">
            <v xml:space="preserve">Márcia Catarina da Costa Santos    </v>
          </cell>
        </row>
        <row r="6778">
          <cell r="B6778" t="str">
            <v xml:space="preserve">MARCIA DOS SANTOS P. CANEDO        </v>
          </cell>
        </row>
        <row r="6779">
          <cell r="B6779" t="str">
            <v xml:space="preserve">Márcia Maria Faísca Figueira       </v>
          </cell>
        </row>
        <row r="6780">
          <cell r="B6780" t="str">
            <v xml:space="preserve">Márcia Maria Faísca Figueira       </v>
          </cell>
        </row>
        <row r="6781">
          <cell r="B6781" t="str">
            <v xml:space="preserve">Márcio Alexandre Medeiros Carreiro </v>
          </cell>
        </row>
        <row r="6782">
          <cell r="B6782" t="str">
            <v xml:space="preserve">MARCO ANDRÉ BRAGA CARVALHO         </v>
          </cell>
        </row>
        <row r="6783">
          <cell r="B6783" t="str">
            <v xml:space="preserve">Marco André Puim Nunes             </v>
          </cell>
        </row>
        <row r="6784">
          <cell r="B6784" t="str">
            <v xml:space="preserve">MARCO ANTONIO DOS SANTOS RODRIGUES </v>
          </cell>
        </row>
        <row r="6785">
          <cell r="B6785" t="str">
            <v>MARCO ANTÓNIO F. DA  CONCEIÇÃO CARV</v>
          </cell>
        </row>
        <row r="6786">
          <cell r="B6786" t="str">
            <v xml:space="preserve">MARCO ANTÓNIO PIEDADE VERTENTES    </v>
          </cell>
        </row>
        <row r="6787">
          <cell r="B6787" t="str">
            <v xml:space="preserve">Marco Filipe Freitas Pacheco       </v>
          </cell>
        </row>
        <row r="6788">
          <cell r="B6788" t="str">
            <v xml:space="preserve">Marco Marques                      </v>
          </cell>
        </row>
        <row r="6789">
          <cell r="B6789" t="str">
            <v xml:space="preserve">Marco Miguel Martins Machado       </v>
          </cell>
        </row>
        <row r="6790">
          <cell r="B6790" t="str">
            <v xml:space="preserve">Marco Paulo Alves Direitinho       </v>
          </cell>
        </row>
        <row r="6791">
          <cell r="B6791" t="str">
            <v xml:space="preserve">MARCO PAULO CABRAL DA COSTA        </v>
          </cell>
        </row>
        <row r="6792">
          <cell r="B6792" t="str">
            <v xml:space="preserve">Marco Paulo ChavesTavares Coelho   </v>
          </cell>
        </row>
        <row r="6793">
          <cell r="B6793" t="str">
            <v xml:space="preserve">Marco Paulo da Silva Teixeira      </v>
          </cell>
        </row>
        <row r="6794">
          <cell r="B6794" t="str">
            <v xml:space="preserve">Marco Paulo F.Pacheco Carvalho     </v>
          </cell>
        </row>
        <row r="6795">
          <cell r="B6795" t="str">
            <v xml:space="preserve">Marco Paulo Garcia Inácio          </v>
          </cell>
        </row>
        <row r="6796">
          <cell r="B6796" t="str">
            <v xml:space="preserve">Marco Paulo M. Santos              </v>
          </cell>
        </row>
        <row r="6797">
          <cell r="B6797" t="str">
            <v xml:space="preserve">Marco Paulo Rebelo Monteiro        </v>
          </cell>
        </row>
        <row r="6798">
          <cell r="B6798" t="str">
            <v xml:space="preserve">Marco Rodrigues Oliveira Braizinha </v>
          </cell>
        </row>
        <row r="6799">
          <cell r="B6799" t="str">
            <v xml:space="preserve">MARCO ROGERIO PAVAO MEDEIROS       </v>
          </cell>
        </row>
        <row r="6800">
          <cell r="B6800" t="str">
            <v xml:space="preserve">Marco Rogério Pavão Medeiros       </v>
          </cell>
        </row>
        <row r="6801">
          <cell r="B6801" t="str">
            <v>Marcolino Costa Camilo &amp; Filhos,Lda</v>
          </cell>
        </row>
        <row r="6802">
          <cell r="B6802" t="str">
            <v xml:space="preserve">Marcos Barbosa Rodrigues           </v>
          </cell>
        </row>
        <row r="6803">
          <cell r="B6803" t="str">
            <v xml:space="preserve">MARCOS DANIEL VARZIM MACHADO       </v>
          </cell>
        </row>
        <row r="6804">
          <cell r="B6804" t="str">
            <v xml:space="preserve">MARCOS FILIPE ALCOBIA OSORIO       </v>
          </cell>
        </row>
        <row r="6805">
          <cell r="B6805" t="str">
            <v xml:space="preserve">MARCOS JOSE AVELAR BARCELOS        </v>
          </cell>
        </row>
        <row r="6806">
          <cell r="B6806" t="str">
            <v xml:space="preserve">Marcus Evans                       </v>
          </cell>
        </row>
        <row r="6807">
          <cell r="B6807" t="str">
            <v xml:space="preserve">Marcus Evans España                </v>
          </cell>
        </row>
        <row r="6808">
          <cell r="B6808" t="str">
            <v xml:space="preserve">Marcus Evans, Ltd                  </v>
          </cell>
        </row>
        <row r="6809">
          <cell r="B6809" t="str">
            <v xml:space="preserve">Mareaçor-Transp.Marít.Açores,Lda   </v>
          </cell>
        </row>
        <row r="6810">
          <cell r="B6810" t="str">
            <v xml:space="preserve">Mareb-Construções Civis e Turismo  </v>
          </cell>
        </row>
        <row r="6811">
          <cell r="B6811" t="str">
            <v xml:space="preserve">Marfinex-Com.Brindes Decoração,Lda </v>
          </cell>
        </row>
        <row r="6812">
          <cell r="B6812" t="str">
            <v xml:space="preserve">Marfrete - Agência de Navegação e  </v>
          </cell>
        </row>
        <row r="6813">
          <cell r="B6813" t="str">
            <v xml:space="preserve">Marfrete (Açores), Lda             </v>
          </cell>
        </row>
        <row r="6814">
          <cell r="B6814" t="str">
            <v xml:space="preserve">Margarida Coutinho Gouveia         </v>
          </cell>
        </row>
        <row r="6815">
          <cell r="B6815" t="str">
            <v>MARGARIDA CRISTINA CONCEIÇÃO COLACO</v>
          </cell>
        </row>
        <row r="6816">
          <cell r="B6816" t="str">
            <v xml:space="preserve">Margarida da Graça Silva T.Sousa   </v>
          </cell>
        </row>
        <row r="6817">
          <cell r="B6817" t="str">
            <v>MARGARIDA FRANCO O.C.FERREIRA ALVES</v>
          </cell>
        </row>
        <row r="6818">
          <cell r="B6818" t="str">
            <v xml:space="preserve">MARGARIDA M.ALBUQUERQUE FABIAO     </v>
          </cell>
        </row>
        <row r="6819">
          <cell r="B6819" t="str">
            <v xml:space="preserve">MARGARIDA MARIA C FERNANDES        </v>
          </cell>
        </row>
        <row r="6820">
          <cell r="B6820" t="str">
            <v xml:space="preserve">MARGARIDA MARIA RATO PINTO JORGE   </v>
          </cell>
        </row>
        <row r="6821">
          <cell r="B6821" t="str">
            <v xml:space="preserve">Margarida Menezes Fonseca          </v>
          </cell>
        </row>
        <row r="6822">
          <cell r="B6822" t="str">
            <v xml:space="preserve">Margarida Seiça                    </v>
          </cell>
        </row>
        <row r="6823">
          <cell r="B6823" t="str">
            <v xml:space="preserve">Marge - Comunication e Marketing   </v>
          </cell>
        </row>
        <row r="6824">
          <cell r="B6824" t="str">
            <v xml:space="preserve">Marge-Books                        </v>
          </cell>
        </row>
        <row r="6825">
          <cell r="B6825" t="str">
            <v xml:space="preserve">Margusa-Empreend.Turísticos, Lda   </v>
          </cell>
        </row>
        <row r="6826">
          <cell r="B6826" t="str">
            <v xml:space="preserve">Marhotel-Soc.Expl.Rest.Bares,Lda   </v>
          </cell>
        </row>
        <row r="6827">
          <cell r="B6827" t="str">
            <v xml:space="preserve">MARIA  ALEXANDRINA GOMES MENDES    </v>
          </cell>
        </row>
        <row r="6828">
          <cell r="B6828" t="str">
            <v xml:space="preserve">Maria  Clara Catalão               </v>
          </cell>
        </row>
        <row r="6829">
          <cell r="B6829" t="str">
            <v xml:space="preserve">MARIA  CLARA N. GODINHO GOMES      </v>
          </cell>
        </row>
        <row r="6830">
          <cell r="B6830" t="str">
            <v>Maria  Fátima Garcia Serpa Oliveira</v>
          </cell>
        </row>
        <row r="6831">
          <cell r="B6831" t="str">
            <v xml:space="preserve">MARIA  LUISA MOREIRA PRATT         </v>
          </cell>
        </row>
        <row r="6832">
          <cell r="B6832" t="str">
            <v xml:space="preserve">MARIA  MADALENA PESTANA F. ALMEIDA </v>
          </cell>
        </row>
        <row r="6833">
          <cell r="B6833" t="str">
            <v xml:space="preserve">MARIA ADELAIDE FRADE SOARES        </v>
          </cell>
        </row>
        <row r="6834">
          <cell r="B6834" t="str">
            <v xml:space="preserve">Maria Adilia Moreira Alves         </v>
          </cell>
        </row>
        <row r="6835">
          <cell r="B6835" t="str">
            <v xml:space="preserve">MARIA ADOSINDA GOMES P. JESUS      </v>
          </cell>
        </row>
        <row r="6836">
          <cell r="B6836" t="str">
            <v>Maria Albertina Silva Correia Durãe</v>
          </cell>
        </row>
        <row r="6837">
          <cell r="B6837" t="str">
            <v xml:space="preserve">Maria Alexandra Florenti.Marques   </v>
          </cell>
        </row>
        <row r="6838">
          <cell r="B6838" t="str">
            <v>MARIA ALEXANDRE SOARES NOGUEIRA PIN</v>
          </cell>
        </row>
        <row r="6839">
          <cell r="B6839" t="str">
            <v xml:space="preserve">Maria Alexandrina Coquenão Dias    </v>
          </cell>
        </row>
        <row r="6840">
          <cell r="B6840" t="str">
            <v xml:space="preserve">MARIA ALICE LOURENÇO SOUTO         </v>
          </cell>
        </row>
        <row r="6841">
          <cell r="B6841" t="str">
            <v xml:space="preserve">MARIA ALICE OLIVEIRA HAGATONG      </v>
          </cell>
        </row>
        <row r="6842">
          <cell r="B6842" t="str">
            <v xml:space="preserve">Maria Alice S. Pedro Gomes         </v>
          </cell>
        </row>
        <row r="6843">
          <cell r="B6843" t="str">
            <v xml:space="preserve">Maria Alice Santos Magalhães,Lda   </v>
          </cell>
        </row>
        <row r="6844">
          <cell r="B6844" t="str">
            <v xml:space="preserve">MARIA ALICE SOARES BRITO           </v>
          </cell>
        </row>
        <row r="6845">
          <cell r="B6845" t="str">
            <v xml:space="preserve">MARIA ALMEIDA DE PAIVA             </v>
          </cell>
        </row>
        <row r="6846">
          <cell r="B6846" t="str">
            <v xml:space="preserve">Maria Alzira Marques da Silva      </v>
          </cell>
        </row>
        <row r="6847">
          <cell r="B6847" t="str">
            <v xml:space="preserve">MARIA AMELIA CORREIA SANTOS BAIÃO  </v>
          </cell>
        </row>
        <row r="6848">
          <cell r="B6848" t="str">
            <v xml:space="preserve">MARIA AMELIA D S MARINHO           </v>
          </cell>
        </row>
        <row r="6849">
          <cell r="B6849" t="str">
            <v>MARIA ANTONIA VIEGAS DAS NEVES DRAG</v>
          </cell>
        </row>
        <row r="6850">
          <cell r="B6850" t="str">
            <v xml:space="preserve">Maria Aparecida Fernandes          </v>
          </cell>
        </row>
        <row r="6851">
          <cell r="B6851" t="str">
            <v xml:space="preserve">Maria Arminda José dos Santos      </v>
          </cell>
        </row>
        <row r="6852">
          <cell r="B6852" t="str">
            <v xml:space="preserve">Maria Auxiliadora A.Cabral Melo    </v>
          </cell>
        </row>
        <row r="6853">
          <cell r="B6853" t="str">
            <v xml:space="preserve">Maria Barros-Prod.Espect.Unip.Lda  </v>
          </cell>
        </row>
        <row r="6854">
          <cell r="B6854" t="str">
            <v>MARIA CÂNDIDA DE CARVALHO CARDOSO L</v>
          </cell>
        </row>
        <row r="6855">
          <cell r="B6855" t="str">
            <v>Maria Cândida Nunes Silva Simplício</v>
          </cell>
        </row>
        <row r="6856">
          <cell r="B6856" t="str">
            <v xml:space="preserve">MARIA CARMEN NUNES ANTONIO SERRANO </v>
          </cell>
        </row>
        <row r="6857">
          <cell r="B6857" t="str">
            <v>Maria Catalão - Soc.Unipessoal, Lda</v>
          </cell>
        </row>
        <row r="6858">
          <cell r="B6858" t="str">
            <v xml:space="preserve">MARIA CECILIA CARVALHO R FIGUEIRA  </v>
          </cell>
        </row>
        <row r="6859">
          <cell r="B6859" t="str">
            <v xml:space="preserve">Maria Cecília G.Maciel de Vargas   </v>
          </cell>
        </row>
        <row r="6860">
          <cell r="B6860" t="str">
            <v xml:space="preserve">Maria Cecília M.Vargas-S.Unip.Ld   </v>
          </cell>
        </row>
        <row r="6861">
          <cell r="B6861" t="str">
            <v>MARIA CIDALIA DA SILVA CARDOSO MALH</v>
          </cell>
        </row>
        <row r="6862">
          <cell r="B6862" t="str">
            <v xml:space="preserve">Maria Clara Caldas Rego M.Borges   </v>
          </cell>
        </row>
        <row r="6863">
          <cell r="B6863" t="str">
            <v xml:space="preserve">MARIA CLARISSE VELOSA              </v>
          </cell>
        </row>
        <row r="6864">
          <cell r="B6864" t="str">
            <v xml:space="preserve">MARIA CLAUDIA PADINHA I A LEONARDO </v>
          </cell>
        </row>
        <row r="6865">
          <cell r="B6865" t="str">
            <v xml:space="preserve">Maria Clotilde Andrade             </v>
          </cell>
        </row>
        <row r="6866">
          <cell r="B6866" t="str">
            <v xml:space="preserve">MARIA CONCEICAO ARCENILLAS PEIXOTO </v>
          </cell>
        </row>
        <row r="6867">
          <cell r="B6867" t="str">
            <v xml:space="preserve">Maria Conceição D.Bettencourt,Lda  </v>
          </cell>
        </row>
        <row r="6868">
          <cell r="B6868" t="str">
            <v xml:space="preserve">Maria Conceição Monte F.M.Botelho  </v>
          </cell>
        </row>
        <row r="6869">
          <cell r="B6869" t="str">
            <v>Maria Cristina A.Silva Rocha Amorim</v>
          </cell>
        </row>
        <row r="6870">
          <cell r="B6870" t="str">
            <v>MARIA CRISTINA DOS S FERRAS SACRAME</v>
          </cell>
        </row>
        <row r="6871">
          <cell r="B6871" t="str">
            <v>Maria Cristina Gonçalves Pereira Ma</v>
          </cell>
        </row>
        <row r="6872">
          <cell r="B6872" t="str">
            <v xml:space="preserve">MARIA DA CONCEICAO AMÂNCIO RAMOS   </v>
          </cell>
        </row>
        <row r="6873">
          <cell r="B6873" t="str">
            <v xml:space="preserve">MARIA DA CONCEIÇAO DIAS            </v>
          </cell>
        </row>
        <row r="6874">
          <cell r="B6874" t="str">
            <v xml:space="preserve">Maria da Conceição Rego A. Quental </v>
          </cell>
        </row>
        <row r="6875">
          <cell r="B6875" t="str">
            <v xml:space="preserve">MARIA DA GLORIA FERREIRA OLIVEIRA  </v>
          </cell>
        </row>
        <row r="6876">
          <cell r="B6876" t="str">
            <v>MARIA DA GRAÇA CRUZ NUNES COUTO LEI</v>
          </cell>
        </row>
        <row r="6877">
          <cell r="B6877" t="str">
            <v xml:space="preserve">MARIA DA GRAÇA FONSECA             </v>
          </cell>
        </row>
        <row r="6878">
          <cell r="B6878" t="str">
            <v xml:space="preserve">MARIA DA GRACA LOPES BENTO         </v>
          </cell>
        </row>
        <row r="6879">
          <cell r="B6879" t="str">
            <v>MARIA DA GRAÇA LOPES FRAGA ARMAS LE</v>
          </cell>
        </row>
        <row r="6880">
          <cell r="B6880" t="str">
            <v>MARIA DA GRACA MORGADO LIZ G. BEIRA</v>
          </cell>
        </row>
        <row r="6881">
          <cell r="B6881" t="str">
            <v>MARIA DA LUZ ANDRADE GOUVEIA BELDAD</v>
          </cell>
        </row>
        <row r="6882">
          <cell r="B6882" t="str">
            <v xml:space="preserve">MARIA DA LUZ DE ANDRADE CAMPOS     </v>
          </cell>
        </row>
        <row r="6883">
          <cell r="B6883" t="str">
            <v xml:space="preserve">MARIA DA LUZ GARCIA                </v>
          </cell>
        </row>
        <row r="6884">
          <cell r="B6884" t="str">
            <v xml:space="preserve">MARIA DA NATIVIDADE B ANTUNES      </v>
          </cell>
        </row>
        <row r="6885">
          <cell r="B6885" t="str">
            <v>MARIA DA RESSURREICAO SANTOS MEDEIR</v>
          </cell>
        </row>
        <row r="6886">
          <cell r="B6886" t="str">
            <v>MARIA DAS NEVES JORGE FONSECA SIMAO</v>
          </cell>
        </row>
        <row r="6887">
          <cell r="B6887" t="str">
            <v xml:space="preserve">MARIA DE FÁTIMA A. D. A. QUINTINO  </v>
          </cell>
        </row>
        <row r="6888">
          <cell r="B6888" t="str">
            <v xml:space="preserve">Maria de Fátima Abreu Rosa         </v>
          </cell>
        </row>
        <row r="6889">
          <cell r="B6889" t="str">
            <v xml:space="preserve">Maria de Fátima C. Luis Félix      </v>
          </cell>
        </row>
        <row r="6890">
          <cell r="B6890" t="str">
            <v>MARIA DE FATIMA CABRAL BRANCO BRAGA</v>
          </cell>
        </row>
        <row r="6891">
          <cell r="B6891" t="str">
            <v>MARIA DE FATIMA CACHADO P.O. RIBEIR</v>
          </cell>
        </row>
        <row r="6892">
          <cell r="B6892" t="str">
            <v xml:space="preserve">MARIA DE FATIMA DA SILVA AVILA     </v>
          </cell>
        </row>
        <row r="6893">
          <cell r="B6893" t="str">
            <v xml:space="preserve">MARIA DE FÁTIMA F. COELHO RUIVO    </v>
          </cell>
        </row>
        <row r="6894">
          <cell r="B6894" t="str">
            <v xml:space="preserve">MARIA DE FATIMA LANÇA              </v>
          </cell>
        </row>
        <row r="6895">
          <cell r="B6895" t="str">
            <v xml:space="preserve">Maria de Fátima M.Andrade Banana   </v>
          </cell>
        </row>
        <row r="6896">
          <cell r="B6896" t="str">
            <v xml:space="preserve">Maria de Fátima Moura Augusto      </v>
          </cell>
        </row>
        <row r="6897">
          <cell r="B6897" t="str">
            <v xml:space="preserve">Maria de Fátima P. Castilho        </v>
          </cell>
        </row>
        <row r="6898">
          <cell r="B6898" t="str">
            <v xml:space="preserve">Maria de Fátima Palma Castilho     </v>
          </cell>
        </row>
        <row r="6899">
          <cell r="B6899" t="str">
            <v xml:space="preserve">MARIA DE FATIMA PEREIRA LUZ        </v>
          </cell>
        </row>
        <row r="6900">
          <cell r="B6900" t="str">
            <v xml:space="preserve">Maria de Fátima Sequeira Dias      </v>
          </cell>
        </row>
        <row r="6901">
          <cell r="B6901" t="str">
            <v xml:space="preserve">Maria de Fátima Teixeira Rodrigues </v>
          </cell>
        </row>
        <row r="6902">
          <cell r="B6902" t="str">
            <v xml:space="preserve">Maria de Jesus Graça               </v>
          </cell>
        </row>
        <row r="6903">
          <cell r="B6903" t="str">
            <v xml:space="preserve">Maria de Lurdes C. M. Navio        </v>
          </cell>
        </row>
        <row r="6904">
          <cell r="B6904" t="str">
            <v xml:space="preserve">Maria de Lurdes Cabrita M. Navio   </v>
          </cell>
        </row>
        <row r="6905">
          <cell r="B6905" t="str">
            <v>MARIA DE LURDES DA LUZ DE FIGUEIRED</v>
          </cell>
        </row>
        <row r="6906">
          <cell r="B6906" t="str">
            <v xml:space="preserve">MARIA DE LURDES DA SILVA FREIRE    </v>
          </cell>
        </row>
        <row r="6907">
          <cell r="B6907" t="str">
            <v>MARIA DE LURDES F.DA LUZ PAULA ALVE</v>
          </cell>
        </row>
        <row r="6908">
          <cell r="B6908" t="str">
            <v xml:space="preserve">MARIA DE LURDES N. A. A. FERNANDES </v>
          </cell>
        </row>
        <row r="6909">
          <cell r="B6909" t="str">
            <v xml:space="preserve">Maria de Lurdes S Cardoso Madeira  </v>
          </cell>
        </row>
        <row r="6910">
          <cell r="B6910" t="str">
            <v xml:space="preserve">Maria de Melo Duque                </v>
          </cell>
        </row>
        <row r="6911">
          <cell r="B6911" t="str">
            <v xml:space="preserve">MARIA DEL CARMEN C.NUNES PANTALEAO </v>
          </cell>
        </row>
        <row r="6912">
          <cell r="B6912" t="str">
            <v>MARIA DO CARMO  VIEIRA CORREIA GONÇ</v>
          </cell>
        </row>
        <row r="6913">
          <cell r="B6913" t="str">
            <v>MARIA DO CARMO DE F. F. CASTELLO-BR</v>
          </cell>
        </row>
        <row r="6914">
          <cell r="B6914" t="str">
            <v xml:space="preserve">Maria do Carmo F. Gonçalves        </v>
          </cell>
        </row>
        <row r="6915">
          <cell r="B6915" t="str">
            <v>MARIA DO CARMO M.GONÇALVES RODRIGUE</v>
          </cell>
        </row>
        <row r="6916">
          <cell r="B6916" t="str">
            <v xml:space="preserve">MARIA DO CARMO MARTINS SANTOS      </v>
          </cell>
        </row>
        <row r="6917">
          <cell r="B6917" t="str">
            <v xml:space="preserve">MARIA DO CARMO NUNES CRISTOVAO     </v>
          </cell>
        </row>
        <row r="6918">
          <cell r="B6918" t="str">
            <v xml:space="preserve">Maria do Carmo O.C.B. Ramos        </v>
          </cell>
        </row>
        <row r="6919">
          <cell r="B6919" t="str">
            <v xml:space="preserve">MARIA DO CARMO P V ESTEVES         </v>
          </cell>
        </row>
        <row r="6920">
          <cell r="B6920" t="str">
            <v xml:space="preserve">Maria do Céu Decq Mota             </v>
          </cell>
        </row>
        <row r="6921">
          <cell r="B6921" t="str">
            <v xml:space="preserve">Maria do Céu Decq Mota             </v>
          </cell>
        </row>
        <row r="6922">
          <cell r="B6922" t="str">
            <v xml:space="preserve">MARIA DO CÉU DOMINGOS MARTINS      </v>
          </cell>
        </row>
        <row r="6923">
          <cell r="B6923" t="str">
            <v xml:space="preserve">MARIA DO CEU P. RODRIGUES MAGUEJA  </v>
          </cell>
        </row>
        <row r="6924">
          <cell r="B6924" t="str">
            <v xml:space="preserve">Maria do Livramento M. Delgado     </v>
          </cell>
        </row>
        <row r="6925">
          <cell r="B6925" t="str">
            <v xml:space="preserve">Maria do Rosário Sousa de Castro e </v>
          </cell>
        </row>
        <row r="6926">
          <cell r="B6926" t="str">
            <v xml:space="preserve">Maria Dorvalina da Costa e Silva   </v>
          </cell>
        </row>
        <row r="6927">
          <cell r="B6927" t="str">
            <v xml:space="preserve">Maria dos Anjos Esteves Fernandes  </v>
          </cell>
        </row>
        <row r="6928">
          <cell r="B6928" t="str">
            <v xml:space="preserve">Maria dos Anjos J.B.Severino       </v>
          </cell>
        </row>
        <row r="6929">
          <cell r="B6929" t="str">
            <v xml:space="preserve">MARIA DOS ANJOS MODAS LOPES JORGE  </v>
          </cell>
        </row>
        <row r="6930">
          <cell r="B6930" t="str">
            <v xml:space="preserve">MARIA DULCE BARROS DIAS            </v>
          </cell>
        </row>
        <row r="6931">
          <cell r="B6931" t="str">
            <v xml:space="preserve">MARIA DULCE PAIXAO HORTA           </v>
          </cell>
        </row>
        <row r="6932">
          <cell r="B6932" t="str">
            <v>Maria Dulce Rosado dos Reis Correia</v>
          </cell>
        </row>
        <row r="6933">
          <cell r="B6933" t="str">
            <v xml:space="preserve">Maria Eduarda M.Vieira             </v>
          </cell>
        </row>
        <row r="6934">
          <cell r="B6934" t="str">
            <v xml:space="preserve">Maria Eduarda Raposo               </v>
          </cell>
        </row>
        <row r="6935">
          <cell r="B6935" t="str">
            <v xml:space="preserve">Maria Eduarda Silva Fordham        </v>
          </cell>
        </row>
        <row r="6936">
          <cell r="B6936" t="str">
            <v xml:space="preserve">MARIA EFIGENIA OLIV. COUTO PINTO   </v>
          </cell>
        </row>
        <row r="6937">
          <cell r="B6937" t="str">
            <v xml:space="preserve">Maria Eleonora V.G.C. Barreto      </v>
          </cell>
        </row>
        <row r="6938">
          <cell r="B6938" t="str">
            <v xml:space="preserve">MARIA ELISABETE N.M.MARQUES LOPES  </v>
          </cell>
        </row>
        <row r="6939">
          <cell r="B6939" t="str">
            <v xml:space="preserve">Maria Emilia de Jesus Azevedo      </v>
          </cell>
        </row>
        <row r="6940">
          <cell r="B6940" t="str">
            <v xml:space="preserve">Maria Emília de Sousa Silva Babo   </v>
          </cell>
        </row>
        <row r="6941">
          <cell r="B6941" t="str">
            <v>MARIA EMILIA FERREIRA SILVA VAREJAO</v>
          </cell>
        </row>
        <row r="6942">
          <cell r="B6942" t="str">
            <v xml:space="preserve">Maria Emilia Lima Garcia do Amaral </v>
          </cell>
        </row>
        <row r="6943">
          <cell r="B6943" t="str">
            <v xml:space="preserve">MARIA EMILIA LONA MONTEIRO CID     </v>
          </cell>
        </row>
        <row r="6944">
          <cell r="B6944" t="str">
            <v xml:space="preserve">MARIA ENGRACIA SOUSA M. M. VAZ     </v>
          </cell>
        </row>
        <row r="6945">
          <cell r="B6945" t="str">
            <v xml:space="preserve">Maria Eugénia Jorge Brito Raimundo </v>
          </cell>
        </row>
        <row r="6946">
          <cell r="B6946" t="str">
            <v xml:space="preserve">Maria Eugénia Santos Reis          </v>
          </cell>
        </row>
        <row r="6947">
          <cell r="B6947" t="str">
            <v xml:space="preserve">Maria Fátima F.Ramada de Sousa     </v>
          </cell>
        </row>
        <row r="6948">
          <cell r="B6948" t="str">
            <v xml:space="preserve">Maria Fátima Ferreira Costa Ramos  </v>
          </cell>
        </row>
        <row r="6949">
          <cell r="B6949" t="str">
            <v xml:space="preserve">Maria Fátima G. de Melo Estácio    </v>
          </cell>
        </row>
        <row r="6950">
          <cell r="B6950" t="str">
            <v xml:space="preserve">MARIA FÁTIMA P. CORREIA MACHADO    </v>
          </cell>
        </row>
        <row r="6951">
          <cell r="B6951" t="str">
            <v xml:space="preserve">Maria Fátima Ramada de Sousa       </v>
          </cell>
        </row>
        <row r="6952">
          <cell r="B6952" t="str">
            <v xml:space="preserve">Maria Fernanda B.Antunes Bento     </v>
          </cell>
        </row>
        <row r="6953">
          <cell r="B6953" t="str">
            <v xml:space="preserve">Maria Fernanda de Oliveira         </v>
          </cell>
        </row>
        <row r="6954">
          <cell r="B6954" t="str">
            <v xml:space="preserve">MARIA FERNANDA HENRIQUES LOPES     </v>
          </cell>
        </row>
        <row r="6955">
          <cell r="B6955" t="str">
            <v xml:space="preserve">Maria Fernanda Marques Silva       </v>
          </cell>
        </row>
        <row r="6956">
          <cell r="B6956" t="str">
            <v xml:space="preserve">Maria Figueiredo Luz-Bar Prazer.   </v>
          </cell>
        </row>
        <row r="6957">
          <cell r="B6957" t="str">
            <v xml:space="preserve">MARIA FILOMENA ALMEIDA SILVA       </v>
          </cell>
        </row>
        <row r="6958">
          <cell r="B6958" t="str">
            <v xml:space="preserve">Maria Filomena C.Dâmaso Martins    </v>
          </cell>
        </row>
        <row r="6959">
          <cell r="B6959" t="str">
            <v xml:space="preserve">Maria Filomena Cabeceira Furtado   </v>
          </cell>
        </row>
        <row r="6960">
          <cell r="B6960" t="str">
            <v>MARIA FILOMENA CUSTODIO DA LUZ LOPE</v>
          </cell>
        </row>
        <row r="6961">
          <cell r="B6961" t="str">
            <v>MARIA FILOMENA F ARRUDA MOURA RESEN</v>
          </cell>
        </row>
        <row r="6962">
          <cell r="B6962" t="str">
            <v xml:space="preserve">MARIA FILOMENA LEMOS FELIX         </v>
          </cell>
        </row>
        <row r="6963">
          <cell r="B6963" t="str">
            <v xml:space="preserve">MARIA FILOMENA S. M. R. SPELBRINK  </v>
          </cell>
        </row>
        <row r="6964">
          <cell r="B6964" t="str">
            <v xml:space="preserve">Maria Filomena Silva               </v>
          </cell>
        </row>
        <row r="6965">
          <cell r="B6965" t="str">
            <v xml:space="preserve">MARIA FRANCINE BRITO CORTE-REAL    </v>
          </cell>
        </row>
        <row r="6966">
          <cell r="B6966" t="str">
            <v xml:space="preserve">Maria Gabriela Ambrósio Freitas    </v>
          </cell>
        </row>
        <row r="6967">
          <cell r="B6967" t="str">
            <v xml:space="preserve">Maria Gabriela Ambrósio Freitas    </v>
          </cell>
        </row>
        <row r="6968">
          <cell r="B6968" t="str">
            <v xml:space="preserve">Maria Gorette Raposo Estevam       </v>
          </cell>
        </row>
        <row r="6969">
          <cell r="B6969" t="str">
            <v xml:space="preserve">Maria Goretti Raposo R.Travassos   </v>
          </cell>
        </row>
        <row r="6970">
          <cell r="B6970" t="str">
            <v xml:space="preserve">MARIA GRACINDA SANTOS BARREIRA     </v>
          </cell>
        </row>
        <row r="6971">
          <cell r="B6971" t="str">
            <v xml:space="preserve">Maria Helena Amaral                </v>
          </cell>
        </row>
        <row r="6972">
          <cell r="B6972" t="str">
            <v xml:space="preserve">Maria Helena Amaral, Herdeiros     </v>
          </cell>
        </row>
        <row r="6973">
          <cell r="B6973" t="str">
            <v xml:space="preserve">Maria Helena Barros Ferreira Silva </v>
          </cell>
        </row>
        <row r="6974">
          <cell r="B6974" t="str">
            <v xml:space="preserve">MARIA HELENA BATISTA CARAPUCINHA   </v>
          </cell>
        </row>
        <row r="6975">
          <cell r="B6975" t="str">
            <v xml:space="preserve">Maria Helena de Chaves Braga       </v>
          </cell>
        </row>
        <row r="6976">
          <cell r="B6976" t="str">
            <v xml:space="preserve">MARIA HELENA GALVAO MARTINS        </v>
          </cell>
        </row>
        <row r="6977">
          <cell r="B6977" t="str">
            <v xml:space="preserve">Maria Helena Leitão P.Castanheira  </v>
          </cell>
        </row>
        <row r="6978">
          <cell r="B6978" t="str">
            <v xml:space="preserve">MARIA HELENA MARCOS DIAS           </v>
          </cell>
        </row>
        <row r="6979">
          <cell r="B6979" t="str">
            <v xml:space="preserve">MARIA HELENA MORAIS TORRES VEIGA   </v>
          </cell>
        </row>
        <row r="6980">
          <cell r="B6980" t="str">
            <v xml:space="preserve">MARIA HELENA PEREIRA R PINHEIRO    </v>
          </cell>
        </row>
        <row r="6981">
          <cell r="B6981" t="str">
            <v xml:space="preserve">MARIA HELENA REIS SILVA LAMEIRAS   </v>
          </cell>
        </row>
        <row r="6982">
          <cell r="B6982" t="str">
            <v xml:space="preserve">Maria Helena Tomé Faleiro Almeida  </v>
          </cell>
        </row>
        <row r="6983">
          <cell r="B6983" t="str">
            <v xml:space="preserve">MARIA HELENA VAZ MARQUES           </v>
          </cell>
        </row>
        <row r="6984">
          <cell r="B6984" t="str">
            <v xml:space="preserve">Maria Helena Vieira Bonacho Tiago  </v>
          </cell>
        </row>
        <row r="6985">
          <cell r="B6985" t="str">
            <v xml:space="preserve">Maria Henriqueta D. Rodrigues      </v>
          </cell>
        </row>
        <row r="6986">
          <cell r="B6986" t="str">
            <v>MARIA INES CORREIA C.GASPAR BETTENC</v>
          </cell>
        </row>
        <row r="6987">
          <cell r="B6987" t="str">
            <v>MARIA ISABEL B. DE DORNELLAS CYSNEI</v>
          </cell>
        </row>
        <row r="6988">
          <cell r="B6988" t="str">
            <v xml:space="preserve">MARIA ISABEL B.C. DE OLIVEIRA      </v>
          </cell>
        </row>
        <row r="6989">
          <cell r="B6989" t="str">
            <v xml:space="preserve">MARIA ISABEL BARBOSA R. PEREIRA    </v>
          </cell>
        </row>
        <row r="6990">
          <cell r="B6990" t="str">
            <v xml:space="preserve">MARIA ISABEL DIAS FERREIRA         </v>
          </cell>
        </row>
        <row r="6991">
          <cell r="B6991" t="str">
            <v xml:space="preserve">MARIA ISABEL R S C GOULÃO          </v>
          </cell>
        </row>
        <row r="6992">
          <cell r="B6992" t="str">
            <v xml:space="preserve">Maria Isabel Santos Gonçalves      </v>
          </cell>
        </row>
        <row r="6993">
          <cell r="B6993" t="str">
            <v xml:space="preserve">Maria Isabel Silva de Carvalho     </v>
          </cell>
        </row>
        <row r="6994">
          <cell r="B6994" t="str">
            <v xml:space="preserve">MARIA IVONE LOPES                  </v>
          </cell>
        </row>
        <row r="6995">
          <cell r="B6995" t="str">
            <v xml:space="preserve">Maria Joana F. de Brito Costa      </v>
          </cell>
        </row>
        <row r="6996">
          <cell r="B6996" t="str">
            <v xml:space="preserve">MARIA JOANA PARREIRA SOBRAL        </v>
          </cell>
        </row>
        <row r="6997">
          <cell r="B6997" t="str">
            <v xml:space="preserve">MARIA JOAO BARROS CALDEIRA DIAS    </v>
          </cell>
        </row>
        <row r="6998">
          <cell r="B6998" t="str">
            <v xml:space="preserve">Maria João C.Canto, Unipessoal,Lda </v>
          </cell>
        </row>
        <row r="6999">
          <cell r="B6999" t="str">
            <v xml:space="preserve">MARIA JOÃO CARDOSO BOAVENTURA      </v>
          </cell>
        </row>
        <row r="7000">
          <cell r="B7000" t="str">
            <v xml:space="preserve">MARIA JOÃO CARRAPICO               </v>
          </cell>
        </row>
        <row r="7001">
          <cell r="B7001" t="str">
            <v xml:space="preserve">Maria João Catalão                 </v>
          </cell>
        </row>
        <row r="7002">
          <cell r="B7002" t="str">
            <v xml:space="preserve">MARIA JOÃO MARTINS MURTINHA        </v>
          </cell>
        </row>
        <row r="7003">
          <cell r="B7003" t="str">
            <v xml:space="preserve">MARIA JOAO NUNES BARATA PERES      </v>
          </cell>
        </row>
        <row r="7004">
          <cell r="B7004" t="str">
            <v xml:space="preserve">MARIA JOAO QUEIROS C. ALVES        </v>
          </cell>
        </row>
        <row r="7005">
          <cell r="B7005" t="str">
            <v>MARIA JOAO RODRIGUES OLIVEIRA PAIXA</v>
          </cell>
        </row>
        <row r="7006">
          <cell r="B7006" t="str">
            <v xml:space="preserve">Maria Joaquina F.S. Rooke          </v>
          </cell>
        </row>
        <row r="7007">
          <cell r="B7007" t="str">
            <v xml:space="preserve">Maria José Cabral de Sousa         </v>
          </cell>
        </row>
        <row r="7008">
          <cell r="B7008" t="str">
            <v xml:space="preserve">Maria José Chambel Soares          </v>
          </cell>
        </row>
        <row r="7009">
          <cell r="B7009" t="str">
            <v xml:space="preserve">MARIA JOSE GRANADEIRO MARTINS      </v>
          </cell>
        </row>
        <row r="7010">
          <cell r="B7010" t="str">
            <v>MARIA JOSE MARREIROS DA SILVA VIEGA</v>
          </cell>
        </row>
        <row r="7011">
          <cell r="B7011" t="str">
            <v xml:space="preserve">Maria José Neto Gonçalves          </v>
          </cell>
        </row>
        <row r="7012">
          <cell r="B7012" t="str">
            <v xml:space="preserve">Maria José Pinho-Serv.Catering,Lda </v>
          </cell>
        </row>
        <row r="7013">
          <cell r="B7013" t="str">
            <v xml:space="preserve">Maria José R.L.Martins Rodrigues   </v>
          </cell>
        </row>
        <row r="7014">
          <cell r="B7014" t="str">
            <v xml:space="preserve">MARIA JOSÉ RAPOSO DOS REIS MATOS   </v>
          </cell>
        </row>
        <row r="7015">
          <cell r="B7015" t="str">
            <v xml:space="preserve">Maria José Ribeiro Riobom Santos   </v>
          </cell>
        </row>
        <row r="7016">
          <cell r="B7016" t="str">
            <v>MARIA JOSE RODRIGUES ESTEVES VIGÁRI</v>
          </cell>
        </row>
        <row r="7017">
          <cell r="B7017" t="str">
            <v xml:space="preserve">MARIA JOSÉ SANCHES ANDRE           </v>
          </cell>
        </row>
        <row r="7018">
          <cell r="B7018" t="str">
            <v xml:space="preserve">Maria José Santos                  </v>
          </cell>
        </row>
        <row r="7019">
          <cell r="B7019" t="str">
            <v xml:space="preserve">Maria José Soares Teixeira         </v>
          </cell>
        </row>
        <row r="7020">
          <cell r="B7020" t="str">
            <v xml:space="preserve">Maria José Sousa                   </v>
          </cell>
        </row>
        <row r="7021">
          <cell r="B7021" t="str">
            <v xml:space="preserve">MARIA JUDITE PIRES ESTEVES CALADO  </v>
          </cell>
        </row>
        <row r="7022">
          <cell r="B7022" t="str">
            <v xml:space="preserve">Maria Juliana Bairos               </v>
          </cell>
        </row>
        <row r="7023">
          <cell r="B7023" t="str">
            <v xml:space="preserve">Maria Laura das Dores Costa Pinto  </v>
          </cell>
        </row>
        <row r="7024">
          <cell r="B7024" t="str">
            <v xml:space="preserve">Maria Leonor Marques Ferreira      </v>
          </cell>
        </row>
        <row r="7025">
          <cell r="B7025" t="str">
            <v>MARIA LEONOR RIBEIRO ALMEIDA CARDOS</v>
          </cell>
        </row>
        <row r="7026">
          <cell r="B7026" t="str">
            <v xml:space="preserve">MARIA LEONOR SANTOS BANDEIRAS      </v>
          </cell>
        </row>
        <row r="7027">
          <cell r="B7027" t="str">
            <v xml:space="preserve">Maria Livramento Figueiredo        </v>
          </cell>
        </row>
        <row r="7028">
          <cell r="B7028" t="str">
            <v>MARIA LORENA BOTELHO AMARAL M. VIVE</v>
          </cell>
        </row>
        <row r="7029">
          <cell r="B7029" t="str">
            <v xml:space="preserve">Maria Lucilia C. Ferreira          </v>
          </cell>
        </row>
        <row r="7030">
          <cell r="B7030" t="str">
            <v xml:space="preserve">MARIA LUDOVINA COELHO              </v>
          </cell>
        </row>
        <row r="7031">
          <cell r="B7031" t="str">
            <v xml:space="preserve">Maria Luisa Abraços Mota           </v>
          </cell>
        </row>
        <row r="7032">
          <cell r="B7032" t="str">
            <v xml:space="preserve">MARIA LUISA LACERDA MELO FERREIRA  </v>
          </cell>
        </row>
        <row r="7033">
          <cell r="B7033" t="str">
            <v xml:space="preserve">MARIA LURDES MARTINS NUNES         </v>
          </cell>
        </row>
        <row r="7034">
          <cell r="B7034" t="str">
            <v xml:space="preserve">MARIA LURDES S.CARVALHO FIGUEIREDO </v>
          </cell>
        </row>
        <row r="7035">
          <cell r="B7035" t="str">
            <v xml:space="preserve">MARIA LURDES S.SANTOS DUQUE        </v>
          </cell>
        </row>
        <row r="7036">
          <cell r="B7036" t="str">
            <v>MARIA MADALENA FERNANDES CANSADO SI</v>
          </cell>
        </row>
        <row r="7037">
          <cell r="B7037" t="str">
            <v xml:space="preserve">MARIA MADALENA NUNES DE MELO SOUSA </v>
          </cell>
        </row>
        <row r="7038">
          <cell r="B7038" t="str">
            <v xml:space="preserve">MARIA MADALENA V AUGUSTO OLIVEIRA  </v>
          </cell>
        </row>
        <row r="7039">
          <cell r="B7039" t="str">
            <v xml:space="preserve">Maria Manuel Barbos J.S.Gonçalves  </v>
          </cell>
        </row>
        <row r="7040">
          <cell r="B7040" t="str">
            <v xml:space="preserve">Maria Manuela Albuquerque Fabião   </v>
          </cell>
        </row>
        <row r="7041">
          <cell r="B7041" t="str">
            <v xml:space="preserve">Maria Manuela C.Silva Lourenço     </v>
          </cell>
        </row>
        <row r="7042">
          <cell r="B7042" t="str">
            <v xml:space="preserve">Maria Manuela Charais              </v>
          </cell>
        </row>
        <row r="7043">
          <cell r="B7043" t="str">
            <v xml:space="preserve">MARIA MANUELA COSTA MAYA ALMENDRA  </v>
          </cell>
        </row>
        <row r="7044">
          <cell r="B7044" t="str">
            <v>MARIA MANUELA MIROTES G. S. C. MESQ</v>
          </cell>
        </row>
        <row r="7045">
          <cell r="B7045" t="str">
            <v xml:space="preserve">MARIA MANUELA NASCIMENTO VIEIRA    </v>
          </cell>
        </row>
        <row r="7046">
          <cell r="B7046" t="str">
            <v xml:space="preserve">MARIA MANUELA P.S.L. FREITAS       </v>
          </cell>
        </row>
        <row r="7047">
          <cell r="B7047" t="str">
            <v>MARIA MANUELA PEREIRA D. P. D. CARN</v>
          </cell>
        </row>
        <row r="7048">
          <cell r="B7048" t="str">
            <v>MARIA MANUELA SALRETA L R GONCALVES</v>
          </cell>
        </row>
        <row r="7049">
          <cell r="B7049" t="str">
            <v xml:space="preserve">MARIA MANUELA SILVA RUA OLIVEIRA   </v>
          </cell>
        </row>
        <row r="7050">
          <cell r="B7050" t="str">
            <v xml:space="preserve">MARIA MARCELINA PEDRO PEREIRA      </v>
          </cell>
        </row>
        <row r="7051">
          <cell r="B7051" t="str">
            <v>Maria Margarida Crisóstomo Medeiros</v>
          </cell>
        </row>
        <row r="7052">
          <cell r="B7052" t="str">
            <v>MARIA MARGARIDA FERREIRA GOMES DE S</v>
          </cell>
        </row>
        <row r="7053">
          <cell r="B7053" t="str">
            <v>MARIA MARGARIDA PACHECO MATIAS LIMA</v>
          </cell>
        </row>
        <row r="7054">
          <cell r="B7054" t="str">
            <v xml:space="preserve">MARIA NATALIA CABRAL DA SILVA MELO </v>
          </cell>
        </row>
        <row r="7055">
          <cell r="B7055" t="str">
            <v xml:space="preserve">Maria Natália Gusmão M.G.Machado   </v>
          </cell>
        </row>
        <row r="7056">
          <cell r="B7056" t="str">
            <v>MARIA NATALIA PAIXÃO  VIEGAS ALEIXO</v>
          </cell>
        </row>
        <row r="7057">
          <cell r="B7057" t="str">
            <v xml:space="preserve">Maria Norberta S. Garcia Mendonça  </v>
          </cell>
        </row>
        <row r="7058">
          <cell r="B7058" t="str">
            <v xml:space="preserve">MARIA OCTAVIA FERREIRA CARRILHO    </v>
          </cell>
        </row>
        <row r="7059">
          <cell r="B7059" t="str">
            <v xml:space="preserve">Maria Ofélia Serpa                 </v>
          </cell>
        </row>
        <row r="7060">
          <cell r="B7060" t="str">
            <v>MARIA OLGA BETTENCOURT S. A. RESEND</v>
          </cell>
        </row>
        <row r="7061">
          <cell r="B7061" t="str">
            <v xml:space="preserve">Maria Olinda Franco Alves          </v>
          </cell>
        </row>
        <row r="7062">
          <cell r="B7062" t="str">
            <v xml:space="preserve">Maria Paula B. P. C. Resendes      </v>
          </cell>
        </row>
        <row r="7063">
          <cell r="B7063" t="str">
            <v xml:space="preserve">MARIA PAULA C.S. FRANCO RIBEIRO    </v>
          </cell>
        </row>
        <row r="7064">
          <cell r="B7064" t="str">
            <v>MARIA PAULA F. LOPES ARNAUT POMBEIR</v>
          </cell>
        </row>
        <row r="7065">
          <cell r="B7065" t="str">
            <v xml:space="preserve">Maria Paula Ferreira Cabrita       </v>
          </cell>
        </row>
        <row r="7066">
          <cell r="B7066" t="str">
            <v xml:space="preserve">Maria Pereira Barbosa              </v>
          </cell>
        </row>
        <row r="7067">
          <cell r="B7067" t="str">
            <v xml:space="preserve">Maria Pureza Santos Moreira        </v>
          </cell>
        </row>
        <row r="7068">
          <cell r="B7068" t="str">
            <v xml:space="preserve">MARIA RAQUEL MORAIS MATOS MACEDO   </v>
          </cell>
        </row>
        <row r="7069">
          <cell r="B7069" t="str">
            <v xml:space="preserve">Maria Regina G.Bettencourt Dores   </v>
          </cell>
        </row>
        <row r="7070">
          <cell r="B7070" t="str">
            <v>MARIA REGINA MOITOSO DE VARGAS GONC</v>
          </cell>
        </row>
        <row r="7071">
          <cell r="B7071" t="str">
            <v xml:space="preserve">MARIA ROSA DELGADO ALVES           </v>
          </cell>
        </row>
        <row r="7072">
          <cell r="B7072" t="str">
            <v xml:space="preserve">MARIA ROSARIO P  OLIVEIRA PIMENTEL </v>
          </cell>
        </row>
        <row r="7073">
          <cell r="B7073" t="str">
            <v>MARIA RUTE VALENTE PAULINO DE SOUSA</v>
          </cell>
        </row>
        <row r="7074">
          <cell r="B7074" t="str">
            <v>Maria Sagrado Coração Jesus O.C Car</v>
          </cell>
        </row>
        <row r="7075">
          <cell r="B7075" t="str">
            <v>Maria Salomé Leal da Silva Medeiros</v>
          </cell>
        </row>
        <row r="7076">
          <cell r="B7076" t="str">
            <v xml:space="preserve">MARIA SILVIA NUNES DE JESUS CABRAL </v>
          </cell>
        </row>
        <row r="7077">
          <cell r="B7077" t="str">
            <v xml:space="preserve">MARIA SOFIA FERNANDES              </v>
          </cell>
        </row>
        <row r="7078">
          <cell r="B7078" t="str">
            <v xml:space="preserve">MARIA SUSETE DOS SANTOS MARQUES    </v>
          </cell>
        </row>
        <row r="7079">
          <cell r="B7079" t="str">
            <v xml:space="preserve">Maria Teresa Azevedo               </v>
          </cell>
        </row>
        <row r="7080">
          <cell r="B7080" t="str">
            <v xml:space="preserve">Maria Teresa de Jesus Ferreia      </v>
          </cell>
        </row>
        <row r="7081">
          <cell r="B7081" t="str">
            <v>MARIA TERESA DO PATROCINIO RAMOS AR</v>
          </cell>
        </row>
        <row r="7082">
          <cell r="B7082" t="str">
            <v xml:space="preserve">Maria Teresa Estrela Martins       </v>
          </cell>
        </row>
        <row r="7083">
          <cell r="B7083" t="str">
            <v xml:space="preserve">MARIA TERESA F.DUARTE MORENO       </v>
          </cell>
        </row>
        <row r="7084">
          <cell r="B7084" t="str">
            <v xml:space="preserve">MARIA TERESA FRANCAIS SALVADOR     </v>
          </cell>
        </row>
        <row r="7085">
          <cell r="B7085" t="str">
            <v xml:space="preserve">Maria Teresa Parente               </v>
          </cell>
        </row>
        <row r="7086">
          <cell r="B7086" t="str">
            <v xml:space="preserve">MARIA TERESA PEREIRA ALVES MIMOSO  </v>
          </cell>
        </row>
        <row r="7087">
          <cell r="B7087" t="str">
            <v xml:space="preserve">MARIA TERESA SOARES MATIAS MATEUS  </v>
          </cell>
        </row>
        <row r="7088">
          <cell r="B7088" t="str">
            <v xml:space="preserve">Maria Vitória Pedro                </v>
          </cell>
        </row>
        <row r="7089">
          <cell r="B7089" t="str">
            <v xml:space="preserve">Maria Zenália Sousa Rego           </v>
          </cell>
        </row>
        <row r="7090">
          <cell r="B7090" t="str">
            <v xml:space="preserve">Mariana Pereira Silva Unip.Lda.    </v>
          </cell>
        </row>
        <row r="7091">
          <cell r="B7091" t="str">
            <v xml:space="preserve">Mariano &amp; Sousa, Lda               </v>
          </cell>
        </row>
        <row r="7092">
          <cell r="B7092" t="str">
            <v>Marília Alexandra A.Oliveira Barros</v>
          </cell>
        </row>
        <row r="7093">
          <cell r="B7093" t="str">
            <v xml:space="preserve">Marília Rodrigues Silva Pereira    </v>
          </cell>
        </row>
        <row r="7094">
          <cell r="B7094" t="str">
            <v xml:space="preserve">MARINA ALEXANDRA M. CALADO         </v>
          </cell>
        </row>
        <row r="7095">
          <cell r="B7095" t="str">
            <v xml:space="preserve">MARINA CRISTINA SILVA CARVALHO     </v>
          </cell>
        </row>
        <row r="7096">
          <cell r="B7096" t="str">
            <v xml:space="preserve">MARINA MARIA DE LIMA CUNHA         </v>
          </cell>
        </row>
        <row r="7097">
          <cell r="B7097" t="str">
            <v xml:space="preserve">Marinoteis-S. Prom. Const.Hóteis   </v>
          </cell>
        </row>
        <row r="7098">
          <cell r="B7098" t="str">
            <v xml:space="preserve">Mário Adelino Pires Pardo          </v>
          </cell>
        </row>
        <row r="7099">
          <cell r="B7099" t="str">
            <v xml:space="preserve">Mário Adérito G. Antunes Roque     </v>
          </cell>
        </row>
        <row r="7100">
          <cell r="B7100" t="str">
            <v xml:space="preserve">Mário Alexandre Perdigão Amado     </v>
          </cell>
        </row>
        <row r="7101">
          <cell r="B7101" t="str">
            <v xml:space="preserve">Mário Aníbal da Costa              </v>
          </cell>
        </row>
        <row r="7102">
          <cell r="B7102" t="str">
            <v xml:space="preserve">Mário Aníbal da Costa, Herdeiros   </v>
          </cell>
        </row>
        <row r="7103">
          <cell r="B7103" t="str">
            <v xml:space="preserve">MARIO ANTONIO MESTRE VIEIRA        </v>
          </cell>
        </row>
        <row r="7104">
          <cell r="B7104" t="str">
            <v xml:space="preserve">Mário Baptista Torres              </v>
          </cell>
        </row>
        <row r="7105">
          <cell r="B7105" t="str">
            <v xml:space="preserve">Mário Borges Esteves de Oliveira   </v>
          </cell>
        </row>
        <row r="7106">
          <cell r="B7106" t="str">
            <v xml:space="preserve">Mário Borges Esteves Oliveira      </v>
          </cell>
        </row>
        <row r="7107">
          <cell r="B7107" t="str">
            <v xml:space="preserve">Mário Carlos Trigo Cácima          </v>
          </cell>
        </row>
        <row r="7108">
          <cell r="B7108" t="str">
            <v xml:space="preserve">Mário de Jesus Neves               </v>
          </cell>
        </row>
        <row r="7109">
          <cell r="B7109" t="str">
            <v xml:space="preserve">Mário de Sousa Paulo               </v>
          </cell>
        </row>
        <row r="7110">
          <cell r="B7110" t="str">
            <v xml:space="preserve">MARIO DE SOUSA VICENTE SILVA       </v>
          </cell>
        </row>
        <row r="7111">
          <cell r="B7111" t="str">
            <v xml:space="preserve">Mário dos Reis Rodrigo, Lda        </v>
          </cell>
        </row>
        <row r="7112">
          <cell r="B7112" t="str">
            <v xml:space="preserve">Mário Duarte Costa Machado         </v>
          </cell>
        </row>
        <row r="7113">
          <cell r="B7113" t="str">
            <v xml:space="preserve">Mário e Paulo Silva, Lda           </v>
          </cell>
        </row>
        <row r="7114">
          <cell r="B7114" t="str">
            <v xml:space="preserve">Mário Félix                        </v>
          </cell>
        </row>
        <row r="7115">
          <cell r="B7115" t="str">
            <v xml:space="preserve">Mário Ferreira                     </v>
          </cell>
        </row>
        <row r="7116">
          <cell r="B7116" t="str">
            <v xml:space="preserve">Mário Filipe Trole Quarenta        </v>
          </cell>
        </row>
        <row r="7117">
          <cell r="B7117" t="str">
            <v xml:space="preserve">Mário Gastão Xavier Castro e Melo  </v>
          </cell>
        </row>
        <row r="7118">
          <cell r="B7118" t="str">
            <v xml:space="preserve">MARIO GONCALO DA CRUZ SANTOS       </v>
          </cell>
        </row>
        <row r="7119">
          <cell r="B7119" t="str">
            <v xml:space="preserve">Mário Gonçalves, Lda               </v>
          </cell>
        </row>
        <row r="7120">
          <cell r="B7120" t="str">
            <v xml:space="preserve">Mário J. F. Dias                   </v>
          </cell>
        </row>
        <row r="7121">
          <cell r="B7121" t="str">
            <v xml:space="preserve">Mário J. Oliveira &amp; Irmão, Lda     </v>
          </cell>
        </row>
        <row r="7122">
          <cell r="B7122" t="str">
            <v xml:space="preserve">MARIO JOAO MARQUES FERNANDES       </v>
          </cell>
        </row>
        <row r="7123">
          <cell r="B7123" t="str">
            <v>MARIO JOAO P  MENDES DAS FELISBELAS</v>
          </cell>
        </row>
        <row r="7124">
          <cell r="B7124" t="str">
            <v xml:space="preserve">MARIO JOAQUIM DOS SANTOS CARDOSO   </v>
          </cell>
        </row>
        <row r="7125">
          <cell r="B7125" t="str">
            <v xml:space="preserve">Mário Jorge Aguiar Batista         </v>
          </cell>
        </row>
        <row r="7126">
          <cell r="B7126" t="str">
            <v>Mário Jorge Aguiar Batista-Soc.Unip</v>
          </cell>
        </row>
        <row r="7127">
          <cell r="B7127" t="str">
            <v xml:space="preserve">MARIO JORGE CARREIRO               </v>
          </cell>
        </row>
        <row r="7128">
          <cell r="B7128" t="str">
            <v xml:space="preserve">Mário Jorge Carreiro Pimentel      </v>
          </cell>
        </row>
        <row r="7129">
          <cell r="B7129" t="str">
            <v xml:space="preserve">MARIO JORGE DE FREITAS BATISTA     </v>
          </cell>
        </row>
        <row r="7130">
          <cell r="B7130" t="str">
            <v xml:space="preserve">Mário Jorge de Moura Freitas       </v>
          </cell>
        </row>
        <row r="7131">
          <cell r="B7131" t="str">
            <v>Mário Jorge de Oliveira Lopes, Lda.</v>
          </cell>
        </row>
        <row r="7132">
          <cell r="B7132" t="str">
            <v xml:space="preserve">MARIO JORGE DOS SANTOS GALEGO      </v>
          </cell>
        </row>
        <row r="7133">
          <cell r="B7133" t="str">
            <v xml:space="preserve">MARIO JORGE FREITAS JORDAO         </v>
          </cell>
        </row>
        <row r="7134">
          <cell r="B7134" t="str">
            <v xml:space="preserve">Mário Jorge Martins Brum           </v>
          </cell>
        </row>
        <row r="7135">
          <cell r="B7135" t="str">
            <v xml:space="preserve">Mário Jorge Vieira da Silva        </v>
          </cell>
        </row>
        <row r="7136">
          <cell r="B7136" t="str">
            <v xml:space="preserve">MARIO LUIS CABECINHA PONTES        </v>
          </cell>
        </row>
        <row r="7137">
          <cell r="B7137" t="str">
            <v xml:space="preserve">Mário Maciel Travassos Medeiros    </v>
          </cell>
        </row>
        <row r="7138">
          <cell r="B7138" t="str">
            <v xml:space="preserve">MÁRIO MANUEL PEREIRA C. CABRITA    </v>
          </cell>
        </row>
        <row r="7139">
          <cell r="B7139" t="str">
            <v xml:space="preserve">Mário Mendes, Lda                  </v>
          </cell>
        </row>
        <row r="7140">
          <cell r="B7140" t="str">
            <v xml:space="preserve">Mário Nunes Resende                </v>
          </cell>
        </row>
        <row r="7141">
          <cell r="B7141" t="str">
            <v xml:space="preserve">Mário Pereira Cartaxo, Lda         </v>
          </cell>
        </row>
        <row r="7142">
          <cell r="B7142" t="str">
            <v xml:space="preserve">Mário Rui Caetano Martins          </v>
          </cell>
        </row>
        <row r="7143">
          <cell r="B7143" t="str">
            <v>MÁRIO RUI CAMARA LEANDRO DE MEDEIRO</v>
          </cell>
        </row>
        <row r="7144">
          <cell r="B7144" t="str">
            <v xml:space="preserve">Mário Rui Costa Cabral             </v>
          </cell>
        </row>
        <row r="7145">
          <cell r="B7145" t="str">
            <v xml:space="preserve">MARIO RUI DA SILVA RODRIGUES       </v>
          </cell>
        </row>
        <row r="7146">
          <cell r="B7146" t="str">
            <v xml:space="preserve">Mário Rui de Oliveira Soares       </v>
          </cell>
        </row>
        <row r="7147">
          <cell r="B7147" t="str">
            <v xml:space="preserve">MARIO RUI DUARTE QUINTINO          </v>
          </cell>
        </row>
        <row r="7148">
          <cell r="B7148" t="str">
            <v xml:space="preserve">Mário Rui Rocha de Castro          </v>
          </cell>
        </row>
        <row r="7149">
          <cell r="B7149" t="str">
            <v xml:space="preserve">Mário Sarmento, Ldª                </v>
          </cell>
        </row>
        <row r="7150">
          <cell r="B7150" t="str">
            <v xml:space="preserve">Mário Valente de Lima              </v>
          </cell>
        </row>
        <row r="7151">
          <cell r="B7151" t="str">
            <v xml:space="preserve">Marisa Isabel Luz Silva            </v>
          </cell>
        </row>
        <row r="7152">
          <cell r="B7152" t="str">
            <v xml:space="preserve">Marisa Moniz Feijoca               </v>
          </cell>
        </row>
        <row r="7153">
          <cell r="B7153" t="str">
            <v xml:space="preserve">MARISA PITA OLIM                   </v>
          </cell>
        </row>
        <row r="7154">
          <cell r="B7154" t="str">
            <v xml:space="preserve">MARISA RODRIGUES DA LUZ GUERREIRO  </v>
          </cell>
        </row>
        <row r="7155">
          <cell r="B7155" t="str">
            <v>MARITIM Hotel &amp; Int. Cong.Center Dr</v>
          </cell>
        </row>
        <row r="7156">
          <cell r="B7156" t="str">
            <v xml:space="preserve">Maritz Marketing, Lda              </v>
          </cell>
        </row>
        <row r="7157">
          <cell r="B7157" t="str">
            <v xml:space="preserve">Marka-Marketing Aplicado, Lda      </v>
          </cell>
        </row>
        <row r="7158">
          <cell r="B7158" t="str">
            <v>Markesin Sinalética e Publicidade,L</v>
          </cell>
        </row>
        <row r="7159">
          <cell r="B7159" t="str">
            <v xml:space="preserve">Marketforce Communications, Ltd    </v>
          </cell>
        </row>
        <row r="7160">
          <cell r="B7160" t="str">
            <v xml:space="preserve">Marketing da Vila                  </v>
          </cell>
        </row>
        <row r="7161">
          <cell r="B7161" t="str">
            <v>Marketing for you-Estr.C.Imagem,Lda</v>
          </cell>
        </row>
        <row r="7162">
          <cell r="B7162" t="str">
            <v xml:space="preserve">Market-Iniciative                  </v>
          </cell>
        </row>
        <row r="7163">
          <cell r="B7163" t="str">
            <v xml:space="preserve">MarketWare-S.Mercados Digitais,Lda </v>
          </cell>
        </row>
        <row r="7164">
          <cell r="B7164" t="str">
            <v xml:space="preserve">Markimix, Lda.                     </v>
          </cell>
        </row>
        <row r="7165">
          <cell r="B7165" t="str">
            <v xml:space="preserve">Markint                            </v>
          </cell>
        </row>
        <row r="7166">
          <cell r="B7166" t="str">
            <v xml:space="preserve">Markpure-C.Art.Méd.Ortopédicos,Lda </v>
          </cell>
        </row>
        <row r="7167">
          <cell r="B7167" t="str">
            <v xml:space="preserve">Marksearch-Estudos Mercado,Lda     </v>
          </cell>
        </row>
        <row r="7168">
          <cell r="B7168" t="str">
            <v xml:space="preserve">Marktest-Marketing,Organ.,Form.Lda </v>
          </cell>
        </row>
        <row r="7169">
          <cell r="B7169" t="str">
            <v>Marktree-Consultadoria de Marketing</v>
          </cell>
        </row>
        <row r="7170">
          <cell r="B7170" t="str">
            <v>Marmequer-EmpºTuristicos e Imobiliá</v>
          </cell>
        </row>
        <row r="7171">
          <cell r="B7171" t="str">
            <v xml:space="preserve">Mármores e Granitos, Lda           </v>
          </cell>
        </row>
        <row r="7172">
          <cell r="B7172" t="str">
            <v xml:space="preserve">Marmorista de Alvalade, Lda.       </v>
          </cell>
        </row>
        <row r="7173">
          <cell r="B7173" t="str">
            <v xml:space="preserve">Marodigás, Lda                     </v>
          </cell>
        </row>
        <row r="7174">
          <cell r="B7174" t="str">
            <v xml:space="preserve">Marope Hotelaria, SA               </v>
          </cell>
        </row>
        <row r="7175">
          <cell r="B7175" t="str">
            <v xml:space="preserve">Marpe-Constr.Instalaç.Técnicas,SA  </v>
          </cell>
        </row>
        <row r="7176">
          <cell r="B7176" t="str">
            <v>Marqueplano-Estudos S.Marketing,Lda</v>
          </cell>
        </row>
        <row r="7177">
          <cell r="B7177" t="str">
            <v xml:space="preserve">Marques &amp; Caiano, Lª               </v>
          </cell>
        </row>
        <row r="7178">
          <cell r="B7178" t="str">
            <v xml:space="preserve">Marques &amp; Cláudio, Lda             </v>
          </cell>
        </row>
        <row r="7179">
          <cell r="B7179" t="str">
            <v xml:space="preserve">Marques &amp; Frederico, Lda.          </v>
          </cell>
        </row>
        <row r="7180">
          <cell r="B7180" t="str">
            <v xml:space="preserve">Marques Alves &amp; Silva, Lda         </v>
          </cell>
        </row>
        <row r="7181">
          <cell r="B7181" t="str">
            <v xml:space="preserve">Marques Britas, SA                 </v>
          </cell>
        </row>
        <row r="7182">
          <cell r="B7182" t="str">
            <v xml:space="preserve">Marques e Neto, Lda                </v>
          </cell>
        </row>
        <row r="7183">
          <cell r="B7183" t="str">
            <v xml:space="preserve">Marques e Silva, Lda               </v>
          </cell>
        </row>
        <row r="7184">
          <cell r="B7184" t="str">
            <v xml:space="preserve">Marques Raso, Lda.                 </v>
          </cell>
        </row>
        <row r="7185">
          <cell r="B7185" t="str">
            <v xml:space="preserve">Marques, Passos e Correia, Lda     </v>
          </cell>
        </row>
        <row r="7186">
          <cell r="B7186" t="str">
            <v xml:space="preserve">Marques, Passos e Correia, Lda     </v>
          </cell>
        </row>
        <row r="7187">
          <cell r="B7187" t="str">
            <v xml:space="preserve">Marques, Passos e Correia, Lda     </v>
          </cell>
        </row>
        <row r="7188">
          <cell r="B7188" t="str">
            <v xml:space="preserve">Marques, SA                        </v>
          </cell>
        </row>
        <row r="7189">
          <cell r="B7189" t="str">
            <v xml:space="preserve">Marsh, Lda                         </v>
          </cell>
        </row>
        <row r="7190">
          <cell r="B7190" t="str">
            <v xml:space="preserve">Marsil-Artes Gráficas,LDA          </v>
          </cell>
        </row>
        <row r="7191">
          <cell r="B7191" t="str">
            <v xml:space="preserve">MARSS-Maintenance Ramp Safe Soc.   </v>
          </cell>
        </row>
        <row r="7192">
          <cell r="B7192" t="str">
            <v xml:space="preserve">Marta Cláudia de Medeiros Cabral   </v>
          </cell>
        </row>
        <row r="7193">
          <cell r="B7193" t="str">
            <v>MARTA CORREIA VILLAS BOAS MARQUES R</v>
          </cell>
        </row>
        <row r="7194">
          <cell r="B7194" t="str">
            <v xml:space="preserve">MARTA DA GLORIA MORAIS TEIXEIRA    </v>
          </cell>
        </row>
        <row r="7195">
          <cell r="B7195" t="str">
            <v>Marta Dourado- Gab.Fotog. Casino Es</v>
          </cell>
        </row>
        <row r="7196">
          <cell r="B7196" t="str">
            <v xml:space="preserve">Marta Isabel Carreiro Melo Borges  </v>
          </cell>
        </row>
        <row r="7197">
          <cell r="B7197" t="str">
            <v xml:space="preserve">Marta Luísa Bairrão Dias Margarido </v>
          </cell>
        </row>
        <row r="7198">
          <cell r="B7198" t="str">
            <v>MARTA RAQUEL TUNA GENTIL-HOMEM QUAR</v>
          </cell>
        </row>
        <row r="7199">
          <cell r="B7199" t="str">
            <v xml:space="preserve">Marta Sofia Leal Ramos             </v>
          </cell>
        </row>
        <row r="7200">
          <cell r="B7200" t="str">
            <v xml:space="preserve">Marteleira - Hotelaria, Lda        </v>
          </cell>
        </row>
        <row r="7201">
          <cell r="B7201" t="str">
            <v xml:space="preserve">Martifer EnerQ-Sist.Energ.Renov.SA </v>
          </cell>
        </row>
        <row r="7202">
          <cell r="B7202" t="str">
            <v xml:space="preserve">Martifer II Inox, SA               </v>
          </cell>
        </row>
        <row r="7203">
          <cell r="B7203" t="str">
            <v>Martifer-Constr.Metalomecânicas, SA</v>
          </cell>
        </row>
        <row r="7204">
          <cell r="B7204" t="str">
            <v xml:space="preserve">Martimax-Socº Unipessoal, Lda      </v>
          </cell>
        </row>
        <row r="7205">
          <cell r="B7205" t="str">
            <v>Martimira-Materiais Construção, Lda</v>
          </cell>
        </row>
        <row r="7206">
          <cell r="B7206" t="str">
            <v>Martinel-Mat.Papelaria Livraria,Lda</v>
          </cell>
        </row>
        <row r="7207">
          <cell r="B7207" t="str">
            <v>Martinho Augusto &amp; Alzira Oliveira,</v>
          </cell>
        </row>
        <row r="7208">
          <cell r="B7208" t="str">
            <v xml:space="preserve">Martins &amp; Almeida, SA              </v>
          </cell>
        </row>
        <row r="7209">
          <cell r="B7209" t="str">
            <v>Martins &amp; Catrau-Ind.Madeir.Trat.Ld</v>
          </cell>
        </row>
        <row r="7210">
          <cell r="B7210" t="str">
            <v xml:space="preserve">Martins &amp; Dantas, Lda              </v>
          </cell>
        </row>
        <row r="7211">
          <cell r="B7211" t="str">
            <v xml:space="preserve">Martins d'Almeida &amp; Rodrigues ,Lda </v>
          </cell>
        </row>
        <row r="7212">
          <cell r="B7212" t="str">
            <v xml:space="preserve">Martins do Vale &amp; Irmão, Lda       </v>
          </cell>
        </row>
        <row r="7213">
          <cell r="B7213" t="str">
            <v xml:space="preserve">Martins Gago e Filhos, Lda         </v>
          </cell>
        </row>
        <row r="7214">
          <cell r="B7214" t="str">
            <v>Martipereira-Marcen.Carpintaria,Lda</v>
          </cell>
        </row>
        <row r="7215">
          <cell r="B7215" t="str">
            <v xml:space="preserve">Masapi-Motores Mat. de Tracção,Lda </v>
          </cell>
        </row>
        <row r="7216">
          <cell r="B7216" t="str">
            <v>Masitrave-M.Sinais Tráfego Algarve,</v>
          </cell>
        </row>
        <row r="7217">
          <cell r="B7217" t="str">
            <v xml:space="preserve">Matador-Sociedade de Capachos,Lda  </v>
          </cell>
        </row>
        <row r="7218">
          <cell r="B7218" t="str">
            <v xml:space="preserve">Matdiver-Com.Import.Export.,SA     </v>
          </cell>
        </row>
        <row r="7219">
          <cell r="B7219" t="str">
            <v xml:space="preserve">Mateace - Electricidade, S.A.      </v>
          </cell>
        </row>
        <row r="7220">
          <cell r="B7220" t="str">
            <v xml:space="preserve">Matelec-Materiais Eléctricos, Lda  </v>
          </cell>
        </row>
        <row r="7221">
          <cell r="B7221" t="str">
            <v xml:space="preserve">Material de Utilidade Clínica, Lda </v>
          </cell>
        </row>
        <row r="7222">
          <cell r="B7222" t="str">
            <v xml:space="preserve">Matesica-Mat.Sint.p/Construção, SA </v>
          </cell>
        </row>
        <row r="7223">
          <cell r="B7223" t="str">
            <v xml:space="preserve">MATEUS FRANCISCO BARRINHO          </v>
          </cell>
        </row>
        <row r="7224">
          <cell r="B7224" t="str">
            <v xml:space="preserve">Matexplas-Máq.Mat.Prim.Plást.Lda   </v>
          </cell>
        </row>
        <row r="7225">
          <cell r="B7225" t="str">
            <v xml:space="preserve">Matherplatt, Unipessoal, Lda       </v>
          </cell>
        </row>
        <row r="7226">
          <cell r="B7226" t="str">
            <v xml:space="preserve">Matilde Amélia V.Pereira Barbosa   </v>
          </cell>
        </row>
        <row r="7227">
          <cell r="B7227" t="str">
            <v xml:space="preserve">Matinalca - Mat.Aces.Industr.Lda   </v>
          </cell>
        </row>
        <row r="7228">
          <cell r="B7228" t="str">
            <v>Matkit-Materiais de Construção, Lda</v>
          </cell>
        </row>
        <row r="7229">
          <cell r="B7229" t="str">
            <v xml:space="preserve">Matos &amp; Ribeiro, Lda               </v>
          </cell>
        </row>
        <row r="7230">
          <cell r="B7230" t="str">
            <v xml:space="preserve">Matos e Cª, Lda                    </v>
          </cell>
        </row>
        <row r="7231">
          <cell r="B7231" t="str">
            <v xml:space="preserve">Matosal-Construç.Montagens, Lda    </v>
          </cell>
        </row>
        <row r="7232">
          <cell r="B7232" t="str">
            <v xml:space="preserve">Matota-Artigos de Papelaria, Sa    </v>
          </cell>
        </row>
        <row r="7233">
          <cell r="B7233" t="str">
            <v xml:space="preserve">Matrofisga, Lda                    </v>
          </cell>
        </row>
        <row r="7234">
          <cell r="B7234" t="str">
            <v xml:space="preserve">Mattssons - Parafusos, Lda         </v>
          </cell>
        </row>
        <row r="7235">
          <cell r="B7235" t="str">
            <v xml:space="preserve">Mauricio André Reis Sampaio        </v>
          </cell>
        </row>
        <row r="7236">
          <cell r="B7236" t="str">
            <v xml:space="preserve">Maurício Manuel Vieira Travassos   </v>
          </cell>
        </row>
        <row r="7237">
          <cell r="B7237" t="str">
            <v xml:space="preserve">MAURICIO PAULO MARTINS NUNES       </v>
          </cell>
        </row>
        <row r="7238">
          <cell r="B7238" t="str">
            <v>Maviripa-Artes Dec.Artes.Mobiliário</v>
          </cell>
        </row>
        <row r="7239">
          <cell r="B7239" t="str">
            <v xml:space="preserve">Maw - Construção Civil, Lda        </v>
          </cell>
        </row>
        <row r="7240">
          <cell r="B7240" t="str">
            <v xml:space="preserve">Max Brix Elisabeth                 </v>
          </cell>
        </row>
        <row r="7241">
          <cell r="B7241" t="str">
            <v xml:space="preserve">Max Brix Elizabeth,Socº Unipº Lda  </v>
          </cell>
        </row>
        <row r="7242">
          <cell r="B7242" t="str">
            <v xml:space="preserve">Maxbela-Sol.Madeira e Alumínio,SA  </v>
          </cell>
        </row>
        <row r="7243">
          <cell r="B7243" t="str">
            <v xml:space="preserve">Maxgard-Sist.Energia e Electrónica </v>
          </cell>
        </row>
        <row r="7244">
          <cell r="B7244" t="str">
            <v xml:space="preserve">Maxi Foto, Lda                     </v>
          </cell>
        </row>
        <row r="7245">
          <cell r="B7245" t="str">
            <v xml:space="preserve">Maxicofre-Cof.Sist.Segurança,Lda   </v>
          </cell>
        </row>
        <row r="7246">
          <cell r="B7246" t="str">
            <v xml:space="preserve">Maxiequipas-Cons.Form.Gestão,Lda   </v>
          </cell>
        </row>
        <row r="7247">
          <cell r="B7247" t="str">
            <v xml:space="preserve">Maxiglobal-S.Equip.Informática,Lda </v>
          </cell>
        </row>
        <row r="7248">
          <cell r="B7248" t="str">
            <v xml:space="preserve">Maxireve-Revest.Decorações,Lda     </v>
          </cell>
        </row>
        <row r="7249">
          <cell r="B7249" t="str">
            <v xml:space="preserve">MaxOne-Material de Escritório,Lda  </v>
          </cell>
        </row>
        <row r="7250">
          <cell r="B7250" t="str">
            <v>Maxsturza-Ed.Publ.Jornais, Unip.Lda</v>
          </cell>
        </row>
        <row r="7251">
          <cell r="B7251" t="str">
            <v>Maxus Maxis-Soluções Informática,Ld</v>
          </cell>
        </row>
        <row r="7252">
          <cell r="B7252" t="str">
            <v xml:space="preserve">Mayro Magnetics Portugal, Lda      </v>
          </cell>
        </row>
        <row r="7253">
          <cell r="B7253" t="str">
            <v xml:space="preserve">MBA-Marketing &amp; Brindes, Lda       </v>
          </cell>
        </row>
        <row r="7254">
          <cell r="B7254" t="str">
            <v xml:space="preserve">MBC-Lazer,SA                       </v>
          </cell>
        </row>
        <row r="7255">
          <cell r="B7255" t="str">
            <v xml:space="preserve">Mbit - Computad.S.Informática, Lda </v>
          </cell>
        </row>
        <row r="7256">
          <cell r="B7256" t="str">
            <v xml:space="preserve">MBKarma                            </v>
          </cell>
        </row>
        <row r="7257">
          <cell r="B7257" t="str">
            <v xml:space="preserve">MB-Sistemas de Higiene, Lda        </v>
          </cell>
        </row>
        <row r="7258">
          <cell r="B7258" t="str">
            <v xml:space="preserve">MC Arquitectos, Lda                </v>
          </cell>
        </row>
        <row r="7259">
          <cell r="B7259" t="str">
            <v xml:space="preserve">Mcarthurglen                       </v>
          </cell>
        </row>
        <row r="7260">
          <cell r="B7260" t="str">
            <v xml:space="preserve">McArthurGlen Group Uk LTD          </v>
          </cell>
        </row>
        <row r="7261">
          <cell r="B7261" t="str">
            <v xml:space="preserve">Mccann - Erickson Canal 1          </v>
          </cell>
        </row>
        <row r="7262">
          <cell r="B7262" t="str">
            <v>McGill-Inst.Center of Air Space Law</v>
          </cell>
        </row>
        <row r="7263">
          <cell r="B7263" t="str">
            <v xml:space="preserve">Mckinsey International. Inc.       </v>
          </cell>
        </row>
        <row r="7264">
          <cell r="B7264" t="str">
            <v xml:space="preserve">McLane Portugal, Log.Transporte,SA </v>
          </cell>
        </row>
        <row r="7265">
          <cell r="B7265" t="str">
            <v>MCL-Móveis Cozinha C.Decorativos,SA</v>
          </cell>
        </row>
        <row r="7266">
          <cell r="B7266" t="str">
            <v xml:space="preserve">Mead Fluid Dynamics, Ltd           </v>
          </cell>
        </row>
        <row r="7267">
          <cell r="B7267" t="str">
            <v xml:space="preserve">Mecalux Estantes, Lda              </v>
          </cell>
        </row>
        <row r="7268">
          <cell r="B7268" t="str">
            <v xml:space="preserve">Mecanarte-Metalúrgica Lagoa, Lda   </v>
          </cell>
        </row>
        <row r="7269">
          <cell r="B7269" t="str">
            <v xml:space="preserve">Mecapor-Montagens e Assistencia    </v>
          </cell>
        </row>
        <row r="7270">
          <cell r="B7270" t="str">
            <v xml:space="preserve">Medfirst                           </v>
          </cell>
        </row>
        <row r="7271">
          <cell r="B7271" t="str">
            <v xml:space="preserve">Media Capital Internet, SA         </v>
          </cell>
        </row>
        <row r="7272">
          <cell r="B7272" t="str">
            <v>Media Capital Marketing Directo, SA</v>
          </cell>
        </row>
        <row r="7273">
          <cell r="B7273" t="str">
            <v xml:space="preserve">Media Capital-Editora Multimedia   </v>
          </cell>
        </row>
        <row r="7274">
          <cell r="B7274" t="str">
            <v xml:space="preserve">Media Line-Comunic. Imagem,Lda     </v>
          </cell>
        </row>
        <row r="7275">
          <cell r="B7275" t="str">
            <v>Media Target-Edição e Marketing,Lda</v>
          </cell>
        </row>
        <row r="7276">
          <cell r="B7276" t="str">
            <v xml:space="preserve">Media Trust - Com.Marketing,Lda    </v>
          </cell>
        </row>
        <row r="7277">
          <cell r="B7277" t="str">
            <v>Mediafilme-Serv.Sist.Escritório,Lda</v>
          </cell>
        </row>
        <row r="7278">
          <cell r="B7278" t="str">
            <v xml:space="preserve">Medibal - Máquinas, Lda            </v>
          </cell>
        </row>
        <row r="7279">
          <cell r="B7279" t="str">
            <v xml:space="preserve">Medical Consult, Lda               </v>
          </cell>
        </row>
        <row r="7280">
          <cell r="B7280" t="str">
            <v xml:space="preserve">Medicalis - Clin.Dr.Campos Lopes   </v>
          </cell>
        </row>
        <row r="7281">
          <cell r="B7281" t="str">
            <v xml:space="preserve">Medicinália, S.A.                  </v>
          </cell>
        </row>
        <row r="7282">
          <cell r="B7282" t="str">
            <v xml:space="preserve">Medicisforma-Medicina Trab.Higiene </v>
          </cell>
        </row>
        <row r="7283">
          <cell r="B7283" t="str">
            <v>Medilabor-Medic.Trab.Hig.S.Form.Lda</v>
          </cell>
        </row>
        <row r="7284">
          <cell r="B7284" t="str">
            <v xml:space="preserve">Mediospital - Eq.Prod.Hospit.Lda   </v>
          </cell>
        </row>
        <row r="7285">
          <cell r="B7285" t="str">
            <v xml:space="preserve">Medipress-Soc.Jorn. Editora Lda.   </v>
          </cell>
        </row>
        <row r="7286">
          <cell r="B7286" t="str">
            <v>Mediregião-Ed.Distr.Publicações,Lda</v>
          </cell>
        </row>
        <row r="7287">
          <cell r="B7287" t="str">
            <v xml:space="preserve">Meditrom-Comerc.Eq.Técnicos, Lda   </v>
          </cell>
        </row>
        <row r="7288">
          <cell r="B7288" t="str">
            <v xml:space="preserve">Medtronic Portugal, Lda            </v>
          </cell>
        </row>
        <row r="7289">
          <cell r="B7289" t="str">
            <v xml:space="preserve">Mega 4 - Lab. Açoreana Fotogr. Lda </v>
          </cell>
        </row>
        <row r="7290">
          <cell r="B7290" t="str">
            <v>Mega Control-Instr.Eq.S.Industr.Lda</v>
          </cell>
        </row>
        <row r="7291">
          <cell r="B7291" t="str">
            <v xml:space="preserve">Mega Imagem,Lda                    </v>
          </cell>
        </row>
        <row r="7292">
          <cell r="B7292" t="str">
            <v>Mega Visão-Controle Publicidade,Lda</v>
          </cell>
        </row>
        <row r="7293">
          <cell r="B7293" t="str">
            <v xml:space="preserve">Megafin-Soc.Editora, SA            </v>
          </cell>
        </row>
        <row r="7294">
          <cell r="B7294" t="str">
            <v xml:space="preserve">Mega-Hospedeiras                   </v>
          </cell>
        </row>
        <row r="7295">
          <cell r="B7295" t="str">
            <v xml:space="preserve">Megamédia - Soluç.Multimédia, Sa   </v>
          </cell>
        </row>
        <row r="7296">
          <cell r="B7296" t="str">
            <v xml:space="preserve">Megapixel-Serviços Center Lda      </v>
          </cell>
        </row>
        <row r="7297">
          <cell r="B7297" t="str">
            <v xml:space="preserve">Mega-Power (Portugal)              </v>
          </cell>
        </row>
        <row r="7298">
          <cell r="B7298" t="str">
            <v xml:space="preserve">Megarim-Com.Ind.Mat.Eléctrico,Lda  </v>
          </cell>
        </row>
        <row r="7299">
          <cell r="B7299" t="str">
            <v xml:space="preserve">Megatron Elektronik,AG &amp; CO        </v>
          </cell>
        </row>
        <row r="7300">
          <cell r="B7300" t="str">
            <v xml:space="preserve">Megatur-Viagens e Turismo,Lda      </v>
          </cell>
        </row>
        <row r="7301">
          <cell r="B7301" t="str">
            <v>Meio Corte Sinalização Trânsito,S.A</v>
          </cell>
        </row>
        <row r="7302">
          <cell r="B7302" t="str">
            <v xml:space="preserve">Melair-Agência Viag.Repres.Turist. </v>
          </cell>
        </row>
        <row r="7303">
          <cell r="B7303" t="str">
            <v xml:space="preserve">Melco, Lda                         </v>
          </cell>
        </row>
        <row r="7304">
          <cell r="B7304" t="str">
            <v xml:space="preserve">Meliã Madeira Mare                 </v>
          </cell>
        </row>
        <row r="7305">
          <cell r="B7305" t="str">
            <v xml:space="preserve">Meliá White House                  </v>
          </cell>
        </row>
        <row r="7306">
          <cell r="B7306" t="str">
            <v xml:space="preserve">Melos, Lda.                        </v>
          </cell>
        </row>
        <row r="7307">
          <cell r="B7307" t="str">
            <v xml:space="preserve">Melvar - Automóveis e Peças, SA    </v>
          </cell>
        </row>
        <row r="7308">
          <cell r="B7308" t="str">
            <v xml:space="preserve">MEM - Medeiros e Melo, Lda         </v>
          </cell>
        </row>
        <row r="7309">
          <cell r="B7309" t="str">
            <v xml:space="preserve">Memosis-Sistemas Informáticos,Lda  </v>
          </cell>
        </row>
        <row r="7310">
          <cell r="B7310" t="str">
            <v xml:space="preserve">Menarini Diagnósticos, Lda         </v>
          </cell>
        </row>
        <row r="7311">
          <cell r="B7311" t="str">
            <v xml:space="preserve">Mendes &amp; Barros, Lda               </v>
          </cell>
        </row>
        <row r="7312">
          <cell r="B7312" t="str">
            <v xml:space="preserve">Mendes e Caeiro, Lda.              </v>
          </cell>
        </row>
        <row r="7313">
          <cell r="B7313" t="str">
            <v xml:space="preserve">Mendes e Irmãos, Lda.              </v>
          </cell>
        </row>
        <row r="7314">
          <cell r="B7314" t="str">
            <v xml:space="preserve">Mendes Gomes e Dinis, Lda          </v>
          </cell>
        </row>
        <row r="7315">
          <cell r="B7315" t="str">
            <v xml:space="preserve">Mendes Pinto, Lda                  </v>
          </cell>
        </row>
        <row r="7316">
          <cell r="B7316" t="str">
            <v xml:space="preserve">Meninos da Luz-Soc.Expl.A.Rest.Lda </v>
          </cell>
        </row>
        <row r="7317">
          <cell r="B7317" t="str">
            <v xml:space="preserve">Menlo Worldwide Forw.Portugal, SA  </v>
          </cell>
        </row>
        <row r="7318">
          <cell r="B7318" t="str">
            <v xml:space="preserve">Mepa-S.Gastronomia Hotelaria,Lda   </v>
          </cell>
        </row>
        <row r="7319">
          <cell r="B7319" t="str">
            <v xml:space="preserve">Mepral-Mercantil Prod.Aliment.Lda  </v>
          </cell>
        </row>
        <row r="7320">
          <cell r="B7320" t="str">
            <v xml:space="preserve">Mercado dos Sonhos-Imp.Exp.,Lda    </v>
          </cell>
        </row>
        <row r="7321">
          <cell r="B7321" t="str">
            <v xml:space="preserve">Mercado dos Vidros Ideal, Lda.     </v>
          </cell>
        </row>
        <row r="7322">
          <cell r="B7322" t="str">
            <v xml:space="preserve">Mercauto-Metal.Rep.Automóveis,Lda  </v>
          </cell>
        </row>
        <row r="7323">
          <cell r="B7323" t="str">
            <v xml:space="preserve">Mercedes Benz Comercial, Lda       </v>
          </cell>
        </row>
        <row r="7324">
          <cell r="B7324" t="str">
            <v xml:space="preserve">Mercer (Portugal), Lda             </v>
          </cell>
        </row>
        <row r="7325">
          <cell r="B7325" t="str">
            <v xml:space="preserve">Mercês Lorena- Converção Restauro  </v>
          </cell>
        </row>
        <row r="7326">
          <cell r="B7326" t="str">
            <v xml:space="preserve">Mercês Lorena- Converção Restauro  </v>
          </cell>
        </row>
        <row r="7327">
          <cell r="B7327" t="str">
            <v xml:space="preserve">Merck Farma e Química, S.A.        </v>
          </cell>
        </row>
        <row r="7328">
          <cell r="B7328" t="str">
            <v xml:space="preserve">Mercofrio, Lda                     </v>
          </cell>
        </row>
        <row r="7329">
          <cell r="B7329" t="str">
            <v xml:space="preserve">Mesaposta-José Barros Veloso       </v>
          </cell>
        </row>
        <row r="7330">
          <cell r="B7330" t="str">
            <v xml:space="preserve">Mesbla - Comércio Sementes, Lda    </v>
          </cell>
        </row>
        <row r="7331">
          <cell r="B7331" t="str">
            <v xml:space="preserve">Mesmaki-Metalurgica, Lda           </v>
          </cell>
        </row>
        <row r="7332">
          <cell r="B7332" t="str">
            <v xml:space="preserve">Mesquita Madeiras, SA              </v>
          </cell>
        </row>
        <row r="7333">
          <cell r="B7333" t="str">
            <v xml:space="preserve">Mestre da Cor- Comércio de Tintas, </v>
          </cell>
        </row>
        <row r="7334">
          <cell r="B7334" t="str">
            <v xml:space="preserve">Mestre Maco-Materiais Construção   </v>
          </cell>
        </row>
        <row r="7335">
          <cell r="B7335" t="str">
            <v>Metacase-Soluções e Serviços Inform</v>
          </cell>
        </row>
        <row r="7336">
          <cell r="B7336" t="str">
            <v xml:space="preserve">Metal Neon-Reclamos Luminosos,Lda  </v>
          </cell>
        </row>
        <row r="7337">
          <cell r="B7337" t="str">
            <v xml:space="preserve">Metal Sistemas-S.Tecn.Alumínio,Lda </v>
          </cell>
        </row>
        <row r="7338">
          <cell r="B7338" t="str">
            <v xml:space="preserve">Metaldata-Eq.Tecn.Industriais, Lda </v>
          </cell>
        </row>
        <row r="7339">
          <cell r="B7339" t="str">
            <v xml:space="preserve">Metaleceia-Metalom.Industrial,Lda  </v>
          </cell>
        </row>
        <row r="7340">
          <cell r="B7340" t="str">
            <v xml:space="preserve">Metalite Aviation Lighting         </v>
          </cell>
        </row>
        <row r="7341">
          <cell r="B7341" t="str">
            <v>Metalixa-Mobiliário de Escritório,L</v>
          </cell>
        </row>
        <row r="7342">
          <cell r="B7342" t="str">
            <v>Metalizareal-Tratamento Anticorrosi</v>
          </cell>
        </row>
        <row r="7343">
          <cell r="B7343" t="str">
            <v>Metalocar-Indª de Metalomecânica-SA</v>
          </cell>
        </row>
        <row r="7344">
          <cell r="B7344" t="str">
            <v xml:space="preserve">Metalofarense, Lda.USAR4117794     </v>
          </cell>
        </row>
        <row r="7345">
          <cell r="B7345" t="str">
            <v xml:space="preserve">Metalofarense-Prod.Siderúrgicos,SA </v>
          </cell>
        </row>
        <row r="7346">
          <cell r="B7346" t="str">
            <v xml:space="preserve">Metalogalva - Irmãos Silvas, SA    </v>
          </cell>
        </row>
        <row r="7347">
          <cell r="B7347" t="str">
            <v xml:space="preserve">Metalurgia e Fundição Metafalb, SA </v>
          </cell>
        </row>
        <row r="7348">
          <cell r="B7348" t="str">
            <v xml:space="preserve">Metalúrgica da Lixa, Lda           </v>
          </cell>
        </row>
        <row r="7349">
          <cell r="B7349" t="str">
            <v xml:space="preserve">Metalúrgica da Silveira,Lda        </v>
          </cell>
        </row>
        <row r="7350">
          <cell r="B7350" t="str">
            <v xml:space="preserve">Metalúrgica Progresso Sacavém,Lda  </v>
          </cell>
        </row>
        <row r="7351">
          <cell r="B7351" t="str">
            <v xml:space="preserve">Metello e Carvalho, Lda            </v>
          </cell>
        </row>
        <row r="7352">
          <cell r="B7352" t="str">
            <v xml:space="preserve">Methodus Internacional, Lda        </v>
          </cell>
        </row>
        <row r="7353">
          <cell r="B7353" t="str">
            <v xml:space="preserve">Methodus-Sistemas Informação, SA   </v>
          </cell>
        </row>
        <row r="7354">
          <cell r="B7354" t="str">
            <v xml:space="preserve">Metro do Porto, SA                 </v>
          </cell>
        </row>
        <row r="7355">
          <cell r="B7355" t="str">
            <v xml:space="preserve">Metro News Publicações, SA         </v>
          </cell>
        </row>
        <row r="7356">
          <cell r="B7356" t="str">
            <v xml:space="preserve">Metropolis Business Publishing     </v>
          </cell>
        </row>
        <row r="7357">
          <cell r="B7357" t="str">
            <v xml:space="preserve">Metropolitano de Lisboa, E.P.E.    </v>
          </cell>
        </row>
        <row r="7358">
          <cell r="B7358" t="str">
            <v xml:space="preserve">Meva-Com. P.de Embalagens,Lda      </v>
          </cell>
        </row>
        <row r="7359">
          <cell r="B7359" t="str">
            <v xml:space="preserve">MFT-Sociedade Representações,Lda   </v>
          </cell>
        </row>
        <row r="7360">
          <cell r="B7360" t="str">
            <v xml:space="preserve">Mgi-Portugal-Org.Semin.E Conf.Lda  </v>
          </cell>
        </row>
        <row r="7361">
          <cell r="B7361" t="str">
            <v xml:space="preserve">MGT-Manut.Gestão e Tecnologia,Sa   </v>
          </cell>
        </row>
        <row r="7362">
          <cell r="B7362" t="str">
            <v xml:space="preserve">MH Alarmes-Segurança Privada,Lda   </v>
          </cell>
        </row>
        <row r="7363">
          <cell r="B7363" t="str">
            <v xml:space="preserve">MI 1970 Decorações, Lda            </v>
          </cell>
        </row>
        <row r="7364">
          <cell r="B7364" t="str">
            <v xml:space="preserve">Michael James                      </v>
          </cell>
        </row>
        <row r="7365">
          <cell r="B7365" t="str">
            <v xml:space="preserve">Michael Page International         </v>
          </cell>
        </row>
        <row r="7366">
          <cell r="B7366" t="str">
            <v xml:space="preserve">Michael Vagedes Gmbh               </v>
          </cell>
        </row>
        <row r="7367">
          <cell r="B7367" t="str">
            <v xml:space="preserve">Michele Mayewski                   </v>
          </cell>
        </row>
        <row r="7368">
          <cell r="B7368" t="str">
            <v xml:space="preserve">Micol - Soc. M. Construções, Lda   </v>
          </cell>
        </row>
        <row r="7369">
          <cell r="B7369" t="str">
            <v xml:space="preserve">Micotec                            </v>
          </cell>
        </row>
        <row r="7370">
          <cell r="B7370" t="str">
            <v>Micro Controle-Autom.Electrónica,Ld</v>
          </cell>
        </row>
        <row r="7371">
          <cell r="B7371" t="str">
            <v xml:space="preserve">Micro delta-Com.Mat.E Elec.,Lda.   </v>
          </cell>
        </row>
        <row r="7372">
          <cell r="B7372" t="str">
            <v xml:space="preserve">Micro Dinâmica-Comerc.Software,Lda </v>
          </cell>
        </row>
        <row r="7373">
          <cell r="B7373" t="str">
            <v xml:space="preserve">Micro Horta-Com.e Informática, Lda </v>
          </cell>
        </row>
        <row r="7374">
          <cell r="B7374" t="str">
            <v xml:space="preserve">Microambiente-Tecn.Ambientais,Lda  </v>
          </cell>
        </row>
        <row r="7375">
          <cell r="B7375" t="str">
            <v>Microcaos ll-Org.Métodos Inform.Lda</v>
          </cell>
        </row>
        <row r="7376">
          <cell r="B7376" t="str">
            <v xml:space="preserve">Microfil-Inovação e Tecnologia     </v>
          </cell>
        </row>
        <row r="7377">
          <cell r="B7377" t="str">
            <v xml:space="preserve">Microluso-Sist.Informáticos, Lda   </v>
          </cell>
        </row>
        <row r="7378">
          <cell r="B7378" t="str">
            <v xml:space="preserve">Micromotor                         </v>
          </cell>
        </row>
        <row r="7379">
          <cell r="B7379" t="str">
            <v xml:space="preserve">Microprocessador-Sist.Digitais,SA  </v>
          </cell>
        </row>
        <row r="7380">
          <cell r="B7380" t="str">
            <v xml:space="preserve">Microsegur-Sistemas Segurança,Lda  </v>
          </cell>
        </row>
        <row r="7381">
          <cell r="B7381" t="str">
            <v xml:space="preserve">Microsis - Microcomput.Sist.,Lda   </v>
          </cell>
        </row>
        <row r="7382">
          <cell r="B7382" t="str">
            <v xml:space="preserve">Microsoft Ireland Operations, Ltd  </v>
          </cell>
        </row>
        <row r="7383">
          <cell r="B7383" t="str">
            <v xml:space="preserve">Miguel  Silva A. Simões Carrelo    </v>
          </cell>
        </row>
        <row r="7384">
          <cell r="B7384" t="str">
            <v xml:space="preserve">Miguel Afonso Bi Gonçalves         </v>
          </cell>
        </row>
        <row r="7385">
          <cell r="B7385" t="str">
            <v xml:space="preserve">Miguel António Braga Melo Resendes </v>
          </cell>
        </row>
        <row r="7386">
          <cell r="B7386" t="str">
            <v xml:space="preserve">MIGUEL ANTONIO BRAGA MELO REZENDES </v>
          </cell>
        </row>
        <row r="7387">
          <cell r="B7387" t="str">
            <v xml:space="preserve">Miguel Arruda - Arq. Assoc., Lda   </v>
          </cell>
        </row>
        <row r="7388">
          <cell r="B7388" t="str">
            <v xml:space="preserve">Miguel Brandão Amaral              </v>
          </cell>
        </row>
        <row r="7389">
          <cell r="B7389" t="str">
            <v xml:space="preserve">Miguel Dias Neves                  </v>
          </cell>
        </row>
        <row r="7390">
          <cell r="B7390" t="str">
            <v>Miguel Eiró, Andrade Ramos &amp; Assoc.</v>
          </cell>
        </row>
        <row r="7391">
          <cell r="B7391" t="str">
            <v xml:space="preserve">Miguel H.B.Meneses Alarcão         </v>
          </cell>
        </row>
        <row r="7392">
          <cell r="B7392" t="str">
            <v xml:space="preserve">MIGUEL PRISTA L. RODRIGUES LOPES   </v>
          </cell>
        </row>
        <row r="7393">
          <cell r="B7393" t="str">
            <v xml:space="preserve">Miguel Rios                        </v>
          </cell>
        </row>
        <row r="7394">
          <cell r="B7394" t="str">
            <v xml:space="preserve">Miguel Rios                        </v>
          </cell>
        </row>
        <row r="7395">
          <cell r="B7395" t="str">
            <v xml:space="preserve">Miguel Saraiva &amp; Associados -      </v>
          </cell>
        </row>
        <row r="7396">
          <cell r="B7396" t="str">
            <v xml:space="preserve">Miguel Silveira Borges             </v>
          </cell>
        </row>
        <row r="7397">
          <cell r="B7397" t="str">
            <v xml:space="preserve">Miguel Vasconcelos Borges Tavares  </v>
          </cell>
        </row>
        <row r="7398">
          <cell r="B7398" t="str">
            <v>Miguel Viseu Coelho,Arquitectºs Ass</v>
          </cell>
        </row>
        <row r="7399">
          <cell r="B7399" t="str">
            <v xml:space="preserve">Miguel Viveiros                    </v>
          </cell>
        </row>
        <row r="7400">
          <cell r="B7400" t="str">
            <v xml:space="preserve">Mil Páginas-Comunic.Imagem, Lda    </v>
          </cell>
        </row>
        <row r="7401">
          <cell r="B7401" t="str">
            <v xml:space="preserve">Militão Marques Alves Veloso       </v>
          </cell>
        </row>
        <row r="7402">
          <cell r="B7402" t="str">
            <v xml:space="preserve">Min.Ambiente -Dir.Geral .Ambiente  </v>
          </cell>
        </row>
        <row r="7403">
          <cell r="B7403" t="str">
            <v xml:space="preserve">Min.Ambiente-D.R.A.Ordenam.Norte   </v>
          </cell>
        </row>
        <row r="7404">
          <cell r="B7404" t="str">
            <v xml:space="preserve">Minastela, Lda                     </v>
          </cell>
        </row>
        <row r="7405">
          <cell r="B7405" t="str">
            <v>Mineroaço-Com. Import. de Aços.s.a.</v>
          </cell>
        </row>
        <row r="7406">
          <cell r="B7406" t="str">
            <v xml:space="preserve">Minervino - Rep. e Peças Auto, Lda </v>
          </cell>
        </row>
        <row r="7407">
          <cell r="B7407" t="str">
            <v>Minfo Gráfica-Servº Gráficos Public</v>
          </cell>
        </row>
        <row r="7408">
          <cell r="B7408" t="str">
            <v xml:space="preserve">Minfo-Com.Micro Informática,Lda    </v>
          </cell>
        </row>
        <row r="7409">
          <cell r="B7409" t="str">
            <v xml:space="preserve">Mingotes-Instalações Técnicas, Lda </v>
          </cell>
        </row>
        <row r="7410">
          <cell r="B7410" t="str">
            <v xml:space="preserve">Minist. Economia-Dir.Reg.Centro    </v>
          </cell>
        </row>
        <row r="7411">
          <cell r="B7411" t="str">
            <v xml:space="preserve">Minist. Economia-DR Lisboa V.Tejo  </v>
          </cell>
        </row>
        <row r="7412">
          <cell r="B7412" t="str">
            <v xml:space="preserve">Minist.Defesa Nac.-Fap-B.Aérea 1   </v>
          </cell>
        </row>
        <row r="7413">
          <cell r="B7413" t="str">
            <v>Minist.Defesa Nacional Assuntos Mar</v>
          </cell>
        </row>
        <row r="7414">
          <cell r="B7414" t="str">
            <v xml:space="preserve">Minist.Economia-Dir.Reg.Norte      </v>
          </cell>
        </row>
        <row r="7415">
          <cell r="B7415" t="str">
            <v xml:space="preserve">Minist.Justiça-Cofre G.Tribunais   </v>
          </cell>
        </row>
        <row r="7416">
          <cell r="B7416" t="str">
            <v>Ministério da Economia e do Emprego</v>
          </cell>
        </row>
        <row r="7417">
          <cell r="B7417" t="str">
            <v xml:space="preserve">Ministerio da Saúde-D.G.Saúde      </v>
          </cell>
        </row>
        <row r="7418">
          <cell r="B7418" t="str">
            <v xml:space="preserve">Ministério Defesa Nacional         </v>
          </cell>
        </row>
        <row r="7419">
          <cell r="B7419" t="str">
            <v xml:space="preserve">Ministério Economia e Inovação     </v>
          </cell>
        </row>
        <row r="7420">
          <cell r="B7420" t="str">
            <v xml:space="preserve">Minitrom-Componen.E Electro.,Lda   </v>
          </cell>
        </row>
        <row r="7421">
          <cell r="B7421" t="str">
            <v xml:space="preserve">Mintel International Group Ltd.    </v>
          </cell>
        </row>
        <row r="7422">
          <cell r="B7422" t="str">
            <v xml:space="preserve">MIPAL-Tintas e Vernizes, Lda.      </v>
          </cell>
        </row>
        <row r="7423">
          <cell r="B7423" t="str">
            <v xml:space="preserve">Mirageral-Material Eléctrico,S.A.  </v>
          </cell>
        </row>
        <row r="7424">
          <cell r="B7424" t="str">
            <v xml:space="preserve">Miralmáquinas-Com.Ind.Equipam.,Lda </v>
          </cell>
        </row>
        <row r="7425">
          <cell r="B7425" t="str">
            <v>Miranda Correia Amendoeira &amp; Associ</v>
          </cell>
        </row>
        <row r="7426">
          <cell r="B7426" t="str">
            <v xml:space="preserve">Miranda e Cª., Lda                 </v>
          </cell>
        </row>
        <row r="7427">
          <cell r="B7427" t="str">
            <v xml:space="preserve">Miranda Ribeiro e Filhos, Lda      </v>
          </cell>
        </row>
        <row r="7428">
          <cell r="B7428" t="str">
            <v xml:space="preserve">Mirapack                           </v>
          </cell>
        </row>
        <row r="7429">
          <cell r="B7429" t="str">
            <v xml:space="preserve">Miriam Valente de Almeida          </v>
          </cell>
        </row>
        <row r="7430">
          <cell r="B7430" t="str">
            <v xml:space="preserve">Misa - Prod.Higiene Limpeza, Lda   </v>
          </cell>
        </row>
        <row r="7431">
          <cell r="B7431" t="str">
            <v xml:space="preserve">Misco - Ibéria Computers Sup. SA   </v>
          </cell>
        </row>
        <row r="7432">
          <cell r="B7432" t="str">
            <v xml:space="preserve">Missão Descobrir                   </v>
          </cell>
        </row>
        <row r="7433">
          <cell r="B7433" t="str">
            <v xml:space="preserve">Missprint-Serv.Tec.Informação,Ld   </v>
          </cell>
        </row>
        <row r="7434">
          <cell r="B7434" t="str">
            <v xml:space="preserve">Mitsubishi Electric Europe         </v>
          </cell>
        </row>
        <row r="7435">
          <cell r="B7435" t="str">
            <v xml:space="preserve">Mitsubishi Motors de Portugal      </v>
          </cell>
        </row>
        <row r="7436">
          <cell r="B7436" t="str">
            <v xml:space="preserve">Mixhours - Unipessoal, Lda         </v>
          </cell>
        </row>
        <row r="7437">
          <cell r="B7437" t="str">
            <v>MKT - Comunicação e Publicidade, Sa</v>
          </cell>
        </row>
        <row r="7438">
          <cell r="B7438" t="str">
            <v>MLC-Consultores Organizacionais,Lda</v>
          </cell>
        </row>
        <row r="7439">
          <cell r="B7439" t="str">
            <v>MLG INOX - Comércio Prod. Inox, Lda</v>
          </cell>
        </row>
        <row r="7440">
          <cell r="B7440" t="str">
            <v xml:space="preserve">MMC-Madeira Medical Center, SA     </v>
          </cell>
        </row>
        <row r="7441">
          <cell r="B7441" t="str">
            <v xml:space="preserve">MMF-Machado,Miranda e Fabião,Lda   </v>
          </cell>
        </row>
        <row r="7442">
          <cell r="B7442" t="str">
            <v xml:space="preserve">Mobcom-Distr.Cons.Pr.Consumo,Lda   </v>
          </cell>
        </row>
        <row r="7443">
          <cell r="B7443" t="str">
            <v xml:space="preserve">Mobidream-Comércio de Mobiliário   </v>
          </cell>
        </row>
        <row r="7444">
          <cell r="B7444" t="str">
            <v xml:space="preserve">Mobilaço - Equip. Metálico, Lda.   </v>
          </cell>
        </row>
        <row r="7445">
          <cell r="B7445" t="str">
            <v xml:space="preserve">Mobilift Portugal                  </v>
          </cell>
        </row>
        <row r="7446">
          <cell r="B7446" t="str">
            <v>Mobilitec-Com.Ass.Mat.Ort. Hosp.Lda</v>
          </cell>
        </row>
        <row r="7447">
          <cell r="B7447" t="str">
            <v>Mobioffice-Comércio Equipº Escritór</v>
          </cell>
        </row>
        <row r="7448">
          <cell r="B7448" t="str">
            <v xml:space="preserve">Moda Sonha-Com.Ind.Textil, Lda     </v>
          </cell>
        </row>
        <row r="7449">
          <cell r="B7449" t="str">
            <v xml:space="preserve">Modelo Continente Hipermercados,SA </v>
          </cell>
        </row>
        <row r="7450">
          <cell r="B7450" t="str">
            <v>Modelo-Dist.Materiais Construção,SA</v>
          </cell>
        </row>
        <row r="7451">
          <cell r="B7451" t="str">
            <v xml:space="preserve">Modernotécnica-Cab.Eléctricas,Lda  </v>
          </cell>
        </row>
        <row r="7452">
          <cell r="B7452" t="str">
            <v xml:space="preserve">Modernotel-Equip. Hoteleiros, Lda  </v>
          </cell>
        </row>
        <row r="7453">
          <cell r="B7453" t="str">
            <v xml:space="preserve">Modesto Gonçalves e Gomes, Lda     </v>
          </cell>
        </row>
        <row r="7454">
          <cell r="B7454" t="str">
            <v xml:space="preserve">Moditec-Móveis,Divis.Tectos,Lda    </v>
          </cell>
        </row>
        <row r="7455">
          <cell r="B7455" t="str">
            <v xml:space="preserve">Modulo-Condut.Eléctricos Espec.SA  </v>
          </cell>
        </row>
        <row r="7456">
          <cell r="B7456" t="str">
            <v xml:space="preserve">Modus Informática, Lda             </v>
          </cell>
        </row>
        <row r="7457">
          <cell r="B7457" t="str">
            <v xml:space="preserve">Modusinal-Sist.Proj.Sinalizaç.Lda  </v>
          </cell>
        </row>
        <row r="7458">
          <cell r="B7458" t="str">
            <v xml:space="preserve">ModusLab-C.Análies Clin.Unip.Lda   </v>
          </cell>
        </row>
        <row r="7459">
          <cell r="B7459" t="str">
            <v xml:space="preserve">Moedomática-Soc.Máq.Automat., Lda  </v>
          </cell>
        </row>
        <row r="7460">
          <cell r="B7460" t="str">
            <v xml:space="preserve">Moeller Electric, SA               </v>
          </cell>
        </row>
        <row r="7461">
          <cell r="B7461" t="str">
            <v>Moisés &amp; Dias-Rochas Ornamentais,Ld</v>
          </cell>
        </row>
        <row r="7462">
          <cell r="B7462" t="str">
            <v xml:space="preserve">Molalgarve - Reparações de Molas   </v>
          </cell>
        </row>
        <row r="7463">
          <cell r="B7463" t="str">
            <v xml:space="preserve">Molarte - Colchões, S.A.           </v>
          </cell>
        </row>
        <row r="7464">
          <cell r="B7464" t="str">
            <v xml:space="preserve">Molavide-Molas de Moscavide,Lda.   </v>
          </cell>
        </row>
        <row r="7465">
          <cell r="B7465" t="str">
            <v xml:space="preserve">Moldacril-Indústria Plásticos, Lda </v>
          </cell>
        </row>
        <row r="7466">
          <cell r="B7466" t="str">
            <v xml:space="preserve">Moldular                           </v>
          </cell>
        </row>
        <row r="7467">
          <cell r="B7467" t="str">
            <v xml:space="preserve">Molduras Romarte, Lda              </v>
          </cell>
        </row>
        <row r="7468">
          <cell r="B7468" t="str">
            <v xml:space="preserve">Molduras, Pintura e Arte Lda.      </v>
          </cell>
        </row>
        <row r="7469">
          <cell r="B7469" t="str">
            <v xml:space="preserve">Molfil-Gab.Tecn.Ap.Ind.Bordados    </v>
          </cell>
        </row>
        <row r="7470">
          <cell r="B7470" t="str">
            <v>Molha d'Alcool-Impress.Gráficos,Lda</v>
          </cell>
        </row>
        <row r="7471">
          <cell r="B7471" t="str">
            <v xml:space="preserve">Molo Design, ltd                   </v>
          </cell>
        </row>
        <row r="7472">
          <cell r="B7472" t="str">
            <v xml:space="preserve">Momberger Airport Information      </v>
          </cell>
        </row>
        <row r="7473">
          <cell r="B7473" t="str">
            <v xml:space="preserve">Momberger Airport Information      </v>
          </cell>
        </row>
        <row r="7474">
          <cell r="B7474" t="str">
            <v xml:space="preserve">Monarch Airlines Limited           </v>
          </cell>
        </row>
        <row r="7475">
          <cell r="B7475" t="str">
            <v xml:space="preserve">Mondiaço-Soc.Representações,Lda    </v>
          </cell>
        </row>
        <row r="7476">
          <cell r="B7476" t="str">
            <v xml:space="preserve">Monditeca - Mont.Divis.Tectos,Lda  </v>
          </cell>
        </row>
        <row r="7477">
          <cell r="B7477" t="str">
            <v>MONICA MARIA LIMA G DA SILVA ROSA N</v>
          </cell>
        </row>
        <row r="7478">
          <cell r="B7478" t="str">
            <v xml:space="preserve">Monico Gourmet, SL                 </v>
          </cell>
        </row>
        <row r="7479">
          <cell r="B7479" t="str">
            <v xml:space="preserve">Monitor-Projectos e Edições,Lda    </v>
          </cell>
        </row>
        <row r="7480">
          <cell r="B7480" t="str">
            <v xml:space="preserve">Moniz &amp; Tachinha, S.A.             </v>
          </cell>
        </row>
        <row r="7481">
          <cell r="B7481" t="str">
            <v>Moniz de Sá-Veículos Automóveis,Lda</v>
          </cell>
        </row>
        <row r="7482">
          <cell r="B7482" t="str">
            <v xml:space="preserve">Moniz e Moniz, Lda                 </v>
          </cell>
        </row>
        <row r="7483">
          <cell r="B7483" t="str">
            <v xml:space="preserve">Monjardino &amp; Coucello, Lda         </v>
          </cell>
        </row>
        <row r="7484">
          <cell r="B7484" t="str">
            <v>Monoclima-Instalações Mecânicas, S.</v>
          </cell>
        </row>
        <row r="7485">
          <cell r="B7485" t="str">
            <v xml:space="preserve">Monofásica-Est.Mont.Ind.Elect.Lda  </v>
          </cell>
        </row>
        <row r="7486">
          <cell r="B7486" t="str">
            <v xml:space="preserve">Monopalco-Tendas, Lda              </v>
          </cell>
        </row>
        <row r="7487">
          <cell r="B7487" t="str">
            <v xml:space="preserve">Monsegur-Construção Sinalização,SA </v>
          </cell>
        </row>
        <row r="7488">
          <cell r="B7488" t="str">
            <v xml:space="preserve">Montaco-Mont.Trat.Met.Plastic.Lda  </v>
          </cell>
        </row>
        <row r="7489">
          <cell r="B7489" t="str">
            <v>Montalfer-Mont.Constr.Metálicas,Lda</v>
          </cell>
        </row>
        <row r="7490">
          <cell r="B7490" t="str">
            <v xml:space="preserve">Montalgarve-Mat.Eq.Industriais,Ldª </v>
          </cell>
        </row>
        <row r="7491">
          <cell r="B7491" t="str">
            <v xml:space="preserve">Montalgrua - Rep. e Al. de Gruas   </v>
          </cell>
        </row>
        <row r="7492">
          <cell r="B7492" t="str">
            <v>Montal-Montag.Alug.V.Estruturas, SA</v>
          </cell>
        </row>
        <row r="7493">
          <cell r="B7493" t="str">
            <v xml:space="preserve">Montalverne e Ca., Lda.            </v>
          </cell>
        </row>
        <row r="7494">
          <cell r="B7494" t="str">
            <v xml:space="preserve">Montante-Emp.de Proj.e Const.,Lda  </v>
          </cell>
        </row>
        <row r="7495">
          <cell r="B7495" t="str">
            <v xml:space="preserve">Monte Carneiro - Construções, Lda  </v>
          </cell>
        </row>
        <row r="7496">
          <cell r="B7496" t="str">
            <v xml:space="preserve">MonteAdriano-Engª e Construção,SA  </v>
          </cell>
        </row>
        <row r="7497">
          <cell r="B7497" t="str">
            <v xml:space="preserve">Monteiro &amp; Silva, Lda              </v>
          </cell>
        </row>
        <row r="7498">
          <cell r="B7498" t="str">
            <v xml:space="preserve">Monteiro e Fernandes, Lda          </v>
          </cell>
        </row>
        <row r="7499">
          <cell r="B7499" t="str">
            <v xml:space="preserve">Monteiro e Filho, Lda.             </v>
          </cell>
        </row>
        <row r="7500">
          <cell r="B7500" t="str">
            <v xml:space="preserve">Montellano, Lda                    </v>
          </cell>
        </row>
        <row r="7501">
          <cell r="B7501" t="str">
            <v xml:space="preserve">Montenegro, Fernandes e Cia.,Lda   </v>
          </cell>
        </row>
        <row r="7502">
          <cell r="B7502" t="str">
            <v xml:space="preserve">Montieléctrica-Com.Electro.,Lda    </v>
          </cell>
        </row>
        <row r="7503">
          <cell r="B7503" t="str">
            <v xml:space="preserve">Montoya e Amorim, Lda.             </v>
          </cell>
        </row>
        <row r="7504">
          <cell r="B7504" t="str">
            <v xml:space="preserve">Montyparts                         </v>
          </cell>
        </row>
        <row r="7505">
          <cell r="B7505" t="str">
            <v xml:space="preserve">Monumental design, Lda             </v>
          </cell>
        </row>
        <row r="7506">
          <cell r="B7506" t="str">
            <v xml:space="preserve">Moodie International Limited       </v>
          </cell>
        </row>
        <row r="7507">
          <cell r="B7507" t="str">
            <v xml:space="preserve">Moody's Investors Service, Ltd     </v>
          </cell>
        </row>
        <row r="7508">
          <cell r="B7508" t="str">
            <v xml:space="preserve">Moore Paragon Portuguesa, Lda      </v>
          </cell>
        </row>
        <row r="7509">
          <cell r="B7509" t="str">
            <v xml:space="preserve">Morada                             </v>
          </cell>
        </row>
        <row r="7510">
          <cell r="B7510" t="str">
            <v xml:space="preserve">Morais &amp; Câmara                    </v>
          </cell>
        </row>
        <row r="7511">
          <cell r="B7511" t="str">
            <v xml:space="preserve">MORAIS &amp; CÂMARA, Ldª               </v>
          </cell>
        </row>
        <row r="7512">
          <cell r="B7512" t="str">
            <v xml:space="preserve">Morais e Ramos, Lda                </v>
          </cell>
        </row>
        <row r="7513">
          <cell r="B7513" t="str">
            <v xml:space="preserve">Morais Leitão &amp; J.Galvão Teles     </v>
          </cell>
        </row>
        <row r="7514">
          <cell r="B7514" t="str">
            <v xml:space="preserve">Morefone-Telecomunicaç.Maia, Lda   </v>
          </cell>
        </row>
        <row r="7515">
          <cell r="B7515" t="str">
            <v xml:space="preserve">Moreira e Veríssimo, Lda           </v>
          </cell>
        </row>
        <row r="7516">
          <cell r="B7516" t="str">
            <v xml:space="preserve">Moreira Gonçalves e Ca., Lda.      </v>
          </cell>
        </row>
        <row r="7517">
          <cell r="B7517" t="str">
            <v xml:space="preserve">Morgado e Cia., Lda                </v>
          </cell>
        </row>
        <row r="7518">
          <cell r="B7518" t="str">
            <v xml:space="preserve">Moss-Médicos Organ.Ser.Saúde, Ldª  </v>
          </cell>
        </row>
        <row r="7519">
          <cell r="B7519" t="str">
            <v xml:space="preserve">Most ValuablePlayer-Consultores    </v>
          </cell>
        </row>
        <row r="7520">
          <cell r="B7520" t="str">
            <v xml:space="preserve">Mota &amp; Aguiar, Lda                 </v>
          </cell>
        </row>
        <row r="7521">
          <cell r="B7521" t="str">
            <v xml:space="preserve">MOTA &amp; TEIXEIRA, S.A.              </v>
          </cell>
        </row>
        <row r="7522">
          <cell r="B7522" t="str">
            <v>Mota Carvalho Arquitectos, Unipesso</v>
          </cell>
        </row>
        <row r="7523">
          <cell r="B7523" t="str">
            <v xml:space="preserve">Mota-Engil,Engª e Construção, SA   </v>
          </cell>
        </row>
        <row r="7524">
          <cell r="B7524" t="str">
            <v xml:space="preserve">Motequi-Motores Equipamentos,Lda   </v>
          </cell>
        </row>
        <row r="7525">
          <cell r="B7525" t="str">
            <v>Motivação-Est.Psico-Sociológicos,Ld</v>
          </cell>
        </row>
        <row r="7526">
          <cell r="B7526" t="str">
            <v xml:space="preserve">Motivate Publishing, Ltd           </v>
          </cell>
        </row>
        <row r="7527">
          <cell r="B7527" t="str">
            <v xml:space="preserve">Motiven-C.Recursos Humanos Un.Lda  </v>
          </cell>
        </row>
        <row r="7528">
          <cell r="B7528" t="str">
            <v xml:space="preserve">Motivo-Com.E Motiva.Mercados,Lda   </v>
          </cell>
        </row>
        <row r="7529">
          <cell r="B7529" t="str">
            <v>Motivográfico 3D-S.Des.Publicid.Lda</v>
          </cell>
        </row>
        <row r="7530">
          <cell r="B7530" t="str">
            <v>Motivográfico-S.Design e Public.Lda</v>
          </cell>
        </row>
        <row r="7531">
          <cell r="B7531" t="str">
            <v xml:space="preserve">Moto Sete-Com.Rep.Motociclos,Lda   </v>
          </cell>
        </row>
        <row r="7532">
          <cell r="B7532" t="str">
            <v>Motocapucho-C.Art.Electr.Motores,Ld</v>
          </cell>
        </row>
        <row r="7533">
          <cell r="B7533" t="str">
            <v xml:space="preserve">Motodiesel, Lda                    </v>
          </cell>
        </row>
        <row r="7534">
          <cell r="B7534" t="str">
            <v xml:space="preserve">MotoHorta                          </v>
          </cell>
        </row>
        <row r="7535">
          <cell r="B7535" t="str">
            <v xml:space="preserve">Motojardim - Equip. e Jardins, Lda </v>
          </cell>
        </row>
        <row r="7536">
          <cell r="B7536" t="str">
            <v xml:space="preserve">Motoni-Soc.Equipamentos, Lda       </v>
          </cell>
        </row>
        <row r="7537">
          <cell r="B7537" t="str">
            <v xml:space="preserve">Motopeças-Motores e Indust.,Lda.   </v>
          </cell>
        </row>
        <row r="7538">
          <cell r="B7538" t="str">
            <v xml:space="preserve">Motope-Motores Óleos Pesados,Lda   </v>
          </cell>
        </row>
        <row r="7539">
          <cell r="B7539" t="str">
            <v xml:space="preserve">Motoporto, Lda                     </v>
          </cell>
        </row>
        <row r="7540">
          <cell r="B7540" t="str">
            <v>Motorpress Lisboa-Ed.Distribuição,S</v>
          </cell>
        </row>
        <row r="7541">
          <cell r="B7541" t="str">
            <v xml:space="preserve">Mototrape-Com.Máq.Equipamentos,Lda </v>
          </cell>
        </row>
        <row r="7542">
          <cell r="B7542" t="str">
            <v xml:space="preserve">Moura, Pereira e Paiva, Lda        </v>
          </cell>
        </row>
        <row r="7543">
          <cell r="B7543" t="str">
            <v xml:space="preserve">Mourão Serra, Lda.                 </v>
          </cell>
        </row>
        <row r="7544">
          <cell r="B7544" t="str">
            <v xml:space="preserve">Mourastock Inv.Turisticos Hotel.SA </v>
          </cell>
        </row>
        <row r="7545">
          <cell r="B7545" t="str">
            <v xml:space="preserve">Movecho-Móveis de Escritório ,SA   </v>
          </cell>
        </row>
        <row r="7546">
          <cell r="B7546" t="str">
            <v xml:space="preserve">Móveis Aníbal Gomes, Lda           </v>
          </cell>
        </row>
        <row r="7547">
          <cell r="B7547" t="str">
            <v xml:space="preserve">Móveis ZéZé-Fab.Com.Móveis, Lda    </v>
          </cell>
        </row>
        <row r="7548">
          <cell r="B7548" t="str">
            <v>Móvel 4-Mobiliário Contemporâneo,Ld</v>
          </cell>
        </row>
        <row r="7549">
          <cell r="B7549" t="str">
            <v xml:space="preserve">Movelcar-Com.Móveis e Automóv.Lda  </v>
          </cell>
        </row>
        <row r="7550">
          <cell r="B7550" t="str">
            <v xml:space="preserve">Movelpartes-Comp.Ind.Mobiliário,Sa </v>
          </cell>
        </row>
        <row r="7551">
          <cell r="B7551" t="str">
            <v xml:space="preserve">Movex III, SA                      </v>
          </cell>
        </row>
        <row r="7552">
          <cell r="B7552" t="str">
            <v>Movex-Prod.Venda Alug. Módulos Pré-</v>
          </cell>
        </row>
        <row r="7553">
          <cell r="B7553" t="str">
            <v>Moviaço 2-Mobiliário e Equipamentos</v>
          </cell>
        </row>
        <row r="7554">
          <cell r="B7554" t="str">
            <v xml:space="preserve">Moviaço-Ind.Com.Equip.Meta.,Lda.   </v>
          </cell>
        </row>
        <row r="7555">
          <cell r="B7555" t="str">
            <v xml:space="preserve">Moviarte-Paulina da Estrela &amp; F.   </v>
          </cell>
        </row>
        <row r="7556">
          <cell r="B7556" t="str">
            <v>Movicargo-Moviment. Industrial, Lda</v>
          </cell>
        </row>
        <row r="7557">
          <cell r="B7557" t="str">
            <v xml:space="preserve">Moviclean-Limp.Man.R.Veículos,Lda  </v>
          </cell>
        </row>
        <row r="7558">
          <cell r="B7558" t="str">
            <v xml:space="preserve">Movicontrol-Sist.Acc.Automação,Lda </v>
          </cell>
        </row>
        <row r="7559">
          <cell r="B7559" t="str">
            <v xml:space="preserve">Moviflor -Comércio Mobiliário, SA  </v>
          </cell>
        </row>
        <row r="7560">
          <cell r="B7560" t="str">
            <v xml:space="preserve">Moviflor-Móveis Electrodomést.S.A. </v>
          </cell>
        </row>
        <row r="7561">
          <cell r="B7561" t="str">
            <v xml:space="preserve">Movilider-Móveis Eq.Escritório,Lda </v>
          </cell>
        </row>
        <row r="7562">
          <cell r="B7562" t="str">
            <v xml:space="preserve">Movimenta-Eq.Moviment.Cargas,Lda   </v>
          </cell>
        </row>
        <row r="7563">
          <cell r="B7563" t="str">
            <v>Movinorte-Móveis Eq.Escritório, Lda</v>
          </cell>
        </row>
        <row r="7564">
          <cell r="B7564" t="str">
            <v xml:space="preserve">Movitrom-Manut.Sistemas de Energia </v>
          </cell>
        </row>
        <row r="7565">
          <cell r="B7565" t="str">
            <v xml:space="preserve">MP Incentivos-Ag.Viagens, Lda      </v>
          </cell>
        </row>
        <row r="7566">
          <cell r="B7566" t="str">
            <v xml:space="preserve">Mpm - Móveis Por Medida, Lda       </v>
          </cell>
        </row>
        <row r="7567">
          <cell r="B7567" t="str">
            <v xml:space="preserve">Mpo - Máquinas Para Obras          </v>
          </cell>
        </row>
        <row r="7568">
          <cell r="B7568" t="str">
            <v xml:space="preserve">Mpo (Portugal) Dupl.S.Conteudo,Lda </v>
          </cell>
        </row>
        <row r="7569">
          <cell r="B7569" t="str">
            <v xml:space="preserve">MRA-Instrumentação                 </v>
          </cell>
        </row>
        <row r="7570">
          <cell r="B7570" t="str">
            <v xml:space="preserve">MRH-Mudança e Rec.Humanos,SA       </v>
          </cell>
        </row>
        <row r="7571">
          <cell r="B7571" t="str">
            <v xml:space="preserve">MSCAR-Com.Automóveis, SA           </v>
          </cell>
        </row>
        <row r="7572">
          <cell r="B7572" t="str">
            <v xml:space="preserve">Msft - Software P/Computad.,Lda    </v>
          </cell>
        </row>
        <row r="7573">
          <cell r="B7573" t="str">
            <v xml:space="preserve">Msi - Multi Sistemas Inform.,Lda   </v>
          </cell>
        </row>
        <row r="7574">
          <cell r="B7574" t="str">
            <v xml:space="preserve">MT - Maria Teresa B. G. Silva      </v>
          </cell>
        </row>
        <row r="7575">
          <cell r="B7575" t="str">
            <v xml:space="preserve">MT- Máquinas e Tractores, S.A.     </v>
          </cell>
        </row>
        <row r="7576">
          <cell r="B7576" t="str">
            <v xml:space="preserve">Mtc-Informatica                    </v>
          </cell>
        </row>
        <row r="7577">
          <cell r="B7577" t="str">
            <v xml:space="preserve">MTL-Mangueiras Tecnicas Lusogomma  </v>
          </cell>
        </row>
        <row r="7578">
          <cell r="B7578" t="str">
            <v xml:space="preserve">Mtx - Equipament.Emergência, Lda   </v>
          </cell>
        </row>
        <row r="7579">
          <cell r="B7579" t="str">
            <v xml:space="preserve">Multi Satélite - Electrónica,Lda   </v>
          </cell>
        </row>
        <row r="7580">
          <cell r="B7580" t="str">
            <v xml:space="preserve">Multiaprend.Marketing Educação,SA  </v>
          </cell>
        </row>
        <row r="7581">
          <cell r="B7581" t="str">
            <v xml:space="preserve">Multibanda-Isolam.Industriais,Lda  </v>
          </cell>
        </row>
        <row r="7582">
          <cell r="B7582" t="str">
            <v>Multicert-SerºCertificação Electron</v>
          </cell>
        </row>
        <row r="7583">
          <cell r="B7583" t="str">
            <v xml:space="preserve">Multicircuito                      </v>
          </cell>
        </row>
        <row r="7584">
          <cell r="B7584" t="str">
            <v xml:space="preserve">Multiclima-Inst.Ar Cond.Frio,Lda   </v>
          </cell>
        </row>
        <row r="7585">
          <cell r="B7585" t="str">
            <v xml:space="preserve">Multifixo-Com.Representações,Lda   </v>
          </cell>
        </row>
        <row r="7586">
          <cell r="B7586" t="str">
            <v>Multifrota Parking-G.Parq.Estac.Lda</v>
          </cell>
        </row>
        <row r="7587">
          <cell r="B7587" t="str">
            <v xml:space="preserve">MULTIFROTA-Com. Gestão Frotas,Lda  </v>
          </cell>
        </row>
        <row r="7588">
          <cell r="B7588" t="str">
            <v>Multilem-Design e Construção de Esp</v>
          </cell>
        </row>
        <row r="7589">
          <cell r="B7589" t="str">
            <v xml:space="preserve">MultiLingues                       </v>
          </cell>
        </row>
        <row r="7590">
          <cell r="B7590" t="str">
            <v xml:space="preserve">Multi-LiteGMBH                     </v>
          </cell>
        </row>
        <row r="7591">
          <cell r="B7591" t="str">
            <v xml:space="preserve">Multimac-Máq. Equip.Escritório, SA </v>
          </cell>
        </row>
        <row r="7592">
          <cell r="B7592" t="str">
            <v xml:space="preserve">Multi-Média e Informática, Lda     </v>
          </cell>
        </row>
        <row r="7593">
          <cell r="B7593" t="str">
            <v xml:space="preserve">Multimkteer, Lda                   </v>
          </cell>
        </row>
        <row r="7594">
          <cell r="B7594" t="str">
            <v xml:space="preserve">Multipacto-Soc.Mec.Electricidade   </v>
          </cell>
        </row>
        <row r="7595">
          <cell r="B7595" t="str">
            <v xml:space="preserve">Multipessoal-Recursos Humanos      </v>
          </cell>
        </row>
        <row r="7596">
          <cell r="B7596" t="str">
            <v xml:space="preserve">Multiple Zones (Portugal)-Inf,S.A. </v>
          </cell>
        </row>
        <row r="7597">
          <cell r="B7597" t="str">
            <v xml:space="preserve">Multipublicações, Lda              </v>
          </cell>
        </row>
        <row r="7598">
          <cell r="B7598" t="str">
            <v xml:space="preserve">Multiquantum F.S.I,Lda             </v>
          </cell>
        </row>
        <row r="7599">
          <cell r="B7599" t="str">
            <v>Multisector Norte-Consult.G.Ind.Lda</v>
          </cell>
        </row>
        <row r="7600">
          <cell r="B7600" t="str">
            <v xml:space="preserve">Multisistemas-Emp.Com.Equip.,Lda   </v>
          </cell>
        </row>
        <row r="7601">
          <cell r="B7601" t="str">
            <v>Multislide-Servº Gráficos Computori</v>
          </cell>
        </row>
        <row r="7602">
          <cell r="B7602" t="str">
            <v xml:space="preserve">Multitec-Cons.Téc.Associados,Lda   </v>
          </cell>
        </row>
        <row r="7603">
          <cell r="B7603" t="str">
            <v>MultiTectos-Decoraç.Industriais,Lda</v>
          </cell>
        </row>
        <row r="7604">
          <cell r="B7604" t="str">
            <v xml:space="preserve">Multitema - Soluções Impressão, SA </v>
          </cell>
        </row>
        <row r="7605">
          <cell r="B7605" t="str">
            <v xml:space="preserve">Multitema-Multimédia e Design, SA  </v>
          </cell>
        </row>
        <row r="7606">
          <cell r="B7606" t="str">
            <v xml:space="preserve">Multitêxtil-Com.Ind.Têxteis, Lda   </v>
          </cell>
        </row>
        <row r="7607">
          <cell r="B7607" t="str">
            <v xml:space="preserve">Multitubos-Com.Tubos P/Saneam.Lda  </v>
          </cell>
        </row>
        <row r="7608">
          <cell r="B7608" t="str">
            <v xml:space="preserve">Mundiallista-Publicidade Norte,Lda </v>
          </cell>
        </row>
        <row r="7609">
          <cell r="B7609" t="str">
            <v xml:space="preserve">Mundibacozi-M.Banho Cozinhas,Lda   </v>
          </cell>
        </row>
        <row r="7610">
          <cell r="B7610" t="str">
            <v xml:space="preserve">Mundidecor-Portas e Decorações,Lda </v>
          </cell>
        </row>
        <row r="7611">
          <cell r="B7611" t="str">
            <v xml:space="preserve">Mundinter-Intercâmbio Mun.Com.S.A. </v>
          </cell>
        </row>
        <row r="7612">
          <cell r="B7612" t="str">
            <v>Mundiporta Serviços-M.Rep.Portas,Ld</v>
          </cell>
        </row>
        <row r="7613">
          <cell r="B7613" t="str">
            <v xml:space="preserve">Mundiporta-Ind.Comércio Portas, Sa </v>
          </cell>
        </row>
        <row r="7614">
          <cell r="B7614" t="str">
            <v xml:space="preserve">Mundisoft - Distrib.Software, Lda  </v>
          </cell>
        </row>
        <row r="7615">
          <cell r="B7615" t="str">
            <v xml:space="preserve">Munditec Ii - - Sist.Ilumin.,Lda   </v>
          </cell>
        </row>
        <row r="7616">
          <cell r="B7616" t="str">
            <v>Munditec-Tecnologias Inf.Imagem,Lda</v>
          </cell>
        </row>
        <row r="7617">
          <cell r="B7617" t="str">
            <v xml:space="preserve">Mundivisa-Ag.Viagens do Cen.,Lda   </v>
          </cell>
        </row>
        <row r="7618">
          <cell r="B7618" t="str">
            <v>Mundo da Inforática II-Serviços, Ld</v>
          </cell>
        </row>
        <row r="7619">
          <cell r="B7619" t="str">
            <v xml:space="preserve">Mundo da Informática, Lda          </v>
          </cell>
        </row>
        <row r="7620">
          <cell r="B7620" t="str">
            <v xml:space="preserve">Mundo das Ferramentas-Adelino Co   </v>
          </cell>
        </row>
        <row r="7621">
          <cell r="B7621" t="str">
            <v xml:space="preserve">Mundo das Máquinas, Lda            </v>
          </cell>
        </row>
        <row r="7622">
          <cell r="B7622" t="str">
            <v xml:space="preserve">Mundo do Karting                   </v>
          </cell>
        </row>
        <row r="7623">
          <cell r="B7623" t="str">
            <v xml:space="preserve">Mundotel-Equip. Hoteleiros, Lda.   </v>
          </cell>
        </row>
        <row r="7624">
          <cell r="B7624" t="str">
            <v xml:space="preserve">Municípia, SA                      </v>
          </cell>
        </row>
        <row r="7625">
          <cell r="B7625" t="str">
            <v xml:space="preserve">Município de Faro                  </v>
          </cell>
        </row>
        <row r="7626">
          <cell r="B7626" t="str">
            <v xml:space="preserve">Município de Loulé                 </v>
          </cell>
        </row>
        <row r="7627">
          <cell r="B7627" t="str">
            <v xml:space="preserve">Município de Loures                </v>
          </cell>
        </row>
        <row r="7628">
          <cell r="B7628" t="str">
            <v xml:space="preserve">Municipio de Seia                  </v>
          </cell>
        </row>
        <row r="7629">
          <cell r="B7629" t="str">
            <v xml:space="preserve">Município Matosinhos-S.M.Água San. </v>
          </cell>
        </row>
        <row r="7630">
          <cell r="B7630" t="str">
            <v xml:space="preserve">Murbiaçores-Mobiliário Urbano      </v>
          </cell>
        </row>
        <row r="7631">
          <cell r="B7631" t="str">
            <v xml:space="preserve">Museu do Caramulo-F.Abel Lacerda   </v>
          </cell>
        </row>
        <row r="7632">
          <cell r="B7632" t="str">
            <v xml:space="preserve">Museu Nacional dos Coches          </v>
          </cell>
        </row>
        <row r="7633">
          <cell r="B7633" t="str">
            <v xml:space="preserve">Musifex Instrumentos Musicais, Lda </v>
          </cell>
        </row>
        <row r="7634">
          <cell r="B7634" t="str">
            <v xml:space="preserve">MVA-Electrotecnia, Lda             </v>
          </cell>
        </row>
        <row r="7635">
          <cell r="B7635" t="str">
            <v xml:space="preserve">My Jobs - Recursos Humanos,Lda     </v>
          </cell>
        </row>
        <row r="7636">
          <cell r="B7636" t="str">
            <v xml:space="preserve">MyTravel Airways Limited           </v>
          </cell>
        </row>
        <row r="7637">
          <cell r="B7637" t="str">
            <v xml:space="preserve">N e N Silva,Lda                    </v>
          </cell>
        </row>
        <row r="7638">
          <cell r="B7638" t="str">
            <v xml:space="preserve">N Processos,Consultores,Lda        </v>
          </cell>
        </row>
        <row r="7639">
          <cell r="B7639" t="str">
            <v xml:space="preserve">N. O. Fraya, Lda.                  </v>
          </cell>
        </row>
        <row r="7640">
          <cell r="B7640" t="str">
            <v xml:space="preserve">N.Maldonado Sousa &amp; Associados     </v>
          </cell>
        </row>
        <row r="7641">
          <cell r="B7641" t="str">
            <v xml:space="preserve">N5 - Artes Gráficas e Equip.,Lda   </v>
          </cell>
        </row>
        <row r="7642">
          <cell r="B7642" t="str">
            <v xml:space="preserve">Nacital-C.Nac.Com.Metalúrgia, SA   </v>
          </cell>
        </row>
        <row r="7643">
          <cell r="B7643" t="str">
            <v>Nadar - Mobiliário, Imp.Exportação,</v>
          </cell>
        </row>
        <row r="7644">
          <cell r="B7644" t="str">
            <v xml:space="preserve">Naer - Novo Aeroporto SA.          </v>
          </cell>
        </row>
        <row r="7645">
          <cell r="B7645" t="str">
            <v xml:space="preserve">NAFA-Natureza e Falcoaria Unip.Lda </v>
          </cell>
        </row>
        <row r="7646">
          <cell r="B7646" t="str">
            <v xml:space="preserve">NAIR MANCEBO GOMES                 </v>
          </cell>
        </row>
        <row r="7647">
          <cell r="B7647" t="str">
            <v xml:space="preserve">Nametal-Emp.Naval Rep.El.Met.Lda   </v>
          </cell>
        </row>
        <row r="7648">
          <cell r="B7648" t="str">
            <v xml:space="preserve">Nan - Imp.Com.Mat.Eléctrico, Lda   </v>
          </cell>
        </row>
        <row r="7649">
          <cell r="B7649" t="str">
            <v xml:space="preserve">Narciso Campos                     </v>
          </cell>
        </row>
        <row r="7650">
          <cell r="B7650" t="str">
            <v xml:space="preserve">Narrator Publicações, Lda          </v>
          </cell>
        </row>
        <row r="7651">
          <cell r="B7651" t="str">
            <v xml:space="preserve">Nasacar-S.Imp.Com.Peças Auto,Lda   </v>
          </cell>
        </row>
        <row r="7652">
          <cell r="B7652" t="str">
            <v xml:space="preserve">Nascimento Salgadinho &amp; Filhos,Lda </v>
          </cell>
        </row>
        <row r="7653">
          <cell r="B7653" t="str">
            <v xml:space="preserve">Natacha Isabel Paiva Vigário       </v>
          </cell>
        </row>
        <row r="7654">
          <cell r="B7654" t="str">
            <v xml:space="preserve">Natália Fonseca,Unipessoal Lda     </v>
          </cell>
        </row>
        <row r="7655">
          <cell r="B7655" t="str">
            <v xml:space="preserve">Natália Marques Peniche            </v>
          </cell>
        </row>
        <row r="7656">
          <cell r="B7656" t="str">
            <v xml:space="preserve">Natasha Planas Dias                </v>
          </cell>
        </row>
        <row r="7657">
          <cell r="B7657" t="str">
            <v>NATERCIA BAPTISTA DOS ANJOS VICENTE</v>
          </cell>
        </row>
        <row r="7658">
          <cell r="B7658" t="str">
            <v xml:space="preserve">Natércia Cristina Cabral  Bairos   </v>
          </cell>
        </row>
        <row r="7659">
          <cell r="B7659" t="str">
            <v xml:space="preserve">Natércia Pilar Madeira Martins     </v>
          </cell>
        </row>
        <row r="7660">
          <cell r="B7660" t="str">
            <v xml:space="preserve">NATHAN RUBINSTEIN                  </v>
          </cell>
        </row>
        <row r="7661">
          <cell r="B7661" t="str">
            <v xml:space="preserve">Natividade Gomes Augusto           </v>
          </cell>
        </row>
        <row r="7662">
          <cell r="B7662" t="str">
            <v xml:space="preserve">Nats National Air Traffic Servic   </v>
          </cell>
        </row>
        <row r="7663">
          <cell r="B7663" t="str">
            <v xml:space="preserve">Naturibérica-Est.Div.Biologia,Ld   </v>
          </cell>
        </row>
        <row r="7664">
          <cell r="B7664" t="str">
            <v xml:space="preserve">Naucom-Eq.Telecomunicações, Lda    </v>
          </cell>
        </row>
        <row r="7665">
          <cell r="B7665" t="str">
            <v xml:space="preserve">Nautel-Sist.Electrónicos, Lda      </v>
          </cell>
        </row>
        <row r="7666">
          <cell r="B7666" t="str">
            <v xml:space="preserve">Náutica Gaivota-Miguel Buchinho da </v>
          </cell>
        </row>
        <row r="7667">
          <cell r="B7667" t="str">
            <v xml:space="preserve">Nautifaro-Artigos Náuticos, Lda    </v>
          </cell>
        </row>
        <row r="7668">
          <cell r="B7668" t="str">
            <v xml:space="preserve">NAUTILEÇA - Soc. Artigos Nauticos  </v>
          </cell>
        </row>
        <row r="7669">
          <cell r="B7669" t="str">
            <v xml:space="preserve">Nautipescas de Paulo Chaves        </v>
          </cell>
        </row>
        <row r="7670">
          <cell r="B7670" t="str">
            <v xml:space="preserve">Nautiquatro-Soc.Repr.Náuticas,Lda  </v>
          </cell>
        </row>
        <row r="7671">
          <cell r="B7671" t="str">
            <v xml:space="preserve">Nautisport-Maria do L.P.Figueire   </v>
          </cell>
        </row>
        <row r="7672">
          <cell r="B7672" t="str">
            <v xml:space="preserve">NAV Portugal, E.P.E                </v>
          </cell>
        </row>
        <row r="7673">
          <cell r="B7673" t="str">
            <v xml:space="preserve">Navefogo-Rep.Ass.Mat.Incêndio,Lda  </v>
          </cell>
        </row>
        <row r="7674">
          <cell r="B7674" t="str">
            <v xml:space="preserve">Navel-José Gonçalves Cerqueira,L   </v>
          </cell>
        </row>
        <row r="7675">
          <cell r="B7675" t="str">
            <v xml:space="preserve">Navia Aviation, As                 </v>
          </cell>
        </row>
        <row r="7676">
          <cell r="B7676" t="str">
            <v>Naviangra-Naveg.Aviaç.Trânsitos,Lda</v>
          </cell>
        </row>
        <row r="7677">
          <cell r="B7677" t="str">
            <v xml:space="preserve">Naviclima-C.Ind.Refr.Ar Cond.Lda   </v>
          </cell>
        </row>
        <row r="7678">
          <cell r="B7678" t="str">
            <v xml:space="preserve">Navil-Naves Indust.C.Metálica,Lda  </v>
          </cell>
        </row>
        <row r="7679">
          <cell r="B7679" t="str">
            <v xml:space="preserve">Navotel, Sa                        </v>
          </cell>
        </row>
        <row r="7680">
          <cell r="B7680" t="str">
            <v xml:space="preserve">NCH Partsmaster-Ac.Eq.Man.Ind.Lda  </v>
          </cell>
        </row>
        <row r="7681">
          <cell r="B7681" t="str">
            <v>NCH Portugal-C.Prod.Industriais,Lda</v>
          </cell>
        </row>
        <row r="7682">
          <cell r="B7682" t="str">
            <v xml:space="preserve">NCI-Com.Consultadoria Integr.Lda   </v>
          </cell>
        </row>
        <row r="7683">
          <cell r="B7683" t="str">
            <v xml:space="preserve">NCIT-Serviços e Tecnologia, SA     </v>
          </cell>
        </row>
        <row r="7684">
          <cell r="B7684" t="str">
            <v xml:space="preserve">Nea-Sul-Nov.Eq.Automação Sul, SA   </v>
          </cell>
        </row>
        <row r="7685">
          <cell r="B7685" t="str">
            <v xml:space="preserve">Nederman Iberica (Portugal), SA    </v>
          </cell>
        </row>
        <row r="7686">
          <cell r="B7686" t="str">
            <v xml:space="preserve">NEE-Aviation Center M.Tecnologies  </v>
          </cell>
        </row>
        <row r="7687">
          <cell r="B7687" t="str">
            <v xml:space="preserve">Nefril-Novos Eq.Frio Hotelaria,Lda </v>
          </cell>
        </row>
        <row r="7688">
          <cell r="B7688" t="str">
            <v>Nelcivil-Constr.Civis de Nelas, Lda</v>
          </cell>
        </row>
        <row r="7689">
          <cell r="B7689" t="str">
            <v xml:space="preserve">NELIA  MARIA PIRES PARREIRA        </v>
          </cell>
        </row>
        <row r="7690">
          <cell r="B7690" t="str">
            <v xml:space="preserve">Nélia Maria G.M.Freitas            </v>
          </cell>
        </row>
        <row r="7691">
          <cell r="B7691" t="str">
            <v xml:space="preserve">NELIO SALVADOR PIRES               </v>
          </cell>
        </row>
        <row r="7692">
          <cell r="B7692" t="str">
            <v xml:space="preserve">Nelmembal-Material  Embalagem,Lda  </v>
          </cell>
        </row>
        <row r="7693">
          <cell r="B7693" t="str">
            <v xml:space="preserve">NELSON ALEXANDRE BATISTA BAIROS    </v>
          </cell>
        </row>
        <row r="7694">
          <cell r="B7694" t="str">
            <v xml:space="preserve">Nelson Armando Ferreira Lima       </v>
          </cell>
        </row>
        <row r="7695">
          <cell r="B7695" t="str">
            <v xml:space="preserve">Nelson Armando Ferreira Lima       </v>
          </cell>
        </row>
        <row r="7696">
          <cell r="B7696" t="str">
            <v xml:space="preserve">Nelson Bettencourt Medeiros        </v>
          </cell>
        </row>
        <row r="7697">
          <cell r="B7697" t="str">
            <v xml:space="preserve">Nelson Fernando Ferreira Santos    </v>
          </cell>
        </row>
        <row r="7698">
          <cell r="B7698" t="str">
            <v xml:space="preserve">NELSON FURTADO FERNANDES           </v>
          </cell>
        </row>
        <row r="7699">
          <cell r="B7699" t="str">
            <v xml:space="preserve">Nelson Jesus Aguiar Leitão         </v>
          </cell>
        </row>
        <row r="7700">
          <cell r="B7700" t="str">
            <v xml:space="preserve">Nelson Lisboa Silva                </v>
          </cell>
        </row>
        <row r="7701">
          <cell r="B7701" t="str">
            <v xml:space="preserve">NELSON MARTINHO GALEGO             </v>
          </cell>
        </row>
        <row r="7702">
          <cell r="B7702" t="str">
            <v>NELSON MIGUEL BARROS FERNANDES FARI</v>
          </cell>
        </row>
        <row r="7703">
          <cell r="B7703" t="str">
            <v xml:space="preserve">Nelson Oliveira Costa              </v>
          </cell>
        </row>
        <row r="7704">
          <cell r="B7704" t="str">
            <v xml:space="preserve">NELSON TEODORO RAMOS ROCHA         </v>
          </cell>
        </row>
        <row r="7705">
          <cell r="B7705" t="str">
            <v xml:space="preserve">NEMUS-G. Requalif. Ambiental, Lda  </v>
          </cell>
        </row>
        <row r="7706">
          <cell r="B7706" t="str">
            <v xml:space="preserve">Neo Frank-Equipamentos e Serviços  </v>
          </cell>
        </row>
        <row r="7707">
          <cell r="B7707" t="str">
            <v xml:space="preserve">NEOASFALTO-Com. Ind. Aglomerados   </v>
          </cell>
        </row>
        <row r="7708">
          <cell r="B7708" t="str">
            <v xml:space="preserve">Neobra-S.Consult. Construções,Lda  </v>
          </cell>
        </row>
        <row r="7709">
          <cell r="B7709" t="str">
            <v>Neoglobo-Com.Int.Representações,Lda</v>
          </cell>
        </row>
        <row r="7710">
          <cell r="B7710" t="str">
            <v xml:space="preserve">Neolusa-Eq.E Sistemas, Lda         </v>
          </cell>
        </row>
        <row r="7711">
          <cell r="B7711" t="str">
            <v xml:space="preserve">Neomarca-Serv.Des.Empresarial,Lda  </v>
          </cell>
        </row>
        <row r="7712">
          <cell r="B7712" t="str">
            <v xml:space="preserve">Neonmax-Manut.Public.Luminosa Lda  </v>
          </cell>
        </row>
        <row r="7713">
          <cell r="B7713" t="str">
            <v xml:space="preserve">Neoparts II-Equipamentos ,SA       </v>
          </cell>
        </row>
        <row r="7714">
          <cell r="B7714" t="str">
            <v xml:space="preserve">Neoparts-Com.Ind.Automóvel, Lda.   </v>
          </cell>
        </row>
        <row r="7715">
          <cell r="B7715" t="str">
            <v xml:space="preserve">Neotrans - Transitários, Lda.      </v>
          </cell>
        </row>
        <row r="7716">
          <cell r="B7716" t="str">
            <v xml:space="preserve">Neotrans-Transitários (Porto),Lda  </v>
          </cell>
        </row>
        <row r="7717">
          <cell r="B7717" t="str">
            <v xml:space="preserve">Neotrónica Equi. Elect, Lda.       </v>
          </cell>
        </row>
        <row r="7718">
          <cell r="B7718" t="str">
            <v xml:space="preserve">Nera Uk Limited                    </v>
          </cell>
        </row>
        <row r="7719">
          <cell r="B7719" t="str">
            <v xml:space="preserve">Nera-Assoc.Empr.Região Algarve     </v>
          </cell>
        </row>
        <row r="7720">
          <cell r="B7720" t="str">
            <v xml:space="preserve">Nessie-Soluções Automação, Lda     </v>
          </cell>
        </row>
        <row r="7721">
          <cell r="B7721" t="str">
            <v xml:space="preserve">Nestlé Portugal, SA                </v>
          </cell>
        </row>
        <row r="7722">
          <cell r="B7722" t="str">
            <v xml:space="preserve">Nestlé Waters Direct Portugal, SA  </v>
          </cell>
        </row>
        <row r="7723">
          <cell r="B7723" t="str">
            <v xml:space="preserve">Net Bit-Negóc.Eq.Tel.Informát.Ld   </v>
          </cell>
        </row>
        <row r="7724">
          <cell r="B7724" t="str">
            <v xml:space="preserve">Net Dis-Dist.Eq.Informáticos,Lda   </v>
          </cell>
        </row>
        <row r="7725">
          <cell r="B7725" t="str">
            <v xml:space="preserve">Netdominium-Com.Eq.Inf.N.Tcnol.Lª  </v>
          </cell>
        </row>
        <row r="7726">
          <cell r="B7726" t="str">
            <v>Netie-Núcleo Empr.Tecnolog.I.Electr</v>
          </cell>
        </row>
        <row r="7727">
          <cell r="B7727" t="str">
            <v>Netopolis,Soc.de Representações,Lda</v>
          </cell>
        </row>
        <row r="7728">
          <cell r="B7728" t="str">
            <v xml:space="preserve">Netsonda-Network Research          </v>
          </cell>
        </row>
        <row r="7729">
          <cell r="B7729" t="str">
            <v xml:space="preserve">Network telex UK                   </v>
          </cell>
        </row>
        <row r="7730">
          <cell r="B7730" t="str">
            <v xml:space="preserve">Neuhaus, SA                        </v>
          </cell>
        </row>
        <row r="7731">
          <cell r="B7731" t="str">
            <v xml:space="preserve">Neurofisio-Centro Neurof.Clin.Lda  </v>
          </cell>
        </row>
        <row r="7732">
          <cell r="B7732" t="str">
            <v xml:space="preserve">Neves &amp; Couceiro, Lda              </v>
          </cell>
        </row>
        <row r="7733">
          <cell r="B7733" t="str">
            <v xml:space="preserve">Neves &amp; Teixeira ,Lda              </v>
          </cell>
        </row>
        <row r="7734">
          <cell r="B7734" t="str">
            <v xml:space="preserve">New Concept-Management &amp; Corporate </v>
          </cell>
        </row>
        <row r="7735">
          <cell r="B7735" t="str">
            <v xml:space="preserve">New D - Notícias do Douro, Lda.    </v>
          </cell>
        </row>
        <row r="7736">
          <cell r="B7736" t="str">
            <v xml:space="preserve">New Seven Wonders Portugal, SA     </v>
          </cell>
        </row>
        <row r="7737">
          <cell r="B7737" t="str">
            <v xml:space="preserve">New Style-Organização Eventos, Lda </v>
          </cell>
        </row>
        <row r="7738">
          <cell r="B7738" t="str">
            <v xml:space="preserve">Newmaster-Eq.Seg.Saúde Amb.Lda     </v>
          </cell>
        </row>
        <row r="7739">
          <cell r="B7739" t="str">
            <v>Newroute-Serv.Integrais Comunic.Lda</v>
          </cell>
        </row>
        <row r="7740">
          <cell r="B7740" t="str">
            <v xml:space="preserve">Newsdesk Communications            </v>
          </cell>
        </row>
        <row r="7741">
          <cell r="B7741" t="str">
            <v xml:space="preserve">Newsweek International             </v>
          </cell>
        </row>
        <row r="7742">
          <cell r="B7742" t="str">
            <v xml:space="preserve">Newtours, SPA                      </v>
          </cell>
        </row>
        <row r="7743">
          <cell r="B7743" t="str">
            <v xml:space="preserve">NewVision                          </v>
          </cell>
        </row>
        <row r="7744">
          <cell r="B7744" t="str">
            <v xml:space="preserve">Next Color-Soluções Digitais,Lda   </v>
          </cell>
        </row>
        <row r="7745">
          <cell r="B7745" t="str">
            <v xml:space="preserve">NextiraOne Portugal, Lda           </v>
          </cell>
        </row>
        <row r="7746">
          <cell r="B7746" t="str">
            <v xml:space="preserve">NGR-Consult. Desporto,Unip.Lda     </v>
          </cell>
        </row>
        <row r="7747">
          <cell r="B7747" t="str">
            <v xml:space="preserve">NHK-Formação  e Novas Tecnol.Lda   </v>
          </cell>
        </row>
        <row r="7748">
          <cell r="B7748" t="str">
            <v>NiceCall-Electrónica e Telecom.,Lda</v>
          </cell>
        </row>
        <row r="7749">
          <cell r="B7749" t="str">
            <v xml:space="preserve">Niche Events                       </v>
          </cell>
        </row>
        <row r="7750">
          <cell r="B7750" t="str">
            <v xml:space="preserve">Nicolau de Sousa Lima e Fil.,Lda   </v>
          </cell>
        </row>
        <row r="7751">
          <cell r="B7751" t="str">
            <v xml:space="preserve">Nicrodur-Lda                       </v>
          </cell>
        </row>
        <row r="7752">
          <cell r="B7752" t="str">
            <v xml:space="preserve">Nielsen Norman Group               </v>
          </cell>
        </row>
        <row r="7753">
          <cell r="B7753" t="str">
            <v xml:space="preserve">Nieto Guimarães,SA                 </v>
          </cell>
        </row>
        <row r="7754">
          <cell r="B7754" t="str">
            <v xml:space="preserve">Nilfisk - Advance, Lda             </v>
          </cell>
        </row>
        <row r="7755">
          <cell r="B7755" t="str">
            <v xml:space="preserve">Nilfisk  Advance, SA               </v>
          </cell>
        </row>
        <row r="7756">
          <cell r="B7756" t="str">
            <v xml:space="preserve">Ninec-Desporto e Lazer, Lda        </v>
          </cell>
        </row>
        <row r="7757">
          <cell r="B7757" t="str">
            <v xml:space="preserve">Niofral-Máquinas Escritório, Lda   </v>
          </cell>
        </row>
        <row r="7758">
          <cell r="B7758" t="str">
            <v xml:space="preserve">Nipolândia, Lda                    </v>
          </cell>
        </row>
        <row r="7759">
          <cell r="B7759" t="str">
            <v xml:space="preserve">Niporep Representações, Lda        </v>
          </cell>
        </row>
        <row r="7760">
          <cell r="B7760" t="str">
            <v xml:space="preserve">Niposom-J.Nabais Comp.Elect.,Lda   </v>
          </cell>
        </row>
        <row r="7761">
          <cell r="B7761" t="str">
            <v xml:space="preserve">Nippon Express de Espana, S.A.     </v>
          </cell>
        </row>
        <row r="7762">
          <cell r="B7762" t="str">
            <v xml:space="preserve">Niscayah, SA                       </v>
          </cell>
        </row>
        <row r="7763">
          <cell r="B7763" t="str">
            <v xml:space="preserve">Nissauto - Com. Aut., Lda.         </v>
          </cell>
        </row>
        <row r="7764">
          <cell r="B7764" t="str">
            <v xml:space="preserve">Nível - Serviços Topográficos, Lda </v>
          </cell>
        </row>
        <row r="7765">
          <cell r="B7765" t="str">
            <v xml:space="preserve">Níveo Marques Pereira              </v>
          </cell>
        </row>
        <row r="7766">
          <cell r="B7766" t="str">
            <v xml:space="preserve">NIVERA MARIA  PONTE C. BETTENCOURT </v>
          </cell>
        </row>
        <row r="7767">
          <cell r="B7767" t="str">
            <v xml:space="preserve">NKM                                </v>
          </cell>
        </row>
        <row r="7768">
          <cell r="B7768" t="str">
            <v xml:space="preserve">No Limits Consulting, SA           </v>
          </cell>
        </row>
        <row r="7769">
          <cell r="B7769" t="str">
            <v xml:space="preserve">Nobre Alimentação S.A.             </v>
          </cell>
        </row>
        <row r="7770">
          <cell r="B7770" t="str">
            <v xml:space="preserve">Nobre e Justa                      </v>
          </cell>
        </row>
        <row r="7771">
          <cell r="B7771" t="str">
            <v xml:space="preserve">Nóbrega e Raposo, Lda.             </v>
          </cell>
        </row>
        <row r="7772">
          <cell r="B7772" t="str">
            <v xml:space="preserve">Nobrest, Lda                       </v>
          </cell>
        </row>
        <row r="7773">
          <cell r="B7773" t="str">
            <v xml:space="preserve">Nodape-Soc.Comerc.Imp.Export.Lda   </v>
          </cell>
        </row>
        <row r="7774">
          <cell r="B7774" t="str">
            <v xml:space="preserve">Nogueira &amp; Lourenço-Canalizaç.Lda  </v>
          </cell>
        </row>
        <row r="7775">
          <cell r="B7775" t="str">
            <v xml:space="preserve">Nogueira,Lima,Sardinha e Assoc.    </v>
          </cell>
        </row>
        <row r="7776">
          <cell r="B7776" t="str">
            <v xml:space="preserve">Nohr-Con Aps                       </v>
          </cell>
        </row>
        <row r="7777">
          <cell r="B7777" t="str">
            <v xml:space="preserve">Noites-Recicl.Mat.Primas e Sec.Lda </v>
          </cell>
        </row>
        <row r="7778">
          <cell r="B7778" t="str">
            <v xml:space="preserve">Nonacópia - Equip.Escritório,Lda   </v>
          </cell>
        </row>
        <row r="7779">
          <cell r="B7779" t="str">
            <v xml:space="preserve">Nónio-Hiross-Rep.Inst.E.Fsp.Lda    </v>
          </cell>
        </row>
        <row r="7780">
          <cell r="B7780" t="str">
            <v xml:space="preserve">Nopra-Com.Obras Objectos Arte, Lda </v>
          </cell>
        </row>
        <row r="7781">
          <cell r="B7781" t="str">
            <v xml:space="preserve">Nora e Jorge, Lda                  </v>
          </cell>
        </row>
        <row r="7782">
          <cell r="B7782" t="str">
            <v xml:space="preserve">Norbat-Com.Comb.Lubrificantes,Lda  </v>
          </cell>
        </row>
        <row r="7783">
          <cell r="B7783" t="str">
            <v xml:space="preserve">Norberto Oliveira e C.,Lda         </v>
          </cell>
        </row>
        <row r="7784">
          <cell r="B7784" t="str">
            <v xml:space="preserve">NORBERTO TEIXEIRA DA SILVA         </v>
          </cell>
        </row>
        <row r="7785">
          <cell r="B7785" t="str">
            <v xml:space="preserve">Norbeson &amp; Luz, Lda                </v>
          </cell>
        </row>
        <row r="7786">
          <cell r="B7786" t="str">
            <v xml:space="preserve">Norfor - Comerc.Automóveis, S.A.   </v>
          </cell>
        </row>
        <row r="7787">
          <cell r="B7787" t="str">
            <v xml:space="preserve">Norma-Açores, SA                   </v>
          </cell>
        </row>
        <row r="7788">
          <cell r="B7788" t="str">
            <v xml:space="preserve">Normática-Serv.Inf.Organização,Lda </v>
          </cell>
        </row>
        <row r="7789">
          <cell r="B7789" t="str">
            <v xml:space="preserve">Normax-Fab.Vidros Científicos,Lda  </v>
          </cell>
        </row>
        <row r="7790">
          <cell r="B7790" t="str">
            <v xml:space="preserve">Normil-Equip.Ind.E Controlo, Lda   </v>
          </cell>
        </row>
        <row r="7791">
          <cell r="B7791" t="str">
            <v xml:space="preserve">Norprint-Artes Gráficas, SA        </v>
          </cell>
        </row>
        <row r="7792">
          <cell r="B7792" t="str">
            <v xml:space="preserve">Norpsi - Recursos Humanos, Lda     </v>
          </cell>
        </row>
        <row r="7793">
          <cell r="B7793" t="str">
            <v xml:space="preserve">Norsafe - Sociedade Comercial de   </v>
          </cell>
        </row>
        <row r="7794">
          <cell r="B7794" t="str">
            <v xml:space="preserve">Norsantos-Equip.Esc.E Offset, Lda  </v>
          </cell>
        </row>
        <row r="7795">
          <cell r="B7795" t="str">
            <v>Nortécnica-Represent. e Técnica, SA</v>
          </cell>
        </row>
        <row r="7796">
          <cell r="B7796" t="str">
            <v xml:space="preserve">Nortecópia-Equipam.Escritório,Lda  </v>
          </cell>
        </row>
        <row r="7797">
          <cell r="B7797" t="str">
            <v>Nortel Sul-Com.Equip.Hoteleiros,Lda</v>
          </cell>
        </row>
        <row r="7798">
          <cell r="B7798" t="str">
            <v xml:space="preserve">Nortel-Com.Equipam.Hoteleiros, Lda </v>
          </cell>
        </row>
        <row r="7799">
          <cell r="B7799" t="str">
            <v xml:space="preserve">Norveda - Sistemas Vedação, Lda    </v>
          </cell>
        </row>
        <row r="7800">
          <cell r="B7800" t="str">
            <v xml:space="preserve">Norvia-Consultores Engenharia, SA  </v>
          </cell>
        </row>
        <row r="7801">
          <cell r="B7801" t="str">
            <v xml:space="preserve">Norwegian Air Shuttle,ASA          </v>
          </cell>
        </row>
        <row r="7802">
          <cell r="B7802" t="str">
            <v xml:space="preserve">Not a Box                          </v>
          </cell>
        </row>
        <row r="7803">
          <cell r="B7803" t="str">
            <v xml:space="preserve">Noticias de Almancil, Lda          </v>
          </cell>
        </row>
        <row r="7804">
          <cell r="B7804" t="str">
            <v xml:space="preserve">Notícias Direct, Lda               </v>
          </cell>
        </row>
        <row r="7805">
          <cell r="B7805" t="str">
            <v xml:space="preserve">Nouvelle Librairie Française, Lda  </v>
          </cell>
        </row>
        <row r="7806">
          <cell r="B7806" t="str">
            <v xml:space="preserve">Nova Caxias-Empr.Turisticos,Lda    </v>
          </cell>
        </row>
        <row r="7807">
          <cell r="B7807" t="str">
            <v xml:space="preserve">Nova Cinefoto                      </v>
          </cell>
        </row>
        <row r="7808">
          <cell r="B7808" t="str">
            <v xml:space="preserve">Nova Etapa-Cons.G.Rec.Humanos,Ld   </v>
          </cell>
        </row>
        <row r="7809">
          <cell r="B7809" t="str">
            <v xml:space="preserve">Nova Forum-Inst.Form.Executivos    </v>
          </cell>
        </row>
        <row r="7810">
          <cell r="B7810" t="str">
            <v xml:space="preserve">Nova Gráfica-Amaral R.Medeiros,Lda </v>
          </cell>
        </row>
        <row r="7811">
          <cell r="B7811" t="str">
            <v xml:space="preserve">Nova Impressora Gráfica, Lda       </v>
          </cell>
        </row>
        <row r="7812">
          <cell r="B7812" t="str">
            <v xml:space="preserve">Nova Lavoura Gaia-S.C.Sem.Pr.Agr   </v>
          </cell>
        </row>
        <row r="7813">
          <cell r="B7813" t="str">
            <v xml:space="preserve">Nova Norma - Mobiliário decor.Ld   </v>
          </cell>
        </row>
        <row r="7814">
          <cell r="B7814" t="str">
            <v xml:space="preserve">Nova Science Publishers,Inc        </v>
          </cell>
        </row>
        <row r="7815">
          <cell r="B7815" t="str">
            <v xml:space="preserve">Nova UCAL - Prod. Alimentares,Ldª  </v>
          </cell>
        </row>
        <row r="7816">
          <cell r="B7816" t="str">
            <v xml:space="preserve">Nova Zeta 3-Automat.Control.,Lda   </v>
          </cell>
        </row>
        <row r="7817">
          <cell r="B7817" t="str">
            <v xml:space="preserve">Novabase Adv.Custom Develop.,SA    </v>
          </cell>
        </row>
        <row r="7818">
          <cell r="B7818" t="str">
            <v xml:space="preserve">Novabase Consulting,SA             </v>
          </cell>
        </row>
        <row r="7819">
          <cell r="B7819" t="str">
            <v>NOVABASE IMS - INFR. &amp; MANAGED SERV</v>
          </cell>
        </row>
        <row r="7820">
          <cell r="B7820" t="str">
            <v xml:space="preserve">Novabase, SA                       </v>
          </cell>
        </row>
        <row r="7821">
          <cell r="B7821" t="str">
            <v xml:space="preserve">Novacercil                         </v>
          </cell>
        </row>
        <row r="7822">
          <cell r="B7822" t="str">
            <v xml:space="preserve">Novageo Solutions, Sa              </v>
          </cell>
        </row>
        <row r="7823">
          <cell r="B7823" t="str">
            <v xml:space="preserve">Novageo-Gab.Análise Desenv.Sist.SA </v>
          </cell>
        </row>
        <row r="7824">
          <cell r="B7824" t="str">
            <v>Noviman-Serviços de Construção Civi</v>
          </cell>
        </row>
        <row r="7825">
          <cell r="B7825" t="str">
            <v xml:space="preserve">Novinco-Novas Ind.Mat.Construção   </v>
          </cell>
        </row>
        <row r="7826">
          <cell r="B7826" t="str">
            <v xml:space="preserve">Novirede-Nova Ind.de Redes,Lda.    </v>
          </cell>
        </row>
        <row r="7827">
          <cell r="B7827" t="str">
            <v xml:space="preserve">Novo Altair                        </v>
          </cell>
        </row>
        <row r="7828">
          <cell r="B7828" t="str">
            <v xml:space="preserve">Novomotor-Com.Peças M.Máquinas,Ld  </v>
          </cell>
        </row>
        <row r="7829">
          <cell r="B7829" t="str">
            <v xml:space="preserve">Novondex - Telec.Electrónica,Lda   </v>
          </cell>
        </row>
        <row r="7830">
          <cell r="B7830" t="str">
            <v xml:space="preserve">Novos Sentidos-Ed. e Marketing,Lda </v>
          </cell>
        </row>
        <row r="7831">
          <cell r="B7831" t="str">
            <v xml:space="preserve">Novotel Hotels-Toulouse Centre     </v>
          </cell>
        </row>
        <row r="7832">
          <cell r="B7832" t="str">
            <v xml:space="preserve">NPF - Pesquisa e Formação, Lda     </v>
          </cell>
        </row>
        <row r="7833">
          <cell r="B7833" t="str">
            <v xml:space="preserve">Nsa                                </v>
          </cell>
        </row>
        <row r="7834">
          <cell r="B7834" t="str">
            <v xml:space="preserve">NSL-Agroquimícos, SU,Ldª           </v>
          </cell>
        </row>
        <row r="7835">
          <cell r="B7835" t="str">
            <v xml:space="preserve">NSL-Combustíveis Ag.Navegação,Lda  </v>
          </cell>
        </row>
        <row r="7836">
          <cell r="B7836" t="str">
            <v xml:space="preserve">NSL-Soc.Exploração Turística, SA   </v>
          </cell>
        </row>
        <row r="7837">
          <cell r="B7837" t="str">
            <v xml:space="preserve">Nte - Consultor.Comunitários,Lda   </v>
          </cell>
        </row>
        <row r="7838">
          <cell r="B7838" t="str">
            <v xml:space="preserve">Ntm-Comunicação e Publicidade, Lda </v>
          </cell>
        </row>
        <row r="7839">
          <cell r="B7839" t="str">
            <v xml:space="preserve">Nualux-Automação Inst.Industr.Lda  </v>
          </cell>
        </row>
        <row r="7840">
          <cell r="B7840" t="str">
            <v xml:space="preserve">Núcleo de Xadrez de Faro           </v>
          </cell>
        </row>
        <row r="7841">
          <cell r="B7841" t="str">
            <v xml:space="preserve">Numicom-Com.Repr.Serviços, Lda     </v>
          </cell>
        </row>
        <row r="7842">
          <cell r="B7842" t="str">
            <v xml:space="preserve">Numifilarte, Lda                   </v>
          </cell>
        </row>
        <row r="7843">
          <cell r="B7843" t="str">
            <v xml:space="preserve">Nuno Alberto B. Almeida e Sousa    </v>
          </cell>
        </row>
        <row r="7844">
          <cell r="B7844" t="str">
            <v xml:space="preserve">NUNO ALBERTO CUSTODIO CARVALHO     </v>
          </cell>
        </row>
        <row r="7845">
          <cell r="B7845" t="str">
            <v xml:space="preserve">Nuno Alberto Custódio Carvalho     </v>
          </cell>
        </row>
        <row r="7846">
          <cell r="B7846" t="str">
            <v xml:space="preserve">NUNO ALBERTO MARTINS GONCALVES     </v>
          </cell>
        </row>
        <row r="7847">
          <cell r="B7847" t="str">
            <v xml:space="preserve">Nuno Alexandre Soares Botelho      </v>
          </cell>
        </row>
        <row r="7848">
          <cell r="B7848" t="str">
            <v xml:space="preserve">NUNO CARLOS DE ALMEIDA COSTA       </v>
          </cell>
        </row>
        <row r="7849">
          <cell r="B7849" t="str">
            <v xml:space="preserve">Nuno de Sousa Monteiro             </v>
          </cell>
        </row>
        <row r="7850">
          <cell r="B7850" t="str">
            <v xml:space="preserve">Nuno Duarte M. F. Roboredo Alonso  </v>
          </cell>
        </row>
        <row r="7851">
          <cell r="B7851" t="str">
            <v xml:space="preserve">NUNO FERIN                         </v>
          </cell>
        </row>
        <row r="7852">
          <cell r="B7852" t="str">
            <v xml:space="preserve">Nuno Filipe Batalha Mesquita       </v>
          </cell>
        </row>
        <row r="7853">
          <cell r="B7853" t="str">
            <v xml:space="preserve">NUNO FILIPE GAMEIRO FERREIRA       </v>
          </cell>
        </row>
        <row r="7854">
          <cell r="B7854" t="str">
            <v xml:space="preserve">NUNO FILIPE PEREIRA ARAUJO         </v>
          </cell>
        </row>
        <row r="7855">
          <cell r="B7855" t="str">
            <v xml:space="preserve">NUNO FILIPE SILVEIRA MELO          </v>
          </cell>
        </row>
        <row r="7856">
          <cell r="B7856" t="str">
            <v>NUNO GONCALO DIAS RIBEIRO DE ALMEID</v>
          </cell>
        </row>
        <row r="7857">
          <cell r="B7857" t="str">
            <v xml:space="preserve">NUNO GONCALO FONTES VAZ            </v>
          </cell>
        </row>
        <row r="7858">
          <cell r="B7858" t="str">
            <v xml:space="preserve">Nuno J. da  Silveira Barreto Braga </v>
          </cell>
        </row>
        <row r="7859">
          <cell r="B7859" t="str">
            <v xml:space="preserve">NUNO JOAO  MARQUES FRANCO CARMO    </v>
          </cell>
        </row>
        <row r="7860">
          <cell r="B7860" t="str">
            <v xml:space="preserve">Nuno João Cardoso Almeida          </v>
          </cell>
        </row>
        <row r="7861">
          <cell r="B7861" t="str">
            <v xml:space="preserve">Nuno Jordão                        </v>
          </cell>
        </row>
        <row r="7862">
          <cell r="B7862" t="str">
            <v xml:space="preserve">Nuno Jorge Pimenta Mendes Ferreira </v>
          </cell>
        </row>
        <row r="7863">
          <cell r="B7863" t="str">
            <v>NUNO JOSE DA SILVEIRA BARRETO BRAGA</v>
          </cell>
        </row>
        <row r="7864">
          <cell r="B7864" t="str">
            <v xml:space="preserve">Nuno Macedo Mimoso                 </v>
          </cell>
        </row>
        <row r="7865">
          <cell r="B7865" t="str">
            <v>NUNO MANUEL M. SERRAS LOURENÇO MORE</v>
          </cell>
        </row>
        <row r="7866">
          <cell r="B7866" t="str">
            <v xml:space="preserve">Nuno Manuel Pilaro Macedo          </v>
          </cell>
        </row>
        <row r="7867">
          <cell r="B7867" t="str">
            <v xml:space="preserve">NUNO MANUEL REIS BELDADE           </v>
          </cell>
        </row>
        <row r="7868">
          <cell r="B7868" t="str">
            <v xml:space="preserve">NUNO MANUEL RIBEIRO NICOLAU        </v>
          </cell>
        </row>
        <row r="7869">
          <cell r="B7869" t="str">
            <v xml:space="preserve">Nuno Maria Pereira Costa           </v>
          </cell>
        </row>
        <row r="7870">
          <cell r="B7870" t="str">
            <v xml:space="preserve">Nuno Miguel A. Ferreira            </v>
          </cell>
        </row>
        <row r="7871">
          <cell r="B7871" t="str">
            <v xml:space="preserve">NUNO MIGUEL CORREIA AFONSO         </v>
          </cell>
        </row>
        <row r="7872">
          <cell r="B7872" t="str">
            <v xml:space="preserve">Nuno Miguel Correia de Melo        </v>
          </cell>
        </row>
        <row r="7873">
          <cell r="B7873" t="str">
            <v xml:space="preserve">NUNO MIGUEL CORREIA DE MELO        </v>
          </cell>
        </row>
        <row r="7874">
          <cell r="B7874" t="str">
            <v xml:space="preserve">NUNO MIGUEL COSTA LIMA             </v>
          </cell>
        </row>
        <row r="7875">
          <cell r="B7875" t="str">
            <v xml:space="preserve">NUNO MIGUEL DANIEL LOPES           </v>
          </cell>
        </row>
        <row r="7876">
          <cell r="B7876" t="str">
            <v xml:space="preserve">NUNO MIGUEL DO VALE BRAGA          </v>
          </cell>
        </row>
        <row r="7877">
          <cell r="B7877" t="str">
            <v xml:space="preserve">NUNO MIGUEL MAGALHAES SILVA        </v>
          </cell>
        </row>
        <row r="7878">
          <cell r="B7878" t="str">
            <v xml:space="preserve">NUNO MIGUEL MAIA DA SILVA          </v>
          </cell>
        </row>
        <row r="7879">
          <cell r="B7879" t="str">
            <v xml:space="preserve">NUNO MIGUEL MOCICA BRILHA          </v>
          </cell>
        </row>
        <row r="7880">
          <cell r="B7880" t="str">
            <v xml:space="preserve">NUNO MIGUEL NEVES FIALHO DUARTE    </v>
          </cell>
        </row>
        <row r="7881">
          <cell r="B7881" t="str">
            <v xml:space="preserve">NUNO MIGUEL RIBEIRO FERREIRA       </v>
          </cell>
        </row>
        <row r="7882">
          <cell r="B7882" t="str">
            <v xml:space="preserve">Nuno Parreira                      </v>
          </cell>
        </row>
        <row r="7883">
          <cell r="B7883" t="str">
            <v xml:space="preserve">NUNO RAFAEL ARADAS SOBRAL          </v>
          </cell>
        </row>
        <row r="7884">
          <cell r="B7884" t="str">
            <v xml:space="preserve">NUNO RICARDO PATRICIO              </v>
          </cell>
        </row>
        <row r="7885">
          <cell r="B7885" t="str">
            <v xml:space="preserve">Nuno Rodrigues                     </v>
          </cell>
        </row>
        <row r="7886">
          <cell r="B7886" t="str">
            <v xml:space="preserve">NUNO ROGERIO SANTOS                </v>
          </cell>
        </row>
        <row r="7887">
          <cell r="B7887" t="str">
            <v xml:space="preserve">NUNO SERGIO ALVES SILVA            </v>
          </cell>
        </row>
        <row r="7888">
          <cell r="B7888" t="str">
            <v xml:space="preserve">Nuno Soares Encarnação             </v>
          </cell>
        </row>
        <row r="7889">
          <cell r="B7889" t="str">
            <v xml:space="preserve">Nutri Grãos - Ind.Com.Aliment.Lda  </v>
          </cell>
        </row>
        <row r="7890">
          <cell r="B7890" t="str">
            <v>Nutriaves-Abate e Transformação Ave</v>
          </cell>
        </row>
        <row r="7891">
          <cell r="B7891" t="str">
            <v xml:space="preserve">Nutricafés-Cafés e Restauração, SA </v>
          </cell>
        </row>
        <row r="7892">
          <cell r="B7892" t="str">
            <v xml:space="preserve">O Bombeiro - Licínio Ataíde        </v>
          </cell>
        </row>
        <row r="7893">
          <cell r="B7893" t="str">
            <v xml:space="preserve">O Carmo e A Trindade, Lda          </v>
          </cell>
        </row>
        <row r="7894">
          <cell r="B7894" t="str">
            <v xml:space="preserve">O Cubo Criativo                    </v>
          </cell>
        </row>
        <row r="7895">
          <cell r="B7895" t="str">
            <v xml:space="preserve">O Estafeta-Serv.Transp.Rápidos,Lda </v>
          </cell>
        </row>
        <row r="7896">
          <cell r="B7896" t="str">
            <v xml:space="preserve">O Independente Global, SA          </v>
          </cell>
        </row>
        <row r="7897">
          <cell r="B7897" t="str">
            <v>O informador Fiscal-Ginocar-Produçõ</v>
          </cell>
        </row>
        <row r="7898">
          <cell r="B7898" t="str">
            <v xml:space="preserve">O Jacinto-Grifo &amp; Marques          </v>
          </cell>
        </row>
        <row r="7899">
          <cell r="B7899" t="str">
            <v xml:space="preserve">O Liberal-Empª Artes Gráficas, Lda </v>
          </cell>
        </row>
        <row r="7900">
          <cell r="B7900" t="str">
            <v xml:space="preserve">O Mestre das Tintas, Lda           </v>
          </cell>
        </row>
        <row r="7901">
          <cell r="B7901" t="str">
            <v xml:space="preserve">O Molhe - Explor.Restaurantes,Lda  </v>
          </cell>
        </row>
        <row r="7902">
          <cell r="B7902" t="str">
            <v>O Monchique-Ler Comunicar Publicaçõ</v>
          </cell>
        </row>
        <row r="7903">
          <cell r="B7903" t="str">
            <v xml:space="preserve">O Mundo em Gavetas, Lda            </v>
          </cell>
        </row>
        <row r="7904">
          <cell r="B7904" t="str">
            <v xml:space="preserve">O Parque-Ensino de Crianças, Lda   </v>
          </cell>
        </row>
        <row r="7905">
          <cell r="B7905" t="str">
            <v>O Prado-S.Açoreana Pr.Agrícolas,Lda</v>
          </cell>
        </row>
        <row r="7906">
          <cell r="B7906" t="str">
            <v xml:space="preserve">O S U Oklahoma State University    </v>
          </cell>
        </row>
        <row r="7907">
          <cell r="B7907" t="str">
            <v xml:space="preserve">O Sintra Quorum                    </v>
          </cell>
        </row>
        <row r="7908">
          <cell r="B7908" t="str">
            <v xml:space="preserve">O Sol é Essencial, SA              </v>
          </cell>
        </row>
        <row r="7909">
          <cell r="B7909" t="str">
            <v xml:space="preserve">O Vassoureiro, SA                  </v>
          </cell>
        </row>
        <row r="7910">
          <cell r="B7910" t="str">
            <v xml:space="preserve">O Vitral - Vidros e Espelhos, Lda  </v>
          </cell>
        </row>
        <row r="7911">
          <cell r="B7911" t="str">
            <v xml:space="preserve">O Vizinho Bazar, Lda               </v>
          </cell>
        </row>
        <row r="7912">
          <cell r="B7912" t="str">
            <v xml:space="preserve">OAG Worldwide, Ltd                 </v>
          </cell>
        </row>
        <row r="7913">
          <cell r="B7913" t="str">
            <v xml:space="preserve">OAlgarve                           </v>
          </cell>
        </row>
        <row r="7914">
          <cell r="B7914" t="str">
            <v xml:space="preserve">OASM Consulting-Cons.S.Inf.Lda     </v>
          </cell>
        </row>
        <row r="7915">
          <cell r="B7915" t="str">
            <v xml:space="preserve">Óbidos Patrimonium, E.E.M.         </v>
          </cell>
        </row>
        <row r="7916">
          <cell r="B7916" t="str">
            <v>Objecto-Engenharia e Construção,Lda</v>
          </cell>
        </row>
        <row r="7917">
          <cell r="B7917" t="str">
            <v xml:space="preserve">OBL - Representações, Lda          </v>
          </cell>
        </row>
        <row r="7918">
          <cell r="B7918" t="str">
            <v xml:space="preserve">Obrecol-Obras e Construções, SA    </v>
          </cell>
        </row>
        <row r="7919">
          <cell r="B7919" t="str">
            <v xml:space="preserve">Observatório da Imprensa           </v>
          </cell>
        </row>
        <row r="7920">
          <cell r="B7920" t="str">
            <v>Observatório Prospectiva Engª e Tec</v>
          </cell>
        </row>
        <row r="7921">
          <cell r="B7921" t="str">
            <v>Observatório Vulcanológico Geotérmi</v>
          </cell>
        </row>
        <row r="7922">
          <cell r="B7922" t="str">
            <v>Observit-Tecnologias de Visão por C</v>
          </cell>
        </row>
        <row r="7923">
          <cell r="B7923" t="str">
            <v xml:space="preserve">Océ Portugal-Equipam.Gráficos, SA  </v>
          </cell>
        </row>
        <row r="7924">
          <cell r="B7924" t="str">
            <v xml:space="preserve">Oceanotrade - Import., Export,Lda  </v>
          </cell>
        </row>
        <row r="7925">
          <cell r="B7925" t="str">
            <v xml:space="preserve">Oceanwings-Exp.Imp.Brinq.Tecn.Lda  </v>
          </cell>
        </row>
        <row r="7926">
          <cell r="B7926" t="str">
            <v xml:space="preserve">Ocidental-Cia.Port.Seguros,S.A.    </v>
          </cell>
        </row>
        <row r="7927">
          <cell r="B7927" t="str">
            <v>Odec-C.Cálculo Aplicaç.Informáticas</v>
          </cell>
        </row>
        <row r="7928">
          <cell r="B7928" t="str">
            <v>Odifral-Serralh.Ferro e Alumínio,Ld</v>
          </cell>
        </row>
        <row r="7929">
          <cell r="B7929" t="str">
            <v xml:space="preserve">Odin Workwear, SA                  </v>
          </cell>
        </row>
        <row r="7930">
          <cell r="B7930" t="str">
            <v xml:space="preserve">Oditecnica-Cent.Div.Tec.Ind.Lda.   </v>
          </cell>
        </row>
        <row r="7931">
          <cell r="B7931" t="str">
            <v>Oestagric-Eq.Agric.Industriais, Lda</v>
          </cell>
        </row>
        <row r="7932">
          <cell r="B7932" t="str">
            <v xml:space="preserve">Office 98-Repr.Mat.Decoração, Lda  </v>
          </cell>
        </row>
        <row r="7933">
          <cell r="B7933" t="str">
            <v xml:space="preserve">Oficel - Electrotecnia, Lda        </v>
          </cell>
        </row>
        <row r="7934">
          <cell r="B7934" t="str">
            <v>Oficina Aberta-Mont.Man.Industr.Lda</v>
          </cell>
        </row>
        <row r="7935">
          <cell r="B7935" t="str">
            <v>Oficina do Livro-Soc.Editorial, Lda</v>
          </cell>
        </row>
        <row r="7936">
          <cell r="B7936" t="str">
            <v>Oficina Urbana-Atel.Arquitectura,Ld</v>
          </cell>
        </row>
        <row r="7937">
          <cell r="B7937" t="str">
            <v xml:space="preserve">Oficinas Gerais, Lda               </v>
          </cell>
        </row>
        <row r="7938">
          <cell r="B7938" t="str">
            <v xml:space="preserve">Ofifaro-Mobil.Eq.Tecn.Algarve,Lda  </v>
          </cell>
        </row>
        <row r="7939">
          <cell r="B7939" t="str">
            <v>OFM-Obras Públ., Ferrov.Marítim. SA</v>
          </cell>
        </row>
        <row r="7940">
          <cell r="B7940" t="str">
            <v xml:space="preserve">Ogilvy e Mather Portugal Serv. SA  </v>
          </cell>
        </row>
        <row r="7941">
          <cell r="B7941" t="str">
            <v xml:space="preserve">Ogimatech                          </v>
          </cell>
        </row>
        <row r="7942">
          <cell r="B7942" t="str">
            <v>OK CLEANER-Limpezas Exteriores-Unip</v>
          </cell>
        </row>
        <row r="7943">
          <cell r="B7943" t="str">
            <v xml:space="preserve">Olegário Manuel Goulart Morais     </v>
          </cell>
        </row>
        <row r="7944">
          <cell r="B7944" t="str">
            <v xml:space="preserve">Óleo Engenho                       </v>
          </cell>
        </row>
        <row r="7945">
          <cell r="B7945" t="str">
            <v xml:space="preserve">Oleotec-Oleos Tecnicos, Lda        </v>
          </cell>
        </row>
        <row r="7946">
          <cell r="B7946" t="str">
            <v xml:space="preserve">OLGA ANTUNES V. FELIX BERNARDINO   </v>
          </cell>
        </row>
        <row r="7947">
          <cell r="B7947" t="str">
            <v xml:space="preserve">Olga Maria Fernandes Nogueira      </v>
          </cell>
        </row>
        <row r="7948">
          <cell r="B7948" t="str">
            <v xml:space="preserve">OLGA MARIA RODRIGUES DE JESUS      </v>
          </cell>
        </row>
        <row r="7949">
          <cell r="B7949" t="str">
            <v xml:space="preserve">Olimpio da Silva Ferreira          </v>
          </cell>
        </row>
        <row r="7950">
          <cell r="B7950" t="str">
            <v xml:space="preserve">Olindo Carvalho Pereira            </v>
          </cell>
        </row>
        <row r="7951">
          <cell r="B7951" t="str">
            <v xml:space="preserve">Oliveira, Fernandes &amp; Ribeiro, Lda </v>
          </cell>
        </row>
        <row r="7952">
          <cell r="B7952" t="str">
            <v xml:space="preserve">Oliver Wyman, S.L.                 </v>
          </cell>
        </row>
        <row r="7953">
          <cell r="B7953" t="str">
            <v xml:space="preserve">Oliver Wyman-Soc.Unipessoal, Lda   </v>
          </cell>
        </row>
        <row r="7954">
          <cell r="B7954" t="str">
            <v xml:space="preserve">Olivetti Escritório, Lda           </v>
          </cell>
        </row>
        <row r="7955">
          <cell r="B7955" t="str">
            <v xml:space="preserve">Olivetti Portuguesa, S.A.          </v>
          </cell>
        </row>
        <row r="7956">
          <cell r="B7956" t="str">
            <v xml:space="preserve">Olivier Mythodrama Associates      </v>
          </cell>
        </row>
        <row r="7957">
          <cell r="B7957" t="str">
            <v xml:space="preserve">Olmar-Artigos de Papelaria         </v>
          </cell>
        </row>
        <row r="7958">
          <cell r="B7958" t="str">
            <v xml:space="preserve">Ology, Lda                         </v>
          </cell>
        </row>
        <row r="7959">
          <cell r="B7959" t="str">
            <v xml:space="preserve">Olympus Portugal, SA               </v>
          </cell>
        </row>
        <row r="7960">
          <cell r="B7960" t="str">
            <v xml:space="preserve">Omeleta Publicidade                </v>
          </cell>
        </row>
        <row r="7961">
          <cell r="B7961" t="str">
            <v>Omep - Obras,Mediç.e Projectos, Lda</v>
          </cell>
        </row>
        <row r="7962">
          <cell r="B7962" t="str">
            <v xml:space="preserve">OMF-Engenharia Proj. Serviços,Lda  </v>
          </cell>
        </row>
        <row r="7963">
          <cell r="B7963" t="str">
            <v xml:space="preserve">Omnicel-Técnic.de Iluminação,S.A.  </v>
          </cell>
        </row>
        <row r="7964">
          <cell r="B7964" t="str">
            <v xml:space="preserve">Omnilabor, Lda                     </v>
          </cell>
        </row>
        <row r="7965">
          <cell r="B7965" t="str">
            <v xml:space="preserve">Omnilectro-Equip.Electrónicos, SA  </v>
          </cell>
        </row>
        <row r="7966">
          <cell r="B7966" t="str">
            <v xml:space="preserve">Omnitécnica-Soc.Com.Ind.Elect.S.A. </v>
          </cell>
        </row>
        <row r="7967">
          <cell r="B7967" t="str">
            <v xml:space="preserve">Omnitrade, Revest.Metálicos,SA     </v>
          </cell>
        </row>
        <row r="7968">
          <cell r="B7968" t="str">
            <v xml:space="preserve">Omron Electronics - Comp.S.Elect   </v>
          </cell>
        </row>
        <row r="7969">
          <cell r="B7969" t="str">
            <v xml:space="preserve">Omron Electronics Iberia, SA       </v>
          </cell>
        </row>
        <row r="7970">
          <cell r="B7970" t="str">
            <v xml:space="preserve">ONC - Produções Culturais, Lda     </v>
          </cell>
        </row>
        <row r="7971">
          <cell r="B7971" t="str">
            <v xml:space="preserve">Ondatlas-Com.Rep.Automóveis, Lda   </v>
          </cell>
        </row>
        <row r="7972">
          <cell r="B7972" t="str">
            <v xml:space="preserve">Ondex-Telecomun.E Electrónica,S.A. </v>
          </cell>
        </row>
        <row r="7973">
          <cell r="B7973" t="str">
            <v xml:space="preserve">One World Publishing, SA           </v>
          </cell>
        </row>
        <row r="7974">
          <cell r="B7974" t="str">
            <v xml:space="preserve">Onedirect Portugal                 </v>
          </cell>
        </row>
        <row r="7975">
          <cell r="B7975" t="str">
            <v xml:space="preserve">Onefloor-Industrial Surfaces       </v>
          </cell>
        </row>
        <row r="7976">
          <cell r="B7976" t="str">
            <v xml:space="preserve">Onitelecom Infocomunicações, SA    </v>
          </cell>
        </row>
        <row r="7977">
          <cell r="B7977" t="str">
            <v xml:space="preserve">On-Line Data                       </v>
          </cell>
        </row>
        <row r="7978">
          <cell r="B7978" t="str">
            <v xml:space="preserve">Ontrack Data Recovery  Europe Ltd  </v>
          </cell>
        </row>
        <row r="7979">
          <cell r="B7979" t="str">
            <v xml:space="preserve">Opaco-Equipam. Escritório, Lda     </v>
          </cell>
        </row>
        <row r="7980">
          <cell r="B7980" t="str">
            <v xml:space="preserve">Opal Publicidade, SA               </v>
          </cell>
        </row>
        <row r="7981">
          <cell r="B7981" t="str">
            <v xml:space="preserve">Open Box-Com.Serv.on Line,Unip.Lda </v>
          </cell>
        </row>
        <row r="7982">
          <cell r="B7982" t="str">
            <v xml:space="preserve">Open Gate-Portas e grades, Lda     </v>
          </cell>
        </row>
        <row r="7983">
          <cell r="B7983" t="str">
            <v xml:space="preserve">Openline Portugal-S.Man.Imóv.Lda   </v>
          </cell>
        </row>
        <row r="7984">
          <cell r="B7984" t="str">
            <v xml:space="preserve">Operlis-Gestão e Oper. Portuária   </v>
          </cell>
        </row>
        <row r="7985">
          <cell r="B7985" t="str">
            <v xml:space="preserve">Optar-Soluções em vidro            </v>
          </cell>
        </row>
        <row r="7986">
          <cell r="B7986" t="str">
            <v xml:space="preserve">Optimo - Publicidade, Lda          </v>
          </cell>
        </row>
        <row r="7987">
          <cell r="B7987" t="str">
            <v xml:space="preserve">Optimus - Telecomunicaçoes, Sa     </v>
          </cell>
        </row>
        <row r="7988">
          <cell r="B7988" t="str">
            <v xml:space="preserve">Optimyzer-Opt.Rev.Sol.Engenh.,Lda. </v>
          </cell>
        </row>
        <row r="7989">
          <cell r="B7989" t="str">
            <v xml:space="preserve">Optivisus - On Line Services       </v>
          </cell>
        </row>
        <row r="7990">
          <cell r="B7990" t="str">
            <v xml:space="preserve">Opway - Engenharia, S.A.           </v>
          </cell>
        </row>
        <row r="7991">
          <cell r="B7991" t="str">
            <v xml:space="preserve">Oracle Ibérica,S.R.L.              </v>
          </cell>
        </row>
        <row r="7992">
          <cell r="B7992" t="str">
            <v xml:space="preserve">OraclePortugal-Sist.Informação,Lda </v>
          </cell>
        </row>
        <row r="7993">
          <cell r="B7993" t="str">
            <v xml:space="preserve">Oramix-Sistemas de Informação S.A. </v>
          </cell>
        </row>
        <row r="7994">
          <cell r="B7994" t="str">
            <v xml:space="preserve">Orbita-Bicicletas Portuguesas, Lda </v>
          </cell>
        </row>
        <row r="7995">
          <cell r="B7995" t="str">
            <v>Orbivendas-Equip.Manut.Industrial,S</v>
          </cell>
        </row>
        <row r="7996">
          <cell r="B7996" t="str">
            <v xml:space="preserve">Ordem dos Advogados                </v>
          </cell>
        </row>
        <row r="7997">
          <cell r="B7997" t="str">
            <v xml:space="preserve">Ordem dos Advogados                </v>
          </cell>
        </row>
        <row r="7998">
          <cell r="B7998" t="str">
            <v xml:space="preserve">Ordem dos Arquitectos              </v>
          </cell>
        </row>
        <row r="7999">
          <cell r="B7999" t="str">
            <v xml:space="preserve">Ordem dos Economistas              </v>
          </cell>
        </row>
        <row r="8000">
          <cell r="B8000" t="str">
            <v xml:space="preserve">Ordem dos Engenheiros              </v>
          </cell>
        </row>
        <row r="8001">
          <cell r="B8001" t="str">
            <v xml:space="preserve">Ordem dos Engenheiros              </v>
          </cell>
        </row>
        <row r="8002">
          <cell r="B8002" t="str">
            <v xml:space="preserve">Ordem Revisores Oficiais de Contas </v>
          </cell>
        </row>
        <row r="8003">
          <cell r="B8003" t="str">
            <v xml:space="preserve">Oreco Portugal-Engº e Construção   </v>
          </cell>
        </row>
        <row r="8004">
          <cell r="B8004" t="str">
            <v xml:space="preserve">OREY - Técnica Naval e Industrial, </v>
          </cell>
        </row>
        <row r="8005">
          <cell r="B8005" t="str">
            <v xml:space="preserve">Organiz. Almerinda Bairos,Unip.Lda </v>
          </cell>
        </row>
        <row r="8006">
          <cell r="B8006" t="str">
            <v>Organyespaço-Proj.Eq.Escritório,Lda</v>
          </cell>
        </row>
        <row r="8007">
          <cell r="B8007" t="str">
            <v xml:space="preserve">Orgilux - Est.Proj.Eléctricos,S.A. </v>
          </cell>
        </row>
        <row r="8008">
          <cell r="B8008" t="str">
            <v xml:space="preserve">Origin Portuguesa, Lda             </v>
          </cell>
        </row>
        <row r="8009">
          <cell r="B8009" t="str">
            <v>Orizon Hotel e Select-Invºs Hotelei</v>
          </cell>
        </row>
        <row r="8010">
          <cell r="B8010" t="str">
            <v xml:space="preserve">Orlanda Goulart André              </v>
          </cell>
        </row>
        <row r="8011">
          <cell r="B8011" t="str">
            <v xml:space="preserve">Orlandito Prod.de Espect., Lda.    </v>
          </cell>
        </row>
        <row r="8012">
          <cell r="B8012" t="str">
            <v xml:space="preserve">Orlando Augusto da Silva, Lda      </v>
          </cell>
        </row>
        <row r="8013">
          <cell r="B8013" t="str">
            <v xml:space="preserve">Orlando Henrique Vicente Cavaco    </v>
          </cell>
        </row>
        <row r="8014">
          <cell r="B8014" t="str">
            <v xml:space="preserve">Orlando P. G. da Silva             </v>
          </cell>
        </row>
        <row r="8015">
          <cell r="B8015" t="str">
            <v xml:space="preserve">ORLANDO PEREIRA G.DA SILVA         </v>
          </cell>
        </row>
        <row r="8016">
          <cell r="B8016" t="str">
            <v xml:space="preserve">Orlando Vitor Carvalho Abreu       </v>
          </cell>
        </row>
        <row r="8017">
          <cell r="B8017" t="str">
            <v xml:space="preserve">Orluco - Org.Lusitana Com.Ind.Lda  </v>
          </cell>
        </row>
        <row r="8018">
          <cell r="B8018" t="str">
            <v>Orona Portugal, Soc. Unipessoal,Lda</v>
          </cell>
        </row>
        <row r="8019">
          <cell r="B8019" t="str">
            <v xml:space="preserve">Orquestra Nacional do Porto        </v>
          </cell>
        </row>
        <row r="8020">
          <cell r="B8020" t="str">
            <v xml:space="preserve">Ortecma-Org.Tec.de Maq.Esc., Lda   </v>
          </cell>
        </row>
        <row r="8021">
          <cell r="B8021" t="str">
            <v xml:space="preserve">Ortopedia Moderna, Lda             </v>
          </cell>
        </row>
        <row r="8022">
          <cell r="B8022" t="str">
            <v xml:space="preserve">Oscar Nuno Nogueira D. Pedroso     </v>
          </cell>
        </row>
        <row r="8023">
          <cell r="B8023" t="str">
            <v xml:space="preserve">Oshkosh Truck Corporation          </v>
          </cell>
        </row>
        <row r="8024">
          <cell r="B8024" t="str">
            <v xml:space="preserve">Oshkosh Truck Corporation          </v>
          </cell>
        </row>
        <row r="8025">
          <cell r="B8025" t="str">
            <v xml:space="preserve">Osmop                              </v>
          </cell>
        </row>
        <row r="8026">
          <cell r="B8026" t="str">
            <v xml:space="preserve">Osório &amp; Sottomayor, Lda           </v>
          </cell>
        </row>
        <row r="8027">
          <cell r="B8027" t="str">
            <v xml:space="preserve">Osram-Empr.Aparelh.Eléctrica, Lda  </v>
          </cell>
        </row>
        <row r="8028">
          <cell r="B8028" t="str">
            <v xml:space="preserve">OSVALDO MARTINS FONTES             </v>
          </cell>
        </row>
        <row r="8029">
          <cell r="B8029" t="str">
            <v xml:space="preserve">Otima-Com.Veíc.Autom.Peças,Lda     </v>
          </cell>
        </row>
        <row r="8030">
          <cell r="B8030" t="str">
            <v xml:space="preserve">Otis Elevadores, Lda               </v>
          </cell>
        </row>
        <row r="8031">
          <cell r="B8031" t="str">
            <v xml:space="preserve">Otto Industrial, SA                </v>
          </cell>
        </row>
        <row r="8032">
          <cell r="B8032" t="str">
            <v xml:space="preserve">Otto-Multiservei                   </v>
          </cell>
        </row>
        <row r="8033">
          <cell r="B8033" t="str">
            <v xml:space="preserve">Ouripa-Comércio Ourivesaria, SA    </v>
          </cell>
        </row>
        <row r="8034">
          <cell r="B8034" t="str">
            <v xml:space="preserve">Ourivesaria Anselmo                </v>
          </cell>
        </row>
        <row r="8035">
          <cell r="B8035" t="str">
            <v xml:space="preserve">Ourivesaria Garcia                 </v>
          </cell>
        </row>
        <row r="8036">
          <cell r="B8036" t="str">
            <v xml:space="preserve">Ourivesaria Rubi                   </v>
          </cell>
        </row>
        <row r="8037">
          <cell r="B8037" t="str">
            <v xml:space="preserve">Out of Limits, Lda                 </v>
          </cell>
        </row>
        <row r="8038">
          <cell r="B8038" t="str">
            <v xml:space="preserve">Outracor - Artes Gráficas, Lda.    </v>
          </cell>
        </row>
        <row r="8039">
          <cell r="B8039" t="str">
            <v xml:space="preserve">Outsystems-Softwarwe em Rede, SA   </v>
          </cell>
        </row>
        <row r="8040">
          <cell r="B8040" t="str">
            <v xml:space="preserve">Ovar Pack - Cartão e Papel, Lda    </v>
          </cell>
        </row>
        <row r="8041">
          <cell r="B8041" t="str">
            <v xml:space="preserve">Overgest/ISCTE-C.Esp.Ges.Finanças  </v>
          </cell>
        </row>
        <row r="8042">
          <cell r="B8042" t="str">
            <v xml:space="preserve">Oxera Consulting Ltd               </v>
          </cell>
        </row>
        <row r="8043">
          <cell r="B8043" t="str">
            <v xml:space="preserve">Oxford School, Inst.Línguas, Lda   </v>
          </cell>
        </row>
        <row r="8044">
          <cell r="B8044" t="str">
            <v xml:space="preserve">Oz-Diagn.L.C.Qual.E.Fundações,Lda  </v>
          </cell>
        </row>
        <row r="8045">
          <cell r="B8045" t="str">
            <v>OZEC - Equipamentos Industriais, Ld</v>
          </cell>
        </row>
        <row r="8046">
          <cell r="B8046" t="str">
            <v xml:space="preserve">P. Fernando Nogueira da Silva      </v>
          </cell>
        </row>
        <row r="8047">
          <cell r="B8047" t="str">
            <v>P. Matos Silva, Garcia Jr,P.C. SROC</v>
          </cell>
        </row>
        <row r="8048">
          <cell r="B8048" t="str">
            <v>P.B.Eventos de Paula Cristina Almei</v>
          </cell>
        </row>
        <row r="8049">
          <cell r="B8049" t="str">
            <v xml:space="preserve">P.C.Podimatas Audiovisual S.A      </v>
          </cell>
        </row>
        <row r="8050">
          <cell r="B8050" t="str">
            <v xml:space="preserve">P.J.A.F.Construções-Soc.Unip.,Lda  </v>
          </cell>
        </row>
        <row r="8051">
          <cell r="B8051" t="str">
            <v>P.Ragusa-Com. de Flores e Plantas,L</v>
          </cell>
        </row>
        <row r="8052">
          <cell r="B8052" t="str">
            <v xml:space="preserve">PA2M-Consultores Unipessoal, Lda   </v>
          </cell>
        </row>
        <row r="8053">
          <cell r="B8053" t="str">
            <v xml:space="preserve">Paberesbares-Actividade Hoteleira  </v>
          </cell>
        </row>
        <row r="8054">
          <cell r="B8054" t="str">
            <v xml:space="preserve">Pacheco &amp; Costa, Lda               </v>
          </cell>
        </row>
        <row r="8055">
          <cell r="B8055" t="str">
            <v xml:space="preserve">Pacheco &amp; Mendonça, Lda            </v>
          </cell>
        </row>
        <row r="8056">
          <cell r="B8056" t="str">
            <v xml:space="preserve">Pacheco de Medeiros, Lda.          </v>
          </cell>
        </row>
        <row r="8057">
          <cell r="B8057" t="str">
            <v xml:space="preserve">Pacific Northwest Planners         </v>
          </cell>
        </row>
        <row r="8058">
          <cell r="B8058" t="str">
            <v xml:space="preserve">Pack 2000-Com.Prod.Embalagem,Lda   </v>
          </cell>
        </row>
        <row r="8059">
          <cell r="B8059" t="str">
            <v xml:space="preserve">Packaging FF,Lda                   </v>
          </cell>
        </row>
        <row r="8060">
          <cell r="B8060" t="str">
            <v xml:space="preserve">Pacto Portuguesa-Telecomunica,Lda  </v>
          </cell>
        </row>
        <row r="8061">
          <cell r="B8061" t="str">
            <v xml:space="preserve">Pactogest                          </v>
          </cell>
        </row>
        <row r="8062">
          <cell r="B8062" t="str">
            <v xml:space="preserve">PAGAMENTO DÉBITO DIRECTO           </v>
          </cell>
        </row>
        <row r="8063">
          <cell r="B8063" t="str">
            <v xml:space="preserve">Page One The Bookshop PTE LDA      </v>
          </cell>
        </row>
        <row r="8064">
          <cell r="B8064" t="str">
            <v xml:space="preserve">Pagelsan-Produtos de Higiene, Lda  </v>
          </cell>
        </row>
        <row r="8065">
          <cell r="B8065" t="str">
            <v>Página Exclusiva-Publicações Periód</v>
          </cell>
        </row>
        <row r="8066">
          <cell r="B8066" t="str">
            <v xml:space="preserve">Páginas Amarelas S.A.              </v>
          </cell>
        </row>
        <row r="8067">
          <cell r="B8067" t="str">
            <v xml:space="preserve">Páginas de Portugal Edições, Lda   </v>
          </cell>
        </row>
        <row r="8068">
          <cell r="B8068" t="str">
            <v xml:space="preserve">Páginas Eléctricas, Lda            </v>
          </cell>
        </row>
        <row r="8069">
          <cell r="B8069" t="str">
            <v xml:space="preserve">PahLdata - Com.Equip.Informát.SA   </v>
          </cell>
        </row>
        <row r="8070">
          <cell r="B8070" t="str">
            <v>Painco-Painéis Indust. Electron.Lda</v>
          </cell>
        </row>
        <row r="8071">
          <cell r="B8071" t="str">
            <v xml:space="preserve">Paiva Alumínios, Lda               </v>
          </cell>
        </row>
        <row r="8072">
          <cell r="B8072" t="str">
            <v xml:space="preserve">Paiva Lima, Lda.                   </v>
          </cell>
        </row>
        <row r="8073">
          <cell r="B8073" t="str">
            <v xml:space="preserve">Palissy Galvani - Electr., Lda.    </v>
          </cell>
        </row>
        <row r="8074">
          <cell r="B8074" t="str">
            <v xml:space="preserve">Palma &amp; Palma-Representações,Lda   </v>
          </cell>
        </row>
        <row r="8075">
          <cell r="B8075" t="str">
            <v xml:space="preserve">Palmigráfica - Ind.Gráfica, Lda    </v>
          </cell>
        </row>
        <row r="8076">
          <cell r="B8076" t="str">
            <v xml:space="preserve">PALMIRA DOS SANTOS PAULO           </v>
          </cell>
        </row>
        <row r="8077">
          <cell r="B8077" t="str">
            <v xml:space="preserve">PALMIRA GUEDES ANDREZO             </v>
          </cell>
        </row>
        <row r="8078">
          <cell r="B8078" t="str">
            <v>Palmtop-Tecnologia Informática, Lda</v>
          </cell>
        </row>
        <row r="8079">
          <cell r="B8079" t="str">
            <v xml:space="preserve">Panadis-Comércio Distribuição,Lda  </v>
          </cell>
        </row>
        <row r="8080">
          <cell r="B8080" t="str">
            <v xml:space="preserve">Panair International, Inc.         </v>
          </cell>
        </row>
        <row r="8081">
          <cell r="B8081" t="str">
            <v xml:space="preserve">Panifor                            </v>
          </cell>
        </row>
        <row r="8082">
          <cell r="B8082" t="str">
            <v xml:space="preserve">Pantapoiein-Criaç.Multimédia,Lda   </v>
          </cell>
        </row>
        <row r="8083">
          <cell r="B8083" t="str">
            <v xml:space="preserve">Pantrans Transitários SA           </v>
          </cell>
        </row>
        <row r="8084">
          <cell r="B8084" t="str">
            <v xml:space="preserve">Papéis Carreira Açores, Lda        </v>
          </cell>
        </row>
        <row r="8085">
          <cell r="B8085" t="str">
            <v xml:space="preserve">Papelaco - Sistemas Segurança,Lda  </v>
          </cell>
        </row>
        <row r="8086">
          <cell r="B8086" t="str">
            <v xml:space="preserve">Papelaco Técnica, SA               </v>
          </cell>
        </row>
        <row r="8087">
          <cell r="B8087" t="str">
            <v xml:space="preserve">Papelaria Clássica, Lda.           </v>
          </cell>
        </row>
        <row r="8088">
          <cell r="B8088" t="str">
            <v xml:space="preserve">Papelaria Fernandes - Lojas, SA    </v>
          </cell>
        </row>
        <row r="8089">
          <cell r="B8089" t="str">
            <v xml:space="preserve">Papelaria Fernandes-Com.Tec.,S.A.  </v>
          </cell>
        </row>
        <row r="8090">
          <cell r="B8090" t="str">
            <v xml:space="preserve">Papelaria Fernandes-Ind.Com.SA     </v>
          </cell>
        </row>
        <row r="8091">
          <cell r="B8091" t="str">
            <v xml:space="preserve">Papelaria Jolefi, Lda.             </v>
          </cell>
        </row>
        <row r="8092">
          <cell r="B8092" t="str">
            <v xml:space="preserve">Papelaria Resarte, Lda             </v>
          </cell>
        </row>
        <row r="8093">
          <cell r="B8093" t="str">
            <v xml:space="preserve">Papelaria Rilingue, Lda            </v>
          </cell>
        </row>
        <row r="8094">
          <cell r="B8094" t="str">
            <v xml:space="preserve">Papelaria Tejo, Lda.               </v>
          </cell>
        </row>
        <row r="8095">
          <cell r="B8095" t="str">
            <v xml:space="preserve">Papelaria Tropical                 </v>
          </cell>
        </row>
        <row r="8096">
          <cell r="B8096" t="str">
            <v xml:space="preserve">Papelaria Universal, Lda           </v>
          </cell>
        </row>
        <row r="8097">
          <cell r="B8097" t="str">
            <v xml:space="preserve">Papelaria Xavier, Lda.             </v>
          </cell>
        </row>
        <row r="8098">
          <cell r="B8098" t="str">
            <v xml:space="preserve">Papelfeliz Lda                     </v>
          </cell>
        </row>
        <row r="8099">
          <cell r="B8099" t="str">
            <v xml:space="preserve">Papelgrafica-Silva e Ribeiro,Lda   </v>
          </cell>
        </row>
        <row r="8100">
          <cell r="B8100" t="str">
            <v xml:space="preserve">Papelmaq - Mat.Escritório, Lda     </v>
          </cell>
        </row>
        <row r="8101">
          <cell r="B8101" t="str">
            <v xml:space="preserve">Paquete &amp; Coelho, Lda              </v>
          </cell>
        </row>
        <row r="8102">
          <cell r="B8102" t="str">
            <v xml:space="preserve">Parábola, Lda                      </v>
          </cell>
        </row>
        <row r="8103">
          <cell r="B8103" t="str">
            <v xml:space="preserve">Paralux - Soc. Iluminação, Lda     </v>
          </cell>
        </row>
        <row r="8104">
          <cell r="B8104" t="str">
            <v xml:space="preserve">Parceiros de Comunicação, Lda      </v>
          </cell>
        </row>
        <row r="8105">
          <cell r="B8105" t="str">
            <v xml:space="preserve">Parceiros de Gestão, Unip.Lda      </v>
          </cell>
        </row>
        <row r="8106">
          <cell r="B8106" t="str">
            <v xml:space="preserve">Parede Sólida Unipessoal,Lda       </v>
          </cell>
        </row>
        <row r="8107">
          <cell r="B8107" t="str">
            <v>Parfel-Soc.Eq.Acess.Industriais Lda</v>
          </cell>
        </row>
        <row r="8108">
          <cell r="B8108" t="str">
            <v xml:space="preserve">Parisete-Móveis e Decorações, Lda  </v>
          </cell>
        </row>
        <row r="8109">
          <cell r="B8109" t="str">
            <v>Parkalgar-Par.Tecnologicos Desporti</v>
          </cell>
        </row>
        <row r="8110">
          <cell r="B8110" t="str">
            <v xml:space="preserve">PARK-CAR                           </v>
          </cell>
        </row>
        <row r="8111">
          <cell r="B8111" t="str">
            <v xml:space="preserve">Parker Hannifin Portugal, Lda      </v>
          </cell>
        </row>
        <row r="8112">
          <cell r="B8112" t="str">
            <v>Parkinstal-Proj. Manut. Estacion,Ld</v>
          </cell>
        </row>
        <row r="8113">
          <cell r="B8113" t="str">
            <v xml:space="preserve">Parmalat Portugal-Prod.Alim.,SA    </v>
          </cell>
        </row>
        <row r="8114">
          <cell r="B8114" t="str">
            <v xml:space="preserve">Parnasse Square Invest             </v>
          </cell>
        </row>
        <row r="8115">
          <cell r="B8115" t="str">
            <v xml:space="preserve">Parque Expo 98, SA                 </v>
          </cell>
        </row>
        <row r="8116">
          <cell r="B8116" t="str">
            <v xml:space="preserve">Partex - Consult.Engenharia, S.A.  </v>
          </cell>
        </row>
        <row r="8117">
          <cell r="B8117" t="str">
            <v xml:space="preserve">Pascoal, Barros &amp; Ferreira, Ldª    </v>
          </cell>
        </row>
        <row r="8118">
          <cell r="B8118" t="str">
            <v xml:space="preserve">Passavante Portuguesa, Lda         </v>
          </cell>
        </row>
        <row r="8119">
          <cell r="B8119" t="str">
            <v xml:space="preserve">Passavante Portuguesa-T.Amb.Lda    </v>
          </cell>
        </row>
        <row r="8120">
          <cell r="B8120" t="str">
            <v xml:space="preserve">Passenger Terminal Expo 2011       </v>
          </cell>
        </row>
        <row r="8121">
          <cell r="B8121" t="str">
            <v xml:space="preserve">Pastelaria Correia &amp; Chaves        </v>
          </cell>
        </row>
        <row r="8122">
          <cell r="B8122" t="str">
            <v>Páteo Alfacinha-Ind.Hoteleiras, Lda</v>
          </cell>
        </row>
        <row r="8123">
          <cell r="B8123" t="str">
            <v xml:space="preserve">PATRICIA ADELAIDE HORTA CAVACO     </v>
          </cell>
        </row>
        <row r="8124">
          <cell r="B8124" t="str">
            <v xml:space="preserve">PATRICIA BELLE AVILA SERPA SERPA   </v>
          </cell>
        </row>
        <row r="8125">
          <cell r="B8125" t="str">
            <v xml:space="preserve">Patricia Costa Mendes              </v>
          </cell>
        </row>
        <row r="8126">
          <cell r="B8126" t="str">
            <v xml:space="preserve">PATRICIA DE FATIMA BAIROS COSTA    </v>
          </cell>
        </row>
        <row r="8127">
          <cell r="B8127" t="str">
            <v xml:space="preserve">PATRICIA JOAO DE ALMEIDA FERNANDES </v>
          </cell>
        </row>
        <row r="8128">
          <cell r="B8128" t="str">
            <v>PATRICIA MARIA DE L.E SOUSA F SILVA</v>
          </cell>
        </row>
        <row r="8129">
          <cell r="B8129" t="str">
            <v xml:space="preserve">PATRICIA PINTO RODRIGUES           </v>
          </cell>
        </row>
        <row r="8130">
          <cell r="B8130" t="str">
            <v>Patricio &amp; Mário Paulo-Rep.Auto,Lda</v>
          </cell>
        </row>
        <row r="8131">
          <cell r="B8131" t="str">
            <v xml:space="preserve">Paula A.V.Santos                   </v>
          </cell>
        </row>
        <row r="8132">
          <cell r="B8132" t="str">
            <v>Paula Alexandra Antunes Marques San</v>
          </cell>
        </row>
        <row r="8133">
          <cell r="B8133" t="str">
            <v xml:space="preserve">Paula Cristina Albino Fernandes    </v>
          </cell>
        </row>
        <row r="8134">
          <cell r="B8134" t="str">
            <v xml:space="preserve">PAULA CRISTINA C.G. BARBOSA        </v>
          </cell>
        </row>
        <row r="8135">
          <cell r="B8135" t="str">
            <v>PAULA CRISTINA E.POUPINHA  S. SERRA</v>
          </cell>
        </row>
        <row r="8136">
          <cell r="B8136" t="str">
            <v xml:space="preserve">PAULA CRISTINA LUCAS               </v>
          </cell>
        </row>
        <row r="8137">
          <cell r="B8137" t="str">
            <v xml:space="preserve">PAULA CRISTINA LUCIO SIMOES        </v>
          </cell>
        </row>
        <row r="8138">
          <cell r="B8138" t="str">
            <v xml:space="preserve">Paula Cristina Lúcio Simões        </v>
          </cell>
        </row>
        <row r="8139">
          <cell r="B8139" t="str">
            <v>PAULA CRISTINA MELO MONTEIRO CHAVES</v>
          </cell>
        </row>
        <row r="8140">
          <cell r="B8140" t="str">
            <v>Paula Cristina Paleta Allen Revez D</v>
          </cell>
        </row>
        <row r="8141">
          <cell r="B8141" t="str">
            <v>Paula Cristina Pinto Capelas Guedes</v>
          </cell>
        </row>
        <row r="8142">
          <cell r="B8142" t="str">
            <v xml:space="preserve">PAULA CRISTINA SANTOS ALMEIDA      </v>
          </cell>
        </row>
        <row r="8143">
          <cell r="B8143" t="str">
            <v>PAULA CRISTINA V ROSA SOARES ALONSO</v>
          </cell>
        </row>
        <row r="8144">
          <cell r="B8144" t="str">
            <v xml:space="preserve">Paula Cristina Véstia Carrasco     </v>
          </cell>
        </row>
        <row r="8145">
          <cell r="B8145" t="str">
            <v xml:space="preserve">PAULA DA COSTA LOPES BELEZA        </v>
          </cell>
        </row>
        <row r="8146">
          <cell r="B8146" t="str">
            <v>PAULA DE FATIMA ANTUNES JACINTO LEA</v>
          </cell>
        </row>
        <row r="8147">
          <cell r="B8147" t="str">
            <v>PAULA DE JESUS DE OLIVEIRA TEIXEIRA</v>
          </cell>
        </row>
        <row r="8148">
          <cell r="B8148" t="str">
            <v xml:space="preserve">PAULA LUÍSA ANDRADE CAMPOS         </v>
          </cell>
        </row>
        <row r="8149">
          <cell r="B8149" t="str">
            <v xml:space="preserve">Paula Luisa de Andrade Campos      </v>
          </cell>
        </row>
        <row r="8150">
          <cell r="B8150" t="str">
            <v xml:space="preserve">PAULA M. HENRIQUES C. GUIMARAES    </v>
          </cell>
        </row>
        <row r="8151">
          <cell r="B8151" t="str">
            <v>PAULA MANUELA CARDOSO DO LIVRAMENTO</v>
          </cell>
        </row>
        <row r="8152">
          <cell r="B8152" t="str">
            <v xml:space="preserve">Paula Manuela Cardoso Livramento   </v>
          </cell>
        </row>
        <row r="8153">
          <cell r="B8153" t="str">
            <v xml:space="preserve">Paula Manuppella                   </v>
          </cell>
        </row>
        <row r="8154">
          <cell r="B8154" t="str">
            <v xml:space="preserve">PAULA MARIA DA LUZ AREZ            </v>
          </cell>
        </row>
        <row r="8155">
          <cell r="B8155" t="str">
            <v xml:space="preserve">PAULA MARIA M.R.DURAO S. MARQUES   </v>
          </cell>
        </row>
        <row r="8156">
          <cell r="B8156" t="str">
            <v xml:space="preserve">Paula Maria Nobre Melo Sobral      </v>
          </cell>
        </row>
        <row r="8157">
          <cell r="B8157" t="str">
            <v xml:space="preserve">Paula Silva Gomes Oliveira         </v>
          </cell>
        </row>
        <row r="8158">
          <cell r="B8158" t="str">
            <v>PAULA TICIANA LEANDRES SOARES ALEXA</v>
          </cell>
        </row>
        <row r="8159">
          <cell r="B8159" t="str">
            <v xml:space="preserve">Paulina da Estrela                 </v>
          </cell>
        </row>
        <row r="8160">
          <cell r="B8160" t="str">
            <v xml:space="preserve">Paulino Anselmo e Filho, Lda       </v>
          </cell>
        </row>
        <row r="8161">
          <cell r="B8161" t="str">
            <v xml:space="preserve">PAULINO ANTONIO ARRUDA             </v>
          </cell>
        </row>
        <row r="8162">
          <cell r="B8162" t="str">
            <v xml:space="preserve">Paulino Fernandes, Lda             </v>
          </cell>
        </row>
        <row r="8163">
          <cell r="B8163" t="str">
            <v xml:space="preserve">Paulino Silva Ventura              </v>
          </cell>
        </row>
        <row r="8164">
          <cell r="B8164" t="str">
            <v xml:space="preserve">Paulino, Soares E Cª, Lda          </v>
          </cell>
        </row>
        <row r="8165">
          <cell r="B8165" t="str">
            <v xml:space="preserve">Paulo A S Fonseca                  </v>
          </cell>
        </row>
        <row r="8166">
          <cell r="B8166" t="str">
            <v xml:space="preserve">Paulo Alcobia                      </v>
          </cell>
        </row>
        <row r="8167">
          <cell r="B8167" t="str">
            <v xml:space="preserve">Paulo Alexandre Abreu Cruz         </v>
          </cell>
        </row>
        <row r="8168">
          <cell r="B8168" t="str">
            <v xml:space="preserve">Paulo Alexandre Araújo             </v>
          </cell>
        </row>
        <row r="8169">
          <cell r="B8169" t="str">
            <v xml:space="preserve">PAULO ALEXANDRE BOTELHO FREITAS    </v>
          </cell>
        </row>
        <row r="8170">
          <cell r="B8170" t="str">
            <v xml:space="preserve">Paulo Alexandre Cabral Luz         </v>
          </cell>
        </row>
        <row r="8171">
          <cell r="B8171" t="str">
            <v xml:space="preserve">PAULO ALEXANDRE CARDOSO LOPES      </v>
          </cell>
        </row>
        <row r="8172">
          <cell r="B8172" t="str">
            <v xml:space="preserve">Paulo Alexandre Lopes Madeira      </v>
          </cell>
        </row>
        <row r="8173">
          <cell r="B8173" t="str">
            <v xml:space="preserve">PAULO ALEXANDRE M.DE SOUSA PACHECO </v>
          </cell>
        </row>
        <row r="8174">
          <cell r="B8174" t="str">
            <v xml:space="preserve">Paulo Alexandre Pereira de Sousa   </v>
          </cell>
        </row>
        <row r="8175">
          <cell r="B8175" t="str">
            <v xml:space="preserve">Paulo Alexandre S.N.Pereira        </v>
          </cell>
        </row>
        <row r="8176">
          <cell r="B8176" t="str">
            <v xml:space="preserve">Paulo Alexandre Santos Soares      </v>
          </cell>
        </row>
        <row r="8177">
          <cell r="B8177" t="str">
            <v xml:space="preserve">PAULO ANDRE AMARAL VIVEIROS        </v>
          </cell>
        </row>
        <row r="8178">
          <cell r="B8178" t="str">
            <v xml:space="preserve">Paulo André Amaral Viveiros        </v>
          </cell>
        </row>
        <row r="8179">
          <cell r="B8179" t="str">
            <v xml:space="preserve">PAULO ANDRE DE MENESES BAZAN       </v>
          </cell>
        </row>
        <row r="8180">
          <cell r="B8180" t="str">
            <v xml:space="preserve">PAULO ANTONIO MURCHO FRADIQUE      </v>
          </cell>
        </row>
        <row r="8181">
          <cell r="B8181" t="str">
            <v>PAULO BERNARDINO INACIO G. PALMEIRA</v>
          </cell>
        </row>
        <row r="8182">
          <cell r="B8182" t="str">
            <v xml:space="preserve">PAULO CESAR ALVES NUNES            </v>
          </cell>
        </row>
        <row r="8183">
          <cell r="B8183" t="str">
            <v xml:space="preserve">PAULO CÉSAR ARMAS LEAL             </v>
          </cell>
        </row>
        <row r="8184">
          <cell r="B8184" t="str">
            <v xml:space="preserve">PAULO CESAR GUERREIRO ATANAZIO     </v>
          </cell>
        </row>
        <row r="8185">
          <cell r="B8185" t="str">
            <v xml:space="preserve">Paulo Correia                      </v>
          </cell>
        </row>
        <row r="8186">
          <cell r="B8186" t="str">
            <v xml:space="preserve">Paulo Correia - Niposom            </v>
          </cell>
        </row>
        <row r="8187">
          <cell r="B8187" t="str">
            <v xml:space="preserve">Paulo da Trindade Ferreira         </v>
          </cell>
        </row>
        <row r="8188">
          <cell r="B8188" t="str">
            <v>Paulo de Melo Figueiredo-Tec.Elect.</v>
          </cell>
        </row>
        <row r="8189">
          <cell r="B8189" t="str">
            <v xml:space="preserve">PAULO FERNANDO V.SILVA PEREIRA     </v>
          </cell>
        </row>
        <row r="8190">
          <cell r="B8190" t="str">
            <v xml:space="preserve">Paulo Horta                        </v>
          </cell>
        </row>
        <row r="8191">
          <cell r="B8191" t="str">
            <v xml:space="preserve">PAULO ISMAEL SALGADO FERREIRA      </v>
          </cell>
        </row>
        <row r="8192">
          <cell r="B8192" t="str">
            <v xml:space="preserve">Paulo J. Ferreira Simões           </v>
          </cell>
        </row>
        <row r="8193">
          <cell r="B8193" t="str">
            <v xml:space="preserve">PAULO JORGE  DA SILVA FIALHO       </v>
          </cell>
        </row>
        <row r="8194">
          <cell r="B8194" t="str">
            <v>PAULO JORGE  GONÇALVES FERREIRA MAR</v>
          </cell>
        </row>
        <row r="8195">
          <cell r="B8195" t="str">
            <v xml:space="preserve">Paulo Jorge A. Santos / Guiné      </v>
          </cell>
        </row>
        <row r="8196">
          <cell r="B8196" t="str">
            <v xml:space="preserve">Paulo Jorge Almeida Batista        </v>
          </cell>
        </row>
        <row r="8197">
          <cell r="B8197" t="str">
            <v xml:space="preserve">PAULO JORGE ANTUNES FERNANDES      </v>
          </cell>
        </row>
        <row r="8198">
          <cell r="B8198" t="str">
            <v xml:space="preserve">Paulo Jorge Antunes Fernandes      </v>
          </cell>
        </row>
        <row r="8199">
          <cell r="B8199" t="str">
            <v xml:space="preserve">PAULO JORGE BATISTA ROMAO          </v>
          </cell>
        </row>
        <row r="8200">
          <cell r="B8200" t="str">
            <v>PAULO JORGE BOTELHO DA COSTA MESTRE</v>
          </cell>
        </row>
        <row r="8201">
          <cell r="B8201" t="str">
            <v xml:space="preserve">PAULO JORGE BRITO DIONISIO         </v>
          </cell>
        </row>
        <row r="8202">
          <cell r="B8202" t="str">
            <v xml:space="preserve">Paulo Jorge Cunha Lopes Cardoso    </v>
          </cell>
        </row>
        <row r="8203">
          <cell r="B8203" t="str">
            <v xml:space="preserve">Paulo Jorge da Rosa Garcia         </v>
          </cell>
        </row>
        <row r="8204">
          <cell r="B8204" t="str">
            <v xml:space="preserve">Paulo Jorge de Gusmão Teixeira     </v>
          </cell>
        </row>
        <row r="8205">
          <cell r="B8205" t="str">
            <v xml:space="preserve">Paulo Jorge de Morais Salvador     </v>
          </cell>
        </row>
        <row r="8206">
          <cell r="B8206" t="str">
            <v xml:space="preserve">PAULO JORGE FALCAO SANTOS          </v>
          </cell>
        </row>
        <row r="8207">
          <cell r="B8207" t="str">
            <v xml:space="preserve">PAULO JORGE FERNANDES PEREIRA      </v>
          </cell>
        </row>
        <row r="8208">
          <cell r="B8208" t="str">
            <v xml:space="preserve">PAULO JORGE FERREIRA DA COSTA      </v>
          </cell>
        </row>
        <row r="8209">
          <cell r="B8209" t="str">
            <v xml:space="preserve">PAULO JORGE GONCALVES DE ANDRADE   </v>
          </cell>
        </row>
        <row r="8210">
          <cell r="B8210" t="str">
            <v xml:space="preserve">PAULO JORGE LIMA MENDES            </v>
          </cell>
        </row>
        <row r="8211">
          <cell r="B8211" t="str">
            <v xml:space="preserve">Paulo Jorge Lopes Fidalgo          </v>
          </cell>
        </row>
        <row r="8212">
          <cell r="B8212" t="str">
            <v xml:space="preserve">PAULO JORGE NUNES LOURENCO         </v>
          </cell>
        </row>
        <row r="8213">
          <cell r="B8213" t="str">
            <v xml:space="preserve">PAULO JORGE PEREIRA GARCIA         </v>
          </cell>
        </row>
        <row r="8214">
          <cell r="B8214" t="str">
            <v xml:space="preserve">Paulo Jorge Pimentel Batista       </v>
          </cell>
        </row>
        <row r="8215">
          <cell r="B8215" t="str">
            <v xml:space="preserve">Paulo Jorge Pimentel Batista       </v>
          </cell>
        </row>
        <row r="8216">
          <cell r="B8216" t="str">
            <v xml:space="preserve">Paulo Jorge Pires Nunes            </v>
          </cell>
        </row>
        <row r="8217">
          <cell r="B8217" t="str">
            <v xml:space="preserve">PAULO JORGE SANTOS SILVA           </v>
          </cell>
        </row>
        <row r="8218">
          <cell r="B8218" t="str">
            <v xml:space="preserve">PAULO JORGE SILVA BENTO            </v>
          </cell>
        </row>
        <row r="8219">
          <cell r="B8219" t="str">
            <v xml:space="preserve">Paulo Jorge Silva Teixeira Machado </v>
          </cell>
        </row>
        <row r="8220">
          <cell r="B8220" t="str">
            <v xml:space="preserve">PAULO JORGE TIMOTEO                </v>
          </cell>
        </row>
        <row r="8221">
          <cell r="B8221" t="str">
            <v xml:space="preserve">Paulo José A. Cabral               </v>
          </cell>
        </row>
        <row r="8222">
          <cell r="B8222" t="str">
            <v xml:space="preserve">PAULO JOSE MARTINS DE SOUSA        </v>
          </cell>
        </row>
        <row r="8223">
          <cell r="B8223" t="str">
            <v xml:space="preserve">PAULO JOSE MARTINS MARUJO          </v>
          </cell>
        </row>
        <row r="8224">
          <cell r="B8224" t="str">
            <v xml:space="preserve">Paulo José Palma Rodrigues         </v>
          </cell>
        </row>
        <row r="8225">
          <cell r="B8225" t="str">
            <v xml:space="preserve">Paulo José Pereira                 </v>
          </cell>
        </row>
        <row r="8226">
          <cell r="B8226" t="str">
            <v xml:space="preserve">Paulo Lemos, Unipessoal, Lda       </v>
          </cell>
        </row>
        <row r="8227">
          <cell r="B8227" t="str">
            <v xml:space="preserve">Paulo Lucena                       </v>
          </cell>
        </row>
        <row r="8228">
          <cell r="B8228" t="str">
            <v xml:space="preserve">Paulo M. A. Dâmaso                 </v>
          </cell>
        </row>
        <row r="8229">
          <cell r="B8229" t="str">
            <v xml:space="preserve">Paulo Manuel Antunes e Silva       </v>
          </cell>
        </row>
        <row r="8230">
          <cell r="B8230" t="str">
            <v xml:space="preserve">PAULO MANUEL DE SOUSA FERNANDES    </v>
          </cell>
        </row>
        <row r="8231">
          <cell r="B8231" t="str">
            <v>PAULO MANUEL EIRAS DE OLIVEIRA BERN</v>
          </cell>
        </row>
        <row r="8232">
          <cell r="B8232" t="str">
            <v xml:space="preserve">Paulo Manuel Fernandes Monteiro    </v>
          </cell>
        </row>
        <row r="8233">
          <cell r="B8233" t="str">
            <v xml:space="preserve">Paulo Manuel Moniz Resendes        </v>
          </cell>
        </row>
        <row r="8234">
          <cell r="B8234" t="str">
            <v xml:space="preserve">PAULO MARTINS MELO                 </v>
          </cell>
        </row>
        <row r="8235">
          <cell r="B8235" t="str">
            <v xml:space="preserve">Paulo Neto Miranda Jóias, Lda      </v>
          </cell>
        </row>
        <row r="8236">
          <cell r="B8236" t="str">
            <v xml:space="preserve">PAULO NOBRE DA CUNHA               </v>
          </cell>
        </row>
        <row r="8237">
          <cell r="B8237" t="str">
            <v xml:space="preserve">PAULO NUNO MARTINHO DOS SANTOS     </v>
          </cell>
        </row>
        <row r="8238">
          <cell r="B8238" t="str">
            <v xml:space="preserve">Paulo Otero                        </v>
          </cell>
        </row>
        <row r="8239">
          <cell r="B8239" t="str">
            <v xml:space="preserve">Paulo Pires da Gama-Arq.Assoc.Lda  </v>
          </cell>
        </row>
        <row r="8240">
          <cell r="B8240" t="str">
            <v xml:space="preserve">Paulo Regino Viegas Murta          </v>
          </cell>
        </row>
        <row r="8241">
          <cell r="B8241" t="str">
            <v xml:space="preserve">Paulo Ricardo da Ponte Arruda      </v>
          </cell>
        </row>
        <row r="8242">
          <cell r="B8242" t="str">
            <v xml:space="preserve">Paulo Ricardo Duarte Coelho        </v>
          </cell>
        </row>
        <row r="8243">
          <cell r="B8243" t="str">
            <v xml:space="preserve">PAULO RICARDO GARCÊS LEAL          </v>
          </cell>
        </row>
        <row r="8244">
          <cell r="B8244" t="str">
            <v xml:space="preserve">PAULO RICARDO LIMA VIEIRO          </v>
          </cell>
        </row>
        <row r="8245">
          <cell r="B8245" t="str">
            <v xml:space="preserve">Paulo S. Conde,Lda                 </v>
          </cell>
        </row>
        <row r="8246">
          <cell r="B8246" t="str">
            <v xml:space="preserve">PAULO SALDANHA MEDO                </v>
          </cell>
        </row>
        <row r="8247">
          <cell r="B8247" t="str">
            <v xml:space="preserve">Paulo Sanches Albino               </v>
          </cell>
        </row>
        <row r="8248">
          <cell r="B8248" t="str">
            <v>Paulo Sérgio Castelo Rodrigues Jesu</v>
          </cell>
        </row>
        <row r="8249">
          <cell r="B8249" t="str">
            <v xml:space="preserve">Paulo Sergio Isidro Caixeiro       </v>
          </cell>
        </row>
        <row r="8250">
          <cell r="B8250" t="str">
            <v xml:space="preserve">Paulo Soares-Soc.Unipessoal, Lda   </v>
          </cell>
        </row>
        <row r="8251">
          <cell r="B8251" t="str">
            <v xml:space="preserve">Paulomar-Rep.Venda Veíc.Auto,Lda   </v>
          </cell>
        </row>
        <row r="8252">
          <cell r="B8252" t="str">
            <v xml:space="preserve">Paumage-Móv.Estofos,Decoraç.,Lda   </v>
          </cell>
        </row>
        <row r="8253">
          <cell r="B8253" t="str">
            <v xml:space="preserve">PAV3D - Pavimentação, Lda          </v>
          </cell>
        </row>
        <row r="8254">
          <cell r="B8254" t="str">
            <v>PaveCare-Manutª Pavimentos Aeroport</v>
          </cell>
        </row>
        <row r="8255">
          <cell r="B8255" t="str">
            <v xml:space="preserve">Pavesil-Serralharia Civil, Lda     </v>
          </cell>
        </row>
        <row r="8256">
          <cell r="B8256" t="str">
            <v xml:space="preserve">Pavia - Pavimentos e Vias, SA      </v>
          </cell>
        </row>
        <row r="8257">
          <cell r="B8257" t="str">
            <v xml:space="preserve">Pavimetal-Produtos Metálicos,Lda   </v>
          </cell>
        </row>
        <row r="8258">
          <cell r="B8258" t="str">
            <v>PAV-Profissionais Áudio e Video Lda</v>
          </cell>
        </row>
        <row r="8259">
          <cell r="B8259" t="str">
            <v xml:space="preserve">Payet Rey Cauvi-Abogados           </v>
          </cell>
        </row>
        <row r="8260">
          <cell r="B8260" t="str">
            <v xml:space="preserve">PBS-Portugal Bateria Serviço       </v>
          </cell>
        </row>
        <row r="8261">
          <cell r="B8261" t="str">
            <v xml:space="preserve">PCMaq-Fabricação Eq.Industriais,SA </v>
          </cell>
        </row>
        <row r="8262">
          <cell r="B8262" t="str">
            <v xml:space="preserve">PCQuatro-F.Novas Tecnologias,Lda   </v>
          </cell>
        </row>
        <row r="8263">
          <cell r="B8263" t="str">
            <v>PEA-Parque Eólico da Serra-Unipesso</v>
          </cell>
        </row>
        <row r="8264">
          <cell r="B8264" t="str">
            <v xml:space="preserve">PÊBÊ                               </v>
          </cell>
        </row>
        <row r="8265">
          <cell r="B8265" t="str">
            <v xml:space="preserve">Pêbê-Promoções Publicitárias, Lda  </v>
          </cell>
        </row>
        <row r="8266">
          <cell r="B8266" t="str">
            <v xml:space="preserve">Peça de Fruta                      </v>
          </cell>
        </row>
        <row r="8267">
          <cell r="B8267" t="str">
            <v xml:space="preserve">Peçalis-Peças e Acess.P/Aut.,Lda   </v>
          </cell>
        </row>
        <row r="8268">
          <cell r="B8268" t="str">
            <v xml:space="preserve">Pecnon-Gab.Est. e Projectos,Lda    </v>
          </cell>
        </row>
        <row r="8269">
          <cell r="B8269" t="str">
            <v xml:space="preserve">Pecol-Sistemas de Fixação, SA      </v>
          </cell>
        </row>
        <row r="8270">
          <cell r="B8270" t="str">
            <v xml:space="preserve">Pedamb-Engenharia Ambiental, Lda   </v>
          </cell>
        </row>
        <row r="8271">
          <cell r="B8271" t="str">
            <v xml:space="preserve">Pedra Base - Formação, Lda         </v>
          </cell>
        </row>
        <row r="8272">
          <cell r="B8272" t="str">
            <v xml:space="preserve">Pedro &amp; Paula - Arquit.Interiores, </v>
          </cell>
        </row>
        <row r="8273">
          <cell r="B8273" t="str">
            <v>PEDRO ALEXANDRE DE JESUS NOBRE RODR</v>
          </cell>
        </row>
        <row r="8274">
          <cell r="B8274" t="str">
            <v xml:space="preserve">PEDRO ALEXANDRE GOMES COELHO       </v>
          </cell>
        </row>
        <row r="8275">
          <cell r="B8275" t="str">
            <v xml:space="preserve">PEDRO ALEXANDRE MOREIRA SILVA      </v>
          </cell>
        </row>
        <row r="8276">
          <cell r="B8276" t="str">
            <v>Pedro Alexandre Ol.Soares Per.Silva</v>
          </cell>
        </row>
        <row r="8277">
          <cell r="B8277" t="str">
            <v>Pedro Alexandre Oliveira Soares P.S</v>
          </cell>
        </row>
        <row r="8278">
          <cell r="B8278" t="str">
            <v xml:space="preserve">Pedro Andrade de Sousa             </v>
          </cell>
        </row>
        <row r="8279">
          <cell r="B8279" t="str">
            <v xml:space="preserve">Pedro Artur Saraiva Alves de Abreu </v>
          </cell>
        </row>
        <row r="8280">
          <cell r="B8280" t="str">
            <v xml:space="preserve">PEDRO AVILA PERREIRA DE FREITAS    </v>
          </cell>
        </row>
        <row r="8281">
          <cell r="B8281" t="str">
            <v>PEDRO BAETA NEVES MONTEIRO FERNANDE</v>
          </cell>
        </row>
        <row r="8282">
          <cell r="B8282" t="str">
            <v xml:space="preserve">PEDRO CELESTINO B.ALVES MACHADO    </v>
          </cell>
        </row>
        <row r="8283">
          <cell r="B8283" t="str">
            <v xml:space="preserve">Pedro Coelho - Edições, Lda        </v>
          </cell>
        </row>
        <row r="8284">
          <cell r="B8284" t="str">
            <v xml:space="preserve">Pedro e Mantovani, S.A.            </v>
          </cell>
        </row>
        <row r="8285">
          <cell r="B8285" t="str">
            <v xml:space="preserve">Pedro Eman.Resendes Bettencourt    </v>
          </cell>
        </row>
        <row r="8286">
          <cell r="B8286" t="str">
            <v xml:space="preserve">PEDRO EMANUEL CABRAL REIS          </v>
          </cell>
        </row>
        <row r="8287">
          <cell r="B8287" t="str">
            <v xml:space="preserve">PEDRO EMANUEL RESENDES BETTENCOURT </v>
          </cell>
        </row>
        <row r="8288">
          <cell r="B8288" t="str">
            <v xml:space="preserve">Pedro Filipe Sousa Ponte           </v>
          </cell>
        </row>
        <row r="8289">
          <cell r="B8289" t="str">
            <v xml:space="preserve">PEDRO GIL DE SOUSA AMORIM          </v>
          </cell>
        </row>
        <row r="8290">
          <cell r="B8290" t="str">
            <v>PEDRO HENRIQUE G. DE ALMEIDA SANTOS</v>
          </cell>
        </row>
        <row r="8291">
          <cell r="B8291" t="str">
            <v>Pedro Hugo Teixeira Alves Luís Moit</v>
          </cell>
        </row>
        <row r="8292">
          <cell r="B8292" t="str">
            <v xml:space="preserve">Pedro Humberto A. Damião Dias      </v>
          </cell>
        </row>
        <row r="8293">
          <cell r="B8293" t="str">
            <v xml:space="preserve">Pedro Humberto A.Damião Dias       </v>
          </cell>
        </row>
        <row r="8294">
          <cell r="B8294" t="str">
            <v xml:space="preserve">PEDRO ISAAC DIAS SOLIPA            </v>
          </cell>
        </row>
        <row r="8295">
          <cell r="B8295" t="str">
            <v xml:space="preserve">Pedro Ivo Ferin Marques Pereira    </v>
          </cell>
        </row>
        <row r="8296">
          <cell r="B8296" t="str">
            <v>PEDRO JOÃO MAGALHÃES OLIVEIRA PERPE</v>
          </cell>
        </row>
        <row r="8297">
          <cell r="B8297" t="str">
            <v xml:space="preserve">PEDRO JORGE CORREIA                </v>
          </cell>
        </row>
        <row r="8298">
          <cell r="B8298" t="str">
            <v xml:space="preserve">Pedro Jorge de Aquino da Silva     </v>
          </cell>
        </row>
        <row r="8299">
          <cell r="B8299" t="str">
            <v xml:space="preserve">PEDRO JORGE F. LOUREIRO DE ALMEIDA </v>
          </cell>
        </row>
        <row r="8300">
          <cell r="B8300" t="str">
            <v xml:space="preserve">PEDRO JORGE FERREIRA FERNANDES     </v>
          </cell>
        </row>
        <row r="8301">
          <cell r="B8301" t="str">
            <v xml:space="preserve">PEDRO JORGE VIEGAS SIMOES          </v>
          </cell>
        </row>
        <row r="8302">
          <cell r="B8302" t="str">
            <v xml:space="preserve">PEDRO JOSÉ DE CARVALHO BEJA NEVES  </v>
          </cell>
        </row>
        <row r="8303">
          <cell r="B8303" t="str">
            <v xml:space="preserve">Pedro José Felix Baptista Neves    </v>
          </cell>
        </row>
        <row r="8304">
          <cell r="B8304" t="str">
            <v xml:space="preserve">PEDRO JOSÉ MAGALHAES AMARO         </v>
          </cell>
        </row>
        <row r="8305">
          <cell r="B8305" t="str">
            <v xml:space="preserve">Pedro Lobo-Soc. Unipessoal, Lda    </v>
          </cell>
        </row>
        <row r="8306">
          <cell r="B8306" t="str">
            <v xml:space="preserve">PEDRO LUÍS AZEVEDO BRAGA           </v>
          </cell>
        </row>
        <row r="8307">
          <cell r="B8307" t="str">
            <v xml:space="preserve">PEDRO LUIS M. PARDAL MONTEIRO      </v>
          </cell>
        </row>
        <row r="8308">
          <cell r="B8308" t="str">
            <v xml:space="preserve">PEDRO LUIS SOARES JOYCE            </v>
          </cell>
        </row>
        <row r="8309">
          <cell r="B8309" t="str">
            <v xml:space="preserve">Pedro M. Rodrigues Prazeres        </v>
          </cell>
        </row>
        <row r="8310">
          <cell r="B8310" t="str">
            <v>Pedro M.Oliveira-Const.Soc.Unip.Lda</v>
          </cell>
        </row>
        <row r="8311">
          <cell r="B8311" t="str">
            <v>Pedro M.Silva,Garcia Jr.,Caiado Ass</v>
          </cell>
        </row>
        <row r="8312">
          <cell r="B8312" t="str">
            <v xml:space="preserve">PEDRO MANUEL FERNANDES MALCATA     </v>
          </cell>
        </row>
        <row r="8313">
          <cell r="B8313" t="str">
            <v xml:space="preserve">Pedro Manuel Garcia Vieira Neto    </v>
          </cell>
        </row>
        <row r="8314">
          <cell r="B8314" t="str">
            <v xml:space="preserve">Pedro Manuel Lourenço Souto        </v>
          </cell>
        </row>
        <row r="8315">
          <cell r="B8315" t="str">
            <v xml:space="preserve">Pedro Mata                         </v>
          </cell>
        </row>
        <row r="8316">
          <cell r="B8316" t="str">
            <v xml:space="preserve">Pedro MIguel Albergaria C.Lucas    </v>
          </cell>
        </row>
        <row r="8317">
          <cell r="B8317" t="str">
            <v>PEDRO MIGUEL ALBERGARIA CABRAL LUCA</v>
          </cell>
        </row>
        <row r="8318">
          <cell r="B8318" t="str">
            <v xml:space="preserve">PEDRO MIGUEL AZEVEDO DE CASTRO     </v>
          </cell>
        </row>
        <row r="8319">
          <cell r="B8319" t="str">
            <v xml:space="preserve">Pedro Miguel B. Freitas Brazuna    </v>
          </cell>
        </row>
        <row r="8320">
          <cell r="B8320" t="str">
            <v xml:space="preserve">PEDRO MIGUEL BARROS CARREIRA       </v>
          </cell>
        </row>
        <row r="8321">
          <cell r="B8321" t="str">
            <v xml:space="preserve">PEDRO MIGUEL DE MOURA DA COSTA     </v>
          </cell>
        </row>
        <row r="8322">
          <cell r="B8322" t="str">
            <v xml:space="preserve">PEDRO MIGUEL FERREIRA GABRIEL      </v>
          </cell>
        </row>
        <row r="8323">
          <cell r="B8323" t="str">
            <v xml:space="preserve">Pedro Miguel Ferreira Pinto        </v>
          </cell>
        </row>
        <row r="8324">
          <cell r="B8324" t="str">
            <v xml:space="preserve">PEDRO MIGUEL FONSECA LEITAO        </v>
          </cell>
        </row>
        <row r="8325">
          <cell r="B8325" t="str">
            <v xml:space="preserve">PEDRO MIGUEL MACHADO MOREIRA       </v>
          </cell>
        </row>
        <row r="8326">
          <cell r="B8326" t="str">
            <v xml:space="preserve">PEDRO MIGUEL MESQUITA PADESCA      </v>
          </cell>
        </row>
        <row r="8327">
          <cell r="B8327" t="str">
            <v>PEDRO MIGUEL NOGUEIRA ROSARIO RAMOS</v>
          </cell>
        </row>
        <row r="8328">
          <cell r="B8328" t="str">
            <v>PEDRO MIGUEL P.  VASCONCELOS MACHAD</v>
          </cell>
        </row>
        <row r="8329">
          <cell r="B8329" t="str">
            <v>Pedro Miguel P. Vasconcelos Machado</v>
          </cell>
        </row>
        <row r="8330">
          <cell r="B8330" t="str">
            <v xml:space="preserve">PEDRO MIGUEL RAPOSO DE SOUSA       </v>
          </cell>
        </row>
        <row r="8331">
          <cell r="B8331" t="str">
            <v xml:space="preserve">PEDRO MIGUEL SEQUEIRA FERNANDES    </v>
          </cell>
        </row>
        <row r="8332">
          <cell r="B8332" t="str">
            <v xml:space="preserve">PEDRO MIGUEL TRANSMONTANO SEMEDO   </v>
          </cell>
        </row>
        <row r="8333">
          <cell r="B8333" t="str">
            <v xml:space="preserve">PEDRO MIGUEL VICENTE MASCARENHAS   </v>
          </cell>
        </row>
        <row r="8334">
          <cell r="B8334" t="str">
            <v xml:space="preserve">Pedro Monteiro Fernandes           </v>
          </cell>
        </row>
        <row r="8335">
          <cell r="B8335" t="str">
            <v>Pedro Mora Porteiro,Arquitecto Unip</v>
          </cell>
        </row>
        <row r="8336">
          <cell r="B8336" t="str">
            <v xml:space="preserve">PEDRO NUNO DOS SANTOS AGUIAR       </v>
          </cell>
        </row>
        <row r="8337">
          <cell r="B8337" t="str">
            <v xml:space="preserve">Pedro Nuno Gomes Mendonça          </v>
          </cell>
        </row>
        <row r="8338">
          <cell r="B8338" t="str">
            <v xml:space="preserve">Pedro Nuno Lemos Sequeira Carvalho </v>
          </cell>
        </row>
        <row r="8339">
          <cell r="B8339" t="str">
            <v xml:space="preserve">PEDRO NUNO MATEUS PINTO            </v>
          </cell>
        </row>
        <row r="8340">
          <cell r="B8340" t="str">
            <v xml:space="preserve">Pedro Nuno Soares Chaves           </v>
          </cell>
        </row>
        <row r="8341">
          <cell r="B8341" t="str">
            <v xml:space="preserve">Pedro Paulo Cordeiro Medeiros      </v>
          </cell>
        </row>
        <row r="8342">
          <cell r="B8342" t="str">
            <v xml:space="preserve">Pedro Pereira                      </v>
          </cell>
        </row>
        <row r="8343">
          <cell r="B8343" t="str">
            <v xml:space="preserve">PEDRO PIEDADE MIGUEL               </v>
          </cell>
        </row>
        <row r="8344">
          <cell r="B8344" t="str">
            <v xml:space="preserve">Pedro Santos - Repr.Serviços, Lda  </v>
          </cell>
        </row>
        <row r="8345">
          <cell r="B8345" t="str">
            <v xml:space="preserve">Pedro Serras, Lda                  </v>
          </cell>
        </row>
        <row r="8346">
          <cell r="B8346" t="str">
            <v xml:space="preserve">Pedro Silva Dias                   </v>
          </cell>
        </row>
        <row r="8347">
          <cell r="B8347" t="str">
            <v xml:space="preserve">Pedrosa Amado, Unipessoal          </v>
          </cell>
        </row>
        <row r="8348">
          <cell r="B8348" t="str">
            <v>Pefipresa - Protec. C/Incêndios,Lda</v>
          </cell>
        </row>
        <row r="8349">
          <cell r="B8349" t="str">
            <v xml:space="preserve">Peixoto de Sousa                   </v>
          </cell>
        </row>
        <row r="8350">
          <cell r="B8350" t="str">
            <v xml:space="preserve">Peixoto e Carmo,Lda                </v>
          </cell>
        </row>
        <row r="8351">
          <cell r="B8351" t="str">
            <v xml:space="preserve">Peixoto,Soares e Peixoto, Lda      </v>
          </cell>
        </row>
        <row r="8352">
          <cell r="B8352" t="str">
            <v xml:space="preserve">Pena,Machete.B.Moniz,N.Guedes,Ruiz </v>
          </cell>
        </row>
        <row r="8353">
          <cell r="B8353" t="str">
            <v xml:space="preserve">Pengest-Plan.Engenharia Gestão,Lda </v>
          </cell>
        </row>
        <row r="8354">
          <cell r="B8354" t="str">
            <v xml:space="preserve">PENHORADO - FINANÇAS               </v>
          </cell>
        </row>
        <row r="8355">
          <cell r="B8355" t="str">
            <v>Penhorado-Inst.Gestão Fin.Se.Social</v>
          </cell>
        </row>
        <row r="8356">
          <cell r="B8356" t="str">
            <v>Peninsula Investimentos Turisticos,</v>
          </cell>
        </row>
        <row r="8357">
          <cell r="B8357" t="str">
            <v>Penquima-Produtos Quimicos Industri</v>
          </cell>
        </row>
        <row r="8358">
          <cell r="B8358" t="str">
            <v xml:space="preserve">Pentacom Comunicação, SA           </v>
          </cell>
        </row>
        <row r="8359">
          <cell r="B8359" t="str">
            <v>Pentacor-Artes Gráficas e Informáti</v>
          </cell>
        </row>
        <row r="8360">
          <cell r="B8360" t="str">
            <v xml:space="preserve">Pentagonal-Prom.Rep.Marketing,Lda  </v>
          </cell>
        </row>
        <row r="8361">
          <cell r="B8361" t="str">
            <v>Pentaquímica-Prod.Man.Industrial,Ld</v>
          </cell>
        </row>
        <row r="8362">
          <cell r="B8362" t="str">
            <v xml:space="preserve">Penton Media, Inc                  </v>
          </cell>
        </row>
        <row r="8363">
          <cell r="B8363" t="str">
            <v xml:space="preserve">Perbitécnica-Fer.Elec.Algarve,Lda  </v>
          </cell>
        </row>
        <row r="8364">
          <cell r="B8364" t="str">
            <v xml:space="preserve">Perce Global-Objectos Artisticos   </v>
          </cell>
        </row>
        <row r="8365">
          <cell r="B8365" t="str">
            <v xml:space="preserve">Percentil, Lda                     </v>
          </cell>
        </row>
        <row r="8366">
          <cell r="B8366" t="str">
            <v xml:space="preserve">Percurso-Arq.Des.Planeamento,CRL   </v>
          </cell>
        </row>
        <row r="8367">
          <cell r="B8367" t="str">
            <v xml:space="preserve">Pereira &amp; Ezequiel, Telecomun.,Lda </v>
          </cell>
        </row>
        <row r="8368">
          <cell r="B8368" t="str">
            <v xml:space="preserve">Pereira &amp; Goulart, Lda             </v>
          </cell>
        </row>
        <row r="8369">
          <cell r="B8369" t="str">
            <v xml:space="preserve">Pereira e Bessone, Lda.            </v>
          </cell>
        </row>
        <row r="8370">
          <cell r="B8370" t="str">
            <v xml:space="preserve">Pereira e Pereira, Lda             </v>
          </cell>
        </row>
        <row r="8371">
          <cell r="B8371" t="str">
            <v xml:space="preserve">Pereira, Lda. (ITALIANO)           </v>
          </cell>
        </row>
        <row r="8372">
          <cell r="B8372" t="str">
            <v xml:space="preserve">Perfilforma -Com.Equipamentos, Lda </v>
          </cell>
        </row>
        <row r="8373">
          <cell r="B8373" t="str">
            <v>Perfil-Fundações e Hidrogeologia, L</v>
          </cell>
        </row>
        <row r="8374">
          <cell r="B8374" t="str">
            <v xml:space="preserve">Perfomances Humaines Techniques    </v>
          </cell>
        </row>
        <row r="8375">
          <cell r="B8375" t="str">
            <v xml:space="preserve">PERFOMETAL                         </v>
          </cell>
        </row>
        <row r="8376">
          <cell r="B8376" t="str">
            <v>Perfometal-Perf.Metálica-S.Unip.Lda</v>
          </cell>
        </row>
        <row r="8377">
          <cell r="B8377" t="str">
            <v xml:space="preserve">Perform-Proj.Est.Org.Desenvolv.SA  </v>
          </cell>
        </row>
        <row r="8378">
          <cell r="B8378" t="str">
            <v>Pericofragens-Confragens e Andaimes</v>
          </cell>
        </row>
        <row r="8379">
          <cell r="B8379" t="str">
            <v xml:space="preserve">Perjardins-Jardins Perafita, Lda   </v>
          </cell>
        </row>
        <row r="8380">
          <cell r="B8380" t="str">
            <v xml:space="preserve">Perlini-Internacional              </v>
          </cell>
        </row>
        <row r="8381">
          <cell r="B8381" t="str">
            <v xml:space="preserve">PERPETUA DA CONCEIÇÃO G. EVARISTO  </v>
          </cell>
        </row>
        <row r="8382">
          <cell r="B8382" t="str">
            <v xml:space="preserve">Perserve-E.Trabalho Temporário,Lda </v>
          </cell>
        </row>
        <row r="8383">
          <cell r="B8383" t="str">
            <v xml:space="preserve">Personalidade Laser, Lda           </v>
          </cell>
        </row>
        <row r="8384">
          <cell r="B8384" t="str">
            <v xml:space="preserve">Personalis - Ent.Personaliz.,Lda   </v>
          </cell>
        </row>
        <row r="8385">
          <cell r="B8385" t="str">
            <v>Perspectivas Coloridas-Unipessoal L</v>
          </cell>
        </row>
        <row r="8386">
          <cell r="B8386" t="str">
            <v xml:space="preserve">Perta-Soc.Equip.Const.Civil        </v>
          </cell>
        </row>
        <row r="8387">
          <cell r="B8387" t="str">
            <v xml:space="preserve">Pertmaster LLC                     </v>
          </cell>
        </row>
        <row r="8388">
          <cell r="B8388" t="str">
            <v xml:space="preserve">Pertmaster Ltd                     </v>
          </cell>
        </row>
        <row r="8389">
          <cell r="B8389" t="str">
            <v>PESTKIL-Controlo Integrado de Praga</v>
          </cell>
        </row>
        <row r="8390">
          <cell r="B8390" t="str">
            <v>Pestox-Cont. Def. Meio Ambiente,Lda</v>
          </cell>
        </row>
        <row r="8391">
          <cell r="B8391" t="str">
            <v xml:space="preserve">Peter East Associates Limited      </v>
          </cell>
        </row>
        <row r="8392">
          <cell r="B8392" t="str">
            <v xml:space="preserve">Peter Lang                         </v>
          </cell>
        </row>
        <row r="8393">
          <cell r="B8393" t="str">
            <v xml:space="preserve">Peter Wetherill                    </v>
          </cell>
        </row>
        <row r="8394">
          <cell r="B8394" t="str">
            <v>PETIL Proj.Eng.,Tecnol.Informát., L</v>
          </cell>
        </row>
        <row r="8395">
          <cell r="B8395" t="str">
            <v xml:space="preserve">Petit Ciel (Açores), Lda           </v>
          </cell>
        </row>
        <row r="8396">
          <cell r="B8396" t="str">
            <v xml:space="preserve">Petrica, Editores, Lda             </v>
          </cell>
        </row>
        <row r="8397">
          <cell r="B8397" t="str">
            <v xml:space="preserve">Petroassist-Assist.Electrónica, SA </v>
          </cell>
        </row>
        <row r="8398">
          <cell r="B8398" t="str">
            <v xml:space="preserve">Petrochem                          </v>
          </cell>
        </row>
        <row r="8399">
          <cell r="B8399" t="str">
            <v>Petroferr-Comércio Combustíveis,Lda</v>
          </cell>
        </row>
        <row r="8400">
          <cell r="B8400" t="str">
            <v xml:space="preserve">Petrogal-Petróleos de Portugal, SA </v>
          </cell>
        </row>
        <row r="8401">
          <cell r="B8401" t="str">
            <v xml:space="preserve">PETROTEC-Inovação e Indústria, SA  </v>
          </cell>
        </row>
        <row r="8402">
          <cell r="B8402" t="str">
            <v xml:space="preserve">PETROTEC-Sis.de Pagamentos.SA      </v>
          </cell>
        </row>
        <row r="8403">
          <cell r="B8403" t="str">
            <v xml:space="preserve">Petru Mozoi Loulé                  </v>
          </cell>
        </row>
        <row r="8404">
          <cell r="B8404" t="str">
            <v xml:space="preserve">Petrus-Consultor.Comunicação,Lda   </v>
          </cell>
        </row>
        <row r="8405">
          <cell r="B8405" t="str">
            <v xml:space="preserve">Peugeot Portugal Automóveis, S.A.  </v>
          </cell>
        </row>
        <row r="8406">
          <cell r="B8406" t="str">
            <v xml:space="preserve">Pezinho Diversões, Lda             </v>
          </cell>
        </row>
        <row r="8407">
          <cell r="B8407" t="str">
            <v xml:space="preserve">PF-Diver                           </v>
          </cell>
        </row>
        <row r="8408">
          <cell r="B8408" t="str">
            <v xml:space="preserve">Pfe - Sistemas Envelopagem, Lda    </v>
          </cell>
        </row>
        <row r="8409">
          <cell r="B8409" t="str">
            <v xml:space="preserve">PH+ - Desenv.Potencial Humano,Lda  </v>
          </cell>
        </row>
        <row r="8410">
          <cell r="B8410" t="str">
            <v xml:space="preserve">Philipp Hilge Gmbh                 </v>
          </cell>
        </row>
        <row r="8411">
          <cell r="B8411" t="str">
            <v xml:space="preserve">Phillips Business Information,In   </v>
          </cell>
        </row>
        <row r="8412">
          <cell r="B8412" t="str">
            <v xml:space="preserve">Phillips Portuguesa, S.A.          </v>
          </cell>
        </row>
        <row r="8413">
          <cell r="B8413" t="str">
            <v>Philsystec-Sist.Tecn.Electrónica,Ld</v>
          </cell>
        </row>
        <row r="8414">
          <cell r="B8414" t="str">
            <v>PH-Informática e Micro Sistemas,Lda</v>
          </cell>
        </row>
        <row r="8415">
          <cell r="B8415" t="str">
            <v xml:space="preserve">Phoenix Contact SA                 </v>
          </cell>
        </row>
        <row r="8416">
          <cell r="B8416" t="str">
            <v>Photomaia-Projectos de Imagem Unipe</v>
          </cell>
        </row>
        <row r="8417">
          <cell r="B8417" t="str">
            <v xml:space="preserve">Photo-Station,Lda                  </v>
          </cell>
        </row>
        <row r="8418">
          <cell r="B8418" t="str">
            <v xml:space="preserve">Piano Musical, Lda                 </v>
          </cell>
        </row>
        <row r="8419">
          <cell r="B8419" t="str">
            <v xml:space="preserve">Piatok, Lda                        </v>
          </cell>
        </row>
        <row r="8420">
          <cell r="B8420" t="str">
            <v xml:space="preserve">Pic International Consultants, Ltd </v>
          </cell>
        </row>
        <row r="8421">
          <cell r="B8421" t="str">
            <v>Pican-Com.Indústria Equipamentos,Ld</v>
          </cell>
        </row>
        <row r="8422">
          <cell r="B8422" t="str">
            <v xml:space="preserve">Piçarra-Distribuição de Jornais    </v>
          </cell>
        </row>
        <row r="8423">
          <cell r="B8423" t="str">
            <v xml:space="preserve">Picos de Aventura-Animação e Lazer </v>
          </cell>
        </row>
        <row r="8424">
          <cell r="B8424" t="str">
            <v xml:space="preserve">Pilar Portas-Portas Bascul.,Lda    </v>
          </cell>
        </row>
        <row r="8425">
          <cell r="B8425" t="str">
            <v xml:space="preserve">Pina &amp; Associados, Lda             </v>
          </cell>
        </row>
        <row r="8426">
          <cell r="B8426" t="str">
            <v xml:space="preserve">Pinguim Design Publ.Multimédia,Lda </v>
          </cell>
        </row>
        <row r="8427">
          <cell r="B8427" t="str">
            <v xml:space="preserve">Pinheiro e Ferro-decor.Ger.,Lda.   </v>
          </cell>
        </row>
        <row r="8428">
          <cell r="B8428" t="str">
            <v xml:space="preserve">Pinho &amp; Aroso, Lda                 </v>
          </cell>
        </row>
        <row r="8429">
          <cell r="B8429" t="str">
            <v xml:space="preserve">Pinhol, Gomes e Gomes, Lda.        </v>
          </cell>
        </row>
        <row r="8430">
          <cell r="B8430" t="str">
            <v xml:space="preserve">Pinhol-Hidraúlica e Tran.M.,Lda.   </v>
          </cell>
        </row>
        <row r="8431">
          <cell r="B8431" t="str">
            <v xml:space="preserve">Pinto &amp; Cruz, Lda.                 </v>
          </cell>
        </row>
        <row r="8432">
          <cell r="B8432" t="str">
            <v xml:space="preserve">Pinto Basto-Elec.E Máquinas, Lda   </v>
          </cell>
        </row>
        <row r="8433">
          <cell r="B8433" t="str">
            <v xml:space="preserve">Pinto Sousa-Alojam.Turísticos, Lda </v>
          </cell>
        </row>
        <row r="8434">
          <cell r="B8434" t="str">
            <v xml:space="preserve">Pinturas Magoito Unipessoal, Lda   </v>
          </cell>
        </row>
        <row r="8435">
          <cell r="B8435" t="str">
            <v xml:space="preserve">Pirfercan                          </v>
          </cell>
        </row>
        <row r="8436">
          <cell r="B8436" t="str">
            <v xml:space="preserve">Pirfercan - Soc. Represent.,Lda    </v>
          </cell>
        </row>
        <row r="8437">
          <cell r="B8437" t="str">
            <v xml:space="preserve">Piscinas e Lareiras Soc.Unip.      </v>
          </cell>
        </row>
        <row r="8438">
          <cell r="B8438" t="str">
            <v xml:space="preserve">PIXmania-Pro                       </v>
          </cell>
        </row>
        <row r="8439">
          <cell r="B8439" t="str">
            <v xml:space="preserve">PJM-Gab.Estudos e Projectos, Lda   </v>
          </cell>
        </row>
        <row r="8440">
          <cell r="B8440" t="str">
            <v xml:space="preserve">PJS-Serviços Jacto a Pressão, Lda  </v>
          </cell>
        </row>
        <row r="8441">
          <cell r="B8441" t="str">
            <v xml:space="preserve">Plácido Oliveira &amp; Silva, Lda      </v>
          </cell>
        </row>
        <row r="8442">
          <cell r="B8442" t="str">
            <v xml:space="preserve">Planeamento Civil de Emergência    </v>
          </cell>
        </row>
        <row r="8443">
          <cell r="B8443" t="str">
            <v xml:space="preserve">Planege-C.Engenharia e Gestão,SA   </v>
          </cell>
        </row>
        <row r="8444">
          <cell r="B8444" t="str">
            <v xml:space="preserve">Planimétrica, Lda                  </v>
          </cell>
        </row>
        <row r="8445">
          <cell r="B8445" t="str">
            <v xml:space="preserve">Planisola - Imperm.Isolamento,Lda  </v>
          </cell>
        </row>
        <row r="8446">
          <cell r="B8446" t="str">
            <v xml:space="preserve">Planner  e Proceltha, SL           </v>
          </cell>
        </row>
        <row r="8447">
          <cell r="B8447" t="str">
            <v xml:space="preserve">Planning Congressi Srl             </v>
          </cell>
        </row>
        <row r="8448">
          <cell r="B8448" t="str">
            <v xml:space="preserve">Plano A - Papelaria, Lda.          </v>
          </cell>
        </row>
        <row r="8449">
          <cell r="B8449" t="str">
            <v xml:space="preserve">Plano Concreto-S.Empre.R.Humanos   </v>
          </cell>
        </row>
        <row r="8450">
          <cell r="B8450" t="str">
            <v xml:space="preserve">Plano Produções                    </v>
          </cell>
        </row>
        <row r="8451">
          <cell r="B8451" t="str">
            <v xml:space="preserve">Plantimagem-Venda de Plantas, Lda  </v>
          </cell>
        </row>
        <row r="8452">
          <cell r="B8452" t="str">
            <v>PLANTIVIME de José Luis Raposos Mar</v>
          </cell>
        </row>
        <row r="8453">
          <cell r="B8453" t="str">
            <v xml:space="preserve">Planus 3 - Arquitectos Assoc.,Lda  </v>
          </cell>
        </row>
        <row r="8454">
          <cell r="B8454" t="str">
            <v xml:space="preserve">Planvia-Estudos e Projectos, Lda   </v>
          </cell>
        </row>
        <row r="8455">
          <cell r="B8455" t="str">
            <v>Planway Engenharia e Consultoria,Lt</v>
          </cell>
        </row>
        <row r="8456">
          <cell r="B8456" t="str">
            <v xml:space="preserve">Plas Brinde-Doc.de Plásticos,Lda   </v>
          </cell>
        </row>
        <row r="8457">
          <cell r="B8457" t="str">
            <v xml:space="preserve">Plasgal-Plásticos da Gândara,Lda   </v>
          </cell>
        </row>
        <row r="8458">
          <cell r="B8458" t="str">
            <v xml:space="preserve">Plasluz-Plásticos e Ilum., Lda.    </v>
          </cell>
        </row>
        <row r="8459">
          <cell r="B8459" t="str">
            <v xml:space="preserve">Plasnaval - Constr.Plásticas,Lda   </v>
          </cell>
        </row>
        <row r="8460">
          <cell r="B8460" t="str">
            <v xml:space="preserve">Plasoeiras - Com.Embalagens, Lda   </v>
          </cell>
        </row>
        <row r="8461">
          <cell r="B8461" t="str">
            <v xml:space="preserve">Plastécnica-Com.Ind.Plásticos,Lda  </v>
          </cell>
        </row>
        <row r="8462">
          <cell r="B8462" t="str">
            <v xml:space="preserve">Plastic Omnium, SA                 </v>
          </cell>
        </row>
        <row r="8463">
          <cell r="B8463" t="str">
            <v xml:space="preserve">Plásticos Campo Grande, Lda        </v>
          </cell>
        </row>
        <row r="8464">
          <cell r="B8464" t="str">
            <v xml:space="preserve">Plásticos de Santo António, Lda.   </v>
          </cell>
        </row>
        <row r="8465">
          <cell r="B8465" t="str">
            <v xml:space="preserve">Plásticos do Sado, Lda.            </v>
          </cell>
        </row>
        <row r="8466">
          <cell r="B8466" t="str">
            <v xml:space="preserve">Plásticos Santo António, Ldª       </v>
          </cell>
        </row>
        <row r="8467">
          <cell r="B8467" t="str">
            <v xml:space="preserve">Plastidom-Plást.Ind.e Domést. S.A. </v>
          </cell>
        </row>
        <row r="8468">
          <cell r="B8468" t="str">
            <v xml:space="preserve">Plastimix - Produtos Vedantes,Lda  </v>
          </cell>
        </row>
        <row r="8469">
          <cell r="B8469" t="str">
            <v>Platinum Media Publications Limited</v>
          </cell>
        </row>
        <row r="8470">
          <cell r="B8470" t="str">
            <v xml:space="preserve">Playlight-Com.Art.I.Decoração,Lda  </v>
          </cell>
        </row>
        <row r="8471">
          <cell r="B8471" t="str">
            <v xml:space="preserve">Plb - Informática, Lda             </v>
          </cell>
        </row>
        <row r="8472">
          <cell r="B8472" t="str">
            <v xml:space="preserve">Pleno Ar - Designer Gráfico Moda   </v>
          </cell>
        </row>
        <row r="8473">
          <cell r="B8473" t="str">
            <v xml:space="preserve">Plexo, SA                          </v>
          </cell>
        </row>
        <row r="8474">
          <cell r="B8474" t="str">
            <v xml:space="preserve">Plinfo Informação, Lda.            </v>
          </cell>
        </row>
        <row r="8475">
          <cell r="B8475" t="str">
            <v xml:space="preserve">PL-Planeam.Gestão Projectos, Lda   </v>
          </cell>
        </row>
        <row r="8476">
          <cell r="B8476" t="str">
            <v xml:space="preserve">PLP-Professional Lamps Portugal    </v>
          </cell>
        </row>
        <row r="8477">
          <cell r="B8477" t="str">
            <v xml:space="preserve">Pluri-Diverte-Expl.Eq.Diversão,Lda </v>
          </cell>
        </row>
        <row r="8478">
          <cell r="B8478" t="str">
            <v xml:space="preserve">Pluritema-C.Gest.Rec.Humanos,Lda   </v>
          </cell>
        </row>
        <row r="8479">
          <cell r="B8479" t="str">
            <v xml:space="preserve">Pluritrónica, Lda                  </v>
          </cell>
        </row>
        <row r="8480">
          <cell r="B8480" t="str">
            <v>Plutonixe-Of.R.Travões Embr.Unip.Ld</v>
          </cell>
        </row>
        <row r="8481">
          <cell r="B8481" t="str">
            <v xml:space="preserve">PM Media Comunicação, SA           </v>
          </cell>
        </row>
        <row r="8482">
          <cell r="B8482" t="str">
            <v xml:space="preserve">PMELink.pt                         </v>
          </cell>
        </row>
        <row r="8483">
          <cell r="B8483" t="str">
            <v xml:space="preserve">PMG-Brindes Publicitários, Lda     </v>
          </cell>
        </row>
        <row r="8484">
          <cell r="B8484" t="str">
            <v xml:space="preserve">Pmh-Prod.Médico-Hospitalares,Lda   </v>
          </cell>
        </row>
        <row r="8485">
          <cell r="B8485" t="str">
            <v xml:space="preserve">PMI-Project Management Institute   </v>
          </cell>
        </row>
        <row r="8486">
          <cell r="B8486" t="str">
            <v xml:space="preserve">PMS Coffee Solutions,SA            </v>
          </cell>
        </row>
        <row r="8487">
          <cell r="B8487" t="str">
            <v xml:space="preserve">Pneuarte-Pneus Aces. Veículos,Lda  </v>
          </cell>
        </row>
        <row r="8488">
          <cell r="B8488" t="str">
            <v xml:space="preserve">Pneuhorta                          </v>
          </cell>
        </row>
        <row r="8489">
          <cell r="B8489" t="str">
            <v xml:space="preserve">Pneulis-Pneumor Lda                </v>
          </cell>
        </row>
        <row r="8490">
          <cell r="B8490" t="str">
            <v xml:space="preserve">Pneumelo, Lda.                     </v>
          </cell>
        </row>
        <row r="8491">
          <cell r="B8491" t="str">
            <v xml:space="preserve">Pneurio-Centro Técnico Pneus, Lda  </v>
          </cell>
        </row>
        <row r="8492">
          <cell r="B8492" t="str">
            <v xml:space="preserve">Pneurubras - Com.Pneus Unip., Lda  </v>
          </cell>
        </row>
        <row r="8493">
          <cell r="B8493" t="str">
            <v xml:space="preserve">Pneus Expresso-Com.de Pneus, SA    </v>
          </cell>
        </row>
        <row r="8494">
          <cell r="B8494" t="str">
            <v xml:space="preserve">Pneus Ilhéu, Lda                   </v>
          </cell>
        </row>
        <row r="8495">
          <cell r="B8495" t="str">
            <v xml:space="preserve">Pneus Prazeres-G.Condestável,Lda   </v>
          </cell>
        </row>
        <row r="8496">
          <cell r="B8496" t="str">
            <v xml:space="preserve">Pneus S. Miguel, Lda               </v>
          </cell>
        </row>
        <row r="8497">
          <cell r="B8497" t="str">
            <v xml:space="preserve">PNEUSOL                            </v>
          </cell>
        </row>
        <row r="8498">
          <cell r="B8498" t="str">
            <v xml:space="preserve">Pneuvita-Com.-Serv.Automóveis,Lda  </v>
          </cell>
        </row>
        <row r="8499">
          <cell r="B8499" t="str">
            <v xml:space="preserve">Polaroid (España), S.A.            </v>
          </cell>
        </row>
        <row r="8500">
          <cell r="B8500" t="str">
            <v>Polelectric-Elect.Nav.Ind.Imp.Exp.L</v>
          </cell>
        </row>
        <row r="8501">
          <cell r="B8501" t="str">
            <v xml:space="preserve">Policabos-Soluç.Tecn.Cond.,SA      </v>
          </cell>
        </row>
        <row r="8502">
          <cell r="B8502" t="str">
            <v xml:space="preserve">Policópia-Com.Eq.Escritório, Lda   </v>
          </cell>
        </row>
        <row r="8503">
          <cell r="B8503" t="str">
            <v>Polifer-Equipº Técnicos e Ferragens</v>
          </cell>
        </row>
        <row r="8504">
          <cell r="B8504" t="str">
            <v xml:space="preserve">Polígono-Inf.Telecomunicações,Lda  </v>
          </cell>
        </row>
        <row r="8505">
          <cell r="B8505" t="str">
            <v xml:space="preserve">Poligreen Engenharia               </v>
          </cell>
        </row>
        <row r="8506">
          <cell r="B8506" t="str">
            <v xml:space="preserve">Poliletra - Sist.P/Comput.,Lda     </v>
          </cell>
        </row>
        <row r="8507">
          <cell r="B8507" t="str">
            <v xml:space="preserve">Polimeios-Produção de Meios, Lda   </v>
          </cell>
        </row>
        <row r="8508">
          <cell r="B8508" t="str">
            <v>Polinfor-Inst.Espec.Electrónicas,Ld</v>
          </cell>
        </row>
        <row r="8509">
          <cell r="B8509" t="str">
            <v xml:space="preserve">Polinox-Rep.Cent.Met.Finos, Lda.   </v>
          </cell>
        </row>
        <row r="8510">
          <cell r="B8510" t="str">
            <v xml:space="preserve">Poliparque-Transp.Eq.Marítimos,Lda </v>
          </cell>
        </row>
        <row r="8511">
          <cell r="B8511" t="str">
            <v xml:space="preserve">Politérmica-Ind.Térmicas,Lda       </v>
          </cell>
        </row>
        <row r="8512">
          <cell r="B8512" t="str">
            <v xml:space="preserve">Polo Sul - Informática, Lda        </v>
          </cell>
        </row>
        <row r="8513">
          <cell r="B8513" t="str">
            <v xml:space="preserve">Polo Zero-Comp.Refrigeração Lda.   </v>
          </cell>
        </row>
        <row r="8514">
          <cell r="B8514" t="str">
            <v xml:space="preserve">Pombo &amp; Ferreira, Lda              </v>
          </cell>
        </row>
        <row r="8515">
          <cell r="B8515" t="str">
            <v xml:space="preserve">Ponte e Silva-Soc.Inv.Turis.,Lda   </v>
          </cell>
        </row>
        <row r="8516">
          <cell r="B8516" t="str">
            <v>Pontelectro-Electro Mec.Pontinha,Ld</v>
          </cell>
        </row>
        <row r="8517">
          <cell r="B8517" t="str">
            <v xml:space="preserve">Ponto &amp; Costura, Lda               </v>
          </cell>
        </row>
        <row r="8518">
          <cell r="B8518" t="str">
            <v xml:space="preserve">Ponto Azul - Artes Gráficas, Lda   </v>
          </cell>
        </row>
        <row r="8519">
          <cell r="B8519" t="str">
            <v>Ponto Venda Merchandising e Promoçõ</v>
          </cell>
        </row>
        <row r="8520">
          <cell r="B8520" t="str">
            <v xml:space="preserve">Popular Factoring, SA              </v>
          </cell>
        </row>
        <row r="8521">
          <cell r="B8521" t="str">
            <v xml:space="preserve">Porcelax-Material Didático, Lda    </v>
          </cell>
        </row>
        <row r="8522">
          <cell r="B8522" t="str">
            <v xml:space="preserve">Porcel-Ind.Portug.Porcelanas, SA   </v>
          </cell>
        </row>
        <row r="8523">
          <cell r="B8523" t="str">
            <v xml:space="preserve">Porfi-Proj.Obras,Fiscalização, Lda </v>
          </cell>
        </row>
        <row r="8524">
          <cell r="B8524" t="str">
            <v xml:space="preserve">Porfírio Marques Monteiro          </v>
          </cell>
        </row>
        <row r="8525">
          <cell r="B8525" t="str">
            <v xml:space="preserve">Porfol, Lda                        </v>
          </cell>
        </row>
        <row r="8526">
          <cell r="B8526" t="str">
            <v xml:space="preserve">Porseg-Sistemas de Segurança, S.A. </v>
          </cell>
        </row>
        <row r="8527">
          <cell r="B8527" t="str">
            <v xml:space="preserve">Portal do Ser-C.Desenv. Pessoal    </v>
          </cell>
        </row>
        <row r="8528">
          <cell r="B8528" t="str">
            <v>Portas de Alcântara-Promotora Imobi</v>
          </cell>
        </row>
        <row r="8529">
          <cell r="B8529" t="str">
            <v xml:space="preserve">Portedina-Com.Imp.Exp.Repres.Lda   </v>
          </cell>
        </row>
        <row r="8530">
          <cell r="B8530" t="str">
            <v xml:space="preserve">Portela &amp; Cª, Lda                  </v>
          </cell>
        </row>
        <row r="8531">
          <cell r="B8531" t="str">
            <v>Portela-Eq.Hospit. e Geriátrico,Lda</v>
          </cell>
        </row>
        <row r="8532">
          <cell r="B8532" t="str">
            <v xml:space="preserve">PORTEXICTOS-Consultoria de Gestão  </v>
          </cell>
        </row>
        <row r="8533">
          <cell r="B8533" t="str">
            <v>Portgás-Soc.Produção Distrib.Gás,SA</v>
          </cell>
        </row>
        <row r="8534">
          <cell r="B8534" t="str">
            <v>Pórtico Gabinete de Engenharia, Lda</v>
          </cell>
        </row>
        <row r="8535">
          <cell r="B8535" t="str">
            <v xml:space="preserve">Portigrade - Portas e Grades,Lda   </v>
          </cell>
        </row>
        <row r="8536">
          <cell r="B8536" t="str">
            <v xml:space="preserve">Portilavauto, Lda                  </v>
          </cell>
        </row>
        <row r="8537">
          <cell r="B8537" t="str">
            <v xml:space="preserve">Portimar                           </v>
          </cell>
        </row>
        <row r="8538">
          <cell r="B8538" t="str">
            <v xml:space="preserve">Portimédica-Com.Mat.Hospital,Lda   </v>
          </cell>
        </row>
        <row r="8539">
          <cell r="B8539" t="str">
            <v xml:space="preserve">Portis-Hotéis Portugueses, SA      </v>
          </cell>
        </row>
        <row r="8540">
          <cell r="B8540" t="str">
            <v xml:space="preserve">Portlaser                          </v>
          </cell>
        </row>
        <row r="8541">
          <cell r="B8541" t="str">
            <v xml:space="preserve">PORTMANU- PORTAS AUTOMATICAS LDA   </v>
          </cell>
        </row>
        <row r="8542">
          <cell r="B8542" t="str">
            <v xml:space="preserve">Porto Catering                     </v>
          </cell>
        </row>
        <row r="8543">
          <cell r="B8543" t="str">
            <v xml:space="preserve">Porto Convention &amp; Visitors Bureau </v>
          </cell>
        </row>
        <row r="8544">
          <cell r="B8544" t="str">
            <v xml:space="preserve">Porto de Ideias-Comunicação Imagem </v>
          </cell>
        </row>
        <row r="8545">
          <cell r="B8545" t="str">
            <v xml:space="preserve">Porto Editora, Lda                 </v>
          </cell>
        </row>
        <row r="8546">
          <cell r="B8546" t="str">
            <v>Portopsis-Com.Serv.Eq.Escritório,Ld</v>
          </cell>
        </row>
        <row r="8547">
          <cell r="B8547" t="str">
            <v xml:space="preserve">Portugal 600                       </v>
          </cell>
        </row>
        <row r="8548">
          <cell r="B8548" t="str">
            <v xml:space="preserve">Portugal Verde, Lda                </v>
          </cell>
        </row>
        <row r="8549">
          <cell r="B8549" t="str">
            <v xml:space="preserve">Portugal, 2004 S.A.                </v>
          </cell>
        </row>
        <row r="8550">
          <cell r="B8550" t="str">
            <v xml:space="preserve">Portugalfarm-Creat. New Business   </v>
          </cell>
        </row>
        <row r="8551">
          <cell r="B8551" t="str">
            <v xml:space="preserve">Portugália Restauração S.A.        </v>
          </cell>
        </row>
        <row r="8552">
          <cell r="B8552" t="str">
            <v xml:space="preserve">Portugália-Comp.Port.T.Aér.S.A.    </v>
          </cell>
        </row>
        <row r="8553">
          <cell r="B8553" t="str">
            <v xml:space="preserve">Português Claro, Lda               </v>
          </cell>
        </row>
        <row r="8554">
          <cell r="B8554" t="str">
            <v xml:space="preserve">Porturusso, Lda                    </v>
          </cell>
        </row>
        <row r="8555">
          <cell r="B8555" t="str">
            <v xml:space="preserve">Portway - Handling de Portugal, SA </v>
          </cell>
        </row>
        <row r="8556">
          <cell r="B8556" t="str">
            <v>Post Express-Correio de Cidade, Lda</v>
          </cell>
        </row>
        <row r="8557">
          <cell r="B8557" t="str">
            <v>Postalfree-Post.Publicitários,Unip,</v>
          </cell>
        </row>
        <row r="8558">
          <cell r="B8558" t="str">
            <v>Potássio Quatro-Pr.Artistica Cultur</v>
          </cell>
        </row>
        <row r="8559">
          <cell r="B8559" t="str">
            <v xml:space="preserve">Potencialcabos, Lda                </v>
          </cell>
        </row>
        <row r="8560">
          <cell r="B8560" t="str">
            <v>Power House Ativism-Produção de Eve</v>
          </cell>
        </row>
        <row r="8561">
          <cell r="B8561" t="str">
            <v xml:space="preserve">Power RH-Gest.E.Des.Hum.Unip.Lda   </v>
          </cell>
        </row>
        <row r="8562">
          <cell r="B8562" t="str">
            <v xml:space="preserve">Power Scooter-Ass.Manut.Motos,Ld   </v>
          </cell>
        </row>
        <row r="8563">
          <cell r="B8563" t="str">
            <v xml:space="preserve">Powerfocus-Com.Sist.Com.Visual,Lda </v>
          </cell>
        </row>
        <row r="8564">
          <cell r="B8564" t="str">
            <v xml:space="preserve">POWERON                            </v>
          </cell>
        </row>
        <row r="8565">
          <cell r="B8565" t="str">
            <v xml:space="preserve">Powersafe-Acum.Industriais,Unip.Ld </v>
          </cell>
        </row>
        <row r="8566">
          <cell r="B8566" t="str">
            <v xml:space="preserve">PPS Publications, Ltd              </v>
          </cell>
        </row>
        <row r="8567">
          <cell r="B8567" t="str">
            <v>Praça das Flores-Produção de Espect</v>
          </cell>
        </row>
        <row r="8568">
          <cell r="B8568" t="str">
            <v xml:space="preserve">Practical Law Company, Ltd         </v>
          </cell>
        </row>
        <row r="8569">
          <cell r="B8569" t="str">
            <v xml:space="preserve">Praia de Lobos-Empr.Turist., SA    </v>
          </cell>
        </row>
        <row r="8570">
          <cell r="B8570" t="str">
            <v xml:space="preserve">Praiauto-Com.Ind.Automóvel, Lda    </v>
          </cell>
        </row>
        <row r="8571">
          <cell r="B8571" t="str">
            <v xml:space="preserve">Prata Nunes &amp; Duro, Lda            </v>
          </cell>
        </row>
        <row r="8572">
          <cell r="B8572" t="str">
            <v>Praticus-Formª e Serviços Apoio Emp</v>
          </cell>
        </row>
        <row r="8573">
          <cell r="B8573" t="str">
            <v xml:space="preserve">Prazeres &amp; Santos, Lda             </v>
          </cell>
        </row>
        <row r="8574">
          <cell r="B8574" t="str">
            <v xml:space="preserve">Prazolar, Lda                      </v>
          </cell>
        </row>
        <row r="8575">
          <cell r="B8575" t="str">
            <v xml:space="preserve">Prea-Adm.Investim.Imobiliário, Lda </v>
          </cell>
        </row>
        <row r="8576">
          <cell r="B8576" t="str">
            <v xml:space="preserve">Precintia Portugal Selos Segur.,SA </v>
          </cell>
        </row>
        <row r="8577">
          <cell r="B8577" t="str">
            <v xml:space="preserve">Preciousmind Unipessoal            </v>
          </cell>
        </row>
        <row r="8578">
          <cell r="B8578" t="str">
            <v>Predial das Termas-Ag.Imobilária,Ld</v>
          </cell>
        </row>
        <row r="8579">
          <cell r="B8579" t="str">
            <v xml:space="preserve">Prefico-Pelic.Refl.Fitas,Comp.Lda  </v>
          </cell>
        </row>
        <row r="8580">
          <cell r="B8580" t="str">
            <v xml:space="preserve">Pregaia - Soc.de Prefabricação, SA </v>
          </cell>
        </row>
        <row r="8581">
          <cell r="B8581" t="str">
            <v xml:space="preserve">Premel - Estofadores               </v>
          </cell>
        </row>
        <row r="8582">
          <cell r="B8582" t="str">
            <v xml:space="preserve">Premium Minds Lda                  </v>
          </cell>
        </row>
        <row r="8583">
          <cell r="B8583" t="str">
            <v>Premivalor-Estudos,Investº-Particip</v>
          </cell>
        </row>
        <row r="8584">
          <cell r="B8584" t="str">
            <v xml:space="preserve">Presidência Gov.Regional Açores    </v>
          </cell>
        </row>
        <row r="8585">
          <cell r="B8585" t="str">
            <v xml:space="preserve">Presmalt-Soc.Port.Prens.Esmalt.    </v>
          </cell>
        </row>
        <row r="8586">
          <cell r="B8586" t="str">
            <v xml:space="preserve">Press Forum-Comunicação Social     </v>
          </cell>
        </row>
        <row r="8587">
          <cell r="B8587" t="str">
            <v xml:space="preserve">Press Net International, SA        </v>
          </cell>
        </row>
        <row r="8588">
          <cell r="B8588" t="str">
            <v xml:space="preserve">Press Release-Ass.Cons.Comun.Lda   </v>
          </cell>
        </row>
        <row r="8589">
          <cell r="B8589" t="str">
            <v xml:space="preserve">Presselivre - Imprensa Livre, S.A. </v>
          </cell>
        </row>
        <row r="8590">
          <cell r="B8590" t="str">
            <v xml:space="preserve">Pressmundo-Editora de Publicaç.SA  </v>
          </cell>
        </row>
        <row r="8591">
          <cell r="B8591" t="str">
            <v xml:space="preserve">Prestigio-Eventos                  </v>
          </cell>
        </row>
        <row r="8592">
          <cell r="B8592" t="str">
            <v xml:space="preserve">Pretrónica-Precisão Electrón.Lda   </v>
          </cell>
        </row>
        <row r="8593">
          <cell r="B8593" t="str">
            <v xml:space="preserve">Preventur, Lda                     </v>
          </cell>
        </row>
        <row r="8594">
          <cell r="B8594" t="str">
            <v xml:space="preserve">PREVENTUR,Ldª                      </v>
          </cell>
        </row>
        <row r="8595">
          <cell r="B8595" t="str">
            <v xml:space="preserve">Previgarb-Engenharia Segurança,Lda </v>
          </cell>
        </row>
        <row r="8596">
          <cell r="B8596" t="str">
            <v xml:space="preserve">Previtop-Comércio e Serviços,Lda   </v>
          </cell>
        </row>
        <row r="8597">
          <cell r="B8597" t="str">
            <v xml:space="preserve">Priberam Informática, Lda          </v>
          </cell>
        </row>
        <row r="8598">
          <cell r="B8598" t="str">
            <v xml:space="preserve">Prica-Proj.Ind.Consultadoria,Lda   </v>
          </cell>
        </row>
        <row r="8599">
          <cell r="B8599" t="str">
            <v xml:space="preserve">Price waterhouse Coopers, Lda      </v>
          </cell>
        </row>
        <row r="8600">
          <cell r="B8600" t="str">
            <v xml:space="preserve">Price Waterhouse-Audit.Consul.S.A. </v>
          </cell>
        </row>
        <row r="8601">
          <cell r="B8601" t="str">
            <v xml:space="preserve">PricewaterhouseCoopers &amp; Assoc.Lda </v>
          </cell>
        </row>
        <row r="8602">
          <cell r="B8602" t="str">
            <v xml:space="preserve">Prifalésia, SA                     </v>
          </cell>
        </row>
        <row r="8603">
          <cell r="B8603" t="str">
            <v xml:space="preserve">Prime Fitness, Lda                 </v>
          </cell>
        </row>
        <row r="8604">
          <cell r="B8604" t="str">
            <v xml:space="preserve">Primeira Casa das Bandeiras        </v>
          </cell>
        </row>
        <row r="8605">
          <cell r="B8605" t="str">
            <v xml:space="preserve">Primetec-Engenharia Sistemas,Lda   </v>
          </cell>
        </row>
        <row r="8606">
          <cell r="B8606" t="str">
            <v xml:space="preserve">Primevents-Prod.Realiz.Eventos,SA  </v>
          </cell>
        </row>
        <row r="8607">
          <cell r="B8607" t="str">
            <v>Principia-Publ.Universit.Científica</v>
          </cell>
        </row>
        <row r="8608">
          <cell r="B8608" t="str">
            <v xml:space="preserve">Print Fácil, Lda                   </v>
          </cell>
        </row>
        <row r="8609">
          <cell r="B8609" t="str">
            <v xml:space="preserve">Printcad Informática, Lda          </v>
          </cell>
        </row>
        <row r="8610">
          <cell r="B8610" t="str">
            <v xml:space="preserve">Printel-Soluções Informáticas, Lda </v>
          </cell>
        </row>
        <row r="8611">
          <cell r="B8611" t="str">
            <v xml:space="preserve">Prisma - Soluções Informáticas, SA </v>
          </cell>
        </row>
        <row r="8612">
          <cell r="B8612" t="str">
            <v xml:space="preserve">Prismalux Iluminação,  Lda.        </v>
          </cell>
        </row>
        <row r="8613">
          <cell r="B8613" t="str">
            <v>Pro Audio - S. Profissionais Audio,</v>
          </cell>
        </row>
        <row r="8614">
          <cell r="B8614" t="str">
            <v xml:space="preserve">Proacústica-Son.Ilumin.&amp;Audiov.Lda </v>
          </cell>
        </row>
        <row r="8615">
          <cell r="B8615" t="str">
            <v xml:space="preserve">Proap-Est.Proj.Arquit.Paisag.Lda   </v>
          </cell>
        </row>
        <row r="8616">
          <cell r="B8616" t="str">
            <v>Probalplas-Técnicas de Embalagem,Ld</v>
          </cell>
        </row>
        <row r="8617">
          <cell r="B8617" t="str">
            <v xml:space="preserve">Procesl-Eng. Hid.E Ambiental,Lda   </v>
          </cell>
        </row>
        <row r="8618">
          <cell r="B8618" t="str">
            <v xml:space="preserve">Proconfar-Prod.C.Farmacêuticos,Lda </v>
          </cell>
        </row>
        <row r="8619">
          <cell r="B8619" t="str">
            <v xml:space="preserve">Prodez-Serv.Com.eInd.Hoteleira,Ldª </v>
          </cell>
        </row>
        <row r="8620">
          <cell r="B8620" t="str">
            <v xml:space="preserve">Produce-Produções e Edições, Lda   </v>
          </cell>
        </row>
        <row r="8621">
          <cell r="B8621" t="str">
            <v>Produções Gráficas J.A.Madeira Gonç</v>
          </cell>
        </row>
        <row r="8622">
          <cell r="B8622" t="str">
            <v xml:space="preserve">Produções Panavideo, Lda           </v>
          </cell>
        </row>
        <row r="8623">
          <cell r="B8623" t="str">
            <v xml:space="preserve">Produçoes Reais, Lda               </v>
          </cell>
        </row>
        <row r="8624">
          <cell r="B8624" t="str">
            <v xml:space="preserve">Produfer-Prod.E Ferramentas,Lda.   </v>
          </cell>
        </row>
        <row r="8625">
          <cell r="B8625" t="str">
            <v xml:space="preserve">Proelectrónica-Com.Eq.Electr.Lda   </v>
          </cell>
        </row>
        <row r="8626">
          <cell r="B8626" t="str">
            <v xml:space="preserve">Prof.Caldeira Cabral,Assoc.,Lda    </v>
          </cell>
        </row>
        <row r="8627">
          <cell r="B8627" t="str">
            <v>Profabril II-Gest. Proj.Empreend.SA</v>
          </cell>
        </row>
        <row r="8628">
          <cell r="B8628" t="str">
            <v>Profabril XXI-Engª Constr.Manut.,SA</v>
          </cell>
        </row>
        <row r="8629">
          <cell r="B8629" t="str">
            <v xml:space="preserve">Profabril-Centro de Projectos,S.A. </v>
          </cell>
        </row>
        <row r="8630">
          <cell r="B8630" t="str">
            <v>Profeiras-Feiras e Exposições Soc.U</v>
          </cell>
        </row>
        <row r="8631">
          <cell r="B8631" t="str">
            <v>Professional Engineering Publishing</v>
          </cell>
        </row>
        <row r="8632">
          <cell r="B8632" t="str">
            <v xml:space="preserve">Professor Luiz Moutinho            </v>
          </cell>
        </row>
        <row r="8633">
          <cell r="B8633" t="str">
            <v xml:space="preserve">Profico-Ambiente e Ordenamento,Lda </v>
          </cell>
        </row>
        <row r="8634">
          <cell r="B8634" t="str">
            <v>Profico-Proj.Fiscal.Consultadoria,L</v>
          </cell>
        </row>
        <row r="8635">
          <cell r="B8635" t="str">
            <v xml:space="preserve">Profilan - Construções, Lda        </v>
          </cell>
        </row>
        <row r="8636">
          <cell r="B8636" t="str">
            <v xml:space="preserve">Profit - Gestão Informática, Lda   </v>
          </cell>
        </row>
        <row r="8637">
          <cell r="B8637" t="str">
            <v>Profluidos-G.Proj.Instalações Esp,L</v>
          </cell>
        </row>
        <row r="8638">
          <cell r="B8638" t="str">
            <v xml:space="preserve">Profocus-Serv.Audiovisuais, Lda    </v>
          </cell>
        </row>
        <row r="8639">
          <cell r="B8639" t="str">
            <v>Profornadia-Sinaliz.Seg.Rodoviária,</v>
          </cell>
        </row>
        <row r="8640">
          <cell r="B8640" t="str">
            <v>Profor-Seg.Sinal.Ac.Eléctricos, Lda</v>
          </cell>
        </row>
        <row r="8641">
          <cell r="B8641" t="str">
            <v xml:space="preserve">Proforum-Assoc.des.Engenharia      </v>
          </cell>
        </row>
        <row r="8642">
          <cell r="B8642" t="str">
            <v xml:space="preserve">Proforum-Assoc.Desenv.Engenharia   </v>
          </cell>
        </row>
        <row r="8643">
          <cell r="B8643" t="str">
            <v xml:space="preserve">Progemo-Instalações Técnicas, SA   </v>
          </cell>
        </row>
        <row r="8644">
          <cell r="B8644" t="str">
            <v xml:space="preserve">Programa Rigido Unipessoal         </v>
          </cell>
        </row>
        <row r="8645">
          <cell r="B8645" t="str">
            <v xml:space="preserve">Proin - Proj.Instal.Industr.,Lda   </v>
          </cell>
        </row>
        <row r="8646">
          <cell r="B8646" t="str">
            <v xml:space="preserve">Proint Simetria-Mob.Design Arq.,SA </v>
          </cell>
        </row>
        <row r="8647">
          <cell r="B8647" t="str">
            <v xml:space="preserve">Projazz- Produções Musicais, Lda   </v>
          </cell>
        </row>
        <row r="8648">
          <cell r="B8648" t="str">
            <v xml:space="preserve">Projecção - Arte Gráfica, Sa       </v>
          </cell>
        </row>
        <row r="8649">
          <cell r="B8649" t="str">
            <v xml:space="preserve">Projecontrol-Sist.Electron.,SA     </v>
          </cell>
        </row>
        <row r="8650">
          <cell r="B8650" t="str">
            <v xml:space="preserve">Project Management Institute       </v>
          </cell>
        </row>
        <row r="8651">
          <cell r="B8651" t="str">
            <v xml:space="preserve">Projecto E, Lda                    </v>
          </cell>
        </row>
        <row r="8652">
          <cell r="B8652" t="str">
            <v xml:space="preserve">Projectos,Urban.Arquitectura,Lda   </v>
          </cell>
        </row>
        <row r="8653">
          <cell r="B8653" t="str">
            <v xml:space="preserve">Projectual-Serv.Engenharia, Lda    </v>
          </cell>
        </row>
        <row r="8654">
          <cell r="B8654" t="str">
            <v xml:space="preserve">Projel Engenharia, S.A.            </v>
          </cell>
        </row>
        <row r="8655">
          <cell r="B8655" t="str">
            <v>Prolistas-Publicações Profissionais</v>
          </cell>
        </row>
        <row r="8656">
          <cell r="B8656" t="str">
            <v xml:space="preserve">Prolixo, Lda                       </v>
          </cell>
        </row>
        <row r="8657">
          <cell r="B8657" t="str">
            <v xml:space="preserve">Prolog Development Center          </v>
          </cell>
        </row>
        <row r="8658">
          <cell r="B8658" t="str">
            <v xml:space="preserve">Prológica-Sistemas Informáticos,SA </v>
          </cell>
        </row>
        <row r="8659">
          <cell r="B8659" t="str">
            <v xml:space="preserve">Proluga                            </v>
          </cell>
        </row>
        <row r="8660">
          <cell r="B8660" t="str">
            <v xml:space="preserve">Promapa-Levantamentos Topográficos </v>
          </cell>
        </row>
        <row r="8661">
          <cell r="B8661" t="str">
            <v xml:space="preserve">Promecânica do Amial, Lda          </v>
          </cell>
        </row>
        <row r="8662">
          <cell r="B8662" t="str">
            <v xml:space="preserve">Promec-S.Com.Máq.Equipamentos,SA   </v>
          </cell>
        </row>
        <row r="8663">
          <cell r="B8663" t="str">
            <v xml:space="preserve">Prominent Portugal-Contr.Fluidos   </v>
          </cell>
        </row>
        <row r="8664">
          <cell r="B8664" t="str">
            <v xml:space="preserve">Promonor-Merchand.Serviços,Lda     </v>
          </cell>
        </row>
        <row r="8665">
          <cell r="B8665" t="str">
            <v xml:space="preserve">Promontório-Arquitectos Assoc.Lda  </v>
          </cell>
        </row>
        <row r="8666">
          <cell r="B8666" t="str">
            <v xml:space="preserve">Promo-S.Integrados Marketing,Lda   </v>
          </cell>
        </row>
        <row r="8667">
          <cell r="B8667" t="str">
            <v xml:space="preserve">PromoSistema-Prom.Imagem, Lda      </v>
          </cell>
        </row>
        <row r="8668">
          <cell r="B8668" t="str">
            <v xml:space="preserve">Promotus-Prom.Marketing            </v>
          </cell>
        </row>
        <row r="8669">
          <cell r="B8669" t="str">
            <v>Pronuclear - Eq. Méd.Científicos,SA</v>
          </cell>
        </row>
        <row r="8670">
          <cell r="B8670" t="str">
            <v xml:space="preserve">Proplano-Gab.Estudos Projectos,Lda </v>
          </cell>
        </row>
        <row r="8671">
          <cell r="B8671" t="str">
            <v xml:space="preserve">Proposta e Solução-Unipessoal,Lda  </v>
          </cell>
        </row>
        <row r="8672">
          <cell r="B8672" t="str">
            <v>Prop-Premier Marketing and Distribu</v>
          </cell>
        </row>
        <row r="8673">
          <cell r="B8673" t="str">
            <v xml:space="preserve">Proprado, Lda                      </v>
          </cell>
        </row>
        <row r="8674">
          <cell r="B8674" t="str">
            <v xml:space="preserve">Proqueme-Prod.Quím.Manutenção,Lda  </v>
          </cell>
        </row>
        <row r="8675">
          <cell r="B8675" t="str">
            <v xml:space="preserve">Proquicheme-Prod.Quimic.Ind.,Lda   </v>
          </cell>
        </row>
        <row r="8676">
          <cell r="B8676" t="str">
            <v xml:space="preserve">Proradiadores, Lda.                </v>
          </cell>
        </row>
        <row r="8677">
          <cell r="B8677" t="str">
            <v xml:space="preserve">Prosecom-Prot.Seg.Comunicações,Lda </v>
          </cell>
        </row>
        <row r="8678">
          <cell r="B8678" t="str">
            <v xml:space="preserve">Prosegur - Compª Segurança, SA     </v>
          </cell>
        </row>
        <row r="8679">
          <cell r="B8679" t="str">
            <v>Prosegur-Comp. Segurança, Unip.,Lda</v>
          </cell>
        </row>
        <row r="8680">
          <cell r="B8680" t="str">
            <v>Prosegur-Distribuição e Serviços,Ld</v>
          </cell>
        </row>
        <row r="8681">
          <cell r="B8681" t="str">
            <v xml:space="preserve">Prosegur-Prev.Proteç.Custódia,S.A. </v>
          </cell>
        </row>
        <row r="8682">
          <cell r="B8682" t="str">
            <v xml:space="preserve">Prosegur-Sistemas  Segurança, Lda  </v>
          </cell>
        </row>
        <row r="8683">
          <cell r="B8683" t="str">
            <v xml:space="preserve">Proselit - Imp. Exp., Lda          </v>
          </cell>
        </row>
        <row r="8684">
          <cell r="B8684" t="str">
            <v xml:space="preserve">PROSIN EQUIPAMENTOS                </v>
          </cell>
        </row>
        <row r="8685">
          <cell r="B8685" t="str">
            <v xml:space="preserve">Prosistemas-Cons.de Engenharia     </v>
          </cell>
        </row>
        <row r="8686">
          <cell r="B8686" t="str">
            <v xml:space="preserve">Prosma-Soluções Construtivas       </v>
          </cell>
        </row>
        <row r="8687">
          <cell r="B8687" t="str">
            <v xml:space="preserve">Prosol - Criação &amp; Imagem, Lda     </v>
          </cell>
        </row>
        <row r="8688">
          <cell r="B8688" t="str">
            <v xml:space="preserve">Prosonic-Prod.Imag.Comunicação,SA  </v>
          </cell>
        </row>
        <row r="8689">
          <cell r="B8689" t="str">
            <v xml:space="preserve">Prosound-Profiss. Som e Vídeo, Ldª </v>
          </cell>
        </row>
        <row r="8690">
          <cell r="B8690" t="str">
            <v>Prospectiva-Projectos Seviços Estud</v>
          </cell>
        </row>
        <row r="8691">
          <cell r="B8691" t="str">
            <v>Protedio-Mat.Protecção Industrial,L</v>
          </cell>
        </row>
        <row r="8692">
          <cell r="B8692" t="str">
            <v xml:space="preserve">Protur, Lda                        </v>
          </cell>
        </row>
        <row r="8693">
          <cell r="B8693" t="str">
            <v xml:space="preserve">Proturotel-Pr.Turist.Hotel., S.A   </v>
          </cell>
        </row>
        <row r="8694">
          <cell r="B8694" t="str">
            <v>Proval-Companhia Produtora Veiculos</v>
          </cell>
        </row>
        <row r="8695">
          <cell r="B8695" t="str">
            <v xml:space="preserve">Provia-Consultores Engenharia, SA  </v>
          </cell>
        </row>
        <row r="8696">
          <cell r="B8696" t="str">
            <v xml:space="preserve">Provise-S.Prot.Vigil.Segurança,Lda </v>
          </cell>
        </row>
        <row r="8697">
          <cell r="B8697" t="str">
            <v xml:space="preserve">Proxectos Consultoria e Formacion  </v>
          </cell>
        </row>
        <row r="8698">
          <cell r="B8698" t="str">
            <v>Proximity Data-Sist.Informação, Lda</v>
          </cell>
        </row>
        <row r="8699">
          <cell r="B8699" t="str">
            <v>Proximity-S.Marketing Relacional,SA</v>
          </cell>
        </row>
        <row r="8700">
          <cell r="B8700" t="str">
            <v xml:space="preserve">Prozinco-Construç.Manutenção, Lda  </v>
          </cell>
        </row>
        <row r="8701">
          <cell r="B8701" t="str">
            <v xml:space="preserve">Pse - Prod.Serviç.Estatist.Lda     </v>
          </cell>
        </row>
        <row r="8702">
          <cell r="B8702" t="str">
            <v xml:space="preserve">PSG-Segurança Privada, SA          </v>
          </cell>
        </row>
        <row r="8703">
          <cell r="B8703" t="str">
            <v>PsicoFaro-Orient.Voc.Sel.Profiss.Ld</v>
          </cell>
        </row>
        <row r="8704">
          <cell r="B8704" t="str">
            <v xml:space="preserve">PSP-Dir. Nac. Polícia Seg. Pública </v>
          </cell>
        </row>
        <row r="8705">
          <cell r="B8705" t="str">
            <v xml:space="preserve">PSQ-Prest.Serviços Qualidade, Lda  </v>
          </cell>
        </row>
        <row r="8706">
          <cell r="B8706" t="str">
            <v xml:space="preserve">Pss-Empr.Prest.Serv.da Sonasa, lda </v>
          </cell>
        </row>
        <row r="8707">
          <cell r="B8707" t="str">
            <v xml:space="preserve">PT - Sistemas de Informação, SA    </v>
          </cell>
        </row>
        <row r="8708">
          <cell r="B8708" t="str">
            <v xml:space="preserve">PT COM-Comunic. Interactivas, SA   </v>
          </cell>
        </row>
        <row r="8709">
          <cell r="B8709" t="str">
            <v xml:space="preserve">PT Comunicações, SA                </v>
          </cell>
        </row>
        <row r="8710">
          <cell r="B8710" t="str">
            <v xml:space="preserve">PT Contact-Telem.S.Informação,SA   </v>
          </cell>
        </row>
        <row r="8711">
          <cell r="B8711" t="str">
            <v xml:space="preserve">PT Inovação, SA                    </v>
          </cell>
        </row>
        <row r="8712">
          <cell r="B8712" t="str">
            <v xml:space="preserve">PT Prime Tradecom, SA              </v>
          </cell>
        </row>
        <row r="8713">
          <cell r="B8713" t="str">
            <v xml:space="preserve">PT SGPS, SA                        </v>
          </cell>
        </row>
        <row r="8714">
          <cell r="B8714" t="str">
            <v xml:space="preserve">PT-Prime Soluções Empresariais,SA  </v>
          </cell>
        </row>
        <row r="8715">
          <cell r="B8715" t="str">
            <v>Ptrc Education Research Services Li</v>
          </cell>
        </row>
        <row r="8716">
          <cell r="B8716" t="str">
            <v xml:space="preserve">PTS-Portugal Tourist Services      </v>
          </cell>
        </row>
        <row r="8717">
          <cell r="B8717" t="str">
            <v>Publi Revista-Publicidade Marketing</v>
          </cell>
        </row>
        <row r="8718">
          <cell r="B8718" t="str">
            <v xml:space="preserve">Publibrinde - Com.Ind.Br.Publ,Lda  </v>
          </cell>
        </row>
        <row r="8719">
          <cell r="B8719" t="str">
            <v xml:space="preserve">Publicações Directas               </v>
          </cell>
        </row>
        <row r="8720">
          <cell r="B8720" t="str">
            <v xml:space="preserve">Publicidade AZ-Espaço Publicit.Lda </v>
          </cell>
        </row>
        <row r="8721">
          <cell r="B8721" t="str">
            <v xml:space="preserve">Público-Comunicação Social, SA     </v>
          </cell>
        </row>
        <row r="8722">
          <cell r="B8722" t="str">
            <v xml:space="preserve">Publiçor-Marketing e Publicidade   </v>
          </cell>
        </row>
        <row r="8723">
          <cell r="B8723" t="str">
            <v xml:space="preserve">Publideco - dec.Publicitária,Lda   </v>
          </cell>
        </row>
        <row r="8724">
          <cell r="B8724" t="str">
            <v xml:space="preserve">Publifaro-Publicidade, lda         </v>
          </cell>
        </row>
        <row r="8725">
          <cell r="B8725" t="str">
            <v xml:space="preserve">Publifast-Meios Publicitários,Ld   </v>
          </cell>
        </row>
        <row r="8726">
          <cell r="B8726" t="str">
            <v>Publifeito-Public.Artes Gráficas,Ld</v>
          </cell>
        </row>
        <row r="8727">
          <cell r="B8727" t="str">
            <v xml:space="preserve">Publiflex-Soluções Publicitárias   </v>
          </cell>
        </row>
        <row r="8728">
          <cell r="B8728" t="str">
            <v xml:space="preserve">Publihappening, Lda                </v>
          </cell>
        </row>
        <row r="8729">
          <cell r="B8729" t="str">
            <v xml:space="preserve">Publijuris-E.Public.Jurídicas,Lda  </v>
          </cell>
        </row>
        <row r="8730">
          <cell r="B8730" t="str">
            <v>Publilogica-Publ.Representações,Lda</v>
          </cell>
        </row>
        <row r="8731">
          <cell r="B8731" t="str">
            <v xml:space="preserve">Publimédia,Com.Esp.Publicit.,Lda   </v>
          </cell>
        </row>
        <row r="8732">
          <cell r="B8732" t="str">
            <v>Publindústria-Prod.Comunicação, Lda</v>
          </cell>
        </row>
        <row r="8733">
          <cell r="B8733" t="str">
            <v>Publiotel-E.Publ.Turist.Hoteleiras,</v>
          </cell>
        </row>
        <row r="8734">
          <cell r="B8734" t="str">
            <v>Publirádio-Publicidade de Exterior.</v>
          </cell>
        </row>
        <row r="8735">
          <cell r="B8735" t="str">
            <v>Publirisco-Public. Artes Gráficas,L</v>
          </cell>
        </row>
        <row r="8736">
          <cell r="B8736" t="str">
            <v>Publisoft,Informática e Formação,Ld</v>
          </cell>
        </row>
        <row r="8737">
          <cell r="B8737" t="str">
            <v xml:space="preserve">Publisoma-Soluções Gráficas Lda    </v>
          </cell>
        </row>
        <row r="8738">
          <cell r="B8738" t="str">
            <v xml:space="preserve">Publistudos-Publ.Est.Técnicos,Ld   </v>
          </cell>
        </row>
        <row r="8739">
          <cell r="B8739" t="str">
            <v xml:space="preserve">Publitia SL                        </v>
          </cell>
        </row>
        <row r="8740">
          <cell r="B8740" t="str">
            <v xml:space="preserve">Publito-Estúdio de Artes Gráficas  </v>
          </cell>
        </row>
        <row r="8741">
          <cell r="B8741" t="str">
            <v xml:space="preserve">Publi-Topex, S.A.                  </v>
          </cell>
        </row>
        <row r="8742">
          <cell r="B8742" t="str">
            <v xml:space="preserve">Pubmagazine-M.Publ.Promoção,Lda    </v>
          </cell>
        </row>
        <row r="8743">
          <cell r="B8743" t="str">
            <v xml:space="preserve">Pulmocor, SA                       </v>
          </cell>
        </row>
        <row r="8744">
          <cell r="B8744" t="str">
            <v>Pulnorte-Pulverizad.Norte,S.Unip.Ld</v>
          </cell>
        </row>
        <row r="8745">
          <cell r="B8745" t="str">
            <v xml:space="preserve">Pulverizadores Rocha, Lda          </v>
          </cell>
        </row>
        <row r="8746">
          <cell r="B8746" t="str">
            <v>Pura Imagem-Public.Desig.Arquit.Lda</v>
          </cell>
        </row>
        <row r="8747">
          <cell r="B8747" t="str">
            <v xml:space="preserve">PuroCuba-Restauração, Lda          </v>
          </cell>
        </row>
        <row r="8748">
          <cell r="B8748" t="str">
            <v xml:space="preserve">PVA-Prod.Val.Acr.Tecn.Inform.Lda   </v>
          </cell>
        </row>
        <row r="8749">
          <cell r="B8749" t="str">
            <v xml:space="preserve">Pyser - Sgi Limited                </v>
          </cell>
        </row>
        <row r="8750">
          <cell r="B8750" t="str">
            <v xml:space="preserve">Q &amp; S - Qualidade e Serviços       </v>
          </cell>
        </row>
        <row r="8751">
          <cell r="B8751" t="str">
            <v xml:space="preserve">Q´Impressão Artes Gráficas, Lda    </v>
          </cell>
        </row>
        <row r="8752">
          <cell r="B8752" t="str">
            <v xml:space="preserve">QAS-Consultoria e Formação.Lda     </v>
          </cell>
        </row>
        <row r="8753">
          <cell r="B8753" t="str">
            <v xml:space="preserve">QEnergia-S.Qual.Gestão Energia,Lda </v>
          </cell>
        </row>
        <row r="8754">
          <cell r="B8754" t="str">
            <v xml:space="preserve">QI - Sistemas Informação, Lda      </v>
          </cell>
        </row>
        <row r="8755">
          <cell r="B8755" t="str">
            <v>Qlabo-Equip.Laborat. e Serviços,Lda</v>
          </cell>
        </row>
        <row r="8756">
          <cell r="B8756" t="str">
            <v xml:space="preserve">QM Design Ltd                      </v>
          </cell>
        </row>
        <row r="8757">
          <cell r="B8757" t="str">
            <v xml:space="preserve">QM Group, Ltd                      </v>
          </cell>
        </row>
        <row r="8758">
          <cell r="B8758" t="str">
            <v xml:space="preserve">Qmetrics-Serv.Cons.G.Av.Q.SA       </v>
          </cell>
        </row>
        <row r="8759">
          <cell r="B8759" t="str">
            <v>Qta.N.S.Carmo Soc. Ag. Com.eTur,Lda</v>
          </cell>
        </row>
        <row r="8760">
          <cell r="B8760" t="str">
            <v xml:space="preserve">QT-Consultores                     </v>
          </cell>
        </row>
        <row r="8761">
          <cell r="B8761" t="str">
            <v xml:space="preserve">Quadra - Equip Escritório, Lda     </v>
          </cell>
        </row>
        <row r="8762">
          <cell r="B8762" t="str">
            <v xml:space="preserve">Quadrante                          </v>
          </cell>
        </row>
        <row r="8763">
          <cell r="B8763" t="str">
            <v xml:space="preserve">Quadratim - Ag.Public.Ed.Graf.Lda  </v>
          </cell>
        </row>
        <row r="8764">
          <cell r="B8764" t="str">
            <v>Quadriquímica-Com.Prod.Químicos,Lda</v>
          </cell>
        </row>
        <row r="8765">
          <cell r="B8765" t="str">
            <v xml:space="preserve">Quadros e Metas-C.Gestão Form.Lda  </v>
          </cell>
        </row>
        <row r="8766">
          <cell r="B8766" t="str">
            <v xml:space="preserve">Qual-Form.Serv.Gest.Qualidade,Lda  </v>
          </cell>
        </row>
        <row r="8767">
          <cell r="B8767" t="str">
            <v xml:space="preserve">Qualipex-Engª. Manutenção,Unip.Lda </v>
          </cell>
        </row>
        <row r="8768">
          <cell r="B8768" t="str">
            <v xml:space="preserve">Qualivita-Segur.Saúde Trabalho,Lda </v>
          </cell>
        </row>
        <row r="8769">
          <cell r="B8769" t="str">
            <v xml:space="preserve">Quanta Glória-Construção Civil,Lda </v>
          </cell>
        </row>
        <row r="8770">
          <cell r="B8770" t="str">
            <v xml:space="preserve">Quatro Estações-Viag.Turísmo,Lda   </v>
          </cell>
        </row>
        <row r="8771">
          <cell r="B8771" t="str">
            <v xml:space="preserve">Quernite-Com.Prod.Químicos, Lda    </v>
          </cell>
        </row>
        <row r="8772">
          <cell r="B8772" t="str">
            <v xml:space="preserve">Quimar - Mat. de Construção, Lda   </v>
          </cell>
        </row>
        <row r="8773">
          <cell r="B8773" t="str">
            <v xml:space="preserve">Quimar-Comércio Madeiras, SA       </v>
          </cell>
        </row>
        <row r="8774">
          <cell r="B8774" t="str">
            <v xml:space="preserve">Quimicaçor                         </v>
          </cell>
        </row>
        <row r="8775">
          <cell r="B8775" t="str">
            <v xml:space="preserve">Quimiloureiro - Prod.Químicos,Lda  </v>
          </cell>
        </row>
        <row r="8776">
          <cell r="B8776" t="str">
            <v xml:space="preserve">Quiminova - Quím.Ind.Agrícola,Lda  </v>
          </cell>
        </row>
        <row r="8777">
          <cell r="B8777" t="str">
            <v xml:space="preserve">QuimiSantos-Com.Pro.Hig.M.Ind.Lda  </v>
          </cell>
        </row>
        <row r="8778">
          <cell r="B8778" t="str">
            <v xml:space="preserve">Quimisantos-Ricardo M.F.S.Santos   </v>
          </cell>
        </row>
        <row r="8779">
          <cell r="B8779" t="str">
            <v xml:space="preserve">Quimitécnica Ambiente, SA          </v>
          </cell>
        </row>
        <row r="8780">
          <cell r="B8780" t="str">
            <v xml:space="preserve">Quimitécnica-S.C.Ind.P.Químicos,Sa </v>
          </cell>
        </row>
        <row r="8781">
          <cell r="B8781" t="str">
            <v xml:space="preserve">Quimiteste-Engª. e Tecnologia,Lda  </v>
          </cell>
        </row>
        <row r="8782">
          <cell r="B8782" t="str">
            <v xml:space="preserve">Quinaço - Cort.E Perf.Met., Lda.   </v>
          </cell>
        </row>
        <row r="8783">
          <cell r="B8783" t="str">
            <v>Quinimar-Quimicos Plásticos Derivad</v>
          </cell>
        </row>
        <row r="8784">
          <cell r="B8784" t="str">
            <v xml:space="preserve">Quinta Bela Vista Expl.Hoteleiras, </v>
          </cell>
        </row>
        <row r="8785">
          <cell r="B8785" t="str">
            <v>Quinta das Estrelicias-Floricultura</v>
          </cell>
        </row>
        <row r="8786">
          <cell r="B8786" t="str">
            <v>QUINTA DAS ESTRELÍCIAS-FLORICULTURA</v>
          </cell>
        </row>
        <row r="8787">
          <cell r="B8787" t="str">
            <v>Quinta das Lágrimas-Actividades Hot</v>
          </cell>
        </row>
        <row r="8788">
          <cell r="B8788" t="str">
            <v xml:space="preserve">Quinta das Lágrimas-Soc.Imob.SA    </v>
          </cell>
        </row>
        <row r="8789">
          <cell r="B8789" t="str">
            <v>Quinta de Santana-Anim.Turística, L</v>
          </cell>
        </row>
        <row r="8790">
          <cell r="B8790" t="str">
            <v>Quinta do Vallado Soc. Agrícola, Ld</v>
          </cell>
        </row>
        <row r="8791">
          <cell r="B8791" t="str">
            <v>Quinta Grande-A.Tecn.Informática,Ld</v>
          </cell>
        </row>
        <row r="8792">
          <cell r="B8792" t="str">
            <v xml:space="preserve">Quinta Nova Lda                    </v>
          </cell>
        </row>
        <row r="8793">
          <cell r="B8793" t="str">
            <v xml:space="preserve">Quintas &amp; Quintas-Cord.e Redes, SA </v>
          </cell>
        </row>
        <row r="8794">
          <cell r="B8794" t="str">
            <v xml:space="preserve">Quotidian, Lda                     </v>
          </cell>
        </row>
        <row r="8795">
          <cell r="B8795" t="str">
            <v xml:space="preserve">R 400-Electrodom. Mobiliário, Lda  </v>
          </cell>
        </row>
        <row r="8796">
          <cell r="B8796" t="str">
            <v xml:space="preserve">R C E - Repr.Com.Electónica, Lda   </v>
          </cell>
        </row>
        <row r="8797">
          <cell r="B8797" t="str">
            <v xml:space="preserve">R H Editora                        </v>
          </cell>
        </row>
        <row r="8798">
          <cell r="B8798" t="str">
            <v xml:space="preserve">R H Norte-Recursos Humanos, Lda    </v>
          </cell>
        </row>
        <row r="8799">
          <cell r="B8799" t="str">
            <v xml:space="preserve">R S Amidata, Sa                    </v>
          </cell>
        </row>
        <row r="8800">
          <cell r="B8800" t="str">
            <v xml:space="preserve">R. de Sousa                        </v>
          </cell>
        </row>
        <row r="8801">
          <cell r="B8801" t="str">
            <v xml:space="preserve">R.B.Comunicação, Lda               </v>
          </cell>
        </row>
        <row r="8802">
          <cell r="B8802" t="str">
            <v xml:space="preserve">R.C.Filtros-Com.Peças A.Auto.Lda   </v>
          </cell>
        </row>
        <row r="8803">
          <cell r="B8803" t="str">
            <v xml:space="preserve">R.C.L.- Reunião Com.Comp.Electro   </v>
          </cell>
        </row>
        <row r="8804">
          <cell r="B8804" t="str">
            <v xml:space="preserve">R.N.Tours-Viagens e Turísmo, S.A   </v>
          </cell>
        </row>
        <row r="8805">
          <cell r="B8805" t="str">
            <v xml:space="preserve">Racal Clube                        </v>
          </cell>
        </row>
        <row r="8806">
          <cell r="B8806" t="str">
            <v xml:space="preserve">Racal Defence Electronics Ltd      </v>
          </cell>
        </row>
        <row r="8807">
          <cell r="B8807" t="str">
            <v xml:space="preserve">Radiadores Rally                   </v>
          </cell>
        </row>
        <row r="8808">
          <cell r="B8808" t="str">
            <v xml:space="preserve">Radiadores Tejo, Lda.              </v>
          </cell>
        </row>
        <row r="8809">
          <cell r="B8809" t="str">
            <v xml:space="preserve">Rádio Cidade-Pr.Audiovisuais, S.A. </v>
          </cell>
        </row>
        <row r="8810">
          <cell r="B8810" t="str">
            <v xml:space="preserve">Rádio Móvel Telecomunicações, SA   </v>
          </cell>
        </row>
        <row r="8811">
          <cell r="B8811" t="str">
            <v xml:space="preserve">Rádio Notícias-Prod.Publicidade,SA </v>
          </cell>
        </row>
        <row r="8812">
          <cell r="B8812" t="str">
            <v xml:space="preserve">Rádio Popular, SA                  </v>
          </cell>
        </row>
        <row r="8813">
          <cell r="B8813" t="str">
            <v xml:space="preserve">Rádio Renascença-Emis.Cat.Port.    </v>
          </cell>
        </row>
        <row r="8814">
          <cell r="B8814" t="str">
            <v xml:space="preserve">Radiodata-Com.Eq.Telecomunic, Lda  </v>
          </cell>
        </row>
        <row r="8815">
          <cell r="B8815" t="str">
            <v xml:space="preserve">RADSA-Recambios Auto Diesel, SA    </v>
          </cell>
        </row>
        <row r="8816">
          <cell r="B8816" t="str">
            <v xml:space="preserve">Rafael Joaquim Pinto Rosa          </v>
          </cell>
        </row>
        <row r="8817">
          <cell r="B8817" t="str">
            <v xml:space="preserve">Rafael Moreira da Mota Veiga       </v>
          </cell>
        </row>
        <row r="8818">
          <cell r="B8818" t="str">
            <v xml:space="preserve">Rafaela Rodrigues M.Nunes          </v>
          </cell>
        </row>
        <row r="8819">
          <cell r="B8819" t="str">
            <v xml:space="preserve">Raimundo Ferreira                  </v>
          </cell>
        </row>
        <row r="8820">
          <cell r="B8820" t="str">
            <v>Raiz Definida-Ser.Apoio Proj. Obras</v>
          </cell>
        </row>
        <row r="8821">
          <cell r="B8821" t="str">
            <v xml:space="preserve">Raíz Quadrada - Multi              </v>
          </cell>
        </row>
        <row r="8822">
          <cell r="B8822" t="str">
            <v xml:space="preserve">Rall-Mobil.Soluções P/Escrit.SA    </v>
          </cell>
        </row>
        <row r="8823">
          <cell r="B8823" t="str">
            <v xml:space="preserve">Ralubel-Construções, Lda           </v>
          </cell>
        </row>
        <row r="8824">
          <cell r="B8824" t="str">
            <v xml:space="preserve">Ramalho Rosa Cobetar-S.Constr.SA   </v>
          </cell>
        </row>
        <row r="8825">
          <cell r="B8825" t="str">
            <v xml:space="preserve">Ramazotti, SA                      </v>
          </cell>
        </row>
        <row r="8826">
          <cell r="B8826" t="str">
            <v xml:space="preserve">Ramboll                            </v>
          </cell>
        </row>
        <row r="8827">
          <cell r="B8827" t="str">
            <v xml:space="preserve">Ramires Leite e Santos, Lda        </v>
          </cell>
        </row>
        <row r="8828">
          <cell r="B8828" t="str">
            <v xml:space="preserve">Ramiro da Fonseca, Lda             </v>
          </cell>
        </row>
        <row r="8829">
          <cell r="B8829" t="str">
            <v xml:space="preserve">Ramos &amp; Costa e Silva, Lda         </v>
          </cell>
        </row>
        <row r="8830">
          <cell r="B8830" t="str">
            <v xml:space="preserve">Ramos Catarino, S.A.               </v>
          </cell>
        </row>
        <row r="8831">
          <cell r="B8831" t="str">
            <v xml:space="preserve">Ramos e Silva, Lda.                </v>
          </cell>
        </row>
        <row r="8832">
          <cell r="B8832" t="str">
            <v xml:space="preserve">Randstad                           </v>
          </cell>
        </row>
        <row r="8833">
          <cell r="B8833" t="str">
            <v>Randstad II-Prestação de Serviços,L</v>
          </cell>
        </row>
        <row r="8834">
          <cell r="B8834" t="str">
            <v xml:space="preserve">Rangel - Distrib. Logística, Lda   </v>
          </cell>
        </row>
        <row r="8835">
          <cell r="B8835" t="str">
            <v xml:space="preserve">Rangel Expresso, SA                </v>
          </cell>
        </row>
        <row r="8836">
          <cell r="B8836" t="str">
            <v>Rangel Internac.Aérea e Marítima,SA</v>
          </cell>
        </row>
        <row r="8837">
          <cell r="B8837" t="str">
            <v xml:space="preserve">Rangel Transitários, S.A.          </v>
          </cell>
        </row>
        <row r="8838">
          <cell r="B8838" t="str">
            <v xml:space="preserve">Ranp, Lda                          </v>
          </cell>
        </row>
        <row r="8839">
          <cell r="B8839" t="str">
            <v xml:space="preserve">Rapiscan Security Products Ltd     </v>
          </cell>
        </row>
        <row r="8840">
          <cell r="B8840" t="str">
            <v xml:space="preserve">Raposo Bernardo &amp; Associados       </v>
          </cell>
        </row>
        <row r="8841">
          <cell r="B8841" t="str">
            <v xml:space="preserve">Raquel Dortêa                      </v>
          </cell>
        </row>
        <row r="8842">
          <cell r="B8842" t="str">
            <v xml:space="preserve">Raquel Erina G.P.Santos Alão       </v>
          </cell>
        </row>
        <row r="8843">
          <cell r="B8843" t="str">
            <v xml:space="preserve">RAQUEL MARIA GOMES DOS REIS E SÁ   </v>
          </cell>
        </row>
        <row r="8844">
          <cell r="B8844" t="str">
            <v xml:space="preserve">RAQUEL MARIA S. MOREIRA SEQUEIRA   </v>
          </cell>
        </row>
        <row r="8845">
          <cell r="B8845" t="str">
            <v xml:space="preserve">Rarissímas                         </v>
          </cell>
        </row>
        <row r="8846">
          <cell r="B8846" t="str">
            <v xml:space="preserve">Rasf, Lda                          </v>
          </cell>
        </row>
        <row r="8847">
          <cell r="B8847" t="str">
            <v xml:space="preserve">Rasgo-Publicidade Lda.             </v>
          </cell>
        </row>
        <row r="8848">
          <cell r="B8848" t="str">
            <v xml:space="preserve">Rasia, Lda                         </v>
          </cell>
        </row>
        <row r="8849">
          <cell r="B8849" t="str">
            <v xml:space="preserve">Raso-Viagens e Turismo,S.A.        </v>
          </cell>
        </row>
        <row r="8850">
          <cell r="B8850" t="str">
            <v xml:space="preserve">Raúl Arménio Plácido Aparício      </v>
          </cell>
        </row>
        <row r="8851">
          <cell r="B8851" t="str">
            <v xml:space="preserve">Raul Bairos Sousa                  </v>
          </cell>
        </row>
        <row r="8852">
          <cell r="B8852" t="str">
            <v xml:space="preserve">RAUL BARBOSA MAGALHAES BRANDAO     </v>
          </cell>
        </row>
        <row r="8853">
          <cell r="B8853" t="str">
            <v xml:space="preserve">Raúl Dourado Oliveira              </v>
          </cell>
        </row>
        <row r="8854">
          <cell r="B8854" t="str">
            <v xml:space="preserve">Raul Dourado Oliveira Unipes.Lda   </v>
          </cell>
        </row>
        <row r="8855">
          <cell r="B8855" t="str">
            <v xml:space="preserve">Raúl Duarte Almeida                </v>
          </cell>
        </row>
        <row r="8856">
          <cell r="B8856" t="str">
            <v xml:space="preserve">RAÚL EDUARDO MORENO DA SILVA       </v>
          </cell>
        </row>
        <row r="8857">
          <cell r="B8857" t="str">
            <v xml:space="preserve">Raúl Faria Simões                  </v>
          </cell>
        </row>
        <row r="8858">
          <cell r="B8858" t="str">
            <v xml:space="preserve">Raúl Luis                          </v>
          </cell>
        </row>
        <row r="8859">
          <cell r="B8859" t="str">
            <v xml:space="preserve">Raul Manuel de Sousa, Lda          </v>
          </cell>
        </row>
        <row r="8860">
          <cell r="B8860" t="str">
            <v xml:space="preserve">Raul Melo Castanho                 </v>
          </cell>
        </row>
        <row r="8861">
          <cell r="B8861" t="str">
            <v xml:space="preserve">Ray Human Capital                  </v>
          </cell>
        </row>
        <row r="8862">
          <cell r="B8862" t="str">
            <v xml:space="preserve">RC Mid,Lda                         </v>
          </cell>
        </row>
        <row r="8863">
          <cell r="B8863" t="str">
            <v xml:space="preserve">RCA-Colmonero Associados           </v>
          </cell>
        </row>
        <row r="8864">
          <cell r="B8864" t="str">
            <v xml:space="preserve">RCAT-Refrig.Cong.Acum.Técnica,SA   </v>
          </cell>
        </row>
        <row r="8865">
          <cell r="B8865" t="str">
            <v xml:space="preserve">RCP Emergência-Form.S.Saúde, Lda   </v>
          </cell>
        </row>
        <row r="8866">
          <cell r="B8866" t="str">
            <v xml:space="preserve">RDC Aviation, Ltd                  </v>
          </cell>
        </row>
        <row r="8867">
          <cell r="B8867" t="str">
            <v xml:space="preserve">RDC-The Route Develop. Cº-BLOQ.    </v>
          </cell>
        </row>
        <row r="8868">
          <cell r="B8868" t="str">
            <v xml:space="preserve">RDC-The Route Development Cº Ltd   </v>
          </cell>
        </row>
        <row r="8869">
          <cell r="B8869" t="str">
            <v>RDPM-Ind.Reclam.Lum.Publicidade,Lda</v>
          </cell>
        </row>
        <row r="8870">
          <cell r="B8870" t="str">
            <v xml:space="preserve">REAÇOR -ENGª iNFRAEST.E OBRAS PU   </v>
          </cell>
        </row>
        <row r="8871">
          <cell r="B8871" t="str">
            <v xml:space="preserve">Real Clube de Campo Dom Carlos I   </v>
          </cell>
        </row>
        <row r="8872">
          <cell r="B8872" t="str">
            <v>Real Fábrica-S.Expl.Inv.Turísticos,</v>
          </cell>
        </row>
        <row r="8873">
          <cell r="B8873" t="str">
            <v>Real Security-Segur.Electrónica, Ld</v>
          </cell>
        </row>
        <row r="8874">
          <cell r="B8874" t="str">
            <v xml:space="preserve">Real Seguros, Sa                   </v>
          </cell>
        </row>
        <row r="8875">
          <cell r="B8875" t="str">
            <v>Real Time-Animação Computaç.Gráf.Ld</v>
          </cell>
        </row>
        <row r="8876">
          <cell r="B8876" t="str">
            <v>RealPluris-Actividades Hoteleiras,L</v>
          </cell>
        </row>
        <row r="8877">
          <cell r="B8877" t="str">
            <v xml:space="preserve">Real-Time, A Sword Group Company   </v>
          </cell>
        </row>
        <row r="8878">
          <cell r="B8878" t="str">
            <v xml:space="preserve">Rea-Mat.Reabil.Eq.Hospitalar,Lda   </v>
          </cell>
        </row>
        <row r="8879">
          <cell r="B8879" t="str">
            <v xml:space="preserve">Rebeca Aflalo Assor                </v>
          </cell>
        </row>
        <row r="8880">
          <cell r="B8880" t="str">
            <v xml:space="preserve">Rebelo &amp; Filhos, Lda               </v>
          </cell>
        </row>
        <row r="8881">
          <cell r="B8881" t="str">
            <v xml:space="preserve">Rebelo Pinto-EngºsConsultores,Lda  </v>
          </cell>
        </row>
        <row r="8882">
          <cell r="B8882" t="str">
            <v xml:space="preserve">Rebobinagens Ribeiro, Lda          </v>
          </cell>
        </row>
        <row r="8883">
          <cell r="B8883" t="str">
            <v xml:space="preserve">Rebocalgarve-Reboques Algarve, Lda </v>
          </cell>
        </row>
        <row r="8884">
          <cell r="B8884" t="str">
            <v xml:space="preserve">Recanto de Alfama-Rest.Hotel.Lda   </v>
          </cell>
        </row>
        <row r="8885">
          <cell r="B8885" t="str">
            <v xml:space="preserve">Recauchutagem Monteiro, Lda        </v>
          </cell>
        </row>
        <row r="8886">
          <cell r="B8886" t="str">
            <v xml:space="preserve">Recheio-Cash &amp; Carry, SA           </v>
          </cell>
        </row>
        <row r="8887">
          <cell r="B8887" t="str">
            <v>Reciclaçor-Recicl.Consum.Inform.Lda</v>
          </cell>
        </row>
        <row r="8888">
          <cell r="B8888" t="str">
            <v xml:space="preserve">Recidan-Consum. Informáticos,Lda   </v>
          </cell>
        </row>
        <row r="8889">
          <cell r="B8889" t="str">
            <v>Recifemetal-Recicl.Ferros Metais,SA</v>
          </cell>
        </row>
        <row r="8890">
          <cell r="B8890" t="str">
            <v>Reclalgarve-Recl.Lum.do Algarve,Ldª</v>
          </cell>
        </row>
        <row r="8891">
          <cell r="B8891" t="str">
            <v xml:space="preserve">Reclamos Luminosos Neolux, Lda     </v>
          </cell>
        </row>
        <row r="8892">
          <cell r="B8892" t="str">
            <v>Recolte-Recolha, Tratª Eliminaçª Re</v>
          </cell>
        </row>
        <row r="8893">
          <cell r="B8893" t="str">
            <v>Red Portuguesa -Publicidade Exterio</v>
          </cell>
        </row>
        <row r="8894">
          <cell r="B8894" t="str">
            <v xml:space="preserve">Red Team-Consulting                </v>
          </cell>
        </row>
        <row r="8895">
          <cell r="B8895" t="str">
            <v xml:space="preserve">Redactive Publishing, Ltd          </v>
          </cell>
        </row>
        <row r="8896">
          <cell r="B8896" t="str">
            <v xml:space="preserve">Redecor Algarve-Rev.Impermeab.Lda  </v>
          </cell>
        </row>
        <row r="8897">
          <cell r="B8897" t="str">
            <v xml:space="preserve">Redel - Revestim.decorações, Lda   </v>
          </cell>
        </row>
        <row r="8898">
          <cell r="B8898" t="str">
            <v xml:space="preserve">Rederia Innovation, S.A.           </v>
          </cell>
        </row>
        <row r="8899">
          <cell r="B8899" t="str">
            <v xml:space="preserve">Redidáctica-Rep.Mt.Com.Eq.Did.Lda  </v>
          </cell>
        </row>
        <row r="8900">
          <cell r="B8900" t="str">
            <v xml:space="preserve">Redislogar Portugal, SA            </v>
          </cell>
        </row>
        <row r="8901">
          <cell r="B8901" t="str">
            <v xml:space="preserve">Reed Business Information, Ltd     </v>
          </cell>
        </row>
        <row r="8902">
          <cell r="B8902" t="str">
            <v xml:space="preserve">Reed Business Publishing           </v>
          </cell>
        </row>
        <row r="8903">
          <cell r="B8903" t="str">
            <v xml:space="preserve">Reengenharia Proc.E Software,Lda   </v>
          </cell>
        </row>
        <row r="8904">
          <cell r="B8904" t="str">
            <v xml:space="preserve">Reequipa-Emp.C.Ind.Máq.Eq.Lda      </v>
          </cell>
        </row>
        <row r="8905">
          <cell r="B8905" t="str">
            <v>Reference-Consultoria e Comércio, L</v>
          </cell>
        </row>
        <row r="8906">
          <cell r="B8906" t="str">
            <v xml:space="preserve">REFIALVES-Reciclagem de Metais,Lda </v>
          </cell>
        </row>
        <row r="8907">
          <cell r="B8907" t="str">
            <v>Reflectil Portugal-Com.Pr.Segur. Ld</v>
          </cell>
        </row>
        <row r="8908">
          <cell r="B8908" t="str">
            <v xml:space="preserve">Reflectone Uk, Ltd                 </v>
          </cell>
        </row>
        <row r="8909">
          <cell r="B8909" t="str">
            <v xml:space="preserve">Refral - Jaime Rebelo, Lda.        </v>
          </cell>
        </row>
        <row r="8910">
          <cell r="B8910" t="str">
            <v xml:space="preserve">Refrige-Soc.Ind.Refrigerantes, SA  </v>
          </cell>
        </row>
        <row r="8911">
          <cell r="B8911" t="str">
            <v xml:space="preserve">Refrigue - Confec.Para Frio, Lda   </v>
          </cell>
        </row>
        <row r="8912">
          <cell r="B8912" t="str">
            <v>Refri-S.Reparaç.Electrod.A.Cond.Lda</v>
          </cell>
        </row>
        <row r="8913">
          <cell r="B8913" t="str">
            <v xml:space="preserve">Refrisintra-Comércio Bebidas, Lda  </v>
          </cell>
        </row>
        <row r="8914">
          <cell r="B8914" t="str">
            <v xml:space="preserve">Refúgio Aboím Ascensão             </v>
          </cell>
        </row>
        <row r="8915">
          <cell r="B8915" t="str">
            <v xml:space="preserve">Rega Tor - Cons.Forn.Eq.Rega,Lda   </v>
          </cell>
        </row>
        <row r="8916">
          <cell r="B8916" t="str">
            <v xml:space="preserve">Regaparque, Lda                    </v>
          </cell>
        </row>
        <row r="8917">
          <cell r="B8917" t="str">
            <v xml:space="preserve">Região Autonoma da Madeira         </v>
          </cell>
        </row>
        <row r="8918">
          <cell r="B8918" t="str">
            <v xml:space="preserve">Região de Turismo do Algarve       </v>
          </cell>
        </row>
        <row r="8919">
          <cell r="B8919" t="str">
            <v xml:space="preserve">Regindústria-Soc.Eq.Com.Ind.,Lda   </v>
          </cell>
        </row>
        <row r="8920">
          <cell r="B8920" t="str">
            <v>Regino Cruz - Arquit.Consultores,SA</v>
          </cell>
        </row>
        <row r="8921">
          <cell r="B8921" t="str">
            <v xml:space="preserve">Regional Geodata Air, SA           </v>
          </cell>
        </row>
        <row r="8922">
          <cell r="B8922" t="str">
            <v xml:space="preserve">Regional Press-Ediç. Serviços,SA   </v>
          </cell>
        </row>
        <row r="8923">
          <cell r="B8923" t="str">
            <v xml:space="preserve">Regisconta, Lda.                   </v>
          </cell>
        </row>
        <row r="8924">
          <cell r="B8924" t="str">
            <v xml:space="preserve">Regisliton-Soc.Com.Imp.Exp.Lda     </v>
          </cell>
        </row>
        <row r="8925">
          <cell r="B8925" t="str">
            <v xml:space="preserve">Registeam - Ind.Comput.Telec.Lda   </v>
          </cell>
        </row>
        <row r="8926">
          <cell r="B8926" t="str">
            <v xml:space="preserve">Registempo-Soc.Representações,Lda  </v>
          </cell>
        </row>
        <row r="8927">
          <cell r="B8927" t="str">
            <v>Registotal-I.Exp.Máq.Comerciais,Lda</v>
          </cell>
        </row>
        <row r="8928">
          <cell r="B8928" t="str">
            <v xml:space="preserve">Rego, Costa e Tavares, Lda.        </v>
          </cell>
        </row>
        <row r="8929">
          <cell r="B8929" t="str">
            <v xml:space="preserve">Regra Inicial, Unipessoal, Lda     </v>
          </cell>
        </row>
        <row r="8930">
          <cell r="B8930" t="str">
            <v xml:space="preserve">Rei das Parabólicas, Lda           </v>
          </cell>
        </row>
        <row r="8931">
          <cell r="B8931" t="str">
            <v xml:space="preserve">Rei dos Livros, Lda                </v>
          </cell>
        </row>
        <row r="8932">
          <cell r="B8932" t="str">
            <v xml:space="preserve">Reilis-Sist.Prod.Higiene, Lda      </v>
          </cell>
        </row>
        <row r="8933">
          <cell r="B8933" t="str">
            <v xml:space="preserve">Reimidas-Realiz.Imobiliárias Lda   </v>
          </cell>
        </row>
        <row r="8934">
          <cell r="B8934" t="str">
            <v xml:space="preserve">Reinaldo Ferreira Cardoso, Lda     </v>
          </cell>
        </row>
        <row r="8935">
          <cell r="B8935" t="str">
            <v xml:space="preserve">Reis e Filhos, Lda.                </v>
          </cell>
        </row>
        <row r="8936">
          <cell r="B8936" t="str">
            <v xml:space="preserve">Reis, Pacheco e Moura, Ldª         </v>
          </cell>
        </row>
        <row r="8937">
          <cell r="B8937" t="str">
            <v xml:space="preserve">Reis, Pacheco e Moura, Ldª         </v>
          </cell>
        </row>
        <row r="8938">
          <cell r="B8938" t="str">
            <v xml:space="preserve">Reis,Pacheco &amp; Moura Lda           </v>
          </cell>
        </row>
        <row r="8939">
          <cell r="B8939" t="str">
            <v xml:space="preserve">Reisswolf, SA                      </v>
          </cell>
        </row>
        <row r="8940">
          <cell r="B8940" t="str">
            <v xml:space="preserve">Reit-Informática &amp; Telecomunic.Lda </v>
          </cell>
        </row>
        <row r="8941">
          <cell r="B8941" t="str">
            <v>Rek-Rep.Explor.Construções,Unip.Lda</v>
          </cell>
        </row>
        <row r="8942">
          <cell r="B8942" t="str">
            <v>RELACRE-Assoc.Lab.Acreditados portu</v>
          </cell>
        </row>
        <row r="8943">
          <cell r="B8943" t="str">
            <v xml:space="preserve">Relógio D'Água Editores,Lda        </v>
          </cell>
        </row>
        <row r="8944">
          <cell r="B8944" t="str">
            <v>Relopa-Elect.Termica e Ventilação,S</v>
          </cell>
        </row>
        <row r="8945">
          <cell r="B8945" t="str">
            <v xml:space="preserve">Remaçor-Soc.Representações, Lda    </v>
          </cell>
        </row>
        <row r="8946">
          <cell r="B8946" t="str">
            <v xml:space="preserve">Remarca-Com.Ind.Eq.Escritório, Lda </v>
          </cell>
        </row>
        <row r="8947">
          <cell r="B8947" t="str">
            <v xml:space="preserve">Remeditec-Imp.Com.Eq.Saúde,SA      </v>
          </cell>
        </row>
        <row r="8948">
          <cell r="B8948" t="str">
            <v xml:space="preserve">Remígio José Marques               </v>
          </cell>
        </row>
        <row r="8949">
          <cell r="B8949" t="str">
            <v xml:space="preserve">Remsa-Aluguer Venda Máquinas,Ldª   </v>
          </cell>
        </row>
        <row r="8950">
          <cell r="B8950" t="str">
            <v xml:space="preserve">Renascimento-S.Rec.Val.Resid.Lda   </v>
          </cell>
        </row>
        <row r="8951">
          <cell r="B8951" t="str">
            <v>RENATA MANUELA VELOSO SILOS L. TAVA</v>
          </cell>
        </row>
        <row r="8952">
          <cell r="B8952" t="str">
            <v xml:space="preserve">Renato Manuel Garcia da Silva      </v>
          </cell>
        </row>
        <row r="8953">
          <cell r="B8953" t="str">
            <v>Renato Paulo Brasil e Melo Oliveira</v>
          </cell>
        </row>
        <row r="8954">
          <cell r="B8954" t="str">
            <v xml:space="preserve">Renato Paulo Martins Bettencourt   </v>
          </cell>
        </row>
        <row r="8955">
          <cell r="B8955" t="str">
            <v xml:space="preserve">Renato Resendes, Lda               </v>
          </cell>
        </row>
        <row r="8956">
          <cell r="B8956" t="str">
            <v xml:space="preserve">Renault Chelas-C.Rep.Veículos,Lda  </v>
          </cell>
        </row>
        <row r="8957">
          <cell r="B8957" t="str">
            <v xml:space="preserve">Renault Multiauto, S.A.            </v>
          </cell>
        </row>
        <row r="8958">
          <cell r="B8958" t="str">
            <v xml:space="preserve">Renault Nissan Portugal, SA        </v>
          </cell>
        </row>
        <row r="8959">
          <cell r="B8959" t="str">
            <v xml:space="preserve">Renault Trucks Lisboa Unip. Lda.   </v>
          </cell>
        </row>
        <row r="8960">
          <cell r="B8960" t="str">
            <v xml:space="preserve">Renault Trucks Portugal, Lda       </v>
          </cell>
        </row>
        <row r="8961">
          <cell r="B8961" t="str">
            <v xml:space="preserve">Renault-Com.Repar.Veículos, Lda    </v>
          </cell>
        </row>
        <row r="8962">
          <cell r="B8962" t="str">
            <v xml:space="preserve">René Pedro Araújo Barbosa          </v>
          </cell>
        </row>
        <row r="8963">
          <cell r="B8963" t="str">
            <v xml:space="preserve">Rengpro, Lda                       </v>
          </cell>
        </row>
        <row r="8964">
          <cell r="B8964" t="str">
            <v xml:space="preserve">Rent-a-Car Mariense, Lda           </v>
          </cell>
        </row>
        <row r="8965">
          <cell r="B8965" t="str">
            <v>Rentaco-Alug.Eq.Transportes,Unip.Ld</v>
          </cell>
        </row>
        <row r="8966">
          <cell r="B8966" t="str">
            <v>Rentokil Portugal,S.Prot.Ambiental,</v>
          </cell>
        </row>
        <row r="8967">
          <cell r="B8967" t="str">
            <v xml:space="preserve">Repalir - Repres. Alumínios, Lda   </v>
          </cell>
        </row>
        <row r="8968">
          <cell r="B8968" t="str">
            <v xml:space="preserve">Repart-S.Comun.Rec.Partilhados,SA  </v>
          </cell>
        </row>
        <row r="8969">
          <cell r="B8969" t="str">
            <v xml:space="preserve">Repasfalt-Reparação Asfaltos,Lda   </v>
          </cell>
        </row>
        <row r="8970">
          <cell r="B8970" t="str">
            <v xml:space="preserve">Repmóvel - Emília M.Esteves Neto   </v>
          </cell>
        </row>
        <row r="8971">
          <cell r="B8971" t="str">
            <v xml:space="preserve">Representações Protectal., Lda.    </v>
          </cell>
        </row>
        <row r="8972">
          <cell r="B8972" t="str">
            <v>Represse-Edições Especializadas,Lda</v>
          </cell>
        </row>
        <row r="8973">
          <cell r="B8973" t="str">
            <v xml:space="preserve">Reproeme-Comerc.Geral Equip.,Lda   </v>
          </cell>
        </row>
        <row r="8974">
          <cell r="B8974" t="str">
            <v xml:space="preserve">Reprojopa - Eq.Escrit.A.Gráf.Lda   </v>
          </cell>
        </row>
        <row r="8975">
          <cell r="B8975" t="str">
            <v xml:space="preserve">Repsol Portuguesa, SA              </v>
          </cell>
        </row>
        <row r="8976">
          <cell r="B8976" t="str">
            <v xml:space="preserve">Res 9 - Gestão Alimentar, Lda      </v>
          </cell>
        </row>
        <row r="8977">
          <cell r="B8977" t="str">
            <v xml:space="preserve">Research and Markets               </v>
          </cell>
        </row>
        <row r="8978">
          <cell r="B8978" t="str">
            <v xml:space="preserve">Resid.Vila Flores-A.T.Flores,Lda   </v>
          </cell>
        </row>
        <row r="8979">
          <cell r="B8979" t="str">
            <v xml:space="preserve">Residencial Aeroporto, Lda         </v>
          </cell>
        </row>
        <row r="8980">
          <cell r="B8980" t="str">
            <v xml:space="preserve">Residencial Infante                </v>
          </cell>
        </row>
        <row r="8981">
          <cell r="B8981" t="str">
            <v xml:space="preserve">Residencial Marisol                </v>
          </cell>
        </row>
        <row r="8982">
          <cell r="B8982" t="str">
            <v xml:space="preserve">Residencial Puma, Lda              </v>
          </cell>
        </row>
        <row r="8983">
          <cell r="B8983" t="str">
            <v xml:space="preserve">Residencial Santa Cruz             </v>
          </cell>
        </row>
        <row r="8984">
          <cell r="B8984" t="str">
            <v>Residências Boavista do Algarve,Lda</v>
          </cell>
        </row>
        <row r="8985">
          <cell r="B8985" t="str">
            <v xml:space="preserve">Resiglas-S.Const.Revestimentos,Lda </v>
          </cell>
        </row>
        <row r="8986">
          <cell r="B8986" t="str">
            <v xml:space="preserve">Resin - Resíduos Industriais,S.A.  </v>
          </cell>
        </row>
        <row r="8987">
          <cell r="B8987" t="str">
            <v>Resiprel-Resistências de Precisão,L</v>
          </cell>
        </row>
        <row r="8988">
          <cell r="B8988" t="str">
            <v xml:space="preserve">Reso - Transp.Internacionais,Lda   </v>
          </cell>
        </row>
        <row r="8989">
          <cell r="B8989" t="str">
            <v>Resoflex-Mobiliário Equip.Gestão,SA</v>
          </cell>
        </row>
        <row r="8990">
          <cell r="B8990" t="str">
            <v xml:space="preserve">Resopre-Soc.Rev.Aparelh.Prec.S.A.  </v>
          </cell>
        </row>
        <row r="8991">
          <cell r="B8991" t="str">
            <v xml:space="preserve">Restaurante Baleia Ocidental, Lda  </v>
          </cell>
        </row>
        <row r="8992">
          <cell r="B8992" t="str">
            <v xml:space="preserve">Restaurante Brioso, Lda            </v>
          </cell>
        </row>
        <row r="8993">
          <cell r="B8993" t="str">
            <v xml:space="preserve">Restaurante Dom Joaquim            </v>
          </cell>
        </row>
        <row r="8994">
          <cell r="B8994" t="str">
            <v>Restaurante O Carlos dos Leitões,Ld</v>
          </cell>
        </row>
        <row r="8995">
          <cell r="B8995" t="str">
            <v xml:space="preserve">Restaurante Pontual                </v>
          </cell>
        </row>
        <row r="8996">
          <cell r="B8996" t="str">
            <v xml:space="preserve">Restaurante Regional de Sintra,Lda </v>
          </cell>
        </row>
        <row r="8997">
          <cell r="B8997" t="str">
            <v xml:space="preserve">Restaurante-A Gondola, Lda         </v>
          </cell>
        </row>
        <row r="8998">
          <cell r="B8998" t="str">
            <v xml:space="preserve">Restaurotel-Equip.Hoteleiro,S.A.   </v>
          </cell>
        </row>
        <row r="8999">
          <cell r="B8999" t="str">
            <v>Restigourmet-Actividades Hoteleiras</v>
          </cell>
        </row>
        <row r="9000">
          <cell r="B9000" t="str">
            <v xml:space="preserve">Restsof-Actividades de Restauração </v>
          </cell>
        </row>
        <row r="9001">
          <cell r="B9001" t="str">
            <v xml:space="preserve">Resul-Soc.Com.Import.Export.,Lda   </v>
          </cell>
        </row>
        <row r="9002">
          <cell r="B9002" t="str">
            <v>Retafi-Representações Técnicas, Lda</v>
          </cell>
        </row>
        <row r="9003">
          <cell r="B9003" t="str">
            <v xml:space="preserve">ReturnOnideas                      </v>
          </cell>
        </row>
        <row r="9004">
          <cell r="B9004" t="str">
            <v xml:space="preserve">Reval-Rep.Com.Veículos Peças,Lda   </v>
          </cell>
        </row>
        <row r="9005">
          <cell r="B9005" t="str">
            <v xml:space="preserve">REVESSETE - Soc. Rev. Extra Duros, </v>
          </cell>
        </row>
        <row r="9006">
          <cell r="B9006" t="str">
            <v xml:space="preserve">Revinobre-Tecn.Revestimentos,Lda   </v>
          </cell>
        </row>
        <row r="9007">
          <cell r="B9007" t="str">
            <v>Revista Propriedades Portuguesas,Ld</v>
          </cell>
        </row>
        <row r="9008">
          <cell r="B9008" t="str">
            <v xml:space="preserve">Revista Segurança Comportamental   </v>
          </cell>
        </row>
        <row r="9009">
          <cell r="B9009" t="str">
            <v xml:space="preserve">Revue Generale Routes e Aerodro.   </v>
          </cell>
        </row>
        <row r="9010">
          <cell r="B9010" t="str">
            <v>Rexel-Distrib.Material Eléctrico,SA</v>
          </cell>
        </row>
        <row r="9011">
          <cell r="B9011" t="str">
            <v xml:space="preserve">RF - Caixas de Transportes, Lda    </v>
          </cell>
        </row>
        <row r="9012">
          <cell r="B9012" t="str">
            <v xml:space="preserve">Rfm-Projectos de Engenharia,Lda    </v>
          </cell>
        </row>
        <row r="9013">
          <cell r="B9013" t="str">
            <v xml:space="preserve">RFPortugal-Rolam. e Componentes    </v>
          </cell>
        </row>
        <row r="9014">
          <cell r="B9014" t="str">
            <v xml:space="preserve">Rfs - Telecomunicaçoes, Lda        </v>
          </cell>
        </row>
        <row r="9015">
          <cell r="B9015" t="str">
            <v xml:space="preserve">RHI-Consult.Rec.Humanos Inform.Lda </v>
          </cell>
        </row>
        <row r="9016">
          <cell r="B9016" t="str">
            <v xml:space="preserve">Rhombus, S.A.                      </v>
          </cell>
        </row>
        <row r="9017">
          <cell r="B9017" t="str">
            <v xml:space="preserve">Rialgás,Lda                        </v>
          </cell>
        </row>
        <row r="9018">
          <cell r="B9018" t="str">
            <v>Riaotel-S.Expl.Gestão Hoteleira,Lda</v>
          </cell>
        </row>
        <row r="9019">
          <cell r="B9019" t="str">
            <v xml:space="preserve">Ribeiro &amp; Caravana, Lda            </v>
          </cell>
        </row>
        <row r="9020">
          <cell r="B9020" t="str">
            <v xml:space="preserve">Ribeiro &amp; Vilarinho, Lda           </v>
          </cell>
        </row>
        <row r="9021">
          <cell r="B9021" t="str">
            <v xml:space="preserve">Ribeiro, Oliveira e Martins, Lda   </v>
          </cell>
        </row>
        <row r="9022">
          <cell r="B9022" t="str">
            <v xml:space="preserve">Riberforma                         </v>
          </cell>
        </row>
        <row r="9023">
          <cell r="B9023" t="str">
            <v>Ribervila-Isolam.Serralh.C.Civil,Ld</v>
          </cell>
        </row>
        <row r="9024">
          <cell r="B9024" t="str">
            <v xml:space="preserve">Rica Sport-Jorge Manuel Cordeiro   </v>
          </cell>
        </row>
        <row r="9025">
          <cell r="B9025" t="str">
            <v xml:space="preserve">Ricafre-Rep.Electrodomésticos,Lda  </v>
          </cell>
        </row>
        <row r="9026">
          <cell r="B9026" t="str">
            <v>RICARDO ALEXANDRE N. QUEIROS GONCAL</v>
          </cell>
        </row>
        <row r="9027">
          <cell r="B9027" t="str">
            <v xml:space="preserve">Ricardo B. Oliveira                </v>
          </cell>
        </row>
        <row r="9028">
          <cell r="B9028" t="str">
            <v xml:space="preserve">Ricardo Cascalheira                </v>
          </cell>
        </row>
        <row r="9029">
          <cell r="B9029" t="str">
            <v xml:space="preserve">Ricardo Covões, SA                 </v>
          </cell>
        </row>
        <row r="9030">
          <cell r="B9030" t="str">
            <v xml:space="preserve">RICARDO DE SOUSA TEIXEIRA          </v>
          </cell>
        </row>
        <row r="9031">
          <cell r="B9031" t="str">
            <v xml:space="preserve">Ricardo Henrique Bairos Cabral     </v>
          </cell>
        </row>
        <row r="9032">
          <cell r="B9032" t="str">
            <v>Ricardo Ivan Espirito Santo Oliveir</v>
          </cell>
        </row>
        <row r="9033">
          <cell r="B9033" t="str">
            <v xml:space="preserve">Ricardo Jorge Almeida Silva Freire </v>
          </cell>
        </row>
        <row r="9034">
          <cell r="B9034" t="str">
            <v xml:space="preserve">Ricardo Jorge Carvalho             </v>
          </cell>
        </row>
        <row r="9035">
          <cell r="B9035" t="str">
            <v xml:space="preserve">Ricardo Jorge Matias Nunes         </v>
          </cell>
        </row>
        <row r="9036">
          <cell r="B9036" t="str">
            <v xml:space="preserve">RICARDO JORGE MORGADO BATISTA      </v>
          </cell>
        </row>
        <row r="9037">
          <cell r="B9037" t="str">
            <v xml:space="preserve">Ricardo Jorge Ramos Pina Pinto     </v>
          </cell>
        </row>
        <row r="9038">
          <cell r="B9038" t="str">
            <v xml:space="preserve">RICARDO JORGE SILVA PATELA         </v>
          </cell>
        </row>
        <row r="9039">
          <cell r="B9039" t="str">
            <v xml:space="preserve">Ricardo Jorge Sousa Silva          </v>
          </cell>
        </row>
        <row r="9040">
          <cell r="B9040" t="str">
            <v xml:space="preserve">RICARDO JOSE MATOS DA SILVA        </v>
          </cell>
        </row>
        <row r="9041">
          <cell r="B9041" t="str">
            <v xml:space="preserve">RICARDO LUIS TRINDADE RAMOS        </v>
          </cell>
        </row>
        <row r="9042">
          <cell r="B9042" t="str">
            <v xml:space="preserve">Ricardo Luís Trindade Ramos        </v>
          </cell>
        </row>
        <row r="9043">
          <cell r="B9043" t="str">
            <v xml:space="preserve">RICARDO MACHADO PACHECO ALVES      </v>
          </cell>
        </row>
        <row r="9044">
          <cell r="B9044" t="str">
            <v xml:space="preserve">Ricardo Manuel Abreu Ferreira      </v>
          </cell>
        </row>
        <row r="9045">
          <cell r="B9045" t="str">
            <v xml:space="preserve">Ricardo Manuel da Costa Rosa       </v>
          </cell>
        </row>
        <row r="9046">
          <cell r="B9046" t="str">
            <v>RICARDO MARCELO SANTOS MARTINS PEDR</v>
          </cell>
        </row>
        <row r="9047">
          <cell r="B9047" t="str">
            <v xml:space="preserve">Ricardo Miguel Dourado Fernandes   </v>
          </cell>
        </row>
        <row r="9048">
          <cell r="B9048" t="str">
            <v xml:space="preserve">RICARDO NUNO AMORIM DIAS LAGOA     </v>
          </cell>
        </row>
        <row r="9049">
          <cell r="B9049" t="str">
            <v xml:space="preserve">Ricardo Nuno C. Leão de Melo       </v>
          </cell>
        </row>
        <row r="9050">
          <cell r="B9050" t="str">
            <v xml:space="preserve">RICARDO NUNO CARVALHO CORREIA      </v>
          </cell>
        </row>
        <row r="9051">
          <cell r="B9051" t="str">
            <v xml:space="preserve">Ricardo Nuno Félix Pereira         </v>
          </cell>
        </row>
        <row r="9052">
          <cell r="B9052" t="str">
            <v xml:space="preserve">Ricardo Seabra-Representações Lda  </v>
          </cell>
        </row>
        <row r="9053">
          <cell r="B9053" t="str">
            <v xml:space="preserve">Richardson Electronics Iberica     </v>
          </cell>
        </row>
        <row r="9054">
          <cell r="B9054" t="str">
            <v xml:space="preserve">Ricoh Europe BV                    </v>
          </cell>
        </row>
        <row r="9055">
          <cell r="B9055" t="str">
            <v xml:space="preserve">Ricoh Portugal, Unipessoal, Lda    </v>
          </cell>
        </row>
        <row r="9056">
          <cell r="B9056" t="str">
            <v xml:space="preserve">Ricont-Empª Rep.Inst.Cont.Água,Lda </v>
          </cell>
        </row>
        <row r="9057">
          <cell r="B9057" t="str">
            <v xml:space="preserve">Rigom                              </v>
          </cell>
        </row>
        <row r="9058">
          <cell r="B9058" t="str">
            <v xml:space="preserve">Rigorgenial, Lda                   </v>
          </cell>
        </row>
        <row r="9059">
          <cell r="B9059" t="str">
            <v xml:space="preserve">Rigorprazo Lda                     </v>
          </cell>
        </row>
        <row r="9060">
          <cell r="B9060" t="str">
            <v xml:space="preserve">Rimporex                           </v>
          </cell>
        </row>
        <row r="9061">
          <cell r="B9061" t="str">
            <v xml:space="preserve">Rinave-Qualidade e Segurança ACE   </v>
          </cell>
        </row>
        <row r="9062">
          <cell r="B9062" t="str">
            <v xml:space="preserve">Rioquimica-Prod.Quimicos Manut.    </v>
          </cell>
        </row>
        <row r="9063">
          <cell r="B9063" t="str">
            <v xml:space="preserve">Riscado de Fresco-Arquit.Unip.Lda  </v>
          </cell>
        </row>
        <row r="9064">
          <cell r="B9064" t="str">
            <v xml:space="preserve">Riscos - Sociedade Editora, Lda    </v>
          </cell>
        </row>
        <row r="9065">
          <cell r="B9065" t="str">
            <v xml:space="preserve">Riscos &amp; Sons-C.Arq.F.Musical,Lda  </v>
          </cell>
        </row>
        <row r="9066">
          <cell r="B9066" t="str">
            <v xml:space="preserve">Riscos e Traços À Sua Medida,Lda   </v>
          </cell>
        </row>
        <row r="9067">
          <cell r="B9067" t="str">
            <v xml:space="preserve">Rita Bairrão de Carvalho           </v>
          </cell>
        </row>
        <row r="9068">
          <cell r="B9068" t="str">
            <v xml:space="preserve">RITA JOANA TORRES DUARTE FONSECA   </v>
          </cell>
        </row>
        <row r="9069">
          <cell r="B9069" t="str">
            <v xml:space="preserve">RITA MARGARIDA N. DE CASTRO S. UVA </v>
          </cell>
        </row>
        <row r="9070">
          <cell r="B9070" t="str">
            <v xml:space="preserve">RITA MARIA DE CASTRO BARROS REIS   </v>
          </cell>
        </row>
        <row r="9071">
          <cell r="B9071" t="str">
            <v>Ritmos Urbanos-Produções Espectácul</v>
          </cell>
        </row>
        <row r="9072">
          <cell r="B9072" t="str">
            <v>Rittall Portugal-S.E.Electron.Unip.</v>
          </cell>
        </row>
        <row r="9073">
          <cell r="B9073" t="str">
            <v xml:space="preserve">Rivieratur-Viagens e Turismo       </v>
          </cell>
        </row>
        <row r="9074">
          <cell r="B9074" t="str">
            <v xml:space="preserve">Rivitex - Soc.Com.Importadora,Ld   </v>
          </cell>
        </row>
        <row r="9075">
          <cell r="B9075" t="str">
            <v xml:space="preserve">Rivitex Ii-Soc.Com.Importação,Lda  </v>
          </cell>
        </row>
        <row r="9076">
          <cell r="B9076" t="str">
            <v xml:space="preserve">RMCC-Materiais de Construção, Lda  </v>
          </cell>
        </row>
        <row r="9077">
          <cell r="B9077" t="str">
            <v xml:space="preserve">RNTRANS-Activid.Transitárias,S.A.  </v>
          </cell>
        </row>
        <row r="9078">
          <cell r="B9078" t="str">
            <v xml:space="preserve">Roancisal-Comércio de Carnes       </v>
          </cell>
        </row>
        <row r="9079">
          <cell r="B9079" t="str">
            <v xml:space="preserve">Robert Bosch, Lda                  </v>
          </cell>
        </row>
        <row r="9080">
          <cell r="B9080" t="str">
            <v xml:space="preserve">Robert Mauser-C.Comp.Electrón.Lda  </v>
          </cell>
        </row>
        <row r="9081">
          <cell r="B9081" t="str">
            <v xml:space="preserve">ROBERTO CARLOS FIGUEIREDO LEONARDO </v>
          </cell>
        </row>
        <row r="9082">
          <cell r="B9082" t="str">
            <v xml:space="preserve">Roberto Carlos Medeiros Botelho    </v>
          </cell>
        </row>
        <row r="9083">
          <cell r="B9083" t="str">
            <v xml:space="preserve">Roberto Jorge Carmo Abreu          </v>
          </cell>
        </row>
        <row r="9084">
          <cell r="B9084" t="str">
            <v xml:space="preserve">ROBERTO MANUEL CABRAL AMORIM       </v>
          </cell>
        </row>
        <row r="9085">
          <cell r="B9085" t="str">
            <v xml:space="preserve">Roberto Manuel Cabral Amorim       </v>
          </cell>
        </row>
        <row r="9086">
          <cell r="B9086" t="str">
            <v xml:space="preserve">Roberto Paulo Ferreira Cabral      </v>
          </cell>
        </row>
        <row r="9087">
          <cell r="B9087" t="str">
            <v xml:space="preserve">Roberto Paulo Medeiros             </v>
          </cell>
        </row>
        <row r="9088">
          <cell r="B9088" t="str">
            <v xml:space="preserve">Roca York-Ar Condic.Refriger.,Lda  </v>
          </cell>
        </row>
        <row r="9089">
          <cell r="B9089" t="str">
            <v xml:space="preserve">Rocha e Leitão, Lda.               </v>
          </cell>
        </row>
        <row r="9090">
          <cell r="B9090" t="str">
            <v xml:space="preserve">Rocha e Sousa - Construções, Lda   </v>
          </cell>
        </row>
        <row r="9091">
          <cell r="B9091" t="str">
            <v>Rocha, Moreira, Pinto &amp; Soares, Lda</v>
          </cell>
        </row>
        <row r="9092">
          <cell r="B9092" t="str">
            <v xml:space="preserve">Roche Farmacêutica Química, Lda    </v>
          </cell>
        </row>
        <row r="9093">
          <cell r="B9093" t="str">
            <v xml:space="preserve">Rockbuilding-Soluç.Imobiliárias,SA </v>
          </cell>
        </row>
        <row r="9094">
          <cell r="B9094" t="str">
            <v xml:space="preserve">Rockwell Automação, Lda            </v>
          </cell>
        </row>
        <row r="9095">
          <cell r="B9095" t="str">
            <v xml:space="preserve">Rodalgés                           </v>
          </cell>
        </row>
        <row r="9096">
          <cell r="B9096" t="str">
            <v xml:space="preserve">Rodam, SA                          </v>
          </cell>
        </row>
        <row r="9097">
          <cell r="B9097" t="str">
            <v xml:space="preserve">Rodio-Sondagens Rodio, Lda         </v>
          </cell>
        </row>
        <row r="9098">
          <cell r="B9098" t="str">
            <v xml:space="preserve">Rodolfo Rodrigues Aniceto          </v>
          </cell>
        </row>
        <row r="9099">
          <cell r="B9099" t="str">
            <v xml:space="preserve">Rodomaia-Com.Distr.Acess.Auto,Ld   </v>
          </cell>
        </row>
        <row r="9100">
          <cell r="B9100" t="str">
            <v xml:space="preserve">Rodoviária de Lisboa, SA           </v>
          </cell>
        </row>
        <row r="9101">
          <cell r="B9101" t="str">
            <v xml:space="preserve">Rodoviária do Alentejo, S.A.       </v>
          </cell>
        </row>
        <row r="9102">
          <cell r="B9102" t="str">
            <v xml:space="preserve">Rodrigues &amp; Gomes Associados       </v>
          </cell>
        </row>
        <row r="9103">
          <cell r="B9103" t="str">
            <v xml:space="preserve">Rodrigues &amp; Mestre, Lda            </v>
          </cell>
        </row>
        <row r="9104">
          <cell r="B9104" t="str">
            <v xml:space="preserve">Rodrigues de Almeida, Lda          </v>
          </cell>
        </row>
        <row r="9105">
          <cell r="B9105" t="str">
            <v xml:space="preserve">Rodrigues e Almeida, Lda.          </v>
          </cell>
        </row>
        <row r="9106">
          <cell r="B9106" t="str">
            <v xml:space="preserve">Rodrigues e Boaventura, Lda.       </v>
          </cell>
        </row>
        <row r="9107">
          <cell r="B9107" t="str">
            <v xml:space="preserve">Rodrigues e Real,Lda-Ortop.Alval   </v>
          </cell>
        </row>
        <row r="9108">
          <cell r="B9108" t="str">
            <v xml:space="preserve">Rodrigues, Santos &amp; Costa, Lda     </v>
          </cell>
        </row>
        <row r="9109">
          <cell r="B9109" t="str">
            <v xml:space="preserve">Rodripal-Com.Indúst.Madeiras, Lda  </v>
          </cell>
        </row>
        <row r="9110">
          <cell r="B9110" t="str">
            <v xml:space="preserve">ROFF-Consultores Independentes,SA  </v>
          </cell>
        </row>
        <row r="9111">
          <cell r="B9111" t="str">
            <v>ROGELIA LUIS PATROCINIO RODRIGUES C</v>
          </cell>
        </row>
        <row r="9112">
          <cell r="B9112" t="str">
            <v xml:space="preserve">Rogério Alves                      </v>
          </cell>
        </row>
        <row r="9113">
          <cell r="B9113" t="str">
            <v xml:space="preserve">Rogério Francisco Andrade Couto    </v>
          </cell>
        </row>
        <row r="9114">
          <cell r="B9114" t="str">
            <v xml:space="preserve">Rogério Gomes                      </v>
          </cell>
        </row>
        <row r="9115">
          <cell r="B9115" t="str">
            <v xml:space="preserve">ROGERIO PAULO BARBOSA DEL PINO     </v>
          </cell>
        </row>
        <row r="9116">
          <cell r="B9116" t="str">
            <v xml:space="preserve">Rogue Wave Software B.V.           </v>
          </cell>
        </row>
        <row r="9117">
          <cell r="B9117" t="str">
            <v xml:space="preserve">Rola e Cª, Lda                     </v>
          </cell>
        </row>
        <row r="9118">
          <cell r="B9118" t="str">
            <v xml:space="preserve">Rolacor - Com.Tintas P.Simil.Lda   </v>
          </cell>
        </row>
        <row r="9119">
          <cell r="B9119" t="str">
            <v xml:space="preserve">Rolados-Rolam.Acessór.Import.,Lda  </v>
          </cell>
        </row>
        <row r="9120">
          <cell r="B9120" t="str">
            <v xml:space="preserve">Rolalgarve-Soc.Com.Equip.Acess.Lda </v>
          </cell>
        </row>
        <row r="9121">
          <cell r="B9121" t="str">
            <v xml:space="preserve">Rolamentos Ponte da Pedra, Lda     </v>
          </cell>
        </row>
        <row r="9122">
          <cell r="B9122" t="str">
            <v xml:space="preserve">Roland Berger-Cons.Estratégia, Lda </v>
          </cell>
        </row>
        <row r="9123">
          <cell r="B9123" t="str">
            <v xml:space="preserve">Rolando Kendall Castelo Branco     </v>
          </cell>
        </row>
        <row r="9124">
          <cell r="B9124" t="str">
            <v xml:space="preserve">Rolar - Import.Exportação, Lda     </v>
          </cell>
        </row>
        <row r="9125">
          <cell r="B9125" t="str">
            <v xml:space="preserve">Rolear Mais-Soluções Comº e Equipº </v>
          </cell>
        </row>
        <row r="9126">
          <cell r="B9126" t="str">
            <v xml:space="preserve">Rolear-Autom.Estudos Repres.SA     </v>
          </cell>
        </row>
        <row r="9127">
          <cell r="B9127" t="str">
            <v xml:space="preserve">Rolfer - Comércio Máquinas, Lda    </v>
          </cell>
        </row>
        <row r="9128">
          <cell r="B9128" t="str">
            <v xml:space="preserve">Rolis-Sos Ret.Acs P/Aut., Lda.     </v>
          </cell>
        </row>
        <row r="9129">
          <cell r="B9129" t="str">
            <v xml:space="preserve">Rolo &amp; Pereira, Ldª.               </v>
          </cell>
        </row>
        <row r="9130">
          <cell r="B9130" t="str">
            <v xml:space="preserve">Roma  Editora, Lda                 </v>
          </cell>
        </row>
        <row r="9131">
          <cell r="B9131" t="str">
            <v xml:space="preserve">Romainveste-Invest.Turísticos, SA  </v>
          </cell>
        </row>
        <row r="9132">
          <cell r="B9132" t="str">
            <v>Romão Ibérica - Sistemas de Pesagem</v>
          </cell>
        </row>
        <row r="9133">
          <cell r="B9133" t="str">
            <v xml:space="preserve">Romatécnica, Lda                   </v>
          </cell>
        </row>
        <row r="9134">
          <cell r="B9134" t="str">
            <v xml:space="preserve">Romavogue-Revest.Fachadas,Lda      </v>
          </cell>
        </row>
        <row r="9135">
          <cell r="B9135" t="str">
            <v xml:space="preserve">ROMULO LUIS CORREA SELLANI         </v>
          </cell>
        </row>
        <row r="9136">
          <cell r="B9136" t="str">
            <v xml:space="preserve">Ronox-Com.Equip.Hoteleiros, Lda    </v>
          </cell>
        </row>
        <row r="9137">
          <cell r="B9137" t="str">
            <v xml:space="preserve">Roque Freitas Soares               </v>
          </cell>
        </row>
        <row r="9138">
          <cell r="B9138" t="str">
            <v xml:space="preserve">Rosa &amp; Gonçalves, Lda              </v>
          </cell>
        </row>
        <row r="9139">
          <cell r="B9139" t="str">
            <v xml:space="preserve">Rosa Fardas-Com. Vestuário, Lda    </v>
          </cell>
        </row>
        <row r="9140">
          <cell r="B9140" t="str">
            <v xml:space="preserve">Rosa Lee de Castro                 </v>
          </cell>
        </row>
        <row r="9141">
          <cell r="B9141" t="str">
            <v>ROSA MARIA LEANDRES FIGUEIREDO CARR</v>
          </cell>
        </row>
        <row r="9142">
          <cell r="B9142" t="str">
            <v xml:space="preserve">ROSALIA FERNANDA SIMÕES            </v>
          </cell>
        </row>
        <row r="9143">
          <cell r="B9143" t="str">
            <v xml:space="preserve">Rosalvo H. S. Costa                </v>
          </cell>
        </row>
        <row r="9144">
          <cell r="B9144" t="str">
            <v xml:space="preserve">Rosélio Reis, Lda                  </v>
          </cell>
        </row>
        <row r="9145">
          <cell r="B9145" t="str">
            <v>Rosicarmo Florista-Mª Carmo Ferreir</v>
          </cell>
        </row>
        <row r="9146">
          <cell r="B9146" t="str">
            <v xml:space="preserve">Rosicarmo, Lda                     </v>
          </cell>
        </row>
        <row r="9147">
          <cell r="B9147" t="str">
            <v xml:space="preserve">Rossana Cabrita                    </v>
          </cell>
        </row>
        <row r="9148">
          <cell r="B9148" t="str">
            <v xml:space="preserve">Rossel &amp; CIE S.A.                  </v>
          </cell>
        </row>
        <row r="9149">
          <cell r="B9149" t="str">
            <v xml:space="preserve">Rotarco-Soc.Tec.Ar Comprim.,Lda.   </v>
          </cell>
        </row>
        <row r="9150">
          <cell r="B9150" t="str">
            <v xml:space="preserve">Rotary Clube de Tavira             </v>
          </cell>
        </row>
        <row r="9151">
          <cell r="B9151" t="str">
            <v xml:space="preserve">Rota-Soc.Consult.Aeronáuticos,Lda  </v>
          </cell>
        </row>
        <row r="9152">
          <cell r="B9152" t="str">
            <v xml:space="preserve">Rotatlântico-Distrib. Bebidas, Lda </v>
          </cell>
        </row>
        <row r="9153">
          <cell r="B9153" t="str">
            <v xml:space="preserve">Rotatur-Operadores Turísticos,Lda. </v>
          </cell>
        </row>
        <row r="9154">
          <cell r="B9154" t="str">
            <v xml:space="preserve">Roteiro-Prest.Serviços Turismo, SA </v>
          </cell>
        </row>
        <row r="9155">
          <cell r="B9155" t="str">
            <v xml:space="preserve">Rotina Perfeita, Lda               </v>
          </cell>
        </row>
        <row r="9156">
          <cell r="B9156" t="str">
            <v xml:space="preserve">Routes                             </v>
          </cell>
        </row>
        <row r="9157">
          <cell r="B9157" t="str">
            <v>Routes Europe-The Route Development</v>
          </cell>
        </row>
        <row r="9158">
          <cell r="B9158" t="str">
            <v xml:space="preserve">Routes, Ltd                        </v>
          </cell>
        </row>
        <row r="9159">
          <cell r="B9159" t="str">
            <v xml:space="preserve">Routes-Route Develop.Events&amp;Media  </v>
          </cell>
        </row>
        <row r="9160">
          <cell r="B9160" t="str">
            <v>Rover Portugal-Veículos e Peças,Lda</v>
          </cell>
        </row>
        <row r="9161">
          <cell r="B9161" t="str">
            <v xml:space="preserve">Royal Aeronautical Society         </v>
          </cell>
        </row>
        <row r="9162">
          <cell r="B9162" t="str">
            <v xml:space="preserve">Royal School Of Languages          </v>
          </cell>
        </row>
        <row r="9163">
          <cell r="B9163" t="str">
            <v xml:space="preserve">RR Tour-Viagens e Turismo, Lda     </v>
          </cell>
        </row>
        <row r="9164">
          <cell r="B9164" t="str">
            <v xml:space="preserve">Rs Amidata, S.A. - Soc.Unipersonal </v>
          </cell>
        </row>
        <row r="9165">
          <cell r="B9165" t="str">
            <v xml:space="preserve">RSA Conference                     </v>
          </cell>
        </row>
        <row r="9166">
          <cell r="B9166" t="str">
            <v xml:space="preserve">RTA-S.Radiodif.Telec.Albufeira,Lda </v>
          </cell>
        </row>
        <row r="9167">
          <cell r="B9167" t="str">
            <v xml:space="preserve">Rtp-Rádiotelevisão Portuguesa,Ep   </v>
          </cell>
        </row>
        <row r="9168">
          <cell r="B9168" t="str">
            <v>RTS Mais-Com.Prod.Serv.Indústria,SA</v>
          </cell>
        </row>
        <row r="9169">
          <cell r="B9169" t="str">
            <v xml:space="preserve">RTSN-Redes Sist.Telecomunic.Lda    </v>
          </cell>
        </row>
        <row r="9170">
          <cell r="B9170" t="str">
            <v xml:space="preserve">Rúben António Mota Salvador        </v>
          </cell>
        </row>
        <row r="9171">
          <cell r="B9171" t="str">
            <v>RUBEN FERNANDO MONIZ DE OLIVEIRA SI</v>
          </cell>
        </row>
        <row r="9172">
          <cell r="B9172" t="str">
            <v xml:space="preserve">RUBEN MACHADO FARIA                </v>
          </cell>
        </row>
        <row r="9173">
          <cell r="B9173" t="str">
            <v xml:space="preserve">Rubete-Equip.Industriais, SA       </v>
          </cell>
        </row>
        <row r="9174">
          <cell r="B9174" t="str">
            <v>Rubifil-Filtros Ar Cond.e Ventilaçã</v>
          </cell>
        </row>
        <row r="9175">
          <cell r="B9175" t="str">
            <v xml:space="preserve">Rui  Manuel da Cruz Esteves        </v>
          </cell>
        </row>
        <row r="9176">
          <cell r="B9176" t="str">
            <v xml:space="preserve">Rui &amp; Eduardo, Lda                 </v>
          </cell>
        </row>
        <row r="9177">
          <cell r="B9177" t="str">
            <v xml:space="preserve">Rui &amp; Gastão, Lda                  </v>
          </cell>
        </row>
        <row r="9178">
          <cell r="B9178" t="str">
            <v xml:space="preserve">Rui Afonso                         </v>
          </cell>
        </row>
        <row r="9179">
          <cell r="B9179" t="str">
            <v xml:space="preserve">Rui Afonso                         </v>
          </cell>
        </row>
        <row r="9180">
          <cell r="B9180" t="str">
            <v>RUI ALEXANDRE ABREU DA FONSECA CARN</v>
          </cell>
        </row>
        <row r="9181">
          <cell r="B9181" t="str">
            <v xml:space="preserve">Rui América                        </v>
          </cell>
        </row>
        <row r="9182">
          <cell r="B9182" t="str">
            <v xml:space="preserve">Rui Andrade Lopes                  </v>
          </cell>
        </row>
        <row r="9183">
          <cell r="B9183" t="str">
            <v xml:space="preserve">RUI ANTONIO LIBERAL                </v>
          </cell>
        </row>
        <row r="9184">
          <cell r="B9184" t="str">
            <v xml:space="preserve">Rui Assunção-Jardin.Afins,Unip.Lda </v>
          </cell>
        </row>
        <row r="9185">
          <cell r="B9185" t="str">
            <v xml:space="preserve">Rui Bastos e Luís Santos, Lda      </v>
          </cell>
        </row>
        <row r="9186">
          <cell r="B9186" t="str">
            <v xml:space="preserve">Rui Caetano                        </v>
          </cell>
        </row>
        <row r="9187">
          <cell r="B9187" t="str">
            <v>RUI CARL SCHONENBERGER ROBLES OLIVE</v>
          </cell>
        </row>
        <row r="9188">
          <cell r="B9188" t="str">
            <v xml:space="preserve">RUI CARLOS DOS SANTOS JESUS        </v>
          </cell>
        </row>
        <row r="9189">
          <cell r="B9189" t="str">
            <v xml:space="preserve">Rui Carlos Filipe Moreira          </v>
          </cell>
        </row>
        <row r="9190">
          <cell r="B9190" t="str">
            <v xml:space="preserve">RUI CARLOS GOMES MAIA              </v>
          </cell>
        </row>
        <row r="9191">
          <cell r="B9191" t="str">
            <v xml:space="preserve">Rui Emanuel Lourenço Viegas        </v>
          </cell>
        </row>
        <row r="9192">
          <cell r="B9192" t="str">
            <v xml:space="preserve">Rui Emanuel Lourenço Viegas        </v>
          </cell>
        </row>
        <row r="9193">
          <cell r="B9193" t="str">
            <v xml:space="preserve">RUI FERNANDO SIMAS SILVEIRA        </v>
          </cell>
        </row>
        <row r="9194">
          <cell r="B9194" t="str">
            <v xml:space="preserve">Rui Gonçalves                      </v>
          </cell>
        </row>
        <row r="9195">
          <cell r="B9195" t="str">
            <v xml:space="preserve">Rui Jorge Santos Pinto             </v>
          </cell>
        </row>
        <row r="9196">
          <cell r="B9196" t="str">
            <v xml:space="preserve">RUI JORGE SANTOS RAMOS             </v>
          </cell>
        </row>
        <row r="9197">
          <cell r="B9197" t="str">
            <v xml:space="preserve">RUI LOURENCO GOMES ALVES           </v>
          </cell>
        </row>
        <row r="9198">
          <cell r="B9198" t="str">
            <v xml:space="preserve">Rui M. S. Assunção                 </v>
          </cell>
        </row>
        <row r="9199">
          <cell r="B9199" t="str">
            <v xml:space="preserve">RUI MANUEL AVILA RODRIGUES         </v>
          </cell>
        </row>
        <row r="9200">
          <cell r="B9200" t="str">
            <v xml:space="preserve">RUI MANUEL BETTENCOURT FREITAS     </v>
          </cell>
        </row>
        <row r="9201">
          <cell r="B9201" t="str">
            <v xml:space="preserve">Rui Manuel Botelho Amaral Melo     </v>
          </cell>
        </row>
        <row r="9202">
          <cell r="B9202" t="str">
            <v xml:space="preserve">RUI MANUEL DA SILVA                </v>
          </cell>
        </row>
        <row r="9203">
          <cell r="B9203" t="str">
            <v xml:space="preserve">Rui Manuel F  Morna Gonçalves      </v>
          </cell>
        </row>
        <row r="9204">
          <cell r="B9204" t="str">
            <v xml:space="preserve">Rui Manuel Jesus dos Santos        </v>
          </cell>
        </row>
        <row r="9205">
          <cell r="B9205" t="str">
            <v xml:space="preserve">RUI MANUEL MENDES PEDREIRA         </v>
          </cell>
        </row>
        <row r="9206">
          <cell r="B9206" t="str">
            <v xml:space="preserve">RUI MANUEL MORAO GOMES DUARTE      </v>
          </cell>
        </row>
        <row r="9207">
          <cell r="B9207" t="str">
            <v xml:space="preserve">RUI MANUEL MOREIRA AMARAL          </v>
          </cell>
        </row>
        <row r="9208">
          <cell r="B9208" t="str">
            <v xml:space="preserve">Rui Manuel Nunes Cruz              </v>
          </cell>
        </row>
        <row r="9209">
          <cell r="B9209" t="str">
            <v xml:space="preserve">RUI MANUEL OLIVEIRA COSTA          </v>
          </cell>
        </row>
        <row r="9210">
          <cell r="B9210" t="str">
            <v xml:space="preserve">RUI MANUEL OLIVEIRA SILVA          </v>
          </cell>
        </row>
        <row r="9211">
          <cell r="B9211" t="str">
            <v xml:space="preserve">Rui Manuel Patrício Mendes         </v>
          </cell>
        </row>
        <row r="9212">
          <cell r="B9212" t="str">
            <v xml:space="preserve">RUI MANUEL PEREIRA GORDINHO        </v>
          </cell>
        </row>
        <row r="9213">
          <cell r="B9213" t="str">
            <v xml:space="preserve">RUI MANUEL SARMENTO VERES          </v>
          </cell>
        </row>
        <row r="9214">
          <cell r="B9214" t="str">
            <v xml:space="preserve">Rui Miguel Barata Teixeira         </v>
          </cell>
        </row>
        <row r="9215">
          <cell r="B9215" t="str">
            <v xml:space="preserve">RUI MIGUEL FURTADO COUTINHO        </v>
          </cell>
        </row>
        <row r="9216">
          <cell r="B9216" t="str">
            <v xml:space="preserve">RUI MIGUEL GUERREIRO SENA          </v>
          </cell>
        </row>
        <row r="9217">
          <cell r="B9217" t="str">
            <v xml:space="preserve">RUI MIGUEL LOPES GASPAR            </v>
          </cell>
        </row>
        <row r="9218">
          <cell r="B9218" t="str">
            <v xml:space="preserve">RUI MIGUEL PAULO VIEGAS            </v>
          </cell>
        </row>
        <row r="9219">
          <cell r="B9219" t="str">
            <v xml:space="preserve">Rui Miguel Pinto Guerreiro         </v>
          </cell>
        </row>
        <row r="9220">
          <cell r="B9220" t="str">
            <v xml:space="preserve">Rui Miguel Silva Santos Costa      </v>
          </cell>
        </row>
        <row r="9221">
          <cell r="B9221" t="str">
            <v xml:space="preserve">Rui Mota                           </v>
          </cell>
        </row>
        <row r="9222">
          <cell r="B9222" t="str">
            <v xml:space="preserve">Rui Mota &amp; Laura Sampaio, Lda      </v>
          </cell>
        </row>
        <row r="9223">
          <cell r="B9223" t="str">
            <v xml:space="preserve">Rui Natal Teixeira Brazil          </v>
          </cell>
        </row>
        <row r="9224">
          <cell r="B9224" t="str">
            <v xml:space="preserve">Rui P. A. Viveiros                 </v>
          </cell>
        </row>
        <row r="9225">
          <cell r="B9225" t="str">
            <v xml:space="preserve">RUI PAULO FERNANDES CABRITA        </v>
          </cell>
        </row>
        <row r="9226">
          <cell r="B9226" t="str">
            <v xml:space="preserve">RUI PAULO FERREIRA MANGUINHAS      </v>
          </cell>
        </row>
        <row r="9227">
          <cell r="B9227" t="str">
            <v xml:space="preserve">RUI PEDRO DE OLIVEIRA MORGADO      </v>
          </cell>
        </row>
        <row r="9228">
          <cell r="B9228" t="str">
            <v xml:space="preserve">Rui Pena, Arnaut &amp; Associados      </v>
          </cell>
        </row>
        <row r="9229">
          <cell r="B9229" t="str">
            <v>Rui Pereira Pato, Lda (Despachante)</v>
          </cell>
        </row>
        <row r="9230">
          <cell r="B9230" t="str">
            <v xml:space="preserve">Rui Pignatelli Mendes Coelho       </v>
          </cell>
        </row>
        <row r="9231">
          <cell r="B9231" t="str">
            <v xml:space="preserve">Rui Sérgio Guerra de Barros        </v>
          </cell>
        </row>
        <row r="9232">
          <cell r="B9232" t="str">
            <v xml:space="preserve">Rui Silva                          </v>
          </cell>
        </row>
        <row r="9233">
          <cell r="B9233" t="str">
            <v xml:space="preserve">Rui Soares                         </v>
          </cell>
        </row>
        <row r="9234">
          <cell r="B9234" t="str">
            <v xml:space="preserve">Rui Valente Rodrigues, Unip.Lda    </v>
          </cell>
        </row>
        <row r="9235">
          <cell r="B9235" t="str">
            <v xml:space="preserve">RuiCarsil-Equipamentos Electricos  </v>
          </cell>
        </row>
        <row r="9236">
          <cell r="B9236" t="str">
            <v xml:space="preserve">Ruido Audiovisuais,Lda             </v>
          </cell>
        </row>
        <row r="9237">
          <cell r="B9237" t="str">
            <v xml:space="preserve">Rulmeca de Portugal, Lda           </v>
          </cell>
        </row>
        <row r="9238">
          <cell r="B9238" t="str">
            <v xml:space="preserve">Rumos-Formação Comunicação,SA      </v>
          </cell>
        </row>
        <row r="9239">
          <cell r="B9239" t="str">
            <v xml:space="preserve">Rupesa - Distribuiç.Texteis, Lda   </v>
          </cell>
        </row>
        <row r="9240">
          <cell r="B9240" t="str">
            <v xml:space="preserve">Russell Publishing Ltd             </v>
          </cell>
        </row>
        <row r="9241">
          <cell r="B9241" t="str">
            <v xml:space="preserve">Russell Publishing, Ltd            </v>
          </cell>
        </row>
        <row r="9242">
          <cell r="B9242" t="str">
            <v xml:space="preserve">Rute E.Santo Teixeira Azevedo      </v>
          </cell>
        </row>
        <row r="9243">
          <cell r="B9243" t="str">
            <v xml:space="preserve">RUTE MARIA DA CONCEIÇAO FERNANDES  </v>
          </cell>
        </row>
        <row r="9244">
          <cell r="B9244" t="str">
            <v xml:space="preserve">Rute Vasconcellos Percheiro        </v>
          </cell>
        </row>
        <row r="9245">
          <cell r="B9245" t="str">
            <v xml:space="preserve">Rx Solar-Engenharia Projectos,Lda  </v>
          </cell>
        </row>
        <row r="9246">
          <cell r="B9246" t="str">
            <v xml:space="preserve">Ryanair                            </v>
          </cell>
        </row>
        <row r="9247">
          <cell r="B9247" t="str">
            <v xml:space="preserve">Ryanair Limited                    </v>
          </cell>
        </row>
        <row r="9248">
          <cell r="B9248" t="str">
            <v xml:space="preserve">RZMapa-Serviços de Engenharia, SA  </v>
          </cell>
        </row>
        <row r="9249">
          <cell r="B9249" t="str">
            <v xml:space="preserve">S 9 - Comércio de Automóveis, Lda  </v>
          </cell>
        </row>
        <row r="9250">
          <cell r="B9250" t="str">
            <v xml:space="preserve">S Design Lda - Ag Design Global    </v>
          </cell>
        </row>
        <row r="9251">
          <cell r="B9251" t="str">
            <v xml:space="preserve">S. Pedro Triplex                   </v>
          </cell>
        </row>
        <row r="9252">
          <cell r="B9252" t="str">
            <v xml:space="preserve">S.A.Ideias-Pub.Dec.,Soc.Unipes.Lda </v>
          </cell>
        </row>
        <row r="9253">
          <cell r="B9253" t="str">
            <v>S.Casa do Ribeirinho-Rest.P.Serv.Ld</v>
          </cell>
        </row>
        <row r="9254">
          <cell r="B9254" t="str">
            <v>S.Casa Misericórdia Sta.Cruz Flores</v>
          </cell>
        </row>
        <row r="9255">
          <cell r="B9255" t="str">
            <v xml:space="preserve">S.Const.Fernandes &amp; Fernandes, Lda </v>
          </cell>
        </row>
        <row r="9256">
          <cell r="B9256" t="str">
            <v xml:space="preserve">S.Filarmón.União Capr.Olivalense   </v>
          </cell>
        </row>
        <row r="9257">
          <cell r="B9257" t="str">
            <v>S.Gest.Iniciat.Financeiras-Sogin,SA</v>
          </cell>
        </row>
        <row r="9258">
          <cell r="B9258" t="str">
            <v xml:space="preserve">S.I.E.T. - Savoy, S.A.             </v>
          </cell>
        </row>
        <row r="9259">
          <cell r="B9259" t="str">
            <v xml:space="preserve">S.Imob.C.Civis R.Irmãos Casais,Lda </v>
          </cell>
        </row>
        <row r="9260">
          <cell r="B9260" t="str">
            <v xml:space="preserve">S.Luis Rádio-Comp.Electrónicos,Ld  </v>
          </cell>
        </row>
        <row r="9261">
          <cell r="B9261" t="str">
            <v xml:space="preserve">S.O.B.-Ind.de Madeiras e Emb.Lda   </v>
          </cell>
        </row>
        <row r="9262">
          <cell r="B9262" t="str">
            <v xml:space="preserve">S.Ramos .Lda                       </v>
          </cell>
        </row>
        <row r="9263">
          <cell r="B9263" t="str">
            <v xml:space="preserve">S.S.-Artes Decorações Repr. Lda    </v>
          </cell>
        </row>
        <row r="9264">
          <cell r="B9264" t="str">
            <v xml:space="preserve">S.T.&amp;S.F-Sociedade Publicações,Lda </v>
          </cell>
        </row>
        <row r="9265">
          <cell r="B9265" t="str">
            <v xml:space="preserve">S.T.E.-Soc.Turismo de Espinho, SA  </v>
          </cell>
        </row>
        <row r="9266">
          <cell r="B9266" t="str">
            <v xml:space="preserve">S.T.Lonia Textil, Lda              </v>
          </cell>
        </row>
        <row r="9267">
          <cell r="B9267" t="str">
            <v xml:space="preserve">Sá Matos-Cons.Segurança,Unip,Lda   </v>
          </cell>
        </row>
        <row r="9268">
          <cell r="B9268" t="str">
            <v xml:space="preserve">Sabandeira-S.Com.Imp.Sabandeira    </v>
          </cell>
        </row>
        <row r="9269">
          <cell r="B9269" t="str">
            <v xml:space="preserve">Sabel - Santos e Bento, S.A.       </v>
          </cell>
        </row>
        <row r="9270">
          <cell r="B9270" t="str">
            <v>Sabonarte-Prodªs Higiene Pessoal Si</v>
          </cell>
        </row>
        <row r="9271">
          <cell r="B9271" t="str">
            <v>Sabores da Beira-Com.D.Prod.Alim.Ld</v>
          </cell>
        </row>
        <row r="9272">
          <cell r="B9272" t="str">
            <v xml:space="preserve">Sabre, Inc.                        </v>
          </cell>
        </row>
        <row r="9273">
          <cell r="B9273" t="str">
            <v xml:space="preserve">SACAT - Soc. Açoreana Carga Trans. </v>
          </cell>
        </row>
        <row r="9274">
          <cell r="B9274" t="str">
            <v xml:space="preserve">Sacavol-Auto Garagem Sacavém,Lda   </v>
          </cell>
        </row>
        <row r="9275">
          <cell r="B9275" t="str">
            <v xml:space="preserve">Sadel - Soc.Artig.Dom.Electr.Lda   </v>
          </cell>
        </row>
        <row r="9276">
          <cell r="B9276" t="str">
            <v>SADM-Soc.Artistas Defic.Manuais,Lda</v>
          </cell>
        </row>
        <row r="9277">
          <cell r="B9277" t="str">
            <v xml:space="preserve">Sadotrónica - Equip. Electr.,Lda   </v>
          </cell>
        </row>
        <row r="9278">
          <cell r="B9278" t="str">
            <v>Saemi-Serv.Apoio E.Market.Imagem,Ld</v>
          </cell>
        </row>
        <row r="9279">
          <cell r="B9279" t="str">
            <v xml:space="preserve">Saer-Soc.de Aval Emp.e Risco,Lda   </v>
          </cell>
        </row>
        <row r="9280">
          <cell r="B9280" t="str">
            <v>SAE-Sist.Accion.Electromecânico,Lda</v>
          </cell>
        </row>
        <row r="9281">
          <cell r="B9281" t="str">
            <v>Safe Target-Eq.Seg.Prot.Trabalho,Ld</v>
          </cell>
        </row>
        <row r="9282">
          <cell r="B9282" t="str">
            <v>Safebox-Gestão Custódia Arquivos,SA</v>
          </cell>
        </row>
        <row r="9283">
          <cell r="B9283" t="str">
            <v xml:space="preserve">Safegate International AB          </v>
          </cell>
        </row>
        <row r="9284">
          <cell r="B9284" t="str">
            <v xml:space="preserve">Safetech. S.A.                     </v>
          </cell>
        </row>
        <row r="9285">
          <cell r="B9285" t="str">
            <v>Safety Gest-Coordº Segª Saúde Unipe</v>
          </cell>
        </row>
        <row r="9286">
          <cell r="B9286" t="str">
            <v xml:space="preserve">Safetyauto                         </v>
          </cell>
        </row>
        <row r="9287">
          <cell r="B9287" t="str">
            <v xml:space="preserve">SafetyKleen Portugal, SA           </v>
          </cell>
        </row>
        <row r="9288">
          <cell r="B9288" t="str">
            <v xml:space="preserve">Safetyporto-Mat.Contra Incêndios   </v>
          </cell>
        </row>
        <row r="9289">
          <cell r="B9289" t="str">
            <v xml:space="preserve">Safira-Limpeza Espaços Verdes, SA  </v>
          </cell>
        </row>
        <row r="9290">
          <cell r="B9290" t="str">
            <v>Safre-Estudos e Projectos de Engenh</v>
          </cell>
        </row>
        <row r="9291">
          <cell r="B9291" t="str">
            <v xml:space="preserve">Safteng,Unipessoal,Lda             </v>
          </cell>
        </row>
        <row r="9292">
          <cell r="B9292" t="str">
            <v xml:space="preserve">Saget-Soc.Ampl.Em Geral Elect.Te   </v>
          </cell>
        </row>
        <row r="9293">
          <cell r="B9293" t="str">
            <v xml:space="preserve">Sagial - Soc.Aliment.Bebidas,Lda   </v>
          </cell>
        </row>
        <row r="9294">
          <cell r="B9294" t="str">
            <v xml:space="preserve">Sago-Com.Brindes Publicitários,Lda </v>
          </cell>
        </row>
        <row r="9295">
          <cell r="B9295" t="str">
            <v xml:space="preserve">Sahara Audiovisuais, Lda           </v>
          </cell>
        </row>
        <row r="9296">
          <cell r="B9296" t="str">
            <v xml:space="preserve">Sai Global                         </v>
          </cell>
        </row>
        <row r="9297">
          <cell r="B9297" t="str">
            <v xml:space="preserve">Sair da Casca II, SA               </v>
          </cell>
        </row>
        <row r="9298">
          <cell r="B9298" t="str">
            <v xml:space="preserve">SAIrei-Serviço Apoio Insular, Lda  </v>
          </cell>
        </row>
        <row r="9299">
          <cell r="B9299" t="str">
            <v xml:space="preserve">Salemo &amp; Merca Lda                 </v>
          </cell>
        </row>
        <row r="9300">
          <cell r="B9300" t="str">
            <v xml:space="preserve">Salexpor-C.Portug.Sal Higien.,S.A. </v>
          </cell>
        </row>
        <row r="9301">
          <cell r="B9301" t="str">
            <v xml:space="preserve">Salgado e Pereira                  </v>
          </cell>
        </row>
        <row r="9302">
          <cell r="B9302" t="str">
            <v xml:space="preserve">Salguimed-Com.Eq.Hospit.Unip, Lda  </v>
          </cell>
        </row>
        <row r="9303">
          <cell r="B9303" t="str">
            <v xml:space="preserve">SALICRU - Electronics Portugal     </v>
          </cell>
        </row>
        <row r="9304">
          <cell r="B9304" t="str">
            <v xml:space="preserve">Salicru Electonics, SA             </v>
          </cell>
        </row>
        <row r="9305">
          <cell r="B9305" t="str">
            <v xml:space="preserve">SALLES TORRES, Lda                 </v>
          </cell>
        </row>
        <row r="9306">
          <cell r="B9306" t="str">
            <v>SALOME ALVES RODRIGUES SILVA C. CAB</v>
          </cell>
        </row>
        <row r="9307">
          <cell r="B9307" t="str">
            <v xml:space="preserve">Salvaçor-Alumínios e Pvc, Lda      </v>
          </cell>
        </row>
        <row r="9308">
          <cell r="B9308" t="str">
            <v xml:space="preserve">Salvador Caetano - Toyota          </v>
          </cell>
        </row>
        <row r="9309">
          <cell r="B9309" t="str">
            <v xml:space="preserve">Salvador Caetano Com.Aut.,S.A.     </v>
          </cell>
        </row>
        <row r="9310">
          <cell r="B9310" t="str">
            <v>Salvador Caetano-C.Autom.(Porto),Sa</v>
          </cell>
        </row>
        <row r="9311">
          <cell r="B9311" t="str">
            <v xml:space="preserve">Salvador Caetano-IMVT, SA          </v>
          </cell>
        </row>
        <row r="9312">
          <cell r="B9312" t="str">
            <v xml:space="preserve">Salvador Vicente e Gabriel, Lda    </v>
          </cell>
        </row>
        <row r="9313">
          <cell r="B9313" t="str">
            <v>Salvaria-Remodelação Reabª Constº E</v>
          </cell>
        </row>
        <row r="9314">
          <cell r="B9314" t="str">
            <v>Samacor-Britas Inertes de Sta. Mari</v>
          </cell>
        </row>
        <row r="9315">
          <cell r="B9315" t="str">
            <v xml:space="preserve">Saman Vieira &amp; Ribeiro, Lda        </v>
          </cell>
        </row>
        <row r="9316">
          <cell r="B9316" t="str">
            <v xml:space="preserve">Sameca-Tranf.Mat.Embalagem, Lda    </v>
          </cell>
        </row>
        <row r="9317">
          <cell r="B9317" t="str">
            <v xml:space="preserve">Sampaio &amp; Castro, Lda              </v>
          </cell>
        </row>
        <row r="9318">
          <cell r="B9318" t="str">
            <v xml:space="preserve">Sampaio e Dantas, Lda              </v>
          </cell>
        </row>
        <row r="9319">
          <cell r="B9319" t="str">
            <v xml:space="preserve">Sampaio, Mota &amp; Paz, Lda.          </v>
          </cell>
        </row>
        <row r="9320">
          <cell r="B9320" t="str">
            <v xml:space="preserve">Samson-S.A                         </v>
          </cell>
        </row>
        <row r="9321">
          <cell r="B9321" t="str">
            <v xml:space="preserve">Samsung Electrónica Portuguesa,SA  </v>
          </cell>
        </row>
        <row r="9322">
          <cell r="B9322" t="str">
            <v xml:space="preserve">Samyluz                            </v>
          </cell>
        </row>
        <row r="9323">
          <cell r="B9323" t="str">
            <v xml:space="preserve">Sanap Ambiente                     </v>
          </cell>
        </row>
        <row r="9324">
          <cell r="B9324" t="str">
            <v xml:space="preserve">Sana-Soc.de Analis.Org.Emp.,Lda.   </v>
          </cell>
        </row>
        <row r="9325">
          <cell r="B9325" t="str">
            <v>Sandilor-Socª de Construções Sandil</v>
          </cell>
        </row>
        <row r="9326">
          <cell r="B9326" t="str">
            <v xml:space="preserve">Sandim &amp; Sandim, Lda               </v>
          </cell>
        </row>
        <row r="9327">
          <cell r="B9327" t="str">
            <v xml:space="preserve">Sandometal-Metalomec. Ar Cond. SA  </v>
          </cell>
        </row>
        <row r="9328">
          <cell r="B9328" t="str">
            <v xml:space="preserve">SANDRA CRISTINA DOS SANTOS PINA    </v>
          </cell>
        </row>
        <row r="9329">
          <cell r="B9329" t="str">
            <v xml:space="preserve">Sandra Cristina Teixeira Peres     </v>
          </cell>
        </row>
        <row r="9330">
          <cell r="B9330" t="str">
            <v>SANDRA DO NASCIMENTO VIEGAS CAVA CL</v>
          </cell>
        </row>
        <row r="9331">
          <cell r="B9331" t="str">
            <v xml:space="preserve">Sandra F.Rodrigues Rego Cabral     </v>
          </cell>
        </row>
        <row r="9332">
          <cell r="B9332" t="str">
            <v xml:space="preserve">Sandra Ferro Simões Bento          </v>
          </cell>
        </row>
        <row r="9333">
          <cell r="B9333" t="str">
            <v xml:space="preserve">Sandra Isabel de Sousa Santos      </v>
          </cell>
        </row>
        <row r="9334">
          <cell r="B9334" t="str">
            <v xml:space="preserve">Sandra M. Melo da Costa            </v>
          </cell>
        </row>
        <row r="9335">
          <cell r="B9335" t="str">
            <v xml:space="preserve">SANDRA MARIA AUGUSTO ALONSO DIOGO  </v>
          </cell>
        </row>
        <row r="9336">
          <cell r="B9336" t="str">
            <v>SANDRA MARIA CORREIA HORTA FERREIRA</v>
          </cell>
        </row>
        <row r="9337">
          <cell r="B9337" t="str">
            <v xml:space="preserve">Sandra Marina Melo da Costa        </v>
          </cell>
        </row>
        <row r="9338">
          <cell r="B9338" t="str">
            <v xml:space="preserve">Sandra Vale de Armeiro             </v>
          </cell>
        </row>
        <row r="9339">
          <cell r="B9339" t="str">
            <v xml:space="preserve">SANDRO EMANUEL DE FARIA VIEIRA     </v>
          </cell>
        </row>
        <row r="9340">
          <cell r="B9340" t="str">
            <v>SANDRO RAFAEL ANSELMO CARNEIRO MEDE</v>
          </cell>
        </row>
        <row r="9341">
          <cell r="B9341" t="str">
            <v xml:space="preserve">SANDRO TEIXEIRA ROCHA              </v>
          </cell>
        </row>
        <row r="9342">
          <cell r="B9342" t="str">
            <v>Sanidesentope-Limpeza e Gestão Resí</v>
          </cell>
        </row>
        <row r="9343">
          <cell r="B9343" t="str">
            <v xml:space="preserve">Saniocópia-Soc.Eq.Multimédia,Lda   </v>
          </cell>
        </row>
        <row r="9344">
          <cell r="B9344" t="str">
            <v xml:space="preserve">Sanitop-Material Sanitário.Lda     </v>
          </cell>
        </row>
        <row r="9345">
          <cell r="B9345" t="str">
            <v xml:space="preserve">Sano-Técnica, Lda                  </v>
          </cell>
        </row>
        <row r="9346">
          <cell r="B9346" t="str">
            <v xml:space="preserve">Santa Maria - Artig.Náuticos,Lda   </v>
          </cell>
        </row>
        <row r="9347">
          <cell r="B9347" t="str">
            <v>Santander Central Hispano-Factor, S</v>
          </cell>
        </row>
        <row r="9348">
          <cell r="B9348" t="str">
            <v xml:space="preserve">Santander Totta Seguros-C.Seg.Vida </v>
          </cell>
        </row>
        <row r="9349">
          <cell r="B9349" t="str">
            <v xml:space="preserve">Santeaço-C.Rep.Motores Electr.Lda  </v>
          </cell>
        </row>
        <row r="9350">
          <cell r="B9350" t="str">
            <v xml:space="preserve">Santimel-Ind.Mecânica Fina, Lda    </v>
          </cell>
        </row>
        <row r="9351">
          <cell r="B9351" t="str">
            <v xml:space="preserve">Santo António Alfama-Act.Hotel.Lda </v>
          </cell>
        </row>
        <row r="9352">
          <cell r="B9352" t="str">
            <v>Santogal F Comercio Reparação Autom</v>
          </cell>
        </row>
        <row r="9353">
          <cell r="B9353" t="str">
            <v xml:space="preserve">Santogal V                         </v>
          </cell>
        </row>
        <row r="9354">
          <cell r="B9354" t="str">
            <v>Santogal V - Com. Rep.Automóveis,SA</v>
          </cell>
        </row>
        <row r="9355">
          <cell r="B9355" t="str">
            <v xml:space="preserve">Santomar-Soc.Adm.E Represen.,Lda   </v>
          </cell>
        </row>
        <row r="9356">
          <cell r="B9356" t="str">
            <v>Santorestauro-Pintura Escultura,Lda</v>
          </cell>
        </row>
        <row r="9357">
          <cell r="B9357" t="str">
            <v xml:space="preserve">Santos &amp; Alves, Lda                </v>
          </cell>
        </row>
        <row r="9358">
          <cell r="B9358" t="str">
            <v xml:space="preserve">Santos &amp; Catarino-Foto.Modelos,Lda </v>
          </cell>
        </row>
        <row r="9359">
          <cell r="B9359" t="str">
            <v xml:space="preserve">Santos &amp; Gouveia,Lda               </v>
          </cell>
        </row>
        <row r="9360">
          <cell r="B9360" t="str">
            <v xml:space="preserve">Santos e Rijo, Lda                 </v>
          </cell>
        </row>
        <row r="9361">
          <cell r="B9361" t="str">
            <v xml:space="preserve">Santos e Santinhos, Lda            </v>
          </cell>
        </row>
        <row r="9362">
          <cell r="B9362" t="str">
            <v xml:space="preserve">Santos F. A. Sampaio, Miguel Eiró  </v>
          </cell>
        </row>
        <row r="9363">
          <cell r="B9363" t="str">
            <v xml:space="preserve">Sanyo Portugal Electrónica, SA     </v>
          </cell>
        </row>
        <row r="9364">
          <cell r="B9364" t="str">
            <v xml:space="preserve">SAP - Espanha e Portugal, S.A.     </v>
          </cell>
        </row>
        <row r="9365">
          <cell r="B9365" t="str">
            <v xml:space="preserve">SAP AG                             </v>
          </cell>
        </row>
        <row r="9366">
          <cell r="B9366" t="str">
            <v xml:space="preserve">Sap Insider                        </v>
          </cell>
        </row>
        <row r="9367">
          <cell r="B9367" t="str">
            <v xml:space="preserve">Sap Portugal-S.Aplic.Prod.Inform.  </v>
          </cell>
        </row>
        <row r="9368">
          <cell r="B9368" t="str">
            <v xml:space="preserve">SAP PRESS                          </v>
          </cell>
        </row>
        <row r="9369">
          <cell r="B9369" t="str">
            <v xml:space="preserve">Sapec Agro, S.A.                   </v>
          </cell>
        </row>
        <row r="9370">
          <cell r="B9370" t="str">
            <v>Sapel-Soc.Acessórios Escritório, Ld</v>
          </cell>
        </row>
        <row r="9371">
          <cell r="B9371" t="str">
            <v xml:space="preserve">Saphety Level-Trusted Services,SA  </v>
          </cell>
        </row>
        <row r="9372">
          <cell r="B9372" t="str">
            <v xml:space="preserve">Sara Côrte-Real                    </v>
          </cell>
        </row>
        <row r="9373">
          <cell r="B9373" t="str">
            <v xml:space="preserve">Sara Isabel Carvalho Martins       </v>
          </cell>
        </row>
        <row r="9374">
          <cell r="B9374" t="str">
            <v xml:space="preserve">Sara Margarida Marques Garcia      </v>
          </cell>
        </row>
        <row r="9375">
          <cell r="B9375" t="str">
            <v xml:space="preserve">Sara Sofia Fernandes de Oliveira   </v>
          </cell>
        </row>
        <row r="9376">
          <cell r="B9376" t="str">
            <v>Saralee House Hold &amp; Body Care Port</v>
          </cell>
        </row>
        <row r="9377">
          <cell r="B9377" t="str">
            <v xml:space="preserve">Sarcol-Produtos Sarcol, Lda        </v>
          </cell>
        </row>
        <row r="9378">
          <cell r="B9378" t="str">
            <v xml:space="preserve">SARIO ANTONIO BETTENCOURT COUTINHO </v>
          </cell>
        </row>
        <row r="9379">
          <cell r="B9379" t="str">
            <v xml:space="preserve">Sario Arnaldo Oliveira Pinto       </v>
          </cell>
        </row>
        <row r="9380">
          <cell r="B9380" t="str">
            <v xml:space="preserve">Sarmento e Fernando,Lda            </v>
          </cell>
        </row>
        <row r="9381">
          <cell r="B9381" t="str">
            <v xml:space="preserve">SARPONYX-S.Saneam.B.Serviços,Lda   </v>
          </cell>
        </row>
        <row r="9382">
          <cell r="B9382" t="str">
            <v xml:space="preserve">SAS Hotel Berlin, GMBH             </v>
          </cell>
        </row>
        <row r="9383">
          <cell r="B9383" t="str">
            <v xml:space="preserve">SA-Soluções em Automação, SA       </v>
          </cell>
        </row>
        <row r="9384">
          <cell r="B9384" t="str">
            <v xml:space="preserve">Sata Internacional-S.Tr.Aéreos,SA  </v>
          </cell>
        </row>
        <row r="9385">
          <cell r="B9385" t="str">
            <v xml:space="preserve">Sata-Air Açores-Soc.Ac.T.Aéreos    </v>
          </cell>
        </row>
        <row r="9386">
          <cell r="B9386" t="str">
            <v xml:space="preserve">Satcab-Satélite e Cabo TV, Lda     </v>
          </cell>
        </row>
        <row r="9387">
          <cell r="B9387" t="str">
            <v xml:space="preserve">Satsignal-Eq.Comun.Navegação,Lda   </v>
          </cell>
        </row>
        <row r="9388">
          <cell r="B9388" t="str">
            <v xml:space="preserve">Saura-Repr.Export.Importação,Lda   </v>
          </cell>
        </row>
        <row r="9389">
          <cell r="B9389" t="str">
            <v xml:space="preserve">Scabe-Fábrica Prod.Metálicos, S.A. </v>
          </cell>
        </row>
        <row r="9390">
          <cell r="B9390" t="str">
            <v>Scale Partners-Asses.Proj.Intern.Ld</v>
          </cell>
        </row>
        <row r="9391">
          <cell r="B9391" t="str">
            <v xml:space="preserve">Scandic Hotel Copenhagen           </v>
          </cell>
        </row>
        <row r="9392">
          <cell r="B9392" t="str">
            <v xml:space="preserve">Scarecrow Bio-Acoustic Systems,Ltd </v>
          </cell>
        </row>
        <row r="9393">
          <cell r="B9393" t="str">
            <v xml:space="preserve">SCHAUBTEC-Tec.C.Máq.Opt.Unip.Lda   </v>
          </cell>
        </row>
        <row r="9394">
          <cell r="B9394" t="str">
            <v xml:space="preserve">Schenker Transitários, Lda         </v>
          </cell>
        </row>
        <row r="9395">
          <cell r="B9395" t="str">
            <v xml:space="preserve">Schindler-Asc.Escadas Rolantes,SA  </v>
          </cell>
        </row>
        <row r="9396">
          <cell r="B9396" t="str">
            <v xml:space="preserve">Schmit Industrie                   </v>
          </cell>
        </row>
        <row r="9397">
          <cell r="B9397" t="str">
            <v xml:space="preserve">Schmitt - Elevadores Lda.          </v>
          </cell>
        </row>
        <row r="9398">
          <cell r="B9398" t="str">
            <v>Schneider Electric II-It Portugal,L</v>
          </cell>
        </row>
        <row r="9399">
          <cell r="B9399" t="str">
            <v xml:space="preserve">Schneider Electric Portugal, Lda   </v>
          </cell>
        </row>
        <row r="9400">
          <cell r="B9400" t="str">
            <v xml:space="preserve">Schorling Gmbm                     </v>
          </cell>
        </row>
        <row r="9401">
          <cell r="B9401" t="str">
            <v xml:space="preserve">Schreder-Construç.Eléctricas, S.A. </v>
          </cell>
        </row>
        <row r="9402">
          <cell r="B9402" t="str">
            <v xml:space="preserve">Sciaena-Assoc.Ciências Marinhas    </v>
          </cell>
        </row>
        <row r="9403">
          <cell r="B9403" t="str">
            <v xml:space="preserve">Scientific American                </v>
          </cell>
        </row>
        <row r="9404">
          <cell r="B9404" t="str">
            <v xml:space="preserve">Scn Portugal-Sist.Informátic.Lda   </v>
          </cell>
        </row>
        <row r="9405">
          <cell r="B9405" t="str">
            <v xml:space="preserve">Scooter House - Com. Ciclomotores  </v>
          </cell>
        </row>
        <row r="9406">
          <cell r="B9406" t="str">
            <v xml:space="preserve">Scope-S.Com.Prom.Equipamento, Lda  </v>
          </cell>
        </row>
        <row r="9407">
          <cell r="B9407" t="str">
            <v xml:space="preserve">Score-Consultoria de Gestão, Lda   </v>
          </cell>
        </row>
        <row r="9408">
          <cell r="B9408" t="str">
            <v xml:space="preserve">Scottish Daily-Record              </v>
          </cell>
        </row>
        <row r="9409">
          <cell r="B9409" t="str">
            <v xml:space="preserve">Screenflex UK                      </v>
          </cell>
        </row>
        <row r="9410">
          <cell r="B9410" t="str">
            <v xml:space="preserve">Sdd Retail                         </v>
          </cell>
        </row>
        <row r="9411">
          <cell r="B9411" t="str">
            <v>SDG-Simuladores e Modelos Gestão,Ld</v>
          </cell>
        </row>
        <row r="9412">
          <cell r="B9412" t="str">
            <v xml:space="preserve">SDLDM - FNAC Norteshopping         </v>
          </cell>
        </row>
        <row r="9413">
          <cell r="B9413" t="str">
            <v>SDP-Sociedade Distribuição Papel,Sa</v>
          </cell>
        </row>
        <row r="9414">
          <cell r="B9414" t="str">
            <v xml:space="preserve">SDT - Electrónica, Lda.            </v>
          </cell>
        </row>
        <row r="9415">
          <cell r="B9415" t="str">
            <v xml:space="preserve">Sea Containers Services. Ltd.      </v>
          </cell>
        </row>
        <row r="9416">
          <cell r="B9416" t="str">
            <v xml:space="preserve">Searasoft-Desenv.Software, Lda     </v>
          </cell>
        </row>
        <row r="9417">
          <cell r="B9417" t="str">
            <v xml:space="preserve">Sebastião Garcia                   </v>
          </cell>
        </row>
        <row r="9418">
          <cell r="B9418" t="str">
            <v xml:space="preserve">Sebastião Monteiro Gomes           </v>
          </cell>
        </row>
        <row r="9419">
          <cell r="B9419" t="str">
            <v xml:space="preserve">Secretaria Reg.Econ.Coop.Externa   </v>
          </cell>
        </row>
        <row r="9420">
          <cell r="B9420" t="str">
            <v xml:space="preserve">Secretaria Regional da Economia    </v>
          </cell>
        </row>
        <row r="9421">
          <cell r="B9421" t="str">
            <v xml:space="preserve">Sector Zero-Prod.Informáticos,Lda  </v>
          </cell>
        </row>
        <row r="9422">
          <cell r="B9422" t="str">
            <v xml:space="preserve">Secur-Comércio Representações, Lda </v>
          </cell>
        </row>
        <row r="9423">
          <cell r="B9423" t="str">
            <v>Securitas Transp. Aviation Security</v>
          </cell>
        </row>
        <row r="9424">
          <cell r="B9424" t="str">
            <v xml:space="preserve">Securitas-Serv.e Tec.de Seg.,S.A.  </v>
          </cell>
        </row>
        <row r="9425">
          <cell r="B9425" t="str">
            <v xml:space="preserve">Securvia, Lda                      </v>
          </cell>
        </row>
        <row r="9426">
          <cell r="B9426" t="str">
            <v>Seghit-Eq.Seg.Higiene Trabalho, Lda</v>
          </cell>
        </row>
        <row r="9427">
          <cell r="B9427" t="str">
            <v xml:space="preserve">Segma-Serv.Engª Gestão Manut., Lda </v>
          </cell>
        </row>
        <row r="9428">
          <cell r="B9428" t="str">
            <v xml:space="preserve">Segur Audio-Electronica Auto, Lda  </v>
          </cell>
        </row>
        <row r="9429">
          <cell r="B9429" t="str">
            <v xml:space="preserve">Segur Fogo, Lda                    </v>
          </cell>
        </row>
        <row r="9430">
          <cell r="B9430" t="str">
            <v xml:space="preserve">Seguraxira - Serv.Segur.Ind.,Lda   </v>
          </cell>
        </row>
        <row r="9431">
          <cell r="B9431" t="str">
            <v xml:space="preserve">Segurvouga-Com.A.Eq.Segurança,Ld   </v>
          </cell>
        </row>
        <row r="9432">
          <cell r="B9432" t="str">
            <v xml:space="preserve">Seivil-Soc.Elect.I.Vialonga,Lda.   </v>
          </cell>
        </row>
        <row r="9433">
          <cell r="B9433" t="str">
            <v xml:space="preserve">Selecções do Reader's Didest S.A.  </v>
          </cell>
        </row>
        <row r="9434">
          <cell r="B9434" t="str">
            <v>Selectiva Hotéis-Exp.Gestão Hotel,S</v>
          </cell>
        </row>
        <row r="9435">
          <cell r="B9435" t="str">
            <v xml:space="preserve">Selegrafe                          </v>
          </cell>
        </row>
        <row r="9436">
          <cell r="B9436" t="str">
            <v xml:space="preserve">Self Energy-Serviços Energia, SA   </v>
          </cell>
        </row>
        <row r="9437">
          <cell r="B9437" t="str">
            <v xml:space="preserve">Selinox, Sa                        </v>
          </cell>
        </row>
        <row r="9438">
          <cell r="B9438" t="str">
            <v xml:space="preserve">Selmaia-Com.Electodomésticos,Lda   </v>
          </cell>
        </row>
        <row r="9439">
          <cell r="B9439" t="str">
            <v xml:space="preserve">Semanário Informativo, Lda.        </v>
          </cell>
        </row>
        <row r="9440">
          <cell r="B9440" t="str">
            <v xml:space="preserve">Semanário Revistas, Lda            </v>
          </cell>
        </row>
        <row r="9441">
          <cell r="B9441" t="str">
            <v xml:space="preserve">Semiol-Soc.Eq.Met.Ind.Odivelas,Lda </v>
          </cell>
        </row>
        <row r="9442">
          <cell r="B9442" t="str">
            <v xml:space="preserve">Semorttrade - Import. Export., Lda </v>
          </cell>
        </row>
        <row r="9443">
          <cell r="B9443" t="str">
            <v xml:space="preserve">Send It-Software Serv.Telecomun.SA </v>
          </cell>
        </row>
        <row r="9444">
          <cell r="B9444" t="str">
            <v xml:space="preserve">Senda-Equip.em Aço Inoxidável, Lda </v>
          </cell>
        </row>
        <row r="9445">
          <cell r="B9445" t="str">
            <v>Senhora do Pilar-Socª Imobiliária,S</v>
          </cell>
        </row>
        <row r="9446">
          <cell r="B9446" t="str">
            <v xml:space="preserve">Senqual-Soc.Engenharia e Qualidade </v>
          </cell>
        </row>
        <row r="9447">
          <cell r="B9447" t="str">
            <v>Senso-Soluções de Energia Solar,Lda</v>
          </cell>
        </row>
        <row r="9448">
          <cell r="B9448" t="str">
            <v xml:space="preserve">Sensovision, Lda                   </v>
          </cell>
        </row>
        <row r="9449">
          <cell r="B9449" t="str">
            <v xml:space="preserve">Sentidorecente-Prod.Manutenção     </v>
          </cell>
        </row>
        <row r="9450">
          <cell r="B9450" t="str">
            <v xml:space="preserve">Sepp, Sa                           </v>
          </cell>
        </row>
        <row r="9451">
          <cell r="B9451" t="str">
            <v>Sepreve-Eq.Prevenção e Segurança,Ld</v>
          </cell>
        </row>
        <row r="9452">
          <cell r="B9452" t="str">
            <v xml:space="preserve">Seps-Soc.Eng.Projectos e Serv.Lda  </v>
          </cell>
        </row>
        <row r="9453">
          <cell r="B9453" t="str">
            <v xml:space="preserve">Septentrio NV                      </v>
          </cell>
        </row>
        <row r="9454">
          <cell r="B9454" t="str">
            <v xml:space="preserve">Seque - Soc.Nac.Equipamentos,Lda   </v>
          </cell>
        </row>
        <row r="9455">
          <cell r="B9455" t="str">
            <v xml:space="preserve">Sequeira, Vieira &amp; Pires, Lda      </v>
          </cell>
        </row>
        <row r="9456">
          <cell r="B9456" t="str">
            <v xml:space="preserve">Serafim Moniz T. e Filhos, Lda.    </v>
          </cell>
        </row>
        <row r="9457">
          <cell r="B9457" t="str">
            <v>Serafim V.Medeiros-S.Unipessoal,Lda</v>
          </cell>
        </row>
        <row r="9458">
          <cell r="B9458" t="str">
            <v xml:space="preserve">Seravate-Importaç.Exportação,Lda   </v>
          </cell>
        </row>
        <row r="9459">
          <cell r="B9459" t="str">
            <v xml:space="preserve">Serbiz-Serviços Informática, Lda   </v>
          </cell>
        </row>
        <row r="9460">
          <cell r="B9460" t="str">
            <v xml:space="preserve">Serco Limited                      </v>
          </cell>
        </row>
        <row r="9461">
          <cell r="B9461" t="str">
            <v xml:space="preserve">Serda                              </v>
          </cell>
        </row>
        <row r="9462">
          <cell r="B9462" t="str">
            <v xml:space="preserve">SERFIBRAS                          </v>
          </cell>
        </row>
        <row r="9463">
          <cell r="B9463" t="str">
            <v xml:space="preserve">Serfibras-Fábrica de Vidro, Lda    </v>
          </cell>
        </row>
        <row r="9464">
          <cell r="B9464" t="str">
            <v xml:space="preserve">SERGIO ALEGRIA RAMOS MARTINS       </v>
          </cell>
        </row>
        <row r="9465">
          <cell r="B9465" t="str">
            <v>Sérgio Alexandre da Claudina Pintad</v>
          </cell>
        </row>
        <row r="9466">
          <cell r="B9466" t="str">
            <v xml:space="preserve">SERGIO ALEXANDRE RIBEIRO           </v>
          </cell>
        </row>
        <row r="9467">
          <cell r="B9467" t="str">
            <v xml:space="preserve">Sérgio Durval Melo Mendonça        </v>
          </cell>
        </row>
        <row r="9468">
          <cell r="B9468" t="str">
            <v xml:space="preserve">SÉRGIO FERNANDO DIAS MARTINS       </v>
          </cell>
        </row>
        <row r="9469">
          <cell r="B9469" t="str">
            <v xml:space="preserve">Sérgio Ferreira da Silva           </v>
          </cell>
        </row>
        <row r="9470">
          <cell r="B9470" t="str">
            <v xml:space="preserve">Sérgio Fontão                      </v>
          </cell>
        </row>
        <row r="9471">
          <cell r="B9471" t="str">
            <v xml:space="preserve">Sérgio Gomes Guerra                </v>
          </cell>
        </row>
        <row r="9472">
          <cell r="B9472" t="str">
            <v xml:space="preserve">SERGIO MANUEL DUARTE PIRES         </v>
          </cell>
        </row>
        <row r="9473">
          <cell r="B9473" t="str">
            <v xml:space="preserve">SERGIO MANUEL MARQUES MIRANDA      </v>
          </cell>
        </row>
        <row r="9474">
          <cell r="B9474" t="str">
            <v xml:space="preserve">SERGIO MIGUEL BESSA FRANCISCO      </v>
          </cell>
        </row>
        <row r="9475">
          <cell r="B9475" t="str">
            <v xml:space="preserve">SERGIO MIGUEL RODRIGUES PINHEIRO   </v>
          </cell>
        </row>
        <row r="9476">
          <cell r="B9476" t="str">
            <v xml:space="preserve">SERGIO PAULO MORGADO GOULART       </v>
          </cell>
        </row>
        <row r="9477">
          <cell r="B9477" t="str">
            <v xml:space="preserve">SERGIO RUI LOPES SOUSA             </v>
          </cell>
        </row>
        <row r="9478">
          <cell r="B9478" t="str">
            <v xml:space="preserve">Sérgio V. L. Roque                 </v>
          </cell>
        </row>
        <row r="9479">
          <cell r="B9479" t="str">
            <v xml:space="preserve">Serigrafia Rujoca, Lda.            </v>
          </cell>
        </row>
        <row r="9480">
          <cell r="B9480" t="str">
            <v>Serinfor-Serviç. de Informática,Lda</v>
          </cell>
        </row>
        <row r="9481">
          <cell r="B9481" t="str">
            <v>Serinima-Serigrafia Publicidade,Lda</v>
          </cell>
        </row>
        <row r="9482">
          <cell r="B9482" t="str">
            <v>Serlux-Ilum.Sinal.Obras Públicas,Ld</v>
          </cell>
        </row>
        <row r="9483">
          <cell r="B9483" t="str">
            <v xml:space="preserve">Serr.Outeiro-Álvaro A.Rodrigues    </v>
          </cell>
        </row>
        <row r="9484">
          <cell r="B9484" t="str">
            <v xml:space="preserve">Serração dos Helenos, Lda          </v>
          </cell>
        </row>
        <row r="9485">
          <cell r="B9485" t="str">
            <v xml:space="preserve">Serrafer - Maq.Ferramentas, Lda    </v>
          </cell>
        </row>
        <row r="9486">
          <cell r="B9486" t="str">
            <v xml:space="preserve">Serralharia Bessa, Lda             </v>
          </cell>
        </row>
        <row r="9487">
          <cell r="B9487" t="str">
            <v xml:space="preserve">Serralharia Carvalho, Lda          </v>
          </cell>
        </row>
        <row r="9488">
          <cell r="B9488" t="str">
            <v xml:space="preserve">Serralharia Civil Pinhal Metal     </v>
          </cell>
        </row>
        <row r="9489">
          <cell r="B9489" t="str">
            <v xml:space="preserve">Serralharia da Vila, Ldª.          </v>
          </cell>
        </row>
        <row r="9490">
          <cell r="B9490" t="str">
            <v xml:space="preserve">Serralharia Lagoense, Lda          </v>
          </cell>
        </row>
        <row r="9491">
          <cell r="B9491" t="str">
            <v xml:space="preserve">Serralharia Mecânica Algés,Lda     </v>
          </cell>
        </row>
        <row r="9492">
          <cell r="B9492" t="str">
            <v xml:space="preserve">Serralharia Outeiro, Lda           </v>
          </cell>
        </row>
        <row r="9493">
          <cell r="B9493" t="str">
            <v xml:space="preserve">Serralharia Victor Bessa           </v>
          </cell>
        </row>
        <row r="9494">
          <cell r="B9494" t="str">
            <v xml:space="preserve">Sertecon                           </v>
          </cell>
        </row>
        <row r="9495">
          <cell r="B9495" t="str">
            <v xml:space="preserve">SerTectos-Montagem de Tectos,Lda   </v>
          </cell>
        </row>
        <row r="9496">
          <cell r="B9496" t="str">
            <v xml:space="preserve">Serv. Municipalizados C.M.Faro     </v>
          </cell>
        </row>
        <row r="9497">
          <cell r="B9497" t="str">
            <v xml:space="preserve">Serv.Edit.Ciência Técnica Fiscal   </v>
          </cell>
        </row>
        <row r="9498">
          <cell r="B9498" t="str">
            <v xml:space="preserve">Serv.Municip.C.M.Ponta Delgada     </v>
          </cell>
        </row>
        <row r="9499">
          <cell r="B9499" t="str">
            <v xml:space="preserve">Serv.Municipalizados Loures        </v>
          </cell>
        </row>
        <row r="9500">
          <cell r="B9500" t="str">
            <v>Serv.Reg.Prot.Civ. Bombeiros Açores</v>
          </cell>
        </row>
        <row r="9501">
          <cell r="B9501" t="str">
            <v xml:space="preserve">Serv.Techniq.des Bases Aerienne    </v>
          </cell>
        </row>
        <row r="9502">
          <cell r="B9502" t="str">
            <v xml:space="preserve">Servelec - Serv.Electrónica, Lda   </v>
          </cell>
        </row>
        <row r="9503">
          <cell r="B9503" t="str">
            <v xml:space="preserve">Serventil-Soc.Mont.V.Ar Cond.Lda   </v>
          </cell>
        </row>
        <row r="9504">
          <cell r="B9504" t="str">
            <v>Serviaduana-Soc.Serv.Aduaneiros,Lda</v>
          </cell>
        </row>
        <row r="9505">
          <cell r="B9505" t="str">
            <v>Servicater-S.Cater.Rest.Colectiva,L</v>
          </cell>
        </row>
        <row r="9506">
          <cell r="B9506" t="str">
            <v xml:space="preserve">ServiceMaster-Serv.Mark.Franch.Lda </v>
          </cell>
        </row>
        <row r="9507">
          <cell r="B9507" t="str">
            <v xml:space="preserve">Serviço Estrangeiros e Fronteiras  </v>
          </cell>
        </row>
        <row r="9508">
          <cell r="B9508" t="str">
            <v xml:space="preserve">Serviço Médico Permanente SA       </v>
          </cell>
        </row>
        <row r="9509">
          <cell r="B9509" t="str">
            <v xml:space="preserve">Serviço Nacional Protecção Civil   </v>
          </cell>
        </row>
        <row r="9510">
          <cell r="B9510" t="str">
            <v xml:space="preserve">Serviço Português Contentores      </v>
          </cell>
        </row>
        <row r="9511">
          <cell r="B9511" t="str">
            <v>Serviço Regional de Protecção Civil</v>
          </cell>
        </row>
        <row r="9512">
          <cell r="B9512" t="str">
            <v>Serviços e Sistemas Informáticos,Ld</v>
          </cell>
        </row>
        <row r="9513">
          <cell r="B9513" t="str">
            <v xml:space="preserve">Serviços Municipalizados da Maia   </v>
          </cell>
        </row>
        <row r="9514">
          <cell r="B9514" t="str">
            <v xml:space="preserve">Serviços Sociais Administr.Pública </v>
          </cell>
        </row>
        <row r="9515">
          <cell r="B9515" t="str">
            <v xml:space="preserve">Servidesign - Serv.design, Lda     </v>
          </cell>
        </row>
        <row r="9516">
          <cell r="B9516" t="str">
            <v xml:space="preserve">Servi-Flor, Lda                    </v>
          </cell>
        </row>
        <row r="9517">
          <cell r="B9517" t="str">
            <v xml:space="preserve">Servimetro-Serviço de Metrologia   </v>
          </cell>
        </row>
        <row r="9518">
          <cell r="B9518" t="str">
            <v xml:space="preserve">Servint-Lda                        </v>
          </cell>
        </row>
        <row r="9519">
          <cell r="B9519" t="str">
            <v xml:space="preserve">Servipartes-Serv.Peças Máq.Ind.Lda </v>
          </cell>
        </row>
        <row r="9520">
          <cell r="B9520" t="str">
            <v xml:space="preserve">Servirádio-S.Radiodifusão,Unip.Lda </v>
          </cell>
        </row>
        <row r="9521">
          <cell r="B9521" t="str">
            <v xml:space="preserve">Servirodrigues Unipessoal,Lda      </v>
          </cell>
        </row>
        <row r="9522">
          <cell r="B9522" t="str">
            <v xml:space="preserve">Servisair Portugal Unipessoal, Lda </v>
          </cell>
        </row>
        <row r="9523">
          <cell r="B9523" t="str">
            <v xml:space="preserve">Servisegura-Serviços Segurança,Lda </v>
          </cell>
        </row>
        <row r="9524">
          <cell r="B9524" t="str">
            <v>Sérvulo &amp; Associados-Socº de Advoga</v>
          </cell>
        </row>
        <row r="9525">
          <cell r="B9525" t="str">
            <v>Sesimbrotel-Soc.Iniciativas Turísti</v>
          </cell>
        </row>
        <row r="9526">
          <cell r="B9526" t="str">
            <v xml:space="preserve">Sesi-Soc.Ensino Super.Investig.SA  </v>
          </cell>
        </row>
        <row r="9527">
          <cell r="B9527" t="str">
            <v xml:space="preserve">Setac Europ 17th Annual Meeting    </v>
          </cell>
        </row>
        <row r="9528">
          <cell r="B9528" t="str">
            <v xml:space="preserve">Set-Back - Representações, Lda     </v>
          </cell>
        </row>
        <row r="9529">
          <cell r="B9529" t="str">
            <v xml:space="preserve">SETCONTROL-Projecto                </v>
          </cell>
        </row>
        <row r="9530">
          <cell r="B9530" t="str">
            <v>Setdi-Serv.Tec.Desenv.Industrial,Ld</v>
          </cell>
        </row>
        <row r="9531">
          <cell r="B9531" t="str">
            <v>Sete-Artigos Papelaria Escritório,L</v>
          </cell>
        </row>
        <row r="9532">
          <cell r="B9532" t="str">
            <v xml:space="preserve">Seteidioma-Traduções, Ldª          </v>
          </cell>
        </row>
        <row r="9533">
          <cell r="B9533" t="str">
            <v xml:space="preserve">Seton-Brady IdentifIcacion SL      </v>
          </cell>
        </row>
        <row r="9534">
          <cell r="B9534" t="str">
            <v xml:space="preserve">Setronix-Soc.Est.E Emp.Telec.Lda   </v>
          </cell>
        </row>
        <row r="9535">
          <cell r="B9535" t="str">
            <v xml:space="preserve">Setron-Soc.de Equip.Electron.Lda   </v>
          </cell>
        </row>
        <row r="9536">
          <cell r="B9536" t="str">
            <v xml:space="preserve">Seven Coffee PT, Lda               </v>
          </cell>
        </row>
        <row r="9537">
          <cell r="B9537" t="str">
            <v xml:space="preserve">Severo e Monteiro, Lda             </v>
          </cell>
        </row>
        <row r="9538">
          <cell r="B9538" t="str">
            <v xml:space="preserve">Sevu                               </v>
          </cell>
        </row>
        <row r="9539">
          <cell r="B9539" t="str">
            <v xml:space="preserve">Sew Eurodrive Portugal, Lda        </v>
          </cell>
        </row>
        <row r="9540">
          <cell r="B9540" t="str">
            <v xml:space="preserve">SFN-Soc.Formação Consultadoria,Lda </v>
          </cell>
        </row>
        <row r="9541">
          <cell r="B9541" t="str">
            <v xml:space="preserve">SFPA-SARL                          </v>
          </cell>
        </row>
        <row r="9542">
          <cell r="B9542" t="str">
            <v xml:space="preserve">SFS Intec EYF, Sa-Sucurs.Portugal  </v>
          </cell>
        </row>
        <row r="9543">
          <cell r="B9543" t="str">
            <v xml:space="preserve">Sga-Soc.G.Com.Rep.Automóveis, Sa   </v>
          </cell>
        </row>
        <row r="9544">
          <cell r="B9544" t="str">
            <v>Sgc-S.G.Consultoria Empresarial,Lda</v>
          </cell>
        </row>
        <row r="9545">
          <cell r="B9545" t="str">
            <v xml:space="preserve">SGEL-Soc.Gen.Espanola Libreria,SA  </v>
          </cell>
        </row>
        <row r="9546">
          <cell r="B9546" t="str">
            <v xml:space="preserve">SGS Portugal-S.Ger.Superintend.SA  </v>
          </cell>
        </row>
        <row r="9547">
          <cell r="B9547" t="str">
            <v xml:space="preserve">Sgs-Serv.Inspecções Técnicas,Lda   </v>
          </cell>
        </row>
        <row r="9548">
          <cell r="B9548" t="str">
            <v xml:space="preserve">Sgs-Serv.Intern.Certificação,Lda   </v>
          </cell>
        </row>
        <row r="9549">
          <cell r="B9549" t="str">
            <v xml:space="preserve">Sgs-Tecnos Garantia Calidade, S.A. </v>
          </cell>
        </row>
        <row r="9550">
          <cell r="B9550" t="str">
            <v xml:space="preserve">Shakill-Prest.S.Limpeza Eq.Hot.Lda </v>
          </cell>
        </row>
        <row r="9551">
          <cell r="B9551" t="str">
            <v xml:space="preserve">Shephard Press Limited             </v>
          </cell>
        </row>
        <row r="9552">
          <cell r="B9552" t="str">
            <v xml:space="preserve">Sheraton Centre Toronto            </v>
          </cell>
        </row>
        <row r="9553">
          <cell r="B9553" t="str">
            <v xml:space="preserve">SHL-People Solutions, Lda          </v>
          </cell>
        </row>
        <row r="9554">
          <cell r="B9554" t="str">
            <v xml:space="preserve">SHM-Software,Hardware,Manut.,Lda   </v>
          </cell>
        </row>
        <row r="9555">
          <cell r="B9555" t="str">
            <v xml:space="preserve">Showline-Comunicação Imagem,Lda    </v>
          </cell>
        </row>
        <row r="9556">
          <cell r="B9556" t="str">
            <v xml:space="preserve">SHP-Consultoria Informática, Lda   </v>
          </cell>
        </row>
        <row r="9557">
          <cell r="B9557" t="str">
            <v xml:space="preserve">Siapa-Soc.Invest.Admn.Pred.Agric   </v>
          </cell>
        </row>
        <row r="9558">
          <cell r="B9558" t="str">
            <v xml:space="preserve">SIA-Soc. Inovação Ambiental, Lda   </v>
          </cell>
        </row>
        <row r="9559">
          <cell r="B9559" t="str">
            <v xml:space="preserve">Sice,SA-Soc.Ibérica Const.Elect.   </v>
          </cell>
        </row>
        <row r="9560">
          <cell r="B9560" t="str">
            <v xml:space="preserve">Sicnet-S.Int.Com.Eq.N.Eq.Tecnol.SA </v>
          </cell>
        </row>
        <row r="9561">
          <cell r="B9561" t="str">
            <v xml:space="preserve">Sicom - Sist.Comunicações, Lda     </v>
          </cell>
        </row>
        <row r="9562">
          <cell r="B9562" t="str">
            <v xml:space="preserve">Sicotex - Soc.Tecn.Electricid.Lda  </v>
          </cell>
        </row>
        <row r="9563">
          <cell r="B9563" t="str">
            <v xml:space="preserve">Sicsa-Seg.Engenharia,Controlo,Ld   </v>
          </cell>
        </row>
        <row r="9564">
          <cell r="B9564" t="str">
            <v xml:space="preserve">Siemens Building Technologies,Lda  </v>
          </cell>
        </row>
        <row r="9565">
          <cell r="B9565" t="str">
            <v xml:space="preserve">Siemens, SA                        </v>
          </cell>
        </row>
        <row r="9566">
          <cell r="B9566" t="str">
            <v xml:space="preserve">Siencsa-Sist.Engenharia Cénica     </v>
          </cell>
        </row>
        <row r="9567">
          <cell r="B9567" t="str">
            <v>Sient-Sistemas de Engenharia de Trâ</v>
          </cell>
        </row>
        <row r="9568">
          <cell r="B9568" t="str">
            <v xml:space="preserve">Siepi-Soc.Ind.de Equip.P/Ind,Lda   </v>
          </cell>
        </row>
        <row r="9569">
          <cell r="B9569" t="str">
            <v>Sifec-Soc.Industr.Frio e Calor, Lda</v>
          </cell>
        </row>
        <row r="9570">
          <cell r="B9570" t="str">
            <v xml:space="preserve">Sign-Public.Impress.Gr.Formato,Lda </v>
          </cell>
        </row>
        <row r="9571">
          <cell r="B9571" t="str">
            <v xml:space="preserve">Signtours                          </v>
          </cell>
        </row>
        <row r="9572">
          <cell r="B9572" t="str">
            <v xml:space="preserve">Sigrotal-Comércio Automóveis       </v>
          </cell>
        </row>
        <row r="9573">
          <cell r="B9573" t="str">
            <v xml:space="preserve">Sika Portugal, SA                  </v>
          </cell>
        </row>
        <row r="9574">
          <cell r="B9574" t="str">
            <v xml:space="preserve">Silana, Lda.                       </v>
          </cell>
        </row>
        <row r="9575">
          <cell r="B9575" t="str">
            <v xml:space="preserve">Silanto, SA                        </v>
          </cell>
        </row>
        <row r="9576">
          <cell r="B9576" t="str">
            <v xml:space="preserve">Silcon Power Electronis A/S        </v>
          </cell>
        </row>
        <row r="9577">
          <cell r="B9577" t="str">
            <v>Silêncio-Insonoriz.Profissionais,Ld</v>
          </cell>
        </row>
        <row r="9578">
          <cell r="B9578" t="str">
            <v xml:space="preserve">Silimpa,Limpezas Industriais,SA    </v>
          </cell>
        </row>
        <row r="9579">
          <cell r="B9579" t="str">
            <v>Silisfer-S.Distribuidora Bebidas,Ld</v>
          </cell>
        </row>
        <row r="9580">
          <cell r="B9580" t="str">
            <v xml:space="preserve">Siltos Funchal, Lda                </v>
          </cell>
        </row>
        <row r="9581">
          <cell r="B9581" t="str">
            <v xml:space="preserve">Silupa, Lda                        </v>
          </cell>
        </row>
        <row r="9582">
          <cell r="B9582" t="str">
            <v xml:space="preserve">Silva &amp; Maia, Lda                  </v>
          </cell>
        </row>
        <row r="9583">
          <cell r="B9583" t="str">
            <v xml:space="preserve">Silva &amp; Rolo, Lda                  </v>
          </cell>
        </row>
        <row r="9584">
          <cell r="B9584" t="str">
            <v xml:space="preserve">Silva e Amaral, Lda                </v>
          </cell>
        </row>
        <row r="9585">
          <cell r="B9585" t="str">
            <v xml:space="preserve">Silva e Pinheiro, Lda              </v>
          </cell>
        </row>
        <row r="9586">
          <cell r="B9586" t="str">
            <v xml:space="preserve">Silva Vargas, Lda                  </v>
          </cell>
        </row>
        <row r="9587">
          <cell r="B9587" t="str">
            <v xml:space="preserve">Silva, Correia &amp; Morgado, Lda      </v>
          </cell>
        </row>
        <row r="9588">
          <cell r="B9588" t="str">
            <v xml:space="preserve">Silva, Machado e Filhos, Lda       </v>
          </cell>
        </row>
        <row r="9589">
          <cell r="B9589" t="str">
            <v xml:space="preserve">Silva, Sousa &amp; Silva, Lda          </v>
          </cell>
        </row>
        <row r="9590">
          <cell r="B9590" t="str">
            <v xml:space="preserve">Silveira &amp; Furtado, Lda            </v>
          </cell>
        </row>
        <row r="9591">
          <cell r="B9591" t="str">
            <v xml:space="preserve">SILVERIO DE BRAGA SOUSA            </v>
          </cell>
        </row>
        <row r="9592">
          <cell r="B9592" t="str">
            <v xml:space="preserve">Silvério G.Santos Valente, Lda     </v>
          </cell>
        </row>
        <row r="9593">
          <cell r="B9593" t="str">
            <v xml:space="preserve">Silvex-Ind.de Plást.e Papéis S.A   </v>
          </cell>
        </row>
        <row r="9594">
          <cell r="B9594" t="str">
            <v xml:space="preserve">SILVIA CESAR FREIRE                </v>
          </cell>
        </row>
        <row r="9595">
          <cell r="B9595" t="str">
            <v xml:space="preserve">SILVIA CRISTINA MARTINS PEREIRA    </v>
          </cell>
        </row>
        <row r="9596">
          <cell r="B9596" t="str">
            <v xml:space="preserve">SILVIA MARIA VEIGA GOMES RODRIGUES </v>
          </cell>
        </row>
        <row r="9597">
          <cell r="B9597" t="str">
            <v xml:space="preserve">Sílvia Rute de Freitas Félix       </v>
          </cell>
        </row>
        <row r="9598">
          <cell r="B9598" t="str">
            <v xml:space="preserve">Silvia Sofia Moreira F.Magalhães   </v>
          </cell>
        </row>
        <row r="9599">
          <cell r="B9599" t="str">
            <v xml:space="preserve">Silvia Touza                       </v>
          </cell>
        </row>
        <row r="9600">
          <cell r="B9600" t="str">
            <v xml:space="preserve">Silvino Maio e Lacerda Moreira     </v>
          </cell>
        </row>
        <row r="9601">
          <cell r="B9601" t="str">
            <v xml:space="preserve">Silvino Rego Moura                 </v>
          </cell>
        </row>
        <row r="9602">
          <cell r="B9602" t="str">
            <v xml:space="preserve">Sim II - Siemens Manindústria, Ace </v>
          </cell>
        </row>
        <row r="9603">
          <cell r="B9603" t="str">
            <v>Sima-Máq. Agricolas e Industriais,L</v>
          </cell>
        </row>
        <row r="9604">
          <cell r="B9604" t="str">
            <v xml:space="preserve">Simancas Ediciones, SA             </v>
          </cell>
        </row>
        <row r="9605">
          <cell r="B9605" t="str">
            <v xml:space="preserve">Simasor - Com.Representaçoes,Lda   </v>
          </cell>
        </row>
        <row r="9606">
          <cell r="B9606" t="str">
            <v xml:space="preserve">Simbolo II                         </v>
          </cell>
        </row>
        <row r="9607">
          <cell r="B9607" t="str">
            <v xml:space="preserve">Simil - Soc.Máq. Industriais, Lda  </v>
          </cell>
        </row>
        <row r="9608">
          <cell r="B9608" t="str">
            <v>SIMI-S.Int.Montagens Industriais,SA</v>
          </cell>
        </row>
        <row r="9609">
          <cell r="B9609" t="str">
            <v xml:space="preserve">Simões Correia - Editores, Lda     </v>
          </cell>
        </row>
        <row r="9610">
          <cell r="B9610" t="str">
            <v>Simões Correia Associados-Socª Advo</v>
          </cell>
        </row>
        <row r="9611">
          <cell r="B9611" t="str">
            <v>Simões e Câmara-Explorª de Rest.Lda</v>
          </cell>
        </row>
        <row r="9612">
          <cell r="B9612" t="str">
            <v xml:space="preserve">Simões e Simões, Lda.              </v>
          </cell>
        </row>
        <row r="9613">
          <cell r="B9613" t="str">
            <v xml:space="preserve">Simogás-Com.Distribuição Gás,Lda   </v>
          </cell>
        </row>
        <row r="9614">
          <cell r="B9614" t="str">
            <v xml:space="preserve">Simon Group Pic                    </v>
          </cell>
        </row>
        <row r="9615">
          <cell r="B9615" t="str">
            <v xml:space="preserve">Simosil C. I.E.C.C., Lda           </v>
          </cell>
        </row>
        <row r="9616">
          <cell r="B9616" t="str">
            <v xml:space="preserve">Simplesmente Comunicando, Lda      </v>
          </cell>
        </row>
        <row r="9617">
          <cell r="B9617" t="str">
            <v xml:space="preserve">Simtra Aerotech Ab                 </v>
          </cell>
        </row>
        <row r="9618">
          <cell r="B9618" t="str">
            <v xml:space="preserve">Sinais Criativos,Lda               </v>
          </cell>
        </row>
        <row r="9619">
          <cell r="B9619" t="str">
            <v xml:space="preserve">Sinal Impar-Sin.Dec.Int.Exter.,Lda </v>
          </cell>
        </row>
        <row r="9620">
          <cell r="B9620" t="str">
            <v>Sinal Solutions-Tec.Educ. Comunicaç</v>
          </cell>
        </row>
        <row r="9621">
          <cell r="B9621" t="str">
            <v>SinalArte-Industria de Sinalização,</v>
          </cell>
        </row>
        <row r="9622">
          <cell r="B9622" t="str">
            <v xml:space="preserve">Sinalizar - Publicidade, Lda       </v>
          </cell>
        </row>
        <row r="9623">
          <cell r="B9623" t="str">
            <v>Sinalnorte-Sinal.Marc.Estradas, Lda</v>
          </cell>
        </row>
        <row r="9624">
          <cell r="B9624" t="str">
            <v xml:space="preserve">Sinalplano, Lda                    </v>
          </cell>
        </row>
        <row r="9625">
          <cell r="B9625" t="str">
            <v xml:space="preserve">Sinaltrânsito-Soc.Transf.S.Tr.Lda  </v>
          </cell>
        </row>
        <row r="9626">
          <cell r="B9626" t="str">
            <v xml:space="preserve">SinanRent-Com.Aluguer Eq.Unip.Lda  </v>
          </cell>
        </row>
        <row r="9627">
          <cell r="B9627" t="str">
            <v xml:space="preserve">Sincronia do Tempo-Reloj.Cons.SA   </v>
          </cell>
        </row>
        <row r="9628">
          <cell r="B9628" t="str">
            <v xml:space="preserve">Sind. dos Enfermeiros Zona Norte   </v>
          </cell>
        </row>
        <row r="9629">
          <cell r="B9629" t="str">
            <v xml:space="preserve">Sind. dos Eng. Tecnicos do Sul     </v>
          </cell>
        </row>
        <row r="9630">
          <cell r="B9630" t="str">
            <v xml:space="preserve">Sind. dos Trab. da Adm. Pública    </v>
          </cell>
        </row>
        <row r="9631">
          <cell r="B9631" t="str">
            <v xml:space="preserve">Sind. Quadros da Aviação Comercial </v>
          </cell>
        </row>
        <row r="9632">
          <cell r="B9632" t="str">
            <v>Sind. Tec. Infor. Com. Aeronáuticas</v>
          </cell>
        </row>
        <row r="9633">
          <cell r="B9633" t="str">
            <v>Sind. Trab. Função Pública Zona Sul</v>
          </cell>
        </row>
        <row r="9634">
          <cell r="B9634" t="str">
            <v xml:space="preserve">Sind.Dem.Trab.Aeroportos e Aviação </v>
          </cell>
        </row>
        <row r="9635">
          <cell r="B9635" t="str">
            <v xml:space="preserve">Sind.dos Contr.de Tráfego Aéreo    </v>
          </cell>
        </row>
        <row r="9636">
          <cell r="B9636" t="str">
            <v xml:space="preserve">Sind.Magistrados do Minist.Público </v>
          </cell>
        </row>
        <row r="9637">
          <cell r="B9637" t="str">
            <v>Sindalta-Soc.Industrial Alverca, Ld</v>
          </cell>
        </row>
        <row r="9638">
          <cell r="B9638" t="str">
            <v xml:space="preserve">Sindicato dos Meios Audiovisuais   </v>
          </cell>
        </row>
        <row r="9639">
          <cell r="B9639" t="str">
            <v xml:space="preserve">Sindicato dos Técnicos de Desenho  </v>
          </cell>
        </row>
        <row r="9640">
          <cell r="B9640" t="str">
            <v>Sindicato Engenheiros da Região Sul</v>
          </cell>
        </row>
        <row r="9641">
          <cell r="B9641" t="str">
            <v xml:space="preserve">Sindicato Quadros Técnicos Desenho </v>
          </cell>
        </row>
        <row r="9642">
          <cell r="B9642" t="str">
            <v xml:space="preserve">Sindicato Tecnicos Seg. Aérea      </v>
          </cell>
        </row>
        <row r="9643">
          <cell r="B9643" t="str">
            <v xml:space="preserve">Sindicato Trabalhadores Escritório </v>
          </cell>
        </row>
        <row r="9644">
          <cell r="B9644" t="str">
            <v>Sinduflex-Sistemas Ind.Flexíveis,Ld</v>
          </cell>
        </row>
        <row r="9645">
          <cell r="B9645" t="str">
            <v xml:space="preserve">Sinerama-Organiz.Turist.Hotel.SA   </v>
          </cell>
        </row>
        <row r="9646">
          <cell r="B9646" t="str">
            <v>Sinfic-S.Inform.Industr.Consultador</v>
          </cell>
        </row>
        <row r="9647">
          <cell r="B9647" t="str">
            <v xml:space="preserve">Sinirec-Constr.Rep.Restaurações,Ld </v>
          </cell>
        </row>
        <row r="9648">
          <cell r="B9648" t="str">
            <v>Sinóptica - Comunicação empresarial</v>
          </cell>
        </row>
        <row r="9649">
          <cell r="B9649" t="str">
            <v xml:space="preserve">Sintarmel-Soc.Intern.Arm.Máq.Lda   </v>
          </cell>
        </row>
        <row r="9650">
          <cell r="B9650" t="str">
            <v xml:space="preserve">Sintec - Soc.Inv.Consultoria,Lda   </v>
          </cell>
        </row>
        <row r="9651">
          <cell r="B9651" t="str">
            <v>Síntese Azul-Prest.Serv.Consultoria</v>
          </cell>
        </row>
        <row r="9652">
          <cell r="B9652" t="str">
            <v>Sintimex-Soc.Int.Import.Export.,Lda</v>
          </cell>
        </row>
        <row r="9653">
          <cell r="B9653" t="str">
            <v xml:space="preserve">Siorto - Soc. Ind. Ortopedia, Lda  </v>
          </cell>
        </row>
        <row r="9654">
          <cell r="B9654" t="str">
            <v xml:space="preserve">Sipamar-Socª Importª  Peças Acessª </v>
          </cell>
        </row>
        <row r="9655">
          <cell r="B9655" t="str">
            <v xml:space="preserve">Sipca-Proj.Intern.E Consult.,Lda   </v>
          </cell>
        </row>
        <row r="9656">
          <cell r="B9656" t="str">
            <v xml:space="preserve">Siper-Soc. de Isolamentos,Lda      </v>
          </cell>
        </row>
        <row r="9657">
          <cell r="B9657" t="str">
            <v xml:space="preserve">Siplaçor-Soc.Ind.P.E Açores, Lda   </v>
          </cell>
        </row>
        <row r="9658">
          <cell r="B9658" t="str">
            <v xml:space="preserve">Siq - Soc.Indústrias Químicas,Lda  </v>
          </cell>
        </row>
        <row r="9659">
          <cell r="B9659" t="str">
            <v>SIRAM  GEST-CONT. GESTÃO E CONTROLO</v>
          </cell>
        </row>
        <row r="9660">
          <cell r="B9660" t="str">
            <v xml:space="preserve">Sirapol.Lda                        </v>
          </cell>
        </row>
        <row r="9661">
          <cell r="B9661" t="str">
            <v xml:space="preserve">Sirius-Est.E Empreit.Elect.,Lda.   </v>
          </cell>
        </row>
        <row r="9662">
          <cell r="B9662" t="str">
            <v xml:space="preserve">Sirolis-Prefabricados Betão, S.A.  </v>
          </cell>
        </row>
        <row r="9663">
          <cell r="B9663" t="str">
            <v xml:space="preserve">Sis - S.Integrados Serviços, Lda   </v>
          </cell>
        </row>
        <row r="9664">
          <cell r="B9664" t="str">
            <v>Sisacol-Sist. Autom. e Controle,Lda</v>
          </cell>
        </row>
        <row r="9665">
          <cell r="B9665" t="str">
            <v xml:space="preserve">Sisfaro, Lda.                      </v>
          </cell>
        </row>
        <row r="9666">
          <cell r="B9666" t="str">
            <v xml:space="preserve">Sisgarbe-Soluções Informáticas,Lda </v>
          </cell>
        </row>
        <row r="9667">
          <cell r="B9667" t="str">
            <v xml:space="preserve">Sisidro--Gab.Est.Sist.Ambientais   </v>
          </cell>
        </row>
        <row r="9668">
          <cell r="B9668" t="str">
            <v>Sisil-Soc.Ibero Suiça I.Emp.Exp.Lda</v>
          </cell>
        </row>
        <row r="9669">
          <cell r="B9669" t="str">
            <v>SISip-Sist.Informação e Serviços,Ld</v>
          </cell>
        </row>
        <row r="9670">
          <cell r="B9670" t="str">
            <v xml:space="preserve">Sismodular-Engenharia Lda          </v>
          </cell>
        </row>
        <row r="9671">
          <cell r="B9671" t="str">
            <v xml:space="preserve">Sisporsol - Sist.Prot.Solar, Lda   </v>
          </cell>
        </row>
        <row r="9672">
          <cell r="B9672" t="str">
            <v xml:space="preserve">Sissel B. Cardona                  </v>
          </cell>
        </row>
        <row r="9673">
          <cell r="B9673" t="str">
            <v>Sistar-Arquit.Mobiliário Escritório</v>
          </cell>
        </row>
        <row r="9674">
          <cell r="B9674" t="str">
            <v xml:space="preserve">Sistavac-S.Aquec.Vent.Ar Cond.S.A. </v>
          </cell>
        </row>
        <row r="9675">
          <cell r="B9675" t="str">
            <v>Sistecopia-Sistemas e Máquinas Escr</v>
          </cell>
        </row>
        <row r="9676">
          <cell r="B9676" t="str">
            <v xml:space="preserve">Sistelmar-Soc.Construções, Lda     </v>
          </cell>
        </row>
        <row r="9677">
          <cell r="B9677" t="str">
            <v xml:space="preserve">Sistemas Mcdonald´s Portugal, Lda  </v>
          </cell>
        </row>
        <row r="9678">
          <cell r="B9678" t="str">
            <v xml:space="preserve">Sistemas XXI-Equip.Sist.Sul, Lda   </v>
          </cell>
        </row>
        <row r="9679">
          <cell r="B9679" t="str">
            <v xml:space="preserve">Sistemplaco-Mat.Prefabricados,Lda  </v>
          </cell>
        </row>
        <row r="9680">
          <cell r="B9680" t="str">
            <v xml:space="preserve">Sistimetra-Sist.E Med.Ind., Lda.   </v>
          </cell>
        </row>
        <row r="9681">
          <cell r="B9681" t="str">
            <v xml:space="preserve">Sistopo-Sistemas Topográficos      </v>
          </cell>
        </row>
        <row r="9682">
          <cell r="B9682" t="str">
            <v xml:space="preserve">Sistrónica Sul-Alarmes Segur.Lda   </v>
          </cell>
        </row>
        <row r="9683">
          <cell r="B9683" t="str">
            <v xml:space="preserve">Sisvend-Sistemas Equipamentos,Lda  </v>
          </cell>
        </row>
        <row r="9684">
          <cell r="B9684" t="str">
            <v xml:space="preserve">Sita Inf.Networking Comput.USA,Inc </v>
          </cell>
        </row>
        <row r="9685">
          <cell r="B9685" t="str">
            <v xml:space="preserve">Sita-S.Int.Telecom.Aeronautiques   </v>
          </cell>
        </row>
        <row r="9686">
          <cell r="B9686" t="str">
            <v xml:space="preserve">SITA-Soc.Intern.Com.Aeronaves      </v>
          </cell>
        </row>
        <row r="9687">
          <cell r="B9687" t="str">
            <v>SITAVA-Sind.Trab.Aviação Aeroportos</v>
          </cell>
        </row>
        <row r="9688">
          <cell r="B9688" t="str">
            <v xml:space="preserve">Sitema                             </v>
          </cell>
        </row>
        <row r="9689">
          <cell r="B9689" t="str">
            <v>Sitis-S.Informáticos Imp.Export.Lda</v>
          </cell>
        </row>
        <row r="9690">
          <cell r="B9690" t="str">
            <v xml:space="preserve">Siturjorgense-Soc.Empr.T.S.Jorge   </v>
          </cell>
        </row>
        <row r="9691">
          <cell r="B9691" t="str">
            <v xml:space="preserve">Siturpico, SA                      </v>
          </cell>
        </row>
        <row r="9692">
          <cell r="B9692" t="str">
            <v>SIVA-Soc.Imp.Veículos Automóveis,SA</v>
          </cell>
        </row>
        <row r="9693">
          <cell r="B9693" t="str">
            <v xml:space="preserve">Six-Investimentos Turísticos, SA   </v>
          </cell>
        </row>
        <row r="9694">
          <cell r="B9694" t="str">
            <v>SJC-Comércio Componentes Eleº Elect</v>
          </cell>
        </row>
        <row r="9695">
          <cell r="B9695" t="str">
            <v xml:space="preserve">SKS Ingenieure AG                  </v>
          </cell>
        </row>
        <row r="9696">
          <cell r="B9696" t="str">
            <v>Sky Management &amp; Capital Partners L</v>
          </cell>
        </row>
        <row r="9697">
          <cell r="B9697" t="str">
            <v xml:space="preserve">Skynet-J.B.G-S.Corresp.Intern.Lda  </v>
          </cell>
        </row>
        <row r="9698">
          <cell r="B9698" t="str">
            <v xml:space="preserve">Skyros-Congressos, Lda             </v>
          </cell>
        </row>
        <row r="9699">
          <cell r="B9699" t="str">
            <v xml:space="preserve">Skytrax Research                   </v>
          </cell>
        </row>
        <row r="9700">
          <cell r="B9700" t="str">
            <v xml:space="preserve">Slack Incorporated                 </v>
          </cell>
        </row>
        <row r="9701">
          <cell r="B9701" t="str">
            <v xml:space="preserve">SLE - Electricidade do Sul, S.A.   </v>
          </cell>
        </row>
        <row r="9702">
          <cell r="B9702" t="str">
            <v>SLIMCEI-S.Limp.Manut.Com.Eq.Ind.Lda</v>
          </cell>
        </row>
        <row r="9703">
          <cell r="B9703" t="str">
            <v>Slime-Project.de Educ. Divertida Ld</v>
          </cell>
        </row>
        <row r="9704">
          <cell r="B9704" t="str">
            <v xml:space="preserve">SMART - Cartões Plásticos, SA      </v>
          </cell>
        </row>
        <row r="9705">
          <cell r="B9705" t="str">
            <v>Smartlight-Soluções Audiovisuais Pr</v>
          </cell>
        </row>
        <row r="9706">
          <cell r="B9706" t="str">
            <v xml:space="preserve">SmartsChips,Lda                    </v>
          </cell>
        </row>
        <row r="9707">
          <cell r="B9707" t="str">
            <v xml:space="preserve">SMD-Regulação Sinistros,Unip.Lda   </v>
          </cell>
        </row>
        <row r="9708">
          <cell r="B9708" t="str">
            <v xml:space="preserve">SMI Conferences LTD                </v>
          </cell>
        </row>
        <row r="9709">
          <cell r="B9709" t="str">
            <v xml:space="preserve">Smith e Nephew, Lda                </v>
          </cell>
        </row>
        <row r="9710">
          <cell r="B9710" t="str">
            <v>Smith-Soc.Mariense I.Hoteleiros,Lda</v>
          </cell>
        </row>
        <row r="9711">
          <cell r="B9711" t="str">
            <v xml:space="preserve">Sna Europe (Industries), SA        </v>
          </cell>
        </row>
        <row r="9712">
          <cell r="B9712" t="str">
            <v xml:space="preserve">Snec - Soc.Nac.Electr.Constr.,Lda  </v>
          </cell>
        </row>
        <row r="9713">
          <cell r="B9713" t="str">
            <v xml:space="preserve">SNMP Research International, Inc.  </v>
          </cell>
        </row>
        <row r="9714">
          <cell r="B9714" t="str">
            <v xml:space="preserve">SNORD-SuperNormalDesing            </v>
          </cell>
        </row>
        <row r="9715">
          <cell r="B9715" t="str">
            <v>Snow Publicidade-ComercªConsultª Gr</v>
          </cell>
        </row>
        <row r="9716">
          <cell r="B9716" t="str">
            <v xml:space="preserve">Snsi-Soc.Nac.Sist,Informação, S.A. </v>
          </cell>
        </row>
        <row r="9717">
          <cell r="B9717" t="str">
            <v xml:space="preserve">Só Apresentações Lda               </v>
          </cell>
        </row>
        <row r="9718">
          <cell r="B9718" t="str">
            <v xml:space="preserve">Só Carimbos, Lda                   </v>
          </cell>
        </row>
        <row r="9719">
          <cell r="B9719" t="str">
            <v>Soares &amp; Andrade-Inst. Eléctricas,L</v>
          </cell>
        </row>
        <row r="9720">
          <cell r="B9720" t="str">
            <v xml:space="preserve">Soares &amp; Neto, Lda                 </v>
          </cell>
        </row>
        <row r="9721">
          <cell r="B9721" t="str">
            <v xml:space="preserve">Soares &amp; Pacheco, Lda              </v>
          </cell>
        </row>
        <row r="9722">
          <cell r="B9722" t="str">
            <v xml:space="preserve">SOARES &amp; SOUSA, Lda.               </v>
          </cell>
        </row>
        <row r="9723">
          <cell r="B9723" t="str">
            <v xml:space="preserve">Soares e João Hipólito, Lda        </v>
          </cell>
        </row>
        <row r="9724">
          <cell r="B9724" t="str">
            <v xml:space="preserve">Soares Oliveira, SA                </v>
          </cell>
        </row>
        <row r="9725">
          <cell r="B9725" t="str">
            <v xml:space="preserve">Soauto-Com.Automóveis,S.A.         </v>
          </cell>
        </row>
        <row r="9726">
          <cell r="B9726" t="str">
            <v xml:space="preserve">Soc. Abastecedora da Maia, Lda.    </v>
          </cell>
        </row>
        <row r="9727">
          <cell r="B9727" t="str">
            <v xml:space="preserve">Soc. Adv. Santos F. Al.S. Mi.E.    </v>
          </cell>
        </row>
        <row r="9728">
          <cell r="B9728" t="str">
            <v xml:space="preserve">Soc. Atlas Copco de Portugal, Lda  </v>
          </cell>
        </row>
        <row r="9729">
          <cell r="B9729" t="str">
            <v xml:space="preserve">Soc. Com. Braz &amp; Braz, SA          </v>
          </cell>
        </row>
        <row r="9730">
          <cell r="B9730" t="str">
            <v xml:space="preserve">Soc. Comercial C. Santos, Lda.     </v>
          </cell>
        </row>
        <row r="9731">
          <cell r="B9731" t="str">
            <v xml:space="preserve">Soc. Comercial Teófilo Garcia      </v>
          </cell>
        </row>
        <row r="9732">
          <cell r="B9732" t="str">
            <v xml:space="preserve">Soc. Comidas e Bebidas, Lda        </v>
          </cell>
        </row>
        <row r="9733">
          <cell r="B9733" t="str">
            <v xml:space="preserve">Soc. Const. Explor. Hoteleira,S.A. </v>
          </cell>
        </row>
        <row r="9734">
          <cell r="B9734" t="str">
            <v xml:space="preserve">Soc. Const.Miranda e Filhos, Lda   </v>
          </cell>
        </row>
        <row r="9735">
          <cell r="B9735" t="str">
            <v xml:space="preserve">Soc. Hist. Independ.  Portugal     </v>
          </cell>
        </row>
        <row r="9736">
          <cell r="B9736" t="str">
            <v xml:space="preserve">Soc. Importadora Romafe, Lda.      </v>
          </cell>
        </row>
        <row r="9737">
          <cell r="B9737" t="str">
            <v xml:space="preserve">Soc. Industrial Faialense, Lda     </v>
          </cell>
        </row>
        <row r="9738">
          <cell r="B9738" t="str">
            <v xml:space="preserve">Soc. Óptica-Técnica OPTEC, Lda.    </v>
          </cell>
        </row>
        <row r="9739">
          <cell r="B9739" t="str">
            <v xml:space="preserve">Soc. Papelarias Artex, Lda.        </v>
          </cell>
        </row>
        <row r="9740">
          <cell r="B9740" t="str">
            <v xml:space="preserve">Soc. Recreativa Banda 15 de Agosto </v>
          </cell>
        </row>
        <row r="9741">
          <cell r="B9741" t="str">
            <v xml:space="preserve">Soc. Serigrafia Açoreana, Lda      </v>
          </cell>
        </row>
        <row r="9742">
          <cell r="B9742" t="str">
            <v xml:space="preserve">Soc. Turística da Penina, SA       </v>
          </cell>
        </row>
        <row r="9743">
          <cell r="B9743" t="str">
            <v xml:space="preserve">Soc.Advogados-José Drago e Assoc   </v>
          </cell>
        </row>
        <row r="9744">
          <cell r="B9744" t="str">
            <v xml:space="preserve">Soc.Agric.Com.Quinta Aveleda, SA   </v>
          </cell>
        </row>
        <row r="9745">
          <cell r="B9745" t="str">
            <v xml:space="preserve">Soc.Agrícola e Com.do Varosa, SA   </v>
          </cell>
        </row>
        <row r="9746">
          <cell r="B9746" t="str">
            <v>Soc.Altitude Software-Serv.Sist..SA</v>
          </cell>
        </row>
        <row r="9747">
          <cell r="B9747" t="str">
            <v xml:space="preserve">Soc.Autom.Normotores-Pinheiro,Lda  </v>
          </cell>
        </row>
        <row r="9748">
          <cell r="B9748" t="str">
            <v xml:space="preserve">Soc.C.Op.Fundiç.Bronzes Casq.Crl   </v>
          </cell>
        </row>
        <row r="9749">
          <cell r="B9749" t="str">
            <v xml:space="preserve">Soc.Com.Crocker Delaforce e C.Lda  </v>
          </cell>
        </row>
        <row r="9750">
          <cell r="B9750" t="str">
            <v xml:space="preserve">Soc.Comerc.Ferragens Boqueirão,L   </v>
          </cell>
        </row>
        <row r="9751">
          <cell r="B9751" t="str">
            <v xml:space="preserve">Soc.Const. Maia &amp; Maia, sa         </v>
          </cell>
        </row>
        <row r="9752">
          <cell r="B9752" t="str">
            <v xml:space="preserve">Soc.Constr.Soares da Costa, SA     </v>
          </cell>
        </row>
        <row r="9753">
          <cell r="B9753" t="str">
            <v xml:space="preserve">Soc.Construções Lucino Lima, Lda   </v>
          </cell>
        </row>
        <row r="9754">
          <cell r="B9754" t="str">
            <v xml:space="preserve">Soc.de Acess.Ind.Netto e Ca,Lda.   </v>
          </cell>
        </row>
        <row r="9755">
          <cell r="B9755" t="str">
            <v xml:space="preserve">Soc.de Vedantes e Máquinas, SA     </v>
          </cell>
        </row>
        <row r="9756">
          <cell r="B9756" t="str">
            <v xml:space="preserve">Soc.Empr.Turist.C.Matosinhos, Lda  </v>
          </cell>
        </row>
        <row r="9757">
          <cell r="B9757" t="str">
            <v>Soc.Empr.Turist.Jardins do Lago,Lda</v>
          </cell>
        </row>
        <row r="9758">
          <cell r="B9758" t="str">
            <v xml:space="preserve">Soc.Empreitadas Ferroviárias, Sa   </v>
          </cell>
        </row>
        <row r="9759">
          <cell r="B9759" t="str">
            <v>Soc.Eq.Comércio Indústria,Lda (Alpi</v>
          </cell>
        </row>
        <row r="9760">
          <cell r="B9760" t="str">
            <v xml:space="preserve">Soc.Hoteleira Oliatlântico, SA     </v>
          </cell>
        </row>
        <row r="9761">
          <cell r="B9761" t="str">
            <v xml:space="preserve">Soc.Hoteleira Seoane, S.A.         </v>
          </cell>
        </row>
        <row r="9762">
          <cell r="B9762" t="str">
            <v>Soc.Imobiliária Gestão de Hóteis,SA</v>
          </cell>
        </row>
        <row r="9763">
          <cell r="B9763" t="str">
            <v xml:space="preserve">Soc.Industrial A Parqueadora,Lda   </v>
          </cell>
        </row>
        <row r="9764">
          <cell r="B9764" t="str">
            <v xml:space="preserve">Soc.Lusa de Espectáculos, Lda      </v>
          </cell>
        </row>
        <row r="9765">
          <cell r="B9765" t="str">
            <v xml:space="preserve">Soc.Metais Pinto da Silva, Lda     </v>
          </cell>
        </row>
        <row r="9766">
          <cell r="B9766" t="str">
            <v xml:space="preserve">Soc.Nac.Sinalização Vertical, Lda  </v>
          </cell>
        </row>
        <row r="9767">
          <cell r="B9767" t="str">
            <v xml:space="preserve">Soc.Port.do Acumulador Tudor, SA   </v>
          </cell>
        </row>
        <row r="9768">
          <cell r="B9768" t="str">
            <v xml:space="preserve">Soc.Port.Separ.Sólid.Líquidos,Lda  </v>
          </cell>
        </row>
        <row r="9769">
          <cell r="B9769" t="str">
            <v xml:space="preserve">Soc.Portuguesa Automóveis, S.A.    </v>
          </cell>
        </row>
        <row r="9770">
          <cell r="B9770" t="str">
            <v xml:space="preserve">Soc.Portuguesa do Arlíquido, Lda   </v>
          </cell>
        </row>
        <row r="9771">
          <cell r="B9771" t="str">
            <v xml:space="preserve">Soc.Portuguesa Medicina Trabalho   </v>
          </cell>
        </row>
        <row r="9772">
          <cell r="B9772" t="str">
            <v xml:space="preserve">Soc.Representac.e Construções,Lda  </v>
          </cell>
        </row>
        <row r="9773">
          <cell r="B9773" t="str">
            <v xml:space="preserve">Soc.Representações Avlis, Lda.     </v>
          </cell>
        </row>
        <row r="9774">
          <cell r="B9774" t="str">
            <v xml:space="preserve">Soc.Residenc.Ilha das Flores,Lda   </v>
          </cell>
        </row>
        <row r="9775">
          <cell r="B9775" t="str">
            <v xml:space="preserve">Soc.Tapeçarias do Oriente, SA      </v>
          </cell>
        </row>
        <row r="9776">
          <cell r="B9776" t="str">
            <v xml:space="preserve">Soc.Técnica de Canalizações, Lda   </v>
          </cell>
        </row>
        <row r="9777">
          <cell r="B9777" t="str">
            <v xml:space="preserve">Soc.Técnica Eq.Colectividades, Lda </v>
          </cell>
        </row>
        <row r="9778">
          <cell r="B9778" t="str">
            <v xml:space="preserve">Soc.Terceirense de Publicidade,Lda </v>
          </cell>
        </row>
        <row r="9779">
          <cell r="B9779" t="str">
            <v xml:space="preserve">Soc.Turismo Convento Trindade,Lda  </v>
          </cell>
        </row>
        <row r="9780">
          <cell r="B9780" t="str">
            <v xml:space="preserve">Soc.Turística Monte de Santana, SA </v>
          </cell>
        </row>
        <row r="9781">
          <cell r="B9781" t="str">
            <v xml:space="preserve">Soc.Vicra Desportiva, SA           </v>
          </cell>
        </row>
        <row r="9782">
          <cell r="B9782" t="str">
            <v xml:space="preserve">Socaial - Soc.Com.Acess.Ind.,Lda   </v>
          </cell>
        </row>
        <row r="9783">
          <cell r="B9783" t="str">
            <v xml:space="preserve">Socarto                            </v>
          </cell>
        </row>
        <row r="9784">
          <cell r="B9784" t="str">
            <v>Socequi-Socº de Equipºs Industriais</v>
          </cell>
        </row>
        <row r="9785">
          <cell r="B9785" t="str">
            <v xml:space="preserve">Socied.Aprestos Para Navios,Lda.   </v>
          </cell>
        </row>
        <row r="9786">
          <cell r="B9786" t="str">
            <v xml:space="preserve">Sociedade A. Providencial, Lda     </v>
          </cell>
        </row>
        <row r="9787">
          <cell r="B9787" t="str">
            <v>Sociedade Advogados de Resp.Limitad</v>
          </cell>
        </row>
        <row r="9788">
          <cell r="B9788" t="str">
            <v xml:space="preserve">Sociedade Com. Luso-Italiana,Lda   </v>
          </cell>
        </row>
        <row r="9789">
          <cell r="B9789" t="str">
            <v xml:space="preserve">Sociedade Construções do Bico      </v>
          </cell>
        </row>
        <row r="9790">
          <cell r="B9790" t="str">
            <v xml:space="preserve">Sociedade Corretora, Lda.          </v>
          </cell>
        </row>
        <row r="9791">
          <cell r="B9791" t="str">
            <v xml:space="preserve">Sociedade da Ilha Verde, Lda       </v>
          </cell>
        </row>
        <row r="9792">
          <cell r="B9792" t="str">
            <v>Sociedade de Construções José Couti</v>
          </cell>
        </row>
        <row r="9793">
          <cell r="B9793" t="str">
            <v xml:space="preserve">Sociedade de Geografia de Lisboa   </v>
          </cell>
        </row>
        <row r="9794">
          <cell r="B9794" t="str">
            <v xml:space="preserve">Sociedade de Rolamentos SDR, SA    </v>
          </cell>
        </row>
        <row r="9795">
          <cell r="B9795" t="str">
            <v xml:space="preserve">Sociedade Empreitadas Adriano,SA   </v>
          </cell>
        </row>
        <row r="9796">
          <cell r="B9796" t="str">
            <v xml:space="preserve">Sociedade Hoteleira de Sete Rios   </v>
          </cell>
        </row>
        <row r="9797">
          <cell r="B9797" t="str">
            <v xml:space="preserve">Sociedade Hoteleira do Arez        </v>
          </cell>
        </row>
        <row r="9798">
          <cell r="B9798" t="str">
            <v>Sociedade Lusitana de Hoteis Limita</v>
          </cell>
        </row>
        <row r="9799">
          <cell r="B9799" t="str">
            <v xml:space="preserve">Sociedade Lusolanda, Lda.          </v>
          </cell>
        </row>
        <row r="9800">
          <cell r="B9800" t="str">
            <v xml:space="preserve">Sociedade Pollux, SA               </v>
          </cell>
        </row>
        <row r="9801">
          <cell r="B9801" t="str">
            <v xml:space="preserve">Sociedade Portuguesa CAVAN, SA     </v>
          </cell>
        </row>
        <row r="9802">
          <cell r="B9802" t="str">
            <v xml:space="preserve">Sociedade Portuguesa de Autores    </v>
          </cell>
        </row>
        <row r="9803">
          <cell r="B9803" t="str">
            <v xml:space="preserve">Sociedade Portuguesa Geotecnia     </v>
          </cell>
        </row>
        <row r="9804">
          <cell r="B9804" t="str">
            <v xml:space="preserve">Sociedade Rolamentos-SDR, SA       </v>
          </cell>
        </row>
        <row r="9805">
          <cell r="B9805" t="str">
            <v xml:space="preserve">Sociedade Técnica Açoreana, Lda.   </v>
          </cell>
        </row>
        <row r="9806">
          <cell r="B9806" t="str">
            <v xml:space="preserve">Sociedade Victor, Lda              </v>
          </cell>
        </row>
        <row r="9807">
          <cell r="B9807" t="str">
            <v xml:space="preserve">Sociedade Zickerman, Lda           </v>
          </cell>
        </row>
        <row r="9808">
          <cell r="B9808" t="str">
            <v xml:space="preserve">Socieventos-Org.Realiz.Eventos,Lda </v>
          </cell>
        </row>
        <row r="9809">
          <cell r="B9809" t="str">
            <v xml:space="preserve">Socimarpe, Lda                     </v>
          </cell>
        </row>
        <row r="9810">
          <cell r="B9810" t="str">
            <v xml:space="preserve">Soci-Soc.Comunic.Independente,SA   </v>
          </cell>
        </row>
        <row r="9811">
          <cell r="B9811" t="str">
            <v xml:space="preserve">Sociveda-Com.Produtos Arame, SA    </v>
          </cell>
        </row>
        <row r="9812">
          <cell r="B9812" t="str">
            <v xml:space="preserve">Soconcil-Const.E Obras Publ.,Lda   </v>
          </cell>
        </row>
        <row r="9813">
          <cell r="B9813" t="str">
            <v xml:space="preserve">Soconstrói - Soc.Construções, SA   </v>
          </cell>
        </row>
        <row r="9814">
          <cell r="B9814" t="str">
            <v>Socremol-S.Const. Rep. de Molas,Lda</v>
          </cell>
        </row>
        <row r="9815">
          <cell r="B9815" t="str">
            <v xml:space="preserve">Socrisbal-Engenharia .Lda          </v>
          </cell>
        </row>
        <row r="9816">
          <cell r="B9816" t="str">
            <v xml:space="preserve">Socunha-Tecidos e Enxovais, Lda    </v>
          </cell>
        </row>
        <row r="9817">
          <cell r="B9817" t="str">
            <v xml:space="preserve">Sodarca-Soc.Distr.Armas Caça, Lda  </v>
          </cell>
        </row>
        <row r="9818">
          <cell r="B9818" t="str">
            <v>Sodiol-Soc.Dist de Óleos Lubrifican</v>
          </cell>
        </row>
        <row r="9819">
          <cell r="B9819" t="str">
            <v xml:space="preserve">Sodisnasa-S.Transp.Distribuição,SA </v>
          </cell>
        </row>
        <row r="9820">
          <cell r="B9820" t="str">
            <v>SODRIL-Representações Insulares, Ld</v>
          </cell>
        </row>
        <row r="9821">
          <cell r="B9821" t="str">
            <v xml:space="preserve">Sofai-Soc.Forn.Acess.Industr.Lda   </v>
          </cell>
        </row>
        <row r="9822">
          <cell r="B9822" t="str">
            <v xml:space="preserve">Sofepral - S.Progresso Antas,Lda   </v>
          </cell>
        </row>
        <row r="9823">
          <cell r="B9823" t="str">
            <v xml:space="preserve">Sofestas                           </v>
          </cell>
        </row>
        <row r="9824">
          <cell r="B9824" t="str">
            <v xml:space="preserve">Sofia Alexandra Casanova Martins   </v>
          </cell>
        </row>
        <row r="9825">
          <cell r="B9825" t="str">
            <v>SOFIA ALEXANDRA PINHEIRO CACHUCHO C</v>
          </cell>
        </row>
        <row r="9826">
          <cell r="B9826" t="str">
            <v xml:space="preserve">Sofia de Orey Arriaga e Cunha      </v>
          </cell>
        </row>
        <row r="9827">
          <cell r="B9827" t="str">
            <v xml:space="preserve">Sofia dos Santos Fonseca Bento     </v>
          </cell>
        </row>
        <row r="9828">
          <cell r="B9828" t="str">
            <v xml:space="preserve">SOFIA EUGENIA M.S.M. DA ROCHA      </v>
          </cell>
        </row>
        <row r="9829">
          <cell r="B9829" t="str">
            <v xml:space="preserve">SOFIA INACIO FERREIRA DELGADO      </v>
          </cell>
        </row>
        <row r="9830">
          <cell r="B9830" t="str">
            <v xml:space="preserve">Sofia Laura Costa Fonseca Reis     </v>
          </cell>
        </row>
        <row r="9831">
          <cell r="B9831" t="str">
            <v xml:space="preserve">Sofia Maria Estevinha S.Gonçalves  </v>
          </cell>
        </row>
        <row r="9832">
          <cell r="B9832" t="str">
            <v xml:space="preserve">SOFIA PAULA BOM ROSA SIMOES        </v>
          </cell>
        </row>
        <row r="9833">
          <cell r="B9833" t="str">
            <v xml:space="preserve">Sofia Pereira de Sena Sales Lopes  </v>
          </cell>
        </row>
        <row r="9834">
          <cell r="B9834" t="str">
            <v xml:space="preserve">Sofia Sottomayor-Unipessoal, Lda   </v>
          </cell>
        </row>
        <row r="9835">
          <cell r="B9835" t="str">
            <v>Sofipack-Materiais de Embalagem,Lda</v>
          </cell>
        </row>
        <row r="9836">
          <cell r="B9836" t="str">
            <v xml:space="preserve">Sofréavia Service                  </v>
          </cell>
        </row>
        <row r="9837">
          <cell r="B9837" t="str">
            <v xml:space="preserve">Softduarte-Serv.Téc. Infor.,Lda    </v>
          </cell>
        </row>
        <row r="9838">
          <cell r="B9838" t="str">
            <v xml:space="preserve">Softires-Informática Serv., Lda    </v>
          </cell>
        </row>
        <row r="9839">
          <cell r="B9839" t="str">
            <v xml:space="preserve">Softmore-Software,Mob.Regist,Lda   </v>
          </cell>
        </row>
        <row r="9840">
          <cell r="B9840" t="str">
            <v>Software AG Portugal-Alta Tecn.Inf,</v>
          </cell>
        </row>
        <row r="9841">
          <cell r="B9841" t="str">
            <v xml:space="preserve">Sogae Editora, Lda                 </v>
          </cell>
        </row>
        <row r="9842">
          <cell r="B9842" t="str">
            <v>Sogal-Soc.Gest.Exploração Hoteis,SA</v>
          </cell>
        </row>
        <row r="9843">
          <cell r="B9843" t="str">
            <v xml:space="preserve">Sogapal-Soc.Gráfica da Paiã, Lda   </v>
          </cell>
        </row>
        <row r="9844">
          <cell r="B9844" t="str">
            <v>Sogecinco-S.Gestão Consultadoria,Ld</v>
          </cell>
        </row>
        <row r="9845">
          <cell r="B9845" t="str">
            <v xml:space="preserve">Sogeti-S.Gest.Telec.Informática,SA </v>
          </cell>
        </row>
        <row r="9846">
          <cell r="B9846" t="str">
            <v xml:space="preserve">Sogrape - Distribuição, sa         </v>
          </cell>
        </row>
        <row r="9847">
          <cell r="B9847" t="str">
            <v xml:space="preserve">Sogrape - Vinhos de Portugal, S.A. </v>
          </cell>
        </row>
        <row r="9848">
          <cell r="B9848" t="str">
            <v xml:space="preserve">Sogrape - Vinícola Vale Dão, Lda   </v>
          </cell>
        </row>
        <row r="9849">
          <cell r="B9849" t="str">
            <v xml:space="preserve">Sojormédia Capital S.A             </v>
          </cell>
        </row>
        <row r="9850">
          <cell r="B9850" t="str">
            <v>Sojornal-Soc.Jornalíst.Editorial,SA</v>
          </cell>
        </row>
        <row r="9851">
          <cell r="B9851" t="str">
            <v xml:space="preserve">Solange e Fernando, Lda            </v>
          </cell>
        </row>
        <row r="9852">
          <cell r="B9852" t="str">
            <v xml:space="preserve">Solape Comercial-Eq.Mat.Escrit.S.A </v>
          </cell>
        </row>
        <row r="9853">
          <cell r="B9853" t="str">
            <v>Solape Norte-I.Com.Encad.Escrit.Lda</v>
          </cell>
        </row>
        <row r="9854">
          <cell r="B9854" t="str">
            <v xml:space="preserve">Solar da Graça-Soc.Unipessoal,Lda  </v>
          </cell>
        </row>
        <row r="9855">
          <cell r="B9855" t="str">
            <v>Solbel-S.Bebidas Pr.Alimentares,Lda</v>
          </cell>
        </row>
        <row r="9856">
          <cell r="B9856" t="str">
            <v>Solbrinder-Brindes Publicitários,Ld</v>
          </cell>
        </row>
        <row r="9857">
          <cell r="B9857" t="str">
            <v xml:space="preserve">Soldalis - Eq.Soldad.Ar Compr.Lda  </v>
          </cell>
        </row>
        <row r="9858">
          <cell r="B9858" t="str">
            <v>Soldaxis-C.Prod.Manut.Industrial,Ld</v>
          </cell>
        </row>
        <row r="9859">
          <cell r="B9859" t="str">
            <v xml:space="preserve">Soledade &amp; Filhos-Com.Lubrific.Lda </v>
          </cell>
        </row>
        <row r="9860">
          <cell r="B9860" t="str">
            <v xml:space="preserve">Soler &amp; Palau, Lda                 </v>
          </cell>
        </row>
        <row r="9861">
          <cell r="B9861" t="str">
            <v>Soletop-Soc.Levant.Topográficos Lda</v>
          </cell>
        </row>
        <row r="9862">
          <cell r="B9862" t="str">
            <v>Solgest-Informática  e Gestão, Lda.</v>
          </cell>
        </row>
        <row r="9863">
          <cell r="B9863" t="str">
            <v xml:space="preserve">Solgráfica-Sociedade Gráfica,Lda   </v>
          </cell>
        </row>
        <row r="9864">
          <cell r="B9864" t="str">
            <v xml:space="preserve">SolidPower, Lda                    </v>
          </cell>
        </row>
        <row r="9865">
          <cell r="B9865" t="str">
            <v xml:space="preserve">Solinca - Eventos e Catering, SA   </v>
          </cell>
        </row>
        <row r="9866">
          <cell r="B9866" t="str">
            <v xml:space="preserve">Solinca Investimentos Turísticos   </v>
          </cell>
        </row>
        <row r="9867">
          <cell r="B9867" t="str">
            <v xml:space="preserve">Solisform-Formação e Serv.Lda.     </v>
          </cell>
        </row>
        <row r="9868">
          <cell r="B9868" t="str">
            <v xml:space="preserve">Sol-S e Solsuni-Tecn.Informação,SA </v>
          </cell>
        </row>
        <row r="9869">
          <cell r="B9869" t="str">
            <v xml:space="preserve">Solsuni-Soluç.Sist.Informática, SA </v>
          </cell>
        </row>
        <row r="9870">
          <cell r="B9870" t="str">
            <v xml:space="preserve">Solubs-Com.de Lubrificantes, Lda   </v>
          </cell>
        </row>
        <row r="9871">
          <cell r="B9871" t="str">
            <v>Solução Ambiente III-Ind.Eq.Ecológ.</v>
          </cell>
        </row>
        <row r="9872">
          <cell r="B9872" t="str">
            <v xml:space="preserve">Soluções M - Mat.Serv.C.Civil,Lda  </v>
          </cell>
        </row>
        <row r="9873">
          <cell r="B9873" t="str">
            <v>Solverde-S.Invest.Tur.Costa Verde,S</v>
          </cell>
        </row>
        <row r="9874">
          <cell r="B9874" t="str">
            <v xml:space="preserve">Solvidros                          </v>
          </cell>
        </row>
        <row r="9875">
          <cell r="B9875" t="str">
            <v xml:space="preserve">Somafre Construções, Lda.          </v>
          </cell>
        </row>
        <row r="9876">
          <cell r="B9876" t="str">
            <v xml:space="preserve">Somague - Engenharia, S.A.         </v>
          </cell>
        </row>
        <row r="9877">
          <cell r="B9877" t="str">
            <v xml:space="preserve">Somague Internacional / Guiné      </v>
          </cell>
        </row>
        <row r="9878">
          <cell r="B9878" t="str">
            <v xml:space="preserve">Somague-Ediçor Engenharia , S.A    </v>
          </cell>
        </row>
        <row r="9879">
          <cell r="B9879" t="str">
            <v xml:space="preserve">Soma-Soc.Montag.Automóveis,SA      </v>
          </cell>
        </row>
        <row r="9880">
          <cell r="B9880" t="str">
            <v xml:space="preserve">Somec - Soc.Metropol.Construç.SA   </v>
          </cell>
        </row>
        <row r="9881">
          <cell r="B9881" t="str">
            <v xml:space="preserve">Somefe-Soc.de Metais e Fundição    </v>
          </cell>
        </row>
        <row r="9882">
          <cell r="B9882" t="str">
            <v xml:space="preserve">Someios-Edições e Publicidade,Lda  </v>
          </cell>
        </row>
        <row r="9883">
          <cell r="B9883" t="str">
            <v xml:space="preserve">Somil - Segurança, Lda             </v>
          </cell>
        </row>
        <row r="9884">
          <cell r="B9884" t="str">
            <v xml:space="preserve">Somnorte-Estúdios de Som, SA       </v>
          </cell>
        </row>
        <row r="9885">
          <cell r="B9885" t="str">
            <v xml:space="preserve">Somoluz-Soc.Montag.Eléctricas,Lda  </v>
          </cell>
        </row>
        <row r="9886">
          <cell r="B9886" t="str">
            <v xml:space="preserve">Sonaecom-Serv.Comunicação,SA       </v>
          </cell>
        </row>
        <row r="9887">
          <cell r="B9887" t="str">
            <v xml:space="preserve">Sonasa,M.A-Soc.Segur.Mad.Açores    </v>
          </cell>
        </row>
        <row r="9888">
          <cell r="B9888" t="str">
            <v xml:space="preserve">Sonata Electrodomésticos, Lda.     </v>
          </cell>
        </row>
        <row r="9889">
          <cell r="B9889" t="str">
            <v xml:space="preserve">Sondalis-Capatações de Água, Lda   </v>
          </cell>
        </row>
        <row r="9890">
          <cell r="B9890" t="str">
            <v xml:space="preserve">Sondar-Amostr.Tecnologias Ar,Lda   </v>
          </cell>
        </row>
        <row r="9891">
          <cell r="B9891" t="str">
            <v xml:space="preserve">SONIA ALMEIDA DA SILVA             </v>
          </cell>
        </row>
        <row r="9892">
          <cell r="B9892" t="str">
            <v xml:space="preserve">Sónia de Fátima Medeiros Braga     </v>
          </cell>
        </row>
        <row r="9893">
          <cell r="B9893" t="str">
            <v>SÓNIA ISABEL G.DONATO BATISTA GUERR</v>
          </cell>
        </row>
        <row r="9894">
          <cell r="B9894" t="str">
            <v xml:space="preserve">Sónia Manuela Castro Fonseca Silva </v>
          </cell>
        </row>
        <row r="9895">
          <cell r="B9895" t="str">
            <v xml:space="preserve">SONIA MARIA BOTELHO G. A. GARCIA   </v>
          </cell>
        </row>
        <row r="9896">
          <cell r="B9896" t="str">
            <v xml:space="preserve">Sónia Maria da Silva Santos        </v>
          </cell>
        </row>
        <row r="9897">
          <cell r="B9897" t="str">
            <v xml:space="preserve">SONIA MARIA GUEDES                 </v>
          </cell>
        </row>
        <row r="9898">
          <cell r="B9898" t="str">
            <v xml:space="preserve">SONIA MARIA MELO RIBEIRO           </v>
          </cell>
        </row>
        <row r="9899">
          <cell r="B9899" t="str">
            <v xml:space="preserve">SÓNIA MARIA RODRIGUES MENESES      </v>
          </cell>
        </row>
        <row r="9900">
          <cell r="B9900" t="str">
            <v xml:space="preserve">Sónia Massa                        </v>
          </cell>
        </row>
        <row r="9901">
          <cell r="B9901" t="str">
            <v xml:space="preserve">Sónia Nunes Duque                  </v>
          </cell>
        </row>
        <row r="9902">
          <cell r="B9902" t="str">
            <v xml:space="preserve">Sónia Reis                         </v>
          </cell>
        </row>
        <row r="9903">
          <cell r="B9903" t="str">
            <v xml:space="preserve">SONIA ROCHA DA VELHA DOMINGUES     </v>
          </cell>
        </row>
        <row r="9904">
          <cell r="B9904" t="str">
            <v xml:space="preserve">Sónia Santos Neto Apolónia         </v>
          </cell>
        </row>
        <row r="9905">
          <cell r="B9905" t="str">
            <v xml:space="preserve">Sonicel-Acess. e Sobressalentes    </v>
          </cell>
        </row>
        <row r="9906">
          <cell r="B9906" t="str">
            <v xml:space="preserve">Sonja Keel Coelho Pereira          </v>
          </cell>
        </row>
        <row r="9907">
          <cell r="B9907" t="str">
            <v xml:space="preserve">Sonotícias ,Edição de Noticias,Lda </v>
          </cell>
        </row>
        <row r="9908">
          <cell r="B9908" t="str">
            <v xml:space="preserve">Sonur-Soc. Import.e Export., Lda   </v>
          </cell>
        </row>
        <row r="9909">
          <cell r="B9909" t="str">
            <v xml:space="preserve">Sony Europe Limited                </v>
          </cell>
        </row>
        <row r="9910">
          <cell r="B9910" t="str">
            <v xml:space="preserve">Sony Portugal, Lda                 </v>
          </cell>
        </row>
        <row r="9911">
          <cell r="B9911" t="str">
            <v xml:space="preserve">SOPCOM-Ass.Port.Ciências Comun.    </v>
          </cell>
        </row>
        <row r="9912">
          <cell r="B9912" t="str">
            <v xml:space="preserve">Sopete Hotéis, Lda                 </v>
          </cell>
        </row>
        <row r="9913">
          <cell r="B9913" t="str">
            <v xml:space="preserve">Sopinal-Fáb.Eq.Urb.Metalur.,Lda    </v>
          </cell>
        </row>
        <row r="9914">
          <cell r="B9914" t="str">
            <v xml:space="preserve">Sopinote-Soc.Prod.Ind.Domest,Lda   </v>
          </cell>
        </row>
        <row r="9915">
          <cell r="B9915" t="str">
            <v xml:space="preserve">Soplacas - Soc.Placas Betão, Lda   </v>
          </cell>
        </row>
        <row r="9916">
          <cell r="B9916" t="str">
            <v xml:space="preserve">Soporgas                           </v>
          </cell>
        </row>
        <row r="9917">
          <cell r="B9917" t="str">
            <v xml:space="preserve">Soporte-Medios Comunicación Huelva </v>
          </cell>
        </row>
        <row r="9918">
          <cell r="B9918" t="str">
            <v xml:space="preserve">Soprac                             </v>
          </cell>
        </row>
        <row r="9919">
          <cell r="B9919" t="str">
            <v xml:space="preserve">SOPREM-NORTE                       </v>
          </cell>
        </row>
        <row r="9920">
          <cell r="B9920" t="str">
            <v xml:space="preserve">Soquímica - Soc.Rep.Química,Lda    </v>
          </cell>
        </row>
        <row r="9921">
          <cell r="B9921" t="str">
            <v xml:space="preserve">SORAYA FERRÃO OUAZAD               </v>
          </cell>
        </row>
        <row r="9922">
          <cell r="B9922" t="str">
            <v xml:space="preserve">So-Redes-Prod.Telas Metálicas, Lda </v>
          </cell>
        </row>
        <row r="9923">
          <cell r="B9923" t="str">
            <v xml:space="preserve">Sorel, Sa                          </v>
          </cell>
        </row>
        <row r="9924">
          <cell r="B9924" t="str">
            <v>Sorema-Tapetes e Cortinas Banho,Lda</v>
          </cell>
        </row>
        <row r="9925">
          <cell r="B9925" t="str">
            <v xml:space="preserve">Sorepal - Soc.Reprogr.Papéis,Lda   </v>
          </cell>
        </row>
        <row r="9926">
          <cell r="B9926" t="str">
            <v xml:space="preserve">Sorisa, Sa                         </v>
          </cell>
        </row>
        <row r="9927">
          <cell r="B9927" t="str">
            <v xml:space="preserve">Soroda-S.Europ.Representações,Lda  </v>
          </cell>
        </row>
        <row r="9928">
          <cell r="B9928" t="str">
            <v xml:space="preserve">Sortemi-Comercio Industrial Lda    </v>
          </cell>
        </row>
        <row r="9929">
          <cell r="B9929" t="str">
            <v xml:space="preserve">Sosatec - Assist. Técnica, Lda.    </v>
          </cell>
        </row>
        <row r="9930">
          <cell r="B9930" t="str">
            <v xml:space="preserve">Sotarco-Soc.Tecn.Ar Condicio.Lda   </v>
          </cell>
        </row>
        <row r="9931">
          <cell r="B9931" t="str">
            <v>Sotécnica Açores-Instalações Tecnic</v>
          </cell>
        </row>
        <row r="9932">
          <cell r="B9932" t="str">
            <v>Sotécnica Sociedade Electrotécnica,</v>
          </cell>
        </row>
        <row r="9933">
          <cell r="B9933" t="str">
            <v xml:space="preserve">Sotecnisol - Soc.Tec.de Isolam.,SA </v>
          </cell>
        </row>
        <row r="9934">
          <cell r="B9934" t="str">
            <v xml:space="preserve">Soteis-Soc.Int.Tur.,S.A.-H.Penta   </v>
          </cell>
        </row>
        <row r="9935">
          <cell r="B9935" t="str">
            <v>Sotelpor II-C.Rádioc.Electrónica,Ld</v>
          </cell>
        </row>
        <row r="9936">
          <cell r="B9936" t="str">
            <v xml:space="preserve">Sotelpor III-Radiocom.Serviços,Lda </v>
          </cell>
        </row>
        <row r="9937">
          <cell r="B9937" t="str">
            <v>Sotelpor-Sist.de Telec.Electronica,</v>
          </cell>
        </row>
        <row r="9938">
          <cell r="B9938" t="str">
            <v xml:space="preserve">Sotenal-Soc.Electr.Com.Abreu,Lda   </v>
          </cell>
        </row>
        <row r="9939">
          <cell r="B9939" t="str">
            <v xml:space="preserve">Soteporta                          </v>
          </cell>
        </row>
        <row r="9940">
          <cell r="B9940" t="str">
            <v>Soterlac-Socº Terceirense Lacticini</v>
          </cell>
        </row>
        <row r="9941">
          <cell r="B9941" t="str">
            <v xml:space="preserve">SOTÉRMICA  - Pelíc.Termorefl.,Lda  </v>
          </cell>
        </row>
        <row r="9942">
          <cell r="B9942" t="str">
            <v xml:space="preserve">Sotkon Portugal ,SA                </v>
          </cell>
        </row>
        <row r="9943">
          <cell r="B9943" t="str">
            <v xml:space="preserve">Sotubar - Climatização,Lda         </v>
          </cell>
        </row>
        <row r="9944">
          <cell r="B9944" t="str">
            <v xml:space="preserve">SOUSA &amp; TAVARES, S.A.              </v>
          </cell>
        </row>
        <row r="9945">
          <cell r="B9945" t="str">
            <v xml:space="preserve">Sousa Coutinho-Soc.Hoteleira, Lda  </v>
          </cell>
        </row>
        <row r="9946">
          <cell r="B9946" t="str">
            <v xml:space="preserve">Sousa e Garcês, Lda                </v>
          </cell>
        </row>
        <row r="9947">
          <cell r="B9947" t="str">
            <v xml:space="preserve">Sousa e Martins, Lda               </v>
          </cell>
        </row>
        <row r="9948">
          <cell r="B9948" t="str">
            <v xml:space="preserve">Sousa e Silva, Lda                 </v>
          </cell>
        </row>
        <row r="9949">
          <cell r="B9949" t="str">
            <v xml:space="preserve">Sousa Pedro, SA                    </v>
          </cell>
        </row>
        <row r="9950">
          <cell r="B9950" t="str">
            <v>Sousa Silva &amp; Lavos-Viagens e Turis</v>
          </cell>
        </row>
        <row r="9951">
          <cell r="B9951" t="str">
            <v xml:space="preserve">Souto &amp; Osório, Lda                </v>
          </cell>
        </row>
        <row r="9952">
          <cell r="B9952" t="str">
            <v xml:space="preserve">Sov Expresso-Transp.Distr.Serv,Lda </v>
          </cell>
        </row>
        <row r="9953">
          <cell r="B9953" t="str">
            <v xml:space="preserve">Sovam International                </v>
          </cell>
        </row>
        <row r="9954">
          <cell r="B9954" t="str">
            <v xml:space="preserve">Soveco - Soc.Veículos Comerc.Lda   </v>
          </cell>
        </row>
        <row r="9955">
          <cell r="B9955" t="str">
            <v xml:space="preserve">Sovereign Publications Limited     </v>
          </cell>
        </row>
        <row r="9956">
          <cell r="B9956" t="str">
            <v xml:space="preserve">Sovial- Soc.Viaturas Aluguer, Lda  </v>
          </cell>
        </row>
        <row r="9957">
          <cell r="B9957" t="str">
            <v xml:space="preserve">Sovion-Com.Máq.Equipamentos,Lda    </v>
          </cell>
        </row>
        <row r="9958">
          <cell r="B9958" t="str">
            <v xml:space="preserve">Space Media                        </v>
          </cell>
        </row>
        <row r="9959">
          <cell r="B9959" t="str">
            <v xml:space="preserve">Spal-Distribuidora Porcelanas,SA   </v>
          </cell>
        </row>
        <row r="9960">
          <cell r="B9960" t="str">
            <v xml:space="preserve">Spamel-Soc.Pap.Mat.Escritório,Lda  </v>
          </cell>
        </row>
        <row r="9961">
          <cell r="B9961" t="str">
            <v>Spark Off-Sistemas de Prevª Combate</v>
          </cell>
        </row>
        <row r="9962">
          <cell r="B9962" t="str">
            <v>SPAST-Soc.Port.Alug.Serv.Texteis,SA</v>
          </cell>
        </row>
        <row r="9963">
          <cell r="B9963" t="str">
            <v xml:space="preserve">SPAT                               </v>
          </cell>
        </row>
        <row r="9964">
          <cell r="B9964" t="str">
            <v xml:space="preserve">SPB-Editores e Livreiros, Lda      </v>
          </cell>
        </row>
        <row r="9965">
          <cell r="B9965" t="str">
            <v xml:space="preserve">Spc - Soc.Pinturas C.Civil, Lda    </v>
          </cell>
        </row>
        <row r="9966">
          <cell r="B9966" t="str">
            <v xml:space="preserve">SPdH-Serviços Portug.Handling, SA  </v>
          </cell>
        </row>
        <row r="9967">
          <cell r="B9967" t="str">
            <v xml:space="preserve">SPEA-Soc.Portug.Estudo das Aves    </v>
          </cell>
        </row>
        <row r="9968">
          <cell r="B9968" t="str">
            <v xml:space="preserve">SpecialMedia-Projectos de Media,SA </v>
          </cell>
        </row>
        <row r="9969">
          <cell r="B9969" t="str">
            <v xml:space="preserve">Specman-Engenharia DiagªManutº     </v>
          </cell>
        </row>
        <row r="9970">
          <cell r="B9970" t="str">
            <v xml:space="preserve">Spec-S.Port.Exposições Congr.SA    </v>
          </cell>
        </row>
        <row r="9971">
          <cell r="B9971" t="str">
            <v xml:space="preserve">SPEM-Soc.Port.Esclerosa Múltipla   </v>
          </cell>
        </row>
        <row r="9972">
          <cell r="B9972" t="str">
            <v xml:space="preserve">SPEQ DIDACTIC-Lda                  </v>
          </cell>
        </row>
        <row r="9973">
          <cell r="B9973" t="str">
            <v xml:space="preserve">Sperantia-Unipessoal, Lda          </v>
          </cell>
        </row>
        <row r="9974">
          <cell r="B9974" t="str">
            <v>SPESI-S.Pr.Ensino Sup.Imobiliário,S</v>
          </cell>
        </row>
        <row r="9975">
          <cell r="B9975" t="str">
            <v xml:space="preserve">SPG MEDIA LIMITED                  </v>
          </cell>
        </row>
        <row r="9976">
          <cell r="B9976" t="str">
            <v xml:space="preserve">Spínola, Santos e Freitas, Lda.    </v>
          </cell>
        </row>
        <row r="9977">
          <cell r="B9977" t="str">
            <v xml:space="preserve">SPIRITUC Lisboa                    </v>
          </cell>
        </row>
        <row r="9978">
          <cell r="B9978" t="str">
            <v>SPLB-Com.Instalações Eléctricas, Ld</v>
          </cell>
        </row>
        <row r="9979">
          <cell r="B9979" t="str">
            <v>SPNC-Soc.Port.Notícias e Cultura,Ld</v>
          </cell>
        </row>
        <row r="9980">
          <cell r="B9980" t="str">
            <v xml:space="preserve">SPORT  ZONE                        </v>
          </cell>
        </row>
        <row r="9981">
          <cell r="B9981" t="str">
            <v>Sport Zone-Comercio Artº Desporto S</v>
          </cell>
        </row>
        <row r="9982">
          <cell r="B9982" t="str">
            <v xml:space="preserve">Sporting Clube Farense             </v>
          </cell>
        </row>
        <row r="9983">
          <cell r="B9983" t="str">
            <v xml:space="preserve">Sportorion-Equip.Desportivos Lda   </v>
          </cell>
        </row>
        <row r="9984">
          <cell r="B9984" t="str">
            <v xml:space="preserve">SPORTS CONFORTO                    </v>
          </cell>
        </row>
        <row r="9985">
          <cell r="B9985" t="str">
            <v>SPPTH-Soc.Pr.Proj.Tur.Hoteleiros,SA</v>
          </cell>
        </row>
        <row r="9986">
          <cell r="B9986" t="str">
            <v>Springcar-Agência de Viagens e Turi</v>
          </cell>
        </row>
        <row r="9987">
          <cell r="B9987" t="str">
            <v>Springevents-Organização de Eventos</v>
          </cell>
        </row>
        <row r="9988">
          <cell r="B9988" t="str">
            <v xml:space="preserve">SQS Portugal-Sist.Q.Software,Lda   </v>
          </cell>
        </row>
        <row r="9989">
          <cell r="B9989" t="str">
            <v xml:space="preserve">SRUCP-Soc.Renov.Urb.Camp.Peq.,SA   </v>
          </cell>
        </row>
        <row r="9990">
          <cell r="B9990" t="str">
            <v xml:space="preserve">SSI Schafer Shop-Import.Export,Lda </v>
          </cell>
        </row>
        <row r="9991">
          <cell r="B9991" t="str">
            <v xml:space="preserve">Stab Ambiente, Lda                 </v>
          </cell>
        </row>
        <row r="9992">
          <cell r="B9992" t="str">
            <v xml:space="preserve">Staedtler,Port.Fab.Art.des.Escre   </v>
          </cell>
        </row>
        <row r="9993">
          <cell r="B9993" t="str">
            <v>Stagecom-Comércio Serviços Audiovis</v>
          </cell>
        </row>
        <row r="9994">
          <cell r="B9994" t="str">
            <v xml:space="preserve">Stalker Europe-Orla Bennett        </v>
          </cell>
        </row>
        <row r="9995">
          <cell r="B9995" t="str">
            <v xml:space="preserve">Stand Moderno, SA                  </v>
          </cell>
        </row>
        <row r="9996">
          <cell r="B9996" t="str">
            <v xml:space="preserve">Stand Publicitário E.S.S., Lda     </v>
          </cell>
        </row>
        <row r="9997">
          <cell r="B9997" t="str">
            <v xml:space="preserve">Stanhope Hotel                     </v>
          </cell>
        </row>
        <row r="9998">
          <cell r="B9998" t="str">
            <v>Staples Portugal-Equip.de Escritóri</v>
          </cell>
        </row>
        <row r="9999">
          <cell r="B9999" t="str">
            <v xml:space="preserve">STAP-Rep.Cons.Mod.Estruturas,SA    </v>
          </cell>
        </row>
        <row r="10000">
          <cell r="B10000" t="str">
            <v>Statsoft Ibérica-Rep.C.Software,Lda</v>
          </cell>
        </row>
        <row r="10001">
          <cell r="B10001" t="str">
            <v>STB-Soc.Tecn.Trat.Aços e Betões,Lda</v>
          </cell>
        </row>
        <row r="10002">
          <cell r="B10002" t="str">
            <v xml:space="preserve">Steeetfurniture BV                 </v>
          </cell>
        </row>
        <row r="10003">
          <cell r="B10003" t="str">
            <v xml:space="preserve">Steelmétrica                       </v>
          </cell>
        </row>
        <row r="10004">
          <cell r="B10004" t="str">
            <v xml:space="preserve">Stelaçor - Soc.Tec.Electr.Açores   </v>
          </cell>
        </row>
        <row r="10005">
          <cell r="B10005" t="str">
            <v>StepStone Portugal-Recr.OnLine,S.Un</v>
          </cell>
        </row>
        <row r="10006">
          <cell r="B10006" t="str">
            <v xml:space="preserve">Sterling Airlines A/S              </v>
          </cell>
        </row>
        <row r="10007">
          <cell r="B10007" t="str">
            <v>Sternberg,Galamba,Portugal &amp; Associ</v>
          </cell>
        </row>
        <row r="10008">
          <cell r="B10008" t="str">
            <v xml:space="preserve">STEstrela-Rep.Com.Eq.Electron.Lda  </v>
          </cell>
        </row>
        <row r="10009">
          <cell r="B10009" t="str">
            <v>Stet-Soc.Técnica  Eq.e Tractores,SA</v>
          </cell>
        </row>
        <row r="10010">
          <cell r="B10010" t="str">
            <v xml:space="preserve">Stockholmsmassan AB                </v>
          </cell>
        </row>
        <row r="10011">
          <cell r="B10011" t="str">
            <v>Stockinox - Inoxidáveis do Norte,Ld</v>
          </cell>
        </row>
        <row r="10012">
          <cell r="B10012" t="str">
            <v xml:space="preserve">STOCKTÊXTIL                        </v>
          </cell>
        </row>
        <row r="10013">
          <cell r="B10013" t="str">
            <v xml:space="preserve">Stonhard Portugal                  </v>
          </cell>
        </row>
        <row r="10014">
          <cell r="B10014" t="str">
            <v xml:space="preserve">Stop Rápido-Chaves e Fechad.,Lda   </v>
          </cell>
        </row>
        <row r="10015">
          <cell r="B10015" t="str">
            <v xml:space="preserve">Stormseason                        </v>
          </cell>
        </row>
        <row r="10016">
          <cell r="B10016" t="str">
            <v xml:space="preserve">Story Worldwide                    </v>
          </cell>
        </row>
        <row r="10017">
          <cell r="B10017" t="str">
            <v>Strat.Web-Soluç.Interact.C.Digital,</v>
          </cell>
        </row>
        <row r="10018">
          <cell r="B10018" t="str">
            <v>Strateg-Consultoria Alta Direcção,L</v>
          </cell>
        </row>
        <row r="10019">
          <cell r="B10019" t="str">
            <v xml:space="preserve">Stratus Computer S.A.              </v>
          </cell>
        </row>
        <row r="10020">
          <cell r="B10020" t="str">
            <v xml:space="preserve">Strong - Segurança, SA             </v>
          </cell>
        </row>
        <row r="10021">
          <cell r="B10021" t="str">
            <v>Sttei-Soc.Técn.Telec.Eq.Informát.Ld</v>
          </cell>
        </row>
        <row r="10022">
          <cell r="B10022" t="str">
            <v xml:space="preserve">Studio - Gestão de Imagem          </v>
          </cell>
        </row>
        <row r="10023">
          <cell r="B10023" t="str">
            <v xml:space="preserve">Stuttcar Com. de Veículos, SA      </v>
          </cell>
        </row>
        <row r="10024">
          <cell r="B10024" t="str">
            <v xml:space="preserve">Subcontrat - Trabalho Tempor.Lda   </v>
          </cell>
        </row>
        <row r="10025">
          <cell r="B10025" t="str">
            <v xml:space="preserve">Submate-Com.Artig.Desportivos,Lda  </v>
          </cell>
        </row>
        <row r="10026">
          <cell r="B10026" t="str">
            <v xml:space="preserve">Submit-Socº Unipessoal, Lda        </v>
          </cell>
        </row>
        <row r="10027">
          <cell r="B10027" t="str">
            <v xml:space="preserve">Sub-Total - Máq. Equip. Inf.,Lda   </v>
          </cell>
        </row>
        <row r="10028">
          <cell r="B10028" t="str">
            <v>Sufel-Vidros,Espelhos e Molduras,Ld</v>
          </cell>
        </row>
        <row r="10029">
          <cell r="B10029" t="str">
            <v xml:space="preserve">Sugestões &amp; Opções-A.Turísticas,SA </v>
          </cell>
        </row>
        <row r="10030">
          <cell r="B10030" t="str">
            <v xml:space="preserve">Suisseplan Ingenieure AG Zurich    </v>
          </cell>
        </row>
        <row r="10031">
          <cell r="B10031" t="str">
            <v xml:space="preserve">Sulparque, Lda                     </v>
          </cell>
        </row>
        <row r="10032">
          <cell r="B10032" t="str">
            <v xml:space="preserve">Sulradiadores, Lda                 </v>
          </cell>
        </row>
        <row r="10033">
          <cell r="B10033" t="str">
            <v>Sultramina-Produções Artísticas,Lda</v>
          </cell>
        </row>
        <row r="10034">
          <cell r="B10034" t="str">
            <v>Sultubos - Materiais para Canalizaç</v>
          </cell>
        </row>
        <row r="10035">
          <cell r="B10035" t="str">
            <v>Suma-Servº. Urbanos e Meio Ambiente</v>
          </cell>
        </row>
        <row r="10036">
          <cell r="B10036" t="str">
            <v xml:space="preserve">Sumocerve-Com.Geral Bebidas, Lda   </v>
          </cell>
        </row>
        <row r="10037">
          <cell r="B10037" t="str">
            <v xml:space="preserve">Sumol+Compal                       </v>
          </cell>
        </row>
        <row r="10038">
          <cell r="B10038" t="str">
            <v xml:space="preserve">Sumol+Compal Distribuição S.A.     </v>
          </cell>
        </row>
        <row r="10039">
          <cell r="B10039" t="str">
            <v xml:space="preserve">Sun Microsystems                   </v>
          </cell>
        </row>
        <row r="10040">
          <cell r="B10040" t="str">
            <v xml:space="preserve">Sun Microsystems (Portugal), Lda   </v>
          </cell>
        </row>
        <row r="10041">
          <cell r="B10041" t="str">
            <v>Sunglass Hut Portugal-C.Óculos,Lda.</v>
          </cell>
        </row>
        <row r="10042">
          <cell r="B10042" t="str">
            <v xml:space="preserve">Superasfalto-Prod. Asfálticos, Lda </v>
          </cell>
        </row>
        <row r="10043">
          <cell r="B10043" t="str">
            <v xml:space="preserve">Superfície Informática, Lda        </v>
          </cell>
        </row>
        <row r="10044">
          <cell r="B10044" t="str">
            <v xml:space="preserve">Supermanos - Import .&amp; Export.,Lda </v>
          </cell>
        </row>
        <row r="10045">
          <cell r="B10045" t="str">
            <v xml:space="preserve">Supermercados Manteiga, Lda        </v>
          </cell>
        </row>
        <row r="10046">
          <cell r="B10046" t="str">
            <v xml:space="preserve">Supertécnica-C.Com.Electrónica,Lda </v>
          </cell>
        </row>
        <row r="10047">
          <cell r="B10047" t="str">
            <v xml:space="preserve">Surf 'n' mail                      </v>
          </cell>
        </row>
        <row r="10048">
          <cell r="B10048" t="str">
            <v xml:space="preserve">SUSANA  MARIA FIGUEIREDO SIMOES    </v>
          </cell>
        </row>
        <row r="10049">
          <cell r="B10049" t="str">
            <v xml:space="preserve">SUSANA ALEXANDRA CLARA             </v>
          </cell>
        </row>
        <row r="10050">
          <cell r="B10050" t="str">
            <v>SUSANA ALEXANDRA FERNANDES  ROQUE M</v>
          </cell>
        </row>
        <row r="10051">
          <cell r="B10051" t="str">
            <v xml:space="preserve">Susana Boavida Castro Couto        </v>
          </cell>
        </row>
        <row r="10052">
          <cell r="B10052" t="str">
            <v xml:space="preserve">SUSANA BRÁS SANTOS                 </v>
          </cell>
        </row>
        <row r="10053">
          <cell r="B10053" t="str">
            <v xml:space="preserve">SUSANA CATARINA BRAGA FERREIRA     </v>
          </cell>
        </row>
        <row r="10054">
          <cell r="B10054" t="str">
            <v xml:space="preserve">SUSANA ISABEL GRAZINA G. F. FILIPE </v>
          </cell>
        </row>
        <row r="10055">
          <cell r="B10055" t="str">
            <v xml:space="preserve">SUSANA MARGARIDA CHAVES LEANDRES   </v>
          </cell>
        </row>
        <row r="10056">
          <cell r="B10056" t="str">
            <v xml:space="preserve">SUSANA MARIA C. FILIPE SILVA       </v>
          </cell>
        </row>
        <row r="10057">
          <cell r="B10057" t="str">
            <v xml:space="preserve">Susana Maria Cavalheiro Filipe     </v>
          </cell>
        </row>
        <row r="10058">
          <cell r="B10058" t="str">
            <v xml:space="preserve">SUSANA MARIA M.M.FELIX FELICISSIMO </v>
          </cell>
        </row>
        <row r="10059">
          <cell r="B10059" t="str">
            <v>SUSANA MARIA RIBEIRO DA SILVA BRITO</v>
          </cell>
        </row>
        <row r="10060">
          <cell r="B10060" t="str">
            <v xml:space="preserve">Susana Maria S. Machado da Silva   </v>
          </cell>
        </row>
        <row r="10061">
          <cell r="B10061" t="str">
            <v xml:space="preserve">Susana Maria Santos Machado        </v>
          </cell>
        </row>
        <row r="10062">
          <cell r="B10062" t="str">
            <v>Susana Paula Veiga da Rocha de Oliv</v>
          </cell>
        </row>
        <row r="10063">
          <cell r="B10063" t="str">
            <v>SUSETE MARIA RODRIGUES DA CRUZ VARE</v>
          </cell>
        </row>
        <row r="10064">
          <cell r="B10064" t="str">
            <v>SUSETE PAULA DE OLIVEIRA PEIXOTO AM</v>
          </cell>
        </row>
        <row r="10065">
          <cell r="B10065" t="str">
            <v>Susiarte-José Tomás da Cunha &amp; Filh</v>
          </cell>
        </row>
        <row r="10066">
          <cell r="B10066" t="str">
            <v xml:space="preserve">Suspain Tecnica, SL                </v>
          </cell>
        </row>
        <row r="10067">
          <cell r="B10067" t="str">
            <v>Sustentare- Consultoria  Sustentabi</v>
          </cell>
        </row>
        <row r="10068">
          <cell r="B10068" t="str">
            <v xml:space="preserve">SVC-Soc. Repr. Vasconcelos&amp;Costa   </v>
          </cell>
        </row>
        <row r="10069">
          <cell r="B10069" t="str">
            <v xml:space="preserve">Svedam-S.V.Dep.Ass.Máquinas,Lda    </v>
          </cell>
        </row>
        <row r="10070">
          <cell r="B10070" t="str">
            <v xml:space="preserve">Svelux Iluminação Lda              </v>
          </cell>
        </row>
        <row r="10071">
          <cell r="B10071" t="str">
            <v xml:space="preserve">Svenska Massan                     </v>
          </cell>
        </row>
        <row r="10072">
          <cell r="B10072" t="str">
            <v xml:space="preserve">SVP-Serviços de Vigilância Privada </v>
          </cell>
        </row>
        <row r="10073">
          <cell r="B10073" t="str">
            <v xml:space="preserve">SWA-Com.Artigos Decoração,Lda      </v>
          </cell>
        </row>
        <row r="10074">
          <cell r="B10074" t="str">
            <v>Swatch Vasco da Gama-C.Relógios,Lda</v>
          </cell>
        </row>
        <row r="10075">
          <cell r="B10075" t="str">
            <v xml:space="preserve">Swedavia Ab                        </v>
          </cell>
        </row>
        <row r="10076">
          <cell r="B10076" t="str">
            <v xml:space="preserve">Swedavia AB                        </v>
          </cell>
        </row>
        <row r="10077">
          <cell r="B10077" t="str">
            <v xml:space="preserve">Sweets 4U-Com.Repr.Prod.Alim.Lda   </v>
          </cell>
        </row>
        <row r="10078">
          <cell r="B10078" t="str">
            <v xml:space="preserve">SWR.Lda.                           </v>
          </cell>
        </row>
        <row r="10079">
          <cell r="B10079" t="str">
            <v xml:space="preserve">SWREG                              </v>
          </cell>
        </row>
        <row r="10080">
          <cell r="B10080" t="str">
            <v xml:space="preserve">Symbios AG                         </v>
          </cell>
        </row>
        <row r="10081">
          <cell r="B10081" t="str">
            <v xml:space="preserve">Symonds Travers Morgan             </v>
          </cell>
        </row>
        <row r="10082">
          <cell r="B10082" t="str">
            <v xml:space="preserve">Syncrea- Enterprise Communic.SA    </v>
          </cell>
        </row>
        <row r="10083">
          <cell r="B10083" t="str">
            <v xml:space="preserve">Systemair, SA                      </v>
          </cell>
        </row>
        <row r="10084">
          <cell r="B10084" t="str">
            <v>Szállitó/Suppller-Congress Line K f</v>
          </cell>
        </row>
        <row r="10085">
          <cell r="B10085" t="str">
            <v xml:space="preserve">T e Q-Comércio Internacional,Lda   </v>
          </cell>
        </row>
        <row r="10086">
          <cell r="B10086" t="str">
            <v xml:space="preserve">T. Ramos e Cia, Lda                </v>
          </cell>
        </row>
        <row r="10087">
          <cell r="B10087" t="str">
            <v xml:space="preserve">T.A.Cook Consultants Limited       </v>
          </cell>
        </row>
        <row r="10088">
          <cell r="B10088" t="str">
            <v xml:space="preserve">T.A.T-Tecnol.Avanç.Telecomun.Lda   </v>
          </cell>
        </row>
        <row r="10089">
          <cell r="B10089" t="str">
            <v>T.Cruz-Gab.Tecn.Ap.C.Civil,Unip.Lda</v>
          </cell>
        </row>
        <row r="10090">
          <cell r="B10090" t="str">
            <v xml:space="preserve">T.Santos Dobreira, Lda             </v>
          </cell>
        </row>
        <row r="10091">
          <cell r="B10091" t="str">
            <v xml:space="preserve">Taborda &amp; Gomes, Lda               </v>
          </cell>
        </row>
        <row r="10092">
          <cell r="B10092" t="str">
            <v xml:space="preserve">Taborda &amp; Quaresma, Lda            </v>
          </cell>
        </row>
        <row r="10093">
          <cell r="B10093" t="str">
            <v xml:space="preserve">Taborda, Martins e Silva, Lda      </v>
          </cell>
        </row>
        <row r="10094">
          <cell r="B10094" t="str">
            <v xml:space="preserve">Tachinha &amp; Filhos, Lda             </v>
          </cell>
        </row>
        <row r="10095">
          <cell r="B10095" t="str">
            <v xml:space="preserve">Tad - Equipam.de Informática,Lda   </v>
          </cell>
        </row>
        <row r="10096">
          <cell r="B10096" t="str">
            <v xml:space="preserve">Tadeu e Francelina, Lda            </v>
          </cell>
        </row>
        <row r="10097">
          <cell r="B10097" t="str">
            <v xml:space="preserve">Taguspor-Ind.Comércio Portas, Lda  </v>
          </cell>
        </row>
        <row r="10098">
          <cell r="B10098" t="str">
            <v xml:space="preserve">Take 5 - Produções Audiovisuais    </v>
          </cell>
        </row>
        <row r="10099">
          <cell r="B10099" t="str">
            <v xml:space="preserve">Take the Wind.Lda                  </v>
          </cell>
        </row>
        <row r="10100">
          <cell r="B10100" t="str">
            <v xml:space="preserve">Tal - Técnico Associados, Lda.     </v>
          </cell>
        </row>
        <row r="10101">
          <cell r="B10101" t="str">
            <v xml:space="preserve">Talassa C.Barbosa                  </v>
          </cell>
        </row>
        <row r="10102">
          <cell r="B10102" t="str">
            <v xml:space="preserve">Talassa C.Barbosa                  </v>
          </cell>
        </row>
        <row r="10103">
          <cell r="B10103" t="str">
            <v>Talkmedia-Edição de Publicações,Lda</v>
          </cell>
        </row>
        <row r="10104">
          <cell r="B10104" t="str">
            <v xml:space="preserve">Talprojecto-Proj.Est.Serv.En.Lda   </v>
          </cell>
        </row>
        <row r="10105">
          <cell r="B10105" t="str">
            <v xml:space="preserve">Tamanhos &amp; Cores, Lda              </v>
          </cell>
        </row>
        <row r="10106">
          <cell r="B10106" t="str">
            <v xml:space="preserve">Tanagra-Instalações Elect.e Canal. </v>
          </cell>
        </row>
        <row r="10107">
          <cell r="B10107" t="str">
            <v xml:space="preserve">Tânia Alexandra Santos Ferreira    </v>
          </cell>
        </row>
        <row r="10108">
          <cell r="B10108" t="str">
            <v xml:space="preserve">Tânia Sofia Almeida Costa Neves    </v>
          </cell>
        </row>
        <row r="10109">
          <cell r="B10109" t="str">
            <v xml:space="preserve">Tanisate - Telecomunicações, Lda   </v>
          </cell>
        </row>
        <row r="10110">
          <cell r="B10110" t="str">
            <v xml:space="preserve">Tap - Air Portugal, SA             </v>
          </cell>
        </row>
        <row r="10111">
          <cell r="B10111" t="str">
            <v>Tapa Larga-Bares e Restaurantes,Lda</v>
          </cell>
        </row>
        <row r="10112">
          <cell r="B10112" t="str">
            <v xml:space="preserve">Tapafina - Bar e Restaurante, Lda  </v>
          </cell>
        </row>
        <row r="10113">
          <cell r="B10113" t="str">
            <v xml:space="preserve">Tapetes de Arraiolos Trevo, Lda    </v>
          </cell>
        </row>
        <row r="10114">
          <cell r="B10114" t="str">
            <v xml:space="preserve">Tapinhas-Bares Restaurantes, Lda   </v>
          </cell>
        </row>
        <row r="10115">
          <cell r="B10115" t="str">
            <v xml:space="preserve">TAS - Portugal, SA                 </v>
          </cell>
        </row>
        <row r="10116">
          <cell r="B10116" t="str">
            <v xml:space="preserve">Tas-Tecnolog.Avançadas Saúde,Lda   </v>
          </cell>
        </row>
        <row r="10117">
          <cell r="B10117" t="str">
            <v xml:space="preserve">Tavares &amp; Ricardo, Lda             </v>
          </cell>
        </row>
        <row r="10118">
          <cell r="B10118" t="str">
            <v xml:space="preserve">Tavares e Couceiro, Lda            </v>
          </cell>
        </row>
        <row r="10119">
          <cell r="B10119" t="str">
            <v xml:space="preserve">Tavares Ribeiro &amp; Martins,Lda      </v>
          </cell>
        </row>
        <row r="10120">
          <cell r="B10120" t="str">
            <v xml:space="preserve">Tav-Consult.Tecn.Avançadas, Lda    </v>
          </cell>
        </row>
        <row r="10121">
          <cell r="B10121" t="str">
            <v>Táxis João Branco - Unipessoal, Lda</v>
          </cell>
        </row>
        <row r="10122">
          <cell r="B10122" t="str">
            <v xml:space="preserve">Taxis José Pacheco &amp; Filhos, Lda   </v>
          </cell>
        </row>
        <row r="10123">
          <cell r="B10123" t="str">
            <v xml:space="preserve">Táxis Mariense, Lda                </v>
          </cell>
        </row>
        <row r="10124">
          <cell r="B10124" t="str">
            <v xml:space="preserve">Táxis Unidos de Santa Maria, Lda   </v>
          </cell>
        </row>
        <row r="10125">
          <cell r="B10125" t="str">
            <v xml:space="preserve">Taxitour-Transp.Tur.Fluviais,Lda   </v>
          </cell>
        </row>
        <row r="10126">
          <cell r="B10126" t="str">
            <v xml:space="preserve">Taylor &amp; Francis Books, Ltd        </v>
          </cell>
        </row>
        <row r="10127">
          <cell r="B10127" t="str">
            <v>TBP-Consultoria e Gestão de Arquivo</v>
          </cell>
        </row>
        <row r="10128">
          <cell r="B10128" t="str">
            <v xml:space="preserve">TBS The Book Service               </v>
          </cell>
        </row>
        <row r="10129">
          <cell r="B10129" t="str">
            <v xml:space="preserve">TCC-Tito Celestino da  Costa, Lda  </v>
          </cell>
        </row>
        <row r="10130">
          <cell r="B10130" t="str">
            <v xml:space="preserve">TCR - Correio Expresso, Lda.       </v>
          </cell>
        </row>
        <row r="10131">
          <cell r="B10131" t="str">
            <v xml:space="preserve">TDM-Comércio de Móveis, Lda        </v>
          </cell>
        </row>
        <row r="10132">
          <cell r="B10132" t="str">
            <v xml:space="preserve">TDV-Tecnologias de Vanguarda, Lda  </v>
          </cell>
        </row>
        <row r="10133">
          <cell r="B10133" t="str">
            <v xml:space="preserve">Team Power-Merchandising, Lda.     </v>
          </cell>
        </row>
        <row r="10134">
          <cell r="B10134" t="str">
            <v xml:space="preserve">Team Work Consultores              </v>
          </cell>
        </row>
        <row r="10135">
          <cell r="B10135" t="str">
            <v>TEAM-Tec.Europea A.Al Movimiento SA</v>
          </cell>
        </row>
        <row r="10136">
          <cell r="B10136" t="str">
            <v xml:space="preserve">Te-Atrito, Unipessoal              </v>
          </cell>
        </row>
        <row r="10137">
          <cell r="B10137" t="str">
            <v>Teatro Micaelense C.Cultural Congr.</v>
          </cell>
        </row>
        <row r="10138">
          <cell r="B10138" t="str">
            <v xml:space="preserve">Teatro Municipal de Faro,EM        </v>
          </cell>
        </row>
        <row r="10139">
          <cell r="B10139" t="str">
            <v xml:space="preserve">Teatro Nacional São João           </v>
          </cell>
        </row>
        <row r="10140">
          <cell r="B10140" t="str">
            <v xml:space="preserve">Tec Inde - Eq.Prod.Serv.Ind.,Lda   </v>
          </cell>
        </row>
        <row r="10141">
          <cell r="B10141" t="str">
            <v xml:space="preserve">Tecad-Sistemas Informáticos, Lda   </v>
          </cell>
        </row>
        <row r="10142">
          <cell r="B10142" t="str">
            <v xml:space="preserve">Technoedif Engenharia, SA          </v>
          </cell>
        </row>
        <row r="10143">
          <cell r="B10143" t="str">
            <v xml:space="preserve">Technogym Trading, SA              </v>
          </cell>
        </row>
        <row r="10144">
          <cell r="B10144" t="str">
            <v xml:space="preserve">TechPlaza-Comercio -Serviços Tec.. </v>
          </cell>
        </row>
        <row r="10145">
          <cell r="B10145" t="str">
            <v xml:space="preserve">Tecla - Formação Profissional,Lda  </v>
          </cell>
        </row>
        <row r="10146">
          <cell r="B10146" t="str">
            <v xml:space="preserve">Tecmadil                           </v>
          </cell>
        </row>
        <row r="10147">
          <cell r="B10147" t="str">
            <v>Tecnarcom-Assª Tecª Mecª Ar Comprim</v>
          </cell>
        </row>
        <row r="10148">
          <cell r="B10148" t="str">
            <v>Tecnárea-Soc.Técnica Decoração, Lda</v>
          </cell>
        </row>
        <row r="10149">
          <cell r="B10149" t="str">
            <v xml:space="preserve">Tecnasol Fge-Fundaç.Geotecnia,SA   </v>
          </cell>
        </row>
        <row r="10150">
          <cell r="B10150" t="str">
            <v xml:space="preserve">Tecnel-Electr.Telecomunicações,Lda </v>
          </cell>
        </row>
        <row r="10151">
          <cell r="B10151" t="str">
            <v xml:space="preserve">Tecnep-Est. Projectos Desenv.,Lda  </v>
          </cell>
        </row>
        <row r="10152">
          <cell r="B10152" t="str">
            <v xml:space="preserve">Tecnerga Técnica de Elect., Lda.   </v>
          </cell>
        </row>
        <row r="10153">
          <cell r="B10153" t="str">
            <v xml:space="preserve">Tecniarte-Proj. Construções, Lda   </v>
          </cell>
        </row>
        <row r="10154">
          <cell r="B10154" t="str">
            <v xml:space="preserve">Tecniaudio - Audiovisuais, SA      </v>
          </cell>
        </row>
        <row r="10155">
          <cell r="B10155" t="str">
            <v xml:space="preserve">Tecniauto-Com.Automóveis, SA       </v>
          </cell>
        </row>
        <row r="10156">
          <cell r="B10156" t="str">
            <v xml:space="preserve">Tecnibus - Veículos, Lda.          </v>
          </cell>
        </row>
        <row r="10157">
          <cell r="B10157" t="str">
            <v xml:space="preserve">Tecnicontrol-Elect.Inf.Telec.Lda   </v>
          </cell>
        </row>
        <row r="10158">
          <cell r="B10158" t="str">
            <v xml:space="preserve">Tecnidata Business Consulting      </v>
          </cell>
        </row>
        <row r="10159">
          <cell r="B10159" t="str">
            <v xml:space="preserve">Tecnidata-Serv.Equip.Informat,S.A. </v>
          </cell>
        </row>
        <row r="10160">
          <cell r="B10160" t="str">
            <v xml:space="preserve">Tecnidelta-Equip.Hoteleiros,Lda    </v>
          </cell>
        </row>
        <row r="10161">
          <cell r="B10161" t="str">
            <v xml:space="preserve">Tecniespaço-Mobil.Org.Escrit.Lda   </v>
          </cell>
        </row>
        <row r="10162">
          <cell r="B10162" t="str">
            <v xml:space="preserve">Tecnifeira-Inst.Elec.Gás Tel.Águas </v>
          </cell>
        </row>
        <row r="10163">
          <cell r="B10163" t="str">
            <v>Tecnifiltro-S.Tec.Filtr.Depur.Águas</v>
          </cell>
        </row>
        <row r="10164">
          <cell r="B10164" t="str">
            <v xml:space="preserve">Tecnilab Portugal, SA              </v>
          </cell>
        </row>
        <row r="10165">
          <cell r="B10165" t="str">
            <v xml:space="preserve">Tecnimaq-João Manuel C.Botelho     </v>
          </cell>
        </row>
        <row r="10166">
          <cell r="B10166" t="str">
            <v xml:space="preserve">Tecniquitel-Soc.Equip.Tecnic.Lda   </v>
          </cell>
        </row>
        <row r="10167">
          <cell r="B10167" t="str">
            <v xml:space="preserve">Tecnirede-Comunicação Dados, Lda   </v>
          </cell>
        </row>
        <row r="10168">
          <cell r="B10168" t="str">
            <v xml:space="preserve">Tecnitagus - Comerc. Viaturas, SA  </v>
          </cell>
        </row>
        <row r="10169">
          <cell r="B10169" t="str">
            <v xml:space="preserve">Tecnitectos-Div.Tectos Falsos,Lda  </v>
          </cell>
        </row>
        <row r="10170">
          <cell r="B10170" t="str">
            <v xml:space="preserve">Tecnitel-Ap.Elect.Auto Ind.Lda     </v>
          </cell>
        </row>
        <row r="10171">
          <cell r="B10171" t="str">
            <v xml:space="preserve">Tecnitelnorte-Ap.Automat.Ind.Lda   </v>
          </cell>
        </row>
        <row r="10172">
          <cell r="B10172" t="str">
            <v>Tecnitempo-Relojoaria Industrial,Ld</v>
          </cell>
        </row>
        <row r="10173">
          <cell r="B10173" t="str">
            <v xml:space="preserve">Tecnitron - Energia Telecom.,Lda   </v>
          </cell>
        </row>
        <row r="10174">
          <cell r="B10174" t="str">
            <v xml:space="preserve">Tecno 3000-Proj.Novas Tecnologias  </v>
          </cell>
        </row>
        <row r="10175">
          <cell r="B10175" t="str">
            <v>Tecnocrete-Mat.Tecn.Reab.Estrut.Lda</v>
          </cell>
        </row>
        <row r="10176">
          <cell r="B10176" t="str">
            <v xml:space="preserve">Tecnoeleva-Tecn.Elevação, Lda      </v>
          </cell>
        </row>
        <row r="10177">
          <cell r="B10177" t="str">
            <v>Tecnolight-Disp.Protecção Solar,Lda</v>
          </cell>
        </row>
        <row r="10178">
          <cell r="B10178" t="str">
            <v xml:space="preserve">Tecnoplano-Tecn.Planeamento, SA    </v>
          </cell>
        </row>
        <row r="10179">
          <cell r="B10179" t="str">
            <v xml:space="preserve">Tecnoredes - Redes e Vedações,Lda  </v>
          </cell>
        </row>
        <row r="10180">
          <cell r="B10180" t="str">
            <v>Tecnosil-Soc.Tec.Mecân.Precisão,Lda</v>
          </cell>
        </row>
        <row r="10181">
          <cell r="B10181" t="str">
            <v xml:space="preserve">Tecnosupra, Lda                    </v>
          </cell>
        </row>
        <row r="10182">
          <cell r="B10182" t="str">
            <v xml:space="preserve">Tecnoterra-Cons.Man.Esp.Verdes,Lda </v>
          </cell>
        </row>
        <row r="10183">
          <cell r="B10183" t="str">
            <v xml:space="preserve">Tecnova-Apetrecha.Téc.Ind., Lda.   </v>
          </cell>
        </row>
        <row r="10184">
          <cell r="B10184" t="str">
            <v xml:space="preserve">Tecnovia - Socied.Empreitadas,SA   </v>
          </cell>
        </row>
        <row r="10185">
          <cell r="B10185" t="str">
            <v xml:space="preserve">Tecnovia Açores-S.Empreitadas,SA   </v>
          </cell>
        </row>
        <row r="10186">
          <cell r="B10186" t="str">
            <v xml:space="preserve">Tecnovia Ambiente, Lda             </v>
          </cell>
        </row>
        <row r="10187">
          <cell r="B10187" t="str">
            <v xml:space="preserve">Tecofix-Tecnica Eq.Fixação, SA     </v>
          </cell>
        </row>
        <row r="10188">
          <cell r="B10188" t="str">
            <v xml:space="preserve">Tecompart-Comp.Gestão Acessos,Ld   </v>
          </cell>
        </row>
        <row r="10189">
          <cell r="B10189" t="str">
            <v xml:space="preserve">Tecopal, Lda                       </v>
          </cell>
        </row>
        <row r="10190">
          <cell r="B10190" t="str">
            <v xml:space="preserve">Tecope-Estudos,Proj.E Repres.Lda   </v>
          </cell>
        </row>
        <row r="10191">
          <cell r="B10191" t="str">
            <v xml:space="preserve">TECPONTE-TECNOLOGIA EM ELEVAÇÃO    </v>
          </cell>
        </row>
        <row r="10192">
          <cell r="B10192" t="str">
            <v xml:space="preserve">Tecproeng                          </v>
          </cell>
        </row>
        <row r="10193">
          <cell r="B10193" t="str">
            <v xml:space="preserve">Tectomatosinhos-Com.Móveis, Lda    </v>
          </cell>
        </row>
        <row r="10194">
          <cell r="B10194" t="str">
            <v xml:space="preserve">Tectotal - Comér.e Indústria,Lda   </v>
          </cell>
        </row>
        <row r="10195">
          <cell r="B10195" t="str">
            <v xml:space="preserve">Tectum Mobiliário e Decoração Lda  </v>
          </cell>
        </row>
        <row r="10196">
          <cell r="B10196" t="str">
            <v xml:space="preserve">Ted - Sociedade Represent., Lda.   </v>
          </cell>
        </row>
        <row r="10197">
          <cell r="B10197" t="str">
            <v xml:space="preserve">Tedimóvel-Tectos,Divis.Móveis,Ld   </v>
          </cell>
        </row>
        <row r="10198">
          <cell r="B10198" t="str">
            <v xml:space="preserve">Teixeira &amp; Chorado, SA             </v>
          </cell>
        </row>
        <row r="10199">
          <cell r="B10199" t="str">
            <v xml:space="preserve">Teixeira da Silva e Filhos, Lda.   </v>
          </cell>
        </row>
        <row r="10200">
          <cell r="B10200" t="str">
            <v xml:space="preserve">Teixeira Duarte-Eng.Construções,SA </v>
          </cell>
        </row>
        <row r="10201">
          <cell r="B10201" t="str">
            <v xml:space="preserve">Teixeira e Medeiros, Lda           </v>
          </cell>
        </row>
        <row r="10202">
          <cell r="B10202" t="str">
            <v xml:space="preserve">Teixeira e Silva, Lda.             </v>
          </cell>
        </row>
        <row r="10203">
          <cell r="B10203" t="str">
            <v xml:space="preserve">Teixeira, Costa e Silva, Lda       </v>
          </cell>
        </row>
        <row r="10204">
          <cell r="B10204" t="str">
            <v xml:space="preserve">Teixeira, Pires &amp; Filhos, Lda      </v>
          </cell>
        </row>
        <row r="10205">
          <cell r="B10205" t="str">
            <v>Telaco - Telecom. e Electrónica,Lda</v>
          </cell>
        </row>
        <row r="10206">
          <cell r="B10206" t="str">
            <v xml:space="preserve">Telágueda-Telec.Electr.Águeda,Lda  </v>
          </cell>
        </row>
        <row r="10207">
          <cell r="B10207" t="str">
            <v xml:space="preserve">Telargus-Serv.Telecm.Dados, Lda    </v>
          </cell>
        </row>
        <row r="10208">
          <cell r="B10208" t="str">
            <v xml:space="preserve">Telcabo-Telecom.Electricidade, Lda </v>
          </cell>
        </row>
        <row r="10209">
          <cell r="B10209" t="str">
            <v>Teldita - Com.Tecnol.Informação,Lda</v>
          </cell>
        </row>
        <row r="10210">
          <cell r="B10210" t="str">
            <v xml:space="preserve">Tele 7-Produção Televisão, Lda     </v>
          </cell>
        </row>
        <row r="10211">
          <cell r="B10211" t="str">
            <v xml:space="preserve">Tele Páginas, Lda                  </v>
          </cell>
        </row>
        <row r="10212">
          <cell r="B10212" t="str">
            <v xml:space="preserve">Tele-Aplicação, Lda                </v>
          </cell>
        </row>
        <row r="10213">
          <cell r="B10213" t="str">
            <v xml:space="preserve">Telearte Comp.Elect.,Lda           </v>
          </cell>
        </row>
        <row r="10214">
          <cell r="B10214" t="str">
            <v>Telecert-Certificações Técnicas, Ld</v>
          </cell>
        </row>
        <row r="10215">
          <cell r="B10215" t="str">
            <v xml:space="preserve">Telechamada-Chamada de Pessoal     </v>
          </cell>
        </row>
        <row r="10216">
          <cell r="B10216" t="str">
            <v xml:space="preserve">Telecom Portugal, S.A.             </v>
          </cell>
        </row>
        <row r="10217">
          <cell r="B10217" t="str">
            <v xml:space="preserve">Teledições - Ediç.Publicidade,Lda  </v>
          </cell>
        </row>
        <row r="10218">
          <cell r="B10218" t="str">
            <v xml:space="preserve">Telefónica Servicios de Música     </v>
          </cell>
        </row>
        <row r="10219">
          <cell r="B10219" t="str">
            <v xml:space="preserve">Telegran, Lda (Quality Hotel)      </v>
          </cell>
        </row>
        <row r="10220">
          <cell r="B10220" t="str">
            <v>Telekit-Componentes Electrónicos, S</v>
          </cell>
        </row>
        <row r="10221">
          <cell r="B10221" t="str">
            <v xml:space="preserve">Telelac - Telecom.Electronica,Lda  </v>
          </cell>
        </row>
        <row r="10222">
          <cell r="B10222" t="str">
            <v xml:space="preserve">Telemax-Telecom.Electrónica,Lda    </v>
          </cell>
        </row>
        <row r="10223">
          <cell r="B10223" t="str">
            <v xml:space="preserve">Teleonda, Lda                      </v>
          </cell>
        </row>
        <row r="10224">
          <cell r="B10224" t="str">
            <v>Telepac II-Comunic. Interactivas SA</v>
          </cell>
        </row>
        <row r="10225">
          <cell r="B10225" t="str">
            <v xml:space="preserve">Telerus-Sist.Telecomunicações,S.A. </v>
          </cell>
        </row>
        <row r="10226">
          <cell r="B10226" t="str">
            <v xml:space="preserve">Telescan-Telec.e Sistemas, Lda.    </v>
          </cell>
        </row>
        <row r="10227">
          <cell r="B10227" t="str">
            <v xml:space="preserve">Telesystems, Lda                   </v>
          </cell>
        </row>
        <row r="10228">
          <cell r="B10228" t="str">
            <v xml:space="preserve">Telfone                            </v>
          </cell>
        </row>
        <row r="10229">
          <cell r="B10229" t="str">
            <v>Telital-Telefones Elect.Consumo,Lda</v>
          </cell>
        </row>
        <row r="10230">
          <cell r="B10230" t="str">
            <v xml:space="preserve">Telma e Viegas, Lda                </v>
          </cell>
        </row>
        <row r="10231">
          <cell r="B10231" t="str">
            <v xml:space="preserve">TELMO DAVID ABANA                  </v>
          </cell>
        </row>
        <row r="10232">
          <cell r="B10232" t="str">
            <v xml:space="preserve">Telo - Sistemas Anti-Incêndio,Lda  </v>
          </cell>
        </row>
        <row r="10233">
          <cell r="B10233" t="str">
            <v>Telsão-Comércio Reparº Material Ele</v>
          </cell>
        </row>
        <row r="10234">
          <cell r="B10234" t="str">
            <v xml:space="preserve">Tema Central - Unipessoal, Lda     </v>
          </cell>
        </row>
        <row r="10235">
          <cell r="B10235" t="str">
            <v xml:space="preserve">Temahome-Tecnicas de Mobiliário SA </v>
          </cell>
        </row>
        <row r="10236">
          <cell r="B10236" t="str">
            <v>Temas e Debates-Act. Editoriais,Lda</v>
          </cell>
        </row>
        <row r="10237">
          <cell r="B10237" t="str">
            <v xml:space="preserve">Temática Específica, Lda           </v>
          </cell>
        </row>
        <row r="10238">
          <cell r="B10238" t="str">
            <v xml:space="preserve">Tempec-Soc. Unipessoal, Lda.       </v>
          </cell>
        </row>
        <row r="10239">
          <cell r="B10239" t="str">
            <v xml:space="preserve">Tempel, SA                         </v>
          </cell>
        </row>
        <row r="10240">
          <cell r="B10240" t="str">
            <v xml:space="preserve">Tempel, SA                         </v>
          </cell>
        </row>
        <row r="10241">
          <cell r="B10241" t="str">
            <v>Temperagrau-Eq.Hoteleiros e Assist.</v>
          </cell>
        </row>
        <row r="10242">
          <cell r="B10242" t="str">
            <v xml:space="preserve">Templar Marketing                  </v>
          </cell>
        </row>
        <row r="10243">
          <cell r="B10243" t="str">
            <v xml:space="preserve">Tempus Distribuição-S.Com.Relóg.SA </v>
          </cell>
        </row>
        <row r="10244">
          <cell r="B10244" t="str">
            <v xml:space="preserve">Tennyson Maxwell Information       </v>
          </cell>
        </row>
        <row r="10245">
          <cell r="B10245" t="str">
            <v>Tenreiro Martins,Maricato &amp; Associ.</v>
          </cell>
        </row>
        <row r="10246">
          <cell r="B10246" t="str">
            <v>Tensão-Comércio Material Electrico,</v>
          </cell>
        </row>
        <row r="10247">
          <cell r="B10247" t="str">
            <v xml:space="preserve">Teodoro Gomes Alho &amp; Filhos, S.A   </v>
          </cell>
        </row>
        <row r="10248">
          <cell r="B10248" t="str">
            <v xml:space="preserve">Teodoro Joaquim Raimundo, Herdºs   </v>
          </cell>
        </row>
        <row r="10249">
          <cell r="B10249" t="str">
            <v xml:space="preserve">Teófilo Rego, Lda                  </v>
          </cell>
        </row>
        <row r="10250">
          <cell r="B10250" t="str">
            <v xml:space="preserve">Teófilo, Sa                        </v>
          </cell>
        </row>
        <row r="10251">
          <cell r="B10251" t="str">
            <v xml:space="preserve">Teométrica-C.Civil Topografia,Lda  </v>
          </cell>
        </row>
        <row r="10252">
          <cell r="B10252" t="str">
            <v>TEORIAS REAIS - Manuten. Equipos de</v>
          </cell>
        </row>
        <row r="10253">
          <cell r="B10253" t="str">
            <v xml:space="preserve">Tep-Tejo Estudos e Projectos,Lda   </v>
          </cell>
        </row>
        <row r="10254">
          <cell r="B10254" t="str">
            <v>Terauto-S.Terceirense Automóveis,Ld</v>
          </cell>
        </row>
        <row r="10255">
          <cell r="B10255" t="str">
            <v xml:space="preserve">TERCEIROS BLOQUEADOS               </v>
          </cell>
        </row>
        <row r="10256">
          <cell r="B10256" t="str">
            <v xml:space="preserve">TERCEIROS BLOQUEADOS               </v>
          </cell>
        </row>
        <row r="10257">
          <cell r="B10257" t="str">
            <v xml:space="preserve">Tércio Alexandre Sousa Almada      </v>
          </cell>
        </row>
        <row r="10258">
          <cell r="B10258" t="str">
            <v>TERESA CRISTINA ALVES ALMEIDA COELH</v>
          </cell>
        </row>
        <row r="10259">
          <cell r="B10259" t="str">
            <v>TERESA MARIA ALMEIDA DO VALE MAGALH</v>
          </cell>
        </row>
        <row r="10260">
          <cell r="B10260" t="str">
            <v xml:space="preserve">TERESA MARIA COSTA RIBEIRO         </v>
          </cell>
        </row>
        <row r="10261">
          <cell r="B10261" t="str">
            <v>TERESA MARIA P. RIBEIRO M. SEVERINO</v>
          </cell>
        </row>
        <row r="10262">
          <cell r="B10262" t="str">
            <v>TERESA PIEDADE SAMPAIO PACHECO SOUS</v>
          </cell>
        </row>
        <row r="10263">
          <cell r="B10263" t="str">
            <v xml:space="preserve">Teresa Sofia Maceta Luz Paulino    </v>
          </cell>
        </row>
        <row r="10264">
          <cell r="B10264" t="str">
            <v xml:space="preserve">Teresa Sousa Pinto                 </v>
          </cell>
        </row>
        <row r="10265">
          <cell r="B10265" t="str">
            <v xml:space="preserve">Teresa Sousa Pinto                 </v>
          </cell>
        </row>
        <row r="10266">
          <cell r="B10266" t="str">
            <v xml:space="preserve">Teresa Teixeira                    </v>
          </cell>
        </row>
        <row r="10267">
          <cell r="B10267" t="str">
            <v xml:space="preserve">Termalgarve - Climatização, Lda    </v>
          </cell>
        </row>
        <row r="10268">
          <cell r="B10268" t="str">
            <v xml:space="preserve">Termil-Soc.de Equip.Ter.E Ind.Lda  </v>
          </cell>
        </row>
        <row r="10269">
          <cell r="B10269" t="str">
            <v xml:space="preserve">Terminal 1-Soc.Tr.Man.Cargas,Lda   </v>
          </cell>
        </row>
        <row r="10270">
          <cell r="B10270" t="str">
            <v xml:space="preserve">Termipol II                        </v>
          </cell>
        </row>
        <row r="10271">
          <cell r="B10271" t="str">
            <v xml:space="preserve">Termofaial-Inst.Pr.Term.Faial,Ld   </v>
          </cell>
        </row>
        <row r="10272">
          <cell r="B10272" t="str">
            <v>TermoOno - Serv. Água e Saneamento,</v>
          </cell>
        </row>
        <row r="10273">
          <cell r="B10273" t="str">
            <v>Termostato2-Instrumentos de Control</v>
          </cell>
        </row>
        <row r="10274">
          <cell r="B10274" t="str">
            <v xml:space="preserve">Termostato-Instrum. Controlo,Lda   </v>
          </cell>
        </row>
        <row r="10275">
          <cell r="B10275" t="str">
            <v xml:space="preserve">Termovisão de Portugal, Lda        </v>
          </cell>
        </row>
        <row r="10276">
          <cell r="B10276" t="str">
            <v xml:space="preserve">Terninos-Represent.de Aços, Lda    </v>
          </cell>
        </row>
        <row r="10277">
          <cell r="B10277" t="str">
            <v>Terotécnica-Tecn.Ind.Manutenção,Lda</v>
          </cell>
        </row>
        <row r="10278">
          <cell r="B10278" t="str">
            <v xml:space="preserve">Terra Esplêndida, unipessoal, Lda  </v>
          </cell>
        </row>
        <row r="10279">
          <cell r="B10279" t="str">
            <v xml:space="preserve">Terra Mar-Ass.Desenv.Local RGA     </v>
          </cell>
        </row>
        <row r="10280">
          <cell r="B10280" t="str">
            <v xml:space="preserve">Terraforma, Lda                    </v>
          </cell>
        </row>
        <row r="10281">
          <cell r="B10281" t="str">
            <v xml:space="preserve">Terranol-Terraplanagens Norte,Ld   </v>
          </cell>
        </row>
        <row r="10282">
          <cell r="B10282" t="str">
            <v xml:space="preserve">Terrapinn Holdings, Ltd            </v>
          </cell>
        </row>
        <row r="10283">
          <cell r="B10283" t="str">
            <v xml:space="preserve">Terrapinn Limited                  </v>
          </cell>
        </row>
        <row r="10284">
          <cell r="B10284" t="str">
            <v xml:space="preserve">Terrapinn, Ltd                     </v>
          </cell>
        </row>
        <row r="10285">
          <cell r="B10285" t="str">
            <v>Terroso &amp; Terroso, Jardin.Prod.,Lda</v>
          </cell>
        </row>
        <row r="10286">
          <cell r="B10286" t="str">
            <v xml:space="preserve">Tesouros da Serra                  </v>
          </cell>
        </row>
        <row r="10287">
          <cell r="B10287" t="str">
            <v xml:space="preserve">Testinfor-Audiov.Inform.Serv.Lda   </v>
          </cell>
        </row>
        <row r="10288">
          <cell r="B10288" t="str">
            <v>Testo Portugal-C.Instr.Industrial,L</v>
          </cell>
        </row>
        <row r="10289">
          <cell r="B10289" t="str">
            <v xml:space="preserve">Tetmei - Montag. Elect. Inf.,Lda   </v>
          </cell>
        </row>
        <row r="10290">
          <cell r="B10290" t="str">
            <v>Tetraepik-Traduções e Serviços, Lda</v>
          </cell>
        </row>
        <row r="10291">
          <cell r="B10291" t="str">
            <v>Tetrónia-C.Est.Assist.Electrotecnia</v>
          </cell>
        </row>
        <row r="10292">
          <cell r="B10292" t="str">
            <v xml:space="preserve">Tevel-C.Ferragens Decorativas,Lda  </v>
          </cell>
        </row>
        <row r="10293">
          <cell r="B10293" t="str">
            <v xml:space="preserve">Tevemos-Comunicación y Eventos     </v>
          </cell>
        </row>
        <row r="10294">
          <cell r="B10294" t="str">
            <v xml:space="preserve">Tevilis - Construções, Lda         </v>
          </cell>
        </row>
        <row r="10295">
          <cell r="B10295" t="str">
            <v xml:space="preserve">Textigal-Comércio e Repres., Lda   </v>
          </cell>
        </row>
        <row r="10296">
          <cell r="B10296" t="str">
            <v xml:space="preserve">Texto e Imagem, Lda                </v>
          </cell>
        </row>
        <row r="10297">
          <cell r="B10297" t="str">
            <v xml:space="preserve">Textype - Artes Gráficas, Lda      </v>
          </cell>
        </row>
        <row r="10298">
          <cell r="B10298" t="str">
            <v xml:space="preserve">TFB Fligt SA                       </v>
          </cell>
        </row>
        <row r="10299">
          <cell r="B10299" t="str">
            <v>TFO-Represª Equipºs Telecomunicaçõe</v>
          </cell>
        </row>
        <row r="10300">
          <cell r="B10300" t="str">
            <v xml:space="preserve">TGRacing Team Merchandising,Lda    </v>
          </cell>
        </row>
        <row r="10301">
          <cell r="B10301" t="str">
            <v xml:space="preserve">Thales Portugal S.A.               </v>
          </cell>
        </row>
        <row r="10302">
          <cell r="B10302" t="str">
            <v xml:space="preserve">The Airports Publishing Network    </v>
          </cell>
        </row>
        <row r="10303">
          <cell r="B10303" t="str">
            <v xml:space="preserve">The Architectural Review           </v>
          </cell>
        </row>
        <row r="10304">
          <cell r="B10304" t="str">
            <v xml:space="preserve">The A-Z Group                      </v>
          </cell>
        </row>
        <row r="10305">
          <cell r="B10305" t="str">
            <v xml:space="preserve">The Best Off-Soluções Public.Lda   </v>
          </cell>
        </row>
        <row r="10306">
          <cell r="B10306" t="str">
            <v xml:space="preserve">The Boston Consulting Group, Lda   </v>
          </cell>
        </row>
        <row r="10307">
          <cell r="B10307" t="str">
            <v xml:space="preserve">The Center Profess.Advancement     </v>
          </cell>
        </row>
        <row r="10308">
          <cell r="B10308" t="str">
            <v xml:space="preserve">The Chameleon Group Computer Sol   </v>
          </cell>
        </row>
        <row r="10309">
          <cell r="B10309" t="str">
            <v>The Cult of Portugal-Comº Proº Naci</v>
          </cell>
        </row>
        <row r="10310">
          <cell r="B10310" t="str">
            <v xml:space="preserve">The Door Wizard Limited            </v>
          </cell>
        </row>
        <row r="10311">
          <cell r="B10311" t="str">
            <v xml:space="preserve">The Economist                      </v>
          </cell>
        </row>
        <row r="10312">
          <cell r="B10312" t="str">
            <v>The Hok Arup BMM Aviation Solution,</v>
          </cell>
        </row>
        <row r="10313">
          <cell r="B10313" t="str">
            <v xml:space="preserve">The House of Events ,SA            </v>
          </cell>
        </row>
        <row r="10314">
          <cell r="B10314" t="str">
            <v xml:space="preserve">The Instit.Of Internal Auditors    </v>
          </cell>
        </row>
        <row r="10315">
          <cell r="B10315" t="str">
            <v>The Intern.Aviation Develop Corpati</v>
          </cell>
        </row>
        <row r="10316">
          <cell r="B10316" t="str">
            <v xml:space="preserve">The Route Development Centre Ltd   </v>
          </cell>
        </row>
        <row r="10317">
          <cell r="B10317" t="str">
            <v xml:space="preserve">The Route Development Group Ltd    </v>
          </cell>
        </row>
        <row r="10318">
          <cell r="B10318" t="str">
            <v xml:space="preserve">The Route Development Group Ltd    </v>
          </cell>
        </row>
        <row r="10319">
          <cell r="B10319" t="str">
            <v xml:space="preserve">The Route Development Group, Ltd   </v>
          </cell>
        </row>
        <row r="10320">
          <cell r="B10320" t="str">
            <v xml:space="preserve">The Route Development Group, Ltd   </v>
          </cell>
        </row>
        <row r="10321">
          <cell r="B10321" t="str">
            <v xml:space="preserve">The Route Development Group,Ltd    </v>
          </cell>
        </row>
        <row r="10322">
          <cell r="B10322" t="str">
            <v xml:space="preserve">The Route Development Group,Ltd    </v>
          </cell>
        </row>
        <row r="10323">
          <cell r="B10323" t="str">
            <v xml:space="preserve">The Route Development Group,Ltd    </v>
          </cell>
        </row>
        <row r="10324">
          <cell r="B10324" t="str">
            <v xml:space="preserve">The Routes Development Group       </v>
          </cell>
        </row>
        <row r="10325">
          <cell r="B10325" t="str">
            <v>The Routes Development Group Limite</v>
          </cell>
        </row>
        <row r="10326">
          <cell r="B10326" t="str">
            <v xml:space="preserve">The Stationery                     </v>
          </cell>
        </row>
        <row r="10327">
          <cell r="B10327" t="str">
            <v xml:space="preserve">The Waterfront Conference Cº. Ltd  </v>
          </cell>
        </row>
        <row r="10328">
          <cell r="B10328" t="str">
            <v xml:space="preserve">The Westin Harbour Castle          </v>
          </cell>
        </row>
        <row r="10329">
          <cell r="B10329" t="str">
            <v>Themudo Barata, Soc. Unipessoal, Ld</v>
          </cell>
        </row>
        <row r="10330">
          <cell r="B10330" t="str">
            <v xml:space="preserve">Thermoplus-Soluç.Tec.Hotelaria,Lda </v>
          </cell>
        </row>
        <row r="10331">
          <cell r="B10331" t="str">
            <v xml:space="preserve">Thomas Cook Group Ltd              </v>
          </cell>
        </row>
        <row r="10332">
          <cell r="B10332" t="str">
            <v xml:space="preserve">Thomas David Tavares Gaudich       </v>
          </cell>
        </row>
        <row r="10333">
          <cell r="B10333" t="str">
            <v xml:space="preserve">Thomsonfly, Ltd                    </v>
          </cell>
        </row>
        <row r="10334">
          <cell r="B10334" t="str">
            <v xml:space="preserve">Three D City-Sist.Dig.Tridimens.SA </v>
          </cell>
        </row>
        <row r="10335">
          <cell r="B10335" t="str">
            <v xml:space="preserve">Thyssen Snel-Elevadores, S.A.      </v>
          </cell>
        </row>
        <row r="10336">
          <cell r="B10336" t="str">
            <v xml:space="preserve">ThyssenKrupp Elevadores, SA        </v>
          </cell>
        </row>
        <row r="10337">
          <cell r="B10337" t="str">
            <v xml:space="preserve">ThyssenKrupp Encasa, S.A.          </v>
          </cell>
        </row>
        <row r="10338">
          <cell r="B10338" t="str">
            <v xml:space="preserve">TIAGO ALEXANDRE MARTINS PEREIRA    </v>
          </cell>
        </row>
        <row r="10339">
          <cell r="B10339" t="str">
            <v xml:space="preserve">TIAGO FRAZÃO DOS SANTOS PEREIRA    </v>
          </cell>
        </row>
        <row r="10340">
          <cell r="B10340" t="str">
            <v xml:space="preserve">Tiago Gomes Brasão Machado         </v>
          </cell>
        </row>
        <row r="10341">
          <cell r="B10341" t="str">
            <v xml:space="preserve">Tiago Jorge Pires Marques          </v>
          </cell>
        </row>
        <row r="10342">
          <cell r="B10342" t="str">
            <v xml:space="preserve">TIAGO JOSÉ JERÓNIMO GUERRA         </v>
          </cell>
        </row>
        <row r="10343">
          <cell r="B10343" t="str">
            <v xml:space="preserve">TIAGO MANUEL RODRIGUES ALEXANDRE   </v>
          </cell>
        </row>
        <row r="10344">
          <cell r="B10344" t="str">
            <v>TIAGO MANUEL SANTIAGO DOS SANTOS AL</v>
          </cell>
        </row>
        <row r="10345">
          <cell r="B10345" t="str">
            <v xml:space="preserve">Tiago Matos Pinto Afonso Durães    </v>
          </cell>
        </row>
        <row r="10346">
          <cell r="B10346" t="str">
            <v>TIAGO MIGUEL MEDEIROS DE ABREU E SI</v>
          </cell>
        </row>
        <row r="10347">
          <cell r="B10347" t="str">
            <v xml:space="preserve">Tiago Miguel Pereira Ponce Correia </v>
          </cell>
        </row>
        <row r="10348">
          <cell r="B10348" t="str">
            <v xml:space="preserve">Tiago Rui Coelho Pereira           </v>
          </cell>
        </row>
        <row r="10349">
          <cell r="B10349" t="str">
            <v xml:space="preserve">Tiba-Com.Ind.Mat.Construção        </v>
          </cell>
        </row>
        <row r="10350">
          <cell r="B10350" t="str">
            <v xml:space="preserve">TICdata, Lda                       </v>
          </cell>
        </row>
        <row r="10351">
          <cell r="B10351" t="str">
            <v xml:space="preserve">Ticket Paraíso - Unipessoal, Lda   </v>
          </cell>
        </row>
        <row r="10352">
          <cell r="B10352" t="str">
            <v xml:space="preserve">Ticket Restaurant de Portugal, SA  </v>
          </cell>
        </row>
        <row r="10353">
          <cell r="B10353" t="str">
            <v xml:space="preserve">Tie Rack Portugal-Grav.Lenços, Lda </v>
          </cell>
        </row>
        <row r="10354">
          <cell r="B10354" t="str">
            <v>Tiflotecnia-Informática Acessib.Lda</v>
          </cell>
        </row>
        <row r="10355">
          <cell r="B10355" t="str">
            <v xml:space="preserve">TIL-Equipamentos e Tec. Emb., Ldª  </v>
          </cell>
        </row>
        <row r="10356">
          <cell r="B10356" t="str">
            <v>Tima-Tractores Ind.Agric.Madeira,SA</v>
          </cell>
        </row>
        <row r="10357">
          <cell r="B10357" t="str">
            <v xml:space="preserve">Time Warner Publishing, BV         </v>
          </cell>
        </row>
        <row r="10358">
          <cell r="B10358" t="str">
            <v>Tinfer-Pedro Miguel Fragoso Viveiro</v>
          </cell>
        </row>
        <row r="10359">
          <cell r="B10359" t="str">
            <v xml:space="preserve">Tintas Cin Açores, Lda.            </v>
          </cell>
        </row>
        <row r="10360">
          <cell r="B10360" t="str">
            <v xml:space="preserve">Tintas Dyrup, S.A.                 </v>
          </cell>
        </row>
        <row r="10361">
          <cell r="B10361" t="str">
            <v xml:space="preserve">Tintas Robbialac, S.A.             </v>
          </cell>
        </row>
        <row r="10362">
          <cell r="B10362" t="str">
            <v xml:space="preserve">Tintas Robbialac, SA               </v>
          </cell>
        </row>
        <row r="10363">
          <cell r="B10363" t="str">
            <v xml:space="preserve">Tinturaria Lava-Sujo de Viseu,Lda  </v>
          </cell>
        </row>
        <row r="10364">
          <cell r="B10364" t="str">
            <v xml:space="preserve">Tipigal - Ideias e Promoções,Lda   </v>
          </cell>
        </row>
        <row r="10365">
          <cell r="B10365" t="str">
            <v xml:space="preserve">Tipograf.Madeira e Madeir., Lda.   </v>
          </cell>
        </row>
        <row r="10366">
          <cell r="B10366" t="str">
            <v xml:space="preserve">Tipografia Delta, Lda              </v>
          </cell>
        </row>
        <row r="10367">
          <cell r="B10367" t="str">
            <v xml:space="preserve">Tipografia Insular, Lda.           </v>
          </cell>
        </row>
        <row r="10368">
          <cell r="B10368" t="str">
            <v xml:space="preserve">Tipografia Micaelense, Lda         </v>
          </cell>
        </row>
        <row r="10369">
          <cell r="B10369" t="str">
            <v xml:space="preserve">Tipografia Santos &amp; Marques, Lda.  </v>
          </cell>
        </row>
        <row r="10370">
          <cell r="B10370" t="str">
            <v xml:space="preserve">Tipolaiser - Artes Gráficas, Lda   </v>
          </cell>
        </row>
        <row r="10371">
          <cell r="B10371" t="str">
            <v xml:space="preserve">Tipotejo-Artes Gráficas, Lda       </v>
          </cell>
        </row>
        <row r="10372">
          <cell r="B10372" t="str">
            <v xml:space="preserve">Tipsal-Técnicas Ind.P.Seg., Lda.   </v>
          </cell>
        </row>
        <row r="10373">
          <cell r="B10373" t="str">
            <v xml:space="preserve">TIREL - Soc.Tintas Prod.Prot.,Lda. </v>
          </cell>
        </row>
        <row r="10374">
          <cell r="B10374" t="str">
            <v xml:space="preserve">Tirsol - Electro Textil, Lda       </v>
          </cell>
        </row>
        <row r="10375">
          <cell r="B10375" t="str">
            <v xml:space="preserve">TIS PT-Cons.Transp.In.Sistemas,SA  </v>
          </cell>
        </row>
        <row r="10376">
          <cell r="B10376" t="str">
            <v xml:space="preserve">TIS-Transp.Inovação Sistemas, ace  </v>
          </cell>
        </row>
        <row r="10377">
          <cell r="B10377" t="str">
            <v xml:space="preserve">Tito e Campos, SA                  </v>
          </cell>
        </row>
        <row r="10378">
          <cell r="B10378" t="str">
            <v xml:space="preserve">Titon Cargas - Transitários, Lda   </v>
          </cell>
        </row>
        <row r="10379">
          <cell r="B10379" t="str">
            <v xml:space="preserve">Tivoli -Soc.Gestão Hoteleira S.A   </v>
          </cell>
        </row>
        <row r="10380">
          <cell r="B10380" t="str">
            <v xml:space="preserve">TLC-The Language Cº-F.Línguas,Lda  </v>
          </cell>
        </row>
        <row r="10381">
          <cell r="B10381" t="str">
            <v xml:space="preserve">Tlp-Telefones de Lisboa e Porto    </v>
          </cell>
        </row>
        <row r="10382">
          <cell r="B10382" t="str">
            <v xml:space="preserve">TMA-Técnica Manut.Assist.Equip.Lda </v>
          </cell>
        </row>
        <row r="10383">
          <cell r="B10383" t="str">
            <v xml:space="preserve">TMGS, SA                           </v>
          </cell>
        </row>
        <row r="10384">
          <cell r="B10384" t="str">
            <v xml:space="preserve">TMN-Telecom.Móveis Nacionais,SA    </v>
          </cell>
        </row>
        <row r="10385">
          <cell r="B10385" t="str">
            <v>TMS, SA, Peças para Máquinas e Cami</v>
          </cell>
        </row>
        <row r="10386">
          <cell r="B10386" t="str">
            <v xml:space="preserve">TNL-Soc.Eq.Ecolog.S.Ambientais,Lda </v>
          </cell>
        </row>
        <row r="10387">
          <cell r="B10387" t="str">
            <v xml:space="preserve">Tnt Skypak Finance B.V.            </v>
          </cell>
        </row>
        <row r="10388">
          <cell r="B10388" t="str">
            <v xml:space="preserve">Tnt-Express World.(Portugal), S.A. </v>
          </cell>
        </row>
        <row r="10389">
          <cell r="B10389" t="str">
            <v xml:space="preserve">TN-Transp.M.Simões Nogueira,SA     </v>
          </cell>
        </row>
        <row r="10390">
          <cell r="B10390" t="str">
            <v xml:space="preserve">Tocapiano-C.Electrodomésticos, Lda </v>
          </cell>
        </row>
        <row r="10391">
          <cell r="B10391" t="str">
            <v xml:space="preserve">Todopapel-Com.Papel, Unip.Lda      </v>
          </cell>
        </row>
        <row r="10392">
          <cell r="B10392" t="str">
            <v xml:space="preserve">Todos ao Palco, Unipessoal, Lda    </v>
          </cell>
        </row>
        <row r="10393">
          <cell r="B10393" t="str">
            <v>Toldestore-C.Ind.Toldos Estores,Lda</v>
          </cell>
        </row>
        <row r="10394">
          <cell r="B10394" t="str">
            <v xml:space="preserve">Tomás Cardoso Taveira              </v>
          </cell>
        </row>
        <row r="10395">
          <cell r="B10395" t="str">
            <v xml:space="preserve">Tomás de Oliveira Empreiteiros, Sa </v>
          </cell>
        </row>
        <row r="10396">
          <cell r="B10396" t="str">
            <v xml:space="preserve">Tomás Vaz da Silva                 </v>
          </cell>
        </row>
        <row r="10397">
          <cell r="B10397" t="str">
            <v xml:space="preserve">Tomáz de Vilhena Magalhães Crespo  </v>
          </cell>
        </row>
        <row r="10398">
          <cell r="B10398" t="str">
            <v xml:space="preserve">TOMAZ MAGALHÃES CRESPO             </v>
          </cell>
        </row>
        <row r="10399">
          <cell r="B10399" t="str">
            <v xml:space="preserve">Tony Elvio Caires Rodriguez        </v>
          </cell>
        </row>
        <row r="10400">
          <cell r="B10400" t="str">
            <v xml:space="preserve">Top - Informática, Lda             </v>
          </cell>
        </row>
        <row r="10401">
          <cell r="B10401" t="str">
            <v xml:space="preserve">Top Atlântico DMC-Viag.Turismo,SA  </v>
          </cell>
        </row>
        <row r="10402">
          <cell r="B10402" t="str">
            <v xml:space="preserve">Top Atlântico Madeira,  Lda        </v>
          </cell>
        </row>
        <row r="10403">
          <cell r="B10403" t="str">
            <v>Top Atlântico-Viagens e Turismo, SA</v>
          </cell>
        </row>
        <row r="10404">
          <cell r="B10404" t="str">
            <v xml:space="preserve">Top Tours - Viagens e Turísmo, SA  </v>
          </cell>
        </row>
        <row r="10405">
          <cell r="B10405" t="str">
            <v xml:space="preserve">Topcar-Ag. Viagens e Turismo, Lda  </v>
          </cell>
        </row>
        <row r="10406">
          <cell r="B10406" t="str">
            <v xml:space="preserve">Topcósmica-Est.Proj.Topografia,Lda </v>
          </cell>
        </row>
        <row r="10407">
          <cell r="B10407" t="str">
            <v>TopInfor - Tecnologias de Informaçã</v>
          </cell>
        </row>
        <row r="10408">
          <cell r="B10408" t="str">
            <v>Topo4 - Serviços Cartográficos, Lda</v>
          </cell>
        </row>
        <row r="10409">
          <cell r="B10409" t="str">
            <v xml:space="preserve">Topogarve-Gab.Tecnico Topografia   </v>
          </cell>
        </row>
        <row r="10410">
          <cell r="B10410" t="str">
            <v xml:space="preserve">Topograph-Serv.Topogr.Açores,Lda   </v>
          </cell>
        </row>
        <row r="10411">
          <cell r="B10411" t="str">
            <v xml:space="preserve">Topométrica-Instr.Top.Desenho,Ld   </v>
          </cell>
        </row>
        <row r="10412">
          <cell r="B10412" t="str">
            <v xml:space="preserve">Topométrica-Instr.Top.Desenho,Ld   </v>
          </cell>
        </row>
        <row r="10413">
          <cell r="B10413" t="str">
            <v xml:space="preserve">Toponort-Topografia Norte, Lda     </v>
          </cell>
        </row>
        <row r="10414">
          <cell r="B10414" t="str">
            <v xml:space="preserve">TopTeam-Public. Marketing, Lda     </v>
          </cell>
        </row>
        <row r="10415">
          <cell r="B10415" t="str">
            <v xml:space="preserve">Toptintas-Comércio de Tintas,Lda   </v>
          </cell>
        </row>
        <row r="10416">
          <cell r="B10416" t="str">
            <v>Toptoner-Reciclagem Comercª Cons.In</v>
          </cell>
        </row>
        <row r="10417">
          <cell r="B10417" t="str">
            <v xml:space="preserve">Torban-Comerc.e Represent., Lda    </v>
          </cell>
        </row>
        <row r="10418">
          <cell r="B10418" t="str">
            <v xml:space="preserve">Torfal-Artigos de Pronto a Vestir, </v>
          </cell>
        </row>
        <row r="10419">
          <cell r="B10419" t="str">
            <v xml:space="preserve">Torneiras Ofa, Lda.                </v>
          </cell>
        </row>
        <row r="10420">
          <cell r="B10420" t="str">
            <v>Torralta-Clube Internacional Férias</v>
          </cell>
        </row>
        <row r="10421">
          <cell r="B10421" t="str">
            <v xml:space="preserve">Torre - Sociedade Confecções, SA   </v>
          </cell>
        </row>
        <row r="10422">
          <cell r="B10422" t="str">
            <v xml:space="preserve">Torre Marco-Com.Tract.Alf.Agric.   </v>
          </cell>
        </row>
        <row r="10423">
          <cell r="B10423" t="str">
            <v xml:space="preserve">Torres &amp; Vaz, Lda                  </v>
          </cell>
        </row>
        <row r="10424">
          <cell r="B10424" t="str">
            <v xml:space="preserve">Torres e Brinkmann, Lda            </v>
          </cell>
        </row>
        <row r="10425">
          <cell r="B10425" t="str">
            <v xml:space="preserve">Torres Portugal, Lda               </v>
          </cell>
        </row>
        <row r="10426">
          <cell r="B10426" t="str">
            <v xml:space="preserve">Torrestir-Tait, Transitários, Lda  </v>
          </cell>
        </row>
        <row r="10427">
          <cell r="B10427" t="str">
            <v xml:space="preserve">Toste Rego, Lda                    </v>
          </cell>
        </row>
        <row r="10428">
          <cell r="B10428" t="str">
            <v xml:space="preserve">Total Electrónica, Lda             </v>
          </cell>
        </row>
        <row r="10429">
          <cell r="B10429" t="str">
            <v>TOTALFINA ELF Portugal-Cª Petról. S</v>
          </cell>
        </row>
        <row r="10430">
          <cell r="B10430" t="str">
            <v xml:space="preserve">TOTALOBRA - Soc.Construções,Lda    </v>
          </cell>
        </row>
        <row r="10431">
          <cell r="B10431" t="str">
            <v xml:space="preserve">Tote Ser Arquitectos,Lda           </v>
          </cell>
        </row>
        <row r="10432">
          <cell r="B10432" t="str">
            <v xml:space="preserve">Totta-Créd. Especializado, SA      </v>
          </cell>
        </row>
        <row r="10433">
          <cell r="B10433" t="str">
            <v xml:space="preserve">Tovim Batista, Lda                 </v>
          </cell>
        </row>
        <row r="10434">
          <cell r="B10434" t="str">
            <v xml:space="preserve">Toys"R"Us Portugal, Lda            </v>
          </cell>
        </row>
        <row r="10435">
          <cell r="B10435" t="str">
            <v>Tp Dois-Tractores Máq.Agrícolas,Lda</v>
          </cell>
        </row>
        <row r="10436">
          <cell r="B10436" t="str">
            <v xml:space="preserve">TPS Consult                        </v>
          </cell>
        </row>
        <row r="10437">
          <cell r="B10437" t="str">
            <v xml:space="preserve">TQ-Travel Quality-Viag.Turismo,Lda </v>
          </cell>
        </row>
        <row r="10438">
          <cell r="B10438" t="str">
            <v xml:space="preserve">Trabatempor-E.Trab.Temporário Lda  </v>
          </cell>
        </row>
        <row r="10439">
          <cell r="B10439" t="str">
            <v>Traçarte-Proj.Arq.Consultadoria,Lda</v>
          </cell>
        </row>
        <row r="10440">
          <cell r="B10440" t="str">
            <v>Trace.It-Gestão e Consultoria, S.A.</v>
          </cell>
        </row>
        <row r="10441">
          <cell r="B10441" t="str">
            <v>Tracevia-Sin.Seg.Gestão Tráfego,Lda</v>
          </cell>
        </row>
        <row r="10442">
          <cell r="B10442" t="str">
            <v xml:space="preserve">Tractil-Tractores Ind.e Agrícola   </v>
          </cell>
        </row>
        <row r="10443">
          <cell r="B10443" t="str">
            <v>Tractopeças-Peç. Máq. Agricolas,Lda</v>
          </cell>
        </row>
        <row r="10444">
          <cell r="B10444" t="str">
            <v xml:space="preserve">Tractorave - Máq.Agricolas, Lda    </v>
          </cell>
        </row>
        <row r="10445">
          <cell r="B10445" t="str">
            <v xml:space="preserve">Tractoreal-Com.Ind.Máq.Agric.Lda   </v>
          </cell>
        </row>
        <row r="10446">
          <cell r="B10446" t="str">
            <v xml:space="preserve">Tractores de Portugal, SA          </v>
          </cell>
        </row>
        <row r="10447">
          <cell r="B10447" t="str">
            <v>Tractoterra-Equip.Ind.Agrícolas,Lda</v>
          </cell>
        </row>
        <row r="10448">
          <cell r="B10448" t="str">
            <v xml:space="preserve">Tracy &amp; Proudfoot Consulting,Lda   </v>
          </cell>
        </row>
        <row r="10449">
          <cell r="B10449" t="str">
            <v xml:space="preserve">Trade Target, Lda                  </v>
          </cell>
        </row>
        <row r="10450">
          <cell r="B10450" t="str">
            <v xml:space="preserve">Tradegal-Importac.E Exportac.Lda   </v>
          </cell>
        </row>
        <row r="10451">
          <cell r="B10451" t="str">
            <v xml:space="preserve">Tradembal, Lda                     </v>
          </cell>
        </row>
        <row r="10452">
          <cell r="B10452" t="str">
            <v xml:space="preserve">Tradingpor-E.Com.Ext. Portugal,SA  </v>
          </cell>
        </row>
        <row r="10453">
          <cell r="B10453" t="str">
            <v>Tradinter-Traduções e Interpret.Lda</v>
          </cell>
        </row>
        <row r="10454">
          <cell r="B10454" t="str">
            <v xml:space="preserve">Traditel                           </v>
          </cell>
        </row>
        <row r="10455">
          <cell r="B10455" t="str">
            <v>Traducta-Tradução,Interp.Inform.Lda</v>
          </cell>
        </row>
        <row r="10456">
          <cell r="B10456" t="str">
            <v>Tradunet-S.Tradução Interpretação,L</v>
          </cell>
        </row>
        <row r="10457">
          <cell r="B10457" t="str">
            <v xml:space="preserve">Trafiurbe-Com.Ind.Máq.P/Sinaliz.SA </v>
          </cell>
        </row>
        <row r="10458">
          <cell r="B10458" t="str">
            <v xml:space="preserve">Tramina Sul-Produç.Artísticas, Lda </v>
          </cell>
        </row>
        <row r="10459">
          <cell r="B10459" t="str">
            <v xml:space="preserve">Tranquilidade,S.A.-Comp.de Seguros </v>
          </cell>
        </row>
        <row r="10460">
          <cell r="B10460" t="str">
            <v xml:space="preserve">Transaje-Transit.Transportes,Lda   </v>
          </cell>
        </row>
        <row r="10461">
          <cell r="B10461" t="str">
            <v xml:space="preserve">Transat-Tours Canada               </v>
          </cell>
        </row>
        <row r="10462">
          <cell r="B10462" t="str">
            <v xml:space="preserve">Transavia                          </v>
          </cell>
        </row>
        <row r="10463">
          <cell r="B10463" t="str">
            <v xml:space="preserve">Transavia.com                      </v>
          </cell>
        </row>
        <row r="10464">
          <cell r="B10464" t="str">
            <v xml:space="preserve">Transavia.Com                      </v>
          </cell>
        </row>
        <row r="10465">
          <cell r="B10465" t="str">
            <v xml:space="preserve">Transcopal-Transf.Com.Papel, Lda   </v>
          </cell>
        </row>
        <row r="10466">
          <cell r="B10466" t="str">
            <v xml:space="preserve">Transdiesel, SL                    </v>
          </cell>
        </row>
        <row r="10467">
          <cell r="B10467" t="str">
            <v xml:space="preserve">Transec Exhibitions Ltd            </v>
          </cell>
        </row>
        <row r="10468">
          <cell r="B10468" t="str">
            <v>Transgráfica-Est.Artes Gráficas, Ld</v>
          </cell>
        </row>
        <row r="10469">
          <cell r="B10469" t="str">
            <v xml:space="preserve">Transgrua - Rep.Aluguer Gruas,Lda  </v>
          </cell>
        </row>
        <row r="10470">
          <cell r="B10470" t="str">
            <v xml:space="preserve">Transinsular-Transp.M.Insulares,SA </v>
          </cell>
        </row>
        <row r="10471">
          <cell r="B10471" t="str">
            <v xml:space="preserve">Transinveste-Construções SA        </v>
          </cell>
        </row>
        <row r="10472">
          <cell r="B10472" t="str">
            <v>Transitec Portugal-Engºs e Cons.Lda</v>
          </cell>
        </row>
        <row r="10473">
          <cell r="B10473" t="str">
            <v xml:space="preserve">Transjornal-Ediç.Publicações, SA   </v>
          </cell>
        </row>
        <row r="10474">
          <cell r="B10474" t="str">
            <v xml:space="preserve">Transmaia - Transportes, Lda       </v>
          </cell>
        </row>
        <row r="10475">
          <cell r="B10475" t="str">
            <v xml:space="preserve">Transmite Beltech, S.A.            </v>
          </cell>
        </row>
        <row r="10476">
          <cell r="B10476" t="str">
            <v xml:space="preserve">Transnáutica-Transp.Navegação, Sa  </v>
          </cell>
        </row>
        <row r="10477">
          <cell r="B10477" t="str">
            <v xml:space="preserve">Transol-Transportes e Turismo, S.A </v>
          </cell>
        </row>
        <row r="10478">
          <cell r="B10478" t="str">
            <v xml:space="preserve">Transom-Com.Aparelh.Imag.Som,Lda   </v>
          </cell>
        </row>
        <row r="10479">
          <cell r="B10479" t="str">
            <v xml:space="preserve">Transp.Francisco Alberto           </v>
          </cell>
        </row>
        <row r="10480">
          <cell r="B10480" t="str">
            <v xml:space="preserve">Transp.Marítimo Parece Machado,Lda </v>
          </cell>
        </row>
        <row r="10481">
          <cell r="B10481" t="str">
            <v xml:space="preserve">Transped-Transitos e Navegação,Lda </v>
          </cell>
        </row>
        <row r="10482">
          <cell r="B10482" t="str">
            <v xml:space="preserve">Transpor                           </v>
          </cell>
        </row>
        <row r="10483">
          <cell r="B10483" t="str">
            <v xml:space="preserve">Transporel-Soc.Eq.Elev.E Tr.,Lda   </v>
          </cell>
        </row>
        <row r="10484">
          <cell r="B10484" t="str">
            <v xml:space="preserve">Transportadora Cent.Pontinha,Lda   </v>
          </cell>
        </row>
        <row r="10485">
          <cell r="B10485" t="str">
            <v xml:space="preserve">Transportes e Turismo de Gaia, Lda </v>
          </cell>
        </row>
        <row r="10486">
          <cell r="B10486" t="str">
            <v>Transportes Estrela de Guifões, Lda</v>
          </cell>
        </row>
        <row r="10487">
          <cell r="B10487" t="str">
            <v xml:space="preserve">Transportes Gonçalo, SA            </v>
          </cell>
        </row>
        <row r="10488">
          <cell r="B10488" t="str">
            <v xml:space="preserve">Transportes José Jorge, Lda        </v>
          </cell>
        </row>
        <row r="10489">
          <cell r="B10489" t="str">
            <v xml:space="preserve">Transportes Luis Simões, SA        </v>
          </cell>
        </row>
        <row r="10490">
          <cell r="B10490" t="str">
            <v xml:space="preserve">Transportes Marco &amp; Silva, Lda     </v>
          </cell>
        </row>
        <row r="10491">
          <cell r="B10491" t="str">
            <v xml:space="preserve">Transportes Mardel, Lda            </v>
          </cell>
        </row>
        <row r="10492">
          <cell r="B10492" t="str">
            <v xml:space="preserve">Transportes Pinteus, Lda           </v>
          </cell>
        </row>
        <row r="10493">
          <cell r="B10493" t="str">
            <v xml:space="preserve">Transportes Sardão, SA             </v>
          </cell>
        </row>
        <row r="10494">
          <cell r="B10494" t="str">
            <v xml:space="preserve">Transportes Topázio                </v>
          </cell>
        </row>
        <row r="10495">
          <cell r="B10495" t="str">
            <v xml:space="preserve">Transportes Trinense, Lda          </v>
          </cell>
        </row>
        <row r="10496">
          <cell r="B10496" t="str">
            <v xml:space="preserve">Transtejo-Transportes Tejo, SA     </v>
          </cell>
        </row>
        <row r="10497">
          <cell r="B10497" t="str">
            <v xml:space="preserve">Transvetra-Transf.Veículos,Lda     </v>
          </cell>
        </row>
        <row r="10498">
          <cell r="B10498" t="str">
            <v xml:space="preserve">Trapin-Revestimentos Pintura,Lda   </v>
          </cell>
        </row>
        <row r="10499">
          <cell r="B10499" t="str">
            <v xml:space="preserve">Traquinices- Nutas Decoração, Lda  </v>
          </cell>
        </row>
        <row r="10500">
          <cell r="B10500" t="str">
            <v xml:space="preserve">Trás-Os-Montes                     </v>
          </cell>
        </row>
        <row r="10501">
          <cell r="B10501" t="str">
            <v xml:space="preserve">Travelclick                        </v>
          </cell>
        </row>
        <row r="10502">
          <cell r="B10502" t="str">
            <v xml:space="preserve">Travem                             </v>
          </cell>
        </row>
        <row r="10503">
          <cell r="B10503" t="str">
            <v xml:space="preserve">Tredimóvel, Lda.                   </v>
          </cell>
        </row>
        <row r="10504">
          <cell r="B10504" t="str">
            <v xml:space="preserve">Trend Watching .Com                </v>
          </cell>
        </row>
        <row r="10505">
          <cell r="B10505" t="str">
            <v>Trendglobal-Tecn.Inf.Comunicação,Ld</v>
          </cell>
        </row>
        <row r="10506">
          <cell r="B10506" t="str">
            <v>Três Lusitanas-Ediç.Publicações,Lda</v>
          </cell>
        </row>
        <row r="10507">
          <cell r="B10507" t="str">
            <v>Três Séculos-Realiz.Hoteleiras, Lda</v>
          </cell>
        </row>
        <row r="10508">
          <cell r="B10508" t="str">
            <v xml:space="preserve">Tresmilar, Lda.                    </v>
          </cell>
        </row>
        <row r="10509">
          <cell r="B10509" t="str">
            <v>Trevauto-Com.Ind.Representações,Lda</v>
          </cell>
        </row>
        <row r="10510">
          <cell r="B10510" t="str">
            <v xml:space="preserve">Triaena Travel                     </v>
          </cell>
        </row>
        <row r="10511">
          <cell r="B10511" t="str">
            <v xml:space="preserve">Triap-Transp.Ideal Apelação, Lda   </v>
          </cell>
        </row>
        <row r="10512">
          <cell r="B10512" t="str">
            <v>Tria-Serviços, Mat.Equipamentos,Lda</v>
          </cell>
        </row>
        <row r="10513">
          <cell r="B10513" t="str">
            <v xml:space="preserve">Triast-Cons.Gestão e Serviços,Lda  </v>
          </cell>
        </row>
        <row r="10514">
          <cell r="B10514" t="str">
            <v>Triauto-Imp.Com.Acess.Automóveis,Ld</v>
          </cell>
        </row>
        <row r="10515">
          <cell r="B10515" t="str">
            <v xml:space="preserve">Tribo Decorações, SA               </v>
          </cell>
        </row>
        <row r="10516">
          <cell r="B10516" t="str">
            <v xml:space="preserve">Tribunal de Contas                 </v>
          </cell>
        </row>
        <row r="10517">
          <cell r="B10517" t="str">
            <v xml:space="preserve">Tricana-Tapeç.Regional Coimbra, SA </v>
          </cell>
        </row>
        <row r="10518">
          <cell r="B10518" t="str">
            <v xml:space="preserve">Triede-C.Proj.Engenharia Civil, SA </v>
          </cell>
        </row>
        <row r="10519">
          <cell r="B10519" t="str">
            <v>Triforma-Formul.e Artes Gráficas Ld</v>
          </cell>
        </row>
        <row r="10520">
          <cell r="B10520" t="str">
            <v xml:space="preserve">Trindade, Brito e Eugénio, Lda     </v>
          </cell>
        </row>
        <row r="10521">
          <cell r="B10521" t="str">
            <v xml:space="preserve">Trineon - Reclamos Luminosos,Lda   </v>
          </cell>
        </row>
        <row r="10522">
          <cell r="B10522" t="str">
            <v>Tripolo - Estruturas Metálicas, Lda</v>
          </cell>
        </row>
        <row r="10523">
          <cell r="B10523" t="str">
            <v>Triquimica-Soluções Quimicas  Ambie</v>
          </cell>
        </row>
        <row r="10524">
          <cell r="B10524" t="str">
            <v xml:space="preserve">Tritec-Automação Industrial, Lda   </v>
          </cell>
        </row>
        <row r="10525">
          <cell r="B10525" t="str">
            <v xml:space="preserve">Tritécnica, Lda                    </v>
          </cell>
        </row>
        <row r="10526">
          <cell r="B10526" t="str">
            <v xml:space="preserve">Triudus                            </v>
          </cell>
        </row>
        <row r="10527">
          <cell r="B10527" t="str">
            <v xml:space="preserve">Triudus - Soc. de Represent.,Lda   </v>
          </cell>
        </row>
        <row r="10528">
          <cell r="B10528" t="str">
            <v xml:space="preserve">Triu-Tecn.Resid.Ind.Urbanos, Lda   </v>
          </cell>
        </row>
        <row r="10529">
          <cell r="B10529" t="str">
            <v xml:space="preserve">Trix - Produções Audiovisuais, Lda </v>
          </cell>
        </row>
        <row r="10530">
          <cell r="B10530" t="str">
            <v xml:space="preserve">TRL, Limited                       </v>
          </cell>
        </row>
        <row r="10531">
          <cell r="B10531" t="str">
            <v xml:space="preserve">Trofipeças-Com.Aces.Veículos, Lda  </v>
          </cell>
        </row>
        <row r="10532">
          <cell r="B10532" t="str">
            <v>TroiaVerde-Explª Hoteleira Imobiliá</v>
          </cell>
        </row>
        <row r="10533">
          <cell r="B10533" t="str">
            <v xml:space="preserve">Tropihotel-Soc.Expl.Hoteleiras,Lda </v>
          </cell>
        </row>
        <row r="10534">
          <cell r="B10534" t="str">
            <v xml:space="preserve">Trovão e Quental, Lda              </v>
          </cell>
        </row>
        <row r="10535">
          <cell r="B10535" t="str">
            <v xml:space="preserve">Trovão Gráfica - Art.Gráficas,Lda  </v>
          </cell>
        </row>
        <row r="10536">
          <cell r="B10536" t="str">
            <v xml:space="preserve">Trusted-Sist.Informação Seguros,SA </v>
          </cell>
        </row>
        <row r="10537">
          <cell r="B10537" t="str">
            <v xml:space="preserve">Trusted-Sist.Informação Seguros,SA </v>
          </cell>
        </row>
        <row r="10538">
          <cell r="B10538" t="str">
            <v xml:space="preserve">TSE-Telecom.Seg.Electrónica,SA     </v>
          </cell>
        </row>
        <row r="10539">
          <cell r="B10539" t="str">
            <v xml:space="preserve">TSE-Turkish Standards Institution  </v>
          </cell>
        </row>
        <row r="10540">
          <cell r="B10540" t="str">
            <v xml:space="preserve">TS-Thomás dos Santos, SA           </v>
          </cell>
        </row>
        <row r="10541">
          <cell r="B10541" t="str">
            <v xml:space="preserve">TUBOFURO - Tubos em PVC, Ldª.      </v>
          </cell>
        </row>
        <row r="10542">
          <cell r="B10542" t="str">
            <v xml:space="preserve">Tuborracha                         </v>
          </cell>
        </row>
        <row r="10543">
          <cell r="B10543" t="str">
            <v xml:space="preserve">Tubotecnica-Soc.Tecn.Tubagens,Lda  </v>
          </cell>
        </row>
        <row r="10544">
          <cell r="B10544" t="str">
            <v xml:space="preserve">Tudor, S.A.                        </v>
          </cell>
        </row>
        <row r="10545">
          <cell r="B10545" t="str">
            <v xml:space="preserve">TUEL-Téc.Unidos de Electrónica,Ldª </v>
          </cell>
        </row>
        <row r="10546">
          <cell r="B10546" t="str">
            <v>Tuel-Técnicos Unidos de Electrónica</v>
          </cell>
        </row>
        <row r="10547">
          <cell r="B10547" t="str">
            <v xml:space="preserve">TUI Portugal S.A.                  </v>
          </cell>
        </row>
        <row r="10548">
          <cell r="B10548" t="str">
            <v xml:space="preserve">Tui UK, Limited                    </v>
          </cell>
        </row>
        <row r="10549">
          <cell r="B10549" t="str">
            <v xml:space="preserve">Tulha Fajanense-Virgílio M.R.S.    </v>
          </cell>
        </row>
        <row r="10550">
          <cell r="B10550" t="str">
            <v>Túlipa Férias-Activ.Hoteleiras, Lda</v>
          </cell>
        </row>
        <row r="10551">
          <cell r="B10551" t="str">
            <v xml:space="preserve">Tunkers                            </v>
          </cell>
        </row>
        <row r="10552">
          <cell r="B10552" t="str">
            <v xml:space="preserve">Tuplub-Turísmo e Publicações, SA   </v>
          </cell>
        </row>
        <row r="10553">
          <cell r="B10553" t="str">
            <v xml:space="preserve">TUPOS Graphic S.A.                 </v>
          </cell>
        </row>
        <row r="10554">
          <cell r="B10554" t="str">
            <v xml:space="preserve">Turazor-Soc.E Turist.D/Açores,Lda  </v>
          </cell>
        </row>
        <row r="10555">
          <cell r="B10555" t="str">
            <v xml:space="preserve">Turbomar-Com. e Tecn. de Máq,Lda   </v>
          </cell>
        </row>
        <row r="10556">
          <cell r="B10556" t="str">
            <v xml:space="preserve">Turbo-Terra Letras-Comunic.Unipes. </v>
          </cell>
        </row>
        <row r="10557">
          <cell r="B10557" t="str">
            <v xml:space="preserve">Turinv-Consultoria Turismo, Lda    </v>
          </cell>
        </row>
        <row r="10558">
          <cell r="B10558" t="str">
            <v>Turisfilmes-Act.Cin.Turist.Hotel.,L</v>
          </cell>
        </row>
        <row r="10559">
          <cell r="B10559" t="str">
            <v xml:space="preserve">Turismadeira                       </v>
          </cell>
        </row>
        <row r="10560">
          <cell r="B10560" t="str">
            <v xml:space="preserve">Turismo Britânico                  </v>
          </cell>
        </row>
        <row r="10561">
          <cell r="B10561" t="str">
            <v xml:space="preserve">Turismo de Lisboa                  </v>
          </cell>
        </row>
        <row r="10562">
          <cell r="B10562" t="str">
            <v xml:space="preserve">Turismo de Portugal IP             </v>
          </cell>
        </row>
        <row r="10563">
          <cell r="B10563" t="str">
            <v>Turismo do Porto e Norte de Portuga</v>
          </cell>
        </row>
        <row r="10564">
          <cell r="B10564" t="str">
            <v xml:space="preserve">Turistrader-Soc.Des.Turístico,Lª   </v>
          </cell>
        </row>
        <row r="10565">
          <cell r="B10565" t="str">
            <v xml:space="preserve">Turisver-Imprensa e Edições, Lda   </v>
          </cell>
        </row>
        <row r="10566">
          <cell r="B10566" t="str">
            <v xml:space="preserve">Turkish Airlines                   </v>
          </cell>
        </row>
        <row r="10567">
          <cell r="B10567" t="str">
            <v xml:space="preserve">Turkish Nacional Committee for EOQ </v>
          </cell>
        </row>
        <row r="10568">
          <cell r="B10568" t="str">
            <v xml:space="preserve">Turotel-Turis.E Hot.D/Açore, S.A.  </v>
          </cell>
        </row>
        <row r="10569">
          <cell r="B10569" t="str">
            <v xml:space="preserve">TUV-Akademie Rheinland-F.Unip.Lda  </v>
          </cell>
        </row>
        <row r="10570">
          <cell r="B10570" t="str">
            <v xml:space="preserve">TV Babo, Lda                       </v>
          </cell>
        </row>
        <row r="10571">
          <cell r="B10571" t="str">
            <v xml:space="preserve">TV Cabo Guadiana, SA               </v>
          </cell>
        </row>
        <row r="10572">
          <cell r="B10572" t="str">
            <v xml:space="preserve">TV Cabo Lisboa,  SA                </v>
          </cell>
        </row>
        <row r="10573">
          <cell r="B10573" t="str">
            <v xml:space="preserve">TV Cabo Porto, SA                  </v>
          </cell>
        </row>
        <row r="10574">
          <cell r="B10574" t="str">
            <v xml:space="preserve">Tv Maia Sat-Mendes e Marques,Lda   </v>
          </cell>
        </row>
        <row r="10575">
          <cell r="B10575" t="str">
            <v xml:space="preserve">TV Shop                            </v>
          </cell>
        </row>
        <row r="10576">
          <cell r="B10576" t="str">
            <v xml:space="preserve">TVI-Televisão Independente, SA     </v>
          </cell>
        </row>
        <row r="10577">
          <cell r="B10577" t="str">
            <v xml:space="preserve">TVtel Grande Porto-Comunicações SA </v>
          </cell>
        </row>
        <row r="10578">
          <cell r="B10578" t="str">
            <v xml:space="preserve">TWICE Technical Trading, Ldª       </v>
          </cell>
        </row>
        <row r="10579">
          <cell r="B10579" t="str">
            <v xml:space="preserve">Twoarrows Comunication, Lda        </v>
          </cell>
        </row>
        <row r="10580">
          <cell r="B10580" t="str">
            <v>Tyco-Integr.Systems (Portugal),Unip</v>
          </cell>
        </row>
        <row r="10581">
          <cell r="B10581" t="str">
            <v xml:space="preserve">Tyrolit-Lda                        </v>
          </cell>
        </row>
        <row r="10582">
          <cell r="B10582" t="str">
            <v xml:space="preserve">U.S.Airways                        </v>
          </cell>
        </row>
        <row r="10583">
          <cell r="B10583" t="str">
            <v xml:space="preserve">U.S.Commercial Service             </v>
          </cell>
        </row>
        <row r="10584">
          <cell r="B10584" t="str">
            <v xml:space="preserve">U.S.Commercial Service Portugal    </v>
          </cell>
        </row>
        <row r="10585">
          <cell r="B10585" t="str">
            <v xml:space="preserve">UCS-Cuidados Integrados Saúde,SA   </v>
          </cell>
        </row>
        <row r="10586">
          <cell r="B10586" t="str">
            <v xml:space="preserve">Udo Schmellenkamp                  </v>
          </cell>
        </row>
        <row r="10587">
          <cell r="B10587" t="str">
            <v xml:space="preserve">Ufis - Airport Solutions           </v>
          </cell>
        </row>
        <row r="10588">
          <cell r="B10588" t="str">
            <v xml:space="preserve">Ufis Airport Solutions GmbH        </v>
          </cell>
        </row>
        <row r="10589">
          <cell r="B10589" t="str">
            <v xml:space="preserve">UFIS-Airport Solutions Gmbh        </v>
          </cell>
        </row>
        <row r="10590">
          <cell r="B10590" t="str">
            <v xml:space="preserve">UIA-Union Internationale Avocats   </v>
          </cell>
        </row>
        <row r="10591">
          <cell r="B10591" t="str">
            <v>UITP-Union Intern.Transports Public</v>
          </cell>
        </row>
        <row r="10592">
          <cell r="B10592" t="str">
            <v xml:space="preserve">UK &amp; Int Press-BLOQUEADO           </v>
          </cell>
        </row>
        <row r="10593">
          <cell r="B10593" t="str">
            <v xml:space="preserve">UKIP Media &amp; Events                </v>
          </cell>
        </row>
        <row r="10594">
          <cell r="B10594" t="str">
            <v xml:space="preserve">Ukip Media &amp; Events                </v>
          </cell>
        </row>
        <row r="10595">
          <cell r="B10595" t="str">
            <v xml:space="preserve">UKIP Media &amp; Events (2008)         </v>
          </cell>
        </row>
        <row r="10596">
          <cell r="B10596" t="str">
            <v xml:space="preserve">UKIP Media Events Ltd              </v>
          </cell>
        </row>
        <row r="10597">
          <cell r="B10597" t="str">
            <v xml:space="preserve">ULI Europe - Urban Land Institute  </v>
          </cell>
        </row>
        <row r="10598">
          <cell r="B10598" t="str">
            <v xml:space="preserve">Ulisses Tomás de Simas             </v>
          </cell>
        </row>
        <row r="10599">
          <cell r="B10599" t="str">
            <v xml:space="preserve">ULI-The Urban Land Institute       </v>
          </cell>
        </row>
        <row r="10600">
          <cell r="B10600" t="str">
            <v>Ultimo Take-Pr.Vídeo Audio,Unip.Lda</v>
          </cell>
        </row>
        <row r="10601">
          <cell r="B10601" t="str">
            <v xml:space="preserve">Ultra Desporto, Lda                </v>
          </cell>
        </row>
        <row r="10602">
          <cell r="B10602" t="str">
            <v xml:space="preserve">Ultra Electronics Airport Systems  </v>
          </cell>
        </row>
        <row r="10603">
          <cell r="B10603" t="str">
            <v>Ultra Imagem-C.Public.Marketing,Lda</v>
          </cell>
        </row>
        <row r="10604">
          <cell r="B10604" t="str">
            <v xml:space="preserve">Ultracomp-C.Comp.Electrónicos,Lda  </v>
          </cell>
        </row>
        <row r="10605">
          <cell r="B10605" t="str">
            <v xml:space="preserve">Ultradesign-Public.Decoração,Lda   </v>
          </cell>
        </row>
        <row r="10606">
          <cell r="B10606" t="str">
            <v xml:space="preserve">Ultramarine Partnership Ltd        </v>
          </cell>
        </row>
        <row r="10607">
          <cell r="B10607" t="str">
            <v xml:space="preserve">Ultratur Portugal-Viagens Turismo, </v>
          </cell>
        </row>
        <row r="10608">
          <cell r="B10608" t="str">
            <v xml:space="preserve">Ump -Unid. Material Protecção, Lda </v>
          </cell>
        </row>
        <row r="10609">
          <cell r="B10609" t="str">
            <v xml:space="preserve">UmPontoQuatro                      </v>
          </cell>
        </row>
        <row r="10610">
          <cell r="B10610" t="str">
            <v xml:space="preserve">Unalbor - União Ind.Borrachas,SA   </v>
          </cell>
        </row>
        <row r="10611">
          <cell r="B10611" t="str">
            <v xml:space="preserve">Unave                              </v>
          </cell>
        </row>
        <row r="10612">
          <cell r="B10612" t="str">
            <v xml:space="preserve">UNHCR-United Nations Com.Refugees  </v>
          </cell>
        </row>
        <row r="10613">
          <cell r="B10613" t="str">
            <v>UNIÃO CERÂMICAS - Almeida &amp;Pimentel</v>
          </cell>
        </row>
        <row r="10614">
          <cell r="B10614" t="str">
            <v>UNIÃO CERÂMICAS - Almeida &amp;Pimentel</v>
          </cell>
        </row>
        <row r="10615">
          <cell r="B10615" t="str">
            <v xml:space="preserve">União Comercial (Funchal), Lda.    </v>
          </cell>
        </row>
        <row r="10616">
          <cell r="B10616" t="str">
            <v>União das Misericórdias Portuguesas</v>
          </cell>
        </row>
        <row r="10617">
          <cell r="B10617" t="str">
            <v xml:space="preserve">União Gráfica Angrense             </v>
          </cell>
        </row>
        <row r="10618">
          <cell r="B10618" t="str">
            <v xml:space="preserve">União Gráfica Angrense,Unipess.Lda </v>
          </cell>
        </row>
        <row r="10619">
          <cell r="B10619" t="str">
            <v xml:space="preserve">União Humanitária Doentes Cancro   </v>
          </cell>
        </row>
        <row r="10620">
          <cell r="B10620" t="str">
            <v xml:space="preserve">Única Comunicação-Ed.Publicações,  </v>
          </cell>
        </row>
        <row r="10621">
          <cell r="B10621" t="str">
            <v xml:space="preserve">Unicate-Com.Máq.Equip.Acess.Lda.   </v>
          </cell>
        </row>
        <row r="10622">
          <cell r="B10622" t="str">
            <v>Unicate-P.Unid.C.Aces.P/Tractores,L</v>
          </cell>
        </row>
        <row r="10623">
          <cell r="B10623" t="str">
            <v xml:space="preserve">Unicer Bebidas, SA                 </v>
          </cell>
        </row>
        <row r="10624">
          <cell r="B10624" t="str">
            <v>Unicergest-Gest.Serv.Distribuição,S</v>
          </cell>
        </row>
        <row r="10625">
          <cell r="B10625" t="str">
            <v xml:space="preserve">Unicofa-Coop.Abast.P.Aliment.Crl   </v>
          </cell>
        </row>
        <row r="10626">
          <cell r="B10626" t="str">
            <v xml:space="preserve">Unicre-Cartão Intern.Crédito,SA    </v>
          </cell>
        </row>
        <row r="10627">
          <cell r="B10627" t="str">
            <v>Unihsnor-U.Ass.Hotelaria Rest.Norte</v>
          </cell>
        </row>
        <row r="10628">
          <cell r="B10628" t="str">
            <v xml:space="preserve">Unilogos-Com.Rep.Log.Bebidas,Lda   </v>
          </cell>
        </row>
        <row r="10629">
          <cell r="B10629" t="str">
            <v xml:space="preserve">Unimagem-Comunic.e Imagem, SA      </v>
          </cell>
        </row>
        <row r="10630">
          <cell r="B10630" t="str">
            <v xml:space="preserve">Unimaque - Electr.Industr.,Lda     </v>
          </cell>
        </row>
        <row r="10631">
          <cell r="B10631" t="str">
            <v xml:space="preserve">Unimotor-Soc.Autom.Acessórios, Lda </v>
          </cell>
        </row>
        <row r="10632">
          <cell r="B10632" t="str">
            <v xml:space="preserve">Uninova-Inst.Des Novas Tecnolgias  </v>
          </cell>
        </row>
        <row r="10633">
          <cell r="B10633" t="str">
            <v xml:space="preserve">Union Bank Of Switzewrland         </v>
          </cell>
        </row>
        <row r="10634">
          <cell r="B10634" t="str">
            <v xml:space="preserve">Union National Fédér. d'Organismes </v>
          </cell>
        </row>
        <row r="10635">
          <cell r="B10635" t="str">
            <v xml:space="preserve">Unipélago - Representações, Lda    </v>
          </cell>
        </row>
        <row r="10636">
          <cell r="B10636" t="str">
            <v xml:space="preserve">Uniplex, Lda.                      </v>
          </cell>
        </row>
        <row r="10637">
          <cell r="B10637" t="str">
            <v xml:space="preserve">Uniquatro - Metalurgica, Lda       </v>
          </cell>
        </row>
        <row r="10638">
          <cell r="B10638" t="str">
            <v xml:space="preserve">Unirego Motores-Com.Automóveis,Lda </v>
          </cell>
        </row>
        <row r="10639">
          <cell r="B10639" t="str">
            <v xml:space="preserve">Unistock Engineering, Lda          </v>
          </cell>
        </row>
        <row r="10640">
          <cell r="B10640" t="str">
            <v xml:space="preserve">Unisys (Portugal)-Sist.Inform.SA.  </v>
          </cell>
        </row>
        <row r="10641">
          <cell r="B10641" t="str">
            <v xml:space="preserve">United Airlines                    </v>
          </cell>
        </row>
        <row r="10642">
          <cell r="B10642" t="str">
            <v xml:space="preserve">Uniterme-Proj.Inst.Térmicas,Lda    </v>
          </cell>
        </row>
        <row r="10643">
          <cell r="B10643" t="str">
            <v>Unitrato-Un.Turistico-Hoteleiras,SA</v>
          </cell>
        </row>
        <row r="10644">
          <cell r="B10644" t="str">
            <v xml:space="preserve">Univ. Nova Lisboa-Fac. Economia    </v>
          </cell>
        </row>
        <row r="10645">
          <cell r="B10645" t="str">
            <v xml:space="preserve">Univ.Algarve-Laboratório ITUCCA    </v>
          </cell>
        </row>
        <row r="10646">
          <cell r="B10646" t="str">
            <v xml:space="preserve">Univ.Algarve-Unid.Ciências Exactas </v>
          </cell>
        </row>
        <row r="10647">
          <cell r="B10647" t="str">
            <v xml:space="preserve">Univ.Nova Lisboa-E.N.Saúde Pública </v>
          </cell>
        </row>
        <row r="10648">
          <cell r="B10648" t="str">
            <v xml:space="preserve">Univ.Nova Lisboa-F.Ciênc.Tecnol.   </v>
          </cell>
        </row>
        <row r="10649">
          <cell r="B10649" t="str">
            <v xml:space="preserve">Univ.Nova Lisboa-F.Direito         </v>
          </cell>
        </row>
        <row r="10650">
          <cell r="B10650" t="str">
            <v xml:space="preserve">Univ.Nova Lisboa-F.Economia        </v>
          </cell>
        </row>
        <row r="10651">
          <cell r="B10651" t="str">
            <v xml:space="preserve">Univ.Nova Lisboa-F.Informática     </v>
          </cell>
        </row>
        <row r="10652">
          <cell r="B10652" t="str">
            <v xml:space="preserve">Univar Iberia, SA                  </v>
          </cell>
        </row>
        <row r="10653">
          <cell r="B10653" t="str">
            <v xml:space="preserve">Univers.Lisboa - Museu de Ciência  </v>
          </cell>
        </row>
        <row r="10654">
          <cell r="B10654" t="str">
            <v xml:space="preserve">Universal Motors (UM)-Eq.Electr.SA </v>
          </cell>
        </row>
        <row r="10655">
          <cell r="B10655" t="str">
            <v xml:space="preserve">Universidade Católica Portuguesa   </v>
          </cell>
        </row>
        <row r="10656">
          <cell r="B10656" t="str">
            <v xml:space="preserve">Universidade de Aveiro             </v>
          </cell>
        </row>
        <row r="10657">
          <cell r="B10657" t="str">
            <v>Universidade de Lisboa Facul.de Dir</v>
          </cell>
        </row>
        <row r="10658">
          <cell r="B10658" t="str">
            <v xml:space="preserve">Universidade do Algarve            </v>
          </cell>
        </row>
        <row r="10659">
          <cell r="B10659" t="str">
            <v xml:space="preserve">Universidade do Algarve            </v>
          </cell>
        </row>
        <row r="10660">
          <cell r="B10660" t="str">
            <v xml:space="preserve">Universidade dos Açores            </v>
          </cell>
        </row>
        <row r="10661">
          <cell r="B10661" t="str">
            <v xml:space="preserve">Universidade Minho-Escola Direito  </v>
          </cell>
        </row>
        <row r="10662">
          <cell r="B10662" t="str">
            <v>Universitas-Coop.Ens.Sup.I.Cient.CR</v>
          </cell>
        </row>
        <row r="10663">
          <cell r="B10663" t="str">
            <v xml:space="preserve">Universiteid Leiden                </v>
          </cell>
        </row>
        <row r="10664">
          <cell r="B10664" t="str">
            <v xml:space="preserve">University Antwerpen - ITMMA       </v>
          </cell>
        </row>
        <row r="10665">
          <cell r="B10665" t="str">
            <v xml:space="preserve">University of  Westminster         </v>
          </cell>
        </row>
        <row r="10666">
          <cell r="B10666" t="str">
            <v xml:space="preserve">University Of Cape Town            </v>
          </cell>
        </row>
        <row r="10667">
          <cell r="B10667" t="str">
            <v xml:space="preserve">Univex-Com.Autom.,Soc.Unipes.,Lda  </v>
          </cell>
        </row>
        <row r="10668">
          <cell r="B10668" t="str">
            <v xml:space="preserve">UniWeb Consultoria e Formação,SA   </v>
          </cell>
        </row>
        <row r="10669">
          <cell r="B10669" t="str">
            <v xml:space="preserve">Unor - Embalagens, S.A.            </v>
          </cell>
        </row>
        <row r="10670">
          <cell r="B10670" t="str">
            <v xml:space="preserve">Unox-Equip.Hoteleiros, SA          </v>
          </cell>
        </row>
        <row r="10671">
          <cell r="B10671" t="str">
            <v xml:space="preserve">Upideia-Com.Eventos,Multimédia,Lda </v>
          </cell>
        </row>
        <row r="10672">
          <cell r="B10672" t="str">
            <v xml:space="preserve">Upla-Fab.Universal de Plasticos    </v>
          </cell>
        </row>
        <row r="10673">
          <cell r="B10673" t="str">
            <v xml:space="preserve">Uppartner-Comun.Marketing, SA      </v>
          </cell>
        </row>
        <row r="10674">
          <cell r="B10674" t="str">
            <v>Upper Case Consulting,Cong.Prot.Lda</v>
          </cell>
        </row>
        <row r="10675">
          <cell r="B10675" t="str">
            <v>UPS of Portugal-Tr.I.Mercad.Unip.Ld</v>
          </cell>
        </row>
        <row r="10676">
          <cell r="B10676" t="str">
            <v xml:space="preserve">Urban Land Institute               </v>
          </cell>
        </row>
        <row r="10677">
          <cell r="B10677" t="str">
            <v xml:space="preserve">Urban Mobility, Lda                </v>
          </cell>
        </row>
        <row r="10678">
          <cell r="B10678" t="str">
            <v xml:space="preserve">Urbana - design Eq.Mob.Urbano,Ld   </v>
          </cell>
        </row>
        <row r="10679">
          <cell r="B10679" t="str">
            <v xml:space="preserve">Urbanos                            </v>
          </cell>
        </row>
        <row r="10680">
          <cell r="B10680" t="str">
            <v xml:space="preserve">Urbanos- Distribuição Expresso SA  </v>
          </cell>
        </row>
        <row r="10681">
          <cell r="B10681" t="str">
            <v xml:space="preserve">Urbanos Soluções S.A.              </v>
          </cell>
        </row>
        <row r="10682">
          <cell r="B10682" t="str">
            <v xml:space="preserve">Urbanos Solutions                  </v>
          </cell>
        </row>
        <row r="10683">
          <cell r="B10683" t="str">
            <v>Urbiteme-Soc.Cons.Projectistas, Lda</v>
          </cell>
        </row>
        <row r="10684">
          <cell r="B10684" t="str">
            <v xml:space="preserve">URÍA MENÉNDEZ                      </v>
          </cell>
        </row>
        <row r="10685">
          <cell r="B10685" t="str">
            <v xml:space="preserve">URS                                </v>
          </cell>
        </row>
        <row r="10686">
          <cell r="B10686" t="str">
            <v>Urvinapor-Art. DE Hig.e Segurança,L</v>
          </cell>
        </row>
        <row r="10687">
          <cell r="B10687" t="str">
            <v xml:space="preserve">US Airways                         </v>
          </cell>
        </row>
        <row r="10688">
          <cell r="B10688" t="str">
            <v xml:space="preserve">Utilimpa, Lda                      </v>
          </cell>
        </row>
        <row r="10689">
          <cell r="B10689" t="str">
            <v xml:space="preserve">utilizavel                         </v>
          </cell>
        </row>
        <row r="10690">
          <cell r="B10690" t="str">
            <v xml:space="preserve">utilizavel                         </v>
          </cell>
        </row>
        <row r="10691">
          <cell r="B10691" t="str">
            <v xml:space="preserve">Utilum-Iluminação Industrial,Lda   </v>
          </cell>
        </row>
        <row r="10692">
          <cell r="B10692" t="str">
            <v xml:space="preserve">Utilvet - Produtos P/Animais,Lda   </v>
          </cell>
        </row>
        <row r="10693">
          <cell r="B10693" t="str">
            <v xml:space="preserve">Uzina de Publicidade,Lda           </v>
          </cell>
        </row>
        <row r="10694">
          <cell r="B10694" t="str">
            <v xml:space="preserve">V. Garcia, Lda.                    </v>
          </cell>
        </row>
        <row r="10695">
          <cell r="B10695" t="str">
            <v xml:space="preserve">V.C.M.-Soc. Construções, Lda       </v>
          </cell>
        </row>
        <row r="10696">
          <cell r="B10696" t="str">
            <v xml:space="preserve">V.M.R.-Redes Informáticas, Lda     </v>
          </cell>
        </row>
        <row r="10697">
          <cell r="B10697" t="str">
            <v xml:space="preserve">V.Reis Lda.                        </v>
          </cell>
        </row>
        <row r="10698">
          <cell r="B10698" t="str">
            <v xml:space="preserve">V3A-Construç.Instal.Especiais,Lda  </v>
          </cell>
        </row>
        <row r="10699">
          <cell r="B10699" t="str">
            <v xml:space="preserve">Vadeca Jardins, SA                 </v>
          </cell>
        </row>
        <row r="10700">
          <cell r="B10700" t="str">
            <v xml:space="preserve">Vadeca Serviços-Limp.Industrial,SA </v>
          </cell>
        </row>
        <row r="10701">
          <cell r="B10701" t="str">
            <v>Vadeca-Ambiente-Preservação e Contr</v>
          </cell>
        </row>
        <row r="10702">
          <cell r="B10702" t="str">
            <v xml:space="preserve">Vadeca-Eq.Limpeza Ind.Urbana,Lda   </v>
          </cell>
        </row>
        <row r="10703">
          <cell r="B10703" t="str">
            <v xml:space="preserve">Vadeca-J. C. Donas, Lda.           </v>
          </cell>
        </row>
        <row r="10704">
          <cell r="B10704" t="str">
            <v>Valadas &amp; Crespo-Com. Impot. Exp. L</v>
          </cell>
        </row>
        <row r="10705">
          <cell r="B10705" t="str">
            <v xml:space="preserve">Valarme - Rep.Export., Lda         </v>
          </cell>
        </row>
        <row r="10706">
          <cell r="B10706" t="str">
            <v xml:space="preserve">Valcontrol, Lda                    </v>
          </cell>
        </row>
        <row r="10707">
          <cell r="B10707" t="str">
            <v xml:space="preserve">Valdemar de Sousa Cabral           </v>
          </cell>
        </row>
        <row r="10708">
          <cell r="B10708" t="str">
            <v xml:space="preserve">Valdemar J.V.Rafael                </v>
          </cell>
        </row>
        <row r="10709">
          <cell r="B10709" t="str">
            <v xml:space="preserve">VALDEMAR MARTINS MARCALO           </v>
          </cell>
        </row>
        <row r="10710">
          <cell r="B10710" t="str">
            <v xml:space="preserve">Valdemar Rodrigues Ribeiro         </v>
          </cell>
        </row>
        <row r="10711">
          <cell r="B10711" t="str">
            <v>Vale de Lobo, Resort Turist.Luxo, S</v>
          </cell>
        </row>
        <row r="10712">
          <cell r="B10712" t="str">
            <v xml:space="preserve">Vale do Garrão-Urb.Construção,Ld   </v>
          </cell>
        </row>
        <row r="10713">
          <cell r="B10713" t="str">
            <v xml:space="preserve">Valentim A. M .Martins, Lda.       </v>
          </cell>
        </row>
        <row r="10714">
          <cell r="B10714" t="str">
            <v xml:space="preserve">Valentim Carvalho Electrónica,SA   </v>
          </cell>
        </row>
        <row r="10715">
          <cell r="B10715" t="str">
            <v xml:space="preserve">Valentim de Carvalho-C.E Ind.S.A.  </v>
          </cell>
        </row>
        <row r="10716">
          <cell r="B10716" t="str">
            <v xml:space="preserve">Valentim Ribeiro Gonç.Basto,Sucr   </v>
          </cell>
        </row>
        <row r="10717">
          <cell r="B10717" t="str">
            <v xml:space="preserve">Valentin Mikos                     </v>
          </cell>
        </row>
        <row r="10718">
          <cell r="B10718" t="str">
            <v xml:space="preserve">Valentina M. Costa Pereira         </v>
          </cell>
        </row>
        <row r="10719">
          <cell r="B10719" t="str">
            <v xml:space="preserve">Valéria Cristina Marques Ramos     </v>
          </cell>
        </row>
        <row r="10720">
          <cell r="B10720" t="str">
            <v xml:space="preserve">Valério - Bombas e Motores, Lda    </v>
          </cell>
        </row>
        <row r="10721">
          <cell r="B10721" t="str">
            <v>Valletto, Produtos Alimentares, Lda</v>
          </cell>
        </row>
        <row r="10722">
          <cell r="B10722" t="str">
            <v xml:space="preserve">Vallon Gmbh                        </v>
          </cell>
        </row>
        <row r="10723">
          <cell r="B10723" t="str">
            <v xml:space="preserve">Valor Humano Selection, Lda        </v>
          </cell>
        </row>
        <row r="10724">
          <cell r="B10724" t="str">
            <v xml:space="preserve">Valter Batalha                     </v>
          </cell>
        </row>
        <row r="10725">
          <cell r="B10725" t="str">
            <v xml:space="preserve">Valter Manuel Teixeira Santos      </v>
          </cell>
        </row>
        <row r="10726">
          <cell r="B10726" t="str">
            <v xml:space="preserve">Valter Miguel de Gouveia Luís      </v>
          </cell>
        </row>
        <row r="10727">
          <cell r="B10727" t="str">
            <v xml:space="preserve">Valtintas, Lda                     </v>
          </cell>
        </row>
        <row r="10728">
          <cell r="B10728" t="str">
            <v xml:space="preserve">Value Thinking-Av.Consult.Imob.LDA </v>
          </cell>
        </row>
        <row r="10729">
          <cell r="B10729" t="str">
            <v xml:space="preserve">Valux - Abel da Costa Valério      </v>
          </cell>
        </row>
        <row r="10730">
          <cell r="B10730" t="str">
            <v xml:space="preserve">Val-Valorização de Activos,S A     </v>
          </cell>
        </row>
        <row r="10731">
          <cell r="B10731" t="str">
            <v xml:space="preserve">Valvitrans - Máq.E.Transporte,Lda  </v>
          </cell>
        </row>
        <row r="10732">
          <cell r="B10732" t="str">
            <v>Van Chest-Instalações Especiais,Lda</v>
          </cell>
        </row>
        <row r="10733">
          <cell r="B10733" t="str">
            <v xml:space="preserve">Van Geel Portugal, Lda.            </v>
          </cell>
        </row>
        <row r="10734">
          <cell r="B10734" t="str">
            <v xml:space="preserve">VANDA MARIA ALVES SOUSA FIUZA      </v>
          </cell>
        </row>
        <row r="10735">
          <cell r="B10735" t="str">
            <v xml:space="preserve">VANDA MARIA MATEUS COSTA           </v>
          </cell>
        </row>
        <row r="10736">
          <cell r="B10736" t="str">
            <v xml:space="preserve">VANDA MARINA PAULO CONSTANTINO     </v>
          </cell>
        </row>
        <row r="10737">
          <cell r="B10737" t="str">
            <v xml:space="preserve">Vanguarserviços-C.Máq.Tr.Solos,Lda </v>
          </cell>
        </row>
        <row r="10738">
          <cell r="B10738" t="str">
            <v xml:space="preserve">Vânia Cristina Pinto da Costa      </v>
          </cell>
        </row>
        <row r="10739">
          <cell r="B10739" t="str">
            <v xml:space="preserve">Vânia Cristina Pinto da Costa      </v>
          </cell>
        </row>
        <row r="10740">
          <cell r="B10740" t="str">
            <v xml:space="preserve">Vânia Cristina Pinto da Costa      </v>
          </cell>
        </row>
        <row r="10741">
          <cell r="B10741" t="str">
            <v xml:space="preserve">VANIA SOFIA DA CUNHA LUIS FELIX    </v>
          </cell>
        </row>
        <row r="10742">
          <cell r="B10742" t="str">
            <v xml:space="preserve">Vantagem + - Consult.Formação,Lda  </v>
          </cell>
        </row>
        <row r="10743">
          <cell r="B10743" t="str">
            <v xml:space="preserve">Vap - Veículos Automov.Peças,Lda   </v>
          </cell>
        </row>
        <row r="10744">
          <cell r="B10744" t="str">
            <v xml:space="preserve">Vaprema - Soc.Ind.Caix.Alumin,Lda  </v>
          </cell>
        </row>
        <row r="10745">
          <cell r="B10745" t="str">
            <v xml:space="preserve">Varela e C., Lda.                  </v>
          </cell>
        </row>
        <row r="10746">
          <cell r="B10746" t="str">
            <v xml:space="preserve">Varitrans-Ag.Naveg.Transito, Lda   </v>
          </cell>
        </row>
        <row r="10747">
          <cell r="B10747" t="str">
            <v xml:space="preserve">VASCO ANICETO OLIVEIRA COSTA MELO  </v>
          </cell>
        </row>
        <row r="10748">
          <cell r="B10748" t="str">
            <v xml:space="preserve">Vasco Aniceto Oliveira Costa Melo  </v>
          </cell>
        </row>
        <row r="10749">
          <cell r="B10749" t="str">
            <v>VASCO DOMINGOS VELOSO MARTINS  RIBE</v>
          </cell>
        </row>
        <row r="10750">
          <cell r="B10750" t="str">
            <v xml:space="preserve">Vasco Ferreira Machado             </v>
          </cell>
        </row>
        <row r="10751">
          <cell r="B10751" t="str">
            <v xml:space="preserve">Vasco José Guerreiro Virgílio      </v>
          </cell>
        </row>
        <row r="10752">
          <cell r="B10752" t="str">
            <v xml:space="preserve">Vasco M.P.M.Fern. Thomaz           </v>
          </cell>
        </row>
        <row r="10753">
          <cell r="B10753" t="str">
            <v xml:space="preserve">Vasco M.S.G.Frade Almeida          </v>
          </cell>
        </row>
        <row r="10754">
          <cell r="B10754" t="str">
            <v xml:space="preserve">Vasco Pessoa, SA                   </v>
          </cell>
        </row>
        <row r="10755">
          <cell r="B10755" t="str">
            <v xml:space="preserve">Vasco Sequeira Alves               </v>
          </cell>
        </row>
        <row r="10756">
          <cell r="B10756" t="str">
            <v xml:space="preserve">Vasconcelos et al, Lda             </v>
          </cell>
        </row>
        <row r="10757">
          <cell r="B10757" t="str">
            <v xml:space="preserve">Vasp Premium, Lda                  </v>
          </cell>
        </row>
        <row r="10758">
          <cell r="B10758" t="str">
            <v xml:space="preserve">Vasrel - Marcenar.decoração,Lda    </v>
          </cell>
        </row>
        <row r="10759">
          <cell r="B10759" t="str">
            <v xml:space="preserve">Vatel-Comp.Produt.Alimentares,S.A. </v>
          </cell>
        </row>
        <row r="10760">
          <cell r="B10760" t="str">
            <v xml:space="preserve">Vau-Produções Audiovisuais. Lda    </v>
          </cell>
        </row>
        <row r="10761">
          <cell r="B10761" t="str">
            <v xml:space="preserve">Vaz de Carvalho &amp; Soares, Lda      </v>
          </cell>
        </row>
        <row r="10762">
          <cell r="B10762" t="str">
            <v>VBDATA-Serv. Equip.Informáticos,Lda</v>
          </cell>
        </row>
        <row r="10763">
          <cell r="B10763" t="str">
            <v xml:space="preserve">VCentrum-Cª Com.Veículos, Lda      </v>
          </cell>
        </row>
        <row r="10764">
          <cell r="B10764" t="str">
            <v>Vecofabril-Acess.Transf.Veículos,SA</v>
          </cell>
        </row>
        <row r="10765">
          <cell r="B10765" t="str">
            <v xml:space="preserve">VecoJuncal-Com.Mobil.Ilum.Unip.Lda </v>
          </cell>
        </row>
        <row r="10766">
          <cell r="B10766" t="str">
            <v xml:space="preserve">Vecor-Produções Gráficas, Lda      </v>
          </cell>
        </row>
        <row r="10767">
          <cell r="B10767" t="str">
            <v xml:space="preserve">Vector Mais                        </v>
          </cell>
        </row>
        <row r="10768">
          <cell r="B10768" t="str">
            <v xml:space="preserve">Veda Açores-Serv.Mat.C.Civil, Lda  </v>
          </cell>
        </row>
        <row r="10769">
          <cell r="B10769" t="str">
            <v xml:space="preserve">Vedal-Metalo Transformadora, Lda   </v>
          </cell>
        </row>
        <row r="10770">
          <cell r="B10770" t="str">
            <v xml:space="preserve">Vedamisto, Lda                     </v>
          </cell>
        </row>
        <row r="10771">
          <cell r="B10771" t="str">
            <v xml:space="preserve">Vedantes do Porto                  </v>
          </cell>
        </row>
        <row r="10772">
          <cell r="B10772" t="str">
            <v>Vedap-Espaços Verdes Sivicultura, V</v>
          </cell>
        </row>
        <row r="10773">
          <cell r="B10773" t="str">
            <v xml:space="preserve">Vedarame-Ved.Redes Metálicas, Lda. </v>
          </cell>
        </row>
        <row r="10774">
          <cell r="B10774" t="str">
            <v xml:space="preserve">Vedasul-Vedantes do Sul, Lda       </v>
          </cell>
        </row>
        <row r="10775">
          <cell r="B10775" t="str">
            <v xml:space="preserve">Vedicerca-Soc. Rep. Agro-Pec.Lda   </v>
          </cell>
        </row>
        <row r="10776">
          <cell r="B10776" t="str">
            <v>Vedior Psicoforma-D.Humano Empr.Lda</v>
          </cell>
        </row>
        <row r="10777">
          <cell r="B10777" t="str">
            <v>Vedrol - Vedantes e Rolamentos, Lda</v>
          </cell>
        </row>
        <row r="10778">
          <cell r="B10778" t="str">
            <v xml:space="preserve">Veicomer-Comércio Peças Veiculos   </v>
          </cell>
        </row>
        <row r="10779">
          <cell r="B10779" t="str">
            <v xml:space="preserve">Veículos e Equip.de Manutenc.Lda   </v>
          </cell>
        </row>
        <row r="10780">
          <cell r="B10780" t="str">
            <v xml:space="preserve">Vela Latina - Cent.Comercial,Lda   </v>
          </cell>
        </row>
        <row r="10781">
          <cell r="B10781" t="str">
            <v>Velhas &amp; Pires, Construção Civil, L</v>
          </cell>
        </row>
        <row r="10782">
          <cell r="B10782" t="str">
            <v xml:space="preserve">Veloso Catering Unipessoal         </v>
          </cell>
        </row>
        <row r="10783">
          <cell r="B10783" t="str">
            <v xml:space="preserve">Veloso e Troca, Lda                </v>
          </cell>
        </row>
        <row r="10784">
          <cell r="B10784" t="str">
            <v xml:space="preserve">Vemetec - Eng.Sist.Serviços, Lda   </v>
          </cell>
        </row>
        <row r="10785">
          <cell r="B10785" t="str">
            <v xml:space="preserve">Venâncio Costa Lda.                </v>
          </cell>
        </row>
        <row r="10786">
          <cell r="B10786" t="str">
            <v xml:space="preserve">Venâncio e Pedro, Lda.             </v>
          </cell>
        </row>
        <row r="10787">
          <cell r="B10787" t="str">
            <v>VENDAP - Soc.Port.Alug.Venda Eq.Lda</v>
          </cell>
        </row>
        <row r="10788">
          <cell r="B10788" t="str">
            <v>Vendap Loc - Aluguer de Equipamento</v>
          </cell>
        </row>
        <row r="10789">
          <cell r="B10789" t="str">
            <v>Ventarco-Ventilação e Ar Condic.,Ld</v>
          </cell>
        </row>
        <row r="10790">
          <cell r="B10790" t="str">
            <v xml:space="preserve">Ventifor-Rep. Eq.e Assist.Tec.Lda  </v>
          </cell>
        </row>
        <row r="10791">
          <cell r="B10791" t="str">
            <v xml:space="preserve">Ventilarco-Est.Proj.V.Ar Cond.Lda  </v>
          </cell>
        </row>
        <row r="10792">
          <cell r="B10792" t="str">
            <v>Ventilarco-Industrias Tecnicas Espe</v>
          </cell>
        </row>
        <row r="10793">
          <cell r="B10793" t="str">
            <v xml:space="preserve">Venusti Unipessoal,Lda             </v>
          </cell>
        </row>
        <row r="10794">
          <cell r="B10794" t="str">
            <v xml:space="preserve">Vera Catarina M.Morgado da Silva   </v>
          </cell>
        </row>
        <row r="10795">
          <cell r="B10795" t="str">
            <v xml:space="preserve">VERA CRISTINA N. SANTOS BORREGO    </v>
          </cell>
        </row>
        <row r="10796">
          <cell r="B10796" t="str">
            <v xml:space="preserve">Vera Curiel                        </v>
          </cell>
        </row>
        <row r="10797">
          <cell r="B10797" t="str">
            <v xml:space="preserve">Vera Lúcia Carvalho Ornelas Torres </v>
          </cell>
        </row>
        <row r="10798">
          <cell r="B10798" t="str">
            <v xml:space="preserve">Vera Prokic                        </v>
          </cell>
        </row>
        <row r="10799">
          <cell r="B10799" t="str">
            <v xml:space="preserve">Vercor - Artigos Electricos, Lda   </v>
          </cell>
        </row>
        <row r="10800">
          <cell r="B10800" t="str">
            <v xml:space="preserve">Verd Hotel-Empreend.Hoteleiros,Lda </v>
          </cell>
        </row>
        <row r="10801">
          <cell r="B10801" t="str">
            <v xml:space="preserve">Verdarte - Flor e Jardins, Lda     </v>
          </cell>
        </row>
        <row r="10802">
          <cell r="B10802" t="str">
            <v xml:space="preserve">Verde Soft                         </v>
          </cell>
        </row>
        <row r="10803">
          <cell r="B10803" t="str">
            <v xml:space="preserve">Verdegolf-Campos Golf Açores,Sa    </v>
          </cell>
        </row>
        <row r="10804">
          <cell r="B10804" t="str">
            <v xml:space="preserve">Verdes Ares-Jardins Esp.Verdes,Lda </v>
          </cell>
        </row>
        <row r="10805">
          <cell r="B10805" t="str">
            <v xml:space="preserve">VeriSign, Inc                      </v>
          </cell>
        </row>
        <row r="10806">
          <cell r="B10806" t="str">
            <v>Verlag Dashofer-Ed.Profissionais,Ld</v>
          </cell>
        </row>
        <row r="10807">
          <cell r="B10807" t="str">
            <v xml:space="preserve">Veronika S. Vasconcelos            </v>
          </cell>
        </row>
        <row r="10808">
          <cell r="B10808" t="str">
            <v xml:space="preserve">Vertical - Soc.Iluminação, Lda     </v>
          </cell>
        </row>
        <row r="10809">
          <cell r="B10809" t="str">
            <v xml:space="preserve">Vertical-Imp. e Comunicação, S.A   </v>
          </cell>
        </row>
        <row r="10810">
          <cell r="B10810" t="str">
            <v xml:space="preserve">Vesauto-Automóveis, Reparações,Lda </v>
          </cell>
        </row>
        <row r="10811">
          <cell r="B10811" t="str">
            <v xml:space="preserve">Vestireme-Sistemas Integrados      </v>
          </cell>
        </row>
        <row r="10812">
          <cell r="B10812" t="str">
            <v xml:space="preserve">Vetrometal                         </v>
          </cell>
        </row>
        <row r="10813">
          <cell r="B10813" t="str">
            <v xml:space="preserve">Vetroplás-Ind.Tranf.Polímeros,Lda  </v>
          </cell>
        </row>
        <row r="10814">
          <cell r="B10814" t="str">
            <v xml:space="preserve">Vetus-Com.Arte e decoração, Lda    </v>
          </cell>
        </row>
        <row r="10815">
          <cell r="B10815" t="str">
            <v xml:space="preserve">Vexa-Comércio Representações,Lda   </v>
          </cell>
        </row>
        <row r="10816">
          <cell r="B10816" t="str">
            <v xml:space="preserve">VGA-Constr.Instalaç.Especiais,Lda  </v>
          </cell>
        </row>
        <row r="10817">
          <cell r="B10817" t="str">
            <v xml:space="preserve">Via Directa-Serviço de Estaf.,Lda  </v>
          </cell>
        </row>
        <row r="10818">
          <cell r="B10818" t="str">
            <v xml:space="preserve">Via Guide GmbH                     </v>
          </cell>
        </row>
        <row r="10819">
          <cell r="B10819" t="str">
            <v>Via Verde Portugal-Gestão de Siste-</v>
          </cell>
        </row>
        <row r="10820">
          <cell r="B10820" t="str">
            <v xml:space="preserve">Viagens Abreu, S.A.                </v>
          </cell>
        </row>
        <row r="10821">
          <cell r="B10821" t="str">
            <v xml:space="preserve">Viagens El Corte Inglês            </v>
          </cell>
        </row>
        <row r="10822">
          <cell r="B10822" t="str">
            <v xml:space="preserve">Viajes Iberia, SA                  </v>
          </cell>
        </row>
        <row r="10823">
          <cell r="B10823" t="str">
            <v>VIALSIL - Construção e Conservação,</v>
          </cell>
        </row>
        <row r="10824">
          <cell r="B10824" t="str">
            <v xml:space="preserve">Vialsil-Constr. e Conservação,Lda  </v>
          </cell>
        </row>
        <row r="10825">
          <cell r="B10825" t="str">
            <v xml:space="preserve">Viana Praia-Activ.Hoteleiras,SA    </v>
          </cell>
        </row>
        <row r="10826">
          <cell r="B10826" t="str">
            <v xml:space="preserve">Vianas-Maq.Ferram.Mat.Incend,Lda   </v>
          </cell>
        </row>
        <row r="10827">
          <cell r="B10827" t="str">
            <v>Viaponte-Proj.Consult.Engenharia,SA</v>
          </cell>
        </row>
        <row r="10828">
          <cell r="B10828" t="str">
            <v>Viapor - Equipamentos e Serviços, L</v>
          </cell>
        </row>
        <row r="10829">
          <cell r="B10829" t="str">
            <v xml:space="preserve">Viata-S.Tecnologias Informação, SA </v>
          </cell>
        </row>
        <row r="10830">
          <cell r="B10830" t="str">
            <v xml:space="preserve">Viatel-Tecnologia de Comunic. SA   </v>
          </cell>
        </row>
        <row r="10831">
          <cell r="B10831" t="str">
            <v xml:space="preserve">Vibeiras - Soc. Com. Plantas, Sa   </v>
          </cell>
        </row>
        <row r="10832">
          <cell r="B10832" t="str">
            <v xml:space="preserve">Vibeiras - Soc.Com.Plantas, SA     </v>
          </cell>
        </row>
        <row r="10833">
          <cell r="B10833" t="str">
            <v xml:space="preserve">Viborel - Distribuição, SA         </v>
          </cell>
        </row>
        <row r="10834">
          <cell r="B10834" t="str">
            <v>Vice - Versa -Serviços Tradução Lda</v>
          </cell>
        </row>
        <row r="10835">
          <cell r="B10835" t="str">
            <v xml:space="preserve">Vicente Barreto                    </v>
          </cell>
        </row>
        <row r="10836">
          <cell r="B10836" t="str">
            <v xml:space="preserve">Vicente e Fazeres, Lda             </v>
          </cell>
        </row>
        <row r="10837">
          <cell r="B10837" t="str">
            <v xml:space="preserve">Vicente Manuel Marçal Viveiros     </v>
          </cell>
        </row>
        <row r="10838">
          <cell r="B10838" t="str">
            <v xml:space="preserve">Vicentes - Representações          </v>
          </cell>
        </row>
        <row r="10839">
          <cell r="B10839" t="str">
            <v xml:space="preserve">Victor - Industrias Mecânicas, Lda </v>
          </cell>
        </row>
        <row r="10840">
          <cell r="B10840" t="str">
            <v xml:space="preserve">Victor &amp; Isabel, Lda               </v>
          </cell>
        </row>
        <row r="10841">
          <cell r="B10841" t="str">
            <v xml:space="preserve">Victor do Carmo Cruz               </v>
          </cell>
        </row>
        <row r="10842">
          <cell r="B10842" t="str">
            <v xml:space="preserve">Victor João dos Santos Antunes     </v>
          </cell>
        </row>
        <row r="10843">
          <cell r="B10843" t="str">
            <v xml:space="preserve">VICTOR JOSE ALVES RESENDES         </v>
          </cell>
        </row>
        <row r="10844">
          <cell r="B10844" t="str">
            <v xml:space="preserve">Victor Manuel Card. Castanheira    </v>
          </cell>
        </row>
        <row r="10845">
          <cell r="B10845" t="str">
            <v>Victor Manuel Cerqueira C.Milheirão</v>
          </cell>
        </row>
        <row r="10846">
          <cell r="B10846" t="str">
            <v xml:space="preserve">Victor Manuel da Luz dos Santos    </v>
          </cell>
        </row>
        <row r="10847">
          <cell r="B10847" t="str">
            <v xml:space="preserve">VICTOR MANUEL DA SILVA MATOS       </v>
          </cell>
        </row>
        <row r="10848">
          <cell r="B10848" t="str">
            <v xml:space="preserve">Victor Manuel de Sousa             </v>
          </cell>
        </row>
        <row r="10849">
          <cell r="B10849" t="str">
            <v xml:space="preserve">Victor Manuel Dinis Marques,       </v>
          </cell>
        </row>
        <row r="10850">
          <cell r="B10850" t="str">
            <v xml:space="preserve">Victor Manuel Duarte Oliveira      </v>
          </cell>
        </row>
        <row r="10851">
          <cell r="B10851" t="str">
            <v xml:space="preserve">VICTOR MANUEL FIGUEIREDO           </v>
          </cell>
        </row>
        <row r="10852">
          <cell r="B10852" t="str">
            <v xml:space="preserve">VICTOR MANUEL FREITAS CABRAL       </v>
          </cell>
        </row>
        <row r="10853">
          <cell r="B10853" t="str">
            <v xml:space="preserve">Victor Manuel L. Lopes Teixeira    </v>
          </cell>
        </row>
        <row r="10854">
          <cell r="B10854" t="str">
            <v xml:space="preserve">VICTOR MANUEL PIRES ROCHA          </v>
          </cell>
        </row>
        <row r="10855">
          <cell r="B10855" t="str">
            <v xml:space="preserve">Victor Marques                     </v>
          </cell>
        </row>
        <row r="10856">
          <cell r="B10856" t="str">
            <v>Victor Marques &amp; Assoc.-S.Advogados</v>
          </cell>
        </row>
        <row r="10857">
          <cell r="B10857" t="str">
            <v xml:space="preserve">Victor Quental-Soc.Unipessoal.Ld   </v>
          </cell>
        </row>
        <row r="10858">
          <cell r="B10858" t="str">
            <v xml:space="preserve">Vida Económica - Editorial, SA     </v>
          </cell>
        </row>
        <row r="10859">
          <cell r="B10859" t="str">
            <v xml:space="preserve">Vida Segura                        </v>
          </cell>
        </row>
        <row r="10860">
          <cell r="B10860" t="str">
            <v xml:space="preserve">Vidafo-Com.Ac.Máq.Terrapl.Mar.Lda  </v>
          </cell>
        </row>
        <row r="10861">
          <cell r="B10861" t="str">
            <v xml:space="preserve">Vidal Vieira Travassos             </v>
          </cell>
        </row>
        <row r="10862">
          <cell r="B10862" t="str">
            <v xml:space="preserve">Video Vinyl de Sérgio Avelar       </v>
          </cell>
        </row>
        <row r="10863">
          <cell r="B10863" t="str">
            <v xml:space="preserve">Videocolor-Lab.Fotoacab.Cores,Lda  </v>
          </cell>
        </row>
        <row r="10864">
          <cell r="B10864" t="str">
            <v xml:space="preserve">Videofono-Imagem,Som e Edição,Lda  </v>
          </cell>
        </row>
        <row r="10865">
          <cell r="B10865" t="str">
            <v xml:space="preserve">Videogest - Filmes Tecn.Form.Lda   </v>
          </cell>
        </row>
        <row r="10866">
          <cell r="B10866" t="str">
            <v xml:space="preserve">Videovisão Electrónica, Lda        </v>
          </cell>
        </row>
        <row r="10867">
          <cell r="B10867" t="str">
            <v xml:space="preserve">Vidraria de Lavra                  </v>
          </cell>
        </row>
        <row r="10868">
          <cell r="B10868" t="str">
            <v xml:space="preserve">Vidraria do Pereiró, Lda           </v>
          </cell>
        </row>
        <row r="10869">
          <cell r="B10869" t="str">
            <v xml:space="preserve">Vidraria Farense                   </v>
          </cell>
        </row>
        <row r="10870">
          <cell r="B10870" t="str">
            <v xml:space="preserve">Vidraria Padroense-Com.Vidros,Lda  </v>
          </cell>
        </row>
        <row r="10871">
          <cell r="B10871" t="str">
            <v xml:space="preserve">Vidreira de Santa Iria             </v>
          </cell>
        </row>
        <row r="10872">
          <cell r="B10872" t="str">
            <v xml:space="preserve">Vidreira do Brasil, Lda.           </v>
          </cell>
        </row>
        <row r="10873">
          <cell r="B10873" t="str">
            <v xml:space="preserve">Vidreira Ideal do Fundão           </v>
          </cell>
        </row>
        <row r="10874">
          <cell r="B10874" t="str">
            <v xml:space="preserve">Vidreira Louletana, Lda            </v>
          </cell>
        </row>
        <row r="10875">
          <cell r="B10875" t="str">
            <v xml:space="preserve">Vidreira Luclana,Lda               </v>
          </cell>
        </row>
        <row r="10876">
          <cell r="B10876" t="str">
            <v xml:space="preserve">Vidrocacém-Com.Ind. Vidros, Lda    </v>
          </cell>
        </row>
        <row r="10877">
          <cell r="B10877" t="str">
            <v>Vidropol-Estratif.Fibra de Vidro,Sa</v>
          </cell>
        </row>
        <row r="10878">
          <cell r="B10878" t="str">
            <v xml:space="preserve">Vidrossintra - Vidros Sintra, Lda  </v>
          </cell>
        </row>
        <row r="10879">
          <cell r="B10879" t="str">
            <v xml:space="preserve">Viegas Brito &amp; Bota Guerreiro, Lda </v>
          </cell>
        </row>
        <row r="10880">
          <cell r="B10880" t="str">
            <v xml:space="preserve">Vieira &amp; Vieira, Lda               </v>
          </cell>
        </row>
        <row r="10881">
          <cell r="B10881" t="str">
            <v xml:space="preserve">Vieira de Almeida &amp; Associados     </v>
          </cell>
        </row>
        <row r="10882">
          <cell r="B10882" t="str">
            <v xml:space="preserve">Vieira e Couto, Lda                </v>
          </cell>
        </row>
        <row r="10883">
          <cell r="B10883" t="str">
            <v xml:space="preserve">Vieira Pinto e Ribeiro, Lda.       </v>
          </cell>
        </row>
        <row r="10884">
          <cell r="B10884" t="str">
            <v xml:space="preserve">Vieiras-Fabr.Mat.Construção,Lda    </v>
          </cell>
        </row>
        <row r="10885">
          <cell r="B10885" t="str">
            <v>Vifato - Soc.Com.Equip.Prot.Ind, Ld</v>
          </cell>
        </row>
        <row r="10886">
          <cell r="B10886" t="str">
            <v>VIFERSA - Máq. Ferram. Acessór. Lda</v>
          </cell>
        </row>
        <row r="10887">
          <cell r="B10887" t="str">
            <v>Vigilarme-Sistemas de Segurança, S.</v>
          </cell>
        </row>
        <row r="10888">
          <cell r="B10888" t="str">
            <v xml:space="preserve">Viking Aviation Limited            </v>
          </cell>
        </row>
        <row r="10889">
          <cell r="B10889" t="str">
            <v xml:space="preserve">Vila e Saavedra                    </v>
          </cell>
        </row>
        <row r="10890">
          <cell r="B10890" t="str">
            <v xml:space="preserve">Vila Galé - Soc.Empr.Turist.,S.A.  </v>
          </cell>
        </row>
        <row r="10891">
          <cell r="B10891" t="str">
            <v>Vila Galé-Cintra Int.Inv.Turisticos</v>
          </cell>
        </row>
        <row r="10892">
          <cell r="B10892" t="str">
            <v xml:space="preserve">Vila Joya                          </v>
          </cell>
        </row>
        <row r="10893">
          <cell r="B10893" t="str">
            <v>Vila Sol III - Empr.Urbanísticos, S</v>
          </cell>
        </row>
        <row r="10894">
          <cell r="B10894" t="str">
            <v xml:space="preserve">Vila Sol IV - Gestão Hoteleira, SA </v>
          </cell>
        </row>
        <row r="10895">
          <cell r="B10895" t="str">
            <v>Vilabrindes-Publ.Import.Export.,Lda</v>
          </cell>
        </row>
        <row r="10896">
          <cell r="B10896" t="str">
            <v xml:space="preserve">Vilapeças-Com. Ac. Autom., Lda     </v>
          </cell>
        </row>
        <row r="10897">
          <cell r="B10897" t="str">
            <v xml:space="preserve">Vilaplano - Construções, Lda       </v>
          </cell>
        </row>
        <row r="10898">
          <cell r="B10898" t="str">
            <v xml:space="preserve">Vilaverde &amp; Pratas,Consultores,Lda </v>
          </cell>
        </row>
        <row r="10899">
          <cell r="B10899" t="str">
            <v xml:space="preserve">Villa A 110 - Soluç.Tecnológ.Lda   </v>
          </cell>
        </row>
        <row r="10900">
          <cell r="B10900" t="str">
            <v>Vilmaro Ribeiro Queirós-Desp.Of.Lda</v>
          </cell>
        </row>
        <row r="10901">
          <cell r="B10901" t="str">
            <v>Vimac-Mat. Tecnicas  Electricidade,</v>
          </cell>
        </row>
        <row r="10902">
          <cell r="B10902" t="str">
            <v xml:space="preserve">Vindotco UK Ltd                    </v>
          </cell>
        </row>
        <row r="10903">
          <cell r="B10903" t="str">
            <v xml:space="preserve">Vinicom-Com.Distrib.Bebidas, Lda   </v>
          </cell>
        </row>
        <row r="10904">
          <cell r="B10904" t="str">
            <v xml:space="preserve">VinilConsta-Public. Serviços, Lda  </v>
          </cell>
        </row>
        <row r="10905">
          <cell r="B10905" t="str">
            <v xml:space="preserve">Viniljob - Publicidade, Lda        </v>
          </cell>
        </row>
        <row r="10906">
          <cell r="B10906" t="str">
            <v xml:space="preserve">Vinitrade, Lda                     </v>
          </cell>
        </row>
        <row r="10907">
          <cell r="B10907" t="str">
            <v xml:space="preserve">Vinloja-Com.Selecção Vinhos, Lda   </v>
          </cell>
        </row>
        <row r="10908">
          <cell r="B10908" t="str">
            <v>Vinura-Soc.Agricola e Imobiliária,S</v>
          </cell>
        </row>
        <row r="10909">
          <cell r="B10909" t="str">
            <v>VIOLANTE MARIA ALVES SEQUEIRA DUART</v>
          </cell>
        </row>
        <row r="10910">
          <cell r="B10910" t="str">
            <v xml:space="preserve">Violante Rosado Carvalho Cortes    </v>
          </cell>
        </row>
        <row r="10911">
          <cell r="B10911" t="str">
            <v xml:space="preserve">Vip Executive Suites Marquês       </v>
          </cell>
        </row>
        <row r="10912">
          <cell r="B10912" t="str">
            <v>Vip Zurique-E.Hotel.Quinta Ferro, L</v>
          </cell>
        </row>
        <row r="10913">
          <cell r="B10913" t="str">
            <v xml:space="preserve">Vipeclima - Montag.Rep.Frio, Lda   </v>
          </cell>
        </row>
        <row r="10914">
          <cell r="B10914" t="str">
            <v xml:space="preserve">Viprensa-Soc.Editora Algarve, Lda  </v>
          </cell>
        </row>
        <row r="10915">
          <cell r="B10915" t="str">
            <v xml:space="preserve">VIRCLAR-Fab.VidroTemp.,Duplo,Lda   </v>
          </cell>
        </row>
        <row r="10916">
          <cell r="B10916" t="str">
            <v xml:space="preserve">Virfránpublicidad                  </v>
          </cell>
        </row>
        <row r="10917">
          <cell r="B10917" t="str">
            <v xml:space="preserve">Virgílio Amaral Damaso e Filhos    </v>
          </cell>
        </row>
        <row r="10918">
          <cell r="B10918" t="str">
            <v xml:space="preserve">Virgilio António P. Ferreira       </v>
          </cell>
        </row>
        <row r="10919">
          <cell r="B10919" t="str">
            <v xml:space="preserve">Virgílio da Silva Valadas          </v>
          </cell>
        </row>
        <row r="10920">
          <cell r="B10920" t="str">
            <v xml:space="preserve">Virgílio Luna, Lda                 </v>
          </cell>
        </row>
        <row r="10921">
          <cell r="B10921" t="str">
            <v xml:space="preserve">Virgilio Machado Costa             </v>
          </cell>
        </row>
        <row r="10922">
          <cell r="B10922" t="str">
            <v xml:space="preserve">VIRGINIA LURDES MONTEIRO           </v>
          </cell>
        </row>
        <row r="10923">
          <cell r="B10923" t="str">
            <v xml:space="preserve">Virt Publicidade, Lda              </v>
          </cell>
        </row>
        <row r="10924">
          <cell r="B10924" t="str">
            <v>Visabeira-Socº Tecnica  Obras Proje</v>
          </cell>
        </row>
        <row r="10925">
          <cell r="B10925" t="str">
            <v xml:space="preserve">VISANDOTUDO, Com. Mat. Const., Ldª </v>
          </cell>
        </row>
        <row r="10926">
          <cell r="B10926" t="str">
            <v>Visão X-Prod.Com.Audiovisual,Uni,Ld</v>
          </cell>
        </row>
        <row r="10927">
          <cell r="B10927" t="str">
            <v xml:space="preserve">Vision-Box S.A.                    </v>
          </cell>
        </row>
        <row r="10928">
          <cell r="B10928" t="str">
            <v xml:space="preserve">VIsitBritain                       </v>
          </cell>
        </row>
        <row r="10929">
          <cell r="B10929" t="str">
            <v xml:space="preserve">Vista Alegre Atlantis, SA          </v>
          </cell>
        </row>
        <row r="10930">
          <cell r="B10930" t="str">
            <v xml:space="preserve">Vista Alegre-Louças,Vidr.Ut.,Lda   </v>
          </cell>
        </row>
        <row r="10931">
          <cell r="B10931" t="str">
            <v>Visual Attack-Vis. Merchandising,Sa</v>
          </cell>
        </row>
        <row r="10932">
          <cell r="B10932" t="str">
            <v xml:space="preserve">Visual Forma-Form.Progr.N.Tecn.Lda </v>
          </cell>
        </row>
        <row r="10933">
          <cell r="B10933" t="str">
            <v xml:space="preserve">Visualmaster-Com.Audiovisuais,Lda  </v>
          </cell>
        </row>
        <row r="10934">
          <cell r="B10934" t="str">
            <v xml:space="preserve">Vitor Armando Daniel de Almeida    </v>
          </cell>
        </row>
        <row r="10935">
          <cell r="B10935" t="str">
            <v xml:space="preserve">Vitor Batista-Serv.Tecn.Aduan.Lda  </v>
          </cell>
        </row>
        <row r="10936">
          <cell r="B10936" t="str">
            <v xml:space="preserve">Vitor Carvalho-Limpezas-Unip,,Lda  </v>
          </cell>
        </row>
        <row r="10937">
          <cell r="B10937" t="str">
            <v xml:space="preserve">VITOR DELGADO MARIA                </v>
          </cell>
        </row>
        <row r="10938">
          <cell r="B10938" t="str">
            <v xml:space="preserve">Vitor Filipe Viegas Pires          </v>
          </cell>
        </row>
        <row r="10939">
          <cell r="B10939" t="str">
            <v xml:space="preserve">VITOR HUGO DOS SANTOS GRACA        </v>
          </cell>
        </row>
        <row r="10940">
          <cell r="B10940" t="str">
            <v xml:space="preserve">VITOR JOAO ALMEIDA                 </v>
          </cell>
        </row>
        <row r="10941">
          <cell r="B10941" t="str">
            <v xml:space="preserve">VÍTOR JOSE NEVES DE ANDRADE        </v>
          </cell>
        </row>
        <row r="10942">
          <cell r="B10942" t="str">
            <v xml:space="preserve">Vitor José Pedro Roque Clemente    </v>
          </cell>
        </row>
        <row r="10943">
          <cell r="B10943" t="str">
            <v xml:space="preserve">VITOR LEONEL ABREU SILVA DUARTE    </v>
          </cell>
        </row>
        <row r="10944">
          <cell r="B10944" t="str">
            <v xml:space="preserve">Vitor M Cardoso Sintra             </v>
          </cell>
        </row>
        <row r="10945">
          <cell r="B10945" t="str">
            <v xml:space="preserve">VITOR MANUEL A. DA SILVA MARQUES   </v>
          </cell>
        </row>
        <row r="10946">
          <cell r="B10946" t="str">
            <v xml:space="preserve">Vitor Manuel A.C.Mendes            </v>
          </cell>
        </row>
        <row r="10947">
          <cell r="B10947" t="str">
            <v xml:space="preserve">Vitor Manuel A.Rodrigues           </v>
          </cell>
        </row>
        <row r="10948">
          <cell r="B10948" t="str">
            <v xml:space="preserve">VITOR MANUEL BAPTISTA ALELUIA      </v>
          </cell>
        </row>
        <row r="10949">
          <cell r="B10949" t="str">
            <v xml:space="preserve">VITOR MANUEL BATISTA ALMEIDA       </v>
          </cell>
        </row>
        <row r="10950">
          <cell r="B10950" t="str">
            <v xml:space="preserve">Vitor Manuel C. Veres              </v>
          </cell>
        </row>
        <row r="10951">
          <cell r="B10951" t="str">
            <v xml:space="preserve">Vitor Manuel Cardoso Gomes         </v>
          </cell>
        </row>
        <row r="10952">
          <cell r="B10952" t="str">
            <v xml:space="preserve">VITOR MANUEL DOS SANTOS NARCISO    </v>
          </cell>
        </row>
        <row r="10953">
          <cell r="B10953" t="str">
            <v xml:space="preserve">VITOR MANUEL LAMY SILVESTRE SANTOS </v>
          </cell>
        </row>
        <row r="10954">
          <cell r="B10954" t="str">
            <v xml:space="preserve">VITOR MANUEL MARTINS RODRIGUES     </v>
          </cell>
        </row>
        <row r="10955">
          <cell r="B10955" t="str">
            <v xml:space="preserve">VITOR MANUEL MENDONÇA VALENTIM     </v>
          </cell>
        </row>
        <row r="10956">
          <cell r="B10956" t="str">
            <v xml:space="preserve">VITOR MANUEL PIRES SANTOS          </v>
          </cell>
        </row>
        <row r="10957">
          <cell r="B10957" t="str">
            <v xml:space="preserve">Vitor Manuel Quental Pereira       </v>
          </cell>
        </row>
        <row r="10958">
          <cell r="B10958" t="str">
            <v xml:space="preserve">Vitor Manuel Reis Brito            </v>
          </cell>
        </row>
        <row r="10959">
          <cell r="B10959" t="str">
            <v xml:space="preserve">Vitor Manuel Ribeiro Alves         </v>
          </cell>
        </row>
        <row r="10960">
          <cell r="B10960" t="str">
            <v xml:space="preserve">Vitor Manuel Ribeiro Silva         </v>
          </cell>
        </row>
        <row r="10961">
          <cell r="B10961" t="str">
            <v xml:space="preserve">Vitor Manuel Rodrigues Ribeiro     </v>
          </cell>
        </row>
        <row r="10962">
          <cell r="B10962" t="str">
            <v xml:space="preserve">Vitor Manuel Teixeira Lamelas      </v>
          </cell>
        </row>
        <row r="10963">
          <cell r="B10963" t="str">
            <v xml:space="preserve">VITOR MANUEL VAZ PAIVA             </v>
          </cell>
        </row>
        <row r="10964">
          <cell r="B10964" t="str">
            <v xml:space="preserve">VITOR MIGUEL DA SILVA JORGE        </v>
          </cell>
        </row>
        <row r="10965">
          <cell r="B10965" t="str">
            <v xml:space="preserve">Vitor Orge                         </v>
          </cell>
        </row>
        <row r="10966">
          <cell r="B10966" t="str">
            <v xml:space="preserve">Vitor Sérgio Cardoso Rodrigues     </v>
          </cell>
        </row>
        <row r="10967">
          <cell r="B10967" t="str">
            <v xml:space="preserve">Vitorino M. Abelho Januário        </v>
          </cell>
        </row>
        <row r="10968">
          <cell r="B10968" t="str">
            <v xml:space="preserve">Vitorino Maria Ramos               </v>
          </cell>
        </row>
        <row r="10969">
          <cell r="B10969" t="str">
            <v xml:space="preserve">Vitrilab-Mat.Equip.Laboratório,Lda </v>
          </cell>
        </row>
        <row r="10970">
          <cell r="B10970" t="str">
            <v xml:space="preserve">Vivaldo do Pilar Custódio          </v>
          </cell>
        </row>
        <row r="10971">
          <cell r="B10971" t="str">
            <v xml:space="preserve">Vivaldo José Duarte Sequeira       </v>
          </cell>
        </row>
        <row r="10972">
          <cell r="B10972" t="str">
            <v xml:space="preserve">Viveiros S. Jorge, Lda             </v>
          </cell>
        </row>
        <row r="10973">
          <cell r="B10973" t="str">
            <v xml:space="preserve">Viveirosintra, Lda                 </v>
          </cell>
        </row>
        <row r="10974">
          <cell r="B10974" t="str">
            <v xml:space="preserve">Vivmar-Ass.Viv.Marisc.Ria Formosa  </v>
          </cell>
        </row>
        <row r="10975">
          <cell r="B10975" t="str">
            <v>VLADIMIRO ALEXANDRE GUERREIRO CONDA</v>
          </cell>
        </row>
        <row r="10976">
          <cell r="B10976" t="str">
            <v xml:space="preserve">VLF Confecções, Lda.               </v>
          </cell>
        </row>
        <row r="10977">
          <cell r="B10977" t="str">
            <v xml:space="preserve">Vodafone Portugal-Com.Pessoais,SA  </v>
          </cell>
        </row>
        <row r="10978">
          <cell r="B10978" t="str">
            <v>Volataria-Activ.Agro-Ambientais,Lda</v>
          </cell>
        </row>
        <row r="10979">
          <cell r="B10979" t="str">
            <v xml:space="preserve">Volkswagen Autoeuropa,Lda          </v>
          </cell>
        </row>
        <row r="10980">
          <cell r="B10980" t="str">
            <v xml:space="preserve">VOM-Instalações Especiais, Lda     </v>
          </cell>
        </row>
        <row r="10981">
          <cell r="B10981" t="str">
            <v>Vortal-Com.Electro Consult.Multim.S</v>
          </cell>
        </row>
        <row r="10982">
          <cell r="B10982" t="str">
            <v xml:space="preserve">Vortice - Equip. Cientificos, Lda  </v>
          </cell>
        </row>
        <row r="10983">
          <cell r="B10983" t="str">
            <v xml:space="preserve">Vostoc-Ass.Imigrantes Leste Europa </v>
          </cell>
        </row>
        <row r="10984">
          <cell r="B10984" t="str">
            <v xml:space="preserve">Voxmédia-Comunic.e Marketing,SA    </v>
          </cell>
        </row>
        <row r="10985">
          <cell r="B10985" t="str">
            <v xml:space="preserve">Voyages C. Mathez                  </v>
          </cell>
        </row>
        <row r="10986">
          <cell r="B10986" t="str">
            <v xml:space="preserve">VPS Construções, Lda               </v>
          </cell>
        </row>
        <row r="10987">
          <cell r="B10987" t="str">
            <v xml:space="preserve">VRR-Comercio Acessório,Lda         </v>
          </cell>
        </row>
        <row r="10988">
          <cell r="B10988" t="str">
            <v xml:space="preserve">Vsa Inovação                       </v>
          </cell>
        </row>
        <row r="10989">
          <cell r="B10989" t="str">
            <v xml:space="preserve">VSC-Alug.Veículos s/Condutor,Lda   </v>
          </cell>
        </row>
        <row r="10990">
          <cell r="B10990" t="str">
            <v xml:space="preserve">VTD-Veículos Automóveis, SA        </v>
          </cell>
        </row>
        <row r="10991">
          <cell r="B10991" t="str">
            <v xml:space="preserve">VTM-C.Engenharia e Planeamento,Ld  </v>
          </cell>
        </row>
        <row r="10992">
          <cell r="B10992" t="str">
            <v>Vulcal-Vulcanizações e Lubrificante</v>
          </cell>
        </row>
        <row r="10993">
          <cell r="B10993" t="str">
            <v>VWR International-M.Laboratório,Lda</v>
          </cell>
        </row>
        <row r="10994">
          <cell r="B10994" t="str">
            <v xml:space="preserve">Waldemar &amp; Tavares, Lda            </v>
          </cell>
        </row>
        <row r="10995">
          <cell r="B10995" t="str">
            <v xml:space="preserve">Wall Street Institute de Portugal, </v>
          </cell>
        </row>
        <row r="10996">
          <cell r="B10996" t="str">
            <v xml:space="preserve">WALTER ALBERTO AMARAL MENDES       </v>
          </cell>
        </row>
        <row r="10997">
          <cell r="B10997" t="str">
            <v xml:space="preserve">Walter M.B. Medeiros, Lda          </v>
          </cell>
        </row>
        <row r="10998">
          <cell r="B10998" t="str">
            <v xml:space="preserve">Walter Marçal Nascimento Castro    </v>
          </cell>
        </row>
        <row r="10999">
          <cell r="B10999" t="str">
            <v xml:space="preserve">Walter Medeiros                    </v>
          </cell>
        </row>
        <row r="11000">
          <cell r="B11000" t="str">
            <v xml:space="preserve">WALTER OLIVEIRA DA PONTE,Lda       </v>
          </cell>
        </row>
        <row r="11001">
          <cell r="B11001" t="str">
            <v xml:space="preserve">Walter Vargas Noia                 </v>
          </cell>
        </row>
        <row r="11002">
          <cell r="B11002" t="str">
            <v xml:space="preserve">Warburg Dillon Read                </v>
          </cell>
        </row>
        <row r="11003">
          <cell r="B11003" t="str">
            <v xml:space="preserve">Watson Wyatt International Ltd.    </v>
          </cell>
        </row>
        <row r="11004">
          <cell r="B11004" t="str">
            <v xml:space="preserve">Wavecom-Soluções Rádio             </v>
          </cell>
        </row>
        <row r="11005">
          <cell r="B11005" t="str">
            <v xml:space="preserve">Wavionix - Software, Ltd           </v>
          </cell>
        </row>
        <row r="11006">
          <cell r="B11006" t="str">
            <v xml:space="preserve">WBC-World Business Connection,Lda  </v>
          </cell>
        </row>
        <row r="11007">
          <cell r="B11007" t="str">
            <v xml:space="preserve">WCP-EQUIPAMENTOS PARA O LAR, SA    </v>
          </cell>
        </row>
        <row r="11008">
          <cell r="B11008" t="str">
            <v xml:space="preserve">WDL-Comunicação e Desing,Lda       </v>
          </cell>
        </row>
        <row r="11009">
          <cell r="B11009" t="str">
            <v xml:space="preserve">Wdm Limited                        </v>
          </cell>
        </row>
        <row r="11010">
          <cell r="B11010" t="str">
            <v xml:space="preserve">We Focus, B.V.                     </v>
          </cell>
        </row>
        <row r="11011">
          <cell r="B11011" t="str">
            <v xml:space="preserve">We3urg                             </v>
          </cell>
        </row>
        <row r="11012">
          <cell r="B11012" t="str">
            <v xml:space="preserve">Webdote.com-Soluç.Interactivas,Lda </v>
          </cell>
        </row>
        <row r="11013">
          <cell r="B11013" t="str">
            <v xml:space="preserve">Web-Lab-Sistemas de Informação,SA  </v>
          </cell>
        </row>
        <row r="11014">
          <cell r="B11014" t="str">
            <v xml:space="preserve">Webtraços-Edições e Marketing      </v>
          </cell>
        </row>
        <row r="11015">
          <cell r="B11015" t="str">
            <v xml:space="preserve">Webvision-Tecn.Seg.Informática,Lda </v>
          </cell>
        </row>
        <row r="11016">
          <cell r="B11016" t="str">
            <v xml:space="preserve">Webwise-Soluç.Inf.Empresariais,Lda </v>
          </cell>
        </row>
        <row r="11017">
          <cell r="B11017" t="str">
            <v>Webworks-Desenv.Aplic.Internet, Lda</v>
          </cell>
        </row>
        <row r="11018">
          <cell r="B11018" t="str">
            <v xml:space="preserve">Wechange II-Cons.Rec.Hum.Lda       </v>
          </cell>
        </row>
        <row r="11019">
          <cell r="B11019" t="str">
            <v>Wedotech-Comp.Ideias e Tecnologia ,</v>
          </cell>
        </row>
        <row r="11020">
          <cell r="B11020" t="str">
            <v xml:space="preserve">Weigel Hochdrucktechnik E.K.       </v>
          </cell>
        </row>
        <row r="11021">
          <cell r="B11021" t="str">
            <v xml:space="preserve">Welisten Bussiness  Solutions, Lda </v>
          </cell>
        </row>
        <row r="11022">
          <cell r="B11022" t="str">
            <v xml:space="preserve">Westward Digital Limited           </v>
          </cell>
        </row>
        <row r="11023">
          <cell r="B11023" t="str">
            <v xml:space="preserve">Westward Documedia                 </v>
          </cell>
        </row>
        <row r="11024">
          <cell r="B11024" t="str">
            <v xml:space="preserve">Westwing-Ed.Mark.Comunicação,Lda   </v>
          </cell>
        </row>
        <row r="11025">
          <cell r="B11025" t="str">
            <v xml:space="preserve">Whatevernet Comput.S.Inf.Rede,S.A. </v>
          </cell>
        </row>
        <row r="11026">
          <cell r="B11026" t="str">
            <v>White Way Serviços Design Publicida</v>
          </cell>
        </row>
        <row r="11027">
          <cell r="B11027" t="str">
            <v>Wilarco-Soc.Distrib.Equipamentos,Ld</v>
          </cell>
        </row>
        <row r="11028">
          <cell r="B11028" t="str">
            <v xml:space="preserve">WILLIAM HALL WOOLSTON              </v>
          </cell>
        </row>
        <row r="11029">
          <cell r="B11029" t="str">
            <v xml:space="preserve">Wilmington  Publishing             </v>
          </cell>
        </row>
        <row r="11030">
          <cell r="B11030" t="str">
            <v xml:space="preserve">Winus-Importação e Exportação, Lda </v>
          </cell>
        </row>
        <row r="11031">
          <cell r="B11031" t="str">
            <v xml:space="preserve">Winworld                           </v>
          </cell>
        </row>
        <row r="11032">
          <cell r="B11032" t="str">
            <v xml:space="preserve">Wireless Lan, SL                   </v>
          </cell>
        </row>
        <row r="11033">
          <cell r="B11033" t="str">
            <v xml:space="preserve">Wolfgang H.Steinicke               </v>
          </cell>
        </row>
        <row r="11034">
          <cell r="B11034" t="str">
            <v xml:space="preserve">Wolters Kluwer Law International   </v>
          </cell>
        </row>
        <row r="11035">
          <cell r="B11035" t="str">
            <v xml:space="preserve">Wolters Kluwer Portugal            </v>
          </cell>
        </row>
        <row r="11036">
          <cell r="B11036" t="str">
            <v xml:space="preserve">Work Media Comunicação, SA         </v>
          </cell>
        </row>
        <row r="11037">
          <cell r="B11037" t="str">
            <v xml:space="preserve">Workzone-Equip.Protecção, Lda      </v>
          </cell>
        </row>
        <row r="11038">
          <cell r="B11038" t="str">
            <v xml:space="preserve">World Aviation Directory           </v>
          </cell>
        </row>
        <row r="11039">
          <cell r="B11039" t="str">
            <v>World Editing-Ediç.Publicações, Lda</v>
          </cell>
        </row>
        <row r="11040">
          <cell r="B11040" t="str">
            <v xml:space="preserve">World Focus LTD                    </v>
          </cell>
        </row>
        <row r="11041">
          <cell r="B11041" t="str">
            <v xml:space="preserve">World Mobility Forum 2003          </v>
          </cell>
        </row>
        <row r="11042">
          <cell r="B11042" t="str">
            <v>World Portas-Com.Portas e Perfis,Ld</v>
          </cell>
        </row>
        <row r="11043">
          <cell r="B11043" t="str">
            <v xml:space="preserve">World Trade Group Limited          </v>
          </cell>
        </row>
        <row r="11044">
          <cell r="B11044" t="str">
            <v xml:space="preserve">WorldTeck                          </v>
          </cell>
        </row>
        <row r="11045">
          <cell r="B11045" t="str">
            <v xml:space="preserve">Worten - Equipamentos para Lar, SA </v>
          </cell>
        </row>
        <row r="11046">
          <cell r="B11046" t="str">
            <v>WS Atkins Portugal-Cons.Proj.Int.Ld</v>
          </cell>
        </row>
        <row r="11047">
          <cell r="B11047" t="str">
            <v xml:space="preserve">WSBP Electronics, Lda              </v>
          </cell>
        </row>
        <row r="11048">
          <cell r="B11048" t="str">
            <v xml:space="preserve">WSP                                </v>
          </cell>
        </row>
        <row r="11049">
          <cell r="B11049" t="str">
            <v xml:space="preserve">WSP                                </v>
          </cell>
        </row>
        <row r="11050">
          <cell r="B11050" t="str">
            <v xml:space="preserve">Wunderman Cato Johnson, Lda        </v>
          </cell>
        </row>
        <row r="11051">
          <cell r="B11051" t="str">
            <v xml:space="preserve">Wurth Modyf, Lda                   </v>
          </cell>
        </row>
        <row r="11052">
          <cell r="B11052" t="str">
            <v xml:space="preserve">Wurth Portugal - Tecn.Montag.Lda   </v>
          </cell>
        </row>
        <row r="11053">
          <cell r="B11053" t="str">
            <v xml:space="preserve">Wyler AG                           </v>
          </cell>
        </row>
        <row r="11054">
          <cell r="B11054" t="str">
            <v xml:space="preserve">Xaminca-Máq.Ferram.Acessórios, Lda </v>
          </cell>
        </row>
        <row r="11055">
          <cell r="B11055" t="str">
            <v xml:space="preserve">Xecompex - Equipam. Serviços, SA   </v>
          </cell>
        </row>
        <row r="11056">
          <cell r="B11056" t="str">
            <v>Xecporto - Rep.Com.E.Escritório, Ld</v>
          </cell>
        </row>
        <row r="11057">
          <cell r="B11057" t="str">
            <v xml:space="preserve">Xeidideias - Brindes Publicitários </v>
          </cell>
        </row>
        <row r="11058">
          <cell r="B11058" t="str">
            <v xml:space="preserve">Xeltek                             </v>
          </cell>
        </row>
        <row r="11059">
          <cell r="B11059" t="str">
            <v>Xerox Portugal - Equip. Escrit, Lda</v>
          </cell>
        </row>
        <row r="11060">
          <cell r="B11060" t="str">
            <v xml:space="preserve">Xesequipa - Equip.Serviços, Lda    </v>
          </cell>
        </row>
        <row r="11061">
          <cell r="B11061" t="str">
            <v xml:space="preserve">X-LOG Construções, Lda             </v>
          </cell>
        </row>
        <row r="11062">
          <cell r="B11062" t="str">
            <v xml:space="preserve">Xmp-Gestão M.Comunicação,Lda       </v>
          </cell>
        </row>
        <row r="11063">
          <cell r="B11063" t="str">
            <v xml:space="preserve">Xuventude de Galiza                </v>
          </cell>
        </row>
        <row r="11064">
          <cell r="B11064" t="str">
            <v>XWR Service-Gestão, Manutenção  Ser</v>
          </cell>
        </row>
        <row r="11065">
          <cell r="B11065" t="str">
            <v xml:space="preserve">XZ Consultores,SA                  </v>
          </cell>
        </row>
        <row r="11066">
          <cell r="B11066" t="str">
            <v xml:space="preserve">YAP-Soluções Globais,Lda           </v>
          </cell>
        </row>
        <row r="11067">
          <cell r="B11067" t="str">
            <v xml:space="preserve">Ydreams-Informática, SA            </v>
          </cell>
        </row>
        <row r="11068">
          <cell r="B11068" t="str">
            <v xml:space="preserve">Yospace Holdings Limited           </v>
          </cell>
        </row>
        <row r="11069">
          <cell r="B11069" t="str">
            <v xml:space="preserve">You Mix - Soluções Comunicação,Lda </v>
          </cell>
        </row>
        <row r="11070">
          <cell r="B11070" t="str">
            <v xml:space="preserve">Zago - Móveis e Indústria, Lda     </v>
          </cell>
        </row>
        <row r="11071">
          <cell r="B11071" t="str">
            <v xml:space="preserve">Zagope-Construções Engenharia,SA   </v>
          </cell>
        </row>
        <row r="11072">
          <cell r="B11072" t="str">
            <v xml:space="preserve">ZAIDA MARIA DE BARÃO JOAQUIM       </v>
          </cell>
        </row>
        <row r="11073">
          <cell r="B11073" t="str">
            <v xml:space="preserve">Zanancho, SA                       </v>
          </cell>
        </row>
        <row r="11074">
          <cell r="B11074" t="str">
            <v xml:space="preserve">Zanatti, Unipessoal Lda.           </v>
          </cell>
        </row>
        <row r="11075">
          <cell r="B11075" t="str">
            <v xml:space="preserve">Zarco-Edições e Marketing, Lda     </v>
          </cell>
        </row>
        <row r="11076">
          <cell r="B11076" t="str">
            <v xml:space="preserve">Zeag Parking, Ltd                  </v>
          </cell>
        </row>
        <row r="11077">
          <cell r="B11077" t="str">
            <v xml:space="preserve">Zedificol-Soc.Constr.Imobil.,Lda   </v>
          </cell>
        </row>
        <row r="11078">
          <cell r="B11078" t="str">
            <v xml:space="preserve">ZELIA CONCEICAO FALCAO MOURA       </v>
          </cell>
        </row>
        <row r="11079">
          <cell r="B11079" t="str">
            <v xml:space="preserve">Zélia Conceição Falcão Moura       </v>
          </cell>
        </row>
        <row r="11080">
          <cell r="B11080" t="str">
            <v xml:space="preserve">Zélia Conceição Falcão Moura       </v>
          </cell>
        </row>
        <row r="11081">
          <cell r="B11081" t="str">
            <v xml:space="preserve">ZÉLIA CRISTINA PALMA CARVALHO      </v>
          </cell>
        </row>
        <row r="11082">
          <cell r="B11082" t="str">
            <v xml:space="preserve">Zélia Maria Sabóia de Almeida      </v>
          </cell>
        </row>
        <row r="11083">
          <cell r="B11083" t="str">
            <v xml:space="preserve">Zelo 2000-Soluç. Informáticas,Lda  </v>
          </cell>
        </row>
        <row r="11084">
          <cell r="B11084" t="str">
            <v xml:space="preserve">Zembe-Soc.Técnica e Comercial ,Lda </v>
          </cell>
        </row>
        <row r="11085">
          <cell r="B11085" t="str">
            <v xml:space="preserve">Zéticar - Rep. Auto, Lda           </v>
          </cell>
        </row>
        <row r="11086">
          <cell r="B11086" t="str">
            <v>Zimedel-Centro Médico-Cirúrgico, Ld</v>
          </cell>
        </row>
        <row r="11087">
          <cell r="B11087" t="str">
            <v>Zinho Antunes-Plan. Arq. Unipessoal</v>
          </cell>
        </row>
        <row r="11088">
          <cell r="B11088" t="str">
            <v xml:space="preserve">Zodiac Aerospace                   </v>
          </cell>
        </row>
        <row r="11089">
          <cell r="B11089" t="str">
            <v xml:space="preserve">Zoia - Acções Ambientais           </v>
          </cell>
        </row>
        <row r="11090">
          <cell r="B11090" t="str">
            <v xml:space="preserve">Zon Cabo TV Açoreana, SA           </v>
          </cell>
        </row>
        <row r="11091">
          <cell r="B11091" t="str">
            <v xml:space="preserve">Zon TV Cabo Madeirense, SA         </v>
          </cell>
        </row>
        <row r="11092">
          <cell r="B11092" t="str">
            <v xml:space="preserve">Zon TV Cabo Portugal, SA           </v>
          </cell>
        </row>
        <row r="11093">
          <cell r="B11093" t="str">
            <v xml:space="preserve">Zona Açores, Lda                   </v>
          </cell>
        </row>
        <row r="11094">
          <cell r="B11094" t="str">
            <v xml:space="preserve">Zon-Lusomundo Cinemas,SA           </v>
          </cell>
        </row>
        <row r="11095">
          <cell r="B11095" t="str">
            <v>Zoom XXI-Móveis Esc.Arquitectura,Ld</v>
          </cell>
        </row>
        <row r="11096">
          <cell r="B11096" t="str">
            <v>Zoomcópia-Leonel Santos &amp; Antonio G</v>
          </cell>
        </row>
        <row r="11097">
          <cell r="B11097" t="str">
            <v>Zoritex-Engenharia e Fiscalização,L</v>
          </cell>
        </row>
        <row r="11098">
          <cell r="B11098" t="str">
            <v xml:space="preserve">Zpn-Acessórios Serv. Inf., Lda     </v>
          </cell>
        </row>
        <row r="11099">
          <cell r="B11099" t="str">
            <v xml:space="preserve">ZULMIRA SILVA MARQUES              </v>
          </cell>
        </row>
        <row r="11100">
          <cell r="B11100" t="str">
            <v xml:space="preserve">Zurich - Companhia de Seguros, SA  </v>
          </cell>
        </row>
        <row r="11101">
          <cell r="B11101" t="str">
            <v xml:space="preserve">Zvl - Prod.Manut.Industrial, Lda   </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3">
          <cell r="C3" t="str">
            <v>PLANO OPERACIONAL 2012</v>
          </cell>
        </row>
      </sheetData>
      <sheetData sheetId="31"/>
      <sheetData sheetId="32"/>
      <sheetData sheetId="33"/>
      <sheetData sheetId="34"/>
      <sheetData sheetId="35"/>
      <sheetData sheetId="36"/>
      <sheetData sheetId="37"/>
      <sheetData sheetId="38"/>
      <sheetData sheetId="39"/>
      <sheetData sheetId="40">
        <row r="2">
          <cell r="B2" t="str">
            <v xml:space="preserve"> Algarve Tours                     </v>
          </cell>
        </row>
      </sheetData>
      <sheetData sheetId="41"/>
      <sheetData sheetId="42"/>
      <sheetData sheetId="43"/>
      <sheetData sheetId="44"/>
      <sheetData sheetId="45"/>
      <sheetData sheetId="46"/>
      <sheetData sheetId="47"/>
      <sheetData sheetId="48"/>
      <sheetData sheetId="49"/>
      <sheetData sheetId="50">
        <row r="3">
          <cell r="C3" t="str">
            <v>PLANO OPERACIONAL 2012</v>
          </cell>
        </row>
      </sheetData>
      <sheetData sheetId="51"/>
      <sheetData sheetId="52"/>
      <sheetData sheetId="53"/>
      <sheetData sheetId="54"/>
      <sheetData sheetId="55"/>
      <sheetData sheetId="56"/>
      <sheetData sheetId="57"/>
      <sheetData sheetId="58"/>
      <sheetData sheetId="59"/>
      <sheetData sheetId="60">
        <row r="2">
          <cell r="B2" t="str">
            <v xml:space="preserve"> Algarve Tours                     </v>
          </cell>
        </row>
      </sheetData>
      <sheetData sheetId="61"/>
      <sheetData sheetId="62"/>
      <sheetData sheetId="63"/>
      <sheetData sheetId="64"/>
      <sheetData sheetId="65"/>
      <sheetData sheetId="66"/>
      <sheetData sheetId="67"/>
      <sheetData sheetId="68"/>
      <sheetData sheetId="69"/>
      <sheetData sheetId="70">
        <row r="3">
          <cell r="C3" t="str">
            <v>PLANO OPERACIONAL 2012</v>
          </cell>
        </row>
      </sheetData>
      <sheetData sheetId="71"/>
      <sheetData sheetId="72"/>
      <sheetData sheetId="73"/>
      <sheetData sheetId="74"/>
      <sheetData sheetId="75"/>
      <sheetData sheetId="76"/>
      <sheetData sheetId="77"/>
      <sheetData sheetId="78"/>
      <sheetData sheetId="79"/>
      <sheetData sheetId="80">
        <row r="2">
          <cell r="B2" t="str">
            <v xml:space="preserve"> Algarve Tours                     </v>
          </cell>
        </row>
      </sheetData>
      <sheetData sheetId="81"/>
      <sheetData sheetId="82"/>
      <sheetData sheetId="83"/>
      <sheetData sheetId="84"/>
      <sheetData sheetId="85"/>
      <sheetData sheetId="86"/>
      <sheetData sheetId="87"/>
      <sheetData sheetId="88"/>
      <sheetData sheetId="89"/>
      <sheetData sheetId="90">
        <row r="3">
          <cell r="C3" t="str">
            <v>PLANO OPERACIONAL 2012</v>
          </cell>
        </row>
      </sheetData>
      <sheetData sheetId="91"/>
      <sheetData sheetId="92"/>
      <sheetData sheetId="93"/>
      <sheetData sheetId="94"/>
      <sheetData sheetId="95"/>
      <sheetData sheetId="96"/>
      <sheetData sheetId="97"/>
      <sheetData sheetId="98"/>
      <sheetData sheetId="99"/>
      <sheetData sheetId="100">
        <row r="2">
          <cell r="B2" t="str">
            <v xml:space="preserve"> Algarve Tours                     </v>
          </cell>
        </row>
      </sheetData>
      <sheetData sheetId="101"/>
      <sheetData sheetId="102"/>
      <sheetData sheetId="10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a de actividades"/>
      <sheetName val="Plano económico"/>
      <sheetName val="Tarifário 2000"/>
      <sheetName val="Programa_de_actividades"/>
      <sheetName val="Plano_económico"/>
      <sheetName val="Tarifário_2000"/>
      <sheetName val="Programa_de_actividades1"/>
      <sheetName val="Plano_económico1"/>
      <sheetName val="Tarifário_20001"/>
      <sheetName val="Programa_de_actividades2"/>
      <sheetName val="Plano_económico2"/>
      <sheetName val="Tarifário_20002"/>
      <sheetName val="Programa_de_actividades3"/>
      <sheetName val="Plano_económico3"/>
      <sheetName val="Tarifário_20003"/>
      <sheetName val="Programa_de_actividades4"/>
      <sheetName val="Plano_económico4"/>
      <sheetName val="Tarifário_20004"/>
      <sheetName val="Programa_de_actividades5"/>
      <sheetName val="Plano_económico5"/>
      <sheetName val="Tarifário_20005"/>
      <sheetName val="Programa_de_actividades6"/>
      <sheetName val="Plano_económico6"/>
      <sheetName val="Tarifário_20006"/>
      <sheetName val="Programa_de_actividades7"/>
      <sheetName val="Plano_económico7"/>
      <sheetName val="Tarifário_20007"/>
      <sheetName val="Inputs"/>
      <sheetName val="li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2 DR"/>
      <sheetName val="ÁRV ORÇ-EST"/>
      <sheetName val="ÁRV EST-REAL"/>
      <sheetName val="Q4 FSE"/>
      <sheetName val="Q5 DETALHE"/>
      <sheetName val="Q6 CONTRATOS"/>
      <sheetName val="Q7 RH"/>
      <sheetName val="INVEST_DIA"/>
      <sheetName val="Plano Inv."/>
      <sheetName val="Q8 ACTIV."/>
      <sheetName val="Q9 INV.COR."/>
      <sheetName val="Plano_Invest_DIA"/>
      <sheetName val="AP3 Efectivos"/>
      <sheetName val="Dados mestre"/>
      <sheetName val="Inputs Árvore"/>
      <sheetName val="Inputs Transversais"/>
      <sheetName val="Q2_DR"/>
      <sheetName val="ÁRV_ORÇ-EST"/>
      <sheetName val="ÁRV_EST-REAL"/>
      <sheetName val="Q4_FSE"/>
      <sheetName val="Q5_DETALHE"/>
      <sheetName val="Q6_CONTRATOS"/>
      <sheetName val="Q7_RH"/>
      <sheetName val="Plano_Inv_"/>
      <sheetName val="Q8_ACTIV_"/>
      <sheetName val="Q9_INV_COR_"/>
      <sheetName val="AP3_Efectivos"/>
      <sheetName val="Dados_mestre"/>
      <sheetName val="Inputs_Árvore"/>
      <sheetName val="Inputs_Transversais"/>
      <sheetName val="Q2_DR1"/>
      <sheetName val="ÁRV_ORÇ-EST1"/>
      <sheetName val="ÁRV_EST-REAL1"/>
      <sheetName val="Q4_FSE1"/>
      <sheetName val="Q5_DETALHE1"/>
      <sheetName val="Q6_CONTRATOS1"/>
      <sheetName val="Q7_RH1"/>
      <sheetName val="Plano_Inv_1"/>
      <sheetName val="Q8_ACTIV_1"/>
      <sheetName val="Q9_INV_COR_1"/>
      <sheetName val="AP3_Efectivos1"/>
      <sheetName val="Dados_mestre1"/>
      <sheetName val="Inputs_Árvore1"/>
      <sheetName val="Inputs_Transversais1"/>
      <sheetName val="Q2_DR2"/>
      <sheetName val="ÁRV_ORÇ-EST2"/>
      <sheetName val="ÁRV_EST-REAL2"/>
      <sheetName val="Q4_FSE2"/>
      <sheetName val="Q5_DETALHE2"/>
      <sheetName val="Q6_CONTRATOS2"/>
      <sheetName val="Q7_RH2"/>
      <sheetName val="Plano_Inv_2"/>
      <sheetName val="Q8_ACTIV_2"/>
      <sheetName val="Q9_INV_COR_2"/>
      <sheetName val="AP3_Efectivos2"/>
      <sheetName val="Dados_mestre2"/>
      <sheetName val="Inputs_Árvore2"/>
      <sheetName val="Inputs_Transversais2"/>
      <sheetName val="Q2_DR3"/>
      <sheetName val="ÁRV_ORÇ-EST3"/>
      <sheetName val="ÁRV_EST-REAL3"/>
      <sheetName val="Q4_FSE3"/>
      <sheetName val="Q5_DETALHE3"/>
      <sheetName val="Q6_CONTRATOS3"/>
      <sheetName val="Q7_RH3"/>
      <sheetName val="Plano_Inv_3"/>
      <sheetName val="Q8_ACTIV_3"/>
      <sheetName val="Q9_INV_COR_3"/>
      <sheetName val="AP3_Efectivos3"/>
      <sheetName val="Dados_mestre3"/>
      <sheetName val="Inputs_Árvore3"/>
      <sheetName val="Inputs_Transversais3"/>
      <sheetName val="Q2_DR4"/>
      <sheetName val="ÁRV_ORÇ-EST4"/>
      <sheetName val="ÁRV_EST-REAL4"/>
      <sheetName val="Q4_FSE4"/>
      <sheetName val="Q5_DETALHE4"/>
      <sheetName val="Q6_CONTRATOS4"/>
      <sheetName val="Q7_RH4"/>
      <sheetName val="Plano_Inv_4"/>
      <sheetName val="Q8_ACTIV_4"/>
      <sheetName val="Q9_INV_COR_4"/>
      <sheetName val="AP3_Efectivos4"/>
      <sheetName val="Dados_mestre4"/>
      <sheetName val="Inputs_Árvore4"/>
      <sheetName val="Inputs_Transversai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
          <cell r="F2" t="str">
            <v>61210101 - Comb-CI-Gasolina</v>
          </cell>
        </row>
        <row r="3">
          <cell r="F3" t="str">
            <v>61210102 - Comb-C.Inter-Gasóleo</v>
          </cell>
        </row>
        <row r="4">
          <cell r="F4" t="str">
            <v>61210201 - Comb-Vend-Gasolina</v>
          </cell>
        </row>
        <row r="5">
          <cell r="F5" t="str">
            <v>61210202 - Comb-Vend-Gasóleo</v>
          </cell>
        </row>
        <row r="6">
          <cell r="F6" t="str">
            <v>61630101 - Cons-C.Civ. Met</v>
          </cell>
        </row>
        <row r="7">
          <cell r="F7" t="str">
            <v>61630102 - Cons-Ele.Ilu.Sinali.</v>
          </cell>
        </row>
        <row r="8">
          <cell r="F8" t="str">
            <v>61630103 - Cons-E.Electr</v>
          </cell>
        </row>
        <row r="9">
          <cell r="F9" t="str">
            <v>61630104 - Cons-Emb.Eq.Mec.</v>
          </cell>
        </row>
        <row r="10">
          <cell r="F10" t="str">
            <v>61630105 - Cons-Ferr.A.p/Maq.</v>
          </cell>
        </row>
        <row r="11">
          <cell r="F11" t="str">
            <v>61630106 - Cons-Utiliza. Geral</v>
          </cell>
        </row>
        <row r="12">
          <cell r="F12" t="str">
            <v>61630109 - Cons-Combust.Lubri.</v>
          </cell>
        </row>
        <row r="13">
          <cell r="F13" t="str">
            <v>61630201 - Apl.Dir-C.Civil Met.</v>
          </cell>
        </row>
        <row r="14">
          <cell r="F14" t="str">
            <v>61630202 - Apl.Dir-Eléc.I.Sinal</v>
          </cell>
        </row>
        <row r="15">
          <cell r="F15" t="str">
            <v>61630205 - Apl.Dir-Ferr.A.p/Máq</v>
          </cell>
        </row>
        <row r="16">
          <cell r="F16" t="str">
            <v>61630206 - Apl.Dir-Utili.Geral</v>
          </cell>
        </row>
        <row r="17">
          <cell r="F17" t="str">
            <v>61630301 - Ced-C.Civil Metalom.</v>
          </cell>
        </row>
        <row r="18">
          <cell r="F18" t="str">
            <v>61630302 - Ced-Eléct.Ilum.Sinal</v>
          </cell>
        </row>
        <row r="19">
          <cell r="F19" t="str">
            <v>61630303 - Ced-E.Electr</v>
          </cell>
        </row>
        <row r="20">
          <cell r="F20" t="str">
            <v>61630304 - Ced-Veí.Eq.Meca.Pneu</v>
          </cell>
        </row>
        <row r="21">
          <cell r="F21" t="str">
            <v>61630305 - Ced-Ferr.Acess.p/Maq</v>
          </cell>
        </row>
        <row r="22">
          <cell r="F22" t="str">
            <v>61630306 - Ced-Utilização Geral</v>
          </cell>
        </row>
        <row r="23">
          <cell r="F23" t="str">
            <v>61630309 - Ced-Combus.Lubrifica</v>
          </cell>
        </row>
        <row r="24">
          <cell r="F24" t="str">
            <v>61980000 - CMVMC-Diferenças MM</v>
          </cell>
        </row>
        <row r="25">
          <cell r="F25" t="str">
            <v>62101000 - Sub-Bombeiros</v>
          </cell>
        </row>
        <row r="26">
          <cell r="F26" t="str">
            <v>62102000 - Sub-Bagageiros</v>
          </cell>
        </row>
        <row r="27">
          <cell r="F27" t="str">
            <v>62103000 - FSE - Falcoaria</v>
          </cell>
        </row>
        <row r="28">
          <cell r="F28" t="str">
            <v>62104000 - Sub-Enfermagem</v>
          </cell>
        </row>
        <row r="29">
          <cell r="F29" t="str">
            <v>62105000 - Sub-Parq.Estacionam.</v>
          </cell>
        </row>
        <row r="30">
          <cell r="F30" t="str">
            <v>62110000 - Sub-Serv.Dep.Bagagem</v>
          </cell>
        </row>
        <row r="31">
          <cell r="F31" t="str">
            <v>62112000 - Sub-Transp. Passag.</v>
          </cell>
        </row>
        <row r="32">
          <cell r="F32" t="str">
            <v>62114000 - Pontes Telescópicas</v>
          </cell>
        </row>
        <row r="33">
          <cell r="F33" t="str">
            <v>62115000 - Sist.Tratam.Bagagem</v>
          </cell>
        </row>
        <row r="34">
          <cell r="F34" t="str">
            <v>62116000 - Sub- Pass. Mob. Red.</v>
          </cell>
        </row>
        <row r="35">
          <cell r="F35" t="str">
            <v>62199000 - Sub.Outros</v>
          </cell>
        </row>
        <row r="36">
          <cell r="F36" t="str">
            <v>62211000 - Electricidade</v>
          </cell>
        </row>
        <row r="37">
          <cell r="F37" t="str">
            <v>62212101 - Combust-Gasolina</v>
          </cell>
        </row>
        <row r="38">
          <cell r="F38" t="str">
            <v>62212201 - Gasóleo-Lig.Passag.</v>
          </cell>
        </row>
        <row r="39">
          <cell r="F39" t="str">
            <v>62212202 - FSE- Gasóleo</v>
          </cell>
        </row>
        <row r="40">
          <cell r="F40" t="str">
            <v>62212208 - FSE- Gasóleo- Outras</v>
          </cell>
        </row>
        <row r="41">
          <cell r="F41" t="str">
            <v>62212299 - Combust-Gasóleo</v>
          </cell>
        </row>
        <row r="42">
          <cell r="F42" t="str">
            <v>62212301 - Combust-Gás</v>
          </cell>
        </row>
        <row r="43">
          <cell r="F43" t="str">
            <v>62213000 - Água</v>
          </cell>
        </row>
        <row r="44">
          <cell r="F44" t="str">
            <v>62214101 - FSE- Outros Fluídos</v>
          </cell>
        </row>
        <row r="45">
          <cell r="F45" t="str">
            <v>62214202 - FSE- Outros Prod.</v>
          </cell>
        </row>
        <row r="46">
          <cell r="F46" t="str">
            <v>62215000 - F.Utens.Desg.Rapido</v>
          </cell>
        </row>
        <row r="47">
          <cell r="F47" t="str">
            <v>62216101 - Livros Docum.Técnica</v>
          </cell>
        </row>
        <row r="48">
          <cell r="F48" t="str">
            <v>62217000 - Material Escritório</v>
          </cell>
        </row>
        <row r="49">
          <cell r="F49" t="str">
            <v>62218000 - Artigos Para Oferta</v>
          </cell>
        </row>
        <row r="50">
          <cell r="F50" t="str">
            <v>62219101 - Rendas e Alug-Edif.</v>
          </cell>
        </row>
        <row r="51">
          <cell r="F51" t="str">
            <v>62219108 - FSE- Rendas- Outros</v>
          </cell>
        </row>
        <row r="52">
          <cell r="F52" t="str">
            <v>62219201 - Rendas -Alugueres Eq</v>
          </cell>
        </row>
        <row r="53">
          <cell r="F53" t="str">
            <v>62219202 - FSE- Alugueres Equip</v>
          </cell>
        </row>
        <row r="54">
          <cell r="F54" t="str">
            <v>62219205 - Alug-Viat.Turismo</v>
          </cell>
        </row>
        <row r="55">
          <cell r="F55" t="str">
            <v>62219208 - Alug-Contentores</v>
          </cell>
        </row>
        <row r="56">
          <cell r="F56" t="str">
            <v>62219209 - FSE- Alugueres TV</v>
          </cell>
        </row>
        <row r="57">
          <cell r="F57" t="str">
            <v>62219288 - Rendas e Alug-Outros</v>
          </cell>
        </row>
        <row r="58">
          <cell r="F58" t="str">
            <v>62219301 - FSE- Leasing Operac.</v>
          </cell>
        </row>
        <row r="59">
          <cell r="F59" t="str">
            <v>62219302 - ***</v>
          </cell>
        </row>
        <row r="60">
          <cell r="F60" t="str">
            <v>62219388 - FSE- Leasing Operac.</v>
          </cell>
        </row>
        <row r="61">
          <cell r="F61" t="str">
            <v>62221001 - Desp.Representação</v>
          </cell>
        </row>
        <row r="62">
          <cell r="F62" t="str">
            <v>62221002 - FSE-Desp. Rep.- Estr</v>
          </cell>
        </row>
        <row r="63">
          <cell r="F63" t="str">
            <v>62222001 - Comun-Despe.Postais</v>
          </cell>
        </row>
        <row r="64">
          <cell r="F64" t="str">
            <v>62222002 - Comun-Telefones</v>
          </cell>
        </row>
        <row r="65">
          <cell r="F65" t="str">
            <v>62222003 - FSE- Comunic-Telex</v>
          </cell>
        </row>
        <row r="66">
          <cell r="F66" t="str">
            <v>62222004 - Comun-Telefax</v>
          </cell>
        </row>
        <row r="67">
          <cell r="F67" t="str">
            <v>62222006 - Lig. Servid.Informát</v>
          </cell>
        </row>
        <row r="68">
          <cell r="F68" t="str">
            <v>62222008 - Comun-Telemóvel</v>
          </cell>
        </row>
        <row r="69">
          <cell r="F69" t="str">
            <v>62222009 - Comun-Internet</v>
          </cell>
        </row>
        <row r="70">
          <cell r="F70" t="str">
            <v>62222099 - Comun-Diversos</v>
          </cell>
        </row>
        <row r="71">
          <cell r="F71" t="str">
            <v>62223101 - Segur.Viat.Lig.Passa</v>
          </cell>
        </row>
        <row r="72">
          <cell r="F72" t="str">
            <v>62223102 - FSE- Seg. Viat. Lig.</v>
          </cell>
        </row>
        <row r="73">
          <cell r="F73" t="str">
            <v>62223103 - FSE- Seg. Viat. Pes.</v>
          </cell>
        </row>
        <row r="74">
          <cell r="F74" t="str">
            <v>62223104 - Segur.Out.Eq.Transp.</v>
          </cell>
        </row>
        <row r="75">
          <cell r="F75" t="str">
            <v>62223201 - Segur.Respons.Civil</v>
          </cell>
        </row>
        <row r="76">
          <cell r="F76" t="str">
            <v>62223202 - Segur.Riscos Pat.</v>
          </cell>
        </row>
        <row r="77">
          <cell r="F77" t="str">
            <v>62223203 - Segur.Acid.Pessoais</v>
          </cell>
        </row>
        <row r="78">
          <cell r="F78" t="str">
            <v>62223205 - Segur.Caução</v>
          </cell>
        </row>
        <row r="79">
          <cell r="F79" t="str">
            <v>62223208 - Segur.Transp.Mercad.</v>
          </cell>
        </row>
        <row r="80">
          <cell r="F80" t="str">
            <v>62223209 - Segur.Outros</v>
          </cell>
        </row>
        <row r="81">
          <cell r="F81" t="str">
            <v>62225000 - Transp.Mercadorias</v>
          </cell>
        </row>
        <row r="82">
          <cell r="F82" t="str">
            <v>62226000 - Transp.Pessoal</v>
          </cell>
        </row>
        <row r="83">
          <cell r="F83" t="str">
            <v>62227111 - Desloc.País Formação</v>
          </cell>
        </row>
        <row r="84">
          <cell r="F84" t="str">
            <v>62227112 - Desloc.País Outras</v>
          </cell>
        </row>
        <row r="85">
          <cell r="F85" t="str">
            <v>62227113 - Desl.País Portagens</v>
          </cell>
        </row>
        <row r="86">
          <cell r="F86" t="str">
            <v>62227114 - Desl.País-Viat.Próp.</v>
          </cell>
        </row>
        <row r="87">
          <cell r="F87" t="str">
            <v>62227121 - Desloc.Estrang.Forma</v>
          </cell>
        </row>
        <row r="88">
          <cell r="F88" t="str">
            <v>62227122 - Desloc.Estrang.Outra</v>
          </cell>
        </row>
        <row r="89">
          <cell r="F89" t="str">
            <v>62227211 - Estadas País Formaç.</v>
          </cell>
        </row>
        <row r="90">
          <cell r="F90" t="str">
            <v>62227212 - Estadas País Outras</v>
          </cell>
        </row>
        <row r="91">
          <cell r="F91" t="str">
            <v>62227221 - Estadas Estran.Forma</v>
          </cell>
        </row>
        <row r="92">
          <cell r="F92" t="str">
            <v>62227222 - Estadas Estran.Outra</v>
          </cell>
        </row>
        <row r="93">
          <cell r="F93" t="str">
            <v>62229000 - Honorários</v>
          </cell>
        </row>
        <row r="94">
          <cell r="F94" t="str">
            <v>62229100 - Honorários/Despesas</v>
          </cell>
        </row>
        <row r="95">
          <cell r="F95" t="str">
            <v>62231000 - Contencio. Notariado</v>
          </cell>
        </row>
        <row r="96">
          <cell r="F96" t="str">
            <v>62232101 - C.Rep.Terr.Rec.Natur</v>
          </cell>
        </row>
        <row r="97">
          <cell r="F97" t="str">
            <v>62232102 - C.Rep.Edif.Out.Const</v>
          </cell>
        </row>
        <row r="98">
          <cell r="F98" t="str">
            <v>62232103 - C.Rep.Equip.Básico</v>
          </cell>
        </row>
        <row r="99">
          <cell r="F99" t="str">
            <v>62232104 - C.Rep.Viat.Lig.Passa</v>
          </cell>
        </row>
        <row r="100">
          <cell r="F100" t="str">
            <v>62232108 - C.Rep.O.Equip.Transp</v>
          </cell>
        </row>
        <row r="101">
          <cell r="F101" t="str">
            <v>62232109 - C.Rep.Ferram.Utensí.</v>
          </cell>
        </row>
        <row r="102">
          <cell r="F102" t="str">
            <v>62232110 - C.Rep.Equip.Adminis.</v>
          </cell>
        </row>
        <row r="103">
          <cell r="F103" t="str">
            <v>62232111 - C.Rep.Tara Vasilhame</v>
          </cell>
        </row>
        <row r="104">
          <cell r="F104" t="str">
            <v>62232113 - C.Rep.Out.Imobiliza.</v>
          </cell>
        </row>
        <row r="105">
          <cell r="F105" t="str">
            <v>62233101 - Pub.Prop- Jorn.Revis</v>
          </cell>
        </row>
        <row r="106">
          <cell r="F106" t="str">
            <v>62233102 - FSE-Piblic.Propag.</v>
          </cell>
        </row>
        <row r="107">
          <cell r="F107" t="str">
            <v>62233108 - Pub.Prop-Outro Meio</v>
          </cell>
        </row>
        <row r="108">
          <cell r="F108" t="str">
            <v>62234001 - Limp.Higiene Confor.</v>
          </cell>
        </row>
        <row r="109">
          <cell r="F109" t="str">
            <v>62235000 - Vigilância Segurança</v>
          </cell>
        </row>
        <row r="110">
          <cell r="F110" t="str">
            <v>62235100 - Vig. Seg./Security</v>
          </cell>
        </row>
        <row r="111">
          <cell r="F111" t="str">
            <v>62236102 - T.Esp-Ass.Informat.</v>
          </cell>
        </row>
        <row r="112">
          <cell r="F112" t="str">
            <v>62236103 - T.Esp-Lic.Software</v>
          </cell>
        </row>
        <row r="113">
          <cell r="F113" t="str">
            <v>62236107 - T.Esp-Despachantes</v>
          </cell>
        </row>
        <row r="114">
          <cell r="F114" t="str">
            <v>62236108 - T.Esp-Desinf.Instala</v>
          </cell>
        </row>
        <row r="115">
          <cell r="F115" t="str">
            <v>62236109 - T.Esp-S.Jard.Dec.In.</v>
          </cell>
        </row>
        <row r="116">
          <cell r="F116" t="str">
            <v>62236110 - T.Esp-Est.Proj.P.Ass</v>
          </cell>
        </row>
        <row r="117">
          <cell r="F117" t="str">
            <v>62236111 - T.Esp-Audit. e RLC</v>
          </cell>
        </row>
        <row r="118">
          <cell r="F118" t="str">
            <v>62236113 - T.Esp-Fot.Rep.Impre.</v>
          </cell>
        </row>
        <row r="119">
          <cell r="F119" t="str">
            <v>62236114 - T.Esp-S.Correio Expr</v>
          </cell>
        </row>
        <row r="120">
          <cell r="F120" t="str">
            <v>62236116 - FSE- Trab.Esp. Rec.</v>
          </cell>
        </row>
        <row r="121">
          <cell r="F121" t="str">
            <v>62236118 - FSE- Man.Sist.Amb.</v>
          </cell>
        </row>
        <row r="122">
          <cell r="F122" t="str">
            <v>62236188 - T.Esp-Out.Trab.Espec</v>
          </cell>
        </row>
        <row r="123">
          <cell r="F123" t="str">
            <v>62237001 - P.Aliment-Refeit.Caf</v>
          </cell>
        </row>
        <row r="124">
          <cell r="F124" t="str">
            <v>62237002 - P.Alimentares</v>
          </cell>
        </row>
        <row r="125">
          <cell r="F125" t="str">
            <v>62298001 - Outros-Art.Méd.Enfer</v>
          </cell>
        </row>
        <row r="126">
          <cell r="F126" t="str">
            <v>62298002 - Outros-Art.Prot.Seg.</v>
          </cell>
        </row>
        <row r="127">
          <cell r="F127" t="str">
            <v>62298005 - Outros-Art.Conf.Dec</v>
          </cell>
        </row>
        <row r="128">
          <cell r="F128" t="str">
            <v>62298006 - Outros-Mat.Audiovis</v>
          </cell>
        </row>
        <row r="129">
          <cell r="F129" t="str">
            <v>62298009 - Outros-Ser.-Sinalét.</v>
          </cell>
        </row>
        <row r="130">
          <cell r="F130" t="str">
            <v>62298011 - Outros- Otl's</v>
          </cell>
        </row>
        <row r="131">
          <cell r="F131" t="str">
            <v>62298088 - Outros-O.Mat.Servi.</v>
          </cell>
        </row>
        <row r="132">
          <cell r="F132" t="str">
            <v>63120000 - Impostos Ind.- Iva</v>
          </cell>
        </row>
        <row r="133">
          <cell r="F133" t="str">
            <v>63130000 - Impostos Ind.- Selo</v>
          </cell>
        </row>
        <row r="134">
          <cell r="F134" t="str">
            <v>63140100 - Circul-Viat.Lig.Pass</v>
          </cell>
        </row>
        <row r="135">
          <cell r="F135" t="str">
            <v>63140102 - Circul-Viat.Lig.Merc</v>
          </cell>
        </row>
        <row r="136">
          <cell r="F136" t="str">
            <v>63140200 - Imp-In-Viat.Lig.Merc</v>
          </cell>
        </row>
        <row r="137">
          <cell r="F137" t="str">
            <v>63140300 - Imp.Transp.-Outras</v>
          </cell>
        </row>
        <row r="138">
          <cell r="F138" t="str">
            <v>63170000 - Impost. Ind- Taxas</v>
          </cell>
        </row>
        <row r="139">
          <cell r="F139" t="str">
            <v>63170002 - Imp.Ind-Taxas</v>
          </cell>
        </row>
        <row r="140">
          <cell r="F140" t="str">
            <v>63180001 - Out.Imp.Ind- Outros</v>
          </cell>
        </row>
        <row r="141">
          <cell r="F141" t="str">
            <v>65210000 - Quotizações</v>
          </cell>
        </row>
        <row r="142">
          <cell r="F142" t="str">
            <v>65220000 - Quot-Entid.Estrangei</v>
          </cell>
        </row>
        <row r="143">
          <cell r="F143" t="str">
            <v>65300000 - Desp.Confidenciais</v>
          </cell>
        </row>
        <row r="144">
          <cell r="F144" t="str">
            <v>65610000 - Reu.Meet.Col. C</v>
          </cell>
        </row>
        <row r="145">
          <cell r="F145" t="str">
            <v>65620000 - Reu.Meet.Col.C-</v>
          </cell>
        </row>
        <row r="146">
          <cell r="F146" t="str">
            <v>65890000 - O.Custos Operacion.</v>
          </cell>
        </row>
        <row r="147">
          <cell r="F147" t="str">
            <v>66410010 - Ajust. Exer.-Dív.Cli</v>
          </cell>
        </row>
        <row r="148">
          <cell r="F148" t="str">
            <v>66411010 - Ajust. Exer.-Dív.Ter</v>
          </cell>
        </row>
        <row r="149">
          <cell r="F149" t="str">
            <v>66512010 - Ajust. Exer.-Mat.Pri</v>
          </cell>
        </row>
        <row r="150">
          <cell r="F150" t="str">
            <v>67110000 - Prov-Cobr.Duv-Client</v>
          </cell>
        </row>
        <row r="151">
          <cell r="F151" t="str">
            <v>67280000 - Prov. Exerc.- Outras</v>
          </cell>
        </row>
        <row r="152">
          <cell r="F152" t="str">
            <v>68810100 - Out. Cust-Sev.Bancár</v>
          </cell>
        </row>
        <row r="153">
          <cell r="F153" t="str">
            <v>68810600 - Anui.Cartões Crédito</v>
          </cell>
        </row>
        <row r="154">
          <cell r="F154" t="str">
            <v>68810700 - Comissão Unicre/AMEX</v>
          </cell>
        </row>
        <row r="155">
          <cell r="F155" t="str">
            <v>68810900 - Comi.Garant.Bancária</v>
          </cell>
        </row>
        <row r="156">
          <cell r="F156" t="str">
            <v>68810900 - Comi.Garant.Bancária</v>
          </cell>
        </row>
        <row r="157">
          <cell r="F157" t="str">
            <v>68818800 - Out.não Especificado</v>
          </cell>
        </row>
        <row r="158">
          <cell r="F158" t="str">
            <v>69110101 - Donat-Social</v>
          </cell>
        </row>
        <row r="159">
          <cell r="F159" t="str">
            <v>69110102 - Donativos</v>
          </cell>
        </row>
        <row r="160">
          <cell r="F160" t="str">
            <v>69210100 - Incobráveis-Clientes</v>
          </cell>
        </row>
        <row r="161">
          <cell r="F161" t="str">
            <v>69210800 - Incobráveis-Outras</v>
          </cell>
        </row>
        <row r="162">
          <cell r="F162" t="str">
            <v>69380000 - Perd.Exist-Outras</v>
          </cell>
        </row>
        <row r="163">
          <cell r="F163" t="str">
            <v>69420000 - Perd.Im-Alie.Im.Corp</v>
          </cell>
        </row>
        <row r="164">
          <cell r="F164" t="str">
            <v>69450000 - Perd.Imob-Abates</v>
          </cell>
        </row>
        <row r="165">
          <cell r="F165" t="str">
            <v>69510000 - Multas Fiscais</v>
          </cell>
        </row>
        <row r="166">
          <cell r="F166" t="str">
            <v>69520000 - Multas não Fiscais</v>
          </cell>
        </row>
        <row r="167">
          <cell r="F167" t="str">
            <v>69580000 - Outras Penalidades</v>
          </cell>
        </row>
        <row r="168">
          <cell r="F168" t="str">
            <v>69610000 - Aum.Amort.</v>
          </cell>
        </row>
        <row r="169">
          <cell r="F169" t="str">
            <v>69780001 - Corre.Rel.Ex.Ant-FSE</v>
          </cell>
        </row>
        <row r="170">
          <cell r="F170" t="str">
            <v>69780002 -  Corre.Rel.Ex.Ant-Im</v>
          </cell>
        </row>
        <row r="171">
          <cell r="F171" t="str">
            <v>69780004 - C.Rel.Ex.Ant-C.Opera</v>
          </cell>
        </row>
        <row r="172">
          <cell r="F172" t="str">
            <v>69780006 - C.Rel.Ex.Ant -Outros</v>
          </cell>
        </row>
        <row r="173">
          <cell r="F173" t="str">
            <v>69880000 - Out.não Especificado</v>
          </cell>
        </row>
        <row r="174">
          <cell r="F174" t="str">
            <v>79780001 - C.Exerc.A.-FSE</v>
          </cell>
        </row>
        <row r="175">
          <cell r="F175" t="str">
            <v>6942000I - Perd.Im-Alie.Im.Corp</v>
          </cell>
        </row>
        <row r="176">
          <cell r="F176" t="str">
            <v>6978000I - Acertos-Trans. IFRS</v>
          </cell>
        </row>
      </sheetData>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row r="2">
          <cell r="F2" t="str">
            <v>61210101 - Comb-CI-Gasolina</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2">
          <cell r="F2" t="str">
            <v>61210101 - Comb-CI-Gasolina</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2">
          <cell r="F2" t="str">
            <v>61210101 - Comb-CI-Gasolina</v>
          </cell>
        </row>
      </sheetData>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2">
          <cell r="F2" t="str">
            <v>61210101 - Comb-CI-Gasolina</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ow r="2">
          <cell r="F2" t="str">
            <v>61210101 - Comb-CI-Gasolina</v>
          </cell>
        </row>
      </sheetData>
      <sheetData sheetId="84"/>
      <sheetData sheetId="8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E+SUB_ORC_2014"/>
      <sheetName val="BD_PLANO_NIFRIC"/>
      <sheetName val="BD_PLANO_IFRIC"/>
      <sheetName val="REPORT_AE+SUB_EST_2013"/>
      <sheetName val="BD_ALL_ESTIMADO"/>
      <sheetName val="RPT_CONTRATOS"/>
      <sheetName val="APURAMENTO_REPEX"/>
      <sheetName val="AMORT_CONCESSION_FEE"/>
      <sheetName val="PROJ_SAP_IMOB_3112N-1"/>
      <sheetName val="PARAMETROS"/>
    </sheetNames>
    <sheetDataSet>
      <sheetData sheetId="0"/>
      <sheetData sheetId="1"/>
      <sheetData sheetId="2"/>
      <sheetData sheetId="3"/>
      <sheetData sheetId="4"/>
      <sheetData sheetId="5"/>
      <sheetData sheetId="6"/>
      <sheetData sheetId="7"/>
      <sheetData sheetId="8"/>
      <sheetData sheetId="9">
        <row r="2">
          <cell r="A2">
            <v>66420021</v>
          </cell>
          <cell r="B2" t="str">
            <v>NIFRIC</v>
          </cell>
          <cell r="C2" t="str">
            <v>AE</v>
          </cell>
        </row>
        <row r="3">
          <cell r="A3">
            <v>66420022</v>
          </cell>
          <cell r="B3" t="str">
            <v>NIFRIC</v>
          </cell>
          <cell r="C3" t="str">
            <v>AE</v>
          </cell>
        </row>
        <row r="4">
          <cell r="A4">
            <v>66420031</v>
          </cell>
          <cell r="B4" t="str">
            <v>NIFRIC</v>
          </cell>
          <cell r="C4" t="str">
            <v>AE</v>
          </cell>
        </row>
        <row r="5">
          <cell r="A5">
            <v>66420041</v>
          </cell>
          <cell r="B5" t="str">
            <v>NIFRIC</v>
          </cell>
          <cell r="C5" t="str">
            <v>AE</v>
          </cell>
        </row>
        <row r="6">
          <cell r="A6">
            <v>66420051</v>
          </cell>
          <cell r="B6" t="str">
            <v>NIFRIC</v>
          </cell>
          <cell r="C6" t="str">
            <v>AE</v>
          </cell>
        </row>
        <row r="7">
          <cell r="A7">
            <v>66420061</v>
          </cell>
          <cell r="B7" t="str">
            <v>NIFRIC</v>
          </cell>
          <cell r="C7" t="str">
            <v>AE</v>
          </cell>
        </row>
        <row r="8">
          <cell r="A8">
            <v>66420079</v>
          </cell>
          <cell r="B8" t="str">
            <v>NIFRIC</v>
          </cell>
          <cell r="C8" t="str">
            <v>AE</v>
          </cell>
        </row>
        <row r="9">
          <cell r="A9">
            <v>66430012</v>
          </cell>
          <cell r="B9" t="str">
            <v>IFRIC</v>
          </cell>
          <cell r="C9" t="str">
            <v>AE</v>
          </cell>
        </row>
        <row r="10">
          <cell r="A10">
            <v>66430021</v>
          </cell>
          <cell r="B10" t="str">
            <v>IFRIC</v>
          </cell>
          <cell r="C10" t="str">
            <v>AE</v>
          </cell>
        </row>
        <row r="11">
          <cell r="A11">
            <v>66430022</v>
          </cell>
          <cell r="B11" t="str">
            <v>IFRIC</v>
          </cell>
          <cell r="C11" t="str">
            <v>AE</v>
          </cell>
        </row>
        <row r="12">
          <cell r="A12">
            <v>66430031</v>
          </cell>
          <cell r="B12" t="str">
            <v>IFRIC</v>
          </cell>
          <cell r="C12" t="str">
            <v>AE</v>
          </cell>
        </row>
        <row r="13">
          <cell r="A13">
            <v>66430041</v>
          </cell>
          <cell r="B13" t="str">
            <v>IFRIC</v>
          </cell>
          <cell r="C13" t="str">
            <v>AE</v>
          </cell>
        </row>
        <row r="14">
          <cell r="A14">
            <v>66430051</v>
          </cell>
          <cell r="B14" t="str">
            <v>IFRIC</v>
          </cell>
          <cell r="C14" t="str">
            <v>AE</v>
          </cell>
        </row>
        <row r="15">
          <cell r="A15">
            <v>66430061</v>
          </cell>
          <cell r="B15" t="str">
            <v>IFRIC</v>
          </cell>
          <cell r="C15" t="str">
            <v>AE</v>
          </cell>
        </row>
        <row r="16">
          <cell r="A16">
            <v>66430062</v>
          </cell>
          <cell r="B16" t="str">
            <v>IFRIC</v>
          </cell>
          <cell r="C16" t="str">
            <v>AE</v>
          </cell>
        </row>
        <row r="17">
          <cell r="A17">
            <v>66430079</v>
          </cell>
          <cell r="B17" t="str">
            <v>IFRIC</v>
          </cell>
          <cell r="C17" t="str">
            <v>AE</v>
          </cell>
        </row>
        <row r="18">
          <cell r="A18">
            <v>66430091</v>
          </cell>
          <cell r="B18" t="str">
            <v>IFRIC</v>
          </cell>
          <cell r="C18" t="str">
            <v>AE</v>
          </cell>
        </row>
        <row r="19">
          <cell r="A19">
            <v>66430162</v>
          </cell>
          <cell r="B19" t="str">
            <v>NIFRIC</v>
          </cell>
          <cell r="C19" t="str">
            <v>AE</v>
          </cell>
        </row>
        <row r="20">
          <cell r="A20">
            <v>66430522</v>
          </cell>
          <cell r="B20" t="str">
            <v>IFRIC</v>
          </cell>
          <cell r="C20" t="str">
            <v>SUB</v>
          </cell>
        </row>
        <row r="21">
          <cell r="A21">
            <v>66430531</v>
          </cell>
          <cell r="B21" t="str">
            <v>IFRIC</v>
          </cell>
          <cell r="C21" t="str">
            <v>SUB</v>
          </cell>
        </row>
        <row r="22">
          <cell r="A22">
            <v>66430551</v>
          </cell>
          <cell r="B22" t="str">
            <v>IFRIC</v>
          </cell>
          <cell r="C22" t="str">
            <v>SUB</v>
          </cell>
        </row>
        <row r="23">
          <cell r="A23">
            <v>66430561</v>
          </cell>
          <cell r="B23" t="str">
            <v>IFRIC</v>
          </cell>
          <cell r="C23" t="str">
            <v>SUB</v>
          </cell>
        </row>
        <row r="24">
          <cell r="A24">
            <v>66430562</v>
          </cell>
          <cell r="B24" t="str">
            <v>IFRIC</v>
          </cell>
          <cell r="C24" t="str">
            <v>SUB</v>
          </cell>
        </row>
        <row r="25">
          <cell r="A25">
            <v>79830000</v>
          </cell>
          <cell r="B25" t="str">
            <v>NIFRIC</v>
          </cell>
          <cell r="C25" t="str">
            <v>SUB</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v.real-orç"/>
      <sheetName val="prov 05-04"/>
      <sheetName val="vendas 05-04"/>
      <sheetName val="vend.real-orç"/>
      <sheetName val="Q.R.CONTAS"/>
      <sheetName val="#REF"/>
      <sheetName val="analise Julho 2005"/>
      <sheetName val="ANA"/>
      <sheetName val="Legendas"/>
      <sheetName val="prov_real-orç"/>
      <sheetName val="prov_05-04"/>
      <sheetName val="vendas_05-04"/>
      <sheetName val="vend_real-orç"/>
      <sheetName val="Q_R_CONTAS"/>
      <sheetName val="analise_Julho_2005"/>
      <sheetName val="prov_real-orç1"/>
      <sheetName val="prov_05-041"/>
      <sheetName val="vendas_05-041"/>
      <sheetName val="vend_real-orç1"/>
      <sheetName val="Q_R_CONTAS1"/>
      <sheetName val="analise_Julho_20051"/>
      <sheetName val="prov_real-orç2"/>
      <sheetName val="prov_05-042"/>
      <sheetName val="vendas_05-042"/>
      <sheetName val="vend_real-orç2"/>
      <sheetName val="Q_R_CONTAS2"/>
      <sheetName val="analise_Julho_20052"/>
      <sheetName val="prov_real-orç3"/>
      <sheetName val="prov_05-043"/>
      <sheetName val="vendas_05-043"/>
      <sheetName val="vend_real-orç3"/>
      <sheetName val="Q_R_CONTAS3"/>
      <sheetName val="analise_Julho_20053"/>
      <sheetName val="prov_real-orç4"/>
      <sheetName val="prov_05-044"/>
      <sheetName val="vendas_05-044"/>
      <sheetName val="vend_real-orç4"/>
      <sheetName val="Q_R_CONTAS4"/>
      <sheetName val="analise_Julho_20054"/>
    </sheetNames>
    <sheetDataSet>
      <sheetData sheetId="0"/>
      <sheetData sheetId="1" refreshError="1">
        <row r="46">
          <cell r="I46" t="str">
            <v xml:space="preserve"> </v>
          </cell>
        </row>
        <row r="47">
          <cell r="B47" t="str">
            <v>Santa Maria</v>
          </cell>
          <cell r="C47">
            <v>29856</v>
          </cell>
          <cell r="D47">
            <v>30300</v>
          </cell>
          <cell r="E47">
            <v>-444</v>
          </cell>
          <cell r="F47">
            <v>-1.4653465346534653E-2</v>
          </cell>
          <cell r="H47">
            <v>50122</v>
          </cell>
          <cell r="I47">
            <v>38878</v>
          </cell>
          <cell r="J47">
            <v>11244</v>
          </cell>
          <cell r="L47">
            <v>0.59566657356051234</v>
          </cell>
          <cell r="M47">
            <v>0.77936107824476564</v>
          </cell>
          <cell r="N47">
            <v>-0.1836945046842533</v>
          </cell>
          <cell r="P47">
            <v>8763.1359637841451</v>
          </cell>
          <cell r="Q47">
            <v>0.28921240804568138</v>
          </cell>
        </row>
        <row r="49">
          <cell r="B49" t="str">
            <v>Horta</v>
          </cell>
          <cell r="C49">
            <v>45762</v>
          </cell>
          <cell r="D49">
            <v>44787</v>
          </cell>
          <cell r="E49">
            <v>975</v>
          </cell>
          <cell r="F49">
            <v>2.1769709960479604E-2</v>
          </cell>
          <cell r="H49">
            <v>106518</v>
          </cell>
          <cell r="I49">
            <v>109645</v>
          </cell>
          <cell r="J49">
            <v>-3127</v>
          </cell>
          <cell r="L49">
            <v>0.42961752943164533</v>
          </cell>
          <cell r="M49">
            <v>0.40847279857722651</v>
          </cell>
          <cell r="N49">
            <v>2.1144730854418814E-2</v>
          </cell>
          <cell r="P49">
            <v>-1277.2944411509873</v>
          </cell>
          <cell r="Q49">
            <v>-2.8519312326143464E-2</v>
          </cell>
        </row>
        <row r="51">
          <cell r="B51" t="str">
            <v>TOTAL AÇOR.</v>
          </cell>
          <cell r="C51">
            <v>359880</v>
          </cell>
          <cell r="D51">
            <v>349891</v>
          </cell>
          <cell r="E51">
            <v>9989</v>
          </cell>
          <cell r="F51">
            <v>2.8548890940321415E-2</v>
          </cell>
          <cell r="H51">
            <v>640870</v>
          </cell>
          <cell r="I51">
            <v>603824</v>
          </cell>
          <cell r="J51">
            <v>37046</v>
          </cell>
          <cell r="L51">
            <v>0.56154914413219525</v>
          </cell>
          <cell r="M51">
            <v>0.57945858395823946</v>
          </cell>
          <cell r="N51">
            <v>-1.7909439826044204E-2</v>
          </cell>
          <cell r="P51">
            <v>21466.622701316937</v>
          </cell>
          <cell r="Q51">
            <v>6.1352314581732417E-2</v>
          </cell>
        </row>
        <row r="54">
          <cell r="B54" t="str">
            <v>TOTAL DRET</v>
          </cell>
          <cell r="C54">
            <v>17712982</v>
          </cell>
          <cell r="D54">
            <v>17442532</v>
          </cell>
          <cell r="E54">
            <v>270450</v>
          </cell>
          <cell r="F54">
            <v>1.5505203029009779E-2</v>
          </cell>
          <cell r="H54">
            <v>11353090</v>
          </cell>
          <cell r="I54">
            <v>10964904</v>
          </cell>
          <cell r="J54">
            <v>388186</v>
          </cell>
          <cell r="L54">
            <v>1.5601903975041156</v>
          </cell>
          <cell r="M54">
            <v>1.5907601197420425</v>
          </cell>
          <cell r="N54">
            <v>-3.0569722237926866E-2</v>
          </cell>
          <cell r="P54">
            <v>600741.17330221948</v>
          </cell>
          <cell r="Q54">
            <v>3.4441167905108011E-2</v>
          </cell>
        </row>
      </sheetData>
      <sheetData sheetId="2"/>
      <sheetData sheetId="3"/>
      <sheetData sheetId="4"/>
      <sheetData sheetId="5" refreshError="1"/>
      <sheetData sheetId="6" refreshError="1"/>
      <sheetData sheetId="7" refreshError="1"/>
      <sheetData sheetId="8" refreshError="1"/>
      <sheetData sheetId="9"/>
      <sheetData sheetId="10">
        <row r="46">
          <cell r="I46" t="str">
            <v xml:space="preserve"> </v>
          </cell>
        </row>
      </sheetData>
      <sheetData sheetId="11"/>
      <sheetData sheetId="12"/>
      <sheetData sheetId="13"/>
      <sheetData sheetId="14"/>
      <sheetData sheetId="15"/>
      <sheetData sheetId="16">
        <row r="46">
          <cell r="I46" t="str">
            <v xml:space="preserve"> </v>
          </cell>
        </row>
      </sheetData>
      <sheetData sheetId="17"/>
      <sheetData sheetId="18"/>
      <sheetData sheetId="19"/>
      <sheetData sheetId="20"/>
      <sheetData sheetId="21"/>
      <sheetData sheetId="22">
        <row r="46">
          <cell r="I46" t="str">
            <v xml:space="preserve"> </v>
          </cell>
        </row>
      </sheetData>
      <sheetData sheetId="23"/>
      <sheetData sheetId="24"/>
      <sheetData sheetId="25"/>
      <sheetData sheetId="26"/>
      <sheetData sheetId="27"/>
      <sheetData sheetId="28">
        <row r="46">
          <cell r="I46" t="str">
            <v xml:space="preserve"> </v>
          </cell>
        </row>
      </sheetData>
      <sheetData sheetId="29"/>
      <sheetData sheetId="30"/>
      <sheetData sheetId="31"/>
      <sheetData sheetId="32"/>
      <sheetData sheetId="33"/>
      <sheetData sheetId="34">
        <row r="46">
          <cell r="I46" t="str">
            <v xml:space="preserve"> </v>
          </cell>
        </row>
      </sheetData>
      <sheetData sheetId="35"/>
      <sheetData sheetId="36"/>
      <sheetData sheetId="37"/>
      <sheetData sheetId="3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becalho PMO"/>
      <sheetName val="Pier Sul"/>
      <sheetName val="Item 00010"/>
      <sheetName val="Item 00011"/>
      <sheetName val="Item 00012"/>
      <sheetName val="Item 00020 "/>
      <sheetName val="Item 00021"/>
      <sheetName val="Item 00022"/>
      <sheetName val="Item 00030"/>
      <sheetName val="Item 00031"/>
      <sheetName val="Item 00032"/>
      <sheetName val="Item 00040"/>
      <sheetName val="Item 00041"/>
      <sheetName val="Item 00042"/>
      <sheetName val="Item 00045"/>
      <sheetName val="Item 00050"/>
      <sheetName val="Item 00051"/>
      <sheetName val="Item 00052"/>
      <sheetName val="Item 00060"/>
      <sheetName val="Item 00061"/>
      <sheetName val="Item 00062"/>
      <sheetName val="Item 00070"/>
      <sheetName val="Item 00071"/>
      <sheetName val="Item 00072"/>
      <sheetName val="Item 00080"/>
      <sheetName val="Item 00081"/>
      <sheetName val="Item 00090"/>
      <sheetName val="Item 00091"/>
      <sheetName val="Item 00100"/>
      <sheetName val="Item 00110"/>
      <sheetName val="Item 00120"/>
      <sheetName val="Item 00130"/>
      <sheetName val="Item 00131"/>
      <sheetName val="Item 00140"/>
      <sheetName val="Item 00150"/>
      <sheetName val="Item 00160"/>
      <sheetName val="Apron Sul"/>
      <sheetName val="Item 00010 (2)"/>
      <sheetName val="Item 00020 (2)"/>
      <sheetName val="Item 00030 (2)"/>
      <sheetName val="Item 00040 (2)"/>
      <sheetName val="Item 00050 (2)"/>
      <sheetName val="Item 00060 (2)"/>
      <sheetName val="Item 00070 (2)"/>
      <sheetName val="Item 00080 (2)"/>
      <sheetName val="Item 00090 (2)"/>
      <sheetName val="Item 00100 (2)"/>
      <sheetName val="Item00110 (2)"/>
      <sheetName val="Item00120 (2)"/>
      <sheetName val="Item 00130 (2)"/>
      <sheetName val="Pier Central"/>
      <sheetName val="Item 00010 (3)"/>
      <sheetName val="Item 00020 (3)"/>
      <sheetName val="Item 00030 (3)"/>
      <sheetName val="Item 00040 (3)"/>
      <sheetName val="Item 00050 (3)"/>
      <sheetName val="Item 00060 (3)"/>
      <sheetName val="Item 00070 (3)"/>
      <sheetName val="Item 00080 (3)"/>
      <sheetName val="item 00090 (3)"/>
      <sheetName val="Item 00100 (3)"/>
      <sheetName val="Item 00110 (3)"/>
      <sheetName val="I.S.08"/>
      <sheetName val="Item 00010 (4)"/>
      <sheetName val="Item 00020 (4)"/>
      <sheetName val="Item 00030 (4)"/>
      <sheetName val="Item 00040 (4)"/>
      <sheetName val="Item 00050 (4)"/>
      <sheetName val="Item 00070 (4) "/>
      <sheetName val="Item 00100 (4)"/>
      <sheetName val="Item 00110 (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535">
          <cell r="A535">
            <v>19548</v>
          </cell>
        </row>
      </sheetData>
      <sheetData sheetId="60"/>
      <sheetData sheetId="61"/>
      <sheetData sheetId="62"/>
      <sheetData sheetId="63"/>
      <sheetData sheetId="64"/>
      <sheetData sheetId="65"/>
      <sheetData sheetId="66"/>
      <sheetData sheetId="67"/>
      <sheetData sheetId="68"/>
      <sheetData sheetId="69"/>
      <sheetData sheetId="7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C50ED-C764-4D15-AE79-78A5020670BD}">
  <sheetPr>
    <tabColor rgb="FF92D050"/>
    <outlinePr summaryBelow="0" summaryRight="0"/>
    <pageSetUpPr fitToPage="1"/>
  </sheetPr>
  <dimension ref="A1:X3344"/>
  <sheetViews>
    <sheetView topLeftCell="A3282" zoomScaleNormal="100" zoomScaleSheetLayoutView="100" zoomScalePageLayoutView="25" workbookViewId="0">
      <selection activeCell="I12" sqref="I12"/>
    </sheetView>
  </sheetViews>
  <sheetFormatPr baseColWidth="10" defaultColWidth="9.33203125" defaultRowHeight="14.4" x14ac:dyDescent="0.3"/>
  <cols>
    <col min="1" max="1" width="6.33203125" style="1" customWidth="1"/>
    <col min="2" max="2" width="12.33203125" style="1" customWidth="1"/>
    <col min="3" max="3" width="12" style="2" bestFit="1" customWidth="1"/>
    <col min="4" max="4" width="48.109375" style="3" customWidth="1"/>
    <col min="5" max="5" width="3.5546875" style="4" customWidth="1" collapsed="1"/>
    <col min="6" max="6" width="7.88671875" style="5" hidden="1" customWidth="1"/>
    <col min="7" max="7" width="16.6640625" style="5" hidden="1" customWidth="1"/>
    <col min="8" max="8" width="13" style="5" hidden="1" customWidth="1"/>
    <col min="9" max="9" width="11.5546875" style="5" hidden="1" customWidth="1"/>
    <col min="10" max="10" width="13" style="5" hidden="1" customWidth="1"/>
    <col min="11" max="11" width="15.6640625" style="5" hidden="1" customWidth="1"/>
    <col min="12" max="12" width="10.6640625" style="5" hidden="1" customWidth="1"/>
    <col min="13" max="13" width="12.6640625" style="6" customWidth="1"/>
    <col min="14" max="14" width="13.6640625" style="7" customWidth="1"/>
    <col min="15" max="15" width="15.6640625" style="7" customWidth="1"/>
    <col min="16" max="16384" width="9.33203125" style="8"/>
  </cols>
  <sheetData>
    <row r="1" spans="1:15" x14ac:dyDescent="0.3">
      <c r="K1" s="5">
        <f>SUM(J1233:J1235)</f>
        <v>0</v>
      </c>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SUM(O7:O3338)+O3343+O3344</f>
        <v>0</v>
      </c>
    </row>
    <row r="7" spans="1:15" x14ac:dyDescent="0.3">
      <c r="A7" s="52">
        <v>8962</v>
      </c>
      <c r="B7" s="53" t="s">
        <v>21</v>
      </c>
      <c r="C7" s="54" t="s">
        <v>22</v>
      </c>
      <c r="D7" s="55" t="s">
        <v>23</v>
      </c>
      <c r="E7" s="56"/>
      <c r="F7" s="57"/>
      <c r="G7" s="57"/>
      <c r="H7" s="57"/>
      <c r="I7" s="57"/>
      <c r="J7" s="57"/>
      <c r="K7" s="57"/>
      <c r="L7" s="57"/>
      <c r="M7" s="58"/>
      <c r="N7" s="59"/>
      <c r="O7" s="59"/>
    </row>
    <row r="8" spans="1:15" ht="180" customHeight="1" x14ac:dyDescent="0.3">
      <c r="A8" s="52">
        <v>8963</v>
      </c>
      <c r="B8" s="53" t="s">
        <v>21</v>
      </c>
      <c r="C8" s="54" t="s">
        <v>24</v>
      </c>
      <c r="D8" s="60" t="s">
        <v>25</v>
      </c>
      <c r="E8" s="56"/>
      <c r="F8" s="57"/>
      <c r="G8" s="57"/>
      <c r="H8" s="57"/>
      <c r="I8" s="57"/>
      <c r="J8" s="57"/>
      <c r="K8" s="57"/>
      <c r="L8" s="57"/>
      <c r="M8" s="58"/>
      <c r="N8" s="59"/>
      <c r="O8" s="59"/>
    </row>
    <row r="9" spans="1:15" x14ac:dyDescent="0.3">
      <c r="A9" s="52">
        <v>8964</v>
      </c>
      <c r="B9" s="53" t="s">
        <v>21</v>
      </c>
      <c r="C9" s="61" t="s">
        <v>26</v>
      </c>
      <c r="D9" s="62" t="s">
        <v>27</v>
      </c>
      <c r="E9" s="63"/>
      <c r="F9" s="64"/>
      <c r="G9" s="64"/>
      <c r="H9" s="64"/>
      <c r="I9" s="64"/>
      <c r="J9" s="64"/>
      <c r="K9" s="65">
        <f>SUM(O9:O1430)</f>
        <v>0</v>
      </c>
      <c r="L9" s="64"/>
      <c r="M9" s="66"/>
      <c r="N9" s="67"/>
      <c r="O9" s="67"/>
    </row>
    <row r="10" spans="1:15" x14ac:dyDescent="0.3">
      <c r="A10" s="52">
        <v>8965</v>
      </c>
      <c r="B10" s="53" t="s">
        <v>21</v>
      </c>
      <c r="C10" s="54" t="s">
        <v>28</v>
      </c>
      <c r="D10" s="68" t="s">
        <v>29</v>
      </c>
      <c r="E10" s="69"/>
      <c r="F10" s="70"/>
      <c r="G10" s="70"/>
      <c r="H10" s="70"/>
      <c r="I10" s="70"/>
      <c r="J10" s="70"/>
      <c r="K10" s="70"/>
      <c r="L10" s="70"/>
      <c r="M10" s="66"/>
      <c r="N10" s="67"/>
      <c r="O10" s="67"/>
    </row>
    <row r="11" spans="1:15" x14ac:dyDescent="0.3">
      <c r="A11" s="52">
        <v>8966</v>
      </c>
      <c r="B11" s="53" t="s">
        <v>21</v>
      </c>
      <c r="C11" s="54" t="s">
        <v>30</v>
      </c>
      <c r="D11" s="71" t="s">
        <v>31</v>
      </c>
      <c r="E11" s="63"/>
      <c r="F11" s="57"/>
      <c r="G11" s="57"/>
      <c r="H11" s="57"/>
      <c r="I11" s="57"/>
      <c r="J11" s="57"/>
      <c r="K11" s="57"/>
      <c r="L11" s="57"/>
      <c r="M11" s="66"/>
      <c r="N11" s="67"/>
      <c r="O11" s="67"/>
    </row>
    <row r="12" spans="1:15" x14ac:dyDescent="0.3">
      <c r="A12" s="52">
        <v>8967</v>
      </c>
      <c r="B12" s="53" t="s">
        <v>21</v>
      </c>
      <c r="C12" s="54" t="s">
        <v>32</v>
      </c>
      <c r="D12" s="55" t="s">
        <v>33</v>
      </c>
      <c r="E12" s="63"/>
      <c r="F12" s="57"/>
      <c r="G12" s="57"/>
      <c r="H12" s="57"/>
      <c r="I12" s="57"/>
      <c r="J12" s="57"/>
      <c r="K12" s="57"/>
      <c r="L12" s="57"/>
      <c r="M12" s="66"/>
      <c r="N12" s="67"/>
      <c r="O12" s="67"/>
    </row>
    <row r="13" spans="1:15" ht="72" collapsed="1" x14ac:dyDescent="0.3">
      <c r="A13" s="110">
        <v>8968</v>
      </c>
      <c r="B13" s="53" t="s">
        <v>21</v>
      </c>
      <c r="C13" s="72" t="s">
        <v>34</v>
      </c>
      <c r="D13" s="60" t="s">
        <v>35</v>
      </c>
      <c r="E13" s="63" t="s">
        <v>36</v>
      </c>
      <c r="F13" s="57"/>
      <c r="G13" s="57"/>
      <c r="H13" s="57"/>
      <c r="I13" s="57"/>
      <c r="J13" s="57"/>
      <c r="K13" s="57"/>
      <c r="L13" s="57">
        <f>SUM(J14:J19)</f>
        <v>31.861999999999998</v>
      </c>
      <c r="M13" s="58">
        <v>31.861999999999998</v>
      </c>
      <c r="N13" s="59"/>
      <c r="O13" s="73">
        <f>+ROUND(M13*N13,2)</f>
        <v>0</v>
      </c>
    </row>
    <row r="14" spans="1:15" x14ac:dyDescent="0.3">
      <c r="A14" s="110">
        <v>8969</v>
      </c>
      <c r="B14" s="53"/>
      <c r="C14" s="72"/>
      <c r="D14" s="74" t="s">
        <v>37</v>
      </c>
      <c r="E14" s="63"/>
      <c r="F14" s="57">
        <v>1</v>
      </c>
      <c r="G14" s="57">
        <v>8.9290000000000003</v>
      </c>
      <c r="H14" s="57"/>
      <c r="I14" s="57"/>
      <c r="J14" s="57">
        <f t="shared" ref="J14:J19" si="0">PRODUCT(F14:I14)</f>
        <v>8.9290000000000003</v>
      </c>
      <c r="K14" s="57"/>
      <c r="L14" s="57"/>
      <c r="M14" s="58"/>
      <c r="N14" s="59"/>
      <c r="O14" s="73"/>
    </row>
    <row r="15" spans="1:15" x14ac:dyDescent="0.3">
      <c r="A15" s="110">
        <v>8970</v>
      </c>
      <c r="B15" s="53"/>
      <c r="C15" s="72"/>
      <c r="D15" s="74" t="s">
        <v>38</v>
      </c>
      <c r="E15" s="63"/>
      <c r="F15" s="57">
        <v>1</v>
      </c>
      <c r="G15" s="57">
        <v>3.3319999999999999</v>
      </c>
      <c r="H15" s="57"/>
      <c r="I15" s="57"/>
      <c r="J15" s="57">
        <f t="shared" si="0"/>
        <v>3.3319999999999999</v>
      </c>
      <c r="K15" s="57"/>
      <c r="L15" s="57"/>
      <c r="M15" s="58"/>
      <c r="N15" s="59"/>
      <c r="O15" s="73"/>
    </row>
    <row r="16" spans="1:15" x14ac:dyDescent="0.3">
      <c r="A16" s="110">
        <v>8971</v>
      </c>
      <c r="B16" s="53"/>
      <c r="C16" s="72"/>
      <c r="D16" s="74" t="s">
        <v>39</v>
      </c>
      <c r="E16" s="63"/>
      <c r="F16" s="57">
        <v>1</v>
      </c>
      <c r="G16" s="57">
        <v>7.3680000000000003</v>
      </c>
      <c r="H16" s="57"/>
      <c r="I16" s="57"/>
      <c r="J16" s="57">
        <f t="shared" si="0"/>
        <v>7.3680000000000003</v>
      </c>
      <c r="K16" s="57"/>
      <c r="L16" s="57"/>
      <c r="M16" s="58"/>
      <c r="N16" s="59"/>
      <c r="O16" s="73"/>
    </row>
    <row r="17" spans="1:15" x14ac:dyDescent="0.3">
      <c r="A17" s="110">
        <v>8972</v>
      </c>
      <c r="B17" s="53"/>
      <c r="C17" s="72"/>
      <c r="D17" s="74" t="s">
        <v>40</v>
      </c>
      <c r="E17" s="63"/>
      <c r="F17" s="57">
        <v>1</v>
      </c>
      <c r="G17" s="57">
        <v>5.9329999999999998</v>
      </c>
      <c r="H17" s="57"/>
      <c r="I17" s="57"/>
      <c r="J17" s="57">
        <f t="shared" si="0"/>
        <v>5.9329999999999998</v>
      </c>
      <c r="K17" s="57"/>
      <c r="L17" s="57"/>
      <c r="M17" s="58"/>
      <c r="N17" s="59"/>
      <c r="O17" s="73"/>
    </row>
    <row r="18" spans="1:15" x14ac:dyDescent="0.3">
      <c r="A18" s="110">
        <v>8973</v>
      </c>
      <c r="B18" s="53"/>
      <c r="C18" s="72"/>
      <c r="D18" s="74" t="s">
        <v>41</v>
      </c>
      <c r="E18" s="63"/>
      <c r="F18" s="57">
        <v>1</v>
      </c>
      <c r="G18" s="57">
        <v>4.0999999999999996</v>
      </c>
      <c r="H18" s="57"/>
      <c r="I18" s="57"/>
      <c r="J18" s="57">
        <f t="shared" si="0"/>
        <v>4.0999999999999996</v>
      </c>
      <c r="K18" s="57"/>
      <c r="L18" s="57"/>
      <c r="M18" s="58"/>
      <c r="N18" s="59"/>
      <c r="O18" s="73"/>
    </row>
    <row r="19" spans="1:15" x14ac:dyDescent="0.3">
      <c r="A19" s="110">
        <v>8974</v>
      </c>
      <c r="B19" s="53"/>
      <c r="C19" s="72"/>
      <c r="D19" s="74" t="s">
        <v>42</v>
      </c>
      <c r="E19" s="63"/>
      <c r="F19" s="57">
        <v>1</v>
      </c>
      <c r="G19" s="57">
        <v>2.2000000000000002</v>
      </c>
      <c r="H19" s="57"/>
      <c r="I19" s="57"/>
      <c r="J19" s="57">
        <f t="shared" si="0"/>
        <v>2.2000000000000002</v>
      </c>
      <c r="K19" s="57"/>
      <c r="L19" s="57"/>
      <c r="M19" s="58"/>
      <c r="N19" s="59"/>
      <c r="O19" s="73"/>
    </row>
    <row r="20" spans="1:15" ht="115.2" collapsed="1" x14ac:dyDescent="0.3">
      <c r="A20" s="110">
        <v>8975</v>
      </c>
      <c r="B20" s="53" t="s">
        <v>21</v>
      </c>
      <c r="C20" s="72" t="s">
        <v>43</v>
      </c>
      <c r="D20" s="60" t="s">
        <v>44</v>
      </c>
      <c r="E20" s="63" t="s">
        <v>36</v>
      </c>
      <c r="F20" s="8"/>
      <c r="G20" s="8"/>
      <c r="H20" s="8"/>
      <c r="I20" s="8"/>
      <c r="J20" s="8"/>
      <c r="K20" s="57"/>
      <c r="L20" s="57">
        <f>SUM(K21:K23)</f>
        <v>117.27699999999999</v>
      </c>
      <c r="M20" s="58">
        <v>117.27699999999999</v>
      </c>
      <c r="N20" s="59"/>
      <c r="O20" s="73">
        <f>+ROUND(M20*N20,2)</f>
        <v>0</v>
      </c>
    </row>
    <row r="21" spans="1:15" x14ac:dyDescent="0.3">
      <c r="A21" s="110">
        <v>8976</v>
      </c>
      <c r="B21" s="53"/>
      <c r="C21" s="54"/>
      <c r="D21" s="74" t="s">
        <v>37</v>
      </c>
      <c r="E21" s="63"/>
      <c r="F21" s="57">
        <v>1</v>
      </c>
      <c r="G21" s="57">
        <v>5.875</v>
      </c>
      <c r="H21" s="57"/>
      <c r="I21" s="57">
        <v>3.5</v>
      </c>
      <c r="J21" s="57">
        <f t="shared" ref="J21:J23" si="1">PRODUCT(F21:I21)</f>
        <v>20.5625</v>
      </c>
      <c r="K21" s="57">
        <f t="shared" ref="K21:K23" si="2">+J21</f>
        <v>20.5625</v>
      </c>
      <c r="L21" s="57"/>
      <c r="M21" s="66"/>
      <c r="N21" s="67"/>
      <c r="O21" s="67"/>
    </row>
    <row r="22" spans="1:15" x14ac:dyDescent="0.3">
      <c r="A22" s="110">
        <v>8977</v>
      </c>
      <c r="B22" s="53"/>
      <c r="C22" s="54"/>
      <c r="D22" s="74" t="s">
        <v>38</v>
      </c>
      <c r="E22" s="63"/>
      <c r="F22" s="57">
        <v>1</v>
      </c>
      <c r="G22" s="57">
        <v>1.849</v>
      </c>
      <c r="H22" s="57"/>
      <c r="I22" s="57">
        <v>3.5</v>
      </c>
      <c r="J22" s="57">
        <f t="shared" si="1"/>
        <v>6.4714999999999998</v>
      </c>
      <c r="K22" s="57">
        <f t="shared" si="2"/>
        <v>6.4714999999999998</v>
      </c>
      <c r="L22" s="57"/>
      <c r="M22" s="66"/>
      <c r="N22" s="67"/>
      <c r="O22" s="67"/>
    </row>
    <row r="23" spans="1:15" x14ac:dyDescent="0.3">
      <c r="A23" s="110">
        <v>8978</v>
      </c>
      <c r="B23" s="53"/>
      <c r="C23" s="54"/>
      <c r="D23" s="74" t="s">
        <v>41</v>
      </c>
      <c r="E23" s="63"/>
      <c r="F23" s="57">
        <v>1</v>
      </c>
      <c r="G23" s="57">
        <v>20.053999999999998</v>
      </c>
      <c r="H23" s="57"/>
      <c r="I23" s="57">
        <v>4.5</v>
      </c>
      <c r="J23" s="57">
        <f t="shared" si="1"/>
        <v>90.242999999999995</v>
      </c>
      <c r="K23" s="57">
        <f t="shared" si="2"/>
        <v>90.242999999999995</v>
      </c>
      <c r="L23" s="57"/>
      <c r="M23" s="66"/>
      <c r="N23" s="67"/>
      <c r="O23" s="67"/>
    </row>
    <row r="24" spans="1:15" ht="115.2" collapsed="1" x14ac:dyDescent="0.3">
      <c r="A24" s="110">
        <v>8979</v>
      </c>
      <c r="B24" s="53" t="s">
        <v>21</v>
      </c>
      <c r="C24" s="72" t="s">
        <v>45</v>
      </c>
      <c r="D24" s="60" t="s">
        <v>46</v>
      </c>
      <c r="E24" s="63" t="s">
        <v>36</v>
      </c>
      <c r="F24" s="57"/>
      <c r="G24" s="57"/>
      <c r="H24" s="57"/>
      <c r="I24" s="57"/>
      <c r="J24" s="57"/>
      <c r="K24" s="57"/>
      <c r="L24" s="57">
        <f>SUM(J25:J29)</f>
        <v>43.218000000000004</v>
      </c>
      <c r="M24" s="58">
        <v>43.218000000000004</v>
      </c>
      <c r="N24" s="59"/>
      <c r="O24" s="73">
        <f>+ROUND(M24*N24,2)</f>
        <v>0</v>
      </c>
    </row>
    <row r="25" spans="1:15" x14ac:dyDescent="0.3">
      <c r="A25" s="52">
        <v>8980</v>
      </c>
      <c r="B25" s="53"/>
      <c r="C25" s="54"/>
      <c r="D25" s="74" t="s">
        <v>47</v>
      </c>
      <c r="E25" s="63"/>
      <c r="F25" s="57">
        <v>1</v>
      </c>
      <c r="G25" s="57">
        <v>3.302</v>
      </c>
      <c r="H25" s="57"/>
      <c r="I25" s="57"/>
      <c r="J25" s="57">
        <f t="shared" ref="J25:J29" si="3">PRODUCT(F25:I25)</f>
        <v>3.302</v>
      </c>
      <c r="K25" s="57"/>
      <c r="L25" s="57"/>
      <c r="M25" s="66"/>
      <c r="N25" s="67"/>
      <c r="O25" s="67"/>
    </row>
    <row r="26" spans="1:15" x14ac:dyDescent="0.3">
      <c r="A26" s="52">
        <v>8981</v>
      </c>
      <c r="B26" s="53"/>
      <c r="C26" s="54"/>
      <c r="D26" s="74" t="s">
        <v>40</v>
      </c>
      <c r="E26" s="63"/>
      <c r="F26" s="57">
        <v>1</v>
      </c>
      <c r="G26" s="57">
        <v>9.0109999999999992</v>
      </c>
      <c r="H26" s="57"/>
      <c r="I26" s="57"/>
      <c r="J26" s="57">
        <f t="shared" si="3"/>
        <v>9.0109999999999992</v>
      </c>
      <c r="K26" s="57"/>
      <c r="L26" s="57"/>
      <c r="M26" s="66"/>
      <c r="N26" s="67"/>
      <c r="O26" s="67"/>
    </row>
    <row r="27" spans="1:15" x14ac:dyDescent="0.3">
      <c r="A27" s="52">
        <v>8982</v>
      </c>
      <c r="B27" s="53"/>
      <c r="C27" s="54"/>
      <c r="D27" s="74" t="s">
        <v>39</v>
      </c>
      <c r="E27" s="63"/>
      <c r="F27" s="57">
        <v>1</v>
      </c>
      <c r="G27" s="57">
        <v>11.321</v>
      </c>
      <c r="H27" s="57"/>
      <c r="I27" s="57"/>
      <c r="J27" s="57">
        <f t="shared" si="3"/>
        <v>11.321</v>
      </c>
      <c r="K27" s="57"/>
      <c r="L27" s="57"/>
      <c r="M27" s="66"/>
      <c r="N27" s="67"/>
      <c r="O27" s="67"/>
    </row>
    <row r="28" spans="1:15" x14ac:dyDescent="0.3">
      <c r="A28" s="52">
        <v>8983</v>
      </c>
      <c r="B28" s="53"/>
      <c r="C28" s="54"/>
      <c r="D28" s="74" t="s">
        <v>38</v>
      </c>
      <c r="E28" s="63"/>
      <c r="F28" s="57">
        <v>1</v>
      </c>
      <c r="G28" s="57">
        <v>7.056</v>
      </c>
      <c r="H28" s="57"/>
      <c r="I28" s="57"/>
      <c r="J28" s="57">
        <f t="shared" si="3"/>
        <v>7.056</v>
      </c>
      <c r="K28" s="57"/>
      <c r="L28" s="57"/>
      <c r="M28" s="66"/>
      <c r="N28" s="67"/>
      <c r="O28" s="67"/>
    </row>
    <row r="29" spans="1:15" x14ac:dyDescent="0.3">
      <c r="A29" s="52">
        <v>8984</v>
      </c>
      <c r="B29" s="53"/>
      <c r="C29" s="54"/>
      <c r="D29" s="74" t="s">
        <v>37</v>
      </c>
      <c r="E29" s="63"/>
      <c r="F29" s="57">
        <v>1</v>
      </c>
      <c r="G29" s="57">
        <v>12.528</v>
      </c>
      <c r="H29" s="57"/>
      <c r="I29" s="57"/>
      <c r="J29" s="57">
        <f t="shared" si="3"/>
        <v>12.528</v>
      </c>
      <c r="K29" s="57"/>
      <c r="L29" s="57"/>
      <c r="M29" s="66"/>
      <c r="N29" s="67"/>
      <c r="O29" s="67"/>
    </row>
    <row r="30" spans="1:15" ht="86.4" x14ac:dyDescent="0.3">
      <c r="A30" s="52">
        <v>8985</v>
      </c>
      <c r="B30" s="53"/>
      <c r="C30" s="72" t="s">
        <v>48</v>
      </c>
      <c r="D30" s="60" t="s">
        <v>49</v>
      </c>
      <c r="E30" s="63" t="s">
        <v>50</v>
      </c>
      <c r="F30" s="57"/>
      <c r="G30" s="57"/>
      <c r="H30" s="57"/>
      <c r="I30" s="57"/>
      <c r="J30" s="57"/>
      <c r="K30" s="57"/>
      <c r="L30" s="57"/>
      <c r="M30" s="58">
        <v>96.995000000000005</v>
      </c>
      <c r="N30" s="59"/>
      <c r="O30" s="73">
        <f>+ROUND(M30*N30,2)</f>
        <v>0</v>
      </c>
    </row>
    <row r="31" spans="1:15" ht="57.6" x14ac:dyDescent="0.3">
      <c r="A31" s="52">
        <v>8986</v>
      </c>
      <c r="B31" s="53"/>
      <c r="C31" s="72" t="s">
        <v>51</v>
      </c>
      <c r="D31" s="75" t="s">
        <v>52</v>
      </c>
      <c r="E31" s="63" t="s">
        <v>53</v>
      </c>
      <c r="F31" s="57"/>
      <c r="G31" s="57"/>
      <c r="H31" s="57"/>
      <c r="I31" s="57"/>
      <c r="J31" s="57"/>
      <c r="K31" s="57"/>
      <c r="L31" s="57"/>
      <c r="M31" s="58">
        <v>1</v>
      </c>
      <c r="N31" s="59"/>
      <c r="O31" s="73">
        <f>+ROUND(M31*N31,2)</f>
        <v>0</v>
      </c>
    </row>
    <row r="32" spans="1:15" x14ac:dyDescent="0.3">
      <c r="A32" s="52">
        <v>8987</v>
      </c>
      <c r="B32" s="53" t="s">
        <v>21</v>
      </c>
      <c r="C32" s="54" t="s">
        <v>54</v>
      </c>
      <c r="D32" s="55" t="s">
        <v>55</v>
      </c>
      <c r="E32" s="63"/>
      <c r="F32" s="57"/>
      <c r="G32" s="57"/>
      <c r="H32" s="57"/>
      <c r="I32" s="57"/>
      <c r="J32" s="57"/>
      <c r="K32" s="57"/>
      <c r="L32" s="57"/>
      <c r="M32" s="66"/>
      <c r="N32" s="67"/>
      <c r="O32" s="67"/>
    </row>
    <row r="33" spans="1:15" x14ac:dyDescent="0.3">
      <c r="A33" s="52">
        <v>8988</v>
      </c>
      <c r="B33" s="53" t="s">
        <v>21</v>
      </c>
      <c r="C33" s="54" t="s">
        <v>56</v>
      </c>
      <c r="D33" s="55" t="s">
        <v>57</v>
      </c>
      <c r="E33" s="56"/>
      <c r="F33" s="57"/>
      <c r="G33" s="57"/>
      <c r="H33" s="57"/>
      <c r="I33" s="57"/>
      <c r="J33" s="57"/>
      <c r="K33" s="57"/>
      <c r="L33" s="57"/>
      <c r="M33" s="58"/>
      <c r="N33" s="59"/>
      <c r="O33" s="73"/>
    </row>
    <row r="34" spans="1:15" ht="213" customHeight="1" collapsed="1" x14ac:dyDescent="0.3">
      <c r="A34" s="52">
        <v>8989</v>
      </c>
      <c r="B34" s="53" t="s">
        <v>21</v>
      </c>
      <c r="C34" s="72" t="s">
        <v>58</v>
      </c>
      <c r="D34" s="75" t="s">
        <v>59</v>
      </c>
      <c r="E34" s="56" t="s">
        <v>36</v>
      </c>
      <c r="F34" s="57"/>
      <c r="G34" s="57"/>
      <c r="H34" s="57"/>
      <c r="I34" s="57"/>
      <c r="J34" s="57"/>
      <c r="K34" s="57"/>
      <c r="L34" s="57">
        <f>SUM(J35:J38)</f>
        <v>40.918500000000002</v>
      </c>
      <c r="M34" s="58">
        <v>40.918500000000002</v>
      </c>
      <c r="N34" s="59"/>
      <c r="O34" s="73">
        <f>+ROUND(M34*N34,2)</f>
        <v>0</v>
      </c>
    </row>
    <row r="35" spans="1:15" ht="14.4" customHeight="1" x14ac:dyDescent="0.3">
      <c r="A35" s="52">
        <v>8990</v>
      </c>
      <c r="B35" s="53"/>
      <c r="C35" s="72"/>
      <c r="D35" s="74" t="s">
        <v>40</v>
      </c>
      <c r="E35" s="56"/>
      <c r="F35" s="57">
        <v>1</v>
      </c>
      <c r="G35" s="57">
        <v>5.4740000000000002</v>
      </c>
      <c r="H35" s="57"/>
      <c r="I35" s="57">
        <v>3.5</v>
      </c>
      <c r="J35" s="57">
        <f t="shared" ref="J35:J38" si="4">PRODUCT(F35:I35)</f>
        <v>19.158999999999999</v>
      </c>
      <c r="K35" s="57"/>
      <c r="L35" s="57"/>
      <c r="M35" s="58"/>
      <c r="N35" s="59"/>
      <c r="O35" s="73"/>
    </row>
    <row r="36" spans="1:15" ht="14.4" customHeight="1" x14ac:dyDescent="0.3">
      <c r="A36" s="52">
        <v>8991</v>
      </c>
      <c r="B36" s="53"/>
      <c r="C36" s="72"/>
      <c r="D36" s="74" t="s">
        <v>39</v>
      </c>
      <c r="E36" s="56"/>
      <c r="F36" s="57">
        <v>1</v>
      </c>
      <c r="G36" s="57">
        <v>1.2</v>
      </c>
      <c r="H36" s="57"/>
      <c r="I36" s="57">
        <v>3.5</v>
      </c>
      <c r="J36" s="57">
        <f t="shared" si="4"/>
        <v>4.2</v>
      </c>
      <c r="K36" s="57"/>
      <c r="L36" s="57"/>
      <c r="M36" s="58"/>
      <c r="N36" s="59"/>
      <c r="O36" s="73"/>
    </row>
    <row r="37" spans="1:15" ht="14.4" customHeight="1" x14ac:dyDescent="0.3">
      <c r="A37" s="52">
        <v>8992</v>
      </c>
      <c r="B37" s="53"/>
      <c r="C37" s="72"/>
      <c r="D37" s="74" t="s">
        <v>38</v>
      </c>
      <c r="E37" s="56"/>
      <c r="F37" s="57">
        <v>1</v>
      </c>
      <c r="G37" s="57">
        <v>0.82</v>
      </c>
      <c r="H37" s="57"/>
      <c r="I37" s="57">
        <v>3.5</v>
      </c>
      <c r="J37" s="57">
        <f t="shared" si="4"/>
        <v>2.8699999999999997</v>
      </c>
      <c r="K37" s="57"/>
      <c r="L37" s="57"/>
      <c r="M37" s="58"/>
      <c r="N37" s="59"/>
      <c r="O37" s="73"/>
    </row>
    <row r="38" spans="1:15" x14ac:dyDescent="0.3">
      <c r="A38" s="52">
        <v>8993</v>
      </c>
      <c r="B38" s="53"/>
      <c r="C38" s="72"/>
      <c r="D38" s="74" t="s">
        <v>37</v>
      </c>
      <c r="E38" s="56"/>
      <c r="F38" s="57">
        <v>1</v>
      </c>
      <c r="G38" s="57">
        <v>4.1970000000000001</v>
      </c>
      <c r="H38" s="57"/>
      <c r="I38" s="57">
        <v>3.5</v>
      </c>
      <c r="J38" s="57">
        <f t="shared" si="4"/>
        <v>14.689500000000001</v>
      </c>
      <c r="K38" s="57"/>
      <c r="L38" s="57"/>
      <c r="M38" s="58"/>
      <c r="N38" s="59"/>
      <c r="O38" s="73"/>
    </row>
    <row r="39" spans="1:15" ht="115.2" collapsed="1" x14ac:dyDescent="0.3">
      <c r="A39" s="52">
        <v>8994</v>
      </c>
      <c r="B39" s="53" t="s">
        <v>21</v>
      </c>
      <c r="C39" s="72" t="s">
        <v>60</v>
      </c>
      <c r="D39" s="75" t="s">
        <v>61</v>
      </c>
      <c r="E39" s="63" t="s">
        <v>36</v>
      </c>
      <c r="F39" s="57"/>
      <c r="G39" s="57"/>
      <c r="H39" s="57"/>
      <c r="I39" s="57"/>
      <c r="J39" s="57"/>
      <c r="K39" s="57"/>
      <c r="L39" s="57">
        <f>SUM(J40:J45)</f>
        <v>218.578</v>
      </c>
      <c r="M39" s="58">
        <v>218.578</v>
      </c>
      <c r="N39" s="59"/>
      <c r="O39" s="73">
        <f>+ROUND(M39*N39,2)</f>
        <v>0</v>
      </c>
    </row>
    <row r="40" spans="1:15" x14ac:dyDescent="0.3">
      <c r="A40" s="52">
        <v>8995</v>
      </c>
      <c r="B40" s="53"/>
      <c r="C40" s="72"/>
      <c r="D40" s="74" t="s">
        <v>47</v>
      </c>
      <c r="E40" s="63"/>
      <c r="F40" s="57">
        <v>1</v>
      </c>
      <c r="G40" s="57">
        <v>4.7549999999999999</v>
      </c>
      <c r="H40" s="57"/>
      <c r="I40" s="57">
        <v>3.5</v>
      </c>
      <c r="J40" s="57">
        <f t="shared" ref="J40:J45" si="5">PRODUCT(F40:I40)</f>
        <v>16.642499999999998</v>
      </c>
      <c r="K40" s="57"/>
      <c r="L40" s="57"/>
      <c r="M40" s="66"/>
      <c r="N40" s="67"/>
      <c r="O40" s="67"/>
    </row>
    <row r="41" spans="1:15" x14ac:dyDescent="0.3">
      <c r="A41" s="52">
        <v>8996</v>
      </c>
      <c r="B41" s="53"/>
      <c r="C41" s="72"/>
      <c r="D41" s="74" t="s">
        <v>40</v>
      </c>
      <c r="E41" s="56"/>
      <c r="F41" s="57">
        <v>1</v>
      </c>
      <c r="G41" s="57">
        <v>8.1479999999999997</v>
      </c>
      <c r="H41" s="57"/>
      <c r="I41" s="57">
        <v>3.5</v>
      </c>
      <c r="J41" s="57">
        <f t="shared" si="5"/>
        <v>28.518000000000001</v>
      </c>
      <c r="K41" s="57"/>
      <c r="L41" s="57"/>
      <c r="M41" s="58"/>
      <c r="N41" s="59"/>
      <c r="O41" s="73"/>
    </row>
    <row r="42" spans="1:15" x14ac:dyDescent="0.3">
      <c r="A42" s="52">
        <v>8997</v>
      </c>
      <c r="B42" s="53"/>
      <c r="C42" s="72"/>
      <c r="D42" s="74" t="s">
        <v>39</v>
      </c>
      <c r="E42" s="56"/>
      <c r="F42" s="57">
        <v>1</v>
      </c>
      <c r="G42" s="57">
        <v>8.2200000000000006</v>
      </c>
      <c r="H42" s="57"/>
      <c r="I42" s="57">
        <v>3.5</v>
      </c>
      <c r="J42" s="57">
        <f t="shared" si="5"/>
        <v>28.770000000000003</v>
      </c>
      <c r="K42" s="57"/>
      <c r="L42" s="57"/>
      <c r="M42" s="58"/>
      <c r="N42" s="59"/>
      <c r="O42" s="73"/>
    </row>
    <row r="43" spans="1:15" x14ac:dyDescent="0.3">
      <c r="A43" s="52">
        <v>8998</v>
      </c>
      <c r="B43" s="53"/>
      <c r="C43" s="72"/>
      <c r="D43" s="74" t="s">
        <v>38</v>
      </c>
      <c r="E43" s="63"/>
      <c r="F43" s="57">
        <v>1</v>
      </c>
      <c r="G43" s="57">
        <v>4</v>
      </c>
      <c r="H43" s="57"/>
      <c r="I43" s="57">
        <v>3.5</v>
      </c>
      <c r="J43" s="57">
        <f t="shared" si="5"/>
        <v>14</v>
      </c>
      <c r="K43" s="57"/>
      <c r="L43" s="57"/>
      <c r="M43" s="66"/>
      <c r="N43" s="67"/>
      <c r="O43" s="67"/>
    </row>
    <row r="44" spans="1:15" x14ac:dyDescent="0.3">
      <c r="A44" s="52">
        <v>8999</v>
      </c>
      <c r="B44" s="53"/>
      <c r="C44" s="72"/>
      <c r="D44" s="74" t="s">
        <v>37</v>
      </c>
      <c r="E44" s="63"/>
      <c r="F44" s="57">
        <v>1</v>
      </c>
      <c r="G44" s="57">
        <v>14.185</v>
      </c>
      <c r="H44" s="57"/>
      <c r="I44" s="57">
        <v>3.5</v>
      </c>
      <c r="J44" s="57">
        <f t="shared" si="5"/>
        <v>49.647500000000001</v>
      </c>
      <c r="K44" s="57"/>
      <c r="L44" s="57"/>
      <c r="M44" s="66"/>
      <c r="N44" s="67"/>
      <c r="O44" s="67"/>
    </row>
    <row r="45" spans="1:15" x14ac:dyDescent="0.3">
      <c r="A45" s="52">
        <v>9000</v>
      </c>
      <c r="B45" s="53"/>
      <c r="C45" s="72"/>
      <c r="D45" s="74" t="s">
        <v>41</v>
      </c>
      <c r="E45" s="63"/>
      <c r="F45" s="57">
        <v>1</v>
      </c>
      <c r="G45" s="57">
        <v>18</v>
      </c>
      <c r="H45" s="57"/>
      <c r="I45" s="57">
        <v>4.5</v>
      </c>
      <c r="J45" s="57">
        <f t="shared" si="5"/>
        <v>81</v>
      </c>
      <c r="K45" s="57"/>
      <c r="L45" s="57"/>
      <c r="M45" s="66"/>
      <c r="N45" s="67"/>
      <c r="O45" s="67"/>
    </row>
    <row r="46" spans="1:15" ht="86.4" collapsed="1" x14ac:dyDescent="0.3">
      <c r="A46" s="52">
        <v>9001</v>
      </c>
      <c r="B46" s="53" t="s">
        <v>21</v>
      </c>
      <c r="C46" s="72" t="s">
        <v>62</v>
      </c>
      <c r="D46" s="75" t="s">
        <v>63</v>
      </c>
      <c r="E46" s="56" t="s">
        <v>36</v>
      </c>
      <c r="F46" s="57"/>
      <c r="G46" s="57"/>
      <c r="H46" s="57"/>
      <c r="I46" s="57"/>
      <c r="J46" s="57"/>
      <c r="K46" s="57"/>
      <c r="L46" s="57">
        <f>SUM(J47:J58)</f>
        <v>355.61000000000007</v>
      </c>
      <c r="M46" s="58">
        <v>355.61</v>
      </c>
      <c r="N46" s="59"/>
      <c r="O46" s="73">
        <f>+ROUND(M46*N46,2)</f>
        <v>0</v>
      </c>
    </row>
    <row r="47" spans="1:15" x14ac:dyDescent="0.3">
      <c r="A47" s="52">
        <v>9002</v>
      </c>
      <c r="B47" s="53"/>
      <c r="C47" s="72"/>
      <c r="D47" s="74" t="s">
        <v>47</v>
      </c>
      <c r="E47" s="56"/>
      <c r="F47" s="57">
        <v>1</v>
      </c>
      <c r="G47" s="57">
        <v>4.7549999999999999</v>
      </c>
      <c r="H47" s="57"/>
      <c r="I47" s="57">
        <v>3.5</v>
      </c>
      <c r="J47" s="57">
        <f t="shared" ref="J47:J65" si="6">PRODUCT(F47:I47)</f>
        <v>16.642499999999998</v>
      </c>
      <c r="K47" s="57"/>
      <c r="L47" s="57"/>
      <c r="M47" s="58"/>
      <c r="N47" s="59"/>
      <c r="O47" s="73"/>
    </row>
    <row r="48" spans="1:15" x14ac:dyDescent="0.3">
      <c r="A48" s="52">
        <v>9003</v>
      </c>
      <c r="B48" s="53"/>
      <c r="C48" s="72"/>
      <c r="D48" s="74" t="s">
        <v>40</v>
      </c>
      <c r="E48" s="56"/>
      <c r="F48" s="57">
        <v>1</v>
      </c>
      <c r="G48" s="57">
        <v>12.375</v>
      </c>
      <c r="H48" s="57"/>
      <c r="I48" s="57">
        <v>3</v>
      </c>
      <c r="J48" s="57">
        <f t="shared" si="6"/>
        <v>37.125</v>
      </c>
      <c r="K48" s="57"/>
      <c r="L48" s="57"/>
      <c r="M48" s="58"/>
      <c r="N48" s="59"/>
      <c r="O48" s="73"/>
    </row>
    <row r="49" spans="1:15" x14ac:dyDescent="0.3">
      <c r="A49" s="52">
        <v>9004</v>
      </c>
      <c r="B49" s="53"/>
      <c r="C49" s="72"/>
      <c r="D49" s="74" t="s">
        <v>39</v>
      </c>
      <c r="E49" s="56"/>
      <c r="F49" s="57">
        <v>1</v>
      </c>
      <c r="G49" s="57">
        <v>26.17</v>
      </c>
      <c r="H49" s="57"/>
      <c r="I49" s="57">
        <v>3</v>
      </c>
      <c r="J49" s="57">
        <f t="shared" si="6"/>
        <v>78.510000000000005</v>
      </c>
      <c r="K49" s="57"/>
      <c r="L49" s="57"/>
      <c r="M49" s="58"/>
      <c r="N49" s="59"/>
      <c r="O49" s="73"/>
    </row>
    <row r="50" spans="1:15" x14ac:dyDescent="0.3">
      <c r="A50" s="52">
        <v>9005</v>
      </c>
      <c r="B50" s="53"/>
      <c r="C50" s="72"/>
      <c r="D50" s="74" t="s">
        <v>38</v>
      </c>
      <c r="E50" s="56"/>
      <c r="F50" s="57">
        <v>1</v>
      </c>
      <c r="G50" s="57">
        <v>10.661</v>
      </c>
      <c r="H50" s="57"/>
      <c r="I50" s="57">
        <v>3.5</v>
      </c>
      <c r="J50" s="57">
        <f t="shared" si="6"/>
        <v>37.313499999999998</v>
      </c>
      <c r="K50" s="57"/>
      <c r="L50" s="57"/>
      <c r="M50" s="58"/>
      <c r="N50" s="59"/>
      <c r="O50" s="73"/>
    </row>
    <row r="51" spans="1:15" x14ac:dyDescent="0.3">
      <c r="A51" s="52">
        <v>9006</v>
      </c>
      <c r="B51" s="53"/>
      <c r="C51" s="72"/>
      <c r="D51" s="74" t="s">
        <v>37</v>
      </c>
      <c r="E51" s="56"/>
      <c r="F51" s="57">
        <v>1</v>
      </c>
      <c r="G51" s="57">
        <v>16.684999999999999</v>
      </c>
      <c r="H51" s="57"/>
      <c r="I51" s="57">
        <v>3.5</v>
      </c>
      <c r="J51" s="57">
        <f t="shared" si="6"/>
        <v>58.397499999999994</v>
      </c>
      <c r="K51" s="57"/>
      <c r="L51" s="57"/>
      <c r="M51" s="58"/>
      <c r="N51" s="59"/>
      <c r="O51" s="73"/>
    </row>
    <row r="52" spans="1:15" x14ac:dyDescent="0.3">
      <c r="A52" s="52">
        <v>9007</v>
      </c>
      <c r="B52" s="53"/>
      <c r="C52" s="72"/>
      <c r="D52" s="74" t="s">
        <v>41</v>
      </c>
      <c r="E52" s="56"/>
      <c r="F52" s="57">
        <v>1</v>
      </c>
      <c r="G52" s="57">
        <v>18</v>
      </c>
      <c r="H52" s="57"/>
      <c r="I52" s="57">
        <v>4.5</v>
      </c>
      <c r="J52" s="57">
        <f t="shared" si="6"/>
        <v>81</v>
      </c>
      <c r="K52" s="57"/>
      <c r="L52" s="57"/>
      <c r="M52" s="58"/>
      <c r="N52" s="59"/>
      <c r="O52" s="73"/>
    </row>
    <row r="53" spans="1:15" x14ac:dyDescent="0.3">
      <c r="A53" s="52">
        <v>9008</v>
      </c>
      <c r="B53" s="53"/>
      <c r="C53" s="72"/>
      <c r="D53" s="74" t="s">
        <v>64</v>
      </c>
      <c r="E53" s="56"/>
      <c r="F53" s="57">
        <v>1</v>
      </c>
      <c r="G53" s="57">
        <v>1.04</v>
      </c>
      <c r="H53" s="57"/>
      <c r="I53" s="57">
        <v>3</v>
      </c>
      <c r="J53" s="57">
        <f t="shared" si="6"/>
        <v>3.12</v>
      </c>
      <c r="K53" s="57"/>
      <c r="L53" s="57"/>
      <c r="M53" s="58"/>
      <c r="N53" s="59"/>
      <c r="O53" s="73"/>
    </row>
    <row r="54" spans="1:15" x14ac:dyDescent="0.3">
      <c r="A54" s="52">
        <v>9009</v>
      </c>
      <c r="B54" s="53"/>
      <c r="C54" s="72"/>
      <c r="D54" s="74" t="s">
        <v>64</v>
      </c>
      <c r="E54" s="56"/>
      <c r="F54" s="57">
        <v>1</v>
      </c>
      <c r="G54" s="57">
        <v>3.2</v>
      </c>
      <c r="H54" s="57"/>
      <c r="I54" s="57">
        <v>3</v>
      </c>
      <c r="J54" s="57">
        <f t="shared" si="6"/>
        <v>9.6000000000000014</v>
      </c>
      <c r="K54" s="57"/>
      <c r="L54" s="57"/>
      <c r="M54" s="58"/>
      <c r="N54" s="59"/>
      <c r="O54" s="73"/>
    </row>
    <row r="55" spans="1:15" x14ac:dyDescent="0.3">
      <c r="A55" s="52">
        <v>9010</v>
      </c>
      <c r="B55" s="53"/>
      <c r="C55" s="72"/>
      <c r="D55" s="74" t="s">
        <v>65</v>
      </c>
      <c r="E55" s="56"/>
      <c r="F55" s="57">
        <v>1</v>
      </c>
      <c r="G55" s="57">
        <v>1.1200000000000001</v>
      </c>
      <c r="H55" s="57"/>
      <c r="I55" s="57">
        <v>4.8499999999999996</v>
      </c>
      <c r="J55" s="57">
        <f t="shared" si="6"/>
        <v>5.4320000000000004</v>
      </c>
      <c r="K55" s="57"/>
      <c r="L55" s="57"/>
      <c r="M55" s="58"/>
      <c r="N55" s="59"/>
      <c r="O55" s="73"/>
    </row>
    <row r="56" spans="1:15" x14ac:dyDescent="0.3">
      <c r="A56" s="52">
        <v>9011</v>
      </c>
      <c r="B56" s="53"/>
      <c r="C56" s="72"/>
      <c r="D56" s="74" t="s">
        <v>65</v>
      </c>
      <c r="E56" s="56"/>
      <c r="F56" s="57">
        <v>1</v>
      </c>
      <c r="G56" s="57">
        <v>2.62</v>
      </c>
      <c r="H56" s="57"/>
      <c r="I56" s="57">
        <v>4.8499999999999996</v>
      </c>
      <c r="J56" s="57">
        <f t="shared" si="6"/>
        <v>12.706999999999999</v>
      </c>
      <c r="K56" s="57"/>
      <c r="L56" s="57"/>
      <c r="M56" s="58"/>
      <c r="N56" s="59"/>
      <c r="O56" s="73"/>
    </row>
    <row r="57" spans="1:15" x14ac:dyDescent="0.3">
      <c r="A57" s="52">
        <v>9012</v>
      </c>
      <c r="B57" s="53"/>
      <c r="C57" s="72"/>
      <c r="D57" s="74" t="s">
        <v>66</v>
      </c>
      <c r="E57" s="56"/>
      <c r="F57" s="57">
        <v>1</v>
      </c>
      <c r="G57" s="57">
        <v>1.23</v>
      </c>
      <c r="H57" s="57"/>
      <c r="I57" s="57">
        <v>4.8499999999999996</v>
      </c>
      <c r="J57" s="57">
        <f t="shared" si="6"/>
        <v>5.9654999999999996</v>
      </c>
      <c r="K57" s="57"/>
      <c r="L57" s="57"/>
      <c r="M57" s="58"/>
      <c r="N57" s="59"/>
      <c r="O57" s="73"/>
    </row>
    <row r="58" spans="1:15" x14ac:dyDescent="0.3">
      <c r="A58" s="52">
        <v>9013</v>
      </c>
      <c r="B58" s="53"/>
      <c r="C58" s="72"/>
      <c r="D58" s="74" t="s">
        <v>66</v>
      </c>
      <c r="E58" s="56"/>
      <c r="F58" s="57">
        <v>1</v>
      </c>
      <c r="G58" s="57">
        <v>2.02</v>
      </c>
      <c r="H58" s="57"/>
      <c r="I58" s="57">
        <v>4.8499999999999996</v>
      </c>
      <c r="J58" s="57">
        <f t="shared" si="6"/>
        <v>9.7969999999999988</v>
      </c>
      <c r="K58" s="57"/>
      <c r="L58" s="57"/>
      <c r="M58" s="58"/>
      <c r="N58" s="59"/>
      <c r="O58" s="73"/>
    </row>
    <row r="59" spans="1:15" ht="244.8" x14ac:dyDescent="0.3">
      <c r="A59" s="52">
        <v>9014</v>
      </c>
      <c r="B59" s="53" t="s">
        <v>21</v>
      </c>
      <c r="C59" s="72" t="s">
        <v>67</v>
      </c>
      <c r="D59" s="75" t="s">
        <v>68</v>
      </c>
      <c r="E59" s="56" t="s">
        <v>36</v>
      </c>
      <c r="F59" s="57"/>
      <c r="G59" s="57"/>
      <c r="H59" s="57"/>
      <c r="I59" s="57"/>
      <c r="J59" s="57"/>
      <c r="K59" s="57">
        <f>SUM(J60:J65)</f>
        <v>46.621499999999997</v>
      </c>
      <c r="L59" s="57">
        <f>+K59</f>
        <v>46.621499999999997</v>
      </c>
      <c r="M59" s="58">
        <v>46.622</v>
      </c>
      <c r="N59" s="59"/>
      <c r="O59" s="73">
        <f>+ROUND(M59*N59,2)</f>
        <v>0</v>
      </c>
    </row>
    <row r="60" spans="1:15" x14ac:dyDescent="0.3">
      <c r="A60" s="52">
        <v>9015</v>
      </c>
      <c r="B60" s="53"/>
      <c r="C60" s="72"/>
      <c r="D60" s="74" t="s">
        <v>64</v>
      </c>
      <c r="E60" s="56"/>
      <c r="F60" s="57">
        <v>1</v>
      </c>
      <c r="G60" s="57">
        <v>1.04</v>
      </c>
      <c r="H60" s="57"/>
      <c r="I60" s="57">
        <v>3</v>
      </c>
      <c r="J60" s="57">
        <f t="shared" si="6"/>
        <v>3.12</v>
      </c>
      <c r="K60" s="57"/>
      <c r="L60" s="57"/>
      <c r="M60" s="58"/>
      <c r="N60" s="59"/>
      <c r="O60" s="73"/>
    </row>
    <row r="61" spans="1:15" x14ac:dyDescent="0.3">
      <c r="A61" s="52">
        <v>9016</v>
      </c>
      <c r="B61" s="53"/>
      <c r="C61" s="72"/>
      <c r="D61" s="74" t="s">
        <v>64</v>
      </c>
      <c r="E61" s="56"/>
      <c r="F61" s="57">
        <v>1</v>
      </c>
      <c r="G61" s="57">
        <v>3.2</v>
      </c>
      <c r="H61" s="57"/>
      <c r="I61" s="57">
        <v>3</v>
      </c>
      <c r="J61" s="57">
        <f t="shared" si="6"/>
        <v>9.6000000000000014</v>
      </c>
      <c r="K61" s="57"/>
      <c r="L61" s="57"/>
      <c r="M61" s="58"/>
      <c r="N61" s="59"/>
      <c r="O61" s="73"/>
    </row>
    <row r="62" spans="1:15" x14ac:dyDescent="0.3">
      <c r="A62" s="52">
        <v>9017</v>
      </c>
      <c r="B62" s="53"/>
      <c r="C62" s="72"/>
      <c r="D62" s="74" t="s">
        <v>65</v>
      </c>
      <c r="E62" s="56"/>
      <c r="F62" s="57">
        <v>1</v>
      </c>
      <c r="G62" s="57">
        <v>1.1200000000000001</v>
      </c>
      <c r="H62" s="57"/>
      <c r="I62" s="57">
        <v>4.8499999999999996</v>
      </c>
      <c r="J62" s="57">
        <f t="shared" si="6"/>
        <v>5.4320000000000004</v>
      </c>
      <c r="K62" s="57"/>
      <c r="L62" s="57"/>
      <c r="M62" s="58"/>
      <c r="N62" s="59"/>
      <c r="O62" s="73"/>
    </row>
    <row r="63" spans="1:15" x14ac:dyDescent="0.3">
      <c r="A63" s="52">
        <v>9018</v>
      </c>
      <c r="B63" s="53"/>
      <c r="C63" s="72"/>
      <c r="D63" s="74" t="s">
        <v>65</v>
      </c>
      <c r="E63" s="56"/>
      <c r="F63" s="57">
        <v>1</v>
      </c>
      <c r="G63" s="57">
        <v>2.62</v>
      </c>
      <c r="H63" s="57"/>
      <c r="I63" s="57">
        <v>4.8499999999999996</v>
      </c>
      <c r="J63" s="57">
        <f t="shared" si="6"/>
        <v>12.706999999999999</v>
      </c>
      <c r="K63" s="57"/>
      <c r="L63" s="57"/>
      <c r="M63" s="58"/>
      <c r="N63" s="59"/>
      <c r="O63" s="73"/>
    </row>
    <row r="64" spans="1:15" x14ac:dyDescent="0.3">
      <c r="A64" s="52">
        <v>9019</v>
      </c>
      <c r="B64" s="53"/>
      <c r="C64" s="72"/>
      <c r="D64" s="74" t="s">
        <v>66</v>
      </c>
      <c r="E64" s="56"/>
      <c r="F64" s="57">
        <v>1</v>
      </c>
      <c r="G64" s="57">
        <v>1.23</v>
      </c>
      <c r="H64" s="57"/>
      <c r="I64" s="57">
        <v>4.8499999999999996</v>
      </c>
      <c r="J64" s="57">
        <f t="shared" si="6"/>
        <v>5.9654999999999996</v>
      </c>
      <c r="K64" s="57"/>
      <c r="L64" s="57"/>
      <c r="M64" s="58"/>
      <c r="N64" s="59"/>
      <c r="O64" s="73"/>
    </row>
    <row r="65" spans="1:15" x14ac:dyDescent="0.3">
      <c r="A65" s="52">
        <v>9020</v>
      </c>
      <c r="B65" s="53"/>
      <c r="C65" s="72"/>
      <c r="D65" s="74" t="s">
        <v>66</v>
      </c>
      <c r="E65" s="56"/>
      <c r="F65" s="57">
        <v>1</v>
      </c>
      <c r="G65" s="57">
        <v>2.02</v>
      </c>
      <c r="H65" s="57"/>
      <c r="I65" s="57">
        <v>4.8499999999999996</v>
      </c>
      <c r="J65" s="57">
        <f t="shared" si="6"/>
        <v>9.7969999999999988</v>
      </c>
      <c r="K65" s="57"/>
      <c r="L65" s="57"/>
      <c r="M65" s="58"/>
      <c r="N65" s="59"/>
      <c r="O65" s="73"/>
    </row>
    <row r="66" spans="1:15" x14ac:dyDescent="0.3">
      <c r="A66" s="52">
        <v>9021</v>
      </c>
      <c r="B66" s="53" t="s">
        <v>21</v>
      </c>
      <c r="C66" s="54" t="s">
        <v>69</v>
      </c>
      <c r="D66" s="55" t="s">
        <v>70</v>
      </c>
      <c r="E66" s="63"/>
      <c r="F66" s="57"/>
      <c r="G66" s="57"/>
      <c r="H66" s="57"/>
      <c r="I66" s="57"/>
      <c r="J66" s="57"/>
      <c r="K66" s="57"/>
      <c r="L66" s="57"/>
      <c r="M66" s="66"/>
      <c r="N66" s="67"/>
      <c r="O66" s="67"/>
    </row>
    <row r="67" spans="1:15" ht="158.4" collapsed="1" x14ac:dyDescent="0.3">
      <c r="A67" s="52">
        <v>9022</v>
      </c>
      <c r="B67" s="53" t="s">
        <v>21</v>
      </c>
      <c r="C67" s="72" t="s">
        <v>71</v>
      </c>
      <c r="D67" s="75" t="s">
        <v>72</v>
      </c>
      <c r="E67" s="63" t="s">
        <v>36</v>
      </c>
      <c r="F67" s="57"/>
      <c r="G67" s="57"/>
      <c r="H67" s="57"/>
      <c r="I67" s="57"/>
      <c r="J67" s="57"/>
      <c r="K67" s="57"/>
      <c r="L67" s="57">
        <f>SUM(J68:J71)</f>
        <v>24.420999999999999</v>
      </c>
      <c r="M67" s="58">
        <v>24.420999999999999</v>
      </c>
      <c r="N67" s="59"/>
      <c r="O67" s="73">
        <f>+ROUND(M67*N67,2)</f>
        <v>0</v>
      </c>
    </row>
    <row r="68" spans="1:15" x14ac:dyDescent="0.3">
      <c r="A68" s="52">
        <v>9023</v>
      </c>
      <c r="B68" s="53"/>
      <c r="C68" s="54"/>
      <c r="D68" s="74" t="s">
        <v>47</v>
      </c>
      <c r="E68" s="63"/>
      <c r="F68" s="57">
        <v>1</v>
      </c>
      <c r="G68" s="57">
        <v>2.2000000000000002</v>
      </c>
      <c r="H68" s="57"/>
      <c r="I68" s="57"/>
      <c r="J68" s="57">
        <f t="shared" ref="J68:J71" si="7">PRODUCT(F68:I68)</f>
        <v>2.2000000000000002</v>
      </c>
      <c r="K68" s="57"/>
      <c r="L68" s="57"/>
      <c r="M68" s="66"/>
      <c r="N68" s="67"/>
      <c r="O68" s="67"/>
    </row>
    <row r="69" spans="1:15" x14ac:dyDescent="0.3">
      <c r="A69" s="52">
        <v>9024</v>
      </c>
      <c r="B69" s="53"/>
      <c r="C69" s="54"/>
      <c r="D69" s="74" t="s">
        <v>40</v>
      </c>
      <c r="E69" s="63"/>
      <c r="F69" s="57">
        <v>1</v>
      </c>
      <c r="G69" s="57">
        <v>5.9329999999999998</v>
      </c>
      <c r="H69" s="57"/>
      <c r="I69" s="57"/>
      <c r="J69" s="57">
        <f t="shared" si="7"/>
        <v>5.9329999999999998</v>
      </c>
      <c r="K69" s="57"/>
      <c r="L69" s="57"/>
      <c r="M69" s="66"/>
      <c r="N69" s="67"/>
      <c r="O69" s="67"/>
    </row>
    <row r="70" spans="1:15" x14ac:dyDescent="0.3">
      <c r="A70" s="52">
        <v>9025</v>
      </c>
      <c r="B70" s="53"/>
      <c r="C70" s="54"/>
      <c r="D70" s="74" t="s">
        <v>39</v>
      </c>
      <c r="E70" s="63"/>
      <c r="F70" s="57">
        <v>1</v>
      </c>
      <c r="G70" s="57">
        <v>7.3680000000000003</v>
      </c>
      <c r="H70" s="57"/>
      <c r="I70" s="57"/>
      <c r="J70" s="57">
        <f t="shared" si="7"/>
        <v>7.3680000000000003</v>
      </c>
      <c r="K70" s="57"/>
      <c r="L70" s="57"/>
      <c r="M70" s="66"/>
      <c r="N70" s="67"/>
      <c r="O70" s="67"/>
    </row>
    <row r="71" spans="1:15" x14ac:dyDescent="0.3">
      <c r="A71" s="52">
        <v>9026</v>
      </c>
      <c r="B71" s="53"/>
      <c r="C71" s="54"/>
      <c r="D71" s="74" t="s">
        <v>37</v>
      </c>
      <c r="E71" s="63"/>
      <c r="F71" s="57">
        <v>1</v>
      </c>
      <c r="G71" s="57">
        <v>8.92</v>
      </c>
      <c r="H71" s="57"/>
      <c r="I71" s="57"/>
      <c r="J71" s="57">
        <f t="shared" si="7"/>
        <v>8.92</v>
      </c>
      <c r="K71" s="57"/>
      <c r="L71" s="57"/>
      <c r="M71" s="66"/>
      <c r="N71" s="67"/>
      <c r="O71" s="67"/>
    </row>
    <row r="72" spans="1:15" x14ac:dyDescent="0.3">
      <c r="A72" s="52">
        <v>9027</v>
      </c>
      <c r="B72" s="53" t="s">
        <v>21</v>
      </c>
      <c r="C72" s="54" t="s">
        <v>73</v>
      </c>
      <c r="D72" s="55" t="s">
        <v>74</v>
      </c>
      <c r="E72" s="63"/>
      <c r="F72" s="57"/>
      <c r="G72" s="57"/>
      <c r="H72" s="57"/>
      <c r="I72" s="57"/>
      <c r="J72" s="57"/>
      <c r="K72" s="57"/>
      <c r="L72" s="57"/>
      <c r="M72" s="66"/>
      <c r="N72" s="67"/>
      <c r="O72" s="67"/>
    </row>
    <row r="73" spans="1:15" ht="172.8" collapsed="1" x14ac:dyDescent="0.3">
      <c r="A73" s="52">
        <v>9028</v>
      </c>
      <c r="B73" s="53" t="s">
        <v>21</v>
      </c>
      <c r="C73" s="72" t="s">
        <v>75</v>
      </c>
      <c r="D73" s="75" t="s">
        <v>76</v>
      </c>
      <c r="E73" s="63" t="s">
        <v>36</v>
      </c>
      <c r="F73" s="57"/>
      <c r="G73" s="57"/>
      <c r="H73" s="57"/>
      <c r="I73" s="57"/>
      <c r="J73" s="57"/>
      <c r="K73" s="57"/>
      <c r="L73" s="57">
        <f>SUM(J74:J80)</f>
        <v>34.07</v>
      </c>
      <c r="M73" s="58">
        <v>34.07</v>
      </c>
      <c r="N73" s="59"/>
      <c r="O73" s="73">
        <f>+ROUND(M73*N73,2)</f>
        <v>0</v>
      </c>
    </row>
    <row r="74" spans="1:15" x14ac:dyDescent="0.3">
      <c r="A74" s="52">
        <v>9029</v>
      </c>
      <c r="B74" s="53"/>
      <c r="C74" s="72"/>
      <c r="D74" s="74" t="s">
        <v>47</v>
      </c>
      <c r="E74" s="56"/>
      <c r="F74" s="57">
        <v>1</v>
      </c>
      <c r="G74" s="57">
        <v>2.2000000000000002</v>
      </c>
      <c r="H74" s="57"/>
      <c r="I74" s="57"/>
      <c r="J74" s="57">
        <f t="shared" ref="J74:J80" si="8">PRODUCT(F74:I74)</f>
        <v>2.2000000000000002</v>
      </c>
      <c r="K74" s="57"/>
      <c r="L74" s="57"/>
      <c r="M74" s="58"/>
      <c r="N74" s="59"/>
      <c r="O74" s="73"/>
    </row>
    <row r="75" spans="1:15" x14ac:dyDescent="0.3">
      <c r="A75" s="52">
        <v>9030</v>
      </c>
      <c r="B75" s="53"/>
      <c r="C75" s="72"/>
      <c r="D75" s="74" t="s">
        <v>40</v>
      </c>
      <c r="E75" s="56"/>
      <c r="F75" s="57">
        <v>1</v>
      </c>
      <c r="G75" s="57">
        <v>5.9409999999999998</v>
      </c>
      <c r="H75" s="57"/>
      <c r="I75" s="57"/>
      <c r="J75" s="57">
        <f t="shared" si="8"/>
        <v>5.9409999999999998</v>
      </c>
      <c r="K75" s="57"/>
      <c r="L75" s="57"/>
      <c r="M75" s="58"/>
      <c r="N75" s="59"/>
      <c r="O75" s="73"/>
    </row>
    <row r="76" spans="1:15" x14ac:dyDescent="0.3">
      <c r="A76" s="52">
        <v>9031</v>
      </c>
      <c r="B76" s="53"/>
      <c r="C76" s="72"/>
      <c r="D76" s="74" t="s">
        <v>39</v>
      </c>
      <c r="E76" s="56"/>
      <c r="F76" s="57">
        <v>1</v>
      </c>
      <c r="G76" s="57">
        <v>7.3680000000000003</v>
      </c>
      <c r="H76" s="57"/>
      <c r="I76" s="57"/>
      <c r="J76" s="57">
        <f t="shared" si="8"/>
        <v>7.3680000000000003</v>
      </c>
      <c r="K76" s="57"/>
      <c r="L76" s="57"/>
      <c r="M76" s="58"/>
      <c r="N76" s="59"/>
      <c r="O76" s="73"/>
    </row>
    <row r="77" spans="1:15" x14ac:dyDescent="0.3">
      <c r="A77" s="52">
        <v>9032</v>
      </c>
      <c r="B77" s="53"/>
      <c r="C77" s="72"/>
      <c r="D77" s="74" t="s">
        <v>38</v>
      </c>
      <c r="E77" s="56"/>
      <c r="F77" s="57">
        <v>1</v>
      </c>
      <c r="G77" s="57">
        <v>2.931</v>
      </c>
      <c r="H77" s="57"/>
      <c r="I77" s="57"/>
      <c r="J77" s="57">
        <f t="shared" si="8"/>
        <v>2.931</v>
      </c>
      <c r="K77" s="57"/>
      <c r="L77" s="57"/>
      <c r="M77" s="58"/>
      <c r="N77" s="59"/>
      <c r="O77" s="73"/>
    </row>
    <row r="78" spans="1:15" x14ac:dyDescent="0.3">
      <c r="A78" s="52">
        <v>9033</v>
      </c>
      <c r="B78" s="53"/>
      <c r="C78" s="72"/>
      <c r="D78" s="74" t="s">
        <v>37</v>
      </c>
      <c r="E78" s="56"/>
      <c r="F78" s="57">
        <v>1</v>
      </c>
      <c r="G78" s="57">
        <v>9.33</v>
      </c>
      <c r="H78" s="57"/>
      <c r="I78" s="57"/>
      <c r="J78" s="57">
        <f t="shared" si="8"/>
        <v>9.33</v>
      </c>
      <c r="K78" s="57"/>
      <c r="L78" s="57"/>
      <c r="M78" s="58"/>
      <c r="N78" s="59"/>
      <c r="O78" s="73"/>
    </row>
    <row r="79" spans="1:15" x14ac:dyDescent="0.3">
      <c r="A79" s="52">
        <v>9034</v>
      </c>
      <c r="B79" s="53"/>
      <c r="C79" s="72"/>
      <c r="D79" s="76" t="s">
        <v>77</v>
      </c>
      <c r="E79" s="56"/>
      <c r="F79" s="57">
        <v>1</v>
      </c>
      <c r="G79" s="57">
        <v>2.2000000000000002</v>
      </c>
      <c r="H79" s="57"/>
      <c r="I79" s="57"/>
      <c r="J79" s="57">
        <f t="shared" si="8"/>
        <v>2.2000000000000002</v>
      </c>
      <c r="K79" s="57"/>
      <c r="L79" s="57"/>
      <c r="M79" s="58"/>
      <c r="N79" s="59"/>
      <c r="O79" s="73"/>
    </row>
    <row r="80" spans="1:15" collapsed="1" x14ac:dyDescent="0.3">
      <c r="A80" s="52">
        <v>9035</v>
      </c>
      <c r="B80" s="53"/>
      <c r="C80" s="72"/>
      <c r="D80" s="74" t="s">
        <v>41</v>
      </c>
      <c r="E80" s="56"/>
      <c r="F80" s="57">
        <v>1</v>
      </c>
      <c r="G80" s="57">
        <v>4.0999999999999996</v>
      </c>
      <c r="H80" s="57"/>
      <c r="I80" s="57"/>
      <c r="J80" s="57">
        <f t="shared" si="8"/>
        <v>4.0999999999999996</v>
      </c>
      <c r="K80" s="57"/>
      <c r="L80" s="57"/>
      <c r="M80" s="58"/>
      <c r="N80" s="59"/>
      <c r="O80" s="73"/>
    </row>
    <row r="81" spans="1:15" ht="124.5" customHeight="1" collapsed="1" x14ac:dyDescent="0.3">
      <c r="A81" s="52">
        <v>9036</v>
      </c>
      <c r="B81" s="53" t="s">
        <v>21</v>
      </c>
      <c r="C81" s="72" t="s">
        <v>78</v>
      </c>
      <c r="D81" s="75" t="s">
        <v>79</v>
      </c>
      <c r="E81" s="56" t="s">
        <v>36</v>
      </c>
      <c r="F81" s="57"/>
      <c r="G81" s="57"/>
      <c r="H81" s="57"/>
      <c r="I81" s="57"/>
      <c r="J81" s="57"/>
      <c r="K81" s="57"/>
      <c r="L81" s="57">
        <f>SUM(J82:J91)</f>
        <v>32.902999999999999</v>
      </c>
      <c r="M81" s="58">
        <v>32.902999999999999</v>
      </c>
      <c r="N81" s="59"/>
      <c r="O81" s="73">
        <f>+ROUND(M81*N81,2)</f>
        <v>0</v>
      </c>
    </row>
    <row r="82" spans="1:15" x14ac:dyDescent="0.3">
      <c r="A82" s="52">
        <v>9037</v>
      </c>
      <c r="B82" s="53"/>
      <c r="C82" s="72"/>
      <c r="D82" s="74" t="s">
        <v>47</v>
      </c>
      <c r="E82" s="56"/>
      <c r="F82" s="57">
        <v>1</v>
      </c>
      <c r="G82" s="57">
        <v>2.2000000000000002</v>
      </c>
      <c r="H82" s="57"/>
      <c r="I82" s="57"/>
      <c r="J82" s="57">
        <f t="shared" ref="J82:J91" si="9">PRODUCT(F82:I82)</f>
        <v>2.2000000000000002</v>
      </c>
      <c r="K82" s="57">
        <f>+J82+J83</f>
        <v>2.5700000000000003</v>
      </c>
      <c r="L82" s="57"/>
      <c r="M82" s="58"/>
      <c r="N82" s="59"/>
      <c r="O82" s="73"/>
    </row>
    <row r="83" spans="1:15" x14ac:dyDescent="0.3">
      <c r="A83" s="52">
        <v>9038</v>
      </c>
      <c r="B83" s="53"/>
      <c r="C83" s="72"/>
      <c r="D83" s="76"/>
      <c r="E83" s="56"/>
      <c r="F83" s="57">
        <v>1</v>
      </c>
      <c r="G83" s="57">
        <v>3.7</v>
      </c>
      <c r="H83" s="57"/>
      <c r="I83" s="57">
        <v>0.1</v>
      </c>
      <c r="J83" s="57">
        <f t="shared" si="9"/>
        <v>0.37000000000000005</v>
      </c>
      <c r="K83" s="57"/>
      <c r="L83" s="57"/>
      <c r="M83" s="58"/>
      <c r="N83" s="59"/>
      <c r="O83" s="73"/>
    </row>
    <row r="84" spans="1:15" x14ac:dyDescent="0.3">
      <c r="A84" s="52">
        <v>9039</v>
      </c>
      <c r="B84" s="53"/>
      <c r="C84" s="72"/>
      <c r="D84" s="74" t="s">
        <v>40</v>
      </c>
      <c r="E84" s="56"/>
      <c r="F84" s="57">
        <v>1</v>
      </c>
      <c r="G84" s="57">
        <v>5.9409999999999998</v>
      </c>
      <c r="H84" s="57"/>
      <c r="I84" s="57"/>
      <c r="J84" s="57">
        <f t="shared" si="9"/>
        <v>5.9409999999999998</v>
      </c>
      <c r="K84" s="57">
        <f>+J84+J85</f>
        <v>7.141</v>
      </c>
      <c r="L84" s="57"/>
      <c r="M84" s="58"/>
      <c r="N84" s="59"/>
      <c r="O84" s="73"/>
    </row>
    <row r="85" spans="1:15" x14ac:dyDescent="0.3">
      <c r="A85" s="52">
        <v>9040</v>
      </c>
      <c r="B85" s="53"/>
      <c r="C85" s="72"/>
      <c r="D85" s="76"/>
      <c r="E85" s="56"/>
      <c r="F85" s="57">
        <v>1</v>
      </c>
      <c r="G85" s="57">
        <v>12</v>
      </c>
      <c r="H85" s="57"/>
      <c r="I85" s="57">
        <v>0.1</v>
      </c>
      <c r="J85" s="57">
        <f t="shared" si="9"/>
        <v>1.2000000000000002</v>
      </c>
      <c r="K85" s="57"/>
      <c r="L85" s="57"/>
      <c r="M85" s="58"/>
      <c r="N85" s="59"/>
      <c r="O85" s="73"/>
    </row>
    <row r="86" spans="1:15" x14ac:dyDescent="0.3">
      <c r="A86" s="52">
        <v>9041</v>
      </c>
      <c r="B86" s="53"/>
      <c r="C86" s="72"/>
      <c r="D86" s="74" t="s">
        <v>39</v>
      </c>
      <c r="E86" s="56"/>
      <c r="F86" s="57">
        <v>1</v>
      </c>
      <c r="G86" s="57">
        <v>8.4510000000000005</v>
      </c>
      <c r="H86" s="57"/>
      <c r="I86" s="57"/>
      <c r="J86" s="57">
        <f t="shared" si="9"/>
        <v>8.4510000000000005</v>
      </c>
      <c r="K86" s="57">
        <f>+J86+J87</f>
        <v>9.8010000000000002</v>
      </c>
      <c r="L86" s="57"/>
      <c r="M86" s="58"/>
      <c r="N86" s="59"/>
      <c r="O86" s="73"/>
    </row>
    <row r="87" spans="1:15" x14ac:dyDescent="0.3">
      <c r="A87" s="52">
        <v>9042</v>
      </c>
      <c r="B87" s="53"/>
      <c r="C87" s="72"/>
      <c r="D87" s="76"/>
      <c r="E87" s="56"/>
      <c r="F87" s="57">
        <v>1</v>
      </c>
      <c r="G87" s="57">
        <v>13.5</v>
      </c>
      <c r="H87" s="57"/>
      <c r="I87" s="57">
        <v>0.1</v>
      </c>
      <c r="J87" s="57">
        <f t="shared" si="9"/>
        <v>1.35</v>
      </c>
      <c r="K87" s="57"/>
      <c r="L87" s="57"/>
      <c r="M87" s="58"/>
      <c r="N87" s="59"/>
      <c r="O87" s="73"/>
    </row>
    <row r="88" spans="1:15" x14ac:dyDescent="0.3">
      <c r="A88" s="52">
        <v>9043</v>
      </c>
      <c r="B88" s="53"/>
      <c r="C88" s="72"/>
      <c r="D88" s="74" t="s">
        <v>38</v>
      </c>
      <c r="E88" s="56"/>
      <c r="F88" s="57">
        <v>1</v>
      </c>
      <c r="G88" s="57">
        <v>2.456</v>
      </c>
      <c r="H88" s="57"/>
      <c r="I88" s="57"/>
      <c r="J88" s="57">
        <f t="shared" si="9"/>
        <v>2.456</v>
      </c>
      <c r="K88" s="57">
        <f>+J88+J89</f>
        <v>2.8860000000000001</v>
      </c>
      <c r="L88" s="57"/>
      <c r="M88" s="58"/>
      <c r="N88" s="59"/>
      <c r="O88" s="73"/>
    </row>
    <row r="89" spans="1:15" x14ac:dyDescent="0.3">
      <c r="A89" s="52">
        <v>9044</v>
      </c>
      <c r="B89" s="53"/>
      <c r="C89" s="72"/>
      <c r="D89" s="76"/>
      <c r="E89" s="56"/>
      <c r="F89" s="57">
        <v>1</v>
      </c>
      <c r="G89" s="57">
        <v>4.3</v>
      </c>
      <c r="H89" s="57"/>
      <c r="I89" s="57">
        <v>0.1</v>
      </c>
      <c r="J89" s="57">
        <f t="shared" si="9"/>
        <v>0.43</v>
      </c>
      <c r="K89" s="57"/>
      <c r="L89" s="57"/>
      <c r="M89" s="58"/>
      <c r="N89" s="59"/>
      <c r="O89" s="73"/>
    </row>
    <row r="90" spans="1:15" x14ac:dyDescent="0.3">
      <c r="A90" s="52">
        <v>9045</v>
      </c>
      <c r="B90" s="53"/>
      <c r="C90" s="72"/>
      <c r="D90" s="74" t="s">
        <v>37</v>
      </c>
      <c r="E90" s="56"/>
      <c r="F90" s="57">
        <v>1</v>
      </c>
      <c r="G90" s="57">
        <v>9.33</v>
      </c>
      <c r="H90" s="57"/>
      <c r="I90" s="57"/>
      <c r="J90" s="57">
        <f t="shared" si="9"/>
        <v>9.33</v>
      </c>
      <c r="K90" s="57">
        <f>+J90+J91</f>
        <v>10.505000000000001</v>
      </c>
      <c r="L90" s="57"/>
      <c r="M90" s="58"/>
      <c r="N90" s="59"/>
      <c r="O90" s="73"/>
    </row>
    <row r="91" spans="1:15" x14ac:dyDescent="0.3">
      <c r="A91" s="52">
        <v>9046</v>
      </c>
      <c r="B91" s="53"/>
      <c r="C91" s="72"/>
      <c r="D91" s="76"/>
      <c r="E91" s="56"/>
      <c r="F91" s="57">
        <v>1</v>
      </c>
      <c r="G91" s="57">
        <v>11.75</v>
      </c>
      <c r="H91" s="57"/>
      <c r="I91" s="57">
        <v>0.1</v>
      </c>
      <c r="J91" s="57">
        <f t="shared" si="9"/>
        <v>1.175</v>
      </c>
      <c r="K91" s="57"/>
      <c r="L91" s="57"/>
      <c r="M91" s="58"/>
      <c r="N91" s="59"/>
      <c r="O91" s="73"/>
    </row>
    <row r="92" spans="1:15" ht="129.6" collapsed="1" x14ac:dyDescent="0.3">
      <c r="A92" s="52">
        <v>9047</v>
      </c>
      <c r="B92" s="53" t="s">
        <v>21</v>
      </c>
      <c r="C92" s="72" t="s">
        <v>80</v>
      </c>
      <c r="D92" s="75" t="s">
        <v>81</v>
      </c>
      <c r="E92" s="63" t="s">
        <v>36</v>
      </c>
      <c r="F92" s="57"/>
      <c r="G92" s="57"/>
      <c r="H92" s="57"/>
      <c r="I92" s="57"/>
      <c r="J92" s="57"/>
      <c r="K92" s="57"/>
      <c r="L92" s="57">
        <f>SUM(J93:J95)</f>
        <v>14.419999999999996</v>
      </c>
      <c r="M92" s="58">
        <v>14.419999999999996</v>
      </c>
      <c r="N92" s="59"/>
      <c r="O92" s="73">
        <f>+ROUND(M92*N92,2)</f>
        <v>0</v>
      </c>
    </row>
    <row r="93" spans="1:15" x14ac:dyDescent="0.3">
      <c r="A93" s="52">
        <v>9048</v>
      </c>
      <c r="B93" s="53"/>
      <c r="C93" s="72"/>
      <c r="D93" s="74" t="s">
        <v>41</v>
      </c>
      <c r="E93" s="56"/>
      <c r="F93" s="57">
        <v>1</v>
      </c>
      <c r="G93" s="57">
        <v>4.0599999999999996</v>
      </c>
      <c r="H93" s="57"/>
      <c r="I93" s="57"/>
      <c r="J93" s="57">
        <f t="shared" ref="J93:J95" si="10">PRODUCT(F93:I93)</f>
        <v>4.0599999999999996</v>
      </c>
      <c r="K93" s="57">
        <f>+J93+J94+J95</f>
        <v>14.419999999999996</v>
      </c>
      <c r="L93" s="57"/>
      <c r="M93" s="58"/>
      <c r="N93" s="59"/>
      <c r="O93" s="73"/>
    </row>
    <row r="94" spans="1:15" x14ac:dyDescent="0.3">
      <c r="A94" s="52">
        <v>9049</v>
      </c>
      <c r="B94" s="53"/>
      <c r="C94" s="72"/>
      <c r="D94" s="76"/>
      <c r="E94" s="56"/>
      <c r="F94" s="57">
        <v>1</v>
      </c>
      <c r="G94" s="57">
        <f>22*0.3*1.4</f>
        <v>9.2399999999999984</v>
      </c>
      <c r="H94" s="57"/>
      <c r="I94" s="57"/>
      <c r="J94" s="57">
        <f t="shared" si="10"/>
        <v>9.2399999999999984</v>
      </c>
      <c r="K94" s="57"/>
      <c r="L94" s="57"/>
      <c r="M94" s="58"/>
      <c r="N94" s="59"/>
      <c r="O94" s="73"/>
    </row>
    <row r="95" spans="1:15" x14ac:dyDescent="0.3">
      <c r="A95" s="52">
        <v>9050</v>
      </c>
      <c r="B95" s="53"/>
      <c r="C95" s="72"/>
      <c r="D95" s="76"/>
      <c r="E95" s="56"/>
      <c r="F95" s="57">
        <v>1</v>
      </c>
      <c r="G95" s="57">
        <f>0.4*2.8</f>
        <v>1.1199999999999999</v>
      </c>
      <c r="H95" s="57"/>
      <c r="I95" s="57"/>
      <c r="J95" s="57">
        <f t="shared" si="10"/>
        <v>1.1199999999999999</v>
      </c>
      <c r="K95" s="57"/>
      <c r="L95" s="57"/>
      <c r="M95" s="58"/>
      <c r="N95" s="59"/>
      <c r="O95" s="73"/>
    </row>
    <row r="96" spans="1:15" ht="115.2" x14ac:dyDescent="0.3">
      <c r="A96" s="52">
        <v>9051</v>
      </c>
      <c r="B96" s="53" t="s">
        <v>21</v>
      </c>
      <c r="C96" s="72" t="s">
        <v>82</v>
      </c>
      <c r="D96" s="75" t="s">
        <v>83</v>
      </c>
      <c r="E96" s="63" t="s">
        <v>84</v>
      </c>
      <c r="F96" s="57"/>
      <c r="G96" s="57"/>
      <c r="H96" s="57"/>
      <c r="I96" s="57"/>
      <c r="J96" s="57"/>
      <c r="K96" s="57"/>
      <c r="L96" s="57">
        <f>SUM(J97:J99)</f>
        <v>11.43</v>
      </c>
      <c r="M96" s="58">
        <v>11.43</v>
      </c>
      <c r="N96" s="59"/>
      <c r="O96" s="73">
        <f>+ROUND(M96*N96,2)</f>
        <v>0</v>
      </c>
    </row>
    <row r="97" spans="1:15" x14ac:dyDescent="0.3">
      <c r="A97" s="52">
        <v>9052</v>
      </c>
      <c r="B97" s="53"/>
      <c r="C97" s="72"/>
      <c r="D97" s="74" t="s">
        <v>64</v>
      </c>
      <c r="E97" s="63"/>
      <c r="F97" s="57">
        <v>1</v>
      </c>
      <c r="G97" s="57">
        <f>3.2+1.04</f>
        <v>4.24</v>
      </c>
      <c r="H97" s="57"/>
      <c r="I97" s="57"/>
      <c r="J97" s="57">
        <f t="shared" ref="J97:J99" si="11">PRODUCT(F97:I97)</f>
        <v>4.24</v>
      </c>
      <c r="K97" s="57"/>
      <c r="L97" s="57"/>
      <c r="M97" s="58"/>
      <c r="N97" s="59"/>
      <c r="O97" s="73"/>
    </row>
    <row r="98" spans="1:15" x14ac:dyDescent="0.3">
      <c r="A98" s="52">
        <v>9053</v>
      </c>
      <c r="B98" s="53"/>
      <c r="C98" s="72"/>
      <c r="D98" s="74" t="s">
        <v>65</v>
      </c>
      <c r="E98" s="56"/>
      <c r="F98" s="57">
        <v>1</v>
      </c>
      <c r="G98" s="57">
        <f>1.12+2.82</f>
        <v>3.94</v>
      </c>
      <c r="H98" s="57"/>
      <c r="I98" s="57"/>
      <c r="J98" s="57">
        <f t="shared" si="11"/>
        <v>3.94</v>
      </c>
      <c r="K98" s="57"/>
      <c r="L98" s="57"/>
      <c r="M98" s="58"/>
      <c r="N98" s="59"/>
      <c r="O98" s="73"/>
    </row>
    <row r="99" spans="1:15" x14ac:dyDescent="0.3">
      <c r="A99" s="52">
        <v>9054</v>
      </c>
      <c r="B99" s="53"/>
      <c r="C99" s="72"/>
      <c r="D99" s="74" t="s">
        <v>66</v>
      </c>
      <c r="E99" s="56"/>
      <c r="F99" s="57">
        <v>1</v>
      </c>
      <c r="G99" s="57">
        <f>2.02+1.23</f>
        <v>3.25</v>
      </c>
      <c r="H99" s="57"/>
      <c r="I99" s="57"/>
      <c r="J99" s="57">
        <f t="shared" si="11"/>
        <v>3.25</v>
      </c>
      <c r="K99" s="57"/>
      <c r="L99" s="57"/>
      <c r="M99" s="58"/>
      <c r="N99" s="59"/>
      <c r="O99" s="73"/>
    </row>
    <row r="100" spans="1:15" x14ac:dyDescent="0.3">
      <c r="A100" s="52">
        <v>9055</v>
      </c>
      <c r="B100" s="53" t="s">
        <v>21</v>
      </c>
      <c r="C100" s="54" t="s">
        <v>85</v>
      </c>
      <c r="D100" s="77" t="s">
        <v>86</v>
      </c>
      <c r="E100" s="56"/>
      <c r="F100" s="57"/>
      <c r="G100" s="57"/>
      <c r="H100" s="57"/>
      <c r="I100" s="57"/>
      <c r="J100" s="57"/>
      <c r="K100" s="57"/>
      <c r="L100" s="57"/>
      <c r="M100" s="58"/>
      <c r="N100" s="59"/>
      <c r="O100" s="73"/>
    </row>
    <row r="101" spans="1:15" ht="273" customHeight="1" collapsed="1" x14ac:dyDescent="0.3">
      <c r="A101" s="52">
        <v>9056</v>
      </c>
      <c r="B101" s="53" t="s">
        <v>21</v>
      </c>
      <c r="C101" s="72" t="s">
        <v>87</v>
      </c>
      <c r="D101" s="78" t="s">
        <v>88</v>
      </c>
      <c r="E101" s="56" t="s">
        <v>89</v>
      </c>
      <c r="F101" s="57"/>
      <c r="G101" s="57"/>
      <c r="H101" s="57"/>
      <c r="I101" s="57"/>
      <c r="J101" s="57"/>
      <c r="K101" s="57"/>
      <c r="L101" s="57">
        <f>SUM(J102:J102)</f>
        <v>1</v>
      </c>
      <c r="M101" s="58">
        <v>1</v>
      </c>
      <c r="N101" s="59"/>
      <c r="O101" s="73">
        <f>+ROUND(M101*N101,2)</f>
        <v>0</v>
      </c>
    </row>
    <row r="102" spans="1:15" x14ac:dyDescent="0.3">
      <c r="A102" s="52">
        <v>9057</v>
      </c>
      <c r="B102" s="53"/>
      <c r="C102" s="72"/>
      <c r="D102" s="74" t="s">
        <v>41</v>
      </c>
      <c r="E102" s="56"/>
      <c r="F102" s="57">
        <v>1</v>
      </c>
      <c r="G102" s="57"/>
      <c r="H102" s="57"/>
      <c r="I102" s="57"/>
      <c r="J102" s="57">
        <f>PRODUCT(F102:I102)</f>
        <v>1</v>
      </c>
      <c r="K102" s="57"/>
      <c r="L102" s="57"/>
      <c r="M102" s="58"/>
      <c r="N102" s="59"/>
      <c r="O102" s="73"/>
    </row>
    <row r="103" spans="1:15" x14ac:dyDescent="0.3">
      <c r="A103" s="52">
        <v>9058</v>
      </c>
      <c r="B103" s="53" t="s">
        <v>21</v>
      </c>
      <c r="C103" s="54" t="s">
        <v>90</v>
      </c>
      <c r="D103" s="62" t="s">
        <v>91</v>
      </c>
      <c r="E103" s="56"/>
      <c r="F103" s="57"/>
      <c r="G103" s="57"/>
      <c r="H103" s="57"/>
      <c r="I103" s="57"/>
      <c r="J103" s="57"/>
      <c r="K103" s="57"/>
      <c r="L103" s="57"/>
      <c r="M103" s="58"/>
      <c r="N103" s="59"/>
      <c r="O103" s="73"/>
    </row>
    <row r="104" spans="1:15" ht="228" customHeight="1" collapsed="1" x14ac:dyDescent="0.3">
      <c r="A104" s="52">
        <v>9059</v>
      </c>
      <c r="B104" s="53" t="s">
        <v>21</v>
      </c>
      <c r="C104" s="72" t="s">
        <v>92</v>
      </c>
      <c r="D104" s="75" t="s">
        <v>93</v>
      </c>
      <c r="E104" s="56" t="s">
        <v>89</v>
      </c>
      <c r="F104" s="57"/>
      <c r="G104" s="57"/>
      <c r="H104" s="57"/>
      <c r="I104" s="57"/>
      <c r="J104" s="57"/>
      <c r="K104" s="57"/>
      <c r="L104" s="57">
        <f>+J105</f>
        <v>1</v>
      </c>
      <c r="M104" s="58">
        <v>1</v>
      </c>
      <c r="N104" s="59"/>
      <c r="O104" s="73">
        <f>+ROUND(M104*N104,2)</f>
        <v>0</v>
      </c>
    </row>
    <row r="105" spans="1:15" x14ac:dyDescent="0.3">
      <c r="A105" s="52">
        <v>9060</v>
      </c>
      <c r="B105" s="53"/>
      <c r="C105" s="72"/>
      <c r="D105" s="74" t="s">
        <v>47</v>
      </c>
      <c r="E105" s="56"/>
      <c r="F105" s="57">
        <v>1</v>
      </c>
      <c r="G105" s="57"/>
      <c r="H105" s="57"/>
      <c r="I105" s="57"/>
      <c r="J105" s="57">
        <f t="shared" ref="J105" si="12">PRODUCT(F105:I105)</f>
        <v>1</v>
      </c>
      <c r="K105" s="57"/>
      <c r="L105" s="57"/>
      <c r="M105" s="58"/>
      <c r="N105" s="59"/>
      <c r="O105" s="73"/>
    </row>
    <row r="106" spans="1:15" x14ac:dyDescent="0.3">
      <c r="A106" s="52">
        <v>9061</v>
      </c>
      <c r="B106" s="53" t="s">
        <v>21</v>
      </c>
      <c r="C106" s="54" t="s">
        <v>94</v>
      </c>
      <c r="D106" s="71" t="s">
        <v>95</v>
      </c>
      <c r="E106" s="63"/>
      <c r="F106" s="57"/>
      <c r="G106" s="57"/>
      <c r="H106" s="57"/>
      <c r="I106" s="57"/>
      <c r="J106" s="57"/>
      <c r="K106" s="57"/>
      <c r="L106" s="57"/>
      <c r="M106" s="66"/>
      <c r="N106" s="67"/>
      <c r="O106" s="67"/>
    </row>
    <row r="107" spans="1:15" x14ac:dyDescent="0.3">
      <c r="A107" s="52">
        <v>9062</v>
      </c>
      <c r="B107" s="53" t="s">
        <v>21</v>
      </c>
      <c r="C107" s="54" t="s">
        <v>96</v>
      </c>
      <c r="D107" s="55" t="s">
        <v>33</v>
      </c>
      <c r="E107" s="63"/>
      <c r="F107" s="57"/>
      <c r="G107" s="57"/>
      <c r="H107" s="57"/>
      <c r="I107" s="57"/>
      <c r="J107" s="57"/>
      <c r="K107" s="57"/>
      <c r="L107" s="57"/>
      <c r="M107" s="66"/>
      <c r="N107" s="67"/>
      <c r="O107" s="67"/>
    </row>
    <row r="108" spans="1:15" ht="72" collapsed="1" x14ac:dyDescent="0.3">
      <c r="A108" s="52">
        <v>9063</v>
      </c>
      <c r="B108" s="53" t="s">
        <v>21</v>
      </c>
      <c r="C108" s="72" t="s">
        <v>97</v>
      </c>
      <c r="D108" s="60" t="s">
        <v>35</v>
      </c>
      <c r="E108" s="63" t="s">
        <v>36</v>
      </c>
      <c r="F108" s="57"/>
      <c r="G108" s="57"/>
      <c r="H108" s="57"/>
      <c r="I108" s="57"/>
      <c r="J108" s="57"/>
      <c r="K108" s="57"/>
      <c r="L108" s="57">
        <f>SUM(J109:J110)</f>
        <v>3.6819999999999999</v>
      </c>
      <c r="M108" s="58">
        <v>3.6819999999999999</v>
      </c>
      <c r="N108" s="59"/>
      <c r="O108" s="73">
        <f>+ROUND(M108*N108,2)</f>
        <v>0</v>
      </c>
    </row>
    <row r="109" spans="1:15" x14ac:dyDescent="0.3">
      <c r="A109" s="52">
        <v>9064</v>
      </c>
      <c r="B109" s="53"/>
      <c r="C109" s="72"/>
      <c r="D109" s="74" t="s">
        <v>98</v>
      </c>
      <c r="E109" s="63"/>
      <c r="F109" s="57">
        <v>1</v>
      </c>
      <c r="G109" s="57">
        <v>1.4319999999999999</v>
      </c>
      <c r="H109" s="57"/>
      <c r="I109" s="57"/>
      <c r="J109" s="57">
        <f t="shared" ref="J109:J110" si="13">PRODUCT(F109:I109)</f>
        <v>1.4319999999999999</v>
      </c>
      <c r="K109" s="57"/>
      <c r="L109" s="57"/>
      <c r="M109" s="58"/>
      <c r="N109" s="59"/>
      <c r="O109" s="73"/>
    </row>
    <row r="110" spans="1:15" x14ac:dyDescent="0.3">
      <c r="A110" s="52">
        <v>9065</v>
      </c>
      <c r="B110" s="53"/>
      <c r="C110" s="72"/>
      <c r="D110" s="74" t="s">
        <v>99</v>
      </c>
      <c r="E110" s="63"/>
      <c r="F110" s="57">
        <v>1</v>
      </c>
      <c r="G110" s="57">
        <v>2.25</v>
      </c>
      <c r="H110" s="57"/>
      <c r="I110" s="57"/>
      <c r="J110" s="57">
        <f t="shared" si="13"/>
        <v>2.25</v>
      </c>
      <c r="K110" s="57"/>
      <c r="L110" s="57"/>
      <c r="M110" s="58"/>
      <c r="N110" s="59"/>
      <c r="O110" s="73"/>
    </row>
    <row r="111" spans="1:15" ht="115.2" collapsed="1" x14ac:dyDescent="0.3">
      <c r="A111" s="52">
        <v>9066</v>
      </c>
      <c r="B111" s="53" t="s">
        <v>21</v>
      </c>
      <c r="C111" s="72" t="s">
        <v>100</v>
      </c>
      <c r="D111" s="60" t="s">
        <v>44</v>
      </c>
      <c r="E111" s="63" t="s">
        <v>36</v>
      </c>
      <c r="F111" s="8"/>
      <c r="G111" s="8"/>
      <c r="H111" s="8"/>
      <c r="I111" s="8"/>
      <c r="J111" s="8"/>
      <c r="K111" s="57"/>
      <c r="L111" s="57">
        <f>SUM(K112:K113)</f>
        <v>12.319999999999999</v>
      </c>
      <c r="M111" s="58">
        <v>12.319999999999999</v>
      </c>
      <c r="N111" s="59"/>
      <c r="O111" s="73">
        <f>+ROUND(M111*N111,2)</f>
        <v>0</v>
      </c>
    </row>
    <row r="112" spans="1:15" x14ac:dyDescent="0.3">
      <c r="A112" s="52">
        <v>9067</v>
      </c>
      <c r="B112" s="53"/>
      <c r="C112" s="54"/>
      <c r="D112" s="74" t="s">
        <v>98</v>
      </c>
      <c r="E112" s="63"/>
      <c r="F112" s="57">
        <v>1</v>
      </c>
      <c r="G112" s="57">
        <v>5.8</v>
      </c>
      <c r="H112" s="57"/>
      <c r="I112" s="57">
        <v>1.4</v>
      </c>
      <c r="J112" s="57">
        <f t="shared" ref="J112:J113" si="14">PRODUCT(F112:I112)</f>
        <v>8.1199999999999992</v>
      </c>
      <c r="K112" s="57">
        <f t="shared" ref="K112:K113" si="15">+J112</f>
        <v>8.1199999999999992</v>
      </c>
      <c r="L112" s="57"/>
      <c r="M112" s="66"/>
      <c r="N112" s="67"/>
      <c r="O112" s="67"/>
    </row>
    <row r="113" spans="1:15" x14ac:dyDescent="0.3">
      <c r="A113" s="52">
        <v>9068</v>
      </c>
      <c r="B113" s="53"/>
      <c r="C113" s="54"/>
      <c r="D113" s="74" t="s">
        <v>99</v>
      </c>
      <c r="E113" s="63"/>
      <c r="F113" s="57">
        <v>1</v>
      </c>
      <c r="G113" s="57">
        <v>3</v>
      </c>
      <c r="H113" s="57"/>
      <c r="I113" s="57">
        <v>1.4</v>
      </c>
      <c r="J113" s="57">
        <f t="shared" si="14"/>
        <v>4.1999999999999993</v>
      </c>
      <c r="K113" s="57">
        <f t="shared" si="15"/>
        <v>4.1999999999999993</v>
      </c>
      <c r="L113" s="57"/>
      <c r="M113" s="66"/>
      <c r="N113" s="67"/>
      <c r="O113" s="67"/>
    </row>
    <row r="114" spans="1:15" ht="115.2" collapsed="1" x14ac:dyDescent="0.3">
      <c r="A114" s="52">
        <v>9069</v>
      </c>
      <c r="B114" s="53" t="s">
        <v>21</v>
      </c>
      <c r="C114" s="72" t="s">
        <v>101</v>
      </c>
      <c r="D114" s="60" t="s">
        <v>46</v>
      </c>
      <c r="E114" s="63" t="s">
        <v>36</v>
      </c>
      <c r="F114" s="57"/>
      <c r="G114" s="57"/>
      <c r="H114" s="57"/>
      <c r="I114" s="57"/>
      <c r="J114" s="57"/>
      <c r="K114" s="57"/>
      <c r="L114" s="57">
        <f>SUM(J115:J116)</f>
        <v>11.75</v>
      </c>
      <c r="M114" s="58">
        <v>11.75</v>
      </c>
      <c r="N114" s="59"/>
      <c r="O114" s="73">
        <f>+ROUND(M114*N114,2)</f>
        <v>0</v>
      </c>
    </row>
    <row r="115" spans="1:15" x14ac:dyDescent="0.3">
      <c r="A115" s="52">
        <v>9070</v>
      </c>
      <c r="B115" s="53"/>
      <c r="C115" s="54"/>
      <c r="D115" s="74" t="s">
        <v>98</v>
      </c>
      <c r="E115" s="63"/>
      <c r="F115" s="57">
        <v>1</v>
      </c>
      <c r="G115" s="57">
        <v>8.4</v>
      </c>
      <c r="H115" s="57"/>
      <c r="I115" s="57"/>
      <c r="J115" s="57">
        <f t="shared" ref="J115:J116" si="16">PRODUCT(F115:I115)</f>
        <v>8.4</v>
      </c>
      <c r="K115" s="57"/>
      <c r="L115" s="57"/>
      <c r="M115" s="66"/>
      <c r="N115" s="67"/>
      <c r="O115" s="67"/>
    </row>
    <row r="116" spans="1:15" x14ac:dyDescent="0.3">
      <c r="A116" s="52">
        <v>9071</v>
      </c>
      <c r="B116" s="53"/>
      <c r="C116" s="54"/>
      <c r="D116" s="74" t="s">
        <v>99</v>
      </c>
      <c r="E116" s="63"/>
      <c r="F116" s="57">
        <v>1</v>
      </c>
      <c r="G116" s="57">
        <v>3.35</v>
      </c>
      <c r="H116" s="57"/>
      <c r="I116" s="57"/>
      <c r="J116" s="57">
        <f t="shared" si="16"/>
        <v>3.35</v>
      </c>
      <c r="K116" s="57"/>
      <c r="L116" s="57"/>
      <c r="M116" s="66"/>
      <c r="N116" s="67"/>
      <c r="O116" s="67"/>
    </row>
    <row r="117" spans="1:15" x14ac:dyDescent="0.3">
      <c r="A117" s="52">
        <v>9072</v>
      </c>
      <c r="B117" s="53" t="s">
        <v>21</v>
      </c>
      <c r="C117" s="54" t="s">
        <v>102</v>
      </c>
      <c r="D117" s="55" t="s">
        <v>55</v>
      </c>
      <c r="E117" s="63"/>
      <c r="F117" s="57"/>
      <c r="G117" s="57"/>
      <c r="H117" s="57"/>
      <c r="I117" s="57"/>
      <c r="J117" s="57"/>
      <c r="K117" s="57"/>
      <c r="L117" s="57"/>
      <c r="M117" s="66"/>
      <c r="N117" s="67"/>
      <c r="O117" s="67"/>
    </row>
    <row r="118" spans="1:15" x14ac:dyDescent="0.3">
      <c r="A118" s="52">
        <v>9073</v>
      </c>
      <c r="B118" s="53" t="s">
        <v>21</v>
      </c>
      <c r="C118" s="54" t="s">
        <v>103</v>
      </c>
      <c r="D118" s="55" t="s">
        <v>57</v>
      </c>
      <c r="E118" s="56"/>
      <c r="F118" s="57"/>
      <c r="G118" s="57"/>
      <c r="H118" s="57"/>
      <c r="I118" s="57"/>
      <c r="J118" s="57"/>
      <c r="K118" s="57"/>
      <c r="L118" s="57"/>
      <c r="M118" s="58"/>
      <c r="N118" s="59"/>
      <c r="O118" s="73"/>
    </row>
    <row r="119" spans="1:15" ht="187.2" collapsed="1" x14ac:dyDescent="0.3">
      <c r="A119" s="52">
        <v>9074</v>
      </c>
      <c r="B119" s="53" t="s">
        <v>21</v>
      </c>
      <c r="C119" s="72" t="s">
        <v>104</v>
      </c>
      <c r="D119" s="75" t="s">
        <v>59</v>
      </c>
      <c r="E119" s="56" t="s">
        <v>36</v>
      </c>
      <c r="F119" s="57"/>
      <c r="G119" s="57"/>
      <c r="H119" s="57"/>
      <c r="I119" s="57"/>
      <c r="J119" s="57"/>
      <c r="K119" s="57"/>
      <c r="L119" s="57">
        <f>SUM(J120:J121)</f>
        <v>4.2854999999999999</v>
      </c>
      <c r="M119" s="58">
        <v>4.2854999999999999</v>
      </c>
      <c r="N119" s="59"/>
      <c r="O119" s="73">
        <f>+ROUND(M119*N119,2)</f>
        <v>0</v>
      </c>
    </row>
    <row r="120" spans="1:15" x14ac:dyDescent="0.3">
      <c r="A120" s="52">
        <v>9075</v>
      </c>
      <c r="B120" s="53"/>
      <c r="C120" s="54"/>
      <c r="D120" s="74" t="s">
        <v>98</v>
      </c>
      <c r="E120" s="63"/>
      <c r="F120" s="57">
        <v>1</v>
      </c>
      <c r="G120" s="57">
        <v>1.0780000000000001</v>
      </c>
      <c r="H120" s="57"/>
      <c r="I120" s="57">
        <v>1.5</v>
      </c>
      <c r="J120" s="57">
        <f t="shared" ref="J120:J121" si="17">PRODUCT(F120:I120)</f>
        <v>1.617</v>
      </c>
      <c r="K120" s="57"/>
      <c r="L120" s="57"/>
      <c r="M120" s="66"/>
      <c r="N120" s="67"/>
      <c r="O120" s="67"/>
    </row>
    <row r="121" spans="1:15" x14ac:dyDescent="0.3">
      <c r="A121" s="52">
        <v>9076</v>
      </c>
      <c r="B121" s="53"/>
      <c r="C121" s="54"/>
      <c r="D121" s="74" t="s">
        <v>99</v>
      </c>
      <c r="E121" s="63"/>
      <c r="F121" s="57">
        <v>1</v>
      </c>
      <c r="G121" s="57">
        <v>1.7789999999999999</v>
      </c>
      <c r="H121" s="57"/>
      <c r="I121" s="57">
        <v>1.5</v>
      </c>
      <c r="J121" s="57">
        <f t="shared" si="17"/>
        <v>2.6684999999999999</v>
      </c>
      <c r="K121" s="57"/>
      <c r="L121" s="57"/>
      <c r="M121" s="66"/>
      <c r="N121" s="67"/>
      <c r="O121" s="67"/>
    </row>
    <row r="122" spans="1:15" ht="172.8" collapsed="1" x14ac:dyDescent="0.3">
      <c r="A122" s="52">
        <v>9077</v>
      </c>
      <c r="B122" s="53" t="s">
        <v>21</v>
      </c>
      <c r="C122" s="72" t="s">
        <v>105</v>
      </c>
      <c r="D122" s="75" t="s">
        <v>106</v>
      </c>
      <c r="E122" s="56" t="s">
        <v>36</v>
      </c>
      <c r="F122" s="57"/>
      <c r="G122" s="57"/>
      <c r="H122" s="57"/>
      <c r="I122" s="57"/>
      <c r="J122" s="57"/>
      <c r="K122" s="57"/>
      <c r="L122" s="57">
        <f>SUM(J123:J124)</f>
        <v>15.423</v>
      </c>
      <c r="M122" s="58">
        <v>15.423</v>
      </c>
      <c r="N122" s="59"/>
      <c r="O122" s="73">
        <f>+ROUND(M122*N122,2)</f>
        <v>0</v>
      </c>
    </row>
    <row r="123" spans="1:15" x14ac:dyDescent="0.3">
      <c r="A123" s="52">
        <v>9078</v>
      </c>
      <c r="B123" s="53"/>
      <c r="C123" s="54"/>
      <c r="D123" s="74" t="s">
        <v>98</v>
      </c>
      <c r="E123" s="63"/>
      <c r="F123" s="57">
        <v>1</v>
      </c>
      <c r="G123" s="57">
        <v>2.3650000000000002</v>
      </c>
      <c r="H123" s="57"/>
      <c r="I123" s="57">
        <v>3</v>
      </c>
      <c r="J123" s="57">
        <f t="shared" ref="J123:J124" si="18">PRODUCT(F123:I123)</f>
        <v>7.0950000000000006</v>
      </c>
      <c r="K123" s="57"/>
      <c r="L123" s="57"/>
      <c r="M123" s="66"/>
      <c r="N123" s="67"/>
      <c r="O123" s="67"/>
    </row>
    <row r="124" spans="1:15" x14ac:dyDescent="0.3">
      <c r="A124" s="52">
        <v>9079</v>
      </c>
      <c r="B124" s="53"/>
      <c r="C124" s="54"/>
      <c r="D124" s="74" t="s">
        <v>99</v>
      </c>
      <c r="E124" s="63"/>
      <c r="F124" s="57">
        <v>1</v>
      </c>
      <c r="G124" s="57">
        <v>2.7759999999999998</v>
      </c>
      <c r="H124" s="57"/>
      <c r="I124" s="57">
        <v>3</v>
      </c>
      <c r="J124" s="57">
        <f t="shared" si="18"/>
        <v>8.3279999999999994</v>
      </c>
      <c r="K124" s="57"/>
      <c r="L124" s="57"/>
      <c r="M124" s="66"/>
      <c r="N124" s="67"/>
      <c r="O124" s="67"/>
    </row>
    <row r="125" spans="1:15" ht="115.2" collapsed="1" x14ac:dyDescent="0.3">
      <c r="A125" s="52">
        <v>9080</v>
      </c>
      <c r="B125" s="53" t="s">
        <v>21</v>
      </c>
      <c r="C125" s="72" t="s">
        <v>107</v>
      </c>
      <c r="D125" s="75" t="s">
        <v>61</v>
      </c>
      <c r="E125" s="63" t="s">
        <v>36</v>
      </c>
      <c r="F125" s="57"/>
      <c r="G125" s="57"/>
      <c r="H125" s="57"/>
      <c r="I125" s="57"/>
      <c r="J125" s="57"/>
      <c r="K125" s="57"/>
      <c r="L125" s="57">
        <f>SUM(J126:J127)</f>
        <v>17.669999999999998</v>
      </c>
      <c r="M125" s="58">
        <v>17.669999999999998</v>
      </c>
      <c r="N125" s="59"/>
      <c r="O125" s="73">
        <f>+ROUND(M125*N125,2)</f>
        <v>0</v>
      </c>
    </row>
    <row r="126" spans="1:15" x14ac:dyDescent="0.3">
      <c r="A126" s="52">
        <v>9081</v>
      </c>
      <c r="B126" s="53"/>
      <c r="C126" s="54"/>
      <c r="D126" s="74" t="s">
        <v>98</v>
      </c>
      <c r="E126" s="63"/>
      <c r="F126" s="57">
        <v>1</v>
      </c>
      <c r="G126" s="57">
        <v>2.59</v>
      </c>
      <c r="H126" s="57"/>
      <c r="I126" s="57">
        <v>3</v>
      </c>
      <c r="J126" s="57">
        <f t="shared" ref="J126:J127" si="19">PRODUCT(F126:I126)</f>
        <v>7.77</v>
      </c>
      <c r="K126" s="57"/>
      <c r="L126" s="57"/>
      <c r="M126" s="66"/>
      <c r="N126" s="67"/>
      <c r="O126" s="67"/>
    </row>
    <row r="127" spans="1:15" x14ac:dyDescent="0.3">
      <c r="A127" s="52">
        <v>9082</v>
      </c>
      <c r="B127" s="53"/>
      <c r="C127" s="54"/>
      <c r="D127" s="74" t="s">
        <v>99</v>
      </c>
      <c r="E127" s="63"/>
      <c r="F127" s="57">
        <v>1</v>
      </c>
      <c r="G127" s="57">
        <v>3.3</v>
      </c>
      <c r="H127" s="57"/>
      <c r="I127" s="57">
        <v>3</v>
      </c>
      <c r="J127" s="57">
        <f t="shared" si="19"/>
        <v>9.8999999999999986</v>
      </c>
      <c r="K127" s="57"/>
      <c r="L127" s="57"/>
      <c r="M127" s="66"/>
      <c r="N127" s="67"/>
      <c r="O127" s="67"/>
    </row>
    <row r="128" spans="1:15" ht="86.4" collapsed="1" x14ac:dyDescent="0.3">
      <c r="A128" s="52">
        <v>9083</v>
      </c>
      <c r="B128" s="53" t="s">
        <v>21</v>
      </c>
      <c r="C128" s="72" t="s">
        <v>108</v>
      </c>
      <c r="D128" s="75" t="s">
        <v>63</v>
      </c>
      <c r="E128" s="56" t="s">
        <v>36</v>
      </c>
      <c r="F128" s="57"/>
      <c r="G128" s="57"/>
      <c r="H128" s="57"/>
      <c r="I128" s="57"/>
      <c r="J128" s="57"/>
      <c r="K128" s="57"/>
      <c r="L128" s="57">
        <f>SUM(J129:J131)</f>
        <v>17.669999999999998</v>
      </c>
      <c r="M128" s="58">
        <v>17.670000000000002</v>
      </c>
      <c r="N128" s="59"/>
      <c r="O128" s="73">
        <f>+ROUND(M128*N128,2)</f>
        <v>0</v>
      </c>
    </row>
    <row r="129" spans="1:15" x14ac:dyDescent="0.3">
      <c r="A129" s="52">
        <v>9084</v>
      </c>
      <c r="B129" s="53"/>
      <c r="C129" s="54"/>
      <c r="D129" s="74" t="s">
        <v>98</v>
      </c>
      <c r="E129" s="63"/>
      <c r="F129" s="57">
        <v>1</v>
      </c>
      <c r="G129" s="57">
        <v>2.59</v>
      </c>
      <c r="H129" s="57"/>
      <c r="I129" s="57">
        <v>3</v>
      </c>
      <c r="J129" s="57">
        <f t="shared" ref="J129:J130" si="20">PRODUCT(F129:I129)</f>
        <v>7.77</v>
      </c>
      <c r="K129" s="57"/>
      <c r="L129" s="57"/>
      <c r="M129" s="66"/>
      <c r="N129" s="67"/>
      <c r="O129" s="67"/>
    </row>
    <row r="130" spans="1:15" x14ac:dyDescent="0.3">
      <c r="A130" s="52">
        <v>9085</v>
      </c>
      <c r="B130" s="53"/>
      <c r="C130" s="54"/>
      <c r="D130" s="74" t="s">
        <v>99</v>
      </c>
      <c r="E130" s="63"/>
      <c r="F130" s="57">
        <v>1</v>
      </c>
      <c r="G130" s="57">
        <v>3.3</v>
      </c>
      <c r="H130" s="57"/>
      <c r="I130" s="57">
        <v>3</v>
      </c>
      <c r="J130" s="57">
        <f t="shared" si="20"/>
        <v>9.8999999999999986</v>
      </c>
      <c r="K130" s="57"/>
      <c r="L130" s="57"/>
      <c r="M130" s="66"/>
      <c r="N130" s="67"/>
      <c r="O130" s="67"/>
    </row>
    <row r="131" spans="1:15" x14ac:dyDescent="0.3">
      <c r="A131" s="52">
        <v>9086</v>
      </c>
      <c r="B131" s="53"/>
      <c r="C131" s="72"/>
      <c r="D131" s="76"/>
      <c r="E131" s="56"/>
      <c r="F131" s="57"/>
      <c r="G131" s="57"/>
      <c r="H131" s="57"/>
      <c r="I131" s="57"/>
      <c r="J131" s="57"/>
      <c r="K131" s="57"/>
      <c r="L131" s="57"/>
      <c r="M131" s="58"/>
      <c r="N131" s="59"/>
      <c r="O131" s="73"/>
    </row>
    <row r="132" spans="1:15" x14ac:dyDescent="0.3">
      <c r="A132" s="52">
        <v>9087</v>
      </c>
      <c r="B132" s="53" t="s">
        <v>21</v>
      </c>
      <c r="C132" s="54" t="s">
        <v>109</v>
      </c>
      <c r="D132" s="55" t="s">
        <v>70</v>
      </c>
      <c r="E132" s="63"/>
      <c r="F132" s="57"/>
      <c r="G132" s="57"/>
      <c r="H132" s="57"/>
      <c r="I132" s="57"/>
      <c r="J132" s="57"/>
      <c r="K132" s="57"/>
      <c r="L132" s="57"/>
      <c r="M132" s="66"/>
      <c r="N132" s="67"/>
      <c r="O132" s="67"/>
    </row>
    <row r="133" spans="1:15" ht="158.4" collapsed="1" x14ac:dyDescent="0.3">
      <c r="A133" s="52">
        <v>9088</v>
      </c>
      <c r="B133" s="53" t="s">
        <v>21</v>
      </c>
      <c r="C133" s="72" t="s">
        <v>110</v>
      </c>
      <c r="D133" s="75" t="s">
        <v>72</v>
      </c>
      <c r="E133" s="63" t="s">
        <v>36</v>
      </c>
      <c r="F133" s="57"/>
      <c r="G133" s="57"/>
      <c r="H133" s="57"/>
      <c r="I133" s="57"/>
      <c r="J133" s="57"/>
      <c r="K133" s="57"/>
      <c r="L133" s="57">
        <f>SUM(J134)</f>
        <v>1.915</v>
      </c>
      <c r="M133" s="58">
        <v>1.915</v>
      </c>
      <c r="N133" s="59"/>
      <c r="O133" s="73">
        <f>+ROUND(M133*N133,2)</f>
        <v>0</v>
      </c>
    </row>
    <row r="134" spans="1:15" x14ac:dyDescent="0.3">
      <c r="A134" s="52">
        <v>9089</v>
      </c>
      <c r="B134" s="53"/>
      <c r="C134" s="54"/>
      <c r="D134" s="74" t="s">
        <v>98</v>
      </c>
      <c r="E134" s="63"/>
      <c r="F134" s="57">
        <v>1</v>
      </c>
      <c r="G134" s="57">
        <v>1.915</v>
      </c>
      <c r="H134" s="57"/>
      <c r="I134" s="57"/>
      <c r="J134" s="57">
        <f t="shared" ref="J134" si="21">PRODUCT(F134:I134)</f>
        <v>1.915</v>
      </c>
      <c r="K134" s="57"/>
      <c r="L134" s="57"/>
      <c r="M134" s="66"/>
      <c r="N134" s="67"/>
      <c r="O134" s="67"/>
    </row>
    <row r="135" spans="1:15" x14ac:dyDescent="0.3">
      <c r="A135" s="52">
        <v>9090</v>
      </c>
      <c r="B135" s="53" t="s">
        <v>21</v>
      </c>
      <c r="C135" s="54" t="s">
        <v>111</v>
      </c>
      <c r="D135" s="55" t="s">
        <v>74</v>
      </c>
      <c r="E135" s="63"/>
      <c r="F135" s="57"/>
      <c r="G135" s="57"/>
      <c r="H135" s="57"/>
      <c r="I135" s="57"/>
      <c r="J135" s="57"/>
      <c r="K135" s="57"/>
      <c r="L135" s="57"/>
      <c r="M135" s="66"/>
      <c r="N135" s="67"/>
      <c r="O135" s="67"/>
    </row>
    <row r="136" spans="1:15" ht="115.2" collapsed="1" x14ac:dyDescent="0.3">
      <c r="A136" s="52">
        <v>9091</v>
      </c>
      <c r="B136" s="53" t="s">
        <v>21</v>
      </c>
      <c r="C136" s="72" t="s">
        <v>112</v>
      </c>
      <c r="D136" s="75" t="s">
        <v>113</v>
      </c>
      <c r="E136" s="63" t="s">
        <v>36</v>
      </c>
      <c r="F136" s="57"/>
      <c r="G136" s="57"/>
      <c r="H136" s="57"/>
      <c r="I136" s="57"/>
      <c r="J136" s="57"/>
      <c r="K136" s="57"/>
      <c r="L136" s="57">
        <f>SUM(J137:J138)</f>
        <v>50.905000000000001</v>
      </c>
      <c r="M136" s="58">
        <v>50.905000000000001</v>
      </c>
      <c r="N136" s="59"/>
      <c r="O136" s="73">
        <f>+ROUND(M136*N136,2)</f>
        <v>0</v>
      </c>
    </row>
    <row r="137" spans="1:15" x14ac:dyDescent="0.3">
      <c r="A137" s="52">
        <v>9092</v>
      </c>
      <c r="B137" s="53"/>
      <c r="C137" s="72"/>
      <c r="D137" s="74" t="s">
        <v>98</v>
      </c>
      <c r="E137" s="56"/>
      <c r="F137" s="57">
        <v>1</v>
      </c>
      <c r="G137" s="57">
        <v>37.93</v>
      </c>
      <c r="H137" s="57"/>
      <c r="I137" s="57"/>
      <c r="J137" s="57">
        <f t="shared" ref="J137:J138" si="22">PRODUCT(F137:I137)</f>
        <v>37.93</v>
      </c>
      <c r="K137" s="57"/>
      <c r="L137" s="57"/>
      <c r="M137" s="58"/>
      <c r="N137" s="59"/>
      <c r="O137" s="73"/>
    </row>
    <row r="138" spans="1:15" x14ac:dyDescent="0.3">
      <c r="A138" s="52">
        <v>9093</v>
      </c>
      <c r="B138" s="53"/>
      <c r="C138" s="72"/>
      <c r="D138" s="74" t="s">
        <v>99</v>
      </c>
      <c r="E138" s="56"/>
      <c r="F138" s="57">
        <v>1</v>
      </c>
      <c r="G138" s="57">
        <v>12.975</v>
      </c>
      <c r="H138" s="57"/>
      <c r="I138" s="57"/>
      <c r="J138" s="57">
        <f t="shared" si="22"/>
        <v>12.975</v>
      </c>
      <c r="K138" s="57"/>
      <c r="L138" s="57"/>
      <c r="M138" s="58"/>
      <c r="N138" s="59"/>
      <c r="O138" s="73"/>
    </row>
    <row r="139" spans="1:15" ht="28.8" collapsed="1" x14ac:dyDescent="0.3">
      <c r="A139" s="52">
        <v>9094</v>
      </c>
      <c r="B139" s="53" t="s">
        <v>21</v>
      </c>
      <c r="C139" s="72" t="s">
        <v>114</v>
      </c>
      <c r="D139" s="75" t="s">
        <v>115</v>
      </c>
      <c r="E139" s="63" t="s">
        <v>50</v>
      </c>
      <c r="F139" s="57"/>
      <c r="G139" s="57"/>
      <c r="H139" s="57"/>
      <c r="I139" s="57"/>
      <c r="J139" s="57"/>
      <c r="K139" s="57"/>
      <c r="L139" s="57">
        <f>SUM(J140:J141)</f>
        <v>5.141</v>
      </c>
      <c r="M139" s="58">
        <v>5.141</v>
      </c>
      <c r="N139" s="59"/>
      <c r="O139" s="73">
        <f>+ROUND(M139*N139,2)</f>
        <v>0</v>
      </c>
    </row>
    <row r="140" spans="1:15" x14ac:dyDescent="0.3">
      <c r="A140" s="52">
        <v>9095</v>
      </c>
      <c r="B140" s="53"/>
      <c r="C140" s="72"/>
      <c r="D140" s="74" t="s">
        <v>98</v>
      </c>
      <c r="E140" s="56"/>
      <c r="F140" s="57">
        <v>1</v>
      </c>
      <c r="G140" s="57">
        <v>2.3650000000000002</v>
      </c>
      <c r="H140" s="57"/>
      <c r="I140" s="57"/>
      <c r="J140" s="57">
        <f t="shared" ref="J140:J141" si="23">PRODUCT(F140:I140)</f>
        <v>2.3650000000000002</v>
      </c>
      <c r="K140" s="57"/>
      <c r="L140" s="57"/>
      <c r="M140" s="58"/>
      <c r="N140" s="59"/>
      <c r="O140" s="73"/>
    </row>
    <row r="141" spans="1:15" x14ac:dyDescent="0.3">
      <c r="A141" s="52">
        <v>9096</v>
      </c>
      <c r="B141" s="53"/>
      <c r="C141" s="72"/>
      <c r="D141" s="74" t="s">
        <v>99</v>
      </c>
      <c r="E141" s="56"/>
      <c r="F141" s="57">
        <v>1</v>
      </c>
      <c r="G141" s="57">
        <v>2.7759999999999998</v>
      </c>
      <c r="H141" s="57"/>
      <c r="I141" s="57"/>
      <c r="J141" s="57">
        <f t="shared" si="23"/>
        <v>2.7759999999999998</v>
      </c>
      <c r="K141" s="57"/>
      <c r="L141" s="57"/>
      <c r="M141" s="58"/>
      <c r="N141" s="59"/>
      <c r="O141" s="73"/>
    </row>
    <row r="142" spans="1:15" x14ac:dyDescent="0.3">
      <c r="A142" s="52">
        <v>9097</v>
      </c>
      <c r="B142" s="53" t="s">
        <v>21</v>
      </c>
      <c r="C142" s="54" t="s">
        <v>116</v>
      </c>
      <c r="D142" s="62" t="s">
        <v>91</v>
      </c>
      <c r="E142" s="56"/>
      <c r="F142" s="57"/>
      <c r="G142" s="57"/>
      <c r="H142" s="57"/>
      <c r="I142" s="57"/>
      <c r="J142" s="57"/>
      <c r="K142" s="57"/>
      <c r="L142" s="57"/>
      <c r="M142" s="58"/>
      <c r="N142" s="59"/>
      <c r="O142" s="73"/>
    </row>
    <row r="143" spans="1:15" ht="201.6" collapsed="1" x14ac:dyDescent="0.3">
      <c r="A143" s="52">
        <v>9098</v>
      </c>
      <c r="B143" s="53" t="s">
        <v>21</v>
      </c>
      <c r="C143" s="72" t="s">
        <v>117</v>
      </c>
      <c r="D143" s="75" t="s">
        <v>118</v>
      </c>
      <c r="E143" s="56" t="s">
        <v>89</v>
      </c>
      <c r="F143" s="57"/>
      <c r="G143" s="57"/>
      <c r="H143" s="57"/>
      <c r="I143" s="57"/>
      <c r="J143" s="57"/>
      <c r="K143" s="57"/>
      <c r="L143" s="57">
        <f>+J144</f>
        <v>1</v>
      </c>
      <c r="M143" s="58">
        <v>1</v>
      </c>
      <c r="N143" s="59"/>
      <c r="O143" s="73">
        <f>+ROUND(M143*N143,2)</f>
        <v>0</v>
      </c>
    </row>
    <row r="144" spans="1:15" x14ac:dyDescent="0.3">
      <c r="A144" s="52">
        <v>9099</v>
      </c>
      <c r="B144" s="53"/>
      <c r="C144" s="72"/>
      <c r="D144" s="74" t="s">
        <v>98</v>
      </c>
      <c r="E144" s="56"/>
      <c r="F144" s="57">
        <v>1</v>
      </c>
      <c r="G144" s="57"/>
      <c r="H144" s="57"/>
      <c r="I144" s="57"/>
      <c r="J144" s="57">
        <f t="shared" ref="J144" si="24">PRODUCT(F144:I144)</f>
        <v>1</v>
      </c>
      <c r="K144" s="57"/>
      <c r="L144" s="57"/>
      <c r="M144" s="58"/>
      <c r="N144" s="59"/>
      <c r="O144" s="73"/>
    </row>
    <row r="145" spans="1:15" ht="201.6" collapsed="1" x14ac:dyDescent="0.3">
      <c r="A145" s="52">
        <v>9100</v>
      </c>
      <c r="B145" s="53" t="s">
        <v>21</v>
      </c>
      <c r="C145" s="72" t="s">
        <v>119</v>
      </c>
      <c r="D145" s="75" t="s">
        <v>120</v>
      </c>
      <c r="E145" s="56" t="s">
        <v>89</v>
      </c>
      <c r="F145" s="57"/>
      <c r="G145" s="57"/>
      <c r="H145" s="57"/>
      <c r="I145" s="57"/>
      <c r="J145" s="57"/>
      <c r="K145" s="57"/>
      <c r="L145" s="57">
        <f>+J146</f>
        <v>1</v>
      </c>
      <c r="M145" s="58">
        <v>1</v>
      </c>
      <c r="N145" s="59"/>
      <c r="O145" s="73">
        <f>+ROUND(M145*N145,2)</f>
        <v>0</v>
      </c>
    </row>
    <row r="146" spans="1:15" x14ac:dyDescent="0.3">
      <c r="A146" s="52">
        <v>9101</v>
      </c>
      <c r="B146" s="53"/>
      <c r="C146" s="72"/>
      <c r="D146" s="74" t="s">
        <v>99</v>
      </c>
      <c r="E146" s="56"/>
      <c r="F146" s="57">
        <v>1</v>
      </c>
      <c r="G146" s="57"/>
      <c r="H146" s="57"/>
      <c r="I146" s="57"/>
      <c r="J146" s="57">
        <f t="shared" ref="J146" si="25">PRODUCT(F146:I146)</f>
        <v>1</v>
      </c>
      <c r="K146" s="57"/>
      <c r="L146" s="57"/>
      <c r="M146" s="58"/>
      <c r="N146" s="59"/>
      <c r="O146" s="73"/>
    </row>
    <row r="147" spans="1:15" x14ac:dyDescent="0.3">
      <c r="A147" s="52">
        <v>9102</v>
      </c>
      <c r="B147" s="53" t="s">
        <v>21</v>
      </c>
      <c r="C147" s="54" t="s">
        <v>121</v>
      </c>
      <c r="D147" s="71" t="s">
        <v>122</v>
      </c>
      <c r="E147" s="63"/>
      <c r="F147" s="57"/>
      <c r="G147" s="57"/>
      <c r="H147" s="57"/>
      <c r="I147" s="57"/>
      <c r="J147" s="57"/>
      <c r="K147" s="57"/>
      <c r="L147" s="57"/>
      <c r="M147" s="66"/>
      <c r="N147" s="67"/>
      <c r="O147" s="67"/>
    </row>
    <row r="148" spans="1:15" x14ac:dyDescent="0.3">
      <c r="A148" s="52">
        <v>9103</v>
      </c>
      <c r="B148" s="53" t="s">
        <v>21</v>
      </c>
      <c r="C148" s="54" t="s">
        <v>123</v>
      </c>
      <c r="D148" s="55" t="s">
        <v>33</v>
      </c>
      <c r="E148" s="63"/>
      <c r="F148" s="57"/>
      <c r="G148" s="57"/>
      <c r="H148" s="57"/>
      <c r="I148" s="57"/>
      <c r="J148" s="57"/>
      <c r="K148" s="57"/>
      <c r="L148" s="57"/>
      <c r="M148" s="66"/>
      <c r="N148" s="67"/>
      <c r="O148" s="67"/>
    </row>
    <row r="149" spans="1:15" ht="72" collapsed="1" x14ac:dyDescent="0.3">
      <c r="A149" s="52">
        <v>9104</v>
      </c>
      <c r="B149" s="53" t="s">
        <v>21</v>
      </c>
      <c r="C149" s="72" t="s">
        <v>124</v>
      </c>
      <c r="D149" s="60" t="s">
        <v>35</v>
      </c>
      <c r="E149" s="63" t="s">
        <v>36</v>
      </c>
      <c r="F149" s="57"/>
      <c r="G149" s="57"/>
      <c r="H149" s="57"/>
      <c r="I149" s="57"/>
      <c r="J149" s="57"/>
      <c r="K149" s="57"/>
      <c r="L149" s="57">
        <f>SUM(J150:J158)</f>
        <v>248.27700000000002</v>
      </c>
      <c r="M149" s="58">
        <v>248.27700000000002</v>
      </c>
      <c r="N149" s="59"/>
      <c r="O149" s="73">
        <f>+ROUND(M149*N149,2)</f>
        <v>0</v>
      </c>
    </row>
    <row r="150" spans="1:15" x14ac:dyDescent="0.3">
      <c r="A150" s="52">
        <v>9105</v>
      </c>
      <c r="B150" s="53"/>
      <c r="C150" s="72"/>
      <c r="D150" s="74" t="s">
        <v>125</v>
      </c>
      <c r="E150" s="63"/>
      <c r="F150" s="57">
        <v>1</v>
      </c>
      <c r="G150" s="57">
        <v>69.212000000000003</v>
      </c>
      <c r="H150" s="57"/>
      <c r="I150" s="57"/>
      <c r="J150" s="57">
        <f t="shared" ref="J150:J158" si="26">PRODUCT(F150:I150)</f>
        <v>69.212000000000003</v>
      </c>
      <c r="K150" s="57"/>
      <c r="L150" s="57"/>
      <c r="M150" s="58"/>
      <c r="N150" s="59"/>
      <c r="O150" s="73"/>
    </row>
    <row r="151" spans="1:15" x14ac:dyDescent="0.3">
      <c r="A151" s="52">
        <v>9106</v>
      </c>
      <c r="B151" s="53"/>
      <c r="C151" s="72"/>
      <c r="D151" s="74" t="s">
        <v>126</v>
      </c>
      <c r="E151" s="63"/>
      <c r="F151" s="57">
        <v>1</v>
      </c>
      <c r="G151" s="57">
        <v>3.2839999999999998</v>
      </c>
      <c r="H151" s="57"/>
      <c r="I151" s="57"/>
      <c r="J151" s="57">
        <f t="shared" si="26"/>
        <v>3.2839999999999998</v>
      </c>
      <c r="K151" s="57"/>
      <c r="L151" s="57"/>
      <c r="M151" s="58"/>
      <c r="N151" s="59"/>
      <c r="O151" s="73"/>
    </row>
    <row r="152" spans="1:15" x14ac:dyDescent="0.3">
      <c r="A152" s="52">
        <v>9107</v>
      </c>
      <c r="B152" s="53"/>
      <c r="C152" s="72"/>
      <c r="D152" s="74" t="s">
        <v>127</v>
      </c>
      <c r="E152" s="63"/>
      <c r="F152" s="57">
        <v>1</v>
      </c>
      <c r="G152" s="57">
        <v>15.351000000000001</v>
      </c>
      <c r="H152" s="57"/>
      <c r="I152" s="57"/>
      <c r="J152" s="57">
        <f t="shared" si="26"/>
        <v>15.351000000000001</v>
      </c>
      <c r="K152" s="57"/>
      <c r="L152" s="57"/>
      <c r="M152" s="58"/>
      <c r="N152" s="59"/>
      <c r="O152" s="73"/>
    </row>
    <row r="153" spans="1:15" x14ac:dyDescent="0.3">
      <c r="A153" s="52">
        <v>9108</v>
      </c>
      <c r="B153" s="53"/>
      <c r="C153" s="72"/>
      <c r="D153" s="74" t="s">
        <v>128</v>
      </c>
      <c r="E153" s="63"/>
      <c r="F153" s="57">
        <v>1</v>
      </c>
      <c r="G153" s="57">
        <v>18.465</v>
      </c>
      <c r="H153" s="57"/>
      <c r="I153" s="57"/>
      <c r="J153" s="57">
        <f t="shared" si="26"/>
        <v>18.465</v>
      </c>
      <c r="K153" s="57"/>
      <c r="L153" s="57"/>
      <c r="M153" s="58"/>
      <c r="N153" s="59"/>
      <c r="O153" s="73"/>
    </row>
    <row r="154" spans="1:15" x14ac:dyDescent="0.3">
      <c r="A154" s="52">
        <v>9109</v>
      </c>
      <c r="B154" s="53"/>
      <c r="C154" s="72"/>
      <c r="D154" s="74" t="s">
        <v>129</v>
      </c>
      <c r="E154" s="63"/>
      <c r="F154" s="57">
        <v>1</v>
      </c>
      <c r="G154" s="57">
        <v>36.393000000000001</v>
      </c>
      <c r="H154" s="57"/>
      <c r="I154" s="57"/>
      <c r="J154" s="57">
        <f t="shared" si="26"/>
        <v>36.393000000000001</v>
      </c>
      <c r="K154" s="57"/>
      <c r="L154" s="57"/>
      <c r="M154" s="58"/>
      <c r="N154" s="59"/>
      <c r="O154" s="73"/>
    </row>
    <row r="155" spans="1:15" x14ac:dyDescent="0.3">
      <c r="A155" s="52">
        <v>9110</v>
      </c>
      <c r="B155" s="53"/>
      <c r="C155" s="72"/>
      <c r="D155" s="74" t="s">
        <v>130</v>
      </c>
      <c r="E155" s="63"/>
      <c r="F155" s="57">
        <v>1</v>
      </c>
      <c r="G155" s="57">
        <v>36.36</v>
      </c>
      <c r="H155" s="57"/>
      <c r="I155" s="57"/>
      <c r="J155" s="57">
        <f t="shared" si="26"/>
        <v>36.36</v>
      </c>
      <c r="K155" s="57"/>
      <c r="L155" s="57"/>
      <c r="M155" s="58"/>
      <c r="N155" s="59"/>
      <c r="O155" s="73"/>
    </row>
    <row r="156" spans="1:15" x14ac:dyDescent="0.3">
      <c r="A156" s="52">
        <v>9111</v>
      </c>
      <c r="B156" s="53"/>
      <c r="C156" s="72"/>
      <c r="D156" s="74" t="s">
        <v>131</v>
      </c>
      <c r="E156" s="63"/>
      <c r="F156" s="57">
        <v>1</v>
      </c>
      <c r="G156" s="57">
        <v>41.908000000000001</v>
      </c>
      <c r="H156" s="57"/>
      <c r="I156" s="57"/>
      <c r="J156" s="57">
        <f t="shared" si="26"/>
        <v>41.908000000000001</v>
      </c>
      <c r="K156" s="57"/>
      <c r="L156" s="57"/>
      <c r="M156" s="58"/>
      <c r="N156" s="59"/>
      <c r="O156" s="73"/>
    </row>
    <row r="157" spans="1:15" x14ac:dyDescent="0.3">
      <c r="A157" s="52">
        <v>9112</v>
      </c>
      <c r="B157" s="53"/>
      <c r="C157" s="72"/>
      <c r="D157" s="74" t="s">
        <v>132</v>
      </c>
      <c r="E157" s="63"/>
      <c r="F157" s="57">
        <v>1</v>
      </c>
      <c r="G157" s="57">
        <v>8.7970000000000006</v>
      </c>
      <c r="H157" s="57"/>
      <c r="I157" s="57"/>
      <c r="J157" s="57">
        <f t="shared" si="26"/>
        <v>8.7970000000000006</v>
      </c>
      <c r="K157" s="57"/>
      <c r="L157" s="57"/>
      <c r="M157" s="58"/>
      <c r="N157" s="59"/>
      <c r="O157" s="73"/>
    </row>
    <row r="158" spans="1:15" x14ac:dyDescent="0.3">
      <c r="A158" s="52">
        <v>9113</v>
      </c>
      <c r="B158" s="53"/>
      <c r="C158" s="72"/>
      <c r="D158" s="74" t="s">
        <v>133</v>
      </c>
      <c r="E158" s="63"/>
      <c r="F158" s="57">
        <v>1</v>
      </c>
      <c r="G158" s="57">
        <v>18.507000000000001</v>
      </c>
      <c r="H158" s="57"/>
      <c r="I158" s="57"/>
      <c r="J158" s="57">
        <f t="shared" si="26"/>
        <v>18.507000000000001</v>
      </c>
      <c r="K158" s="57"/>
      <c r="L158" s="57"/>
      <c r="M158" s="58"/>
      <c r="N158" s="59"/>
      <c r="O158" s="73"/>
    </row>
    <row r="159" spans="1:15" ht="115.2" collapsed="1" x14ac:dyDescent="0.3">
      <c r="A159" s="52">
        <v>9114</v>
      </c>
      <c r="B159" s="53" t="s">
        <v>21</v>
      </c>
      <c r="C159" s="72" t="s">
        <v>134</v>
      </c>
      <c r="D159" s="60" t="s">
        <v>44</v>
      </c>
      <c r="E159" s="63" t="s">
        <v>36</v>
      </c>
      <c r="F159" s="8"/>
      <c r="G159" s="8"/>
      <c r="H159" s="8"/>
      <c r="I159" s="8"/>
      <c r="J159" s="8"/>
      <c r="K159" s="57"/>
      <c r="L159" s="57">
        <f>SUM(J160:J169)</f>
        <v>54.704300000000003</v>
      </c>
      <c r="M159" s="58">
        <v>54.704300000000003</v>
      </c>
      <c r="N159" s="59"/>
      <c r="O159" s="73">
        <f>+ROUND(M159*N159,2)</f>
        <v>0</v>
      </c>
    </row>
    <row r="160" spans="1:15" x14ac:dyDescent="0.3">
      <c r="A160" s="52">
        <v>9115</v>
      </c>
      <c r="B160" s="53"/>
      <c r="C160" s="72"/>
      <c r="D160" s="74" t="s">
        <v>125</v>
      </c>
      <c r="E160" s="63"/>
      <c r="F160" s="57">
        <v>1</v>
      </c>
      <c r="G160" s="57">
        <v>5.758</v>
      </c>
      <c r="H160" s="57"/>
      <c r="I160" s="57">
        <v>2.85</v>
      </c>
      <c r="J160" s="57">
        <f t="shared" ref="J160:J169" si="27">PRODUCT(F160:I160)</f>
        <v>16.410299999999999</v>
      </c>
      <c r="K160" s="57"/>
      <c r="L160" s="57"/>
      <c r="M160" s="58"/>
      <c r="N160" s="59"/>
      <c r="O160" s="73"/>
    </row>
    <row r="161" spans="1:15" x14ac:dyDescent="0.3">
      <c r="A161" s="52">
        <v>9116</v>
      </c>
      <c r="B161" s="53"/>
      <c r="C161" s="72"/>
      <c r="D161" s="74" t="s">
        <v>126</v>
      </c>
      <c r="E161" s="63"/>
      <c r="F161" s="57">
        <v>1</v>
      </c>
      <c r="G161" s="57"/>
      <c r="H161" s="57"/>
      <c r="I161" s="57"/>
      <c r="J161" s="57">
        <f t="shared" si="27"/>
        <v>1</v>
      </c>
      <c r="K161" s="57"/>
      <c r="L161" s="57"/>
      <c r="M161" s="58"/>
      <c r="N161" s="59"/>
      <c r="O161" s="73"/>
    </row>
    <row r="162" spans="1:15" x14ac:dyDescent="0.3">
      <c r="A162" s="52">
        <v>9117</v>
      </c>
      <c r="B162" s="53"/>
      <c r="C162" s="72"/>
      <c r="D162" s="74" t="s">
        <v>127</v>
      </c>
      <c r="E162" s="63"/>
      <c r="F162" s="57">
        <v>1</v>
      </c>
      <c r="G162" s="57"/>
      <c r="H162" s="57"/>
      <c r="I162" s="57"/>
      <c r="J162" s="57">
        <f t="shared" si="27"/>
        <v>1</v>
      </c>
      <c r="K162" s="57"/>
      <c r="L162" s="57"/>
      <c r="M162" s="58"/>
      <c r="N162" s="59"/>
      <c r="O162" s="73"/>
    </row>
    <row r="163" spans="1:15" x14ac:dyDescent="0.3">
      <c r="A163" s="52">
        <v>9118</v>
      </c>
      <c r="B163" s="53"/>
      <c r="C163" s="72"/>
      <c r="D163" s="74" t="s">
        <v>128</v>
      </c>
      <c r="E163" s="63"/>
      <c r="F163" s="57">
        <v>1</v>
      </c>
      <c r="G163" s="57"/>
      <c r="H163" s="57"/>
      <c r="I163" s="57"/>
      <c r="J163" s="57">
        <f t="shared" si="27"/>
        <v>1</v>
      </c>
      <c r="K163" s="57"/>
      <c r="L163" s="57"/>
      <c r="M163" s="58"/>
      <c r="N163" s="59"/>
      <c r="O163" s="73"/>
    </row>
    <row r="164" spans="1:15" x14ac:dyDescent="0.3">
      <c r="A164" s="52">
        <v>9119</v>
      </c>
      <c r="B164" s="53"/>
      <c r="C164" s="72"/>
      <c r="D164" s="74" t="s">
        <v>129</v>
      </c>
      <c r="E164" s="63"/>
      <c r="F164" s="57">
        <v>1</v>
      </c>
      <c r="G164" s="57"/>
      <c r="H164" s="57"/>
      <c r="I164" s="57"/>
      <c r="J164" s="57">
        <f t="shared" si="27"/>
        <v>1</v>
      </c>
      <c r="K164" s="57"/>
      <c r="L164" s="57"/>
      <c r="M164" s="58"/>
      <c r="N164" s="59"/>
      <c r="O164" s="73"/>
    </row>
    <row r="165" spans="1:15" x14ac:dyDescent="0.3">
      <c r="A165" s="52">
        <v>9120</v>
      </c>
      <c r="B165" s="53"/>
      <c r="C165" s="72"/>
      <c r="D165" s="74" t="s">
        <v>130</v>
      </c>
      <c r="E165" s="63"/>
      <c r="F165" s="57">
        <v>1</v>
      </c>
      <c r="G165" s="57">
        <v>30.294</v>
      </c>
      <c r="H165" s="57"/>
      <c r="I165" s="57"/>
      <c r="J165" s="57">
        <f t="shared" si="27"/>
        <v>30.294</v>
      </c>
      <c r="K165" s="57"/>
      <c r="L165" s="57"/>
      <c r="M165" s="58"/>
      <c r="N165" s="59"/>
      <c r="O165" s="73"/>
    </row>
    <row r="166" spans="1:15" x14ac:dyDescent="0.3">
      <c r="A166" s="52">
        <v>9121</v>
      </c>
      <c r="B166" s="53"/>
      <c r="C166" s="72"/>
      <c r="D166" s="74" t="s">
        <v>131</v>
      </c>
      <c r="E166" s="63"/>
      <c r="F166" s="57">
        <v>1</v>
      </c>
      <c r="G166" s="57"/>
      <c r="H166" s="57"/>
      <c r="I166" s="57"/>
      <c r="J166" s="57">
        <f t="shared" si="27"/>
        <v>1</v>
      </c>
      <c r="K166" s="57"/>
      <c r="L166" s="57"/>
      <c r="M166" s="58"/>
      <c r="N166" s="59"/>
      <c r="O166" s="73"/>
    </row>
    <row r="167" spans="1:15" x14ac:dyDescent="0.3">
      <c r="A167" s="52">
        <v>9122</v>
      </c>
      <c r="B167" s="53"/>
      <c r="C167" s="72"/>
      <c r="D167" s="74" t="s">
        <v>132</v>
      </c>
      <c r="E167" s="63"/>
      <c r="F167" s="57">
        <v>1</v>
      </c>
      <c r="G167" s="57"/>
      <c r="H167" s="57"/>
      <c r="I167" s="57"/>
      <c r="J167" s="57">
        <f t="shared" si="27"/>
        <v>1</v>
      </c>
      <c r="K167" s="57"/>
      <c r="L167" s="57"/>
      <c r="M167" s="58"/>
      <c r="N167" s="59"/>
      <c r="O167" s="73"/>
    </row>
    <row r="168" spans="1:15" x14ac:dyDescent="0.3">
      <c r="A168" s="52">
        <v>9123</v>
      </c>
      <c r="B168" s="53"/>
      <c r="C168" s="72"/>
      <c r="D168" s="74" t="s">
        <v>133</v>
      </c>
      <c r="E168" s="63"/>
      <c r="F168" s="57">
        <v>1</v>
      </c>
      <c r="G168" s="57"/>
      <c r="H168" s="57"/>
      <c r="I168" s="57"/>
      <c r="J168" s="57">
        <f t="shared" si="27"/>
        <v>1</v>
      </c>
      <c r="K168" s="57"/>
      <c r="L168" s="57"/>
      <c r="M168" s="58"/>
      <c r="N168" s="59"/>
      <c r="O168" s="73"/>
    </row>
    <row r="169" spans="1:15" x14ac:dyDescent="0.3">
      <c r="A169" s="52">
        <v>9124</v>
      </c>
      <c r="B169" s="53"/>
      <c r="C169" s="72"/>
      <c r="D169" s="74" t="s">
        <v>135</v>
      </c>
      <c r="E169" s="63"/>
      <c r="F169" s="57">
        <v>1</v>
      </c>
      <c r="G169" s="57"/>
      <c r="H169" s="57"/>
      <c r="I169" s="57"/>
      <c r="J169" s="57">
        <f t="shared" si="27"/>
        <v>1</v>
      </c>
      <c r="K169" s="57"/>
      <c r="L169" s="57"/>
      <c r="M169" s="58"/>
      <c r="N169" s="59"/>
      <c r="O169" s="73"/>
    </row>
    <row r="170" spans="1:15" ht="43.2" collapsed="1" x14ac:dyDescent="0.3">
      <c r="A170" s="52">
        <v>9125</v>
      </c>
      <c r="B170" s="53" t="s">
        <v>21</v>
      </c>
      <c r="C170" s="72" t="s">
        <v>136</v>
      </c>
      <c r="D170" s="75" t="s">
        <v>137</v>
      </c>
      <c r="E170" s="63" t="s">
        <v>36</v>
      </c>
      <c r="F170" s="8"/>
      <c r="G170" s="8"/>
      <c r="H170" s="8"/>
      <c r="I170" s="8"/>
      <c r="J170" s="8"/>
      <c r="K170" s="57"/>
      <c r="L170" s="57">
        <f>SUM(J171:J174)</f>
        <v>11.200000000000001</v>
      </c>
      <c r="M170" s="58">
        <v>11.200000000000001</v>
      </c>
      <c r="N170" s="59"/>
      <c r="O170" s="73">
        <f>+ROUND(M170*N170,2)</f>
        <v>0</v>
      </c>
    </row>
    <row r="171" spans="1:15" x14ac:dyDescent="0.3">
      <c r="A171" s="52">
        <v>9126</v>
      </c>
      <c r="B171" s="53"/>
      <c r="C171" s="72"/>
      <c r="D171" s="74" t="s">
        <v>129</v>
      </c>
      <c r="E171" s="63"/>
      <c r="F171" s="57">
        <v>1</v>
      </c>
      <c r="G171" s="57">
        <v>3.2</v>
      </c>
      <c r="H171" s="57"/>
      <c r="I171" s="57"/>
      <c r="J171" s="57">
        <f t="shared" ref="J171:J174" si="28">PRODUCT(F171:I171)</f>
        <v>3.2</v>
      </c>
      <c r="K171" s="57"/>
      <c r="L171" s="57"/>
      <c r="M171" s="58"/>
      <c r="N171" s="59"/>
      <c r="O171" s="73"/>
    </row>
    <row r="172" spans="1:15" x14ac:dyDescent="0.3">
      <c r="A172" s="52">
        <v>9127</v>
      </c>
      <c r="B172" s="53"/>
      <c r="C172" s="72"/>
      <c r="D172" s="74" t="s">
        <v>130</v>
      </c>
      <c r="E172" s="63"/>
      <c r="F172" s="57">
        <v>1</v>
      </c>
      <c r="G172" s="57">
        <v>3.2</v>
      </c>
      <c r="H172" s="57"/>
      <c r="I172" s="57"/>
      <c r="J172" s="57">
        <f t="shared" si="28"/>
        <v>3.2</v>
      </c>
      <c r="K172" s="57"/>
      <c r="L172" s="57"/>
      <c r="M172" s="58"/>
      <c r="N172" s="59"/>
      <c r="O172" s="73"/>
    </row>
    <row r="173" spans="1:15" x14ac:dyDescent="0.3">
      <c r="A173" s="52">
        <v>9128</v>
      </c>
      <c r="B173" s="53"/>
      <c r="C173" s="72"/>
      <c r="D173" s="74" t="s">
        <v>131</v>
      </c>
      <c r="E173" s="63"/>
      <c r="F173" s="57">
        <v>1</v>
      </c>
      <c r="G173" s="57">
        <v>3.2</v>
      </c>
      <c r="H173" s="57"/>
      <c r="I173" s="57"/>
      <c r="J173" s="57">
        <f t="shared" si="28"/>
        <v>3.2</v>
      </c>
      <c r="K173" s="57"/>
      <c r="L173" s="57"/>
      <c r="M173" s="58"/>
      <c r="N173" s="59"/>
      <c r="O173" s="73"/>
    </row>
    <row r="174" spans="1:15" x14ac:dyDescent="0.3">
      <c r="A174" s="52">
        <v>9129</v>
      </c>
      <c r="B174" s="53"/>
      <c r="C174" s="72"/>
      <c r="D174" s="74" t="s">
        <v>133</v>
      </c>
      <c r="E174" s="63"/>
      <c r="F174" s="57">
        <v>1</v>
      </c>
      <c r="G174" s="57">
        <v>1.6</v>
      </c>
      <c r="H174" s="57"/>
      <c r="I174" s="57"/>
      <c r="J174" s="57">
        <f t="shared" si="28"/>
        <v>1.6</v>
      </c>
      <c r="K174" s="57"/>
      <c r="L174" s="57"/>
      <c r="M174" s="58"/>
      <c r="N174" s="59"/>
      <c r="O174" s="73"/>
    </row>
    <row r="175" spans="1:15" ht="115.2" collapsed="1" x14ac:dyDescent="0.3">
      <c r="A175" s="52">
        <v>9130</v>
      </c>
      <c r="B175" s="53" t="s">
        <v>21</v>
      </c>
      <c r="C175" s="72" t="s">
        <v>138</v>
      </c>
      <c r="D175" s="60" t="s">
        <v>46</v>
      </c>
      <c r="E175" s="63" t="s">
        <v>36</v>
      </c>
      <c r="F175" s="57"/>
      <c r="G175" s="57"/>
      <c r="H175" s="57"/>
      <c r="I175" s="57"/>
      <c r="J175" s="57"/>
      <c r="K175" s="57"/>
      <c r="L175" s="57">
        <f>SUM(J176:J176)</f>
        <v>26.12</v>
      </c>
      <c r="M175" s="58">
        <v>26.12</v>
      </c>
      <c r="N175" s="59"/>
      <c r="O175" s="73">
        <f>+ROUND(M175*N175,2)</f>
        <v>0</v>
      </c>
    </row>
    <row r="176" spans="1:15" x14ac:dyDescent="0.3">
      <c r="A176" s="52">
        <v>9131</v>
      </c>
      <c r="B176" s="53"/>
      <c r="C176" s="54"/>
      <c r="D176" s="74" t="s">
        <v>125</v>
      </c>
      <c r="E176" s="63"/>
      <c r="F176" s="57">
        <v>1</v>
      </c>
      <c r="G176" s="57">
        <v>26.12</v>
      </c>
      <c r="H176" s="57"/>
      <c r="I176" s="57"/>
      <c r="J176" s="57">
        <f t="shared" ref="J176" si="29">PRODUCT(F176:I176)</f>
        <v>26.12</v>
      </c>
      <c r="K176" s="57"/>
      <c r="L176" s="57"/>
      <c r="M176" s="66"/>
      <c r="N176" s="67"/>
      <c r="O176" s="67"/>
    </row>
    <row r="177" spans="1:15" x14ac:dyDescent="0.3">
      <c r="A177" s="52">
        <v>9132</v>
      </c>
      <c r="B177" s="53" t="s">
        <v>21</v>
      </c>
      <c r="C177" s="54" t="s">
        <v>139</v>
      </c>
      <c r="D177" s="55" t="s">
        <v>55</v>
      </c>
      <c r="E177" s="63"/>
      <c r="F177" s="57"/>
      <c r="G177" s="57"/>
      <c r="H177" s="57"/>
      <c r="I177" s="57"/>
      <c r="J177" s="57"/>
      <c r="K177" s="57"/>
      <c r="L177" s="57"/>
      <c r="M177" s="66"/>
      <c r="N177" s="67"/>
      <c r="O177" s="67"/>
    </row>
    <row r="178" spans="1:15" x14ac:dyDescent="0.3">
      <c r="A178" s="52">
        <v>9133</v>
      </c>
      <c r="B178" s="53" t="s">
        <v>21</v>
      </c>
      <c r="C178" s="54" t="s">
        <v>140</v>
      </c>
      <c r="D178" s="55" t="s">
        <v>57</v>
      </c>
      <c r="E178" s="56"/>
      <c r="F178" s="57"/>
      <c r="G178" s="57"/>
      <c r="H178" s="57"/>
      <c r="I178" s="57"/>
      <c r="J178" s="57"/>
      <c r="K178" s="57"/>
      <c r="L178" s="57"/>
      <c r="M178" s="58"/>
      <c r="N178" s="59"/>
      <c r="O178" s="73"/>
    </row>
    <row r="179" spans="1:15" ht="172.8" collapsed="1" x14ac:dyDescent="0.3">
      <c r="A179" s="52">
        <v>9134</v>
      </c>
      <c r="B179" s="53" t="s">
        <v>21</v>
      </c>
      <c r="C179" s="72" t="s">
        <v>141</v>
      </c>
      <c r="D179" s="75" t="s">
        <v>142</v>
      </c>
      <c r="E179" s="56" t="s">
        <v>36</v>
      </c>
      <c r="F179" s="57"/>
      <c r="G179" s="57"/>
      <c r="H179" s="57"/>
      <c r="I179" s="57"/>
      <c r="J179" s="57"/>
      <c r="K179" s="57"/>
      <c r="L179" s="57">
        <f>SUM(J180:J184)</f>
        <v>177.09734900000001</v>
      </c>
      <c r="M179" s="58">
        <v>177.09734900000001</v>
      </c>
      <c r="N179" s="59"/>
      <c r="O179" s="73">
        <f>+ROUND(M179*N179,2)</f>
        <v>0</v>
      </c>
    </row>
    <row r="180" spans="1:15" x14ac:dyDescent="0.3">
      <c r="A180" s="52">
        <v>9135</v>
      </c>
      <c r="B180" s="53"/>
      <c r="C180" s="72"/>
      <c r="D180" s="74" t="s">
        <v>128</v>
      </c>
      <c r="E180" s="63"/>
      <c r="F180" s="57">
        <v>1</v>
      </c>
      <c r="G180" s="57">
        <v>2.4430000000000001</v>
      </c>
      <c r="H180" s="57"/>
      <c r="I180" s="57">
        <v>4.1429999999999998</v>
      </c>
      <c r="J180" s="57">
        <f t="shared" ref="J180:J184" si="30">PRODUCT(F180:I180)</f>
        <v>10.121349</v>
      </c>
      <c r="K180" s="57"/>
      <c r="L180" s="57"/>
      <c r="M180" s="58"/>
      <c r="N180" s="59"/>
      <c r="O180" s="73"/>
    </row>
    <row r="181" spans="1:15" x14ac:dyDescent="0.3">
      <c r="A181" s="52">
        <v>9136</v>
      </c>
      <c r="B181" s="53"/>
      <c r="C181" s="72"/>
      <c r="D181" s="74" t="s">
        <v>143</v>
      </c>
      <c r="E181" s="63"/>
      <c r="F181" s="57">
        <v>1</v>
      </c>
      <c r="G181" s="57">
        <v>30.294</v>
      </c>
      <c r="H181" s="57"/>
      <c r="I181" s="57"/>
      <c r="J181" s="57">
        <f t="shared" si="30"/>
        <v>30.294</v>
      </c>
      <c r="K181" s="57"/>
      <c r="L181" s="57"/>
      <c r="M181" s="58"/>
      <c r="N181" s="59"/>
      <c r="O181" s="73"/>
    </row>
    <row r="182" spans="1:15" x14ac:dyDescent="0.3">
      <c r="A182" s="52">
        <v>9137</v>
      </c>
      <c r="B182" s="53"/>
      <c r="C182" s="72"/>
      <c r="D182" s="74" t="s">
        <v>144</v>
      </c>
      <c r="E182" s="63"/>
      <c r="F182" s="57">
        <v>1</v>
      </c>
      <c r="G182" s="57">
        <v>30.294</v>
      </c>
      <c r="H182" s="57"/>
      <c r="I182" s="57"/>
      <c r="J182" s="57">
        <f t="shared" si="30"/>
        <v>30.294</v>
      </c>
      <c r="K182" s="57"/>
      <c r="L182" s="57"/>
      <c r="M182" s="58"/>
      <c r="N182" s="59"/>
      <c r="O182" s="73"/>
    </row>
    <row r="183" spans="1:15" x14ac:dyDescent="0.3">
      <c r="A183" s="52">
        <v>9138</v>
      </c>
      <c r="B183" s="53"/>
      <c r="C183" s="72"/>
      <c r="D183" s="74" t="s">
        <v>145</v>
      </c>
      <c r="E183" s="63"/>
      <c r="F183" s="57">
        <v>1</v>
      </c>
      <c r="G183" s="57">
        <v>30.294</v>
      </c>
      <c r="H183" s="57"/>
      <c r="I183" s="57"/>
      <c r="J183" s="57">
        <f t="shared" si="30"/>
        <v>30.294</v>
      </c>
      <c r="K183" s="57"/>
      <c r="L183" s="57"/>
      <c r="M183" s="58"/>
      <c r="N183" s="59"/>
      <c r="O183" s="73"/>
    </row>
    <row r="184" spans="1:15" x14ac:dyDescent="0.3">
      <c r="A184" s="52">
        <v>9139</v>
      </c>
      <c r="B184" s="53"/>
      <c r="C184" s="72"/>
      <c r="D184" s="74" t="s">
        <v>146</v>
      </c>
      <c r="E184" s="63"/>
      <c r="F184" s="57">
        <v>1</v>
      </c>
      <c r="G184" s="57">
        <f>29.281+4.32+4.948+4.42+17.844+9.983+5.298</f>
        <v>76.094000000000008</v>
      </c>
      <c r="H184" s="57"/>
      <c r="I184" s="57"/>
      <c r="J184" s="57">
        <f t="shared" si="30"/>
        <v>76.094000000000008</v>
      </c>
      <c r="K184" s="57"/>
      <c r="L184" s="57"/>
      <c r="M184" s="58"/>
      <c r="N184" s="59"/>
      <c r="O184" s="73"/>
    </row>
    <row r="185" spans="1:15" ht="244.8" collapsed="1" x14ac:dyDescent="0.3">
      <c r="A185" s="52">
        <v>9140</v>
      </c>
      <c r="B185" s="53" t="s">
        <v>21</v>
      </c>
      <c r="C185" s="72" t="s">
        <v>147</v>
      </c>
      <c r="D185" s="75" t="s">
        <v>68</v>
      </c>
      <c r="E185" s="56" t="s">
        <v>36</v>
      </c>
      <c r="F185" s="57"/>
      <c r="G185" s="57"/>
      <c r="H185" s="57"/>
      <c r="I185" s="57"/>
      <c r="J185" s="57"/>
      <c r="K185" s="57">
        <f>SUM(J186:J186)</f>
        <v>25.152000000000001</v>
      </c>
      <c r="L185" s="57">
        <f>+K185</f>
        <v>25.152000000000001</v>
      </c>
      <c r="M185" s="58">
        <v>25.152000000000001</v>
      </c>
      <c r="N185" s="59"/>
      <c r="O185" s="73">
        <f>+ROUND(M185*N185,2)</f>
        <v>0</v>
      </c>
    </row>
    <row r="186" spans="1:15" x14ac:dyDescent="0.3">
      <c r="A186" s="52">
        <v>9141</v>
      </c>
      <c r="B186" s="53"/>
      <c r="C186" s="72"/>
      <c r="D186" s="74" t="s">
        <v>135</v>
      </c>
      <c r="E186" s="56"/>
      <c r="F186" s="57">
        <v>1</v>
      </c>
      <c r="G186" s="57">
        <v>25.152000000000001</v>
      </c>
      <c r="H186" s="57"/>
      <c r="I186" s="57"/>
      <c r="J186" s="57">
        <f t="shared" ref="J186" si="31">PRODUCT(F186:I186)</f>
        <v>25.152000000000001</v>
      </c>
      <c r="K186" s="57"/>
      <c r="L186" s="57"/>
      <c r="M186" s="58"/>
      <c r="N186" s="59"/>
      <c r="O186" s="73"/>
    </row>
    <row r="187" spans="1:15" ht="115.2" collapsed="1" x14ac:dyDescent="0.3">
      <c r="A187" s="52">
        <v>9142</v>
      </c>
      <c r="B187" s="53" t="s">
        <v>21</v>
      </c>
      <c r="C187" s="72" t="s">
        <v>148</v>
      </c>
      <c r="D187" s="75" t="s">
        <v>61</v>
      </c>
      <c r="E187" s="63" t="s">
        <v>36</v>
      </c>
      <c r="F187" s="57"/>
      <c r="G187" s="57"/>
      <c r="H187" s="57"/>
      <c r="I187" s="57"/>
      <c r="J187" s="57"/>
      <c r="K187" s="57"/>
      <c r="L187" s="57">
        <f>SUM(J188:J194)</f>
        <v>304.41991000000002</v>
      </c>
      <c r="M187" s="58">
        <v>304.41991000000002</v>
      </c>
      <c r="N187" s="59"/>
      <c r="O187" s="73">
        <f>+ROUND(M187*N187,2)</f>
        <v>0</v>
      </c>
    </row>
    <row r="188" spans="1:15" x14ac:dyDescent="0.3">
      <c r="A188" s="52">
        <v>9143</v>
      </c>
      <c r="B188" s="53"/>
      <c r="C188" s="54"/>
      <c r="D188" s="74" t="s">
        <v>125</v>
      </c>
      <c r="E188" s="63"/>
      <c r="F188" s="57">
        <v>1</v>
      </c>
      <c r="G188" s="57">
        <f>+(3.6*(1.551+1.798))+(1.85*3.73)+((2*(3.6*1.35)+((3.73-3.6)*1.35)/2))+((3.6*7.357)+((4.36-3.6)*7.357))/2</f>
        <v>44.802910000000004</v>
      </c>
      <c r="H188" s="57"/>
      <c r="I188" s="57"/>
      <c r="J188" s="57">
        <f t="shared" ref="J188:J194" si="32">PRODUCT(F188:I188)</f>
        <v>44.802910000000004</v>
      </c>
      <c r="K188" s="57"/>
      <c r="L188" s="57"/>
      <c r="M188" s="66"/>
      <c r="N188" s="67"/>
      <c r="O188" s="67"/>
    </row>
    <row r="189" spans="1:15" x14ac:dyDescent="0.3">
      <c r="A189" s="52">
        <v>9144</v>
      </c>
      <c r="B189" s="53"/>
      <c r="C189" s="54"/>
      <c r="D189" s="74" t="s">
        <v>128</v>
      </c>
      <c r="E189" s="63"/>
      <c r="F189" s="57">
        <v>1</v>
      </c>
      <c r="G189" s="57">
        <v>12.394</v>
      </c>
      <c r="H189" s="57"/>
      <c r="I189" s="57">
        <v>3</v>
      </c>
      <c r="J189" s="57">
        <f t="shared" si="32"/>
        <v>37.182000000000002</v>
      </c>
      <c r="K189" s="57"/>
      <c r="L189" s="57"/>
      <c r="M189" s="66"/>
      <c r="N189" s="67"/>
      <c r="O189" s="67"/>
    </row>
    <row r="190" spans="1:15" x14ac:dyDescent="0.3">
      <c r="A190" s="52">
        <v>9145</v>
      </c>
      <c r="B190" s="53"/>
      <c r="C190" s="54"/>
      <c r="D190" s="74" t="s">
        <v>129</v>
      </c>
      <c r="E190" s="63"/>
      <c r="F190" s="57">
        <v>2</v>
      </c>
      <c r="G190" s="57">
        <v>7.65</v>
      </c>
      <c r="H190" s="57"/>
      <c r="I190" s="57">
        <v>3</v>
      </c>
      <c r="J190" s="57">
        <f t="shared" si="32"/>
        <v>45.900000000000006</v>
      </c>
      <c r="K190" s="57"/>
      <c r="L190" s="57"/>
      <c r="M190" s="66"/>
      <c r="N190" s="67"/>
      <c r="O190" s="67"/>
    </row>
    <row r="191" spans="1:15" x14ac:dyDescent="0.3">
      <c r="A191" s="52">
        <v>9146</v>
      </c>
      <c r="B191" s="53"/>
      <c r="C191" s="54"/>
      <c r="D191" s="74" t="s">
        <v>130</v>
      </c>
      <c r="E191" s="63"/>
      <c r="F191" s="57">
        <v>2</v>
      </c>
      <c r="G191" s="57">
        <v>7.65</v>
      </c>
      <c r="H191" s="57"/>
      <c r="I191" s="57">
        <v>3</v>
      </c>
      <c r="J191" s="57">
        <f t="shared" si="32"/>
        <v>45.900000000000006</v>
      </c>
      <c r="K191" s="57"/>
      <c r="L191" s="57"/>
      <c r="M191" s="66"/>
      <c r="N191" s="67"/>
      <c r="O191" s="67"/>
    </row>
    <row r="192" spans="1:15" x14ac:dyDescent="0.3">
      <c r="A192" s="52">
        <v>9147</v>
      </c>
      <c r="B192" s="53"/>
      <c r="C192" s="54"/>
      <c r="D192" s="74" t="s">
        <v>131</v>
      </c>
      <c r="E192" s="63"/>
      <c r="F192" s="57">
        <v>1</v>
      </c>
      <c r="G192" s="57">
        <v>7.65</v>
      </c>
      <c r="H192" s="57"/>
      <c r="I192" s="57">
        <v>3</v>
      </c>
      <c r="J192" s="57">
        <f t="shared" si="32"/>
        <v>22.950000000000003</v>
      </c>
      <c r="K192" s="57"/>
      <c r="L192" s="57"/>
      <c r="M192" s="66"/>
      <c r="N192" s="67"/>
      <c r="O192" s="67"/>
    </row>
    <row r="193" spans="1:15" x14ac:dyDescent="0.3">
      <c r="A193" s="52">
        <v>9148</v>
      </c>
      <c r="B193" s="53"/>
      <c r="C193" s="54"/>
      <c r="D193" s="74" t="s">
        <v>132</v>
      </c>
      <c r="E193" s="63"/>
      <c r="F193" s="57">
        <v>1</v>
      </c>
      <c r="G193" s="57">
        <v>13.272</v>
      </c>
      <c r="H193" s="57"/>
      <c r="I193" s="57">
        <v>3</v>
      </c>
      <c r="J193" s="57">
        <f t="shared" si="32"/>
        <v>39.816000000000003</v>
      </c>
      <c r="K193" s="57"/>
      <c r="L193" s="57"/>
      <c r="M193" s="66"/>
      <c r="N193" s="67"/>
      <c r="O193" s="67"/>
    </row>
    <row r="194" spans="1:15" x14ac:dyDescent="0.3">
      <c r="A194" s="52">
        <v>9149</v>
      </c>
      <c r="B194" s="53"/>
      <c r="C194" s="54"/>
      <c r="D194" s="74" t="s">
        <v>133</v>
      </c>
      <c r="E194" s="63"/>
      <c r="F194" s="57">
        <v>1</v>
      </c>
      <c r="G194" s="57">
        <v>22.623000000000001</v>
      </c>
      <c r="H194" s="57"/>
      <c r="I194" s="57">
        <v>3</v>
      </c>
      <c r="J194" s="57">
        <f t="shared" si="32"/>
        <v>67.869</v>
      </c>
      <c r="K194" s="57"/>
      <c r="L194" s="57"/>
      <c r="M194" s="66"/>
      <c r="N194" s="67"/>
      <c r="O194" s="67"/>
    </row>
    <row r="195" spans="1:15" ht="115.2" collapsed="1" x14ac:dyDescent="0.3">
      <c r="A195" s="52">
        <v>9150</v>
      </c>
      <c r="B195" s="53" t="s">
        <v>21</v>
      </c>
      <c r="C195" s="72" t="s">
        <v>149</v>
      </c>
      <c r="D195" s="75" t="s">
        <v>150</v>
      </c>
      <c r="E195" s="56" t="s">
        <v>36</v>
      </c>
      <c r="F195" s="57"/>
      <c r="G195" s="57"/>
      <c r="H195" s="57"/>
      <c r="I195" s="57"/>
      <c r="J195" s="57"/>
      <c r="K195" s="57"/>
      <c r="L195" s="57">
        <f>SUM(J196:J197)</f>
        <v>107.685</v>
      </c>
      <c r="M195" s="58">
        <v>107.685</v>
      </c>
      <c r="N195" s="59"/>
      <c r="O195" s="73">
        <f>+ROUND(M195*N195,2)</f>
        <v>0</v>
      </c>
    </row>
    <row r="196" spans="1:15" x14ac:dyDescent="0.3">
      <c r="A196" s="52">
        <v>9151</v>
      </c>
      <c r="B196" s="53"/>
      <c r="C196" s="72"/>
      <c r="D196" s="74" t="s">
        <v>132</v>
      </c>
      <c r="E196" s="56"/>
      <c r="F196" s="57">
        <v>1</v>
      </c>
      <c r="G196" s="57">
        <v>13.272</v>
      </c>
      <c r="H196" s="57"/>
      <c r="I196" s="57">
        <v>3</v>
      </c>
      <c r="J196" s="57">
        <f t="shared" ref="J196:J197" si="33">PRODUCT(F196:I196)</f>
        <v>39.816000000000003</v>
      </c>
      <c r="K196" s="57"/>
      <c r="L196" s="57"/>
      <c r="M196" s="58"/>
      <c r="N196" s="59"/>
      <c r="O196" s="73"/>
    </row>
    <row r="197" spans="1:15" x14ac:dyDescent="0.3">
      <c r="A197" s="52">
        <v>9152</v>
      </c>
      <c r="B197" s="53"/>
      <c r="C197" s="72"/>
      <c r="D197" s="74" t="s">
        <v>133</v>
      </c>
      <c r="E197" s="56"/>
      <c r="F197" s="57">
        <v>1</v>
      </c>
      <c r="G197" s="57">
        <v>22.623000000000001</v>
      </c>
      <c r="H197" s="57"/>
      <c r="I197" s="57">
        <v>3</v>
      </c>
      <c r="J197" s="57">
        <f t="shared" si="33"/>
        <v>67.869</v>
      </c>
      <c r="K197" s="57"/>
      <c r="L197" s="57"/>
      <c r="M197" s="58"/>
      <c r="N197" s="59"/>
      <c r="O197" s="73"/>
    </row>
    <row r="198" spans="1:15" ht="86.4" collapsed="1" x14ac:dyDescent="0.3">
      <c r="A198" s="52">
        <v>9153</v>
      </c>
      <c r="B198" s="53" t="s">
        <v>21</v>
      </c>
      <c r="C198" s="72" t="s">
        <v>151</v>
      </c>
      <c r="D198" s="75" t="s">
        <v>63</v>
      </c>
      <c r="E198" s="56" t="s">
        <v>36</v>
      </c>
      <c r="F198" s="57"/>
      <c r="G198" s="57"/>
      <c r="H198" s="57"/>
      <c r="I198" s="57"/>
      <c r="J198" s="57"/>
      <c r="K198" s="57"/>
      <c r="L198" s="57">
        <f>SUM(J199:J206)</f>
        <v>927.20074999999997</v>
      </c>
      <c r="M198" s="58">
        <v>927.20074999999997</v>
      </c>
      <c r="N198" s="59"/>
      <c r="O198" s="73">
        <f>+ROUND(M198*N198,2)</f>
        <v>0</v>
      </c>
    </row>
    <row r="199" spans="1:15" x14ac:dyDescent="0.3">
      <c r="A199" s="52">
        <v>9154</v>
      </c>
      <c r="B199" s="53"/>
      <c r="C199" s="72"/>
      <c r="D199" s="74" t="s">
        <v>125</v>
      </c>
      <c r="E199" s="63"/>
      <c r="F199" s="57">
        <v>1</v>
      </c>
      <c r="G199" s="57">
        <v>79.986999999999995</v>
      </c>
      <c r="H199" s="57"/>
      <c r="I199" s="57">
        <v>3</v>
      </c>
      <c r="J199" s="57">
        <f t="shared" ref="J199:J206" si="34">PRODUCT(F199:I199)</f>
        <v>239.96099999999998</v>
      </c>
      <c r="K199" s="57"/>
      <c r="L199" s="57"/>
      <c r="M199" s="58"/>
      <c r="N199" s="59"/>
      <c r="O199" s="73"/>
    </row>
    <row r="200" spans="1:15" x14ac:dyDescent="0.3">
      <c r="A200" s="52">
        <v>9155</v>
      </c>
      <c r="B200" s="53"/>
      <c r="C200" s="72"/>
      <c r="D200" s="74" t="s">
        <v>126</v>
      </c>
      <c r="E200" s="63"/>
      <c r="F200" s="57">
        <v>1</v>
      </c>
      <c r="G200" s="57">
        <v>7.2569999999999997</v>
      </c>
      <c r="H200" s="57"/>
      <c r="I200" s="57">
        <v>3.4</v>
      </c>
      <c r="J200" s="57">
        <f t="shared" si="34"/>
        <v>24.6738</v>
      </c>
      <c r="K200" s="57"/>
      <c r="L200" s="57"/>
      <c r="M200" s="58"/>
      <c r="N200" s="59"/>
      <c r="O200" s="73"/>
    </row>
    <row r="201" spans="1:15" x14ac:dyDescent="0.3">
      <c r="A201" s="52">
        <v>9156</v>
      </c>
      <c r="B201" s="53"/>
      <c r="C201" s="72"/>
      <c r="D201" s="74" t="s">
        <v>127</v>
      </c>
      <c r="E201" s="63"/>
      <c r="F201" s="57">
        <v>1</v>
      </c>
      <c r="G201" s="57">
        <v>19.312999999999999</v>
      </c>
      <c r="H201" s="57"/>
      <c r="I201" s="57">
        <v>3.4</v>
      </c>
      <c r="J201" s="57">
        <f t="shared" si="34"/>
        <v>65.664199999999994</v>
      </c>
      <c r="K201" s="57"/>
      <c r="L201" s="57"/>
      <c r="M201" s="58"/>
      <c r="N201" s="59"/>
      <c r="O201" s="73"/>
    </row>
    <row r="202" spans="1:15" x14ac:dyDescent="0.3">
      <c r="A202" s="52">
        <v>9157</v>
      </c>
      <c r="B202" s="53"/>
      <c r="C202" s="72"/>
      <c r="D202" s="74" t="s">
        <v>128</v>
      </c>
      <c r="E202" s="63"/>
      <c r="F202" s="57">
        <v>1</v>
      </c>
      <c r="G202" s="57">
        <v>24.756</v>
      </c>
      <c r="H202" s="57"/>
      <c r="I202" s="57">
        <v>3.4</v>
      </c>
      <c r="J202" s="57">
        <f t="shared" si="34"/>
        <v>84.170400000000001</v>
      </c>
      <c r="K202" s="57"/>
      <c r="L202" s="57"/>
      <c r="M202" s="58"/>
      <c r="N202" s="59"/>
      <c r="O202" s="73"/>
    </row>
    <row r="203" spans="1:15" x14ac:dyDescent="0.3">
      <c r="A203" s="52">
        <v>9158</v>
      </c>
      <c r="B203" s="53"/>
      <c r="C203" s="72"/>
      <c r="D203" s="74" t="s">
        <v>129</v>
      </c>
      <c r="E203" s="63"/>
      <c r="F203" s="57">
        <v>1</v>
      </c>
      <c r="G203" s="57">
        <v>24.815000000000001</v>
      </c>
      <c r="H203" s="57"/>
      <c r="I203" s="57">
        <v>3</v>
      </c>
      <c r="J203" s="57">
        <f t="shared" si="34"/>
        <v>74.445000000000007</v>
      </c>
      <c r="K203" s="57"/>
      <c r="L203" s="57"/>
      <c r="M203" s="58"/>
      <c r="N203" s="59"/>
      <c r="O203" s="73"/>
    </row>
    <row r="204" spans="1:15" x14ac:dyDescent="0.3">
      <c r="A204" s="52">
        <v>9159</v>
      </c>
      <c r="B204" s="53"/>
      <c r="C204" s="72"/>
      <c r="D204" s="74" t="s">
        <v>130</v>
      </c>
      <c r="E204" s="63"/>
      <c r="F204" s="57">
        <v>1</v>
      </c>
      <c r="G204" s="57">
        <v>24.817</v>
      </c>
      <c r="H204" s="57"/>
      <c r="I204" s="57">
        <v>3</v>
      </c>
      <c r="J204" s="57">
        <f t="shared" si="34"/>
        <v>74.450999999999993</v>
      </c>
      <c r="K204" s="57"/>
      <c r="L204" s="57"/>
      <c r="M204" s="58"/>
      <c r="N204" s="59"/>
      <c r="O204" s="73"/>
    </row>
    <row r="205" spans="1:15" x14ac:dyDescent="0.3">
      <c r="A205" s="52">
        <v>9160</v>
      </c>
      <c r="B205" s="53"/>
      <c r="C205" s="72"/>
      <c r="D205" s="74" t="s">
        <v>131</v>
      </c>
      <c r="E205" s="63"/>
      <c r="F205" s="57">
        <v>1</v>
      </c>
      <c r="G205" s="57">
        <v>26.256</v>
      </c>
      <c r="H205" s="57"/>
      <c r="I205" s="57">
        <v>3</v>
      </c>
      <c r="J205" s="57">
        <f t="shared" si="34"/>
        <v>78.768000000000001</v>
      </c>
      <c r="K205" s="57"/>
      <c r="L205" s="57"/>
      <c r="M205" s="58"/>
      <c r="N205" s="59"/>
      <c r="O205" s="73"/>
    </row>
    <row r="206" spans="1:15" x14ac:dyDescent="0.3">
      <c r="A206" s="52">
        <v>9161</v>
      </c>
      <c r="B206" s="53"/>
      <c r="C206" s="72"/>
      <c r="D206" s="74" t="s">
        <v>135</v>
      </c>
      <c r="E206" s="63"/>
      <c r="F206" s="57">
        <v>1</v>
      </c>
      <c r="G206" s="57">
        <f>+(41.335*3.4)+(54.539*2.65)</f>
        <v>285.06734999999998</v>
      </c>
      <c r="H206" s="57"/>
      <c r="I206" s="57"/>
      <c r="J206" s="57">
        <f t="shared" si="34"/>
        <v>285.06734999999998</v>
      </c>
      <c r="K206" s="57"/>
      <c r="L206" s="57"/>
      <c r="M206" s="58"/>
      <c r="N206" s="59"/>
      <c r="O206" s="73"/>
    </row>
    <row r="207" spans="1:15" x14ac:dyDescent="0.3">
      <c r="A207" s="52">
        <v>9162</v>
      </c>
      <c r="B207" s="53" t="s">
        <v>21</v>
      </c>
      <c r="C207" s="54" t="s">
        <v>152</v>
      </c>
      <c r="D207" s="55" t="s">
        <v>70</v>
      </c>
      <c r="E207" s="63"/>
      <c r="F207" s="57"/>
      <c r="G207" s="57"/>
      <c r="H207" s="57"/>
      <c r="I207" s="57"/>
      <c r="J207" s="57"/>
      <c r="K207" s="57"/>
      <c r="L207" s="57"/>
      <c r="M207" s="66"/>
      <c r="N207" s="67"/>
      <c r="O207" s="67"/>
    </row>
    <row r="208" spans="1:15" ht="158.4" collapsed="1" x14ac:dyDescent="0.3">
      <c r="A208" s="52">
        <v>9163</v>
      </c>
      <c r="B208" s="53" t="s">
        <v>21</v>
      </c>
      <c r="C208" s="72" t="s">
        <v>153</v>
      </c>
      <c r="D208" s="75" t="s">
        <v>72</v>
      </c>
      <c r="E208" s="63" t="s">
        <v>36</v>
      </c>
      <c r="F208" s="57"/>
      <c r="G208" s="57"/>
      <c r="H208" s="57"/>
      <c r="I208" s="57"/>
      <c r="J208" s="57"/>
      <c r="K208" s="57"/>
      <c r="L208" s="57">
        <f>SUM(J209:J215)</f>
        <v>175.59399999999999</v>
      </c>
      <c r="M208" s="58">
        <v>148.29</v>
      </c>
      <c r="N208" s="59"/>
      <c r="O208" s="73">
        <f>+ROUND(M208*N208,2)</f>
        <v>0</v>
      </c>
    </row>
    <row r="209" spans="1:15" x14ac:dyDescent="0.3">
      <c r="A209" s="52">
        <v>9164</v>
      </c>
      <c r="B209" s="53"/>
      <c r="C209" s="72"/>
      <c r="D209" s="74" t="s">
        <v>127</v>
      </c>
      <c r="E209" s="63"/>
      <c r="F209" s="57">
        <v>1</v>
      </c>
      <c r="G209" s="57">
        <v>15.313000000000001</v>
      </c>
      <c r="H209" s="57"/>
      <c r="I209" s="57"/>
      <c r="J209" s="57">
        <f t="shared" ref="J209:J215" si="35">PRODUCT(F209:I209)</f>
        <v>15.313000000000001</v>
      </c>
      <c r="K209" s="57"/>
      <c r="L209" s="57"/>
      <c r="M209" s="58"/>
      <c r="N209" s="59"/>
      <c r="O209" s="73"/>
    </row>
    <row r="210" spans="1:15" x14ac:dyDescent="0.3">
      <c r="A210" s="52">
        <v>9165</v>
      </c>
      <c r="B210" s="53"/>
      <c r="C210" s="72"/>
      <c r="D210" s="74" t="s">
        <v>128</v>
      </c>
      <c r="E210" s="63"/>
      <c r="F210" s="57">
        <v>1</v>
      </c>
      <c r="G210" s="57">
        <f>13.441+4.9</f>
        <v>18.341000000000001</v>
      </c>
      <c r="H210" s="57"/>
      <c r="I210" s="57"/>
      <c r="J210" s="57">
        <f t="shared" si="35"/>
        <v>18.341000000000001</v>
      </c>
      <c r="K210" s="57"/>
      <c r="L210" s="57"/>
      <c r="M210" s="58"/>
      <c r="N210" s="59"/>
      <c r="O210" s="73"/>
    </row>
    <row r="211" spans="1:15" x14ac:dyDescent="0.3">
      <c r="A211" s="52">
        <v>9166</v>
      </c>
      <c r="B211" s="53"/>
      <c r="C211" s="72"/>
      <c r="D211" s="74" t="s">
        <v>129</v>
      </c>
      <c r="E211" s="63"/>
      <c r="F211" s="57">
        <v>1</v>
      </c>
      <c r="G211" s="57">
        <v>36.372999999999998</v>
      </c>
      <c r="H211" s="57"/>
      <c r="I211" s="57"/>
      <c r="J211" s="57">
        <f t="shared" si="35"/>
        <v>36.372999999999998</v>
      </c>
      <c r="K211" s="57"/>
      <c r="L211" s="57"/>
      <c r="M211" s="58"/>
      <c r="N211" s="59"/>
      <c r="O211" s="73"/>
    </row>
    <row r="212" spans="1:15" x14ac:dyDescent="0.3">
      <c r="A212" s="52">
        <v>9167</v>
      </c>
      <c r="B212" s="53"/>
      <c r="C212" s="72"/>
      <c r="D212" s="74" t="s">
        <v>130</v>
      </c>
      <c r="E212" s="63"/>
      <c r="F212" s="57">
        <v>1</v>
      </c>
      <c r="G212" s="57">
        <v>36.377000000000002</v>
      </c>
      <c r="H212" s="57"/>
      <c r="I212" s="57"/>
      <c r="J212" s="57">
        <f t="shared" si="35"/>
        <v>36.377000000000002</v>
      </c>
      <c r="K212" s="57"/>
      <c r="L212" s="57"/>
      <c r="M212" s="58"/>
      <c r="N212" s="59"/>
      <c r="O212" s="73"/>
    </row>
    <row r="213" spans="1:15" x14ac:dyDescent="0.3">
      <c r="A213" s="52">
        <v>9168</v>
      </c>
      <c r="B213" s="53"/>
      <c r="C213" s="72"/>
      <c r="D213" s="74" t="s">
        <v>131</v>
      </c>
      <c r="E213" s="63"/>
      <c r="F213" s="57">
        <v>1</v>
      </c>
      <c r="G213" s="57">
        <v>41.886000000000003</v>
      </c>
      <c r="H213" s="57"/>
      <c r="I213" s="57"/>
      <c r="J213" s="57">
        <f t="shared" si="35"/>
        <v>41.886000000000003</v>
      </c>
      <c r="K213" s="57"/>
      <c r="L213" s="57"/>
      <c r="M213" s="58"/>
      <c r="N213" s="59"/>
      <c r="O213" s="73"/>
    </row>
    <row r="214" spans="1:15" x14ac:dyDescent="0.3">
      <c r="A214" s="52">
        <v>9169</v>
      </c>
      <c r="B214" s="53"/>
      <c r="C214" s="72"/>
      <c r="D214" s="74" t="s">
        <v>132</v>
      </c>
      <c r="E214" s="63"/>
      <c r="F214" s="57">
        <v>1</v>
      </c>
      <c r="G214" s="57">
        <v>8.7970000000000006</v>
      </c>
      <c r="H214" s="57"/>
      <c r="I214" s="57"/>
      <c r="J214" s="57">
        <f t="shared" si="35"/>
        <v>8.7970000000000006</v>
      </c>
      <c r="K214" s="57"/>
      <c r="L214" s="57"/>
      <c r="M214" s="58"/>
      <c r="N214" s="59"/>
      <c r="O214" s="73"/>
    </row>
    <row r="215" spans="1:15" x14ac:dyDescent="0.3">
      <c r="A215" s="52">
        <v>9170</v>
      </c>
      <c r="B215" s="53"/>
      <c r="C215" s="72"/>
      <c r="D215" s="74" t="s">
        <v>133</v>
      </c>
      <c r="E215" s="63"/>
      <c r="F215" s="57">
        <v>1</v>
      </c>
      <c r="G215" s="57">
        <v>18.507000000000001</v>
      </c>
      <c r="H215" s="57"/>
      <c r="I215" s="57"/>
      <c r="J215" s="57">
        <f t="shared" si="35"/>
        <v>18.507000000000001</v>
      </c>
      <c r="K215" s="57"/>
      <c r="L215" s="57"/>
      <c r="M215" s="58"/>
      <c r="N215" s="59"/>
      <c r="O215" s="73"/>
    </row>
    <row r="216" spans="1:15" ht="86.4" collapsed="1" x14ac:dyDescent="0.3">
      <c r="A216" s="52">
        <v>9171</v>
      </c>
      <c r="B216" s="53" t="s">
        <v>21</v>
      </c>
      <c r="C216" s="72" t="s">
        <v>154</v>
      </c>
      <c r="D216" s="75" t="s">
        <v>155</v>
      </c>
      <c r="E216" s="63" t="s">
        <v>36</v>
      </c>
      <c r="F216" s="57"/>
      <c r="G216" s="57"/>
      <c r="H216" s="57"/>
      <c r="I216" s="57"/>
      <c r="J216" s="57"/>
      <c r="K216" s="57"/>
      <c r="L216" s="57">
        <f>SUM(J217:J218)</f>
        <v>83.75200000000001</v>
      </c>
      <c r="M216" s="58">
        <v>83.75200000000001</v>
      </c>
      <c r="N216" s="59"/>
      <c r="O216" s="73">
        <f>+ROUND(M216*N216,2)</f>
        <v>0</v>
      </c>
    </row>
    <row r="217" spans="1:15" x14ac:dyDescent="0.3">
      <c r="A217" s="52">
        <v>9172</v>
      </c>
      <c r="B217" s="53"/>
      <c r="C217" s="72"/>
      <c r="D217" s="74" t="s">
        <v>126</v>
      </c>
      <c r="E217" s="56"/>
      <c r="F217" s="57">
        <v>1</v>
      </c>
      <c r="G217" s="57">
        <v>3.2839999999999998</v>
      </c>
      <c r="H217" s="57"/>
      <c r="I217" s="57"/>
      <c r="J217" s="57">
        <f t="shared" ref="J217:J218" si="36">PRODUCT(F217:I217)</f>
        <v>3.2839999999999998</v>
      </c>
      <c r="K217" s="57"/>
      <c r="L217" s="57"/>
      <c r="M217" s="58"/>
      <c r="N217" s="59"/>
      <c r="O217" s="73"/>
    </row>
    <row r="218" spans="1:15" x14ac:dyDescent="0.3">
      <c r="A218" s="52">
        <v>9173</v>
      </c>
      <c r="B218" s="53"/>
      <c r="C218" s="72"/>
      <c r="D218" s="74" t="s">
        <v>125</v>
      </c>
      <c r="E218" s="56"/>
      <c r="F218" s="57">
        <v>1</v>
      </c>
      <c r="G218" s="57">
        <v>80.468000000000004</v>
      </c>
      <c r="H218" s="57"/>
      <c r="I218" s="57"/>
      <c r="J218" s="57">
        <f t="shared" si="36"/>
        <v>80.468000000000004</v>
      </c>
      <c r="K218" s="57"/>
      <c r="L218" s="57"/>
      <c r="M218" s="58"/>
      <c r="N218" s="59"/>
      <c r="O218" s="73"/>
    </row>
    <row r="219" spans="1:15" x14ac:dyDescent="0.3">
      <c r="A219" s="52">
        <v>9174</v>
      </c>
      <c r="B219" s="53" t="s">
        <v>21</v>
      </c>
      <c r="C219" s="54" t="s">
        <v>156</v>
      </c>
      <c r="D219" s="55" t="s">
        <v>74</v>
      </c>
      <c r="E219" s="63"/>
      <c r="F219" s="57"/>
      <c r="G219" s="57"/>
      <c r="H219" s="57"/>
      <c r="I219" s="57"/>
      <c r="J219" s="57"/>
      <c r="K219" s="57"/>
      <c r="L219" s="57"/>
      <c r="M219" s="66"/>
      <c r="N219" s="67"/>
      <c r="O219" s="67"/>
    </row>
    <row r="220" spans="1:15" ht="172.8" collapsed="1" x14ac:dyDescent="0.3">
      <c r="A220" s="52">
        <v>9175</v>
      </c>
      <c r="B220" s="53" t="s">
        <v>21</v>
      </c>
      <c r="C220" s="72" t="s">
        <v>157</v>
      </c>
      <c r="D220" s="75" t="s">
        <v>76</v>
      </c>
      <c r="E220" s="63" t="s">
        <v>36</v>
      </c>
      <c r="F220" s="57"/>
      <c r="G220" s="57"/>
      <c r="H220" s="57"/>
      <c r="I220" s="57"/>
      <c r="J220" s="57"/>
      <c r="K220" s="57"/>
      <c r="L220" s="57">
        <f>SUM(J221:J229)</f>
        <v>259.53699999999998</v>
      </c>
      <c r="M220" s="58">
        <v>259.53699999999998</v>
      </c>
      <c r="N220" s="59"/>
      <c r="O220" s="73">
        <f>+ROUND(M220*N220,2)</f>
        <v>0</v>
      </c>
    </row>
    <row r="221" spans="1:15" x14ac:dyDescent="0.3">
      <c r="A221" s="52">
        <v>9176</v>
      </c>
      <c r="B221" s="53"/>
      <c r="C221" s="72"/>
      <c r="D221" s="74" t="s">
        <v>125</v>
      </c>
      <c r="E221" s="63"/>
      <c r="F221" s="57">
        <v>1</v>
      </c>
      <c r="G221" s="57">
        <v>80.468000000000004</v>
      </c>
      <c r="H221" s="57"/>
      <c r="I221" s="57"/>
      <c r="J221" s="57">
        <f t="shared" ref="J221:J229" si="37">PRODUCT(F221:I221)</f>
        <v>80.468000000000004</v>
      </c>
      <c r="K221" s="57"/>
      <c r="L221" s="57"/>
      <c r="M221" s="58"/>
      <c r="N221" s="59"/>
      <c r="O221" s="73"/>
    </row>
    <row r="222" spans="1:15" x14ac:dyDescent="0.3">
      <c r="A222" s="52">
        <v>9177</v>
      </c>
      <c r="B222" s="53"/>
      <c r="C222" s="72"/>
      <c r="D222" s="74" t="s">
        <v>126</v>
      </c>
      <c r="E222" s="63"/>
      <c r="F222" s="57">
        <v>1</v>
      </c>
      <c r="G222" s="57">
        <v>3.2839999999999998</v>
      </c>
      <c r="H222" s="57"/>
      <c r="I222" s="57"/>
      <c r="J222" s="57">
        <f t="shared" si="37"/>
        <v>3.2839999999999998</v>
      </c>
      <c r="K222" s="57"/>
      <c r="L222" s="57"/>
      <c r="M222" s="58"/>
      <c r="N222" s="59"/>
      <c r="O222" s="73"/>
    </row>
    <row r="223" spans="1:15" x14ac:dyDescent="0.3">
      <c r="A223" s="52">
        <v>9178</v>
      </c>
      <c r="B223" s="53"/>
      <c r="C223" s="72"/>
      <c r="D223" s="74" t="s">
        <v>127</v>
      </c>
      <c r="E223" s="63"/>
      <c r="F223" s="57">
        <v>1</v>
      </c>
      <c r="G223" s="57">
        <v>15.351000000000001</v>
      </c>
      <c r="H223" s="57"/>
      <c r="I223" s="57"/>
      <c r="J223" s="57">
        <f t="shared" si="37"/>
        <v>15.351000000000001</v>
      </c>
      <c r="K223" s="57"/>
      <c r="L223" s="57"/>
      <c r="M223" s="58"/>
      <c r="N223" s="59"/>
      <c r="O223" s="73"/>
    </row>
    <row r="224" spans="1:15" x14ac:dyDescent="0.3">
      <c r="A224" s="52">
        <v>9179</v>
      </c>
      <c r="B224" s="53"/>
      <c r="C224" s="72"/>
      <c r="D224" s="74" t="s">
        <v>128</v>
      </c>
      <c r="E224" s="63"/>
      <c r="F224" s="57">
        <v>1</v>
      </c>
      <c r="G224" s="57">
        <v>18.469000000000001</v>
      </c>
      <c r="H224" s="57"/>
      <c r="I224" s="57"/>
      <c r="J224" s="57">
        <f t="shared" si="37"/>
        <v>18.469000000000001</v>
      </c>
      <c r="K224" s="57"/>
      <c r="L224" s="57"/>
      <c r="M224" s="58"/>
      <c r="N224" s="59"/>
      <c r="O224" s="73"/>
    </row>
    <row r="225" spans="1:15" x14ac:dyDescent="0.3">
      <c r="A225" s="52">
        <v>9180</v>
      </c>
      <c r="B225" s="53"/>
      <c r="C225" s="72"/>
      <c r="D225" s="74" t="s">
        <v>129</v>
      </c>
      <c r="E225" s="63"/>
      <c r="F225" s="57">
        <v>1</v>
      </c>
      <c r="G225" s="57">
        <v>36.393000000000001</v>
      </c>
      <c r="H225" s="57"/>
      <c r="I225" s="57"/>
      <c r="J225" s="57">
        <f t="shared" si="37"/>
        <v>36.393000000000001</v>
      </c>
      <c r="K225" s="57"/>
      <c r="L225" s="57"/>
      <c r="M225" s="58"/>
      <c r="N225" s="59"/>
      <c r="O225" s="73"/>
    </row>
    <row r="226" spans="1:15" x14ac:dyDescent="0.3">
      <c r="A226" s="52">
        <v>9181</v>
      </c>
      <c r="B226" s="53"/>
      <c r="C226" s="72"/>
      <c r="D226" s="74" t="s">
        <v>130</v>
      </c>
      <c r="E226" s="63"/>
      <c r="F226" s="57">
        <v>1</v>
      </c>
      <c r="G226" s="57">
        <v>36.36</v>
      </c>
      <c r="H226" s="57"/>
      <c r="I226" s="57"/>
      <c r="J226" s="57">
        <f t="shared" si="37"/>
        <v>36.36</v>
      </c>
      <c r="K226" s="57"/>
      <c r="L226" s="57"/>
      <c r="M226" s="58"/>
      <c r="N226" s="59"/>
      <c r="O226" s="73"/>
    </row>
    <row r="227" spans="1:15" x14ac:dyDescent="0.3">
      <c r="A227" s="52">
        <v>9182</v>
      </c>
      <c r="B227" s="53"/>
      <c r="C227" s="72"/>
      <c r="D227" s="74" t="s">
        <v>131</v>
      </c>
      <c r="E227" s="63"/>
      <c r="F227" s="57">
        <v>1</v>
      </c>
      <c r="G227" s="57">
        <v>41.908000000000001</v>
      </c>
      <c r="H227" s="57"/>
      <c r="I227" s="57"/>
      <c r="J227" s="57">
        <f t="shared" si="37"/>
        <v>41.908000000000001</v>
      </c>
      <c r="K227" s="57"/>
      <c r="L227" s="57"/>
      <c r="M227" s="58"/>
      <c r="N227" s="59"/>
      <c r="O227" s="73"/>
    </row>
    <row r="228" spans="1:15" x14ac:dyDescent="0.3">
      <c r="A228" s="52">
        <v>9183</v>
      </c>
      <c r="B228" s="53"/>
      <c r="C228" s="72"/>
      <c r="D228" s="74" t="s">
        <v>132</v>
      </c>
      <c r="E228" s="63"/>
      <c r="F228" s="57">
        <v>1</v>
      </c>
      <c r="G228" s="57">
        <v>8.7970000000000006</v>
      </c>
      <c r="H228" s="57"/>
      <c r="I228" s="57"/>
      <c r="J228" s="57">
        <f t="shared" si="37"/>
        <v>8.7970000000000006</v>
      </c>
      <c r="K228" s="57"/>
      <c r="L228" s="57"/>
      <c r="M228" s="58"/>
      <c r="N228" s="59"/>
      <c r="O228" s="73"/>
    </row>
    <row r="229" spans="1:15" x14ac:dyDescent="0.3">
      <c r="A229" s="52">
        <v>9184</v>
      </c>
      <c r="B229" s="53"/>
      <c r="C229" s="72"/>
      <c r="D229" s="74" t="s">
        <v>133</v>
      </c>
      <c r="E229" s="63"/>
      <c r="F229" s="57">
        <v>1</v>
      </c>
      <c r="G229" s="57">
        <v>18.507000000000001</v>
      </c>
      <c r="H229" s="57"/>
      <c r="I229" s="57"/>
      <c r="J229" s="57">
        <f t="shared" si="37"/>
        <v>18.507000000000001</v>
      </c>
      <c r="K229" s="57"/>
      <c r="L229" s="57"/>
      <c r="M229" s="58"/>
      <c r="N229" s="59"/>
      <c r="O229" s="73"/>
    </row>
    <row r="230" spans="1:15" ht="144" collapsed="1" x14ac:dyDescent="0.3">
      <c r="A230" s="52">
        <v>9185</v>
      </c>
      <c r="B230" s="53" t="s">
        <v>21</v>
      </c>
      <c r="C230" s="72" t="s">
        <v>158</v>
      </c>
      <c r="D230" s="75" t="s">
        <v>159</v>
      </c>
      <c r="E230" s="63" t="s">
        <v>36</v>
      </c>
      <c r="F230" s="57"/>
      <c r="G230" s="57"/>
      <c r="H230" s="57"/>
      <c r="I230" s="57"/>
      <c r="J230" s="57"/>
      <c r="K230" s="57"/>
      <c r="L230" s="57">
        <f>SUM(J231:J232)</f>
        <v>27.304000000000002</v>
      </c>
      <c r="M230" s="58">
        <v>27.304000000000002</v>
      </c>
      <c r="N230" s="59"/>
      <c r="O230" s="73">
        <f>+ROUND(M230*N230,2)</f>
        <v>0</v>
      </c>
    </row>
    <row r="231" spans="1:15" x14ac:dyDescent="0.3">
      <c r="A231" s="52">
        <v>9186</v>
      </c>
      <c r="B231" s="53"/>
      <c r="C231" s="72"/>
      <c r="D231" s="74" t="s">
        <v>132</v>
      </c>
      <c r="E231" s="63"/>
      <c r="F231" s="57">
        <v>1</v>
      </c>
      <c r="G231" s="57">
        <v>8.7970000000000006</v>
      </c>
      <c r="H231" s="57"/>
      <c r="I231" s="57"/>
      <c r="J231" s="57">
        <f>PRODUCT(F231:I231)</f>
        <v>8.7970000000000006</v>
      </c>
      <c r="K231" s="57"/>
      <c r="L231" s="57"/>
      <c r="M231" s="58"/>
      <c r="N231" s="59"/>
      <c r="O231" s="73"/>
    </row>
    <row r="232" spans="1:15" x14ac:dyDescent="0.3">
      <c r="A232" s="52">
        <v>9187</v>
      </c>
      <c r="B232" s="53"/>
      <c r="C232" s="72"/>
      <c r="D232" s="74" t="s">
        <v>133</v>
      </c>
      <c r="E232" s="63"/>
      <c r="F232" s="57">
        <v>1</v>
      </c>
      <c r="G232" s="57">
        <v>18.507000000000001</v>
      </c>
      <c r="H232" s="57"/>
      <c r="I232" s="57"/>
      <c r="J232" s="57">
        <f>PRODUCT(F232:I232)</f>
        <v>18.507000000000001</v>
      </c>
      <c r="K232" s="57"/>
      <c r="L232" s="57"/>
      <c r="M232" s="58"/>
      <c r="N232" s="59"/>
      <c r="O232" s="73"/>
    </row>
    <row r="233" spans="1:15" ht="158.4" collapsed="1" x14ac:dyDescent="0.3">
      <c r="A233" s="52">
        <v>9188</v>
      </c>
      <c r="B233" s="53" t="s">
        <v>21</v>
      </c>
      <c r="C233" s="72" t="s">
        <v>160</v>
      </c>
      <c r="D233" s="75" t="s">
        <v>161</v>
      </c>
      <c r="E233" s="63" t="s">
        <v>36</v>
      </c>
      <c r="F233" s="57"/>
      <c r="G233" s="57"/>
      <c r="H233" s="57"/>
      <c r="I233" s="57"/>
      <c r="J233" s="57"/>
      <c r="K233" s="57"/>
      <c r="L233" s="57">
        <f>SUM(J234:J240)</f>
        <v>232.233</v>
      </c>
      <c r="M233" s="58">
        <v>232.233</v>
      </c>
      <c r="N233" s="59"/>
      <c r="O233" s="73">
        <f>+ROUND(M233*N233,2)</f>
        <v>0</v>
      </c>
    </row>
    <row r="234" spans="1:15" x14ac:dyDescent="0.3">
      <c r="A234" s="52">
        <v>9189</v>
      </c>
      <c r="B234" s="53"/>
      <c r="C234" s="72"/>
      <c r="D234" s="74" t="s">
        <v>125</v>
      </c>
      <c r="E234" s="63"/>
      <c r="F234" s="57">
        <v>1</v>
      </c>
      <c r="G234" s="57">
        <v>80.468000000000004</v>
      </c>
      <c r="H234" s="57"/>
      <c r="I234" s="57"/>
      <c r="J234" s="57">
        <f t="shared" ref="J234:J240" si="38">PRODUCT(F234:I234)</f>
        <v>80.468000000000004</v>
      </c>
      <c r="K234" s="57"/>
      <c r="L234" s="57"/>
      <c r="M234" s="58"/>
      <c r="N234" s="59"/>
      <c r="O234" s="73"/>
    </row>
    <row r="235" spans="1:15" x14ac:dyDescent="0.3">
      <c r="A235" s="52">
        <v>9190</v>
      </c>
      <c r="B235" s="53"/>
      <c r="C235" s="72"/>
      <c r="D235" s="74" t="s">
        <v>126</v>
      </c>
      <c r="E235" s="63"/>
      <c r="F235" s="57">
        <v>1</v>
      </c>
      <c r="G235" s="57">
        <v>3.2839999999999998</v>
      </c>
      <c r="H235" s="57"/>
      <c r="I235" s="57"/>
      <c r="J235" s="57">
        <f t="shared" si="38"/>
        <v>3.2839999999999998</v>
      </c>
      <c r="K235" s="57"/>
      <c r="L235" s="57"/>
      <c r="M235" s="58"/>
      <c r="N235" s="59"/>
      <c r="O235" s="73"/>
    </row>
    <row r="236" spans="1:15" x14ac:dyDescent="0.3">
      <c r="A236" s="52">
        <v>9191</v>
      </c>
      <c r="B236" s="53"/>
      <c r="C236" s="72"/>
      <c r="D236" s="74" t="s">
        <v>127</v>
      </c>
      <c r="E236" s="63"/>
      <c r="F236" s="57">
        <v>1</v>
      </c>
      <c r="G236" s="57">
        <v>15.351000000000001</v>
      </c>
      <c r="H236" s="57"/>
      <c r="I236" s="57"/>
      <c r="J236" s="57">
        <f t="shared" si="38"/>
        <v>15.351000000000001</v>
      </c>
      <c r="K236" s="57"/>
      <c r="L236" s="57"/>
      <c r="M236" s="58"/>
      <c r="N236" s="59"/>
      <c r="O236" s="73"/>
    </row>
    <row r="237" spans="1:15" x14ac:dyDescent="0.3">
      <c r="A237" s="52">
        <v>9192</v>
      </c>
      <c r="B237" s="53"/>
      <c r="C237" s="72"/>
      <c r="D237" s="74" t="s">
        <v>128</v>
      </c>
      <c r="E237" s="63"/>
      <c r="F237" s="57">
        <v>1</v>
      </c>
      <c r="G237" s="57">
        <v>18.469000000000001</v>
      </c>
      <c r="H237" s="57"/>
      <c r="I237" s="57"/>
      <c r="J237" s="57">
        <f t="shared" si="38"/>
        <v>18.469000000000001</v>
      </c>
      <c r="K237" s="57"/>
      <c r="L237" s="57"/>
      <c r="M237" s="58"/>
      <c r="N237" s="59"/>
      <c r="O237" s="73"/>
    </row>
    <row r="238" spans="1:15" x14ac:dyDescent="0.3">
      <c r="A238" s="52">
        <v>9193</v>
      </c>
      <c r="B238" s="53"/>
      <c r="C238" s="72"/>
      <c r="D238" s="74" t="s">
        <v>129</v>
      </c>
      <c r="E238" s="63"/>
      <c r="F238" s="57">
        <v>1</v>
      </c>
      <c r="G238" s="57">
        <v>36.393000000000001</v>
      </c>
      <c r="H238" s="57"/>
      <c r="I238" s="57"/>
      <c r="J238" s="57">
        <f t="shared" si="38"/>
        <v>36.393000000000001</v>
      </c>
      <c r="K238" s="57"/>
      <c r="L238" s="57"/>
      <c r="M238" s="58"/>
      <c r="N238" s="59"/>
      <c r="O238" s="73"/>
    </row>
    <row r="239" spans="1:15" x14ac:dyDescent="0.3">
      <c r="A239" s="52">
        <v>9194</v>
      </c>
      <c r="B239" s="53"/>
      <c r="C239" s="72"/>
      <c r="D239" s="74" t="s">
        <v>130</v>
      </c>
      <c r="E239" s="63"/>
      <c r="F239" s="57">
        <v>1</v>
      </c>
      <c r="G239" s="57">
        <v>36.36</v>
      </c>
      <c r="H239" s="57"/>
      <c r="I239" s="57"/>
      <c r="J239" s="57">
        <f t="shared" si="38"/>
        <v>36.36</v>
      </c>
      <c r="K239" s="57"/>
      <c r="L239" s="57"/>
      <c r="M239" s="58"/>
      <c r="N239" s="59"/>
      <c r="O239" s="73"/>
    </row>
    <row r="240" spans="1:15" x14ac:dyDescent="0.3">
      <c r="A240" s="52">
        <v>9195</v>
      </c>
      <c r="B240" s="53"/>
      <c r="C240" s="72"/>
      <c r="D240" s="74" t="s">
        <v>131</v>
      </c>
      <c r="E240" s="63"/>
      <c r="F240" s="57">
        <v>1</v>
      </c>
      <c r="G240" s="57">
        <v>41.908000000000001</v>
      </c>
      <c r="H240" s="57"/>
      <c r="I240" s="57"/>
      <c r="J240" s="57">
        <f t="shared" si="38"/>
        <v>41.908000000000001</v>
      </c>
      <c r="K240" s="57"/>
      <c r="L240" s="57"/>
      <c r="M240" s="58"/>
      <c r="N240" s="59"/>
      <c r="O240" s="73"/>
    </row>
    <row r="241" spans="1:15" ht="115.2" collapsed="1" x14ac:dyDescent="0.3">
      <c r="A241" s="52">
        <v>9196</v>
      </c>
      <c r="B241" s="53" t="s">
        <v>21</v>
      </c>
      <c r="C241" s="72" t="s">
        <v>162</v>
      </c>
      <c r="D241" s="75" t="s">
        <v>83</v>
      </c>
      <c r="E241" s="63" t="s">
        <v>84</v>
      </c>
      <c r="F241" s="57"/>
      <c r="G241" s="57"/>
      <c r="H241" s="57"/>
      <c r="I241" s="57"/>
      <c r="J241" s="57"/>
      <c r="K241" s="57"/>
      <c r="L241" s="57">
        <f>SUM(J242:J242)</f>
        <v>15.2</v>
      </c>
      <c r="M241" s="58">
        <v>15.2</v>
      </c>
      <c r="N241" s="59"/>
      <c r="O241" s="73">
        <f>+ROUND(M241*N241,2)</f>
        <v>0</v>
      </c>
    </row>
    <row r="242" spans="1:15" x14ac:dyDescent="0.3">
      <c r="A242" s="52">
        <v>9197</v>
      </c>
      <c r="B242" s="53"/>
      <c r="C242" s="72"/>
      <c r="D242" s="74" t="s">
        <v>135</v>
      </c>
      <c r="E242" s="63"/>
      <c r="F242" s="57">
        <v>2</v>
      </c>
      <c r="G242" s="57">
        <f>5.2+2.4</f>
        <v>7.6</v>
      </c>
      <c r="H242" s="57"/>
      <c r="I242" s="57"/>
      <c r="J242" s="57">
        <f t="shared" ref="J242" si="39">PRODUCT(F242:I242)</f>
        <v>15.2</v>
      </c>
      <c r="K242" s="57"/>
      <c r="L242" s="57"/>
      <c r="M242" s="58"/>
      <c r="N242" s="59"/>
      <c r="O242" s="73"/>
    </row>
    <row r="243" spans="1:15" x14ac:dyDescent="0.3">
      <c r="A243" s="52">
        <v>9198</v>
      </c>
      <c r="B243" s="53" t="s">
        <v>21</v>
      </c>
      <c r="C243" s="54" t="s">
        <v>163</v>
      </c>
      <c r="D243" s="55" t="s">
        <v>86</v>
      </c>
      <c r="E243" s="63"/>
      <c r="F243" s="57"/>
      <c r="G243" s="57"/>
      <c r="H243" s="57"/>
      <c r="I243" s="57"/>
      <c r="J243" s="57"/>
      <c r="K243" s="57"/>
      <c r="L243" s="57"/>
      <c r="M243" s="58"/>
      <c r="N243" s="59"/>
      <c r="O243" s="73"/>
    </row>
    <row r="244" spans="1:15" ht="201.6" collapsed="1" x14ac:dyDescent="0.3">
      <c r="A244" s="52">
        <v>9199</v>
      </c>
      <c r="B244" s="53" t="s">
        <v>21</v>
      </c>
      <c r="C244" s="72" t="s">
        <v>164</v>
      </c>
      <c r="D244" s="78" t="s">
        <v>165</v>
      </c>
      <c r="E244" s="56" t="s">
        <v>89</v>
      </c>
      <c r="F244" s="57"/>
      <c r="G244" s="57"/>
      <c r="H244" s="57"/>
      <c r="I244" s="57"/>
      <c r="J244" s="57"/>
      <c r="K244" s="57"/>
      <c r="L244" s="57">
        <f>SUM(J245:J259)</f>
        <v>8</v>
      </c>
      <c r="M244" s="58">
        <v>8</v>
      </c>
      <c r="N244" s="59"/>
      <c r="O244" s="73">
        <f>+ROUND(M244*N244,2)</f>
        <v>0</v>
      </c>
    </row>
    <row r="245" spans="1:15" x14ac:dyDescent="0.3">
      <c r="A245" s="52">
        <v>9200</v>
      </c>
      <c r="B245" s="53"/>
      <c r="C245" s="72"/>
      <c r="D245" s="74" t="s">
        <v>127</v>
      </c>
      <c r="E245" s="56"/>
      <c r="F245" s="57">
        <v>1</v>
      </c>
      <c r="G245" s="57"/>
      <c r="H245" s="57"/>
      <c r="I245" s="57"/>
      <c r="J245" s="57">
        <f>PRODUCT(F245:I245)</f>
        <v>1</v>
      </c>
      <c r="K245" s="57"/>
      <c r="L245" s="57"/>
      <c r="M245" s="58"/>
      <c r="N245" s="59"/>
      <c r="O245" s="73"/>
    </row>
    <row r="246" spans="1:15" x14ac:dyDescent="0.3">
      <c r="A246" s="52">
        <v>9201</v>
      </c>
      <c r="B246" s="53"/>
      <c r="C246" s="72"/>
      <c r="D246" s="76" t="s">
        <v>166</v>
      </c>
      <c r="E246" s="56"/>
      <c r="F246" s="57"/>
      <c r="G246" s="57"/>
      <c r="H246" s="57"/>
      <c r="I246" s="57"/>
      <c r="J246" s="57"/>
      <c r="K246" s="57"/>
      <c r="L246" s="57"/>
      <c r="M246" s="58"/>
      <c r="N246" s="59"/>
      <c r="O246" s="73"/>
    </row>
    <row r="247" spans="1:15" x14ac:dyDescent="0.3">
      <c r="A247" s="52">
        <v>9202</v>
      </c>
      <c r="B247" s="53"/>
      <c r="C247" s="72"/>
      <c r="D247" s="74" t="s">
        <v>128</v>
      </c>
      <c r="E247" s="56"/>
      <c r="F247" s="57">
        <v>2</v>
      </c>
      <c r="G247" s="57"/>
      <c r="H247" s="57"/>
      <c r="I247" s="57"/>
      <c r="J247" s="57">
        <f>PRODUCT(F247:I247)</f>
        <v>2</v>
      </c>
      <c r="K247" s="57"/>
      <c r="L247" s="57"/>
      <c r="M247" s="58"/>
      <c r="N247" s="59"/>
      <c r="O247" s="73"/>
    </row>
    <row r="248" spans="1:15" x14ac:dyDescent="0.3">
      <c r="A248" s="52">
        <v>9203</v>
      </c>
      <c r="B248" s="53"/>
      <c r="C248" s="72"/>
      <c r="D248" s="74" t="s">
        <v>167</v>
      </c>
      <c r="E248" s="56"/>
      <c r="F248" s="57"/>
      <c r="G248" s="57"/>
      <c r="H248" s="57"/>
      <c r="I248" s="57"/>
      <c r="J248" s="57"/>
      <c r="K248" s="57"/>
      <c r="L248" s="57"/>
      <c r="M248" s="58"/>
      <c r="N248" s="59"/>
      <c r="O248" s="73"/>
    </row>
    <row r="249" spans="1:15" x14ac:dyDescent="0.3">
      <c r="A249" s="52">
        <v>9204</v>
      </c>
      <c r="B249" s="53"/>
      <c r="C249" s="72"/>
      <c r="D249" s="76" t="s">
        <v>168</v>
      </c>
      <c r="E249" s="56"/>
      <c r="F249" s="57"/>
      <c r="G249" s="57"/>
      <c r="H249" s="57"/>
      <c r="I249" s="57"/>
      <c r="J249" s="57"/>
      <c r="K249" s="57"/>
      <c r="L249" s="57"/>
      <c r="M249" s="58"/>
      <c r="N249" s="59"/>
      <c r="O249" s="73"/>
    </row>
    <row r="250" spans="1:15" x14ac:dyDescent="0.3">
      <c r="A250" s="52">
        <v>9205</v>
      </c>
      <c r="B250" s="53"/>
      <c r="C250" s="72"/>
      <c r="D250" s="74" t="s">
        <v>129</v>
      </c>
      <c r="E250" s="56"/>
      <c r="F250" s="57">
        <v>1</v>
      </c>
      <c r="G250" s="57"/>
      <c r="H250" s="57"/>
      <c r="I250" s="57"/>
      <c r="J250" s="57">
        <f t="shared" ref="J250:J258" si="40">PRODUCT(F250:I250)</f>
        <v>1</v>
      </c>
      <c r="K250" s="57"/>
      <c r="L250" s="57"/>
      <c r="M250" s="58"/>
      <c r="N250" s="59"/>
      <c r="O250" s="73"/>
    </row>
    <row r="251" spans="1:15" x14ac:dyDescent="0.3">
      <c r="A251" s="52">
        <v>9206</v>
      </c>
      <c r="B251" s="53"/>
      <c r="C251" s="72"/>
      <c r="D251" s="76" t="s">
        <v>169</v>
      </c>
      <c r="E251" s="56"/>
      <c r="F251" s="57"/>
      <c r="G251" s="57"/>
      <c r="H251" s="57"/>
      <c r="I251" s="57"/>
      <c r="J251" s="57"/>
      <c r="K251" s="57"/>
      <c r="L251" s="57"/>
      <c r="M251" s="58"/>
      <c r="N251" s="59"/>
      <c r="O251" s="73"/>
    </row>
    <row r="252" spans="1:15" x14ac:dyDescent="0.3">
      <c r="A252" s="52">
        <v>9207</v>
      </c>
      <c r="B252" s="53"/>
      <c r="C252" s="72"/>
      <c r="D252" s="74" t="s">
        <v>130</v>
      </c>
      <c r="E252" s="56"/>
      <c r="F252" s="57">
        <v>1</v>
      </c>
      <c r="G252" s="57"/>
      <c r="H252" s="57"/>
      <c r="I252" s="57"/>
      <c r="J252" s="57">
        <f t="shared" si="40"/>
        <v>1</v>
      </c>
      <c r="K252" s="57"/>
      <c r="L252" s="57"/>
      <c r="M252" s="58"/>
      <c r="N252" s="59"/>
      <c r="O252" s="73"/>
    </row>
    <row r="253" spans="1:15" x14ac:dyDescent="0.3">
      <c r="A253" s="52">
        <v>9208</v>
      </c>
      <c r="B253" s="53"/>
      <c r="C253" s="72"/>
      <c r="D253" s="76" t="s">
        <v>170</v>
      </c>
      <c r="E253" s="56"/>
      <c r="F253" s="57"/>
      <c r="G253" s="57"/>
      <c r="H253" s="57"/>
      <c r="I253" s="57"/>
      <c r="J253" s="57"/>
      <c r="K253" s="57"/>
      <c r="L253" s="57"/>
      <c r="M253" s="58"/>
      <c r="N253" s="59"/>
      <c r="O253" s="73"/>
    </row>
    <row r="254" spans="1:15" x14ac:dyDescent="0.3">
      <c r="A254" s="52">
        <v>9209</v>
      </c>
      <c r="B254" s="53"/>
      <c r="C254" s="72"/>
      <c r="D254" s="74" t="s">
        <v>131</v>
      </c>
      <c r="E254" s="56"/>
      <c r="F254" s="57">
        <v>1</v>
      </c>
      <c r="G254" s="57"/>
      <c r="H254" s="57"/>
      <c r="I254" s="57"/>
      <c r="J254" s="57">
        <f t="shared" si="40"/>
        <v>1</v>
      </c>
      <c r="K254" s="57"/>
      <c r="L254" s="57"/>
      <c r="M254" s="58"/>
      <c r="N254" s="59"/>
      <c r="O254" s="73"/>
    </row>
    <row r="255" spans="1:15" x14ac:dyDescent="0.3">
      <c r="A255" s="52">
        <v>9210</v>
      </c>
      <c r="B255" s="53"/>
      <c r="C255" s="72"/>
      <c r="D255" s="76" t="s">
        <v>171</v>
      </c>
      <c r="E255" s="56"/>
      <c r="F255" s="57"/>
      <c r="G255" s="57"/>
      <c r="H255" s="57"/>
      <c r="I255" s="57"/>
      <c r="J255" s="57"/>
      <c r="K255" s="57"/>
      <c r="L255" s="57"/>
      <c r="M255" s="58"/>
      <c r="N255" s="59"/>
      <c r="O255" s="73"/>
    </row>
    <row r="256" spans="1:15" x14ac:dyDescent="0.3">
      <c r="A256" s="52">
        <v>9211</v>
      </c>
      <c r="B256" s="53"/>
      <c r="C256" s="72"/>
      <c r="D256" s="74" t="s">
        <v>132</v>
      </c>
      <c r="E256" s="56"/>
      <c r="F256" s="57">
        <v>1</v>
      </c>
      <c r="G256" s="57"/>
      <c r="H256" s="57"/>
      <c r="I256" s="57"/>
      <c r="J256" s="57">
        <f t="shared" si="40"/>
        <v>1</v>
      </c>
      <c r="K256" s="57"/>
      <c r="L256" s="57"/>
      <c r="M256" s="58"/>
      <c r="N256" s="59"/>
      <c r="O256" s="73"/>
    </row>
    <row r="257" spans="1:15" x14ac:dyDescent="0.3">
      <c r="A257" s="52">
        <v>9212</v>
      </c>
      <c r="B257" s="53"/>
      <c r="C257" s="72"/>
      <c r="D257" s="76" t="s">
        <v>172</v>
      </c>
      <c r="E257" s="56"/>
      <c r="F257" s="57"/>
      <c r="G257" s="57"/>
      <c r="H257" s="57"/>
      <c r="I257" s="57"/>
      <c r="J257" s="57"/>
      <c r="K257" s="57"/>
      <c r="L257" s="57"/>
      <c r="M257" s="58"/>
      <c r="N257" s="59"/>
      <c r="O257" s="73"/>
    </row>
    <row r="258" spans="1:15" x14ac:dyDescent="0.3">
      <c r="A258" s="52">
        <v>9213</v>
      </c>
      <c r="B258" s="53"/>
      <c r="C258" s="72"/>
      <c r="D258" s="74" t="s">
        <v>133</v>
      </c>
      <c r="E258" s="56"/>
      <c r="F258" s="57">
        <v>1</v>
      </c>
      <c r="G258" s="57"/>
      <c r="H258" s="57"/>
      <c r="I258" s="57"/>
      <c r="J258" s="57">
        <f t="shared" si="40"/>
        <v>1</v>
      </c>
      <c r="K258" s="57"/>
      <c r="L258" s="57"/>
      <c r="M258" s="58"/>
      <c r="N258" s="59"/>
      <c r="O258" s="73"/>
    </row>
    <row r="259" spans="1:15" x14ac:dyDescent="0.3">
      <c r="A259" s="52">
        <v>9214</v>
      </c>
      <c r="B259" s="53"/>
      <c r="C259" s="72"/>
      <c r="D259" s="76" t="s">
        <v>173</v>
      </c>
      <c r="E259" s="56"/>
      <c r="F259" s="57"/>
      <c r="G259" s="57"/>
      <c r="H259" s="57"/>
      <c r="I259" s="57"/>
      <c r="J259" s="57"/>
      <c r="K259" s="57"/>
      <c r="L259" s="57"/>
      <c r="M259" s="58"/>
      <c r="N259" s="59"/>
      <c r="O259" s="73"/>
    </row>
    <row r="260" spans="1:15" ht="273.60000000000002" x14ac:dyDescent="0.3">
      <c r="A260" s="52">
        <v>9215</v>
      </c>
      <c r="B260" s="53" t="s">
        <v>21</v>
      </c>
      <c r="C260" s="72" t="s">
        <v>174</v>
      </c>
      <c r="D260" s="78" t="s">
        <v>175</v>
      </c>
      <c r="E260" s="56" t="s">
        <v>89</v>
      </c>
      <c r="F260" s="57"/>
      <c r="G260" s="57"/>
      <c r="H260" s="57"/>
      <c r="I260" s="57"/>
      <c r="J260" s="57"/>
      <c r="K260" s="57"/>
      <c r="L260" s="57">
        <f>SUM(J261)</f>
        <v>1</v>
      </c>
      <c r="M260" s="58">
        <v>1</v>
      </c>
      <c r="N260" s="59"/>
      <c r="O260" s="73">
        <f>+ROUND(M260*N260,2)</f>
        <v>0</v>
      </c>
    </row>
    <row r="261" spans="1:15" x14ac:dyDescent="0.3">
      <c r="A261" s="52">
        <v>9216</v>
      </c>
      <c r="B261" s="53"/>
      <c r="C261" s="72"/>
      <c r="D261" s="74" t="s">
        <v>135</v>
      </c>
      <c r="E261" s="56"/>
      <c r="F261" s="57">
        <v>1</v>
      </c>
      <c r="G261" s="57"/>
      <c r="H261" s="57"/>
      <c r="I261" s="57"/>
      <c r="J261" s="57">
        <f>PRODUCT(F261:I261)</f>
        <v>1</v>
      </c>
      <c r="K261" s="57"/>
      <c r="L261" s="57"/>
      <c r="M261" s="58"/>
      <c r="N261" s="59"/>
      <c r="O261" s="73"/>
    </row>
    <row r="262" spans="1:15" x14ac:dyDescent="0.3">
      <c r="A262" s="52">
        <v>9217</v>
      </c>
      <c r="B262" s="53" t="s">
        <v>21</v>
      </c>
      <c r="C262" s="54" t="s">
        <v>176</v>
      </c>
      <c r="D262" s="62" t="s">
        <v>91</v>
      </c>
      <c r="E262" s="56"/>
      <c r="F262" s="57"/>
      <c r="G262" s="57"/>
      <c r="H262" s="57"/>
      <c r="I262" s="57"/>
      <c r="J262" s="57"/>
      <c r="K262" s="57"/>
      <c r="L262" s="57"/>
      <c r="M262" s="58"/>
      <c r="N262" s="59"/>
      <c r="O262" s="73"/>
    </row>
    <row r="263" spans="1:15" ht="216" x14ac:dyDescent="0.3">
      <c r="A263" s="52">
        <v>9218</v>
      </c>
      <c r="B263" s="53" t="s">
        <v>21</v>
      </c>
      <c r="C263" s="72" t="s">
        <v>177</v>
      </c>
      <c r="D263" s="75" t="s">
        <v>178</v>
      </c>
      <c r="E263" s="56" t="s">
        <v>89</v>
      </c>
      <c r="F263" s="57"/>
      <c r="G263" s="57"/>
      <c r="H263" s="57"/>
      <c r="I263" s="57"/>
      <c r="J263" s="57"/>
      <c r="K263" s="57"/>
      <c r="L263" s="57">
        <f>SUM(J264:J269)</f>
        <v>3</v>
      </c>
      <c r="M263" s="58">
        <v>3</v>
      </c>
      <c r="N263" s="59"/>
      <c r="O263" s="73">
        <f>+ROUND(M263*N263,2)</f>
        <v>0</v>
      </c>
    </row>
    <row r="264" spans="1:15" x14ac:dyDescent="0.3">
      <c r="A264" s="52">
        <v>9219</v>
      </c>
      <c r="B264" s="53"/>
      <c r="C264" s="72"/>
      <c r="D264" s="74" t="s">
        <v>129</v>
      </c>
      <c r="E264" s="56"/>
      <c r="F264" s="57">
        <v>1</v>
      </c>
      <c r="G264" s="57"/>
      <c r="H264" s="57"/>
      <c r="I264" s="57"/>
      <c r="J264" s="57">
        <f t="shared" ref="J264:J266" si="41">PRODUCT(F264:I264)</f>
        <v>1</v>
      </c>
      <c r="K264" s="57"/>
      <c r="L264" s="57"/>
      <c r="M264" s="58"/>
      <c r="N264" s="59"/>
      <c r="O264" s="73"/>
    </row>
    <row r="265" spans="1:15" x14ac:dyDescent="0.3">
      <c r="A265" s="52">
        <v>9220</v>
      </c>
      <c r="B265" s="53"/>
      <c r="C265" s="72"/>
      <c r="D265" s="76" t="s">
        <v>179</v>
      </c>
      <c r="E265" s="56"/>
      <c r="F265" s="57"/>
      <c r="G265" s="57"/>
      <c r="H265" s="57"/>
      <c r="I265" s="57"/>
      <c r="J265" s="57"/>
      <c r="K265" s="57"/>
      <c r="L265" s="57"/>
      <c r="M265" s="58"/>
      <c r="N265" s="59"/>
      <c r="O265" s="73"/>
    </row>
    <row r="266" spans="1:15" x14ac:dyDescent="0.3">
      <c r="A266" s="52">
        <v>9221</v>
      </c>
      <c r="B266" s="53"/>
      <c r="C266" s="72"/>
      <c r="D266" s="74" t="s">
        <v>130</v>
      </c>
      <c r="E266" s="56"/>
      <c r="F266" s="57">
        <v>1</v>
      </c>
      <c r="G266" s="57"/>
      <c r="H266" s="57"/>
      <c r="I266" s="57"/>
      <c r="J266" s="57">
        <f t="shared" si="41"/>
        <v>1</v>
      </c>
      <c r="K266" s="57"/>
      <c r="L266" s="57"/>
      <c r="M266" s="58"/>
      <c r="N266" s="59"/>
      <c r="O266" s="73"/>
    </row>
    <row r="267" spans="1:15" x14ac:dyDescent="0.3">
      <c r="A267" s="52">
        <v>9222</v>
      </c>
      <c r="B267" s="53"/>
      <c r="C267" s="72"/>
      <c r="D267" s="76" t="s">
        <v>180</v>
      </c>
      <c r="E267" s="56"/>
      <c r="F267" s="57"/>
      <c r="G267" s="57"/>
      <c r="H267" s="57"/>
      <c r="I267" s="57"/>
      <c r="J267" s="57"/>
      <c r="K267" s="57"/>
      <c r="L267" s="57"/>
      <c r="M267" s="58"/>
      <c r="N267" s="59"/>
      <c r="O267" s="73"/>
    </row>
    <row r="268" spans="1:15" x14ac:dyDescent="0.3">
      <c r="A268" s="52">
        <v>9223</v>
      </c>
      <c r="B268" s="53"/>
      <c r="C268" s="72"/>
      <c r="D268" s="74" t="s">
        <v>131</v>
      </c>
      <c r="E268" s="56"/>
      <c r="F268" s="57">
        <v>1</v>
      </c>
      <c r="G268" s="57"/>
      <c r="H268" s="57"/>
      <c r="I268" s="57"/>
      <c r="J268" s="57">
        <f t="shared" ref="J268" si="42">PRODUCT(F268:I268)</f>
        <v>1</v>
      </c>
      <c r="K268" s="57"/>
      <c r="L268" s="57"/>
      <c r="M268" s="58"/>
      <c r="N268" s="59"/>
      <c r="O268" s="73"/>
    </row>
    <row r="269" spans="1:15" x14ac:dyDescent="0.3">
      <c r="A269" s="52">
        <v>9224</v>
      </c>
      <c r="B269" s="53"/>
      <c r="C269" s="72"/>
      <c r="D269" s="76" t="s">
        <v>181</v>
      </c>
      <c r="E269" s="56"/>
      <c r="F269" s="57"/>
      <c r="G269" s="57"/>
      <c r="H269" s="57"/>
      <c r="I269" s="57"/>
      <c r="J269" s="57"/>
      <c r="K269" s="57"/>
      <c r="L269" s="57"/>
      <c r="M269" s="58"/>
      <c r="N269" s="59"/>
      <c r="O269" s="73"/>
    </row>
    <row r="270" spans="1:15" ht="216" x14ac:dyDescent="0.3">
      <c r="A270" s="52">
        <v>9225</v>
      </c>
      <c r="B270" s="53" t="s">
        <v>21</v>
      </c>
      <c r="C270" s="72" t="s">
        <v>182</v>
      </c>
      <c r="D270" s="75" t="s">
        <v>183</v>
      </c>
      <c r="E270" s="56" t="s">
        <v>89</v>
      </c>
      <c r="F270" s="57"/>
      <c r="G270" s="57"/>
      <c r="H270" s="57"/>
      <c r="I270" s="57"/>
      <c r="J270" s="57"/>
      <c r="K270" s="57"/>
      <c r="L270" s="57">
        <f>+J271</f>
        <v>1</v>
      </c>
      <c r="M270" s="58">
        <v>1</v>
      </c>
      <c r="N270" s="59"/>
      <c r="O270" s="73">
        <f>+ROUND(M270*N270,2)</f>
        <v>0</v>
      </c>
    </row>
    <row r="271" spans="1:15" collapsed="1" x14ac:dyDescent="0.3">
      <c r="A271" s="52">
        <v>9226</v>
      </c>
      <c r="B271" s="53"/>
      <c r="C271" s="72"/>
      <c r="D271" s="74" t="s">
        <v>133</v>
      </c>
      <c r="E271" s="56"/>
      <c r="F271" s="57">
        <v>1</v>
      </c>
      <c r="G271" s="57"/>
      <c r="H271" s="57"/>
      <c r="I271" s="57"/>
      <c r="J271" s="57">
        <f t="shared" ref="J271" si="43">PRODUCT(F271:I271)</f>
        <v>1</v>
      </c>
      <c r="K271" s="57"/>
      <c r="L271" s="57"/>
      <c r="M271" s="58"/>
      <c r="N271" s="59"/>
      <c r="O271" s="73"/>
    </row>
    <row r="272" spans="1:15" x14ac:dyDescent="0.3">
      <c r="A272" s="52">
        <v>9227</v>
      </c>
      <c r="B272" s="53"/>
      <c r="C272" s="72"/>
      <c r="D272" s="76" t="s">
        <v>184</v>
      </c>
      <c r="E272" s="56"/>
      <c r="F272" s="57"/>
      <c r="G272" s="57"/>
      <c r="H272" s="57"/>
      <c r="I272" s="57"/>
      <c r="J272" s="57"/>
      <c r="K272" s="57"/>
      <c r="L272" s="57"/>
      <c r="M272" s="58"/>
      <c r="N272" s="59"/>
      <c r="O272" s="73"/>
    </row>
    <row r="273" spans="1:15" x14ac:dyDescent="0.3">
      <c r="A273" s="52">
        <v>9228</v>
      </c>
      <c r="B273" s="53" t="s">
        <v>21</v>
      </c>
      <c r="C273" s="54" t="s">
        <v>185</v>
      </c>
      <c r="D273" s="55" t="s">
        <v>186</v>
      </c>
      <c r="E273" s="56"/>
      <c r="F273" s="57"/>
      <c r="G273" s="57"/>
      <c r="H273" s="57"/>
      <c r="I273" s="57"/>
      <c r="J273" s="57"/>
      <c r="K273" s="57"/>
      <c r="L273" s="57"/>
      <c r="M273" s="58"/>
      <c r="N273" s="59"/>
      <c r="O273" s="73"/>
    </row>
    <row r="274" spans="1:15" ht="115.2" x14ac:dyDescent="0.3">
      <c r="A274" s="52">
        <v>9229</v>
      </c>
      <c r="B274" s="53" t="s">
        <v>21</v>
      </c>
      <c r="C274" s="72" t="s">
        <v>187</v>
      </c>
      <c r="D274" s="75" t="s">
        <v>188</v>
      </c>
      <c r="E274" s="56" t="s">
        <v>89</v>
      </c>
      <c r="F274" s="57"/>
      <c r="G274" s="57"/>
      <c r="H274" s="57"/>
      <c r="I274" s="57"/>
      <c r="J274" s="57"/>
      <c r="K274" s="57"/>
      <c r="L274" s="57">
        <f>SUM(J275:J276)</f>
        <v>2</v>
      </c>
      <c r="M274" s="58">
        <v>2</v>
      </c>
      <c r="N274" s="59"/>
      <c r="O274" s="73">
        <f>+ROUND(M274*N274,2)</f>
        <v>0</v>
      </c>
    </row>
    <row r="275" spans="1:15" x14ac:dyDescent="0.3">
      <c r="A275" s="52">
        <v>9230</v>
      </c>
      <c r="B275" s="53"/>
      <c r="C275" s="72"/>
      <c r="D275" s="74" t="s">
        <v>132</v>
      </c>
      <c r="E275" s="56"/>
      <c r="F275" s="57">
        <v>1</v>
      </c>
      <c r="G275" s="57"/>
      <c r="H275" s="57"/>
      <c r="I275" s="57"/>
      <c r="J275" s="57">
        <f t="shared" ref="J275:J300" si="44">PRODUCT(F275:I275)</f>
        <v>1</v>
      </c>
      <c r="K275" s="57"/>
      <c r="L275" s="57"/>
      <c r="M275" s="58"/>
      <c r="N275" s="59"/>
      <c r="O275" s="73"/>
    </row>
    <row r="276" spans="1:15" x14ac:dyDescent="0.3">
      <c r="A276" s="52">
        <v>9231</v>
      </c>
      <c r="B276" s="53"/>
      <c r="C276" s="72"/>
      <c r="D276" s="74" t="s">
        <v>133</v>
      </c>
      <c r="E276" s="56"/>
      <c r="F276" s="57">
        <v>1</v>
      </c>
      <c r="G276" s="57"/>
      <c r="H276" s="57"/>
      <c r="I276" s="57"/>
      <c r="J276" s="57">
        <f t="shared" si="44"/>
        <v>1</v>
      </c>
      <c r="K276" s="57"/>
      <c r="L276" s="57"/>
      <c r="M276" s="58"/>
      <c r="N276" s="59"/>
      <c r="O276" s="73"/>
    </row>
    <row r="277" spans="1:15" ht="72" x14ac:dyDescent="0.3">
      <c r="A277" s="52">
        <v>9232</v>
      </c>
      <c r="B277" s="53" t="s">
        <v>21</v>
      </c>
      <c r="C277" s="72" t="s">
        <v>189</v>
      </c>
      <c r="D277" s="75" t="s">
        <v>190</v>
      </c>
      <c r="E277" s="56" t="s">
        <v>89</v>
      </c>
      <c r="F277" s="57"/>
      <c r="G277" s="57"/>
      <c r="H277" s="57"/>
      <c r="I277" s="57"/>
      <c r="J277" s="57"/>
      <c r="K277" s="57"/>
      <c r="L277" s="57">
        <f>SUM(J278:J279)</f>
        <v>3</v>
      </c>
      <c r="M277" s="58">
        <v>3</v>
      </c>
      <c r="N277" s="59"/>
      <c r="O277" s="73">
        <f t="shared" ref="O277:O301" si="45">+ROUND(M277*N277,2)</f>
        <v>0</v>
      </c>
    </row>
    <row r="278" spans="1:15" x14ac:dyDescent="0.3">
      <c r="A278" s="52">
        <v>9233</v>
      </c>
      <c r="B278" s="53"/>
      <c r="C278" s="72"/>
      <c r="D278" s="74" t="s">
        <v>132</v>
      </c>
      <c r="E278" s="56"/>
      <c r="F278" s="57">
        <v>1</v>
      </c>
      <c r="G278" s="57"/>
      <c r="H278" s="57"/>
      <c r="I278" s="57"/>
      <c r="J278" s="57">
        <f t="shared" ref="J278:J279" si="46">PRODUCT(F278:I278)</f>
        <v>1</v>
      </c>
      <c r="K278" s="57"/>
      <c r="L278" s="57"/>
      <c r="M278" s="58"/>
      <c r="N278" s="59"/>
      <c r="O278" s="73"/>
    </row>
    <row r="279" spans="1:15" x14ac:dyDescent="0.3">
      <c r="A279" s="52">
        <v>9234</v>
      </c>
      <c r="B279" s="53"/>
      <c r="C279" s="72"/>
      <c r="D279" s="74" t="s">
        <v>133</v>
      </c>
      <c r="E279" s="56"/>
      <c r="F279" s="57">
        <v>2</v>
      </c>
      <c r="G279" s="57"/>
      <c r="H279" s="57"/>
      <c r="I279" s="57"/>
      <c r="J279" s="57">
        <f t="shared" si="46"/>
        <v>2</v>
      </c>
      <c r="K279" s="57"/>
      <c r="L279" s="57"/>
      <c r="M279" s="58"/>
      <c r="N279" s="59"/>
      <c r="O279" s="73"/>
    </row>
    <row r="280" spans="1:15" ht="72" collapsed="1" x14ac:dyDescent="0.3">
      <c r="A280" s="52">
        <v>9235</v>
      </c>
      <c r="B280" s="53" t="s">
        <v>21</v>
      </c>
      <c r="C280" s="72" t="s">
        <v>191</v>
      </c>
      <c r="D280" s="75" t="s">
        <v>192</v>
      </c>
      <c r="E280" s="56" t="s">
        <v>36</v>
      </c>
      <c r="F280" s="57"/>
      <c r="G280" s="57"/>
      <c r="H280" s="57"/>
      <c r="I280" s="57"/>
      <c r="J280" s="57"/>
      <c r="K280" s="57"/>
      <c r="L280" s="57">
        <f>SUM(J281:J282)</f>
        <v>3.85</v>
      </c>
      <c r="M280" s="58">
        <v>3.85</v>
      </c>
      <c r="N280" s="59"/>
      <c r="O280" s="73">
        <f t="shared" si="45"/>
        <v>0</v>
      </c>
    </row>
    <row r="281" spans="1:15" x14ac:dyDescent="0.3">
      <c r="A281" s="52">
        <v>9236</v>
      </c>
      <c r="B281" s="53"/>
      <c r="C281" s="72"/>
      <c r="D281" s="74" t="s">
        <v>132</v>
      </c>
      <c r="E281" s="63"/>
      <c r="F281" s="57">
        <v>1</v>
      </c>
      <c r="G281" s="57">
        <v>1.1000000000000001</v>
      </c>
      <c r="H281" s="57"/>
      <c r="I281" s="57"/>
      <c r="J281" s="57">
        <f t="shared" si="44"/>
        <v>1.1000000000000001</v>
      </c>
      <c r="K281" s="57"/>
      <c r="L281" s="57"/>
      <c r="M281" s="58"/>
      <c r="N281" s="59"/>
      <c r="O281" s="73"/>
    </row>
    <row r="282" spans="1:15" x14ac:dyDescent="0.3">
      <c r="A282" s="52">
        <v>9237</v>
      </c>
      <c r="B282" s="53"/>
      <c r="C282" s="72"/>
      <c r="D282" s="74" t="s">
        <v>133</v>
      </c>
      <c r="E282" s="63"/>
      <c r="F282" s="57">
        <v>1</v>
      </c>
      <c r="G282" s="57">
        <v>2.75</v>
      </c>
      <c r="H282" s="57"/>
      <c r="I282" s="57"/>
      <c r="J282" s="57">
        <f t="shared" si="44"/>
        <v>2.75</v>
      </c>
      <c r="K282" s="57"/>
      <c r="L282" s="57"/>
      <c r="M282" s="58"/>
      <c r="N282" s="59"/>
      <c r="O282" s="73"/>
    </row>
    <row r="283" spans="1:15" ht="72" x14ac:dyDescent="0.3">
      <c r="A283" s="52">
        <v>9238</v>
      </c>
      <c r="B283" s="53" t="s">
        <v>21</v>
      </c>
      <c r="C283" s="72" t="s">
        <v>193</v>
      </c>
      <c r="D283" s="75" t="s">
        <v>194</v>
      </c>
      <c r="E283" s="56" t="s">
        <v>89</v>
      </c>
      <c r="F283" s="57"/>
      <c r="G283" s="57"/>
      <c r="H283" s="57"/>
      <c r="I283" s="57"/>
      <c r="J283" s="57"/>
      <c r="K283" s="57"/>
      <c r="L283" s="57">
        <f>SUM(J284:J285)</f>
        <v>2</v>
      </c>
      <c r="M283" s="58">
        <v>2</v>
      </c>
      <c r="N283" s="59"/>
      <c r="O283" s="73">
        <f t="shared" si="45"/>
        <v>0</v>
      </c>
    </row>
    <row r="284" spans="1:15" x14ac:dyDescent="0.3">
      <c r="A284" s="52">
        <v>9239</v>
      </c>
      <c r="B284" s="53"/>
      <c r="C284" s="72"/>
      <c r="D284" s="74" t="s">
        <v>132</v>
      </c>
      <c r="E284" s="56"/>
      <c r="F284" s="57">
        <v>1</v>
      </c>
      <c r="G284" s="57"/>
      <c r="H284" s="57"/>
      <c r="I284" s="57"/>
      <c r="J284" s="57">
        <f t="shared" si="44"/>
        <v>1</v>
      </c>
      <c r="K284" s="57"/>
      <c r="L284" s="57"/>
      <c r="M284" s="58"/>
      <c r="N284" s="59"/>
      <c r="O284" s="73"/>
    </row>
    <row r="285" spans="1:15" x14ac:dyDescent="0.3">
      <c r="A285" s="52">
        <v>9240</v>
      </c>
      <c r="B285" s="53"/>
      <c r="C285" s="72"/>
      <c r="D285" s="74" t="s">
        <v>133</v>
      </c>
      <c r="E285" s="56"/>
      <c r="F285" s="57">
        <v>1</v>
      </c>
      <c r="G285" s="57"/>
      <c r="H285" s="57"/>
      <c r="I285" s="57"/>
      <c r="J285" s="57">
        <f t="shared" si="44"/>
        <v>1</v>
      </c>
      <c r="K285" s="57"/>
      <c r="L285" s="57"/>
      <c r="M285" s="58"/>
      <c r="N285" s="59"/>
      <c r="O285" s="73"/>
    </row>
    <row r="286" spans="1:15" ht="129.6" x14ac:dyDescent="0.3">
      <c r="A286" s="52">
        <v>9241</v>
      </c>
      <c r="B286" s="53" t="s">
        <v>21</v>
      </c>
      <c r="C286" s="72" t="s">
        <v>195</v>
      </c>
      <c r="D286" s="75" t="s">
        <v>196</v>
      </c>
      <c r="E286" s="56" t="s">
        <v>36</v>
      </c>
      <c r="F286" s="57"/>
      <c r="G286" s="57"/>
      <c r="H286" s="57"/>
      <c r="I286" s="57"/>
      <c r="J286" s="57"/>
      <c r="K286" s="57"/>
      <c r="L286" s="57">
        <f>SUM(J287:J288)</f>
        <v>19</v>
      </c>
      <c r="M286" s="58">
        <v>19</v>
      </c>
      <c r="N286" s="59"/>
      <c r="O286" s="73">
        <f t="shared" si="45"/>
        <v>0</v>
      </c>
    </row>
    <row r="287" spans="1:15" x14ac:dyDescent="0.3">
      <c r="A287" s="52">
        <v>9242</v>
      </c>
      <c r="B287" s="53"/>
      <c r="C287" s="72"/>
      <c r="D287" s="74" t="s">
        <v>132</v>
      </c>
      <c r="E287" s="56"/>
      <c r="F287" s="57">
        <v>1</v>
      </c>
      <c r="G287" s="57">
        <f>(2.3*2)+(1.5*2)</f>
        <v>7.6</v>
      </c>
      <c r="H287" s="57"/>
      <c r="I287" s="57"/>
      <c r="J287" s="57">
        <f t="shared" si="44"/>
        <v>7.6</v>
      </c>
      <c r="K287" s="57"/>
      <c r="L287" s="57"/>
      <c r="M287" s="58"/>
      <c r="N287" s="59"/>
      <c r="O287" s="73"/>
    </row>
    <row r="288" spans="1:15" x14ac:dyDescent="0.3">
      <c r="A288" s="52">
        <v>9243</v>
      </c>
      <c r="B288" s="53"/>
      <c r="C288" s="72"/>
      <c r="D288" s="74" t="s">
        <v>133</v>
      </c>
      <c r="E288" s="56"/>
      <c r="F288" s="57">
        <v>1</v>
      </c>
      <c r="G288" s="57">
        <f>(2.7*2)+(2*1.5*2)</f>
        <v>11.4</v>
      </c>
      <c r="H288" s="57"/>
      <c r="I288" s="57"/>
      <c r="J288" s="57">
        <f t="shared" si="44"/>
        <v>11.4</v>
      </c>
      <c r="K288" s="57"/>
      <c r="L288" s="57"/>
      <c r="M288" s="58"/>
      <c r="N288" s="59"/>
      <c r="O288" s="73"/>
    </row>
    <row r="289" spans="1:15" ht="57.6" collapsed="1" x14ac:dyDescent="0.3">
      <c r="A289" s="52">
        <v>9244</v>
      </c>
      <c r="B289" s="53" t="s">
        <v>21</v>
      </c>
      <c r="C289" s="72" t="s">
        <v>197</v>
      </c>
      <c r="D289" s="75" t="s">
        <v>198</v>
      </c>
      <c r="E289" s="56" t="s">
        <v>89</v>
      </c>
      <c r="F289" s="57"/>
      <c r="G289" s="57"/>
      <c r="H289" s="57"/>
      <c r="I289" s="57"/>
      <c r="J289" s="57"/>
      <c r="K289" s="57"/>
      <c r="L289" s="57">
        <f>SUM(J290:J291)</f>
        <v>5</v>
      </c>
      <c r="M289" s="58">
        <v>5</v>
      </c>
      <c r="N289" s="59"/>
      <c r="O289" s="73">
        <f t="shared" si="45"/>
        <v>0</v>
      </c>
    </row>
    <row r="290" spans="1:15" x14ac:dyDescent="0.3">
      <c r="A290" s="52">
        <v>9245</v>
      </c>
      <c r="B290" s="53"/>
      <c r="C290" s="72"/>
      <c r="D290" s="74" t="s">
        <v>132</v>
      </c>
      <c r="E290" s="56"/>
      <c r="F290" s="57">
        <v>2</v>
      </c>
      <c r="G290" s="57"/>
      <c r="H290" s="57"/>
      <c r="I290" s="57"/>
      <c r="J290" s="57">
        <f t="shared" ref="J290:J291" si="47">PRODUCT(F290:I290)</f>
        <v>2</v>
      </c>
      <c r="K290" s="57"/>
      <c r="L290" s="57"/>
      <c r="M290" s="58"/>
      <c r="N290" s="59"/>
      <c r="O290" s="73"/>
    </row>
    <row r="291" spans="1:15" x14ac:dyDescent="0.3">
      <c r="A291" s="52">
        <v>9246</v>
      </c>
      <c r="B291" s="53"/>
      <c r="C291" s="72"/>
      <c r="D291" s="74" t="s">
        <v>133</v>
      </c>
      <c r="E291" s="56"/>
      <c r="F291" s="57">
        <v>3</v>
      </c>
      <c r="G291" s="57"/>
      <c r="H291" s="57"/>
      <c r="I291" s="57"/>
      <c r="J291" s="57">
        <f t="shared" si="47"/>
        <v>3</v>
      </c>
      <c r="K291" s="57"/>
      <c r="L291" s="57"/>
      <c r="M291" s="58"/>
      <c r="N291" s="59"/>
      <c r="O291" s="73"/>
    </row>
    <row r="292" spans="1:15" ht="43.2" x14ac:dyDescent="0.3">
      <c r="A292" s="52">
        <v>9247</v>
      </c>
      <c r="B292" s="53" t="s">
        <v>21</v>
      </c>
      <c r="C292" s="72" t="s">
        <v>199</v>
      </c>
      <c r="D292" s="75" t="s">
        <v>200</v>
      </c>
      <c r="E292" s="56" t="s">
        <v>89</v>
      </c>
      <c r="F292" s="57"/>
      <c r="G292" s="57"/>
      <c r="H292" s="57"/>
      <c r="I292" s="57"/>
      <c r="J292" s="57"/>
      <c r="K292" s="57"/>
      <c r="L292" s="57">
        <f>SUM(J293:J294)</f>
        <v>2</v>
      </c>
      <c r="M292" s="58">
        <v>2</v>
      </c>
      <c r="N292" s="59"/>
      <c r="O292" s="73">
        <f t="shared" si="45"/>
        <v>0</v>
      </c>
    </row>
    <row r="293" spans="1:15" x14ac:dyDescent="0.3">
      <c r="A293" s="52">
        <v>9248</v>
      </c>
      <c r="B293" s="53"/>
      <c r="C293" s="72"/>
      <c r="D293" s="74" t="s">
        <v>132</v>
      </c>
      <c r="E293" s="56"/>
      <c r="F293" s="57">
        <v>1</v>
      </c>
      <c r="G293" s="57"/>
      <c r="H293" s="57"/>
      <c r="I293" s="57"/>
      <c r="J293" s="57">
        <f t="shared" si="44"/>
        <v>1</v>
      </c>
      <c r="K293" s="57"/>
      <c r="L293" s="57"/>
      <c r="M293" s="58"/>
      <c r="N293" s="59"/>
      <c r="O293" s="73"/>
    </row>
    <row r="294" spans="1:15" x14ac:dyDescent="0.3">
      <c r="A294" s="52">
        <v>9249</v>
      </c>
      <c r="B294" s="53"/>
      <c r="C294" s="72"/>
      <c r="D294" s="74" t="s">
        <v>133</v>
      </c>
      <c r="E294" s="56"/>
      <c r="F294" s="57">
        <v>1</v>
      </c>
      <c r="G294" s="57"/>
      <c r="H294" s="57"/>
      <c r="I294" s="57"/>
      <c r="J294" s="57">
        <f t="shared" si="44"/>
        <v>1</v>
      </c>
      <c r="K294" s="57"/>
      <c r="L294" s="57"/>
      <c r="M294" s="58"/>
      <c r="N294" s="59"/>
      <c r="O294" s="73"/>
    </row>
    <row r="295" spans="1:15" ht="158.4" x14ac:dyDescent="0.3">
      <c r="A295" s="52">
        <v>9250</v>
      </c>
      <c r="B295" s="53" t="s">
        <v>21</v>
      </c>
      <c r="C295" s="72" t="s">
        <v>201</v>
      </c>
      <c r="D295" s="75" t="s">
        <v>202</v>
      </c>
      <c r="E295" s="56" t="s">
        <v>36</v>
      </c>
      <c r="F295" s="57"/>
      <c r="G295" s="57"/>
      <c r="H295" s="57"/>
      <c r="I295" s="57"/>
      <c r="J295" s="57"/>
      <c r="K295" s="57"/>
      <c r="L295" s="57">
        <f>SUM(J296:J297)</f>
        <v>38.087500000000006</v>
      </c>
      <c r="M295" s="58">
        <v>38.088000000000001</v>
      </c>
      <c r="N295" s="59"/>
      <c r="O295" s="73">
        <f t="shared" si="45"/>
        <v>0</v>
      </c>
    </row>
    <row r="296" spans="1:15" x14ac:dyDescent="0.3">
      <c r="A296" s="52">
        <v>9251</v>
      </c>
      <c r="B296" s="53"/>
      <c r="C296" s="72"/>
      <c r="D296" s="74" t="s">
        <v>132</v>
      </c>
      <c r="E296" s="63"/>
      <c r="F296" s="57">
        <v>1</v>
      </c>
      <c r="G296" s="57">
        <f>8.797+(13.323*0.3)</f>
        <v>12.793900000000001</v>
      </c>
      <c r="H296" s="57"/>
      <c r="I296" s="57"/>
      <c r="J296" s="57">
        <f>PRODUCT(F296:I296)</f>
        <v>12.793900000000001</v>
      </c>
      <c r="K296" s="57"/>
      <c r="L296" s="57"/>
      <c r="M296" s="58"/>
      <c r="N296" s="59"/>
      <c r="O296" s="73"/>
    </row>
    <row r="297" spans="1:15" x14ac:dyDescent="0.3">
      <c r="A297" s="52">
        <v>9252</v>
      </c>
      <c r="B297" s="53"/>
      <c r="C297" s="72"/>
      <c r="D297" s="74" t="s">
        <v>133</v>
      </c>
      <c r="E297" s="63"/>
      <c r="F297" s="57">
        <v>1</v>
      </c>
      <c r="G297" s="57">
        <f>18.507+(22.622*0.3)</f>
        <v>25.293600000000001</v>
      </c>
      <c r="H297" s="57"/>
      <c r="I297" s="57"/>
      <c r="J297" s="57">
        <f>PRODUCT(F297:I297)</f>
        <v>25.293600000000001</v>
      </c>
      <c r="K297" s="57"/>
      <c r="L297" s="57"/>
      <c r="M297" s="58"/>
      <c r="N297" s="59"/>
      <c r="O297" s="73"/>
    </row>
    <row r="298" spans="1:15" ht="172.8" x14ac:dyDescent="0.3">
      <c r="A298" s="52">
        <v>9253</v>
      </c>
      <c r="B298" s="53" t="s">
        <v>21</v>
      </c>
      <c r="C298" s="72" t="s">
        <v>203</v>
      </c>
      <c r="D298" s="75" t="s">
        <v>204</v>
      </c>
      <c r="E298" s="56" t="s">
        <v>89</v>
      </c>
      <c r="F298" s="57"/>
      <c r="G298" s="57"/>
      <c r="H298" s="57"/>
      <c r="I298" s="57"/>
      <c r="J298" s="57"/>
      <c r="K298" s="57"/>
      <c r="L298" s="57">
        <f>SUM(J299:J300)</f>
        <v>3</v>
      </c>
      <c r="M298" s="58">
        <v>3</v>
      </c>
      <c r="N298" s="59"/>
      <c r="O298" s="73">
        <f t="shared" si="45"/>
        <v>0</v>
      </c>
    </row>
    <row r="299" spans="1:15" x14ac:dyDescent="0.3">
      <c r="A299" s="52">
        <v>9254</v>
      </c>
      <c r="B299" s="53"/>
      <c r="C299" s="72"/>
      <c r="D299" s="74" t="s">
        <v>132</v>
      </c>
      <c r="E299" s="56"/>
      <c r="F299" s="57">
        <v>1</v>
      </c>
      <c r="G299" s="57"/>
      <c r="H299" s="57"/>
      <c r="I299" s="57"/>
      <c r="J299" s="57">
        <f t="shared" si="44"/>
        <v>1</v>
      </c>
      <c r="K299" s="57"/>
      <c r="L299" s="57"/>
      <c r="M299" s="58"/>
      <c r="N299" s="59"/>
      <c r="O299" s="73"/>
    </row>
    <row r="300" spans="1:15" x14ac:dyDescent="0.3">
      <c r="A300" s="52">
        <v>9255</v>
      </c>
      <c r="B300" s="53"/>
      <c r="C300" s="72"/>
      <c r="D300" s="74" t="s">
        <v>133</v>
      </c>
      <c r="E300" s="56"/>
      <c r="F300" s="57">
        <v>2</v>
      </c>
      <c r="G300" s="57"/>
      <c r="H300" s="57"/>
      <c r="I300" s="57"/>
      <c r="J300" s="57">
        <f t="shared" si="44"/>
        <v>2</v>
      </c>
      <c r="K300" s="57"/>
      <c r="L300" s="57"/>
      <c r="M300" s="58"/>
      <c r="N300" s="59"/>
      <c r="O300" s="73"/>
    </row>
    <row r="301" spans="1:15" ht="43.2" x14ac:dyDescent="0.3">
      <c r="A301" s="52">
        <v>9256</v>
      </c>
      <c r="B301" s="53" t="s">
        <v>21</v>
      </c>
      <c r="C301" s="72" t="s">
        <v>205</v>
      </c>
      <c r="D301" s="75" t="s">
        <v>206</v>
      </c>
      <c r="E301" s="56" t="s">
        <v>89</v>
      </c>
      <c r="F301" s="57"/>
      <c r="G301" s="57"/>
      <c r="H301" s="57"/>
      <c r="I301" s="57"/>
      <c r="J301" s="57"/>
      <c r="K301" s="57"/>
      <c r="L301" s="57">
        <f>SUM(J302:J303)</f>
        <v>6</v>
      </c>
      <c r="M301" s="58">
        <v>6</v>
      </c>
      <c r="N301" s="59"/>
      <c r="O301" s="73">
        <f t="shared" si="45"/>
        <v>0</v>
      </c>
    </row>
    <row r="302" spans="1:15" x14ac:dyDescent="0.3">
      <c r="A302" s="52">
        <v>9257</v>
      </c>
      <c r="B302" s="53"/>
      <c r="C302" s="72"/>
      <c r="D302" s="74" t="s">
        <v>132</v>
      </c>
      <c r="E302" s="56"/>
      <c r="F302" s="57">
        <v>2</v>
      </c>
      <c r="G302" s="57"/>
      <c r="H302" s="57"/>
      <c r="I302" s="57"/>
      <c r="J302" s="57">
        <f t="shared" ref="J302:J303" si="48">PRODUCT(F302:I302)</f>
        <v>2</v>
      </c>
      <c r="K302" s="57"/>
      <c r="L302" s="57"/>
      <c r="M302" s="58"/>
      <c r="N302" s="59"/>
      <c r="O302" s="73"/>
    </row>
    <row r="303" spans="1:15" x14ac:dyDescent="0.3">
      <c r="A303" s="52">
        <v>9258</v>
      </c>
      <c r="B303" s="53"/>
      <c r="C303" s="72"/>
      <c r="D303" s="74" t="s">
        <v>133</v>
      </c>
      <c r="E303" s="56"/>
      <c r="F303" s="57">
        <v>4</v>
      </c>
      <c r="G303" s="57"/>
      <c r="H303" s="57"/>
      <c r="I303" s="57"/>
      <c r="J303" s="57">
        <f t="shared" si="48"/>
        <v>4</v>
      </c>
      <c r="K303" s="57"/>
      <c r="L303" s="57"/>
      <c r="M303" s="58"/>
      <c r="N303" s="59"/>
      <c r="O303" s="73"/>
    </row>
    <row r="304" spans="1:15" x14ac:dyDescent="0.3">
      <c r="A304" s="52">
        <v>9259</v>
      </c>
      <c r="B304" s="53" t="s">
        <v>21</v>
      </c>
      <c r="C304" s="54" t="s">
        <v>207</v>
      </c>
      <c r="D304" s="71" t="s">
        <v>208</v>
      </c>
      <c r="E304" s="63"/>
      <c r="F304" s="57"/>
      <c r="G304" s="57"/>
      <c r="H304" s="57"/>
      <c r="I304" s="57"/>
      <c r="J304" s="57"/>
      <c r="K304" s="57"/>
      <c r="L304" s="57"/>
      <c r="M304" s="66"/>
      <c r="N304" s="67"/>
      <c r="O304" s="67"/>
    </row>
    <row r="305" spans="1:15" ht="230.4" collapsed="1" x14ac:dyDescent="0.3">
      <c r="A305" s="52">
        <v>9260</v>
      </c>
      <c r="B305" s="53" t="s">
        <v>21</v>
      </c>
      <c r="C305" s="72" t="s">
        <v>209</v>
      </c>
      <c r="D305" s="60" t="s">
        <v>210</v>
      </c>
      <c r="E305" s="63" t="s">
        <v>84</v>
      </c>
      <c r="F305" s="57"/>
      <c r="G305" s="57"/>
      <c r="H305" s="57"/>
      <c r="I305" s="57"/>
      <c r="J305" s="57"/>
      <c r="K305" s="57"/>
      <c r="L305" s="57">
        <f>SUM(J306:J307)</f>
        <v>69.155000000000001</v>
      </c>
      <c r="M305" s="58">
        <v>69.155000000000001</v>
      </c>
      <c r="N305" s="59"/>
      <c r="O305" s="73">
        <f>+ROUND(M305*N305,2)</f>
        <v>0</v>
      </c>
    </row>
    <row r="306" spans="1:15" x14ac:dyDescent="0.3">
      <c r="A306" s="52">
        <v>9261</v>
      </c>
      <c r="B306" s="53"/>
      <c r="C306" s="54"/>
      <c r="D306" s="74" t="s">
        <v>211</v>
      </c>
      <c r="E306" s="63"/>
      <c r="F306" s="57">
        <v>1</v>
      </c>
      <c r="G306" s="57">
        <v>56.494999999999997</v>
      </c>
      <c r="H306" s="57"/>
      <c r="I306" s="57"/>
      <c r="J306" s="57">
        <f t="shared" ref="J306:J309" si="49">PRODUCT(F306:I306)</f>
        <v>56.494999999999997</v>
      </c>
      <c r="K306" s="57"/>
      <c r="L306" s="57"/>
      <c r="M306" s="66"/>
      <c r="N306" s="67"/>
      <c r="O306" s="67"/>
    </row>
    <row r="307" spans="1:15" x14ac:dyDescent="0.3">
      <c r="A307" s="52">
        <v>9262</v>
      </c>
      <c r="B307" s="53"/>
      <c r="C307" s="54"/>
      <c r="D307" s="74" t="s">
        <v>212</v>
      </c>
      <c r="E307" s="63"/>
      <c r="F307" s="57">
        <v>2</v>
      </c>
      <c r="G307" s="57">
        <f>1.03+5.3</f>
        <v>6.33</v>
      </c>
      <c r="H307" s="57"/>
      <c r="I307" s="57"/>
      <c r="J307" s="57">
        <f t="shared" si="49"/>
        <v>12.66</v>
      </c>
      <c r="K307" s="57"/>
      <c r="L307" s="57"/>
      <c r="M307" s="66"/>
      <c r="N307" s="67"/>
      <c r="O307" s="67"/>
    </row>
    <row r="308" spans="1:15" ht="43.2" x14ac:dyDescent="0.3">
      <c r="A308" s="52">
        <v>9263</v>
      </c>
      <c r="B308" s="53" t="s">
        <v>21</v>
      </c>
      <c r="C308" s="72" t="s">
        <v>213</v>
      </c>
      <c r="D308" s="60" t="s">
        <v>214</v>
      </c>
      <c r="E308" s="63" t="s">
        <v>84</v>
      </c>
      <c r="F308" s="57">
        <v>1</v>
      </c>
      <c r="G308" s="57">
        <v>56.494999999999997</v>
      </c>
      <c r="H308" s="57"/>
      <c r="I308" s="57"/>
      <c r="J308" s="57">
        <f t="shared" si="49"/>
        <v>56.494999999999997</v>
      </c>
      <c r="K308" s="57"/>
      <c r="L308" s="57">
        <f>+J308</f>
        <v>56.494999999999997</v>
      </c>
      <c r="M308" s="58">
        <v>56.494999999999997</v>
      </c>
      <c r="N308" s="59"/>
      <c r="O308" s="73">
        <f>+ROUND(M308*N308,2)</f>
        <v>0</v>
      </c>
    </row>
    <row r="309" spans="1:15" ht="244.8" x14ac:dyDescent="0.3">
      <c r="A309" s="52">
        <v>9264</v>
      </c>
      <c r="B309" s="53" t="s">
        <v>21</v>
      </c>
      <c r="C309" s="72" t="s">
        <v>215</v>
      </c>
      <c r="D309" s="60" t="s">
        <v>216</v>
      </c>
      <c r="E309" s="63" t="s">
        <v>36</v>
      </c>
      <c r="F309" s="57">
        <v>1</v>
      </c>
      <c r="G309" s="57">
        <v>55.42</v>
      </c>
      <c r="H309" s="57">
        <v>3.8</v>
      </c>
      <c r="I309" s="57"/>
      <c r="J309" s="57">
        <f t="shared" si="49"/>
        <v>210.596</v>
      </c>
      <c r="K309" s="57"/>
      <c r="L309" s="57">
        <f>+J309</f>
        <v>210.596</v>
      </c>
      <c r="M309" s="58">
        <v>210.596</v>
      </c>
      <c r="N309" s="59"/>
      <c r="O309" s="73">
        <f>+ROUND(M309*N309,2)</f>
        <v>0</v>
      </c>
    </row>
    <row r="310" spans="1:15" x14ac:dyDescent="0.3">
      <c r="A310" s="52">
        <v>9265</v>
      </c>
      <c r="B310" s="53" t="s">
        <v>21</v>
      </c>
      <c r="C310" s="54" t="s">
        <v>217</v>
      </c>
      <c r="D310" s="71" t="s">
        <v>218</v>
      </c>
      <c r="E310" s="63"/>
      <c r="F310" s="57"/>
      <c r="G310" s="57"/>
      <c r="H310" s="57"/>
      <c r="I310" s="57"/>
      <c r="J310" s="57"/>
      <c r="K310" s="57"/>
      <c r="L310" s="57"/>
      <c r="M310" s="66"/>
      <c r="N310" s="67"/>
      <c r="O310" s="67"/>
    </row>
    <row r="311" spans="1:15" ht="72" x14ac:dyDescent="0.3">
      <c r="A311" s="52">
        <v>9266</v>
      </c>
      <c r="B311" s="53" t="s">
        <v>21</v>
      </c>
      <c r="C311" s="72" t="s">
        <v>219</v>
      </c>
      <c r="D311" s="75" t="s">
        <v>220</v>
      </c>
      <c r="E311" s="63" t="s">
        <v>36</v>
      </c>
      <c r="F311" s="57">
        <v>1</v>
      </c>
      <c r="G311" s="57">
        <v>3631.7</v>
      </c>
      <c r="H311" s="57"/>
      <c r="I311" s="57"/>
      <c r="J311" s="57">
        <f t="shared" ref="J311:J313" si="50">PRODUCT(F311:I311)</f>
        <v>3631.7</v>
      </c>
      <c r="K311" s="57"/>
      <c r="L311" s="57">
        <f t="shared" ref="L311:L312" si="51">+J311</f>
        <v>3631.7</v>
      </c>
      <c r="M311" s="58">
        <v>3631.7</v>
      </c>
      <c r="N311" s="59"/>
      <c r="O311" s="73">
        <f t="shared" ref="O311:O312" si="52">+ROUND(M311*N311,2)</f>
        <v>0</v>
      </c>
    </row>
    <row r="312" spans="1:15" ht="151.5" customHeight="1" x14ac:dyDescent="0.3">
      <c r="A312" s="52">
        <v>9267</v>
      </c>
      <c r="B312" s="53" t="s">
        <v>21</v>
      </c>
      <c r="C312" s="72" t="s">
        <v>221</v>
      </c>
      <c r="D312" s="75" t="s">
        <v>222</v>
      </c>
      <c r="E312" s="63" t="s">
        <v>36</v>
      </c>
      <c r="F312" s="57">
        <v>1</v>
      </c>
      <c r="G312" s="57">
        <f>1101.733+955.906+722.119</f>
        <v>2779.7580000000003</v>
      </c>
      <c r="H312" s="57"/>
      <c r="I312" s="57"/>
      <c r="J312" s="57">
        <f t="shared" si="50"/>
        <v>2779.7580000000003</v>
      </c>
      <c r="K312" s="57"/>
      <c r="L312" s="57">
        <f t="shared" si="51"/>
        <v>2779.7580000000003</v>
      </c>
      <c r="M312" s="58">
        <v>2779.7580000000003</v>
      </c>
      <c r="N312" s="59"/>
      <c r="O312" s="73">
        <f t="shared" si="52"/>
        <v>0</v>
      </c>
    </row>
    <row r="313" spans="1:15" ht="216" x14ac:dyDescent="0.3">
      <c r="A313" s="52">
        <v>9268</v>
      </c>
      <c r="B313" s="53" t="s">
        <v>21</v>
      </c>
      <c r="C313" s="72" t="s">
        <v>223</v>
      </c>
      <c r="D313" s="75" t="s">
        <v>224</v>
      </c>
      <c r="E313" s="56" t="s">
        <v>36</v>
      </c>
      <c r="F313" s="57">
        <v>1</v>
      </c>
      <c r="G313" s="57">
        <f>144.252+113.015+59.563+60.535+129.826+217.221+70.875+78.845+152.069+426.052+441.934+285.689+170.068</f>
        <v>2349.9440000000004</v>
      </c>
      <c r="H313" s="57"/>
      <c r="I313" s="57"/>
      <c r="J313" s="57">
        <f t="shared" si="50"/>
        <v>2349.9440000000004</v>
      </c>
      <c r="K313" s="57"/>
      <c r="L313" s="57">
        <f>+J313</f>
        <v>2349.9440000000004</v>
      </c>
      <c r="M313" s="58">
        <v>2349.9440000000004</v>
      </c>
      <c r="N313" s="59"/>
      <c r="O313" s="73">
        <f>+ROUND(M313*N313,2)</f>
        <v>0</v>
      </c>
    </row>
    <row r="314" spans="1:15" ht="86.4" x14ac:dyDescent="0.3">
      <c r="A314" s="52">
        <v>9269</v>
      </c>
      <c r="B314" s="53"/>
      <c r="C314" s="72" t="s">
        <v>225</v>
      </c>
      <c r="D314" s="75" t="s">
        <v>226</v>
      </c>
      <c r="E314" s="56" t="s">
        <v>50</v>
      </c>
      <c r="F314" s="57">
        <v>1</v>
      </c>
      <c r="G314" s="57">
        <v>97.694000000000003</v>
      </c>
      <c r="H314" s="57"/>
      <c r="I314" s="57"/>
      <c r="J314" s="57">
        <v>97.694000000000003</v>
      </c>
      <c r="K314" s="57"/>
      <c r="L314" s="57">
        <v>97.694000000000003</v>
      </c>
      <c r="M314" s="58">
        <v>97.694000000000003</v>
      </c>
      <c r="N314" s="59"/>
      <c r="O314" s="73">
        <f>+ROUND(M314*N314,2)</f>
        <v>0</v>
      </c>
    </row>
    <row r="315" spans="1:15" ht="43.2" x14ac:dyDescent="0.3">
      <c r="A315" s="52">
        <v>9270</v>
      </c>
      <c r="B315" s="53"/>
      <c r="C315" s="72" t="s">
        <v>227</v>
      </c>
      <c r="D315" s="75" t="s">
        <v>228</v>
      </c>
      <c r="E315" s="56" t="s">
        <v>89</v>
      </c>
      <c r="F315" s="57"/>
      <c r="G315" s="57"/>
      <c r="H315" s="57"/>
      <c r="I315" s="57"/>
      <c r="J315" s="57"/>
      <c r="K315" s="57"/>
      <c r="L315" s="57">
        <v>1</v>
      </c>
      <c r="M315" s="58">
        <v>1</v>
      </c>
      <c r="N315" s="59"/>
      <c r="O315" s="73">
        <f>+ROUND(M315*N315,2)</f>
        <v>0</v>
      </c>
    </row>
    <row r="316" spans="1:15" x14ac:dyDescent="0.3">
      <c r="A316" s="52">
        <v>9271</v>
      </c>
      <c r="B316" s="53"/>
      <c r="C316" s="72"/>
      <c r="D316" s="79" t="s">
        <v>229</v>
      </c>
      <c r="E316" s="56"/>
      <c r="F316" s="57">
        <v>1</v>
      </c>
      <c r="G316" s="57">
        <v>1</v>
      </c>
      <c r="H316" s="57"/>
      <c r="I316" s="57"/>
      <c r="J316" s="57">
        <v>1</v>
      </c>
      <c r="K316" s="57"/>
      <c r="L316" s="57"/>
      <c r="M316" s="58"/>
      <c r="N316" s="59"/>
      <c r="O316" s="73"/>
    </row>
    <row r="317" spans="1:15" ht="15.6" x14ac:dyDescent="0.3">
      <c r="A317" s="52">
        <v>9272</v>
      </c>
      <c r="B317" s="53" t="s">
        <v>21</v>
      </c>
      <c r="C317" s="54" t="s">
        <v>230</v>
      </c>
      <c r="D317" s="80" t="s">
        <v>231</v>
      </c>
      <c r="E317" s="69"/>
      <c r="F317" s="70"/>
      <c r="G317" s="70"/>
      <c r="H317" s="70"/>
      <c r="I317" s="70"/>
      <c r="J317" s="70"/>
      <c r="K317" s="70"/>
      <c r="L317" s="70"/>
      <c r="M317" s="66"/>
      <c r="N317" s="67"/>
      <c r="O317" s="67"/>
    </row>
    <row r="318" spans="1:15" x14ac:dyDescent="0.3">
      <c r="A318" s="52">
        <v>9273</v>
      </c>
      <c r="B318" s="53" t="s">
        <v>21</v>
      </c>
      <c r="C318" s="54" t="s">
        <v>232</v>
      </c>
      <c r="D318" s="55" t="s">
        <v>33</v>
      </c>
      <c r="E318" s="63"/>
      <c r="F318" s="57"/>
      <c r="G318" s="57"/>
      <c r="H318" s="57"/>
      <c r="I318" s="57"/>
      <c r="J318" s="57"/>
      <c r="K318" s="57"/>
      <c r="L318" s="57"/>
      <c r="M318" s="66"/>
      <c r="N318" s="67"/>
      <c r="O318" s="67"/>
    </row>
    <row r="319" spans="1:15" ht="72" collapsed="1" x14ac:dyDescent="0.3">
      <c r="A319" s="52">
        <v>9274</v>
      </c>
      <c r="B319" s="53" t="s">
        <v>21</v>
      </c>
      <c r="C319" s="72" t="s">
        <v>233</v>
      </c>
      <c r="D319" s="60" t="s">
        <v>35</v>
      </c>
      <c r="E319" s="63" t="s">
        <v>36</v>
      </c>
      <c r="F319" s="57">
        <v>1</v>
      </c>
      <c r="G319" s="57"/>
      <c r="H319" s="57"/>
      <c r="I319" s="57"/>
      <c r="J319" s="57"/>
      <c r="K319" s="57"/>
      <c r="L319" s="57">
        <f>SUM(J320:J321)</f>
        <v>425.58000000000004</v>
      </c>
      <c r="M319" s="58">
        <v>425.58000000000004</v>
      </c>
      <c r="N319" s="59"/>
      <c r="O319" s="73">
        <f>+ROUND(M319*N319,2)</f>
        <v>0</v>
      </c>
    </row>
    <row r="320" spans="1:15" x14ac:dyDescent="0.3">
      <c r="A320" s="52">
        <v>9275</v>
      </c>
      <c r="B320" s="53"/>
      <c r="C320" s="72"/>
      <c r="D320" s="76" t="s">
        <v>234</v>
      </c>
      <c r="E320" s="56"/>
      <c r="F320" s="57">
        <v>1</v>
      </c>
      <c r="G320" s="57">
        <v>334.14600000000002</v>
      </c>
      <c r="H320" s="57"/>
      <c r="I320" s="57"/>
      <c r="J320" s="57">
        <f>PRODUCT(F320:I320)</f>
        <v>334.14600000000002</v>
      </c>
      <c r="K320" s="57"/>
      <c r="L320" s="57"/>
      <c r="M320" s="58"/>
      <c r="N320" s="59"/>
      <c r="O320" s="73"/>
    </row>
    <row r="321" spans="1:15" x14ac:dyDescent="0.3">
      <c r="A321" s="52">
        <v>9276</v>
      </c>
      <c r="B321" s="53"/>
      <c r="C321" s="72"/>
      <c r="D321" s="76" t="s">
        <v>235</v>
      </c>
      <c r="E321" s="56"/>
      <c r="F321" s="57">
        <v>1</v>
      </c>
      <c r="G321" s="57">
        <v>91.433999999999997</v>
      </c>
      <c r="H321" s="57"/>
      <c r="I321" s="57"/>
      <c r="J321" s="57">
        <f>PRODUCT(F321:I321)</f>
        <v>91.433999999999997</v>
      </c>
      <c r="K321" s="57"/>
      <c r="L321" s="57"/>
      <c r="M321" s="58"/>
      <c r="N321" s="59"/>
      <c r="O321" s="73"/>
    </row>
    <row r="322" spans="1:15" ht="57.6" x14ac:dyDescent="0.3">
      <c r="A322" s="52">
        <v>9277</v>
      </c>
      <c r="B322" s="53" t="s">
        <v>21</v>
      </c>
      <c r="C322" s="72" t="s">
        <v>236</v>
      </c>
      <c r="D322" s="60" t="s">
        <v>237</v>
      </c>
      <c r="E322" s="63" t="s">
        <v>36</v>
      </c>
      <c r="F322" s="57">
        <v>1</v>
      </c>
      <c r="G322" s="57">
        <v>585.99199999999996</v>
      </c>
      <c r="H322" s="57"/>
      <c r="I322" s="57"/>
      <c r="J322" s="57">
        <f t="shared" ref="J322:J323" si="53">PRODUCT(F322:I322)</f>
        <v>585.99199999999996</v>
      </c>
      <c r="K322" s="57"/>
      <c r="L322" s="57">
        <f>+J322</f>
        <v>585.99199999999996</v>
      </c>
      <c r="M322" s="58">
        <v>585.99199999999996</v>
      </c>
      <c r="N322" s="59"/>
      <c r="O322" s="73">
        <f>+ROUND(M322*N322,2)</f>
        <v>0</v>
      </c>
    </row>
    <row r="323" spans="1:15" ht="43.2" x14ac:dyDescent="0.3">
      <c r="A323" s="52">
        <v>9278</v>
      </c>
      <c r="B323" s="53" t="s">
        <v>21</v>
      </c>
      <c r="C323" s="72" t="s">
        <v>238</v>
      </c>
      <c r="D323" s="60" t="s">
        <v>239</v>
      </c>
      <c r="E323" s="63" t="s">
        <v>36</v>
      </c>
      <c r="F323" s="57">
        <v>1</v>
      </c>
      <c r="G323" s="57">
        <v>163.899</v>
      </c>
      <c r="H323" s="57"/>
      <c r="I323" s="57"/>
      <c r="J323" s="57">
        <f t="shared" si="53"/>
        <v>163.899</v>
      </c>
      <c r="K323" s="57"/>
      <c r="L323" s="57">
        <f>+J323</f>
        <v>163.899</v>
      </c>
      <c r="M323" s="58">
        <v>163.899</v>
      </c>
      <c r="N323" s="59"/>
      <c r="O323" s="73">
        <f>+ROUND(M323*N323,2)</f>
        <v>0</v>
      </c>
    </row>
    <row r="324" spans="1:15" ht="115.2" collapsed="1" x14ac:dyDescent="0.3">
      <c r="A324" s="52">
        <v>9279</v>
      </c>
      <c r="B324" s="53" t="s">
        <v>21</v>
      </c>
      <c r="C324" s="72" t="s">
        <v>240</v>
      </c>
      <c r="D324" s="60" t="s">
        <v>44</v>
      </c>
      <c r="E324" s="63" t="s">
        <v>36</v>
      </c>
      <c r="F324" s="57"/>
      <c r="G324" s="57"/>
      <c r="H324" s="57"/>
      <c r="I324" s="57"/>
      <c r="J324" s="57"/>
      <c r="K324" s="57"/>
      <c r="L324" s="57">
        <f>SUM(J325:J332)</f>
        <v>475.58500000000004</v>
      </c>
      <c r="M324" s="58">
        <v>475.58500000000004</v>
      </c>
      <c r="N324" s="59"/>
      <c r="O324" s="73">
        <f>+ROUND(M324*N324,2)</f>
        <v>0</v>
      </c>
    </row>
    <row r="325" spans="1:15" ht="17.25" customHeight="1" x14ac:dyDescent="0.3">
      <c r="A325" s="52">
        <v>9280</v>
      </c>
      <c r="B325" s="53"/>
      <c r="C325" s="54"/>
      <c r="D325" s="74" t="s">
        <v>241</v>
      </c>
      <c r="E325" s="63"/>
      <c r="F325" s="57">
        <v>1</v>
      </c>
      <c r="G325" s="57">
        <v>56.015999999999998</v>
      </c>
      <c r="H325" s="57"/>
      <c r="I325" s="57">
        <v>3.5</v>
      </c>
      <c r="J325" s="57">
        <f t="shared" ref="J325:J332" si="54">PRODUCT(F325:I325)</f>
        <v>196.05599999999998</v>
      </c>
      <c r="K325" s="57"/>
      <c r="L325" s="57"/>
      <c r="M325" s="66"/>
      <c r="N325" s="67"/>
      <c r="O325" s="67"/>
    </row>
    <row r="326" spans="1:15" x14ac:dyDescent="0.3">
      <c r="A326" s="52">
        <v>9281</v>
      </c>
      <c r="B326" s="53"/>
      <c r="C326" s="54"/>
      <c r="D326" s="74" t="s">
        <v>242</v>
      </c>
      <c r="E326" s="63"/>
      <c r="F326" s="57">
        <v>1</v>
      </c>
      <c r="G326" s="57">
        <v>16.291</v>
      </c>
      <c r="H326" s="57"/>
      <c r="I326" s="57">
        <v>3.5</v>
      </c>
      <c r="J326" s="57">
        <f t="shared" si="54"/>
        <v>57.018500000000003</v>
      </c>
      <c r="K326" s="57"/>
      <c r="L326" s="57"/>
      <c r="M326" s="66"/>
      <c r="N326" s="67"/>
      <c r="O326" s="67"/>
    </row>
    <row r="327" spans="1:15" x14ac:dyDescent="0.3">
      <c r="A327" s="52">
        <v>9282</v>
      </c>
      <c r="B327" s="53"/>
      <c r="C327" s="54"/>
      <c r="D327" s="74" t="s">
        <v>243</v>
      </c>
      <c r="E327" s="63"/>
      <c r="F327" s="57">
        <v>2</v>
      </c>
      <c r="G327" s="57">
        <v>5.6680000000000001</v>
      </c>
      <c r="H327" s="57"/>
      <c r="I327" s="57">
        <v>3.5</v>
      </c>
      <c r="J327" s="57">
        <f t="shared" si="54"/>
        <v>39.676000000000002</v>
      </c>
      <c r="K327" s="57"/>
      <c r="L327" s="57"/>
      <c r="M327" s="66"/>
      <c r="N327" s="67"/>
      <c r="O327" s="67"/>
    </row>
    <row r="328" spans="1:15" x14ac:dyDescent="0.3">
      <c r="A328" s="52">
        <v>9283</v>
      </c>
      <c r="B328" s="53"/>
      <c r="C328" s="54"/>
      <c r="D328" s="74" t="s">
        <v>244</v>
      </c>
      <c r="E328" s="63"/>
      <c r="F328" s="57">
        <v>1</v>
      </c>
      <c r="G328" s="57">
        <v>12.791</v>
      </c>
      <c r="H328" s="57"/>
      <c r="I328" s="57">
        <v>2.5</v>
      </c>
      <c r="J328" s="57">
        <f t="shared" si="54"/>
        <v>31.977499999999999</v>
      </c>
      <c r="K328" s="57"/>
      <c r="L328" s="57"/>
      <c r="M328" s="66"/>
      <c r="N328" s="67"/>
      <c r="O328" s="67"/>
    </row>
    <row r="329" spans="1:15" x14ac:dyDescent="0.3">
      <c r="A329" s="52">
        <v>9284</v>
      </c>
      <c r="B329" s="53"/>
      <c r="C329" s="54"/>
      <c r="D329" s="74" t="s">
        <v>245</v>
      </c>
      <c r="E329" s="63"/>
      <c r="F329" s="57">
        <v>1</v>
      </c>
      <c r="G329" s="57">
        <v>6.07</v>
      </c>
      <c r="H329" s="57"/>
      <c r="I329" s="57">
        <v>3.5</v>
      </c>
      <c r="J329" s="57">
        <f t="shared" si="54"/>
        <v>21.245000000000001</v>
      </c>
      <c r="K329" s="57"/>
      <c r="L329" s="57"/>
      <c r="M329" s="66"/>
      <c r="N329" s="67"/>
      <c r="O329" s="67"/>
    </row>
    <row r="330" spans="1:15" x14ac:dyDescent="0.3">
      <c r="A330" s="52">
        <v>9285</v>
      </c>
      <c r="B330" s="53"/>
      <c r="C330" s="54"/>
      <c r="D330" s="74" t="s">
        <v>246</v>
      </c>
      <c r="E330" s="63"/>
      <c r="F330" s="57">
        <v>1</v>
      </c>
      <c r="G330" s="57">
        <v>8.7919999999999998</v>
      </c>
      <c r="H330" s="57"/>
      <c r="I330" s="57">
        <v>3.5</v>
      </c>
      <c r="J330" s="57">
        <f t="shared" si="54"/>
        <v>30.771999999999998</v>
      </c>
      <c r="K330" s="57"/>
      <c r="L330" s="57"/>
      <c r="M330" s="66"/>
      <c r="N330" s="67"/>
      <c r="O330" s="67"/>
    </row>
    <row r="331" spans="1:15" x14ac:dyDescent="0.3">
      <c r="A331" s="52">
        <v>9286</v>
      </c>
      <c r="B331" s="53"/>
      <c r="C331" s="54"/>
      <c r="D331" s="74" t="s">
        <v>247</v>
      </c>
      <c r="E331" s="63"/>
      <c r="F331" s="57">
        <v>1</v>
      </c>
      <c r="G331" s="57">
        <v>4.9249999999999998</v>
      </c>
      <c r="H331" s="57"/>
      <c r="I331" s="57">
        <v>3.5</v>
      </c>
      <c r="J331" s="57">
        <f t="shared" si="54"/>
        <v>17.237500000000001</v>
      </c>
      <c r="K331" s="57"/>
      <c r="L331" s="57"/>
      <c r="M331" s="66"/>
      <c r="N331" s="67"/>
      <c r="O331" s="67"/>
    </row>
    <row r="332" spans="1:15" x14ac:dyDescent="0.3">
      <c r="A332" s="52">
        <v>9287</v>
      </c>
      <c r="B332" s="53"/>
      <c r="C332" s="54"/>
      <c r="D332" s="74" t="s">
        <v>248</v>
      </c>
      <c r="E332" s="63"/>
      <c r="F332" s="57">
        <v>1</v>
      </c>
      <c r="G332" s="57">
        <v>23.315000000000001</v>
      </c>
      <c r="H332" s="57"/>
      <c r="I332" s="57">
        <v>3.5</v>
      </c>
      <c r="J332" s="57">
        <f t="shared" si="54"/>
        <v>81.602500000000006</v>
      </c>
      <c r="K332" s="57"/>
      <c r="L332" s="57"/>
      <c r="M332" s="66"/>
      <c r="N332" s="67"/>
      <c r="O332" s="67"/>
    </row>
    <row r="333" spans="1:15" ht="86.4" x14ac:dyDescent="0.3">
      <c r="A333" s="52">
        <v>9288</v>
      </c>
      <c r="B333" s="53" t="s">
        <v>21</v>
      </c>
      <c r="C333" s="72" t="s">
        <v>249</v>
      </c>
      <c r="D333" s="60" t="s">
        <v>250</v>
      </c>
      <c r="E333" s="63"/>
      <c r="F333" s="57"/>
      <c r="G333" s="57"/>
      <c r="H333" s="57"/>
      <c r="I333" s="57"/>
      <c r="J333" s="57"/>
      <c r="K333" s="57"/>
      <c r="L333" s="57"/>
      <c r="M333" s="58"/>
      <c r="N333" s="59"/>
      <c r="O333" s="73"/>
    </row>
    <row r="334" spans="1:15" ht="43.2" x14ac:dyDescent="0.3">
      <c r="A334" s="52">
        <v>9289</v>
      </c>
      <c r="B334" s="53" t="s">
        <v>21</v>
      </c>
      <c r="C334" s="72" t="s">
        <v>251</v>
      </c>
      <c r="D334" s="75" t="s">
        <v>252</v>
      </c>
      <c r="E334" s="63" t="s">
        <v>36</v>
      </c>
      <c r="F334" s="57">
        <v>1</v>
      </c>
      <c r="G334" s="57">
        <f>36.946+221.305</f>
        <v>258.25099999999998</v>
      </c>
      <c r="H334" s="57"/>
      <c r="I334" s="57"/>
      <c r="J334" s="57">
        <f>PRODUCT(F334:I334)</f>
        <v>258.25099999999998</v>
      </c>
      <c r="K334" s="57"/>
      <c r="L334" s="57">
        <f>+J334</f>
        <v>258.25099999999998</v>
      </c>
      <c r="M334" s="58">
        <v>258.25099999999998</v>
      </c>
      <c r="N334" s="59"/>
      <c r="O334" s="73">
        <f t="shared" ref="O334:O335" si="55">+ROUND(M334*N334,2)</f>
        <v>0</v>
      </c>
    </row>
    <row r="335" spans="1:15" ht="43.2" x14ac:dyDescent="0.3">
      <c r="A335" s="52">
        <v>9290</v>
      </c>
      <c r="B335" s="53" t="s">
        <v>21</v>
      </c>
      <c r="C335" s="72" t="s">
        <v>253</v>
      </c>
      <c r="D335" s="75" t="s">
        <v>254</v>
      </c>
      <c r="E335" s="63" t="s">
        <v>36</v>
      </c>
      <c r="F335" s="57">
        <v>1</v>
      </c>
      <c r="G335" s="57">
        <v>58.536000000000001</v>
      </c>
      <c r="H335" s="57"/>
      <c r="I335" s="57"/>
      <c r="J335" s="57">
        <f>PRODUCT(F335:I335)</f>
        <v>58.536000000000001</v>
      </c>
      <c r="K335" s="57"/>
      <c r="L335" s="57">
        <f>+J335</f>
        <v>58.536000000000001</v>
      </c>
      <c r="M335" s="58">
        <v>58.536000000000001</v>
      </c>
      <c r="N335" s="59"/>
      <c r="O335" s="73">
        <f t="shared" si="55"/>
        <v>0</v>
      </c>
    </row>
    <row r="336" spans="1:15" ht="115.2" x14ac:dyDescent="0.3">
      <c r="A336" s="52">
        <v>9291</v>
      </c>
      <c r="B336" s="53" t="s">
        <v>21</v>
      </c>
      <c r="C336" s="72" t="s">
        <v>255</v>
      </c>
      <c r="D336" s="60" t="s">
        <v>46</v>
      </c>
      <c r="E336" s="63" t="s">
        <v>36</v>
      </c>
      <c r="F336" s="57">
        <v>1</v>
      </c>
      <c r="G336" s="57">
        <f>1111.237-221.305</f>
        <v>889.93200000000002</v>
      </c>
      <c r="H336" s="57"/>
      <c r="I336" s="57"/>
      <c r="J336" s="57">
        <f>PRODUCT(F336:I336)</f>
        <v>889.93200000000002</v>
      </c>
      <c r="K336" s="57"/>
      <c r="L336" s="57">
        <f>+J336</f>
        <v>889.93200000000002</v>
      </c>
      <c r="M336" s="58">
        <v>889.93200000000002</v>
      </c>
      <c r="N336" s="59"/>
      <c r="O336" s="73">
        <f>+ROUND(M336*N336,2)</f>
        <v>0</v>
      </c>
    </row>
    <row r="337" spans="1:15" ht="43.2" x14ac:dyDescent="0.3">
      <c r="A337" s="52">
        <v>9292</v>
      </c>
      <c r="B337" s="53" t="s">
        <v>21</v>
      </c>
      <c r="C337" s="72" t="s">
        <v>256</v>
      </c>
      <c r="D337" s="60" t="s">
        <v>257</v>
      </c>
      <c r="E337" s="63" t="s">
        <v>89</v>
      </c>
      <c r="F337" s="57">
        <v>3</v>
      </c>
      <c r="G337" s="57"/>
      <c r="H337" s="57"/>
      <c r="I337" s="57"/>
      <c r="J337" s="57">
        <f>PRODUCT(F337:I337)</f>
        <v>3</v>
      </c>
      <c r="K337" s="57"/>
      <c r="L337" s="57">
        <f>+J337</f>
        <v>3</v>
      </c>
      <c r="M337" s="58">
        <v>3</v>
      </c>
      <c r="N337" s="59"/>
      <c r="O337" s="73">
        <f>+ROUND(M337*N337,2)</f>
        <v>0</v>
      </c>
    </row>
    <row r="338" spans="1:15" ht="57.6" x14ac:dyDescent="0.3">
      <c r="A338" s="52">
        <v>9293</v>
      </c>
      <c r="B338" s="53" t="s">
        <v>21</v>
      </c>
      <c r="C338" s="72" t="s">
        <v>258</v>
      </c>
      <c r="D338" s="60" t="s">
        <v>259</v>
      </c>
      <c r="E338" s="63"/>
      <c r="F338" s="57"/>
      <c r="G338" s="57"/>
      <c r="H338" s="57"/>
      <c r="I338" s="57"/>
      <c r="J338" s="57"/>
      <c r="K338" s="57"/>
      <c r="L338" s="57"/>
      <c r="M338" s="58"/>
      <c r="N338" s="59"/>
      <c r="O338" s="73"/>
    </row>
    <row r="339" spans="1:15" x14ac:dyDescent="0.3">
      <c r="A339" s="52">
        <v>9294</v>
      </c>
      <c r="B339" s="53" t="s">
        <v>21</v>
      </c>
      <c r="C339" s="72" t="s">
        <v>260</v>
      </c>
      <c r="D339" s="60" t="s">
        <v>261</v>
      </c>
      <c r="E339" s="63" t="s">
        <v>89</v>
      </c>
      <c r="F339" s="57">
        <v>15</v>
      </c>
      <c r="G339" s="57"/>
      <c r="H339" s="57"/>
      <c r="I339" s="57"/>
      <c r="J339" s="57">
        <f t="shared" ref="J339:J347" si="56">PRODUCT(F339:I339)</f>
        <v>15</v>
      </c>
      <c r="K339" s="57"/>
      <c r="L339" s="57">
        <f t="shared" ref="L339:L340" si="57">+J339</f>
        <v>15</v>
      </c>
      <c r="M339" s="58">
        <v>15</v>
      </c>
      <c r="N339" s="59"/>
      <c r="O339" s="73">
        <f>+ROUND(M339*N339,2)</f>
        <v>0</v>
      </c>
    </row>
    <row r="340" spans="1:15" x14ac:dyDescent="0.3">
      <c r="A340" s="52">
        <v>9295</v>
      </c>
      <c r="B340" s="53" t="s">
        <v>21</v>
      </c>
      <c r="C340" s="72" t="s">
        <v>262</v>
      </c>
      <c r="D340" s="60" t="s">
        <v>263</v>
      </c>
      <c r="E340" s="63" t="s">
        <v>89</v>
      </c>
      <c r="F340" s="57">
        <v>4</v>
      </c>
      <c r="G340" s="57"/>
      <c r="H340" s="57"/>
      <c r="I340" s="57"/>
      <c r="J340" s="57">
        <f t="shared" si="56"/>
        <v>4</v>
      </c>
      <c r="K340" s="57"/>
      <c r="L340" s="57">
        <f t="shared" si="57"/>
        <v>4</v>
      </c>
      <c r="M340" s="58">
        <v>4</v>
      </c>
      <c r="N340" s="59"/>
      <c r="O340" s="73">
        <f t="shared" ref="O340:O347" si="58">+ROUND(M340*N340,2)</f>
        <v>0</v>
      </c>
    </row>
    <row r="341" spans="1:15" ht="121.5" customHeight="1" x14ac:dyDescent="0.3">
      <c r="A341" s="52">
        <v>9296</v>
      </c>
      <c r="B341" s="53" t="s">
        <v>21</v>
      </c>
      <c r="C341" s="72" t="s">
        <v>264</v>
      </c>
      <c r="D341" s="60" t="s">
        <v>265</v>
      </c>
      <c r="E341" s="63" t="s">
        <v>36</v>
      </c>
      <c r="F341" s="57">
        <v>1</v>
      </c>
      <c r="G341" s="57">
        <v>63.424999999999997</v>
      </c>
      <c r="H341" s="57"/>
      <c r="I341" s="57">
        <v>4.2</v>
      </c>
      <c r="J341" s="57">
        <f t="shared" si="56"/>
        <v>266.38499999999999</v>
      </c>
      <c r="K341" s="57"/>
      <c r="L341" s="57">
        <f>+J341</f>
        <v>266.38499999999999</v>
      </c>
      <c r="M341" s="58">
        <v>266.38499999999999</v>
      </c>
      <c r="N341" s="59"/>
      <c r="O341" s="73">
        <f t="shared" si="58"/>
        <v>0</v>
      </c>
    </row>
    <row r="342" spans="1:15" ht="43.2" x14ac:dyDescent="0.3">
      <c r="A342" s="52">
        <v>9297</v>
      </c>
      <c r="B342" s="53" t="s">
        <v>21</v>
      </c>
      <c r="C342" s="72" t="s">
        <v>266</v>
      </c>
      <c r="D342" s="60" t="s">
        <v>267</v>
      </c>
      <c r="E342" s="63" t="s">
        <v>36</v>
      </c>
      <c r="F342" s="57">
        <v>1</v>
      </c>
      <c r="G342" s="57">
        <v>109.67700000000001</v>
      </c>
      <c r="H342" s="57"/>
      <c r="I342" s="57"/>
      <c r="J342" s="57">
        <f t="shared" si="56"/>
        <v>109.67700000000001</v>
      </c>
      <c r="K342" s="57"/>
      <c r="L342" s="57">
        <f t="shared" ref="L342:L347" si="59">+J342</f>
        <v>109.67700000000001</v>
      </c>
      <c r="M342" s="58">
        <v>109.67700000000001</v>
      </c>
      <c r="N342" s="59"/>
      <c r="O342" s="73">
        <f t="shared" si="58"/>
        <v>0</v>
      </c>
    </row>
    <row r="343" spans="1:15" ht="43.2" x14ac:dyDescent="0.3">
      <c r="A343" s="52">
        <v>9298</v>
      </c>
      <c r="B343" s="53" t="s">
        <v>21</v>
      </c>
      <c r="C343" s="72" t="s">
        <v>268</v>
      </c>
      <c r="D343" s="60" t="s">
        <v>269</v>
      </c>
      <c r="E343" s="63" t="s">
        <v>36</v>
      </c>
      <c r="F343" s="57">
        <v>1</v>
      </c>
      <c r="G343" s="57">
        <v>76.594999999999999</v>
      </c>
      <c r="H343" s="57"/>
      <c r="I343" s="57"/>
      <c r="J343" s="57">
        <f t="shared" si="56"/>
        <v>76.594999999999999</v>
      </c>
      <c r="K343" s="57"/>
      <c r="L343" s="57">
        <f t="shared" si="59"/>
        <v>76.594999999999999</v>
      </c>
      <c r="M343" s="58">
        <v>76.594999999999999</v>
      </c>
      <c r="N343" s="59"/>
      <c r="O343" s="73">
        <f t="shared" si="58"/>
        <v>0</v>
      </c>
    </row>
    <row r="344" spans="1:15" ht="43.2" x14ac:dyDescent="0.3">
      <c r="A344" s="52">
        <v>9299</v>
      </c>
      <c r="B344" s="53" t="s">
        <v>21</v>
      </c>
      <c r="C344" s="72" t="s">
        <v>270</v>
      </c>
      <c r="D344" s="60" t="s">
        <v>271</v>
      </c>
      <c r="E344" s="63" t="s">
        <v>36</v>
      </c>
      <c r="F344" s="57">
        <v>1</v>
      </c>
      <c r="G344" s="57">
        <v>123.339</v>
      </c>
      <c r="H344" s="57"/>
      <c r="I344" s="57"/>
      <c r="J344" s="57">
        <f t="shared" si="56"/>
        <v>123.339</v>
      </c>
      <c r="K344" s="57"/>
      <c r="L344" s="57">
        <f t="shared" si="59"/>
        <v>123.339</v>
      </c>
      <c r="M344" s="58">
        <v>123.339</v>
      </c>
      <c r="N344" s="59"/>
      <c r="O344" s="73">
        <f t="shared" si="58"/>
        <v>0</v>
      </c>
    </row>
    <row r="345" spans="1:15" ht="43.2" x14ac:dyDescent="0.3">
      <c r="A345" s="52">
        <v>9300</v>
      </c>
      <c r="B345" s="53" t="s">
        <v>21</v>
      </c>
      <c r="C345" s="72" t="s">
        <v>272</v>
      </c>
      <c r="D345" s="60" t="s">
        <v>273</v>
      </c>
      <c r="E345" s="63" t="s">
        <v>36</v>
      </c>
      <c r="F345" s="57">
        <v>1</v>
      </c>
      <c r="G345" s="57">
        <v>56.445</v>
      </c>
      <c r="H345" s="57"/>
      <c r="I345" s="57"/>
      <c r="J345" s="57">
        <f t="shared" si="56"/>
        <v>56.445</v>
      </c>
      <c r="K345" s="57"/>
      <c r="L345" s="57">
        <f t="shared" si="59"/>
        <v>56.445</v>
      </c>
      <c r="M345" s="58">
        <v>56.445</v>
      </c>
      <c r="N345" s="59"/>
      <c r="O345" s="73">
        <f t="shared" si="58"/>
        <v>0</v>
      </c>
    </row>
    <row r="346" spans="1:15" ht="48" customHeight="1" x14ac:dyDescent="0.3">
      <c r="A346" s="52">
        <v>9301</v>
      </c>
      <c r="B346" s="53" t="s">
        <v>21</v>
      </c>
      <c r="C346" s="72" t="s">
        <v>274</v>
      </c>
      <c r="D346" s="60" t="s">
        <v>275</v>
      </c>
      <c r="E346" s="63" t="s">
        <v>36</v>
      </c>
      <c r="F346" s="57">
        <v>1</v>
      </c>
      <c r="G346" s="57">
        <v>201.98699999999999</v>
      </c>
      <c r="H346" s="57"/>
      <c r="I346" s="57"/>
      <c r="J346" s="57">
        <f t="shared" si="56"/>
        <v>201.98699999999999</v>
      </c>
      <c r="K346" s="57"/>
      <c r="L346" s="57">
        <f t="shared" si="59"/>
        <v>201.98699999999999</v>
      </c>
      <c r="M346" s="58">
        <v>201.98699999999999</v>
      </c>
      <c r="N346" s="59"/>
      <c r="O346" s="73">
        <f t="shared" si="58"/>
        <v>0</v>
      </c>
    </row>
    <row r="347" spans="1:15" ht="43.2" x14ac:dyDescent="0.3">
      <c r="A347" s="52">
        <v>9302</v>
      </c>
      <c r="B347" s="53" t="s">
        <v>21</v>
      </c>
      <c r="C347" s="72" t="s">
        <v>276</v>
      </c>
      <c r="D347" s="60" t="s">
        <v>277</v>
      </c>
      <c r="E347" s="63" t="s">
        <v>36</v>
      </c>
      <c r="F347" s="57">
        <v>1</v>
      </c>
      <c r="G347" s="57">
        <v>92.94</v>
      </c>
      <c r="H347" s="57"/>
      <c r="I347" s="57"/>
      <c r="J347" s="57">
        <f t="shared" si="56"/>
        <v>92.94</v>
      </c>
      <c r="K347" s="57"/>
      <c r="L347" s="57">
        <f t="shared" si="59"/>
        <v>92.94</v>
      </c>
      <c r="M347" s="58">
        <v>92.94</v>
      </c>
      <c r="N347" s="59"/>
      <c r="O347" s="73">
        <f t="shared" si="58"/>
        <v>0</v>
      </c>
    </row>
    <row r="348" spans="1:15" x14ac:dyDescent="0.3">
      <c r="A348" s="52">
        <v>9303</v>
      </c>
      <c r="B348" s="53" t="s">
        <v>21</v>
      </c>
      <c r="C348" s="54" t="s">
        <v>278</v>
      </c>
      <c r="D348" s="55" t="s">
        <v>55</v>
      </c>
      <c r="E348" s="63"/>
      <c r="F348" s="57"/>
      <c r="G348" s="57"/>
      <c r="H348" s="57"/>
      <c r="I348" s="57"/>
      <c r="J348" s="57"/>
      <c r="K348" s="57"/>
      <c r="L348" s="57"/>
      <c r="M348" s="66"/>
      <c r="N348" s="67"/>
      <c r="O348" s="67"/>
    </row>
    <row r="349" spans="1:15" x14ac:dyDescent="0.3">
      <c r="A349" s="52">
        <v>9304</v>
      </c>
      <c r="B349" s="53" t="s">
        <v>21</v>
      </c>
      <c r="C349" s="54" t="s">
        <v>279</v>
      </c>
      <c r="D349" s="55" t="s">
        <v>57</v>
      </c>
      <c r="E349" s="56"/>
      <c r="F349" s="57"/>
      <c r="G349" s="57"/>
      <c r="H349" s="57"/>
      <c r="I349" s="57"/>
      <c r="J349" s="57"/>
      <c r="K349" s="57"/>
      <c r="L349" s="57"/>
      <c r="M349" s="58"/>
      <c r="N349" s="59"/>
      <c r="O349" s="73"/>
    </row>
    <row r="350" spans="1:15" ht="168.75" customHeight="1" collapsed="1" x14ac:dyDescent="0.3">
      <c r="A350" s="52">
        <v>9305</v>
      </c>
      <c r="B350" s="53" t="s">
        <v>21</v>
      </c>
      <c r="C350" s="72" t="s">
        <v>280</v>
      </c>
      <c r="D350" s="60" t="s">
        <v>281</v>
      </c>
      <c r="E350" s="56" t="s">
        <v>36</v>
      </c>
      <c r="F350" s="57"/>
      <c r="G350" s="57"/>
      <c r="H350" s="57"/>
      <c r="I350" s="57"/>
      <c r="J350" s="57"/>
      <c r="K350" s="57"/>
      <c r="L350" s="57">
        <f>SUM(J351:J360)</f>
        <v>889.83730000000014</v>
      </c>
      <c r="M350" s="58">
        <v>889.83730000000014</v>
      </c>
      <c r="N350" s="59"/>
      <c r="O350" s="73">
        <f>+ROUND(M350*N350,2)</f>
        <v>0</v>
      </c>
    </row>
    <row r="351" spans="1:15" x14ac:dyDescent="0.3">
      <c r="A351" s="52">
        <v>9306</v>
      </c>
      <c r="B351" s="53"/>
      <c r="C351" s="72"/>
      <c r="D351" s="76" t="s">
        <v>282</v>
      </c>
      <c r="E351" s="56"/>
      <c r="F351" s="57">
        <v>1</v>
      </c>
      <c r="G351" s="57">
        <v>36.271000000000001</v>
      </c>
      <c r="H351" s="57"/>
      <c r="I351" s="57">
        <v>4.4000000000000004</v>
      </c>
      <c r="J351" s="57">
        <f>PRODUCT(F351:I351)</f>
        <v>159.59240000000003</v>
      </c>
      <c r="K351" s="57"/>
      <c r="L351" s="57"/>
      <c r="M351" s="58"/>
      <c r="N351" s="59"/>
      <c r="O351" s="73"/>
    </row>
    <row r="352" spans="1:15" x14ac:dyDescent="0.3">
      <c r="A352" s="52">
        <v>9307</v>
      </c>
      <c r="B352" s="53"/>
      <c r="C352" s="72"/>
      <c r="D352" s="76" t="s">
        <v>283</v>
      </c>
      <c r="E352" s="56"/>
      <c r="F352" s="57">
        <v>1</v>
      </c>
      <c r="G352" s="57">
        <v>7.7960000000000003</v>
      </c>
      <c r="H352" s="57"/>
      <c r="I352" s="57">
        <v>3.5</v>
      </c>
      <c r="J352" s="57">
        <f t="shared" ref="J352:J360" si="60">PRODUCT(F352:I352)</f>
        <v>27.286000000000001</v>
      </c>
      <c r="K352" s="57"/>
      <c r="L352" s="57"/>
      <c r="M352" s="58"/>
      <c r="N352" s="59"/>
      <c r="O352" s="73"/>
    </row>
    <row r="353" spans="1:15" x14ac:dyDescent="0.3">
      <c r="A353" s="52">
        <v>9308</v>
      </c>
      <c r="B353" s="53"/>
      <c r="C353" s="72"/>
      <c r="D353" s="76" t="s">
        <v>284</v>
      </c>
      <c r="E353" s="56"/>
      <c r="F353" s="57">
        <v>1</v>
      </c>
      <c r="G353" s="57">
        <v>46.279000000000003</v>
      </c>
      <c r="H353" s="57"/>
      <c r="I353" s="57">
        <v>3.5</v>
      </c>
      <c r="J353" s="57">
        <f t="shared" si="60"/>
        <v>161.97650000000002</v>
      </c>
      <c r="K353" s="57"/>
      <c r="L353" s="57"/>
      <c r="M353" s="58"/>
      <c r="N353" s="59"/>
      <c r="O353" s="73"/>
    </row>
    <row r="354" spans="1:15" x14ac:dyDescent="0.3">
      <c r="A354" s="52">
        <v>9309</v>
      </c>
      <c r="B354" s="53"/>
      <c r="C354" s="72"/>
      <c r="D354" s="76" t="s">
        <v>285</v>
      </c>
      <c r="E354" s="56"/>
      <c r="F354" s="57">
        <v>1</v>
      </c>
      <c r="G354" s="57">
        <v>18.475000000000001</v>
      </c>
      <c r="H354" s="57"/>
      <c r="I354" s="57">
        <v>3.5</v>
      </c>
      <c r="J354" s="57">
        <f t="shared" si="60"/>
        <v>64.662500000000009</v>
      </c>
      <c r="K354" s="57"/>
      <c r="L354" s="57"/>
      <c r="M354" s="58"/>
      <c r="N354" s="59"/>
      <c r="O354" s="73"/>
    </row>
    <row r="355" spans="1:15" x14ac:dyDescent="0.3">
      <c r="A355" s="52">
        <v>9310</v>
      </c>
      <c r="B355" s="53"/>
      <c r="C355" s="72"/>
      <c r="D355" s="76" t="s">
        <v>286</v>
      </c>
      <c r="E355" s="56"/>
      <c r="F355" s="57">
        <v>1</v>
      </c>
      <c r="G355" s="57">
        <v>4.8120000000000003</v>
      </c>
      <c r="H355" s="57"/>
      <c r="I355" s="57">
        <v>3.5</v>
      </c>
      <c r="J355" s="57">
        <f t="shared" si="60"/>
        <v>16.842000000000002</v>
      </c>
      <c r="K355" s="57"/>
      <c r="L355" s="57"/>
      <c r="M355" s="58"/>
      <c r="N355" s="59"/>
      <c r="O355" s="73"/>
    </row>
    <row r="356" spans="1:15" x14ac:dyDescent="0.3">
      <c r="A356" s="52">
        <v>9311</v>
      </c>
      <c r="B356" s="53"/>
      <c r="C356" s="72"/>
      <c r="D356" s="76" t="s">
        <v>287</v>
      </c>
      <c r="E356" s="56"/>
      <c r="F356" s="57">
        <v>1</v>
      </c>
      <c r="G356" s="57">
        <v>21.376999999999999</v>
      </c>
      <c r="H356" s="57"/>
      <c r="I356" s="57">
        <v>3.5</v>
      </c>
      <c r="J356" s="57">
        <f t="shared" si="60"/>
        <v>74.819499999999991</v>
      </c>
      <c r="K356" s="57"/>
      <c r="L356" s="57"/>
      <c r="M356" s="58"/>
      <c r="N356" s="59"/>
      <c r="O356" s="73"/>
    </row>
    <row r="357" spans="1:15" x14ac:dyDescent="0.3">
      <c r="A357" s="52">
        <v>9312</v>
      </c>
      <c r="B357" s="53"/>
      <c r="C357" s="72"/>
      <c r="D357" s="76" t="s">
        <v>288</v>
      </c>
      <c r="E357" s="56"/>
      <c r="F357" s="57">
        <v>1</v>
      </c>
      <c r="G357" s="57">
        <v>15.331</v>
      </c>
      <c r="H357" s="57"/>
      <c r="I357" s="57">
        <v>3.5</v>
      </c>
      <c r="J357" s="57">
        <f t="shared" si="60"/>
        <v>53.658499999999997</v>
      </c>
      <c r="K357" s="57"/>
      <c r="L357" s="57"/>
      <c r="M357" s="58"/>
      <c r="N357" s="59"/>
      <c r="O357" s="73"/>
    </row>
    <row r="358" spans="1:15" x14ac:dyDescent="0.3">
      <c r="A358" s="52">
        <v>9313</v>
      </c>
      <c r="B358" s="53"/>
      <c r="C358" s="72"/>
      <c r="D358" s="76" t="s">
        <v>289</v>
      </c>
      <c r="E358" s="56"/>
      <c r="F358" s="57">
        <v>1</v>
      </c>
      <c r="G358" s="57">
        <v>21.312999999999999</v>
      </c>
      <c r="H358" s="57"/>
      <c r="I358" s="57">
        <v>4.9000000000000004</v>
      </c>
      <c r="J358" s="57">
        <f t="shared" si="60"/>
        <v>104.4337</v>
      </c>
      <c r="K358" s="57"/>
      <c r="L358" s="57"/>
      <c r="M358" s="58"/>
      <c r="N358" s="59"/>
      <c r="O358" s="73"/>
    </row>
    <row r="359" spans="1:15" x14ac:dyDescent="0.3">
      <c r="A359" s="52">
        <v>9314</v>
      </c>
      <c r="B359" s="53"/>
      <c r="C359" s="72"/>
      <c r="D359" s="76" t="s">
        <v>290</v>
      </c>
      <c r="E359" s="56"/>
      <c r="F359" s="57">
        <v>1</v>
      </c>
      <c r="G359" s="57">
        <v>33.353999999999999</v>
      </c>
      <c r="H359" s="57"/>
      <c r="I359" s="57">
        <v>4.9000000000000004</v>
      </c>
      <c r="J359" s="57">
        <f t="shared" si="60"/>
        <v>163.43460000000002</v>
      </c>
      <c r="K359" s="57"/>
      <c r="L359" s="57"/>
      <c r="M359" s="58"/>
      <c r="N359" s="59"/>
      <c r="O359" s="73"/>
    </row>
    <row r="360" spans="1:15" x14ac:dyDescent="0.3">
      <c r="A360" s="52">
        <v>9315</v>
      </c>
      <c r="B360" s="53"/>
      <c r="C360" s="72"/>
      <c r="D360" s="76" t="s">
        <v>291</v>
      </c>
      <c r="E360" s="56"/>
      <c r="F360" s="57">
        <v>2</v>
      </c>
      <c r="G360" s="57">
        <v>6.4420000000000002</v>
      </c>
      <c r="H360" s="57"/>
      <c r="I360" s="57">
        <v>4.9000000000000004</v>
      </c>
      <c r="J360" s="57">
        <f t="shared" si="60"/>
        <v>63.131600000000006</v>
      </c>
      <c r="K360" s="57"/>
      <c r="L360" s="57"/>
      <c r="M360" s="58"/>
      <c r="N360" s="59"/>
      <c r="O360" s="73"/>
    </row>
    <row r="361" spans="1:15" ht="273.75" customHeight="1" collapsed="1" x14ac:dyDescent="0.3">
      <c r="A361" s="52">
        <v>9316</v>
      </c>
      <c r="B361" s="53" t="s">
        <v>21</v>
      </c>
      <c r="C361" s="72" t="s">
        <v>292</v>
      </c>
      <c r="D361" s="75" t="s">
        <v>68</v>
      </c>
      <c r="E361" s="56" t="s">
        <v>36</v>
      </c>
      <c r="F361" s="57"/>
      <c r="G361" s="57"/>
      <c r="H361" s="57"/>
      <c r="I361" s="57"/>
      <c r="J361" s="57"/>
      <c r="K361" s="57"/>
      <c r="L361" s="57">
        <f>SUM(K362:K364)</f>
        <v>180.45100000000002</v>
      </c>
      <c r="M361" s="58">
        <v>180.45099999999999</v>
      </c>
      <c r="N361" s="59"/>
      <c r="O361" s="73">
        <f>+ROUND(M361*N361,2)</f>
        <v>0</v>
      </c>
    </row>
    <row r="362" spans="1:15" x14ac:dyDescent="0.3">
      <c r="A362" s="52">
        <v>9317</v>
      </c>
      <c r="B362" s="53" t="s">
        <v>21</v>
      </c>
      <c r="C362" s="72"/>
      <c r="D362" s="76" t="s">
        <v>293</v>
      </c>
      <c r="E362" s="56"/>
      <c r="F362" s="57">
        <v>1</v>
      </c>
      <c r="G362" s="57">
        <v>11.787000000000001</v>
      </c>
      <c r="H362" s="57"/>
      <c r="I362" s="57">
        <v>3.6</v>
      </c>
      <c r="J362" s="57">
        <f t="shared" ref="J362:J364" si="61">PRODUCT(F362:I362)</f>
        <v>42.433200000000006</v>
      </c>
      <c r="K362" s="57">
        <f>+J362+J363</f>
        <v>80.488799999999998</v>
      </c>
      <c r="L362" s="57"/>
      <c r="M362" s="58"/>
      <c r="N362" s="59"/>
      <c r="O362" s="73"/>
    </row>
    <row r="363" spans="1:15" x14ac:dyDescent="0.3">
      <c r="A363" s="52">
        <v>9318</v>
      </c>
      <c r="B363" s="53" t="s">
        <v>21</v>
      </c>
      <c r="C363" s="72"/>
      <c r="D363" s="76" t="s">
        <v>293</v>
      </c>
      <c r="E363" s="56"/>
      <c r="F363" s="57">
        <v>1</v>
      </c>
      <c r="G363" s="57">
        <v>10.571</v>
      </c>
      <c r="H363" s="57"/>
      <c r="I363" s="57">
        <v>3.6</v>
      </c>
      <c r="J363" s="57">
        <f t="shared" si="61"/>
        <v>38.055599999999998</v>
      </c>
      <c r="K363" s="57">
        <f>+J363+J364</f>
        <v>69.008899999999997</v>
      </c>
      <c r="L363" s="57"/>
      <c r="M363" s="58"/>
      <c r="N363" s="59"/>
      <c r="O363" s="73"/>
    </row>
    <row r="364" spans="1:15" x14ac:dyDescent="0.3">
      <c r="A364" s="52">
        <v>9319</v>
      </c>
      <c r="B364" s="53" t="s">
        <v>21</v>
      </c>
      <c r="C364" s="72"/>
      <c r="D364" s="76" t="s">
        <v>294</v>
      </c>
      <c r="E364" s="56"/>
      <c r="F364" s="57">
        <v>1</v>
      </c>
      <c r="G364" s="57">
        <v>6.3170000000000002</v>
      </c>
      <c r="H364" s="57"/>
      <c r="I364" s="57">
        <v>4.9000000000000004</v>
      </c>
      <c r="J364" s="57">
        <f t="shared" si="61"/>
        <v>30.953300000000002</v>
      </c>
      <c r="K364" s="57">
        <f>+J364</f>
        <v>30.953300000000002</v>
      </c>
      <c r="L364" s="57"/>
      <c r="M364" s="58"/>
      <c r="N364" s="59"/>
      <c r="O364" s="73"/>
    </row>
    <row r="365" spans="1:15" ht="230.4" collapsed="1" x14ac:dyDescent="0.3">
      <c r="A365" s="52">
        <v>9320</v>
      </c>
      <c r="B365" s="53" t="s">
        <v>21</v>
      </c>
      <c r="C365" s="72" t="s">
        <v>295</v>
      </c>
      <c r="D365" s="75" t="s">
        <v>296</v>
      </c>
      <c r="E365" s="56" t="s">
        <v>36</v>
      </c>
      <c r="F365" s="57"/>
      <c r="G365" s="57"/>
      <c r="H365" s="57"/>
      <c r="I365" s="57"/>
      <c r="J365" s="57"/>
      <c r="K365" s="57"/>
      <c r="L365" s="57">
        <f>SUM(K366:K373)</f>
        <v>138.33700000000002</v>
      </c>
      <c r="M365" s="58">
        <v>138.33700000000002</v>
      </c>
      <c r="N365" s="59"/>
      <c r="O365" s="73">
        <f>+ROUND(M365*N365,2)</f>
        <v>0</v>
      </c>
    </row>
    <row r="366" spans="1:15" x14ac:dyDescent="0.3">
      <c r="A366" s="52">
        <v>9321</v>
      </c>
      <c r="B366" s="53" t="s">
        <v>21</v>
      </c>
      <c r="C366" s="72"/>
      <c r="D366" s="76" t="s">
        <v>297</v>
      </c>
      <c r="E366" s="56"/>
      <c r="F366" s="57">
        <v>7</v>
      </c>
      <c r="G366" s="57">
        <v>2.2000000000000002</v>
      </c>
      <c r="H366" s="57"/>
      <c r="I366" s="57">
        <v>3.5</v>
      </c>
      <c r="J366" s="57">
        <f t="shared" ref="J366:J388" si="62">PRODUCT(F366:I366)</f>
        <v>53.900000000000006</v>
      </c>
      <c r="K366" s="57">
        <f>+J366</f>
        <v>53.900000000000006</v>
      </c>
      <c r="L366" s="57"/>
      <c r="M366" s="58"/>
      <c r="N366" s="59"/>
      <c r="O366" s="73"/>
    </row>
    <row r="367" spans="1:15" x14ac:dyDescent="0.3">
      <c r="A367" s="52">
        <v>9322</v>
      </c>
      <c r="B367" s="53" t="s">
        <v>21</v>
      </c>
      <c r="C367" s="72"/>
      <c r="D367" s="76" t="s">
        <v>298</v>
      </c>
      <c r="E367" s="56"/>
      <c r="F367" s="57">
        <v>1</v>
      </c>
      <c r="G367" s="57">
        <v>1.6</v>
      </c>
      <c r="H367" s="57"/>
      <c r="I367" s="57">
        <v>3.5</v>
      </c>
      <c r="J367" s="57">
        <f t="shared" si="62"/>
        <v>5.6000000000000005</v>
      </c>
      <c r="K367" s="57">
        <f t="shared" ref="K367:K370" si="63">+J367</f>
        <v>5.6000000000000005</v>
      </c>
      <c r="L367" s="57"/>
      <c r="M367" s="58"/>
      <c r="N367" s="59"/>
      <c r="O367" s="73"/>
    </row>
    <row r="368" spans="1:15" x14ac:dyDescent="0.3">
      <c r="A368" s="52">
        <v>9323</v>
      </c>
      <c r="B368" s="53" t="s">
        <v>21</v>
      </c>
      <c r="C368" s="72"/>
      <c r="D368" s="76" t="s">
        <v>299</v>
      </c>
      <c r="E368" s="56"/>
      <c r="F368" s="57">
        <v>4</v>
      </c>
      <c r="G368" s="57">
        <v>2.7</v>
      </c>
      <c r="H368" s="57"/>
      <c r="I368" s="57">
        <v>3.5</v>
      </c>
      <c r="J368" s="57">
        <f t="shared" si="62"/>
        <v>37.800000000000004</v>
      </c>
      <c r="K368" s="57">
        <f t="shared" si="63"/>
        <v>37.800000000000004</v>
      </c>
      <c r="L368" s="57"/>
      <c r="M368" s="58"/>
      <c r="N368" s="59"/>
      <c r="O368" s="73"/>
    </row>
    <row r="369" spans="1:15" x14ac:dyDescent="0.3">
      <c r="A369" s="52">
        <v>9324</v>
      </c>
      <c r="B369" s="53" t="s">
        <v>21</v>
      </c>
      <c r="C369" s="72"/>
      <c r="D369" s="76" t="s">
        <v>300</v>
      </c>
      <c r="E369" s="56"/>
      <c r="F369" s="57">
        <v>2</v>
      </c>
      <c r="G369" s="57">
        <v>1.3</v>
      </c>
      <c r="H369" s="57"/>
      <c r="I369" s="57">
        <v>3.5</v>
      </c>
      <c r="J369" s="57">
        <f t="shared" si="62"/>
        <v>9.1</v>
      </c>
      <c r="K369" s="57">
        <f t="shared" si="63"/>
        <v>9.1</v>
      </c>
      <c r="L369" s="57"/>
      <c r="M369" s="58"/>
      <c r="N369" s="59"/>
      <c r="O369" s="73"/>
    </row>
    <row r="370" spans="1:15" x14ac:dyDescent="0.3">
      <c r="A370" s="52">
        <v>9325</v>
      </c>
      <c r="B370" s="53" t="s">
        <v>21</v>
      </c>
      <c r="C370" s="72"/>
      <c r="D370" s="76" t="s">
        <v>301</v>
      </c>
      <c r="E370" s="56"/>
      <c r="F370" s="57">
        <v>1</v>
      </c>
      <c r="G370" s="57">
        <v>1.75</v>
      </c>
      <c r="H370" s="57"/>
      <c r="I370" s="57">
        <v>3.5</v>
      </c>
      <c r="J370" s="57">
        <f t="shared" si="62"/>
        <v>6.125</v>
      </c>
      <c r="K370" s="57">
        <f t="shared" si="63"/>
        <v>6.125</v>
      </c>
      <c r="L370" s="57"/>
      <c r="M370" s="58"/>
      <c r="N370" s="59"/>
      <c r="O370" s="73"/>
    </row>
    <row r="371" spans="1:15" x14ac:dyDescent="0.3">
      <c r="A371" s="52">
        <v>9326</v>
      </c>
      <c r="B371" s="53" t="s">
        <v>21</v>
      </c>
      <c r="C371" s="72"/>
      <c r="D371" s="76" t="s">
        <v>302</v>
      </c>
      <c r="E371" s="56"/>
      <c r="F371" s="57">
        <v>1</v>
      </c>
      <c r="G371" s="57">
        <v>2.4</v>
      </c>
      <c r="H371" s="57"/>
      <c r="I371" s="57">
        <v>4.1550000000000002</v>
      </c>
      <c r="J371" s="57">
        <f t="shared" si="62"/>
        <v>9.9719999999999995</v>
      </c>
      <c r="K371" s="57">
        <f>+J371+J372+J373</f>
        <v>25.812000000000001</v>
      </c>
      <c r="L371" s="57"/>
      <c r="M371" s="58"/>
      <c r="N371" s="59"/>
      <c r="O371" s="73"/>
    </row>
    <row r="372" spans="1:15" x14ac:dyDescent="0.3">
      <c r="A372" s="52">
        <v>9327</v>
      </c>
      <c r="B372" s="53" t="s">
        <v>21</v>
      </c>
      <c r="C372" s="72"/>
      <c r="D372" s="76"/>
      <c r="E372" s="56"/>
      <c r="F372" s="57">
        <v>1</v>
      </c>
      <c r="G372" s="57">
        <v>2.4</v>
      </c>
      <c r="H372" s="57"/>
      <c r="I372" s="57">
        <v>3.2</v>
      </c>
      <c r="J372" s="57">
        <f t="shared" si="62"/>
        <v>7.68</v>
      </c>
      <c r="K372" s="57"/>
      <c r="L372" s="57"/>
      <c r="M372" s="58"/>
      <c r="N372" s="59"/>
      <c r="O372" s="73"/>
    </row>
    <row r="373" spans="1:15" x14ac:dyDescent="0.3">
      <c r="A373" s="52">
        <v>9328</v>
      </c>
      <c r="B373" s="53" t="s">
        <v>21</v>
      </c>
      <c r="C373" s="72"/>
      <c r="D373" s="76"/>
      <c r="E373" s="56"/>
      <c r="F373" s="57">
        <v>2</v>
      </c>
      <c r="G373" s="57">
        <v>2.4</v>
      </c>
      <c r="H373" s="57"/>
      <c r="I373" s="57">
        <v>1.7</v>
      </c>
      <c r="J373" s="57">
        <f t="shared" si="62"/>
        <v>8.16</v>
      </c>
      <c r="K373" s="57"/>
      <c r="L373" s="57"/>
      <c r="M373" s="58"/>
      <c r="N373" s="59"/>
      <c r="O373" s="73"/>
    </row>
    <row r="374" spans="1:15" ht="179.25" customHeight="1" collapsed="1" x14ac:dyDescent="0.3">
      <c r="A374" s="52">
        <v>9329</v>
      </c>
      <c r="B374" s="53" t="s">
        <v>21</v>
      </c>
      <c r="C374" s="72" t="s">
        <v>303</v>
      </c>
      <c r="D374" s="75" t="s">
        <v>304</v>
      </c>
      <c r="E374" s="56" t="s">
        <v>36</v>
      </c>
      <c r="F374" s="57"/>
      <c r="G374" s="57"/>
      <c r="H374" s="57"/>
      <c r="I374" s="57"/>
      <c r="J374" s="57"/>
      <c r="K374" s="57"/>
      <c r="L374" s="57">
        <f>SUM(J375:J377)</f>
        <v>257.63965999999999</v>
      </c>
      <c r="M374" s="58">
        <v>257.63965999999999</v>
      </c>
      <c r="N374" s="59"/>
      <c r="O374" s="73">
        <f>+ROUND(M374*N374,2)</f>
        <v>0</v>
      </c>
    </row>
    <row r="375" spans="1:15" x14ac:dyDescent="0.3">
      <c r="A375" s="52">
        <v>9330</v>
      </c>
      <c r="B375" s="53" t="s">
        <v>21</v>
      </c>
      <c r="C375" s="72"/>
      <c r="D375" s="76" t="s">
        <v>305</v>
      </c>
      <c r="E375" s="63"/>
      <c r="F375" s="57">
        <v>1</v>
      </c>
      <c r="G375" s="57">
        <v>78.962999999999994</v>
      </c>
      <c r="H375" s="57"/>
      <c r="I375" s="57">
        <v>2.82</v>
      </c>
      <c r="J375" s="57">
        <f t="shared" si="62"/>
        <v>222.67565999999997</v>
      </c>
      <c r="K375" s="57"/>
      <c r="L375" s="57"/>
      <c r="M375" s="66"/>
      <c r="N375" s="67"/>
      <c r="O375" s="67"/>
    </row>
    <row r="376" spans="1:15" x14ac:dyDescent="0.3">
      <c r="A376" s="52">
        <v>9331</v>
      </c>
      <c r="B376" s="53" t="s">
        <v>21</v>
      </c>
      <c r="C376" s="72"/>
      <c r="D376" s="76" t="s">
        <v>306</v>
      </c>
      <c r="E376" s="63"/>
      <c r="F376" s="57">
        <v>1</v>
      </c>
      <c r="G376" s="57">
        <v>12.901</v>
      </c>
      <c r="H376" s="57"/>
      <c r="I376" s="57">
        <v>1</v>
      </c>
      <c r="J376" s="57">
        <f t="shared" si="62"/>
        <v>12.901</v>
      </c>
      <c r="K376" s="57"/>
      <c r="L376" s="57"/>
      <c r="M376" s="66"/>
      <c r="N376" s="67"/>
      <c r="O376" s="67"/>
    </row>
    <row r="377" spans="1:15" x14ac:dyDescent="0.3">
      <c r="A377" s="52">
        <v>9332</v>
      </c>
      <c r="B377" s="53" t="s">
        <v>21</v>
      </c>
      <c r="C377" s="72"/>
      <c r="D377" s="76" t="s">
        <v>307</v>
      </c>
      <c r="E377" s="63"/>
      <c r="F377" s="57">
        <v>1</v>
      </c>
      <c r="G377" s="57">
        <v>22.062999999999999</v>
      </c>
      <c r="H377" s="57"/>
      <c r="I377" s="57">
        <v>1</v>
      </c>
      <c r="J377" s="57">
        <f t="shared" si="62"/>
        <v>22.062999999999999</v>
      </c>
      <c r="K377" s="57"/>
      <c r="L377" s="57"/>
      <c r="M377" s="66"/>
      <c r="N377" s="67"/>
      <c r="O377" s="67"/>
    </row>
    <row r="378" spans="1:15" ht="244.8" collapsed="1" x14ac:dyDescent="0.3">
      <c r="A378" s="52">
        <v>9333</v>
      </c>
      <c r="B378" s="53" t="s">
        <v>21</v>
      </c>
      <c r="C378" s="72" t="s">
        <v>308</v>
      </c>
      <c r="D378" s="75" t="s">
        <v>309</v>
      </c>
      <c r="E378" s="56" t="s">
        <v>36</v>
      </c>
      <c r="F378" s="57"/>
      <c r="G378" s="57"/>
      <c r="H378" s="57"/>
      <c r="I378" s="57"/>
      <c r="J378" s="57"/>
      <c r="K378" s="57"/>
      <c r="L378" s="57">
        <f>SUM(J379:J380)</f>
        <v>34.963999999999999</v>
      </c>
      <c r="M378" s="58">
        <v>34.963999999999999</v>
      </c>
      <c r="N378" s="59"/>
      <c r="O378" s="73">
        <f>+ROUND(M378*N378,2)</f>
        <v>0</v>
      </c>
    </row>
    <row r="379" spans="1:15" x14ac:dyDescent="0.3">
      <c r="A379" s="52">
        <v>9334</v>
      </c>
      <c r="B379" s="53" t="s">
        <v>21</v>
      </c>
      <c r="C379" s="72"/>
      <c r="D379" s="76" t="s">
        <v>306</v>
      </c>
      <c r="E379" s="63"/>
      <c r="F379" s="57">
        <v>1</v>
      </c>
      <c r="G379" s="57">
        <v>12.901</v>
      </c>
      <c r="H379" s="57"/>
      <c r="I379" s="57">
        <v>1</v>
      </c>
      <c r="J379" s="57">
        <f t="shared" ref="J379:J380" si="64">PRODUCT(F379:I379)</f>
        <v>12.901</v>
      </c>
      <c r="K379" s="57"/>
      <c r="L379" s="57"/>
      <c r="M379" s="66"/>
      <c r="N379" s="67"/>
      <c r="O379" s="67"/>
    </row>
    <row r="380" spans="1:15" x14ac:dyDescent="0.3">
      <c r="A380" s="52">
        <v>9335</v>
      </c>
      <c r="B380" s="53" t="s">
        <v>21</v>
      </c>
      <c r="C380" s="72"/>
      <c r="D380" s="76" t="s">
        <v>307</v>
      </c>
      <c r="E380" s="63"/>
      <c r="F380" s="57">
        <v>1</v>
      </c>
      <c r="G380" s="57">
        <v>22.062999999999999</v>
      </c>
      <c r="H380" s="57"/>
      <c r="I380" s="57">
        <v>1</v>
      </c>
      <c r="J380" s="57">
        <f t="shared" si="64"/>
        <v>22.062999999999999</v>
      </c>
      <c r="K380" s="57"/>
      <c r="L380" s="57"/>
      <c r="M380" s="66"/>
      <c r="N380" s="67"/>
      <c r="O380" s="67"/>
    </row>
    <row r="381" spans="1:15" ht="86.4" collapsed="1" x14ac:dyDescent="0.3">
      <c r="A381" s="52">
        <v>9336</v>
      </c>
      <c r="B381" s="53" t="s">
        <v>21</v>
      </c>
      <c r="C381" s="72" t="s">
        <v>310</v>
      </c>
      <c r="D381" s="75" t="s">
        <v>311</v>
      </c>
      <c r="E381" s="63" t="s">
        <v>312</v>
      </c>
      <c r="F381" s="57"/>
      <c r="G381" s="57"/>
      <c r="H381" s="57"/>
      <c r="I381" s="57"/>
      <c r="J381" s="57"/>
      <c r="K381" s="57"/>
      <c r="L381" s="57">
        <f>SUM(J382:J384)</f>
        <v>660</v>
      </c>
      <c r="M381" s="58">
        <v>660</v>
      </c>
      <c r="N381" s="59"/>
      <c r="O381" s="73">
        <f>+ROUND(M381*N381,2)</f>
        <v>0</v>
      </c>
    </row>
    <row r="382" spans="1:15" x14ac:dyDescent="0.3">
      <c r="A382" s="52">
        <v>9337</v>
      </c>
      <c r="B382" s="53" t="s">
        <v>21</v>
      </c>
      <c r="C382" s="72"/>
      <c r="D382" s="76" t="s">
        <v>313</v>
      </c>
      <c r="E382" s="63"/>
      <c r="F382" s="57">
        <v>1</v>
      </c>
      <c r="G382" s="57">
        <v>110</v>
      </c>
      <c r="H382" s="57"/>
      <c r="I382" s="57"/>
      <c r="J382" s="57">
        <f t="shared" si="62"/>
        <v>110</v>
      </c>
      <c r="K382" s="57"/>
      <c r="L382" s="57"/>
      <c r="M382" s="66"/>
      <c r="N382" s="67"/>
      <c r="O382" s="67"/>
    </row>
    <row r="383" spans="1:15" x14ac:dyDescent="0.3">
      <c r="A383" s="52">
        <v>9338</v>
      </c>
      <c r="B383" s="53" t="s">
        <v>21</v>
      </c>
      <c r="C383" s="72"/>
      <c r="D383" s="76" t="s">
        <v>314</v>
      </c>
      <c r="E383" s="63"/>
      <c r="F383" s="57">
        <v>1</v>
      </c>
      <c r="G383" s="57">
        <v>300</v>
      </c>
      <c r="H383" s="57"/>
      <c r="I383" s="57"/>
      <c r="J383" s="57">
        <f t="shared" si="62"/>
        <v>300</v>
      </c>
      <c r="K383" s="57"/>
      <c r="L383" s="57"/>
      <c r="M383" s="66"/>
      <c r="N383" s="67"/>
      <c r="O383" s="67"/>
    </row>
    <row r="384" spans="1:15" x14ac:dyDescent="0.3">
      <c r="A384" s="52">
        <v>9339</v>
      </c>
      <c r="B384" s="53" t="s">
        <v>21</v>
      </c>
      <c r="C384" s="72"/>
      <c r="D384" s="76" t="s">
        <v>315</v>
      </c>
      <c r="E384" s="63"/>
      <c r="F384" s="57">
        <v>1</v>
      </c>
      <c r="G384" s="57">
        <v>250</v>
      </c>
      <c r="H384" s="57"/>
      <c r="I384" s="57"/>
      <c r="J384" s="57">
        <f t="shared" si="62"/>
        <v>250</v>
      </c>
      <c r="K384" s="57"/>
      <c r="L384" s="57"/>
      <c r="M384" s="66"/>
      <c r="N384" s="67"/>
      <c r="O384" s="67"/>
    </row>
    <row r="385" spans="1:15" ht="163.5" customHeight="1" collapsed="1" x14ac:dyDescent="0.3">
      <c r="A385" s="52">
        <v>9340</v>
      </c>
      <c r="B385" s="53" t="s">
        <v>21</v>
      </c>
      <c r="C385" s="72" t="s">
        <v>316</v>
      </c>
      <c r="D385" s="75" t="s">
        <v>317</v>
      </c>
      <c r="E385" s="63" t="s">
        <v>89</v>
      </c>
      <c r="F385" s="57"/>
      <c r="G385" s="57"/>
      <c r="H385" s="57"/>
      <c r="I385" s="57"/>
      <c r="J385" s="57"/>
      <c r="K385" s="57"/>
      <c r="L385" s="57">
        <f>SUM(J386:J388)</f>
        <v>8</v>
      </c>
      <c r="M385" s="58">
        <v>8</v>
      </c>
      <c r="N385" s="59"/>
      <c r="O385" s="73">
        <f>+ROUND(M385*N385,2)</f>
        <v>0</v>
      </c>
    </row>
    <row r="386" spans="1:15" x14ac:dyDescent="0.3">
      <c r="A386" s="52">
        <v>9341</v>
      </c>
      <c r="B386" s="53" t="s">
        <v>21</v>
      </c>
      <c r="C386" s="72"/>
      <c r="D386" s="76" t="s">
        <v>313</v>
      </c>
      <c r="E386" s="63"/>
      <c r="F386" s="57">
        <v>1</v>
      </c>
      <c r="G386" s="57">
        <v>2</v>
      </c>
      <c r="H386" s="57"/>
      <c r="I386" s="57"/>
      <c r="J386" s="57">
        <f t="shared" si="62"/>
        <v>2</v>
      </c>
      <c r="K386" s="57"/>
      <c r="L386" s="57"/>
      <c r="M386" s="66"/>
      <c r="N386" s="67"/>
      <c r="O386" s="67"/>
    </row>
    <row r="387" spans="1:15" x14ac:dyDescent="0.3">
      <c r="A387" s="52">
        <v>9342</v>
      </c>
      <c r="B387" s="53" t="s">
        <v>21</v>
      </c>
      <c r="C387" s="72"/>
      <c r="D387" s="76" t="s">
        <v>314</v>
      </c>
      <c r="E387" s="63"/>
      <c r="F387" s="57">
        <v>1</v>
      </c>
      <c r="G387" s="57">
        <v>3</v>
      </c>
      <c r="H387" s="57"/>
      <c r="I387" s="57"/>
      <c r="J387" s="57">
        <f t="shared" si="62"/>
        <v>3</v>
      </c>
      <c r="K387" s="57"/>
      <c r="L387" s="57"/>
      <c r="M387" s="66"/>
      <c r="N387" s="67"/>
      <c r="O387" s="67"/>
    </row>
    <row r="388" spans="1:15" x14ac:dyDescent="0.3">
      <c r="A388" s="52">
        <v>9343</v>
      </c>
      <c r="B388" s="53" t="s">
        <v>21</v>
      </c>
      <c r="C388" s="72"/>
      <c r="D388" s="76" t="s">
        <v>315</v>
      </c>
      <c r="E388" s="63"/>
      <c r="F388" s="57">
        <v>1</v>
      </c>
      <c r="G388" s="57">
        <v>3</v>
      </c>
      <c r="H388" s="57"/>
      <c r="I388" s="57"/>
      <c r="J388" s="57">
        <f t="shared" si="62"/>
        <v>3</v>
      </c>
      <c r="K388" s="57"/>
      <c r="L388" s="57"/>
      <c r="M388" s="66"/>
      <c r="N388" s="67"/>
      <c r="O388" s="67"/>
    </row>
    <row r="389" spans="1:15" ht="179.25" customHeight="1" collapsed="1" x14ac:dyDescent="0.3">
      <c r="A389" s="52">
        <v>9344</v>
      </c>
      <c r="B389" s="53" t="s">
        <v>21</v>
      </c>
      <c r="C389" s="72" t="s">
        <v>318</v>
      </c>
      <c r="D389" s="75" t="s">
        <v>319</v>
      </c>
      <c r="E389" s="63" t="s">
        <v>84</v>
      </c>
      <c r="F389" s="57"/>
      <c r="G389" s="57"/>
      <c r="H389" s="57"/>
      <c r="I389" s="57"/>
      <c r="J389" s="57"/>
      <c r="K389" s="57"/>
      <c r="L389" s="57">
        <f>SUM(J390:J394)</f>
        <v>81.704000000000008</v>
      </c>
      <c r="M389" s="58">
        <v>81.704000000000008</v>
      </c>
      <c r="N389" s="59"/>
      <c r="O389" s="73">
        <f>+ROUND(M389*N389,2)</f>
        <v>0</v>
      </c>
    </row>
    <row r="390" spans="1:15" x14ac:dyDescent="0.3">
      <c r="A390" s="52">
        <v>9345</v>
      </c>
      <c r="B390" s="53" t="s">
        <v>21</v>
      </c>
      <c r="C390" s="72"/>
      <c r="D390" s="76" t="s">
        <v>313</v>
      </c>
      <c r="E390" s="63"/>
      <c r="F390" s="57">
        <v>1</v>
      </c>
      <c r="G390" s="57">
        <v>8.32</v>
      </c>
      <c r="H390" s="57"/>
      <c r="I390" s="57"/>
      <c r="J390" s="57">
        <f t="shared" ref="J390:J394" si="65">PRODUCT(F390:I390)</f>
        <v>8.32</v>
      </c>
      <c r="K390" s="57"/>
      <c r="L390" s="57"/>
      <c r="M390" s="66"/>
      <c r="N390" s="67"/>
      <c r="O390" s="67"/>
    </row>
    <row r="391" spans="1:15" x14ac:dyDescent="0.3">
      <c r="A391" s="52">
        <v>9346</v>
      </c>
      <c r="B391" s="53" t="s">
        <v>21</v>
      </c>
      <c r="C391" s="72"/>
      <c r="D391" s="76" t="s">
        <v>314</v>
      </c>
      <c r="E391" s="63"/>
      <c r="F391" s="57">
        <v>1</v>
      </c>
      <c r="G391" s="57">
        <v>21.75</v>
      </c>
      <c r="H391" s="57"/>
      <c r="I391" s="57"/>
      <c r="J391" s="57">
        <f t="shared" si="65"/>
        <v>21.75</v>
      </c>
      <c r="K391" s="57"/>
      <c r="L391" s="57"/>
      <c r="M391" s="66"/>
      <c r="N391" s="67"/>
      <c r="O391" s="67"/>
    </row>
    <row r="392" spans="1:15" x14ac:dyDescent="0.3">
      <c r="A392" s="52">
        <v>9347</v>
      </c>
      <c r="B392" s="53" t="s">
        <v>21</v>
      </c>
      <c r="C392" s="72"/>
      <c r="D392" s="76" t="s">
        <v>315</v>
      </c>
      <c r="E392" s="63"/>
      <c r="F392" s="57">
        <v>1</v>
      </c>
      <c r="G392" s="57">
        <v>16.670000000000002</v>
      </c>
      <c r="H392" s="57"/>
      <c r="I392" s="57"/>
      <c r="J392" s="57">
        <f t="shared" si="65"/>
        <v>16.670000000000002</v>
      </c>
      <c r="K392" s="57"/>
      <c r="L392" s="57"/>
      <c r="M392" s="66"/>
      <c r="N392" s="67"/>
      <c r="O392" s="67"/>
    </row>
    <row r="393" spans="1:15" x14ac:dyDescent="0.3">
      <c r="A393" s="52">
        <v>9348</v>
      </c>
      <c r="B393" s="53" t="s">
        <v>21</v>
      </c>
      <c r="C393" s="72"/>
      <c r="D393" s="76" t="s">
        <v>306</v>
      </c>
      <c r="E393" s="63"/>
      <c r="F393" s="57">
        <v>1</v>
      </c>
      <c r="G393" s="57">
        <v>12.901</v>
      </c>
      <c r="H393" s="57"/>
      <c r="I393" s="57"/>
      <c r="J393" s="57">
        <f t="shared" si="65"/>
        <v>12.901</v>
      </c>
      <c r="K393" s="57"/>
      <c r="L393" s="57"/>
      <c r="M393" s="66"/>
      <c r="N393" s="67"/>
      <c r="O393" s="67"/>
    </row>
    <row r="394" spans="1:15" x14ac:dyDescent="0.3">
      <c r="A394" s="52">
        <v>9349</v>
      </c>
      <c r="B394" s="53" t="s">
        <v>21</v>
      </c>
      <c r="C394" s="72"/>
      <c r="D394" s="76" t="s">
        <v>307</v>
      </c>
      <c r="E394" s="63"/>
      <c r="F394" s="57">
        <v>1</v>
      </c>
      <c r="G394" s="57">
        <v>22.062999999999999</v>
      </c>
      <c r="H394" s="57"/>
      <c r="I394" s="57"/>
      <c r="J394" s="57">
        <f t="shared" si="65"/>
        <v>22.062999999999999</v>
      </c>
      <c r="K394" s="57"/>
      <c r="L394" s="57"/>
      <c r="M394" s="66"/>
      <c r="N394" s="67"/>
      <c r="O394" s="67"/>
    </row>
    <row r="395" spans="1:15" ht="178.5" customHeight="1" collapsed="1" x14ac:dyDescent="0.3">
      <c r="A395" s="52">
        <v>9350</v>
      </c>
      <c r="B395" s="53" t="s">
        <v>21</v>
      </c>
      <c r="C395" s="72" t="s">
        <v>320</v>
      </c>
      <c r="D395" s="75" t="s">
        <v>321</v>
      </c>
      <c r="E395" s="63"/>
      <c r="F395" s="57"/>
      <c r="G395" s="57"/>
      <c r="H395" s="57"/>
      <c r="I395" s="57"/>
      <c r="J395" s="57"/>
      <c r="K395" s="57"/>
      <c r="L395" s="57">
        <f>SUM(J396:J400)</f>
        <v>10</v>
      </c>
      <c r="M395" s="58">
        <v>10</v>
      </c>
      <c r="N395" s="59"/>
      <c r="O395" s="73">
        <f>+ROUND(M395*N395,2)</f>
        <v>0</v>
      </c>
    </row>
    <row r="396" spans="1:15" x14ac:dyDescent="0.3">
      <c r="A396" s="52">
        <v>9351</v>
      </c>
      <c r="B396" s="53" t="s">
        <v>21</v>
      </c>
      <c r="C396" s="72"/>
      <c r="D396" s="76" t="s">
        <v>313</v>
      </c>
      <c r="E396" s="63"/>
      <c r="F396" s="57">
        <v>2</v>
      </c>
      <c r="G396" s="57"/>
      <c r="H396" s="57"/>
      <c r="I396" s="57"/>
      <c r="J396" s="57">
        <f t="shared" ref="J396:J400" si="66">PRODUCT(F396:I396)</f>
        <v>2</v>
      </c>
      <c r="K396" s="57"/>
      <c r="L396" s="57"/>
      <c r="M396" s="66"/>
      <c r="N396" s="67"/>
      <c r="O396" s="67"/>
    </row>
    <row r="397" spans="1:15" x14ac:dyDescent="0.3">
      <c r="A397" s="52">
        <v>9352</v>
      </c>
      <c r="B397" s="53" t="s">
        <v>21</v>
      </c>
      <c r="C397" s="72"/>
      <c r="D397" s="76" t="s">
        <v>322</v>
      </c>
      <c r="E397" s="63"/>
      <c r="F397" s="57">
        <v>2</v>
      </c>
      <c r="G397" s="57"/>
      <c r="H397" s="57"/>
      <c r="I397" s="57"/>
      <c r="J397" s="57">
        <f t="shared" si="66"/>
        <v>2</v>
      </c>
      <c r="K397" s="57"/>
      <c r="L397" s="57"/>
      <c r="M397" s="66"/>
      <c r="N397" s="67"/>
      <c r="O397" s="67"/>
    </row>
    <row r="398" spans="1:15" x14ac:dyDescent="0.3">
      <c r="A398" s="52">
        <v>9353</v>
      </c>
      <c r="B398" s="53" t="s">
        <v>21</v>
      </c>
      <c r="C398" s="72"/>
      <c r="D398" s="76" t="s">
        <v>323</v>
      </c>
      <c r="E398" s="63"/>
      <c r="F398" s="57">
        <v>2</v>
      </c>
      <c r="G398" s="57"/>
      <c r="H398" s="57"/>
      <c r="I398" s="57"/>
      <c r="J398" s="57">
        <f t="shared" si="66"/>
        <v>2</v>
      </c>
      <c r="K398" s="57"/>
      <c r="L398" s="57"/>
      <c r="M398" s="66"/>
      <c r="N398" s="67"/>
      <c r="O398" s="67"/>
    </row>
    <row r="399" spans="1:15" x14ac:dyDescent="0.3">
      <c r="A399" s="52">
        <v>9354</v>
      </c>
      <c r="B399" s="53" t="s">
        <v>21</v>
      </c>
      <c r="C399" s="72"/>
      <c r="D399" s="76" t="s">
        <v>306</v>
      </c>
      <c r="E399" s="63"/>
      <c r="F399" s="57">
        <v>2</v>
      </c>
      <c r="G399" s="57"/>
      <c r="H399" s="57"/>
      <c r="I399" s="57"/>
      <c r="J399" s="57">
        <f t="shared" si="66"/>
        <v>2</v>
      </c>
      <c r="K399" s="57"/>
      <c r="L399" s="57"/>
      <c r="M399" s="66"/>
      <c r="N399" s="67"/>
      <c r="O399" s="67"/>
    </row>
    <row r="400" spans="1:15" x14ac:dyDescent="0.3">
      <c r="A400" s="52">
        <v>9355</v>
      </c>
      <c r="B400" s="53" t="s">
        <v>21</v>
      </c>
      <c r="C400" s="72"/>
      <c r="D400" s="76" t="s">
        <v>307</v>
      </c>
      <c r="E400" s="63"/>
      <c r="F400" s="57">
        <v>2</v>
      </c>
      <c r="G400" s="57"/>
      <c r="H400" s="57"/>
      <c r="I400" s="57"/>
      <c r="J400" s="57">
        <f t="shared" si="66"/>
        <v>2</v>
      </c>
      <c r="K400" s="57"/>
      <c r="L400" s="57"/>
      <c r="M400" s="66"/>
      <c r="N400" s="67"/>
      <c r="O400" s="67"/>
    </row>
    <row r="401" spans="1:15" ht="115.2" collapsed="1" x14ac:dyDescent="0.3">
      <c r="A401" s="52">
        <v>9356</v>
      </c>
      <c r="B401" s="53" t="s">
        <v>21</v>
      </c>
      <c r="C401" s="72" t="s">
        <v>324</v>
      </c>
      <c r="D401" s="75" t="s">
        <v>61</v>
      </c>
      <c r="E401" s="63" t="s">
        <v>36</v>
      </c>
      <c r="F401" s="57"/>
      <c r="G401" s="57"/>
      <c r="H401" s="57"/>
      <c r="I401" s="57"/>
      <c r="J401" s="57"/>
      <c r="K401" s="57"/>
      <c r="L401" s="57">
        <f>SUM(K402:K413)</f>
        <v>1667.7271000000003</v>
      </c>
      <c r="M401" s="58">
        <v>1667.7271000000003</v>
      </c>
      <c r="N401" s="59"/>
      <c r="O401" s="73">
        <f>+ROUND(M401*N401,2)</f>
        <v>0</v>
      </c>
    </row>
    <row r="402" spans="1:15" x14ac:dyDescent="0.3">
      <c r="A402" s="52">
        <v>9357</v>
      </c>
      <c r="B402" s="53" t="s">
        <v>21</v>
      </c>
      <c r="C402" s="72"/>
      <c r="D402" s="76" t="s">
        <v>282</v>
      </c>
      <c r="E402" s="56"/>
      <c r="F402" s="57">
        <v>2</v>
      </c>
      <c r="G402" s="57">
        <v>36.271000000000001</v>
      </c>
      <c r="H402" s="57"/>
      <c r="I402" s="57">
        <v>4.4000000000000004</v>
      </c>
      <c r="J402" s="57">
        <f>PRODUCT(F402:I402)</f>
        <v>319.18480000000005</v>
      </c>
      <c r="K402" s="57">
        <f>+J402</f>
        <v>319.18480000000005</v>
      </c>
      <c r="L402" s="57"/>
      <c r="M402" s="58"/>
      <c r="N402" s="59"/>
      <c r="O402" s="73"/>
    </row>
    <row r="403" spans="1:15" x14ac:dyDescent="0.3">
      <c r="A403" s="52">
        <v>9358</v>
      </c>
      <c r="B403" s="53" t="s">
        <v>21</v>
      </c>
      <c r="C403" s="72"/>
      <c r="D403" s="76" t="s">
        <v>283</v>
      </c>
      <c r="E403" s="56"/>
      <c r="F403" s="57">
        <v>1</v>
      </c>
      <c r="G403" s="57">
        <v>7.7960000000000003</v>
      </c>
      <c r="H403" s="57"/>
      <c r="I403" s="57">
        <v>3.5</v>
      </c>
      <c r="J403" s="57">
        <f t="shared" ref="J403:J413" si="67">PRODUCT(F403:I403)</f>
        <v>27.286000000000001</v>
      </c>
      <c r="K403" s="57">
        <f t="shared" ref="K403:K412" si="68">+J403</f>
        <v>27.286000000000001</v>
      </c>
      <c r="L403" s="57"/>
      <c r="M403" s="58"/>
      <c r="N403" s="59"/>
      <c r="O403" s="73"/>
    </row>
    <row r="404" spans="1:15" x14ac:dyDescent="0.3">
      <c r="A404" s="52">
        <v>9359</v>
      </c>
      <c r="B404" s="53" t="s">
        <v>21</v>
      </c>
      <c r="C404" s="72"/>
      <c r="D404" s="76" t="s">
        <v>284</v>
      </c>
      <c r="E404" s="56"/>
      <c r="F404" s="57">
        <v>2</v>
      </c>
      <c r="G404" s="57">
        <v>46.279000000000003</v>
      </c>
      <c r="H404" s="57"/>
      <c r="I404" s="57">
        <v>3.5</v>
      </c>
      <c r="J404" s="57">
        <f t="shared" si="67"/>
        <v>323.95300000000003</v>
      </c>
      <c r="K404" s="57">
        <f t="shared" si="68"/>
        <v>323.95300000000003</v>
      </c>
      <c r="L404" s="57"/>
      <c r="M404" s="58"/>
      <c r="N404" s="59"/>
      <c r="O404" s="73"/>
    </row>
    <row r="405" spans="1:15" x14ac:dyDescent="0.3">
      <c r="A405" s="52">
        <v>9360</v>
      </c>
      <c r="B405" s="53" t="s">
        <v>21</v>
      </c>
      <c r="C405" s="72"/>
      <c r="D405" s="76" t="s">
        <v>285</v>
      </c>
      <c r="E405" s="56"/>
      <c r="F405" s="57">
        <v>2</v>
      </c>
      <c r="G405" s="57">
        <v>18.475000000000001</v>
      </c>
      <c r="H405" s="57"/>
      <c r="I405" s="57">
        <v>3.5</v>
      </c>
      <c r="J405" s="57">
        <f t="shared" si="67"/>
        <v>129.32500000000002</v>
      </c>
      <c r="K405" s="57">
        <f t="shared" si="68"/>
        <v>129.32500000000002</v>
      </c>
      <c r="L405" s="57"/>
      <c r="M405" s="58"/>
      <c r="N405" s="59"/>
      <c r="O405" s="73"/>
    </row>
    <row r="406" spans="1:15" x14ac:dyDescent="0.3">
      <c r="A406" s="52">
        <v>9361</v>
      </c>
      <c r="B406" s="53" t="s">
        <v>21</v>
      </c>
      <c r="C406" s="72"/>
      <c r="D406" s="76" t="s">
        <v>286</v>
      </c>
      <c r="E406" s="56"/>
      <c r="F406" s="57">
        <v>1</v>
      </c>
      <c r="G406" s="57">
        <v>4.8120000000000003</v>
      </c>
      <c r="H406" s="57"/>
      <c r="I406" s="57">
        <v>3.5</v>
      </c>
      <c r="J406" s="57">
        <f t="shared" si="67"/>
        <v>16.842000000000002</v>
      </c>
      <c r="K406" s="57">
        <f t="shared" si="68"/>
        <v>16.842000000000002</v>
      </c>
      <c r="L406" s="57"/>
      <c r="M406" s="58"/>
      <c r="N406" s="59"/>
      <c r="O406" s="73"/>
    </row>
    <row r="407" spans="1:15" x14ac:dyDescent="0.3">
      <c r="A407" s="52">
        <v>9362</v>
      </c>
      <c r="B407" s="53" t="s">
        <v>21</v>
      </c>
      <c r="C407" s="72"/>
      <c r="D407" s="76" t="s">
        <v>287</v>
      </c>
      <c r="E407" s="56"/>
      <c r="F407" s="57">
        <v>1</v>
      </c>
      <c r="G407" s="57">
        <v>21.376999999999999</v>
      </c>
      <c r="H407" s="57"/>
      <c r="I407" s="57">
        <v>3.5</v>
      </c>
      <c r="J407" s="57">
        <f t="shared" si="67"/>
        <v>74.819499999999991</v>
      </c>
      <c r="K407" s="57">
        <f t="shared" si="68"/>
        <v>74.819499999999991</v>
      </c>
      <c r="L407" s="57"/>
      <c r="M407" s="58"/>
      <c r="N407" s="59"/>
      <c r="O407" s="73"/>
    </row>
    <row r="408" spans="1:15" x14ac:dyDescent="0.3">
      <c r="A408" s="52">
        <v>9363</v>
      </c>
      <c r="B408" s="53" t="s">
        <v>21</v>
      </c>
      <c r="C408" s="72"/>
      <c r="D408" s="76" t="s">
        <v>288</v>
      </c>
      <c r="E408" s="56"/>
      <c r="F408" s="57">
        <v>2</v>
      </c>
      <c r="G408" s="57">
        <v>15.331</v>
      </c>
      <c r="H408" s="57"/>
      <c r="I408" s="57">
        <v>3.5</v>
      </c>
      <c r="J408" s="57">
        <f t="shared" si="67"/>
        <v>107.31699999999999</v>
      </c>
      <c r="K408" s="57">
        <f>+J408+J409</f>
        <v>110.81699999999999</v>
      </c>
      <c r="L408" s="57"/>
      <c r="M408" s="58"/>
      <c r="N408" s="59"/>
      <c r="O408" s="73"/>
    </row>
    <row r="409" spans="1:15" x14ac:dyDescent="0.3">
      <c r="A409" s="52">
        <v>9364</v>
      </c>
      <c r="B409" s="53" t="s">
        <v>21</v>
      </c>
      <c r="C409" s="72"/>
      <c r="D409" s="76"/>
      <c r="E409" s="56"/>
      <c r="F409" s="57">
        <v>1</v>
      </c>
      <c r="G409" s="57">
        <v>1</v>
      </c>
      <c r="H409" s="57"/>
      <c r="I409" s="57">
        <v>3.5</v>
      </c>
      <c r="J409" s="57">
        <f t="shared" si="67"/>
        <v>3.5</v>
      </c>
      <c r="K409" s="57"/>
      <c r="L409" s="57"/>
      <c r="M409" s="58"/>
      <c r="N409" s="59"/>
      <c r="O409" s="73"/>
    </row>
    <row r="410" spans="1:15" x14ac:dyDescent="0.3">
      <c r="A410" s="52">
        <v>9365</v>
      </c>
      <c r="B410" s="53" t="s">
        <v>21</v>
      </c>
      <c r="C410" s="72"/>
      <c r="D410" s="76" t="s">
        <v>289</v>
      </c>
      <c r="E410" s="56"/>
      <c r="F410" s="57">
        <v>2</v>
      </c>
      <c r="G410" s="57">
        <v>21.312999999999999</v>
      </c>
      <c r="H410" s="57"/>
      <c r="I410" s="57">
        <v>4.9000000000000004</v>
      </c>
      <c r="J410" s="57">
        <f t="shared" si="67"/>
        <v>208.8674</v>
      </c>
      <c r="K410" s="57">
        <f t="shared" si="68"/>
        <v>208.8674</v>
      </c>
      <c r="L410" s="57"/>
      <c r="M410" s="58"/>
      <c r="N410" s="59"/>
      <c r="O410" s="73"/>
    </row>
    <row r="411" spans="1:15" x14ac:dyDescent="0.3">
      <c r="A411" s="52">
        <v>9366</v>
      </c>
      <c r="B411" s="53" t="s">
        <v>21</v>
      </c>
      <c r="C411" s="72"/>
      <c r="D411" s="76" t="s">
        <v>290</v>
      </c>
      <c r="E411" s="56"/>
      <c r="F411" s="57">
        <v>2</v>
      </c>
      <c r="G411" s="57">
        <v>33.353999999999999</v>
      </c>
      <c r="H411" s="57"/>
      <c r="I411" s="57">
        <v>4.9000000000000004</v>
      </c>
      <c r="J411" s="57">
        <f t="shared" si="67"/>
        <v>326.86920000000003</v>
      </c>
      <c r="K411" s="57">
        <f t="shared" si="68"/>
        <v>326.86920000000003</v>
      </c>
      <c r="L411" s="57"/>
      <c r="M411" s="58"/>
      <c r="N411" s="59"/>
      <c r="O411" s="73"/>
    </row>
    <row r="412" spans="1:15" x14ac:dyDescent="0.3">
      <c r="A412" s="52">
        <v>9367</v>
      </c>
      <c r="B412" s="53" t="s">
        <v>21</v>
      </c>
      <c r="C412" s="72"/>
      <c r="D412" s="76" t="s">
        <v>291</v>
      </c>
      <c r="E412" s="56"/>
      <c r="F412" s="57">
        <v>4</v>
      </c>
      <c r="G412" s="57">
        <v>6.4420000000000002</v>
      </c>
      <c r="H412" s="57"/>
      <c r="I412" s="57">
        <v>4.9000000000000004</v>
      </c>
      <c r="J412" s="57">
        <f t="shared" si="67"/>
        <v>126.26320000000001</v>
      </c>
      <c r="K412" s="57">
        <f t="shared" si="68"/>
        <v>126.26320000000001</v>
      </c>
      <c r="L412" s="57"/>
      <c r="M412" s="58"/>
      <c r="N412" s="59"/>
      <c r="O412" s="73"/>
    </row>
    <row r="413" spans="1:15" x14ac:dyDescent="0.3">
      <c r="A413" s="52">
        <v>9368</v>
      </c>
      <c r="B413" s="53" t="s">
        <v>21</v>
      </c>
      <c r="C413" s="72"/>
      <c r="D413" s="76" t="s">
        <v>325</v>
      </c>
      <c r="E413" s="63"/>
      <c r="F413" s="57">
        <v>1</v>
      </c>
      <c r="G413" s="57">
        <v>1</v>
      </c>
      <c r="H413" s="57"/>
      <c r="I413" s="57">
        <v>3.5</v>
      </c>
      <c r="J413" s="57">
        <f t="shared" si="67"/>
        <v>3.5</v>
      </c>
      <c r="K413" s="57">
        <f>+J413</f>
        <v>3.5</v>
      </c>
      <c r="L413" s="57"/>
      <c r="M413" s="66"/>
      <c r="N413" s="67"/>
      <c r="O413" s="67"/>
    </row>
    <row r="414" spans="1:15" ht="86.4" collapsed="1" x14ac:dyDescent="0.3">
      <c r="A414" s="52">
        <v>9369</v>
      </c>
      <c r="B414" s="53" t="s">
        <v>21</v>
      </c>
      <c r="C414" s="72" t="s">
        <v>326</v>
      </c>
      <c r="D414" s="75" t="s">
        <v>63</v>
      </c>
      <c r="E414" s="63" t="s">
        <v>36</v>
      </c>
      <c r="F414" s="57"/>
      <c r="G414" s="57"/>
      <c r="H414" s="57"/>
      <c r="I414" s="57"/>
      <c r="J414" s="57"/>
      <c r="K414" s="57"/>
      <c r="L414" s="57">
        <f>SUM(K415:K430)</f>
        <v>1376.3819199999998</v>
      </c>
      <c r="M414" s="58">
        <v>1376.3819199999998</v>
      </c>
      <c r="N414" s="59"/>
      <c r="O414" s="73">
        <f>+ROUND(M414*N414,2)</f>
        <v>0</v>
      </c>
    </row>
    <row r="415" spans="1:15" x14ac:dyDescent="0.3">
      <c r="A415" s="52">
        <v>9370</v>
      </c>
      <c r="B415" s="53" t="s">
        <v>21</v>
      </c>
      <c r="C415" s="72"/>
      <c r="D415" s="76" t="s">
        <v>282</v>
      </c>
      <c r="E415" s="56"/>
      <c r="F415" s="57">
        <v>1</v>
      </c>
      <c r="G415" s="57">
        <v>51.564999999999998</v>
      </c>
      <c r="H415" s="57"/>
      <c r="I415" s="57">
        <v>3.1</v>
      </c>
      <c r="J415" s="57">
        <f>PRODUCT(F415:I415)</f>
        <v>159.85149999999999</v>
      </c>
      <c r="K415" s="57">
        <f>+J415</f>
        <v>159.85149999999999</v>
      </c>
      <c r="L415" s="57"/>
      <c r="M415" s="58"/>
      <c r="N415" s="59"/>
      <c r="O415" s="73"/>
    </row>
    <row r="416" spans="1:15" x14ac:dyDescent="0.3">
      <c r="A416" s="52">
        <v>9371</v>
      </c>
      <c r="B416" s="53" t="s">
        <v>21</v>
      </c>
      <c r="C416" s="72"/>
      <c r="D416" s="76" t="s">
        <v>285</v>
      </c>
      <c r="E416" s="56"/>
      <c r="F416" s="57">
        <v>2</v>
      </c>
      <c r="G416" s="57">
        <v>18.475000000000001</v>
      </c>
      <c r="H416" s="57"/>
      <c r="I416" s="57">
        <v>4.0999999999999996</v>
      </c>
      <c r="J416" s="57">
        <f t="shared" ref="J416:J430" si="69">PRODUCT(F416:I416)</f>
        <v>151.495</v>
      </c>
      <c r="K416" s="57">
        <f t="shared" ref="K416:K425" si="70">+J416</f>
        <v>151.495</v>
      </c>
      <c r="L416" s="57"/>
      <c r="M416" s="58"/>
      <c r="N416" s="59"/>
      <c r="O416" s="73"/>
    </row>
    <row r="417" spans="1:15" x14ac:dyDescent="0.3">
      <c r="A417" s="52">
        <v>9372</v>
      </c>
      <c r="B417" s="53" t="s">
        <v>21</v>
      </c>
      <c r="C417" s="72"/>
      <c r="D417" s="76" t="s">
        <v>286</v>
      </c>
      <c r="E417" s="56"/>
      <c r="F417" s="57">
        <v>1</v>
      </c>
      <c r="G417" s="57">
        <v>9.7379999999999995</v>
      </c>
      <c r="H417" s="57"/>
      <c r="I417" s="57">
        <v>4.0999999999999996</v>
      </c>
      <c r="J417" s="57">
        <f t="shared" si="69"/>
        <v>39.925799999999995</v>
      </c>
      <c r="K417" s="57">
        <f t="shared" si="70"/>
        <v>39.925799999999995</v>
      </c>
      <c r="L417" s="57"/>
      <c r="M417" s="58"/>
      <c r="N417" s="59"/>
      <c r="O417" s="73"/>
    </row>
    <row r="418" spans="1:15" x14ac:dyDescent="0.3">
      <c r="A418" s="52">
        <v>9373</v>
      </c>
      <c r="B418" s="53" t="s">
        <v>21</v>
      </c>
      <c r="C418" s="72"/>
      <c r="D418" s="76" t="s">
        <v>287</v>
      </c>
      <c r="E418" s="56"/>
      <c r="F418" s="57">
        <v>1</v>
      </c>
      <c r="G418" s="57">
        <v>21.376999999999999</v>
      </c>
      <c r="H418" s="57"/>
      <c r="I418" s="57">
        <v>3.1</v>
      </c>
      <c r="J418" s="57">
        <f t="shared" si="69"/>
        <v>66.268699999999995</v>
      </c>
      <c r="K418" s="57">
        <f t="shared" si="70"/>
        <v>66.268699999999995</v>
      </c>
      <c r="L418" s="57"/>
      <c r="M418" s="58"/>
      <c r="N418" s="59"/>
      <c r="O418" s="73"/>
    </row>
    <row r="419" spans="1:15" x14ac:dyDescent="0.3">
      <c r="A419" s="52">
        <v>9374</v>
      </c>
      <c r="B419" s="53" t="s">
        <v>21</v>
      </c>
      <c r="C419" s="72"/>
      <c r="D419" s="76" t="s">
        <v>288</v>
      </c>
      <c r="E419" s="56"/>
      <c r="F419" s="57">
        <v>2</v>
      </c>
      <c r="G419" s="57">
        <v>15.331</v>
      </c>
      <c r="H419" s="57"/>
      <c r="I419" s="57">
        <v>3.1</v>
      </c>
      <c r="J419" s="57">
        <f t="shared" si="69"/>
        <v>95.052199999999999</v>
      </c>
      <c r="K419" s="57">
        <f>+J419+J420</f>
        <v>98.152199999999993</v>
      </c>
      <c r="L419" s="57"/>
      <c r="M419" s="58"/>
      <c r="N419" s="59"/>
      <c r="O419" s="73"/>
    </row>
    <row r="420" spans="1:15" x14ac:dyDescent="0.3">
      <c r="A420" s="52">
        <v>9375</v>
      </c>
      <c r="B420" s="53" t="s">
        <v>21</v>
      </c>
      <c r="C420" s="72"/>
      <c r="D420" s="76"/>
      <c r="E420" s="56"/>
      <c r="F420" s="57">
        <v>1</v>
      </c>
      <c r="G420" s="57">
        <v>1</v>
      </c>
      <c r="H420" s="57"/>
      <c r="I420" s="57">
        <v>3.1</v>
      </c>
      <c r="J420" s="57">
        <f t="shared" si="69"/>
        <v>3.1</v>
      </c>
      <c r="K420" s="57"/>
      <c r="L420" s="57"/>
      <c r="M420" s="58"/>
      <c r="N420" s="59"/>
      <c r="O420" s="73"/>
    </row>
    <row r="421" spans="1:15" x14ac:dyDescent="0.3">
      <c r="A421" s="52">
        <v>9376</v>
      </c>
      <c r="B421" s="53" t="s">
        <v>21</v>
      </c>
      <c r="C421" s="72"/>
      <c r="D421" s="76" t="s">
        <v>289</v>
      </c>
      <c r="E421" s="56"/>
      <c r="F421" s="57">
        <v>1</v>
      </c>
      <c r="G421" s="57">
        <v>6.8479999999999999</v>
      </c>
      <c r="H421" s="57"/>
      <c r="I421" s="57">
        <v>4.9000000000000004</v>
      </c>
      <c r="J421" s="57">
        <f t="shared" si="69"/>
        <v>33.555199999999999</v>
      </c>
      <c r="K421" s="57">
        <f>+J421+J422</f>
        <v>104.73260000000001</v>
      </c>
      <c r="L421" s="57"/>
      <c r="M421" s="58"/>
      <c r="N421" s="59"/>
      <c r="O421" s="73"/>
    </row>
    <row r="422" spans="1:15" x14ac:dyDescent="0.3">
      <c r="A422" s="52">
        <v>9377</v>
      </c>
      <c r="B422" s="53" t="s">
        <v>21</v>
      </c>
      <c r="C422" s="72"/>
      <c r="D422" s="76"/>
      <c r="E422" s="56"/>
      <c r="F422" s="57">
        <v>1</v>
      </c>
      <c r="G422" s="57">
        <v>14.526</v>
      </c>
      <c r="H422" s="57"/>
      <c r="I422" s="57">
        <v>4.9000000000000004</v>
      </c>
      <c r="J422" s="57">
        <f t="shared" si="69"/>
        <v>71.177400000000006</v>
      </c>
      <c r="K422" s="57"/>
      <c r="L422" s="57"/>
      <c r="M422" s="58"/>
      <c r="N422" s="59"/>
      <c r="O422" s="73"/>
    </row>
    <row r="423" spans="1:15" x14ac:dyDescent="0.3">
      <c r="A423" s="52">
        <v>9378</v>
      </c>
      <c r="B423" s="53" t="s">
        <v>21</v>
      </c>
      <c r="C423" s="72"/>
      <c r="D423" s="76" t="s">
        <v>290</v>
      </c>
      <c r="E423" s="56"/>
      <c r="F423" s="57">
        <v>1</v>
      </c>
      <c r="G423" s="57">
        <v>10.872999999999999</v>
      </c>
      <c r="H423" s="57"/>
      <c r="I423" s="57">
        <v>4.9000000000000004</v>
      </c>
      <c r="J423" s="57">
        <f t="shared" si="69"/>
        <v>53.277700000000003</v>
      </c>
      <c r="K423" s="57">
        <f>+J423+J424</f>
        <v>156.73140000000001</v>
      </c>
      <c r="L423" s="57"/>
      <c r="M423" s="58"/>
      <c r="N423" s="59"/>
      <c r="O423" s="73"/>
    </row>
    <row r="424" spans="1:15" x14ac:dyDescent="0.3">
      <c r="A424" s="52">
        <v>9379</v>
      </c>
      <c r="B424" s="53" t="s">
        <v>21</v>
      </c>
      <c r="C424" s="72"/>
      <c r="D424" s="76"/>
      <c r="E424" s="56"/>
      <c r="F424" s="57">
        <v>1</v>
      </c>
      <c r="G424" s="57">
        <v>21.113</v>
      </c>
      <c r="H424" s="57"/>
      <c r="I424" s="57">
        <v>4.9000000000000004</v>
      </c>
      <c r="J424" s="57">
        <f t="shared" si="69"/>
        <v>103.45370000000001</v>
      </c>
      <c r="K424" s="57"/>
      <c r="L424" s="57"/>
      <c r="M424" s="58"/>
      <c r="N424" s="59"/>
      <c r="O424" s="73"/>
    </row>
    <row r="425" spans="1:15" x14ac:dyDescent="0.3">
      <c r="A425" s="52">
        <v>9380</v>
      </c>
      <c r="B425" s="53" t="s">
        <v>21</v>
      </c>
      <c r="C425" s="72"/>
      <c r="D425" s="76" t="s">
        <v>291</v>
      </c>
      <c r="E425" s="56"/>
      <c r="F425" s="57">
        <v>2</v>
      </c>
      <c r="G425" s="57">
        <v>6.4420000000000002</v>
      </c>
      <c r="H425" s="57"/>
      <c r="I425" s="57">
        <v>4.9000000000000004</v>
      </c>
      <c r="J425" s="57">
        <f t="shared" si="69"/>
        <v>63.131600000000006</v>
      </c>
      <c r="K425" s="57">
        <f t="shared" si="70"/>
        <v>63.131600000000006</v>
      </c>
      <c r="L425" s="57"/>
      <c r="M425" s="58"/>
      <c r="N425" s="59"/>
      <c r="O425" s="73"/>
    </row>
    <row r="426" spans="1:15" x14ac:dyDescent="0.3">
      <c r="A426" s="52">
        <v>9381</v>
      </c>
      <c r="B426" s="53" t="s">
        <v>21</v>
      </c>
      <c r="C426" s="72"/>
      <c r="D426" s="76" t="s">
        <v>327</v>
      </c>
      <c r="E426" s="56"/>
      <c r="F426" s="57">
        <v>1</v>
      </c>
      <c r="G426" s="57">
        <v>11.787000000000001</v>
      </c>
      <c r="H426" s="57"/>
      <c r="I426" s="57">
        <v>3.1</v>
      </c>
      <c r="J426" s="57">
        <f t="shared" si="69"/>
        <v>36.539700000000003</v>
      </c>
      <c r="K426" s="57">
        <f>+J426+J427</f>
        <v>69.309799999999996</v>
      </c>
      <c r="L426" s="57"/>
      <c r="M426" s="58"/>
      <c r="N426" s="59"/>
      <c r="O426" s="73"/>
    </row>
    <row r="427" spans="1:15" x14ac:dyDescent="0.3">
      <c r="A427" s="52">
        <v>9382</v>
      </c>
      <c r="B427" s="53" t="s">
        <v>21</v>
      </c>
      <c r="C427" s="72"/>
      <c r="D427" s="76"/>
      <c r="E427" s="56"/>
      <c r="F427" s="57">
        <v>1</v>
      </c>
      <c r="G427" s="57">
        <v>10.571</v>
      </c>
      <c r="H427" s="57"/>
      <c r="I427" s="57">
        <v>3.1</v>
      </c>
      <c r="J427" s="57">
        <f t="shared" si="69"/>
        <v>32.770099999999999</v>
      </c>
      <c r="K427" s="57"/>
      <c r="L427" s="57"/>
      <c r="M427" s="58"/>
      <c r="N427" s="59"/>
      <c r="O427" s="73"/>
    </row>
    <row r="428" spans="1:15" x14ac:dyDescent="0.3">
      <c r="A428" s="52">
        <v>9383</v>
      </c>
      <c r="B428" s="53" t="s">
        <v>21</v>
      </c>
      <c r="C428" s="72"/>
      <c r="D428" s="74" t="s">
        <v>328</v>
      </c>
      <c r="E428" s="63"/>
      <c r="F428" s="57">
        <v>1</v>
      </c>
      <c r="G428" s="57">
        <v>78.962999999999994</v>
      </c>
      <c r="H428" s="57"/>
      <c r="I428" s="57">
        <v>2.82</v>
      </c>
      <c r="J428" s="57">
        <f t="shared" si="69"/>
        <v>222.67565999999997</v>
      </c>
      <c r="K428" s="57">
        <f>+J428+J429</f>
        <v>244.10765999999995</v>
      </c>
      <c r="L428" s="57"/>
      <c r="M428" s="66"/>
      <c r="N428" s="67"/>
      <c r="O428" s="67"/>
    </row>
    <row r="429" spans="1:15" x14ac:dyDescent="0.3">
      <c r="A429" s="52">
        <v>9384</v>
      </c>
      <c r="B429" s="53" t="s">
        <v>21</v>
      </c>
      <c r="C429" s="72"/>
      <c r="D429" s="74"/>
      <c r="E429" s="63"/>
      <c r="F429" s="57">
        <v>2</v>
      </c>
      <c r="G429" s="57">
        <v>3.8</v>
      </c>
      <c r="H429" s="57"/>
      <c r="I429" s="57">
        <v>2.82</v>
      </c>
      <c r="J429" s="57">
        <f t="shared" si="69"/>
        <v>21.431999999999999</v>
      </c>
      <c r="K429" s="57"/>
      <c r="L429" s="57"/>
      <c r="M429" s="66"/>
      <c r="N429" s="67"/>
      <c r="O429" s="67"/>
    </row>
    <row r="430" spans="1:15" x14ac:dyDescent="0.3">
      <c r="A430" s="52">
        <v>9385</v>
      </c>
      <c r="B430" s="53" t="s">
        <v>21</v>
      </c>
      <c r="C430" s="72"/>
      <c r="D430" s="74" t="s">
        <v>329</v>
      </c>
      <c r="E430" s="63"/>
      <c r="F430" s="57">
        <v>1</v>
      </c>
      <c r="G430" s="57">
        <v>78.962999999999994</v>
      </c>
      <c r="H430" s="57"/>
      <c r="I430" s="57">
        <v>2.82</v>
      </c>
      <c r="J430" s="57">
        <f t="shared" si="69"/>
        <v>222.67565999999997</v>
      </c>
      <c r="K430" s="57">
        <f>+J430</f>
        <v>222.67565999999997</v>
      </c>
      <c r="L430" s="57"/>
      <c r="M430" s="66"/>
      <c r="N430" s="67"/>
      <c r="O430" s="67"/>
    </row>
    <row r="431" spans="1:15" ht="129.6" collapsed="1" x14ac:dyDescent="0.3">
      <c r="A431" s="52">
        <v>9386</v>
      </c>
      <c r="B431" s="53" t="s">
        <v>21</v>
      </c>
      <c r="C431" s="72" t="s">
        <v>330</v>
      </c>
      <c r="D431" s="75" t="s">
        <v>331</v>
      </c>
      <c r="E431" s="56" t="s">
        <v>36</v>
      </c>
      <c r="F431" s="57"/>
      <c r="G431" s="57"/>
      <c r="H431" s="57"/>
      <c r="I431" s="57"/>
      <c r="J431" s="57"/>
      <c r="K431" s="57"/>
      <c r="L431" s="57">
        <f>SUM(K432:K442)</f>
        <v>239.78375</v>
      </c>
      <c r="M431" s="58">
        <v>239.78375</v>
      </c>
      <c r="N431" s="59"/>
      <c r="O431" s="73">
        <f>+ROUND(M431*N431,2)</f>
        <v>0</v>
      </c>
    </row>
    <row r="432" spans="1:15" x14ac:dyDescent="0.3">
      <c r="A432" s="52">
        <v>9387</v>
      </c>
      <c r="B432" s="53" t="s">
        <v>21</v>
      </c>
      <c r="C432" s="72"/>
      <c r="D432" s="76" t="s">
        <v>332</v>
      </c>
      <c r="E432" s="56"/>
      <c r="F432" s="57">
        <v>1</v>
      </c>
      <c r="G432" s="57">
        <v>26.295000000000002</v>
      </c>
      <c r="H432" s="57"/>
      <c r="I432" s="57">
        <v>2.4</v>
      </c>
      <c r="J432" s="57">
        <f t="shared" ref="J432:J442" si="71">PRODUCT(F432:I432)</f>
        <v>63.108000000000004</v>
      </c>
      <c r="K432" s="57">
        <f>+J432</f>
        <v>63.108000000000004</v>
      </c>
      <c r="L432" s="57"/>
      <c r="M432" s="58"/>
      <c r="N432" s="59"/>
      <c r="O432" s="73"/>
    </row>
    <row r="433" spans="1:15" x14ac:dyDescent="0.3">
      <c r="A433" s="52">
        <v>9388</v>
      </c>
      <c r="B433" s="53" t="s">
        <v>21</v>
      </c>
      <c r="C433" s="72"/>
      <c r="D433" s="76" t="s">
        <v>333</v>
      </c>
      <c r="E433" s="56"/>
      <c r="F433" s="57">
        <v>1</v>
      </c>
      <c r="G433" s="57">
        <v>6.8440000000000003</v>
      </c>
      <c r="H433" s="57"/>
      <c r="I433" s="57">
        <v>3.5</v>
      </c>
      <c r="J433" s="57">
        <f t="shared" si="71"/>
        <v>23.954000000000001</v>
      </c>
      <c r="K433" s="57">
        <f t="shared" ref="K433:K439" si="72">+J433</f>
        <v>23.954000000000001</v>
      </c>
      <c r="L433" s="57"/>
      <c r="M433" s="58"/>
      <c r="N433" s="59"/>
      <c r="O433" s="73"/>
    </row>
    <row r="434" spans="1:15" x14ac:dyDescent="0.3">
      <c r="A434" s="52">
        <v>9389</v>
      </c>
      <c r="B434" s="53" t="s">
        <v>21</v>
      </c>
      <c r="C434" s="72"/>
      <c r="D434" s="76" t="s">
        <v>334</v>
      </c>
      <c r="E434" s="56"/>
      <c r="F434" s="57">
        <v>1</v>
      </c>
      <c r="G434" s="57">
        <v>19.754999999999999</v>
      </c>
      <c r="H434" s="57"/>
      <c r="I434" s="57">
        <v>2.4</v>
      </c>
      <c r="J434" s="57">
        <f t="shared" si="71"/>
        <v>47.411999999999999</v>
      </c>
      <c r="K434" s="57">
        <f t="shared" si="72"/>
        <v>47.411999999999999</v>
      </c>
      <c r="L434" s="57"/>
      <c r="M434" s="58"/>
      <c r="N434" s="59"/>
      <c r="O434" s="73"/>
    </row>
    <row r="435" spans="1:15" x14ac:dyDescent="0.3">
      <c r="A435" s="52">
        <v>9390</v>
      </c>
      <c r="B435" s="53" t="s">
        <v>21</v>
      </c>
      <c r="C435" s="72"/>
      <c r="D435" s="76" t="s">
        <v>297</v>
      </c>
      <c r="E435" s="56"/>
      <c r="F435" s="57">
        <v>7</v>
      </c>
      <c r="G435" s="57">
        <v>2.25</v>
      </c>
      <c r="H435" s="57"/>
      <c r="I435" s="57">
        <v>2.4</v>
      </c>
      <c r="J435" s="57">
        <f t="shared" si="71"/>
        <v>37.799999999999997</v>
      </c>
      <c r="K435" s="57">
        <f t="shared" si="72"/>
        <v>37.799999999999997</v>
      </c>
      <c r="L435" s="57"/>
      <c r="M435" s="58"/>
      <c r="N435" s="59"/>
      <c r="O435" s="73"/>
    </row>
    <row r="436" spans="1:15" x14ac:dyDescent="0.3">
      <c r="A436" s="52">
        <v>9391</v>
      </c>
      <c r="B436" s="53" t="s">
        <v>21</v>
      </c>
      <c r="C436" s="72"/>
      <c r="D436" s="76" t="s">
        <v>298</v>
      </c>
      <c r="E436" s="56"/>
      <c r="F436" s="57">
        <v>1</v>
      </c>
      <c r="G436" s="57">
        <v>1.65</v>
      </c>
      <c r="H436" s="57"/>
      <c r="I436" s="57">
        <v>2.4</v>
      </c>
      <c r="J436" s="57">
        <f t="shared" si="71"/>
        <v>3.9599999999999995</v>
      </c>
      <c r="K436" s="57">
        <f t="shared" si="72"/>
        <v>3.9599999999999995</v>
      </c>
      <c r="L436" s="57"/>
      <c r="M436" s="58"/>
      <c r="N436" s="59"/>
      <c r="O436" s="73"/>
    </row>
    <row r="437" spans="1:15" x14ac:dyDescent="0.3">
      <c r="A437" s="52">
        <v>9392</v>
      </c>
      <c r="B437" s="53" t="s">
        <v>21</v>
      </c>
      <c r="C437" s="72"/>
      <c r="D437" s="76" t="s">
        <v>299</v>
      </c>
      <c r="E437" s="56"/>
      <c r="F437" s="57">
        <v>4</v>
      </c>
      <c r="G437" s="57">
        <v>2.75</v>
      </c>
      <c r="H437" s="57"/>
      <c r="I437" s="57">
        <v>2.4</v>
      </c>
      <c r="J437" s="57">
        <f t="shared" si="71"/>
        <v>26.4</v>
      </c>
      <c r="K437" s="57">
        <f t="shared" si="72"/>
        <v>26.4</v>
      </c>
      <c r="L437" s="57"/>
      <c r="M437" s="58"/>
      <c r="N437" s="59"/>
      <c r="O437" s="73"/>
    </row>
    <row r="438" spans="1:15" x14ac:dyDescent="0.3">
      <c r="A438" s="52">
        <v>9393</v>
      </c>
      <c r="B438" s="53" t="s">
        <v>21</v>
      </c>
      <c r="C438" s="72"/>
      <c r="D438" s="76" t="s">
        <v>300</v>
      </c>
      <c r="E438" s="56"/>
      <c r="F438" s="57">
        <v>2</v>
      </c>
      <c r="G438" s="57">
        <v>1.35</v>
      </c>
      <c r="H438" s="57"/>
      <c r="I438" s="57">
        <v>2.4</v>
      </c>
      <c r="J438" s="57">
        <f t="shared" si="71"/>
        <v>6.48</v>
      </c>
      <c r="K438" s="57">
        <f t="shared" si="72"/>
        <v>6.48</v>
      </c>
      <c r="L438" s="57"/>
      <c r="M438" s="58"/>
      <c r="N438" s="59"/>
      <c r="O438" s="73"/>
    </row>
    <row r="439" spans="1:15" x14ac:dyDescent="0.3">
      <c r="A439" s="52">
        <v>9394</v>
      </c>
      <c r="B439" s="53" t="s">
        <v>21</v>
      </c>
      <c r="C439" s="72"/>
      <c r="D439" s="76" t="s">
        <v>301</v>
      </c>
      <c r="E439" s="56"/>
      <c r="F439" s="57">
        <v>1</v>
      </c>
      <c r="G439" s="57">
        <v>1.8</v>
      </c>
      <c r="H439" s="57"/>
      <c r="I439" s="57">
        <v>2.4</v>
      </c>
      <c r="J439" s="57">
        <f t="shared" si="71"/>
        <v>4.32</v>
      </c>
      <c r="K439" s="57">
        <f t="shared" si="72"/>
        <v>4.32</v>
      </c>
      <c r="L439" s="57"/>
      <c r="M439" s="58"/>
      <c r="N439" s="59"/>
      <c r="O439" s="73"/>
    </row>
    <row r="440" spans="1:15" x14ac:dyDescent="0.3">
      <c r="A440" s="52">
        <v>9395</v>
      </c>
      <c r="B440" s="53" t="s">
        <v>21</v>
      </c>
      <c r="C440" s="72"/>
      <c r="D440" s="76" t="s">
        <v>302</v>
      </c>
      <c r="E440" s="56"/>
      <c r="F440" s="57">
        <v>1</v>
      </c>
      <c r="G440" s="57">
        <v>2.4500000000000002</v>
      </c>
      <c r="H440" s="57"/>
      <c r="I440" s="57">
        <v>4.1550000000000002</v>
      </c>
      <c r="J440" s="57">
        <f t="shared" si="71"/>
        <v>10.179750000000002</v>
      </c>
      <c r="K440" s="57">
        <f>+J440+J441+J442</f>
        <v>26.34975</v>
      </c>
      <c r="L440" s="57"/>
      <c r="M440" s="58"/>
      <c r="N440" s="59"/>
      <c r="O440" s="73"/>
    </row>
    <row r="441" spans="1:15" x14ac:dyDescent="0.3">
      <c r="A441" s="52">
        <v>9396</v>
      </c>
      <c r="B441" s="53" t="s">
        <v>21</v>
      </c>
      <c r="C441" s="72"/>
      <c r="D441" s="76"/>
      <c r="E441" s="56"/>
      <c r="F441" s="57">
        <v>1</v>
      </c>
      <c r="G441" s="57">
        <v>2.4500000000000002</v>
      </c>
      <c r="H441" s="57"/>
      <c r="I441" s="57">
        <v>3.2</v>
      </c>
      <c r="J441" s="57">
        <f t="shared" si="71"/>
        <v>7.8400000000000007</v>
      </c>
      <c r="K441" s="57"/>
      <c r="L441" s="57"/>
      <c r="M441" s="58"/>
      <c r="N441" s="59"/>
      <c r="O441" s="73"/>
    </row>
    <row r="442" spans="1:15" x14ac:dyDescent="0.3">
      <c r="A442" s="52">
        <v>9397</v>
      </c>
      <c r="B442" s="53" t="s">
        <v>21</v>
      </c>
      <c r="C442" s="72"/>
      <c r="D442" s="76"/>
      <c r="E442" s="56"/>
      <c r="F442" s="57">
        <v>2</v>
      </c>
      <c r="G442" s="57">
        <v>2.4500000000000002</v>
      </c>
      <c r="H442" s="57"/>
      <c r="I442" s="57">
        <v>1.7</v>
      </c>
      <c r="J442" s="57">
        <f t="shared" si="71"/>
        <v>8.33</v>
      </c>
      <c r="K442" s="57"/>
      <c r="L442" s="57"/>
      <c r="M442" s="58"/>
      <c r="N442" s="59"/>
      <c r="O442" s="73"/>
    </row>
    <row r="443" spans="1:15" ht="121.5" customHeight="1" collapsed="1" x14ac:dyDescent="0.3">
      <c r="A443" s="52">
        <v>9398</v>
      </c>
      <c r="B443" s="53" t="s">
        <v>21</v>
      </c>
      <c r="C443" s="72" t="s">
        <v>335</v>
      </c>
      <c r="D443" s="75" t="s">
        <v>336</v>
      </c>
      <c r="E443" s="56" t="s">
        <v>36</v>
      </c>
      <c r="F443" s="57"/>
      <c r="G443" s="57"/>
      <c r="H443" s="57"/>
      <c r="I443" s="57"/>
      <c r="J443" s="57"/>
      <c r="K443" s="57"/>
      <c r="L443" s="57">
        <f>SUM(K444:K450)</f>
        <v>47.512599999999999</v>
      </c>
      <c r="M443" s="58">
        <v>47.512999999999998</v>
      </c>
      <c r="N443" s="59"/>
      <c r="O443" s="73">
        <f>+ROUND(M443*N443,2)</f>
        <v>0</v>
      </c>
    </row>
    <row r="444" spans="1:15" x14ac:dyDescent="0.3">
      <c r="A444" s="52">
        <v>9399</v>
      </c>
      <c r="B444" s="53" t="s">
        <v>21</v>
      </c>
      <c r="C444" s="72"/>
      <c r="D444" s="76" t="s">
        <v>337</v>
      </c>
      <c r="E444" s="56"/>
      <c r="F444" s="57">
        <v>2</v>
      </c>
      <c r="G444" s="57">
        <v>13.5</v>
      </c>
      <c r="H444" s="57"/>
      <c r="I444" s="57"/>
      <c r="J444" s="57">
        <f t="shared" ref="J444:J450" si="73">PRODUCT(F444:I444)</f>
        <v>27</v>
      </c>
      <c r="K444" s="57">
        <f>+J444+J445</f>
        <v>27.824999999999999</v>
      </c>
      <c r="L444" s="57"/>
      <c r="M444" s="58"/>
      <c r="N444" s="59"/>
      <c r="O444" s="73"/>
    </row>
    <row r="445" spans="1:15" x14ac:dyDescent="0.3">
      <c r="A445" s="52">
        <v>9400</v>
      </c>
      <c r="B445" s="53" t="s">
        <v>21</v>
      </c>
      <c r="C445" s="72"/>
      <c r="D445" s="76"/>
      <c r="E445" s="56"/>
      <c r="F445" s="57">
        <v>1</v>
      </c>
      <c r="G445" s="57">
        <v>0.75</v>
      </c>
      <c r="H445" s="57"/>
      <c r="I445" s="57">
        <v>1.1000000000000001</v>
      </c>
      <c r="J445" s="57">
        <f t="shared" si="73"/>
        <v>0.82500000000000007</v>
      </c>
      <c r="K445" s="57"/>
      <c r="L445" s="57"/>
      <c r="M445" s="58"/>
      <c r="N445" s="59"/>
      <c r="O445" s="73"/>
    </row>
    <row r="446" spans="1:15" x14ac:dyDescent="0.3">
      <c r="A446" s="52">
        <v>9401</v>
      </c>
      <c r="B446" s="53" t="s">
        <v>21</v>
      </c>
      <c r="C446" s="72"/>
      <c r="D446" s="76" t="s">
        <v>338</v>
      </c>
      <c r="E446" s="56"/>
      <c r="F446" s="57">
        <v>1</v>
      </c>
      <c r="G446" s="57">
        <v>4.3310000000000004</v>
      </c>
      <c r="H446" s="57"/>
      <c r="I446" s="57"/>
      <c r="J446" s="57">
        <f t="shared" si="73"/>
        <v>4.3310000000000004</v>
      </c>
      <c r="K446" s="57">
        <f>+J446+J447+J448</f>
        <v>9.6395999999999997</v>
      </c>
      <c r="L446" s="57"/>
      <c r="M446" s="58"/>
      <c r="N446" s="59"/>
      <c r="O446" s="73"/>
    </row>
    <row r="447" spans="1:15" x14ac:dyDescent="0.3">
      <c r="A447" s="52">
        <v>9402</v>
      </c>
      <c r="B447" s="53" t="s">
        <v>21</v>
      </c>
      <c r="C447" s="72"/>
      <c r="D447" s="76"/>
      <c r="E447" s="56"/>
      <c r="F447" s="57">
        <v>1</v>
      </c>
      <c r="G447" s="57">
        <v>4.0759999999999996</v>
      </c>
      <c r="H447" s="57"/>
      <c r="I447" s="57">
        <v>1.1000000000000001</v>
      </c>
      <c r="J447" s="57">
        <f t="shared" si="73"/>
        <v>4.4836</v>
      </c>
      <c r="K447" s="57"/>
      <c r="L447" s="57"/>
      <c r="M447" s="58"/>
      <c r="N447" s="59"/>
      <c r="O447" s="73"/>
    </row>
    <row r="448" spans="1:15" x14ac:dyDescent="0.3">
      <c r="A448" s="52">
        <v>9403</v>
      </c>
      <c r="B448" s="53" t="s">
        <v>21</v>
      </c>
      <c r="C448" s="72"/>
      <c r="D448" s="76"/>
      <c r="E448" s="56"/>
      <c r="F448" s="57">
        <v>1</v>
      </c>
      <c r="G448" s="57">
        <v>0.75</v>
      </c>
      <c r="H448" s="57"/>
      <c r="I448" s="57">
        <v>1.1000000000000001</v>
      </c>
      <c r="J448" s="57">
        <f t="shared" si="73"/>
        <v>0.82500000000000007</v>
      </c>
      <c r="K448" s="57"/>
      <c r="L448" s="57"/>
      <c r="M448" s="58"/>
      <c r="N448" s="59"/>
      <c r="O448" s="73"/>
    </row>
    <row r="449" spans="1:15" x14ac:dyDescent="0.3">
      <c r="A449" s="52">
        <v>9404</v>
      </c>
      <c r="B449" s="53" t="s">
        <v>21</v>
      </c>
      <c r="C449" s="72"/>
      <c r="D449" s="76" t="s">
        <v>339</v>
      </c>
      <c r="E449" s="63"/>
      <c r="F449" s="57">
        <v>1</v>
      </c>
      <c r="G449" s="57">
        <v>7.1420000000000003</v>
      </c>
      <c r="H449" s="57"/>
      <c r="I449" s="57"/>
      <c r="J449" s="57">
        <f t="shared" si="73"/>
        <v>7.1420000000000003</v>
      </c>
      <c r="K449" s="57">
        <f>J449</f>
        <v>7.1420000000000003</v>
      </c>
      <c r="L449" s="57"/>
      <c r="M449" s="58"/>
      <c r="N449" s="59"/>
      <c r="O449" s="73"/>
    </row>
    <row r="450" spans="1:15" x14ac:dyDescent="0.3">
      <c r="A450" s="52">
        <v>9405</v>
      </c>
      <c r="B450" s="53" t="s">
        <v>21</v>
      </c>
      <c r="C450" s="72"/>
      <c r="D450" s="76" t="s">
        <v>340</v>
      </c>
      <c r="E450" s="63"/>
      <c r="F450" s="57">
        <v>1</v>
      </c>
      <c r="G450" s="57">
        <v>2.9060000000000001</v>
      </c>
      <c r="H450" s="57"/>
      <c r="I450" s="57"/>
      <c r="J450" s="57">
        <f t="shared" si="73"/>
        <v>2.9060000000000001</v>
      </c>
      <c r="K450" s="57">
        <f>J450</f>
        <v>2.9060000000000001</v>
      </c>
      <c r="L450" s="57"/>
      <c r="M450" s="58"/>
      <c r="N450" s="59"/>
      <c r="O450" s="73"/>
    </row>
    <row r="451" spans="1:15" ht="86.4" collapsed="1" x14ac:dyDescent="0.3">
      <c r="A451" s="52">
        <v>9406</v>
      </c>
      <c r="B451" s="53" t="s">
        <v>21</v>
      </c>
      <c r="C451" s="72" t="s">
        <v>341</v>
      </c>
      <c r="D451" s="75" t="s">
        <v>342</v>
      </c>
      <c r="E451" s="56" t="s">
        <v>36</v>
      </c>
      <c r="F451" s="57"/>
      <c r="G451" s="57"/>
      <c r="H451" s="57"/>
      <c r="I451" s="57"/>
      <c r="J451" s="57"/>
      <c r="K451" s="57"/>
      <c r="L451" s="57">
        <f>+K452</f>
        <v>25.970399999999998</v>
      </c>
      <c r="M451" s="58">
        <v>25.970399999999998</v>
      </c>
      <c r="N451" s="59"/>
      <c r="O451" s="73">
        <f>+ROUND(M451*N451,2)</f>
        <v>0</v>
      </c>
    </row>
    <row r="452" spans="1:15" x14ac:dyDescent="0.3">
      <c r="A452" s="52">
        <v>9407</v>
      </c>
      <c r="B452" s="53" t="s">
        <v>21</v>
      </c>
      <c r="C452" s="72"/>
      <c r="D452" s="76" t="s">
        <v>343</v>
      </c>
      <c r="E452" s="56"/>
      <c r="F452" s="57">
        <v>1</v>
      </c>
      <c r="G452" s="57">
        <v>4.6500000000000004</v>
      </c>
      <c r="H452" s="57"/>
      <c r="I452" s="57">
        <v>2.4</v>
      </c>
      <c r="J452" s="57">
        <f t="shared" ref="J452:J454" si="74">PRODUCT(F452:I452)</f>
        <v>11.16</v>
      </c>
      <c r="K452" s="57">
        <f>+J452+J453</f>
        <v>25.970399999999998</v>
      </c>
      <c r="L452" s="57"/>
      <c r="M452" s="58"/>
      <c r="N452" s="59"/>
      <c r="O452" s="73"/>
    </row>
    <row r="453" spans="1:15" x14ac:dyDescent="0.3">
      <c r="A453" s="52">
        <v>9408</v>
      </c>
      <c r="B453" s="53" t="s">
        <v>21</v>
      </c>
      <c r="C453" s="72"/>
      <c r="D453" s="76"/>
      <c r="E453" s="56"/>
      <c r="F453" s="57">
        <v>1</v>
      </c>
      <c r="G453" s="57">
        <v>6.1710000000000003</v>
      </c>
      <c r="H453" s="57"/>
      <c r="I453" s="57">
        <v>2.4</v>
      </c>
      <c r="J453" s="57">
        <f t="shared" si="74"/>
        <v>14.8104</v>
      </c>
      <c r="K453" s="57"/>
      <c r="L453" s="57"/>
      <c r="M453" s="58"/>
      <c r="N453" s="59"/>
      <c r="O453" s="73"/>
    </row>
    <row r="454" spans="1:15" ht="78.75" customHeight="1" collapsed="1" x14ac:dyDescent="0.3">
      <c r="A454" s="52">
        <v>9409</v>
      </c>
      <c r="B454" s="53" t="s">
        <v>21</v>
      </c>
      <c r="C454" s="72" t="s">
        <v>344</v>
      </c>
      <c r="D454" s="75" t="s">
        <v>345</v>
      </c>
      <c r="E454" s="56" t="s">
        <v>36</v>
      </c>
      <c r="F454" s="57">
        <v>1</v>
      </c>
      <c r="G454" s="57">
        <v>17.065000000000001</v>
      </c>
      <c r="H454" s="57"/>
      <c r="I454" s="57">
        <v>2.8</v>
      </c>
      <c r="J454" s="57">
        <f t="shared" si="74"/>
        <v>47.782000000000004</v>
      </c>
      <c r="K454" s="57"/>
      <c r="L454" s="57">
        <f>+J454</f>
        <v>47.782000000000004</v>
      </c>
      <c r="M454" s="58">
        <v>47.782000000000004</v>
      </c>
      <c r="N454" s="59"/>
      <c r="O454" s="73">
        <f>+ROUND(M454*N454,2)</f>
        <v>0</v>
      </c>
    </row>
    <row r="455" spans="1:15" x14ac:dyDescent="0.3">
      <c r="A455" s="52">
        <v>9410</v>
      </c>
      <c r="B455" s="53" t="s">
        <v>21</v>
      </c>
      <c r="C455" s="54" t="s">
        <v>346</v>
      </c>
      <c r="D455" s="55" t="s">
        <v>70</v>
      </c>
      <c r="E455" s="63"/>
      <c r="F455" s="57"/>
      <c r="G455" s="57"/>
      <c r="H455" s="57"/>
      <c r="I455" s="57"/>
      <c r="J455" s="57"/>
      <c r="K455" s="57"/>
      <c r="L455" s="57"/>
      <c r="M455" s="66"/>
      <c r="N455" s="67"/>
      <c r="O455" s="67"/>
    </row>
    <row r="456" spans="1:15" ht="86.4" collapsed="1" x14ac:dyDescent="0.3">
      <c r="A456" s="52">
        <v>9411</v>
      </c>
      <c r="B456" s="53" t="s">
        <v>21</v>
      </c>
      <c r="C456" s="72" t="s">
        <v>347</v>
      </c>
      <c r="D456" s="75" t="s">
        <v>155</v>
      </c>
      <c r="E456" s="63" t="s">
        <v>36</v>
      </c>
      <c r="F456" s="57"/>
      <c r="G456" s="57"/>
      <c r="H456" s="57"/>
      <c r="I456" s="57"/>
      <c r="J456" s="57"/>
      <c r="K456" s="57"/>
      <c r="L456" s="57">
        <f>SUM(K457:K466)</f>
        <v>1225.9435000000001</v>
      </c>
      <c r="M456" s="58">
        <v>1225.9435000000001</v>
      </c>
      <c r="N456" s="59"/>
      <c r="O456" s="73">
        <f>+ROUND(M456*N456,2)</f>
        <v>0</v>
      </c>
    </row>
    <row r="457" spans="1:15" x14ac:dyDescent="0.3">
      <c r="A457" s="52">
        <v>9412</v>
      </c>
      <c r="B457" s="53" t="s">
        <v>21</v>
      </c>
      <c r="C457" s="72"/>
      <c r="D457" s="76" t="s">
        <v>293</v>
      </c>
      <c r="E457" s="56"/>
      <c r="F457" s="57">
        <v>1</v>
      </c>
      <c r="G457" s="57">
        <v>403.42200000000003</v>
      </c>
      <c r="H457" s="57"/>
      <c r="I457" s="57"/>
      <c r="J457" s="57">
        <f t="shared" ref="J457:J472" si="75">PRODUCT(F457:I457)</f>
        <v>403.42200000000003</v>
      </c>
      <c r="K457" s="57">
        <f>+J457+J458</f>
        <v>586.94550000000004</v>
      </c>
      <c r="L457" s="57"/>
      <c r="M457" s="58"/>
      <c r="N457" s="59"/>
      <c r="O457" s="73"/>
    </row>
    <row r="458" spans="1:15" x14ac:dyDescent="0.3">
      <c r="A458" s="52">
        <v>9413</v>
      </c>
      <c r="B458" s="53" t="s">
        <v>21</v>
      </c>
      <c r="C458" s="72"/>
      <c r="D458" s="76"/>
      <c r="E458" s="56"/>
      <c r="F458" s="57">
        <v>1</v>
      </c>
      <c r="G458" s="57">
        <v>122.349</v>
      </c>
      <c r="H458" s="57"/>
      <c r="I458" s="57">
        <v>1.5</v>
      </c>
      <c r="J458" s="57">
        <f t="shared" si="75"/>
        <v>183.52350000000001</v>
      </c>
      <c r="K458" s="57"/>
      <c r="L458" s="57"/>
      <c r="M458" s="58"/>
      <c r="N458" s="59"/>
      <c r="O458" s="73"/>
    </row>
    <row r="459" spans="1:15" x14ac:dyDescent="0.3">
      <c r="A459" s="52">
        <v>9414</v>
      </c>
      <c r="B459" s="53" t="s">
        <v>21</v>
      </c>
      <c r="C459" s="72"/>
      <c r="D459" s="76" t="s">
        <v>348</v>
      </c>
      <c r="E459" s="56"/>
      <c r="F459" s="57">
        <v>1</v>
      </c>
      <c r="G459" s="57">
        <v>29.042000000000002</v>
      </c>
      <c r="H459" s="57"/>
      <c r="I459" s="57"/>
      <c r="J459" s="57">
        <f t="shared" si="75"/>
        <v>29.042000000000002</v>
      </c>
      <c r="K459" s="57">
        <f>+J459+J460</f>
        <v>66.206000000000003</v>
      </c>
      <c r="L459" s="57"/>
      <c r="M459" s="58"/>
      <c r="N459" s="59"/>
      <c r="O459" s="73"/>
    </row>
    <row r="460" spans="1:15" x14ac:dyDescent="0.3">
      <c r="A460" s="52">
        <v>9415</v>
      </c>
      <c r="B460" s="53" t="s">
        <v>21</v>
      </c>
      <c r="C460" s="72"/>
      <c r="D460" s="76"/>
      <c r="E460" s="56"/>
      <c r="F460" s="57">
        <v>1</v>
      </c>
      <c r="G460" s="57">
        <v>24.776</v>
      </c>
      <c r="H460" s="57"/>
      <c r="I460" s="57">
        <v>1.5</v>
      </c>
      <c r="J460" s="57">
        <f t="shared" si="75"/>
        <v>37.164000000000001</v>
      </c>
      <c r="K460" s="57"/>
      <c r="L460" s="57"/>
      <c r="M460" s="58"/>
      <c r="N460" s="59"/>
      <c r="O460" s="73"/>
    </row>
    <row r="461" spans="1:15" x14ac:dyDescent="0.3">
      <c r="A461" s="52">
        <v>9416</v>
      </c>
      <c r="B461" s="53" t="s">
        <v>21</v>
      </c>
      <c r="C461" s="72"/>
      <c r="D461" s="76" t="s">
        <v>349</v>
      </c>
      <c r="E461" s="56"/>
      <c r="F461" s="57">
        <v>1</v>
      </c>
      <c r="G461" s="57">
        <v>113.078</v>
      </c>
      <c r="H461" s="57"/>
      <c r="I461" s="57"/>
      <c r="J461" s="57">
        <f t="shared" si="75"/>
        <v>113.078</v>
      </c>
      <c r="K461" s="57">
        <f>+J461+J462</f>
        <v>208.80799999999999</v>
      </c>
      <c r="L461" s="57"/>
      <c r="M461" s="58"/>
      <c r="N461" s="59"/>
      <c r="O461" s="73"/>
    </row>
    <row r="462" spans="1:15" x14ac:dyDescent="0.3">
      <c r="A462" s="52">
        <v>9417</v>
      </c>
      <c r="B462" s="53" t="s">
        <v>21</v>
      </c>
      <c r="C462" s="72"/>
      <c r="D462" s="76"/>
      <c r="E462" s="56"/>
      <c r="F462" s="57">
        <v>1</v>
      </c>
      <c r="G462" s="57">
        <v>63.82</v>
      </c>
      <c r="H462" s="57"/>
      <c r="I462" s="57">
        <v>1.5</v>
      </c>
      <c r="J462" s="57">
        <f t="shared" si="75"/>
        <v>95.73</v>
      </c>
      <c r="K462" s="57"/>
      <c r="L462" s="57"/>
      <c r="M462" s="58"/>
      <c r="N462" s="59"/>
      <c r="O462" s="73"/>
    </row>
    <row r="463" spans="1:15" x14ac:dyDescent="0.3">
      <c r="A463" s="52">
        <v>9418</v>
      </c>
      <c r="B463" s="53" t="s">
        <v>21</v>
      </c>
      <c r="C463" s="72"/>
      <c r="D463" s="76" t="s">
        <v>350</v>
      </c>
      <c r="E463" s="56"/>
      <c r="F463" s="57">
        <v>1</v>
      </c>
      <c r="G463" s="57">
        <v>80.926000000000002</v>
      </c>
      <c r="H463" s="57"/>
      <c r="I463" s="57"/>
      <c r="J463" s="57">
        <f t="shared" si="75"/>
        <v>80.926000000000002</v>
      </c>
      <c r="K463" s="57">
        <f>+J463+J464</f>
        <v>150.01150000000001</v>
      </c>
      <c r="L463" s="57"/>
      <c r="M463" s="58"/>
      <c r="N463" s="59"/>
      <c r="O463" s="73"/>
    </row>
    <row r="464" spans="1:15" x14ac:dyDescent="0.3">
      <c r="A464" s="52">
        <v>9419</v>
      </c>
      <c r="B464" s="53" t="s">
        <v>21</v>
      </c>
      <c r="C464" s="72"/>
      <c r="D464" s="76"/>
      <c r="E464" s="56"/>
      <c r="F464" s="57">
        <v>1</v>
      </c>
      <c r="G464" s="57">
        <v>46.057000000000002</v>
      </c>
      <c r="H464" s="57"/>
      <c r="I464" s="57">
        <v>1.5</v>
      </c>
      <c r="J464" s="57">
        <f t="shared" si="75"/>
        <v>69.085499999999996</v>
      </c>
      <c r="K464" s="57"/>
      <c r="L464" s="57"/>
      <c r="M464" s="58"/>
      <c r="N464" s="59"/>
      <c r="O464" s="73"/>
    </row>
    <row r="465" spans="1:15" x14ac:dyDescent="0.3">
      <c r="A465" s="52">
        <v>9420</v>
      </c>
      <c r="B465" s="53" t="s">
        <v>21</v>
      </c>
      <c r="C465" s="72"/>
      <c r="D465" s="76" t="s">
        <v>351</v>
      </c>
      <c r="E465" s="56"/>
      <c r="F465" s="57">
        <v>1</v>
      </c>
      <c r="G465" s="57">
        <v>131.28200000000001</v>
      </c>
      <c r="H465" s="57"/>
      <c r="I465" s="57"/>
      <c r="J465" s="57">
        <f t="shared" si="75"/>
        <v>131.28200000000001</v>
      </c>
      <c r="K465" s="57">
        <f>+J465+J466</f>
        <v>213.97250000000003</v>
      </c>
      <c r="L465" s="57"/>
      <c r="M465" s="58"/>
      <c r="N465" s="59"/>
      <c r="O465" s="73"/>
    </row>
    <row r="466" spans="1:15" x14ac:dyDescent="0.3">
      <c r="A466" s="52">
        <v>9421</v>
      </c>
      <c r="B466" s="53" t="s">
        <v>21</v>
      </c>
      <c r="C466" s="72"/>
      <c r="D466" s="76"/>
      <c r="E466" s="56"/>
      <c r="F466" s="57">
        <v>1</v>
      </c>
      <c r="G466" s="57">
        <v>55.127000000000002</v>
      </c>
      <c r="H466" s="57"/>
      <c r="I466" s="57">
        <v>1.5</v>
      </c>
      <c r="J466" s="57">
        <f t="shared" si="75"/>
        <v>82.6905</v>
      </c>
      <c r="K466" s="57"/>
      <c r="L466" s="57"/>
      <c r="M466" s="58"/>
      <c r="N466" s="59"/>
      <c r="O466" s="73"/>
    </row>
    <row r="467" spans="1:15" ht="129.6" x14ac:dyDescent="0.3">
      <c r="A467" s="52">
        <v>9422</v>
      </c>
      <c r="B467" s="53" t="s">
        <v>21</v>
      </c>
      <c r="C467" s="72" t="s">
        <v>352</v>
      </c>
      <c r="D467" s="75" t="s">
        <v>353</v>
      </c>
      <c r="E467" s="63"/>
      <c r="F467" s="57"/>
      <c r="G467" s="57"/>
      <c r="H467" s="57"/>
      <c r="I467" s="57"/>
      <c r="J467" s="57"/>
      <c r="K467" s="57"/>
      <c r="L467" s="57"/>
      <c r="M467" s="58"/>
      <c r="N467" s="59"/>
      <c r="O467" s="73"/>
    </row>
    <row r="468" spans="1:15" x14ac:dyDescent="0.3">
      <c r="A468" s="52">
        <v>9423</v>
      </c>
      <c r="B468" s="53" t="s">
        <v>21</v>
      </c>
      <c r="C468" s="72" t="s">
        <v>354</v>
      </c>
      <c r="D468" s="75" t="s">
        <v>355</v>
      </c>
      <c r="E468" s="63" t="s">
        <v>89</v>
      </c>
      <c r="F468" s="57">
        <v>69</v>
      </c>
      <c r="G468" s="57"/>
      <c r="H468" s="57"/>
      <c r="I468" s="57"/>
      <c r="J468" s="57">
        <f t="shared" si="75"/>
        <v>69</v>
      </c>
      <c r="K468" s="57"/>
      <c r="L468" s="57">
        <f>+J468</f>
        <v>69</v>
      </c>
      <c r="M468" s="58">
        <v>69</v>
      </c>
      <c r="N468" s="59"/>
      <c r="O468" s="73">
        <f>+ROUND(M468*N468,2)</f>
        <v>0</v>
      </c>
    </row>
    <row r="469" spans="1:15" x14ac:dyDescent="0.3">
      <c r="A469" s="52">
        <v>9424</v>
      </c>
      <c r="B469" s="53" t="s">
        <v>21</v>
      </c>
      <c r="C469" s="72" t="s">
        <v>356</v>
      </c>
      <c r="D469" s="75" t="s">
        <v>357</v>
      </c>
      <c r="E469" s="63" t="s">
        <v>89</v>
      </c>
      <c r="F469" s="57">
        <v>41</v>
      </c>
      <c r="G469" s="57"/>
      <c r="H469" s="57"/>
      <c r="I469" s="57"/>
      <c r="J469" s="57">
        <f t="shared" si="75"/>
        <v>41</v>
      </c>
      <c r="K469" s="57"/>
      <c r="L469" s="57">
        <f>+J469</f>
        <v>41</v>
      </c>
      <c r="M469" s="58">
        <v>41</v>
      </c>
      <c r="N469" s="59"/>
      <c r="O469" s="73">
        <f>+ROUND(M469*N469,2)</f>
        <v>0</v>
      </c>
    </row>
    <row r="470" spans="1:15" ht="122.25" customHeight="1" collapsed="1" x14ac:dyDescent="0.3">
      <c r="A470" s="52">
        <v>9425</v>
      </c>
      <c r="B470" s="53" t="s">
        <v>21</v>
      </c>
      <c r="C470" s="72" t="s">
        <v>358</v>
      </c>
      <c r="D470" s="60" t="s">
        <v>359</v>
      </c>
      <c r="E470" s="63" t="s">
        <v>36</v>
      </c>
      <c r="F470" s="57"/>
      <c r="G470" s="57"/>
      <c r="H470" s="57"/>
      <c r="I470" s="57"/>
      <c r="J470" s="57"/>
      <c r="K470" s="57"/>
      <c r="L470" s="57">
        <f>SUM(J471:J472)</f>
        <v>168.22800000000001</v>
      </c>
      <c r="M470" s="58">
        <v>168.22800000000001</v>
      </c>
      <c r="N470" s="59"/>
      <c r="O470" s="73">
        <f>+ROUND(M470*N470,2)</f>
        <v>0</v>
      </c>
    </row>
    <row r="471" spans="1:15" x14ac:dyDescent="0.3">
      <c r="A471" s="52">
        <v>9426</v>
      </c>
      <c r="B471" s="53" t="s">
        <v>21</v>
      </c>
      <c r="C471" s="72"/>
      <c r="D471" s="76" t="s">
        <v>360</v>
      </c>
      <c r="E471" s="56"/>
      <c r="F471" s="57">
        <v>1</v>
      </c>
      <c r="G471" s="57">
        <f>36.946</f>
        <v>36.945999999999998</v>
      </c>
      <c r="H471" s="57"/>
      <c r="I471" s="57"/>
      <c r="J471" s="57">
        <f t="shared" si="75"/>
        <v>36.945999999999998</v>
      </c>
      <c r="K471" s="57"/>
      <c r="L471" s="57"/>
      <c r="M471" s="58"/>
      <c r="N471" s="59"/>
      <c r="O471" s="73"/>
    </row>
    <row r="472" spans="1:15" x14ac:dyDescent="0.3">
      <c r="A472" s="52">
        <v>9427</v>
      </c>
      <c r="B472" s="53" t="s">
        <v>21</v>
      </c>
      <c r="C472" s="72"/>
      <c r="D472" s="76" t="s">
        <v>361</v>
      </c>
      <c r="E472" s="56"/>
      <c r="F472" s="57">
        <v>1</v>
      </c>
      <c r="G472" s="57">
        <v>131.28200000000001</v>
      </c>
      <c r="H472" s="57"/>
      <c r="I472" s="57"/>
      <c r="J472" s="57">
        <f t="shared" si="75"/>
        <v>131.28200000000001</v>
      </c>
      <c r="K472" s="57"/>
      <c r="L472" s="57"/>
      <c r="M472" s="58"/>
      <c r="N472" s="59"/>
      <c r="O472" s="73"/>
    </row>
    <row r="473" spans="1:15" ht="86.4" collapsed="1" x14ac:dyDescent="0.3">
      <c r="A473" s="52">
        <v>9428</v>
      </c>
      <c r="B473" s="53" t="s">
        <v>21</v>
      </c>
      <c r="C473" s="72" t="s">
        <v>362</v>
      </c>
      <c r="D473" s="75" t="s">
        <v>363</v>
      </c>
      <c r="E473" s="63" t="s">
        <v>36</v>
      </c>
      <c r="F473" s="57"/>
      <c r="G473" s="57"/>
      <c r="H473" s="57"/>
      <c r="I473" s="57"/>
      <c r="J473" s="57"/>
      <c r="K473" s="57"/>
      <c r="L473" s="57">
        <f>SUM(J474:J476)</f>
        <v>72.712000000000003</v>
      </c>
      <c r="M473" s="58">
        <v>72.712000000000003</v>
      </c>
      <c r="N473" s="59"/>
      <c r="O473" s="73">
        <f>+ROUND(M473*N473,2)</f>
        <v>0</v>
      </c>
    </row>
    <row r="474" spans="1:15" x14ac:dyDescent="0.3">
      <c r="A474" s="52">
        <v>9429</v>
      </c>
      <c r="B474" s="53" t="s">
        <v>21</v>
      </c>
      <c r="C474" s="54"/>
      <c r="D474" s="76" t="s">
        <v>364</v>
      </c>
      <c r="E474" s="63"/>
      <c r="F474" s="57">
        <v>1</v>
      </c>
      <c r="G474" s="57">
        <v>21.292999999999999</v>
      </c>
      <c r="H474" s="57"/>
      <c r="I474" s="57"/>
      <c r="J474" s="57">
        <f t="shared" ref="J474:J476" si="76">PRODUCT(F474:I474)</f>
        <v>21.292999999999999</v>
      </c>
      <c r="K474" s="57"/>
      <c r="L474" s="57"/>
      <c r="M474" s="66"/>
      <c r="N474" s="67"/>
      <c r="O474" s="67"/>
    </row>
    <row r="475" spans="1:15" x14ac:dyDescent="0.3">
      <c r="A475" s="52">
        <v>9430</v>
      </c>
      <c r="B475" s="53" t="s">
        <v>21</v>
      </c>
      <c r="C475" s="54"/>
      <c r="D475" s="76" t="s">
        <v>365</v>
      </c>
      <c r="E475" s="63"/>
      <c r="F475" s="57">
        <v>1</v>
      </c>
      <c r="G475" s="57">
        <f>43.143-4.098</f>
        <v>39.045000000000002</v>
      </c>
      <c r="H475" s="57"/>
      <c r="I475" s="57"/>
      <c r="J475" s="57">
        <f t="shared" si="76"/>
        <v>39.045000000000002</v>
      </c>
      <c r="K475" s="57"/>
      <c r="L475" s="57"/>
      <c r="M475" s="66"/>
      <c r="N475" s="67"/>
      <c r="O475" s="67"/>
    </row>
    <row r="476" spans="1:15" x14ac:dyDescent="0.3">
      <c r="A476" s="52">
        <v>9431</v>
      </c>
      <c r="B476" s="53" t="s">
        <v>21</v>
      </c>
      <c r="C476" s="54"/>
      <c r="D476" s="76" t="s">
        <v>366</v>
      </c>
      <c r="E476" s="63"/>
      <c r="F476" s="57">
        <v>1</v>
      </c>
      <c r="G476" s="57">
        <v>12.374000000000001</v>
      </c>
      <c r="H476" s="57"/>
      <c r="I476" s="57"/>
      <c r="J476" s="57">
        <f t="shared" si="76"/>
        <v>12.374000000000001</v>
      </c>
      <c r="K476" s="57"/>
      <c r="L476" s="57"/>
      <c r="M476" s="66"/>
      <c r="N476" s="67"/>
      <c r="O476" s="67"/>
    </row>
    <row r="477" spans="1:15" ht="86.4" collapsed="1" x14ac:dyDescent="0.3">
      <c r="A477" s="52">
        <v>9432</v>
      </c>
      <c r="B477" s="53" t="s">
        <v>21</v>
      </c>
      <c r="C477" s="72" t="s">
        <v>367</v>
      </c>
      <c r="D477" s="75" t="s">
        <v>368</v>
      </c>
      <c r="E477" s="63" t="s">
        <v>36</v>
      </c>
      <c r="F477" s="57"/>
      <c r="G477" s="57"/>
      <c r="H477" s="57"/>
      <c r="I477" s="57"/>
      <c r="J477" s="57"/>
      <c r="K477" s="57"/>
      <c r="L477" s="57">
        <f>SUM(J478:J478)</f>
        <v>288.11799999999999</v>
      </c>
      <c r="M477" s="58">
        <v>288.11799999999999</v>
      </c>
      <c r="N477" s="59"/>
      <c r="O477" s="73">
        <f>+ROUND(M477*N477,2)</f>
        <v>0</v>
      </c>
    </row>
    <row r="478" spans="1:15" x14ac:dyDescent="0.3">
      <c r="A478" s="52">
        <v>9433</v>
      </c>
      <c r="B478" s="53" t="s">
        <v>21</v>
      </c>
      <c r="C478" s="72"/>
      <c r="D478" s="76" t="s">
        <v>369</v>
      </c>
      <c r="E478" s="56"/>
      <c r="F478" s="57">
        <v>1</v>
      </c>
      <c r="G478" s="57">
        <v>288.11799999999999</v>
      </c>
      <c r="H478" s="57"/>
      <c r="I478" s="57"/>
      <c r="J478" s="57">
        <f t="shared" ref="J478" si="77">PRODUCT(F478:I478)</f>
        <v>288.11799999999999</v>
      </c>
      <c r="K478" s="57"/>
      <c r="L478" s="57"/>
      <c r="M478" s="58"/>
      <c r="N478" s="59"/>
      <c r="O478" s="73"/>
    </row>
    <row r="479" spans="1:15" ht="86.4" collapsed="1" x14ac:dyDescent="0.3">
      <c r="A479" s="52">
        <v>9434</v>
      </c>
      <c r="B479" s="53" t="s">
        <v>21</v>
      </c>
      <c r="C479" s="72" t="s">
        <v>370</v>
      </c>
      <c r="D479" s="75" t="s">
        <v>371</v>
      </c>
      <c r="E479" s="63" t="s">
        <v>36</v>
      </c>
      <c r="F479" s="57"/>
      <c r="G479" s="57"/>
      <c r="H479" s="57"/>
      <c r="I479" s="57"/>
      <c r="J479" s="57"/>
      <c r="K479" s="57"/>
      <c r="L479" s="57">
        <f>SUM(J480:J484)</f>
        <v>214.363</v>
      </c>
      <c r="M479" s="58">
        <v>214.363</v>
      </c>
      <c r="N479" s="59"/>
      <c r="O479" s="73">
        <f>+ROUND(M479*N479,2)</f>
        <v>0</v>
      </c>
    </row>
    <row r="480" spans="1:15" x14ac:dyDescent="0.3">
      <c r="A480" s="52">
        <v>9435</v>
      </c>
      <c r="B480" s="53" t="s">
        <v>21</v>
      </c>
      <c r="C480" s="72"/>
      <c r="D480" s="76" t="s">
        <v>293</v>
      </c>
      <c r="E480" s="56"/>
      <c r="F480" s="57">
        <v>1</v>
      </c>
      <c r="G480" s="57">
        <v>106.02800000000001</v>
      </c>
      <c r="H480" s="57"/>
      <c r="I480" s="57"/>
      <c r="J480" s="57">
        <f t="shared" ref="J480:J484" si="78">PRODUCT(F480:I480)</f>
        <v>106.02800000000001</v>
      </c>
      <c r="K480" s="57"/>
      <c r="L480" s="57"/>
      <c r="M480" s="58"/>
      <c r="N480" s="59"/>
      <c r="O480" s="73"/>
    </row>
    <row r="481" spans="1:15" x14ac:dyDescent="0.3">
      <c r="A481" s="52">
        <v>9436</v>
      </c>
      <c r="B481" s="53" t="s">
        <v>21</v>
      </c>
      <c r="C481" s="72"/>
      <c r="D481" s="76" t="s">
        <v>372</v>
      </c>
      <c r="E481" s="56"/>
      <c r="F481" s="57">
        <v>1</v>
      </c>
      <c r="G481" s="57">
        <v>21.283999999999999</v>
      </c>
      <c r="H481" s="57"/>
      <c r="I481" s="57"/>
      <c r="J481" s="57">
        <f t="shared" si="78"/>
        <v>21.283999999999999</v>
      </c>
      <c r="K481" s="57"/>
      <c r="L481" s="57"/>
      <c r="M481" s="58"/>
      <c r="N481" s="59"/>
      <c r="O481" s="73"/>
    </row>
    <row r="482" spans="1:15" x14ac:dyDescent="0.3">
      <c r="A482" s="52">
        <v>9437</v>
      </c>
      <c r="B482" s="53" t="s">
        <v>21</v>
      </c>
      <c r="C482" s="72"/>
      <c r="D482" s="76" t="s">
        <v>373</v>
      </c>
      <c r="E482" s="56"/>
      <c r="F482" s="57">
        <v>1</v>
      </c>
      <c r="G482" s="57">
        <f>43.143</f>
        <v>43.143000000000001</v>
      </c>
      <c r="H482" s="57"/>
      <c r="I482" s="57"/>
      <c r="J482" s="57">
        <f t="shared" si="78"/>
        <v>43.143000000000001</v>
      </c>
      <c r="K482" s="57"/>
      <c r="L482" s="57"/>
      <c r="M482" s="58"/>
      <c r="N482" s="59"/>
      <c r="O482" s="73"/>
    </row>
    <row r="483" spans="1:15" x14ac:dyDescent="0.3">
      <c r="A483" s="52">
        <v>9438</v>
      </c>
      <c r="B483" s="53" t="s">
        <v>21</v>
      </c>
      <c r="C483" s="72"/>
      <c r="D483" s="76" t="s">
        <v>366</v>
      </c>
      <c r="E483" s="56"/>
      <c r="F483" s="57">
        <v>1</v>
      </c>
      <c r="G483" s="57">
        <v>12.374000000000001</v>
      </c>
      <c r="H483" s="57"/>
      <c r="I483" s="57"/>
      <c r="J483" s="57">
        <f t="shared" si="78"/>
        <v>12.374000000000001</v>
      </c>
      <c r="K483" s="57"/>
      <c r="L483" s="57"/>
      <c r="M483" s="58"/>
      <c r="N483" s="59"/>
      <c r="O483" s="73"/>
    </row>
    <row r="484" spans="1:15" x14ac:dyDescent="0.3">
      <c r="A484" s="52">
        <v>9439</v>
      </c>
      <c r="B484" s="53" t="s">
        <v>21</v>
      </c>
      <c r="C484" s="72"/>
      <c r="D484" s="76" t="s">
        <v>374</v>
      </c>
      <c r="E484" s="56"/>
      <c r="F484" s="57">
        <v>1</v>
      </c>
      <c r="G484" s="57">
        <v>31.533999999999999</v>
      </c>
      <c r="H484" s="57"/>
      <c r="I484" s="57"/>
      <c r="J484" s="57">
        <f t="shared" si="78"/>
        <v>31.533999999999999</v>
      </c>
      <c r="K484" s="57"/>
      <c r="L484" s="57"/>
      <c r="M484" s="58"/>
      <c r="N484" s="59"/>
      <c r="O484" s="73"/>
    </row>
    <row r="485" spans="1:15" ht="43.2" x14ac:dyDescent="0.3">
      <c r="A485" s="52">
        <v>9440</v>
      </c>
      <c r="B485" s="53" t="s">
        <v>21</v>
      </c>
      <c r="C485" s="72" t="s">
        <v>375</v>
      </c>
      <c r="D485" s="75" t="s">
        <v>254</v>
      </c>
      <c r="E485" s="63" t="s">
        <v>36</v>
      </c>
      <c r="F485" s="57"/>
      <c r="G485" s="57"/>
      <c r="H485" s="57"/>
      <c r="I485" s="57"/>
      <c r="J485" s="57"/>
      <c r="K485" s="57"/>
      <c r="L485" s="57"/>
      <c r="M485" s="58"/>
      <c r="N485" s="59"/>
      <c r="O485" s="73"/>
    </row>
    <row r="486" spans="1:15" ht="28.8" x14ac:dyDescent="0.3">
      <c r="A486" s="52">
        <v>9441</v>
      </c>
      <c r="B486" s="53" t="s">
        <v>21</v>
      </c>
      <c r="C486" s="72" t="s">
        <v>376</v>
      </c>
      <c r="D486" s="75" t="s">
        <v>377</v>
      </c>
      <c r="E486" s="63" t="s">
        <v>36</v>
      </c>
      <c r="F486" s="57">
        <v>1</v>
      </c>
      <c r="G486" s="57">
        <v>46.828800000000001</v>
      </c>
      <c r="H486" s="57"/>
      <c r="I486" s="57"/>
      <c r="J486" s="57">
        <f>PRODUCT(F486:I486)</f>
        <v>46.828800000000001</v>
      </c>
      <c r="K486" s="57"/>
      <c r="L486" s="57">
        <f>+J486</f>
        <v>46.828800000000001</v>
      </c>
      <c r="M486" s="58">
        <v>46.828800000000001</v>
      </c>
      <c r="N486" s="59"/>
      <c r="O486" s="73">
        <f t="shared" ref="O486:O487" si="79">+ROUND(M486*N486,2)</f>
        <v>0</v>
      </c>
    </row>
    <row r="487" spans="1:15" ht="28.8" x14ac:dyDescent="0.3">
      <c r="A487" s="52">
        <v>9442</v>
      </c>
      <c r="B487" s="53" t="s">
        <v>21</v>
      </c>
      <c r="C487" s="72" t="s">
        <v>378</v>
      </c>
      <c r="D487" s="75" t="s">
        <v>379</v>
      </c>
      <c r="E487" s="63" t="s">
        <v>36</v>
      </c>
      <c r="F487" s="57">
        <v>1</v>
      </c>
      <c r="G487" s="57">
        <v>6.726</v>
      </c>
      <c r="H487" s="57"/>
      <c r="I487" s="57"/>
      <c r="J487" s="57">
        <f>PRODUCT(F487:I487)</f>
        <v>6.726</v>
      </c>
      <c r="K487" s="57"/>
      <c r="L487" s="57">
        <f>+J487</f>
        <v>6.726</v>
      </c>
      <c r="M487" s="58">
        <v>6.726</v>
      </c>
      <c r="N487" s="59"/>
      <c r="O487" s="73">
        <f t="shared" si="79"/>
        <v>0</v>
      </c>
    </row>
    <row r="488" spans="1:15" ht="86.4" x14ac:dyDescent="0.3">
      <c r="A488" s="52">
        <v>9443</v>
      </c>
      <c r="B488" s="53" t="s">
        <v>21</v>
      </c>
      <c r="C488" s="72" t="s">
        <v>380</v>
      </c>
      <c r="D488" s="75" t="s">
        <v>381</v>
      </c>
      <c r="E488" s="63" t="s">
        <v>36</v>
      </c>
      <c r="F488" s="57"/>
      <c r="G488" s="57"/>
      <c r="H488" s="57"/>
      <c r="I488" s="57"/>
      <c r="J488" s="57"/>
      <c r="K488" s="57"/>
      <c r="L488" s="57">
        <f>SUM(J489:J490)</f>
        <v>110.126</v>
      </c>
      <c r="M488" s="58">
        <v>110.126</v>
      </c>
      <c r="N488" s="59"/>
      <c r="O488" s="73">
        <f>+ROUND(M488*N488,2)</f>
        <v>0</v>
      </c>
    </row>
    <row r="489" spans="1:15" x14ac:dyDescent="0.3">
      <c r="A489" s="52">
        <v>9444</v>
      </c>
      <c r="B489" s="53" t="s">
        <v>21</v>
      </c>
      <c r="C489" s="54"/>
      <c r="D489" s="76" t="s">
        <v>293</v>
      </c>
      <c r="E489" s="63"/>
      <c r="F489" s="57">
        <v>1</v>
      </c>
      <c r="G489" s="57">
        <v>106.02800000000001</v>
      </c>
      <c r="H489" s="57"/>
      <c r="I489" s="57"/>
      <c r="J489" s="57">
        <f t="shared" ref="J489:J490" si="80">PRODUCT(F489:I489)</f>
        <v>106.02800000000001</v>
      </c>
      <c r="K489" s="57"/>
      <c r="L489" s="57"/>
      <c r="M489" s="66"/>
      <c r="N489" s="67"/>
      <c r="O489" s="67"/>
    </row>
    <row r="490" spans="1:15" x14ac:dyDescent="0.3">
      <c r="A490" s="52">
        <v>9445</v>
      </c>
      <c r="B490" s="53"/>
      <c r="C490" s="54"/>
      <c r="D490" s="76" t="s">
        <v>373</v>
      </c>
      <c r="E490" s="56"/>
      <c r="F490" s="57">
        <v>1</v>
      </c>
      <c r="G490" s="57">
        <v>4.0979999999999999</v>
      </c>
      <c r="H490" s="57"/>
      <c r="I490" s="57"/>
      <c r="J490" s="57">
        <f t="shared" si="80"/>
        <v>4.0979999999999999</v>
      </c>
      <c r="K490" s="57"/>
      <c r="L490" s="57"/>
      <c r="M490" s="66"/>
      <c r="N490" s="67"/>
      <c r="O490" s="67"/>
    </row>
    <row r="491" spans="1:15" x14ac:dyDescent="0.3">
      <c r="A491" s="52">
        <v>9446</v>
      </c>
      <c r="B491" s="53" t="s">
        <v>21</v>
      </c>
      <c r="C491" s="54" t="s">
        <v>382</v>
      </c>
      <c r="D491" s="55" t="s">
        <v>74</v>
      </c>
      <c r="E491" s="63"/>
      <c r="F491" s="57"/>
      <c r="G491" s="57"/>
      <c r="H491" s="57"/>
      <c r="I491" s="57"/>
      <c r="J491" s="57"/>
      <c r="K491" s="57"/>
      <c r="L491" s="57"/>
      <c r="M491" s="66"/>
      <c r="N491" s="67"/>
      <c r="O491" s="67"/>
    </row>
    <row r="492" spans="1:15" ht="172.8" collapsed="1" x14ac:dyDescent="0.3">
      <c r="A492" s="52">
        <v>9447</v>
      </c>
      <c r="B492" s="53" t="s">
        <v>21</v>
      </c>
      <c r="C492" s="72" t="s">
        <v>383</v>
      </c>
      <c r="D492" s="75" t="s">
        <v>76</v>
      </c>
      <c r="E492" s="63" t="s">
        <v>36</v>
      </c>
      <c r="F492" s="57"/>
      <c r="G492" s="57"/>
      <c r="H492" s="57"/>
      <c r="I492" s="57"/>
      <c r="J492" s="57"/>
      <c r="K492" s="57"/>
      <c r="L492" s="57">
        <f>SUM(J493:J498)</f>
        <v>1267.742</v>
      </c>
      <c r="M492" s="58">
        <v>1267.742</v>
      </c>
      <c r="N492" s="59"/>
      <c r="O492" s="73">
        <f>+ROUND(M492*N492,2)</f>
        <v>0</v>
      </c>
    </row>
    <row r="493" spans="1:15" x14ac:dyDescent="0.3">
      <c r="A493" s="52">
        <v>9448</v>
      </c>
      <c r="B493" s="53" t="s">
        <v>21</v>
      </c>
      <c r="C493" s="72"/>
      <c r="D493" s="76" t="s">
        <v>293</v>
      </c>
      <c r="E493" s="56"/>
      <c r="F493" s="57">
        <v>1</v>
      </c>
      <c r="G493" s="57">
        <v>1104.308</v>
      </c>
      <c r="H493" s="57"/>
      <c r="I493" s="57"/>
      <c r="J493" s="57">
        <f t="shared" ref="J493:J499" si="81">PRODUCT(F493:I493)</f>
        <v>1104.308</v>
      </c>
      <c r="K493" s="57"/>
      <c r="L493" s="57"/>
      <c r="M493" s="58"/>
      <c r="N493" s="59"/>
      <c r="O493" s="73"/>
    </row>
    <row r="494" spans="1:15" x14ac:dyDescent="0.3">
      <c r="A494" s="52">
        <v>9449</v>
      </c>
      <c r="B494" s="53" t="s">
        <v>21</v>
      </c>
      <c r="C494" s="72"/>
      <c r="D494" s="76" t="s">
        <v>372</v>
      </c>
      <c r="E494" s="56"/>
      <c r="F494" s="57">
        <v>1</v>
      </c>
      <c r="G494" s="57">
        <v>10</v>
      </c>
      <c r="H494" s="57"/>
      <c r="I494" s="57"/>
      <c r="J494" s="57">
        <f t="shared" si="81"/>
        <v>10</v>
      </c>
      <c r="K494" s="57"/>
      <c r="L494" s="57"/>
      <c r="M494" s="58"/>
      <c r="N494" s="59"/>
      <c r="O494" s="73"/>
    </row>
    <row r="495" spans="1:15" x14ac:dyDescent="0.3">
      <c r="A495" s="52">
        <v>9450</v>
      </c>
      <c r="B495" s="53" t="s">
        <v>21</v>
      </c>
      <c r="C495" s="72"/>
      <c r="D495" s="76" t="s">
        <v>373</v>
      </c>
      <c r="E495" s="56"/>
      <c r="F495" s="57">
        <v>1</v>
      </c>
      <c r="G495" s="57">
        <v>20</v>
      </c>
      <c r="H495" s="57"/>
      <c r="I495" s="57"/>
      <c r="J495" s="57">
        <f t="shared" si="81"/>
        <v>20</v>
      </c>
      <c r="K495" s="57"/>
      <c r="L495" s="57"/>
      <c r="M495" s="58"/>
      <c r="N495" s="59"/>
      <c r="O495" s="73"/>
    </row>
    <row r="496" spans="1:15" x14ac:dyDescent="0.3">
      <c r="A496" s="52">
        <v>9451</v>
      </c>
      <c r="B496" s="53" t="s">
        <v>21</v>
      </c>
      <c r="C496" s="72"/>
      <c r="D496" s="76" t="s">
        <v>366</v>
      </c>
      <c r="E496" s="56"/>
      <c r="F496" s="57">
        <v>1</v>
      </c>
      <c r="G496" s="57">
        <v>11</v>
      </c>
      <c r="H496" s="57"/>
      <c r="I496" s="57"/>
      <c r="J496" s="57">
        <f t="shared" si="81"/>
        <v>11</v>
      </c>
      <c r="K496" s="57"/>
      <c r="L496" s="57"/>
      <c r="M496" s="58"/>
      <c r="N496" s="59"/>
      <c r="O496" s="73"/>
    </row>
    <row r="497" spans="1:15" x14ac:dyDescent="0.3">
      <c r="A497" s="52">
        <v>9452</v>
      </c>
      <c r="B497" s="53" t="s">
        <v>21</v>
      </c>
      <c r="C497" s="72"/>
      <c r="D497" s="76" t="s">
        <v>384</v>
      </c>
      <c r="E497" s="56"/>
      <c r="F497" s="57">
        <v>1</v>
      </c>
      <c r="G497" s="57">
        <v>91.433999999999997</v>
      </c>
      <c r="H497" s="57"/>
      <c r="I497" s="57"/>
      <c r="J497" s="57">
        <f t="shared" si="81"/>
        <v>91.433999999999997</v>
      </c>
      <c r="K497" s="57"/>
      <c r="L497" s="57"/>
      <c r="M497" s="58"/>
      <c r="N497" s="59"/>
      <c r="O497" s="73"/>
    </row>
    <row r="498" spans="1:15" x14ac:dyDescent="0.3">
      <c r="A498" s="52">
        <v>9453</v>
      </c>
      <c r="B498" s="53" t="s">
        <v>21</v>
      </c>
      <c r="C498" s="72"/>
      <c r="D498" s="76" t="s">
        <v>374</v>
      </c>
      <c r="E498" s="56"/>
      <c r="F498" s="57">
        <v>1</v>
      </c>
      <c r="G498" s="57">
        <v>31</v>
      </c>
      <c r="H498" s="57"/>
      <c r="I498" s="57"/>
      <c r="J498" s="57">
        <f t="shared" si="81"/>
        <v>31</v>
      </c>
      <c r="K498" s="57"/>
      <c r="L498" s="57"/>
      <c r="M498" s="58"/>
      <c r="N498" s="59"/>
      <c r="O498" s="73"/>
    </row>
    <row r="499" spans="1:15" ht="115.2" x14ac:dyDescent="0.3">
      <c r="A499" s="52">
        <v>9454</v>
      </c>
      <c r="B499" s="53" t="s">
        <v>21</v>
      </c>
      <c r="C499" s="72" t="s">
        <v>385</v>
      </c>
      <c r="D499" s="75" t="s">
        <v>386</v>
      </c>
      <c r="E499" s="63" t="s">
        <v>36</v>
      </c>
      <c r="F499" s="57">
        <v>1</v>
      </c>
      <c r="G499" s="57">
        <v>416.346</v>
      </c>
      <c r="H499" s="57"/>
      <c r="I499" s="57"/>
      <c r="J499" s="57">
        <f t="shared" si="81"/>
        <v>416.346</v>
      </c>
      <c r="K499" s="57"/>
      <c r="L499" s="57">
        <f>+J499</f>
        <v>416.346</v>
      </c>
      <c r="M499" s="58">
        <v>416.346</v>
      </c>
      <c r="N499" s="59"/>
      <c r="O499" s="73">
        <f>+ROUND(M499*N499,2)</f>
        <v>0</v>
      </c>
    </row>
    <row r="500" spans="1:15" ht="86.4" x14ac:dyDescent="0.3">
      <c r="A500" s="52">
        <v>9455</v>
      </c>
      <c r="B500" s="53"/>
      <c r="C500" s="72"/>
      <c r="D500" s="75" t="s">
        <v>387</v>
      </c>
      <c r="E500" s="63" t="s">
        <v>36</v>
      </c>
      <c r="F500" s="57"/>
      <c r="G500" s="57"/>
      <c r="H500" s="57"/>
      <c r="I500" s="57"/>
      <c r="J500" s="57"/>
      <c r="K500" s="57"/>
      <c r="L500" s="57">
        <f>SUM(J501)</f>
        <v>23.445</v>
      </c>
      <c r="M500" s="58">
        <v>586.125</v>
      </c>
      <c r="N500" s="59"/>
      <c r="O500" s="73">
        <f>+ROUND(M500*N500,2)</f>
        <v>0</v>
      </c>
    </row>
    <row r="501" spans="1:15" x14ac:dyDescent="0.3">
      <c r="A501" s="52">
        <v>9456</v>
      </c>
      <c r="B501" s="53"/>
      <c r="C501" s="72"/>
      <c r="D501" s="74" t="s">
        <v>388</v>
      </c>
      <c r="E501" s="63"/>
      <c r="F501" s="57">
        <v>1</v>
      </c>
      <c r="G501" s="57">
        <f>L502</f>
        <v>23.445</v>
      </c>
      <c r="H501" s="57"/>
      <c r="I501" s="57"/>
      <c r="J501" s="57">
        <f>PRODUCT(F501:I501)</f>
        <v>23.445</v>
      </c>
      <c r="K501" s="57"/>
      <c r="L501" s="57"/>
      <c r="M501" s="58"/>
      <c r="N501" s="59"/>
      <c r="O501" s="73"/>
    </row>
    <row r="502" spans="1:15" ht="129.6" x14ac:dyDescent="0.3">
      <c r="A502" s="52">
        <v>9457</v>
      </c>
      <c r="B502" s="53" t="s">
        <v>21</v>
      </c>
      <c r="C502" s="72" t="s">
        <v>389</v>
      </c>
      <c r="D502" s="75" t="s">
        <v>390</v>
      </c>
      <c r="E502" s="63" t="s">
        <v>36</v>
      </c>
      <c r="F502" s="57"/>
      <c r="G502" s="57"/>
      <c r="H502" s="57"/>
      <c r="I502" s="57"/>
      <c r="J502" s="57"/>
      <c r="K502" s="57"/>
      <c r="L502" s="57">
        <f>SUM(J503:J507)</f>
        <v>23.445</v>
      </c>
      <c r="M502" s="58">
        <v>23.445</v>
      </c>
      <c r="N502" s="59"/>
      <c r="O502" s="73">
        <f>+ROUND(M502*N502,2)</f>
        <v>0</v>
      </c>
    </row>
    <row r="503" spans="1:15" x14ac:dyDescent="0.3">
      <c r="A503" s="52">
        <v>9458</v>
      </c>
      <c r="B503" s="53"/>
      <c r="C503" s="72"/>
      <c r="D503" s="76" t="s">
        <v>391</v>
      </c>
      <c r="E503" s="56"/>
      <c r="F503" s="57"/>
      <c r="G503" s="57"/>
      <c r="H503" s="57"/>
      <c r="I503" s="57"/>
      <c r="J503" s="57">
        <f>PRODUCT(F504:I504)+PRODUCT(F505:I505)+PRODUCT(F506:I506)</f>
        <v>17.145</v>
      </c>
      <c r="K503" s="57"/>
      <c r="L503" s="57"/>
      <c r="M503" s="58"/>
      <c r="N503" s="59"/>
      <c r="O503" s="73"/>
    </row>
    <row r="504" spans="1:15" x14ac:dyDescent="0.3">
      <c r="A504" s="52">
        <v>9459</v>
      </c>
      <c r="B504" s="53"/>
      <c r="C504" s="72"/>
      <c r="D504" s="76" t="s">
        <v>392</v>
      </c>
      <c r="E504" s="56"/>
      <c r="F504" s="57">
        <v>1</v>
      </c>
      <c r="G504" s="57">
        <v>2.8</v>
      </c>
      <c r="H504" s="57">
        <v>1.4</v>
      </c>
      <c r="I504" s="57"/>
      <c r="J504" s="57"/>
      <c r="K504" s="57"/>
      <c r="L504" s="57"/>
      <c r="M504" s="58"/>
      <c r="N504" s="59"/>
      <c r="O504" s="73"/>
    </row>
    <row r="505" spans="1:15" x14ac:dyDescent="0.3">
      <c r="A505" s="52">
        <v>9460</v>
      </c>
      <c r="B505" s="53"/>
      <c r="C505" s="72"/>
      <c r="D505" s="76" t="s">
        <v>393</v>
      </c>
      <c r="E505" s="56"/>
      <c r="F505" s="57">
        <f>10+10</f>
        <v>20</v>
      </c>
      <c r="G505" s="57">
        <v>1.4</v>
      </c>
      <c r="H505" s="57">
        <v>0.3</v>
      </c>
      <c r="I505" s="57"/>
      <c r="J505" s="57"/>
      <c r="K505" s="57"/>
      <c r="L505" s="57"/>
      <c r="M505" s="58"/>
      <c r="N505" s="59"/>
      <c r="O505" s="73"/>
    </row>
    <row r="506" spans="1:15" x14ac:dyDescent="0.3">
      <c r="A506" s="52">
        <v>9461</v>
      </c>
      <c r="B506" s="53"/>
      <c r="C506" s="72"/>
      <c r="D506" s="76" t="s">
        <v>394</v>
      </c>
      <c r="E506" s="56"/>
      <c r="F506" s="57">
        <v>1</v>
      </c>
      <c r="G506" s="57">
        <v>4.8250000000000002</v>
      </c>
      <c r="H506" s="57"/>
      <c r="I506" s="57"/>
      <c r="J506" s="57"/>
      <c r="K506" s="57"/>
      <c r="L506" s="57"/>
      <c r="M506" s="58"/>
      <c r="N506" s="59"/>
      <c r="O506" s="73"/>
    </row>
    <row r="507" spans="1:15" x14ac:dyDescent="0.3">
      <c r="A507" s="52">
        <v>9462</v>
      </c>
      <c r="B507" s="53"/>
      <c r="C507" s="72"/>
      <c r="D507" s="76" t="s">
        <v>395</v>
      </c>
      <c r="E507" s="63"/>
      <c r="F507" s="57">
        <v>1</v>
      </c>
      <c r="G507" s="57">
        <v>6.3</v>
      </c>
      <c r="H507" s="57"/>
      <c r="I507" s="57"/>
      <c r="J507" s="57">
        <f>PRODUCT(F507:I507)</f>
        <v>6.3</v>
      </c>
      <c r="K507" s="57"/>
      <c r="L507" s="57"/>
      <c r="M507" s="58"/>
      <c r="N507" s="59"/>
      <c r="O507" s="73"/>
    </row>
    <row r="508" spans="1:15" ht="115.2" collapsed="1" x14ac:dyDescent="0.3">
      <c r="A508" s="52">
        <v>9463</v>
      </c>
      <c r="B508" s="53" t="s">
        <v>21</v>
      </c>
      <c r="C508" s="72" t="s">
        <v>396</v>
      </c>
      <c r="D508" s="75" t="s">
        <v>397</v>
      </c>
      <c r="E508" s="63" t="s">
        <v>36</v>
      </c>
      <c r="F508" s="57"/>
      <c r="G508" s="57"/>
      <c r="H508" s="57"/>
      <c r="I508" s="57"/>
      <c r="J508" s="57"/>
      <c r="K508" s="57"/>
      <c r="L508" s="57">
        <f>SUM(J509:J510)</f>
        <v>371.202</v>
      </c>
      <c r="M508" s="58">
        <v>371.202</v>
      </c>
      <c r="N508" s="59"/>
      <c r="O508" s="73">
        <f>+ROUND(M508*N508,2)</f>
        <v>0</v>
      </c>
    </row>
    <row r="509" spans="1:15" x14ac:dyDescent="0.3">
      <c r="A509" s="52">
        <v>9464</v>
      </c>
      <c r="B509" s="53" t="s">
        <v>21</v>
      </c>
      <c r="C509" s="72"/>
      <c r="D509" s="76" t="s">
        <v>293</v>
      </c>
      <c r="E509" s="56"/>
      <c r="F509" s="57">
        <v>1</v>
      </c>
      <c r="G509" s="57">
        <v>318.072</v>
      </c>
      <c r="H509" s="57"/>
      <c r="I509" s="57"/>
      <c r="J509" s="57">
        <f t="shared" ref="J509" si="82">PRODUCT(F509:I509)</f>
        <v>318.072</v>
      </c>
      <c r="K509" s="57"/>
      <c r="L509" s="57"/>
      <c r="M509" s="58"/>
      <c r="N509" s="59"/>
      <c r="O509" s="73"/>
    </row>
    <row r="510" spans="1:15" x14ac:dyDescent="0.3">
      <c r="A510" s="52">
        <v>9465</v>
      </c>
      <c r="B510" s="53"/>
      <c r="C510" s="72"/>
      <c r="D510" s="76" t="s">
        <v>398</v>
      </c>
      <c r="E510" s="56"/>
      <c r="F510" s="57"/>
      <c r="G510" s="57"/>
      <c r="H510" s="57"/>
      <c r="I510" s="57"/>
      <c r="J510" s="57">
        <f>PRODUCT(F511:I511)+PRODUCT(F512:I512)+PRODUCT(F513:I513)</f>
        <v>53.13</v>
      </c>
      <c r="K510" s="57"/>
      <c r="L510" s="57"/>
      <c r="M510" s="58"/>
      <c r="N510" s="59"/>
      <c r="O510" s="73"/>
    </row>
    <row r="511" spans="1:15" x14ac:dyDescent="0.3">
      <c r="A511" s="52">
        <v>9466</v>
      </c>
      <c r="B511" s="53"/>
      <c r="C511" s="72"/>
      <c r="D511" s="76" t="s">
        <v>392</v>
      </c>
      <c r="E511" s="56"/>
      <c r="F511" s="57">
        <v>1</v>
      </c>
      <c r="G511" s="57">
        <v>4.2</v>
      </c>
      <c r="H511" s="57">
        <v>1.5</v>
      </c>
      <c r="I511" s="57"/>
      <c r="J511" s="57"/>
      <c r="K511" s="57"/>
      <c r="L511" s="57"/>
      <c r="M511" s="58"/>
      <c r="N511" s="59"/>
      <c r="O511" s="73"/>
    </row>
    <row r="512" spans="1:15" x14ac:dyDescent="0.3">
      <c r="A512" s="52">
        <v>9467</v>
      </c>
      <c r="B512" s="53"/>
      <c r="C512" s="72"/>
      <c r="D512" s="76" t="s">
        <v>393</v>
      </c>
      <c r="E512" s="56"/>
      <c r="F512" s="57">
        <f>12+11</f>
        <v>23</v>
      </c>
      <c r="G512" s="57">
        <v>4.2</v>
      </c>
      <c r="H512" s="57">
        <v>0.3</v>
      </c>
      <c r="I512" s="57"/>
      <c r="J512" s="57"/>
      <c r="K512" s="57"/>
      <c r="L512" s="57"/>
      <c r="M512" s="58"/>
      <c r="N512" s="59"/>
      <c r="O512" s="73"/>
    </row>
    <row r="513" spans="1:15" x14ac:dyDescent="0.3">
      <c r="A513" s="52">
        <v>9468</v>
      </c>
      <c r="B513" s="53"/>
      <c r="C513" s="72"/>
      <c r="D513" s="76" t="s">
        <v>399</v>
      </c>
      <c r="E513" s="56"/>
      <c r="F513" s="57">
        <f>12+13</f>
        <v>25</v>
      </c>
      <c r="G513" s="57">
        <v>4.2</v>
      </c>
      <c r="H513" s="57">
        <v>0.17</v>
      </c>
      <c r="I513" s="57"/>
      <c r="J513" s="57"/>
      <c r="K513" s="57"/>
      <c r="L513" s="57"/>
      <c r="M513" s="58"/>
      <c r="N513" s="59"/>
      <c r="O513" s="73"/>
    </row>
    <row r="514" spans="1:15" ht="230.4" collapsed="1" x14ac:dyDescent="0.3">
      <c r="A514" s="52">
        <v>9469</v>
      </c>
      <c r="B514" s="53" t="s">
        <v>21</v>
      </c>
      <c r="C514" s="72" t="s">
        <v>400</v>
      </c>
      <c r="D514" s="75" t="s">
        <v>401</v>
      </c>
      <c r="E514" s="63" t="s">
        <v>36</v>
      </c>
      <c r="F514" s="57"/>
      <c r="G514" s="57"/>
      <c r="H514" s="57"/>
      <c r="I514" s="57"/>
      <c r="J514" s="57"/>
      <c r="K514" s="57"/>
      <c r="L514" s="57">
        <f>SUM(J515:J515)</f>
        <v>116.864</v>
      </c>
      <c r="M514" s="58">
        <v>116.864</v>
      </c>
      <c r="N514" s="59"/>
      <c r="O514" s="73">
        <f>+ROUND(M514*N514,2)</f>
        <v>0</v>
      </c>
    </row>
    <row r="515" spans="1:15" x14ac:dyDescent="0.3">
      <c r="A515" s="52">
        <v>9470</v>
      </c>
      <c r="B515" s="53" t="s">
        <v>21</v>
      </c>
      <c r="C515" s="72"/>
      <c r="D515" s="76" t="s">
        <v>402</v>
      </c>
      <c r="E515" s="56"/>
      <c r="F515" s="57">
        <v>1</v>
      </c>
      <c r="G515" s="57">
        <v>116.864</v>
      </c>
      <c r="H515" s="57"/>
      <c r="I515" s="57"/>
      <c r="J515" s="57">
        <f t="shared" ref="J515" si="83">PRODUCT(F515:I515)</f>
        <v>116.864</v>
      </c>
      <c r="K515" s="57"/>
      <c r="L515" s="57"/>
      <c r="M515" s="58"/>
      <c r="N515" s="59"/>
      <c r="O515" s="73"/>
    </row>
    <row r="516" spans="1:15" ht="158.4" collapsed="1" x14ac:dyDescent="0.3">
      <c r="A516" s="52">
        <v>9471</v>
      </c>
      <c r="B516" s="53" t="s">
        <v>21</v>
      </c>
      <c r="C516" s="72" t="s">
        <v>403</v>
      </c>
      <c r="D516" s="75" t="s">
        <v>161</v>
      </c>
      <c r="E516" s="63" t="s">
        <v>36</v>
      </c>
      <c r="F516" s="57"/>
      <c r="G516" s="57"/>
      <c r="H516" s="57"/>
      <c r="I516" s="57"/>
      <c r="J516" s="57"/>
      <c r="K516" s="57"/>
      <c r="L516" s="57">
        <f>SUM(J517:J520)</f>
        <v>73.503</v>
      </c>
      <c r="M516" s="58">
        <v>73.503</v>
      </c>
      <c r="N516" s="59"/>
      <c r="O516" s="73">
        <f>+ROUND(M516*N516,2)</f>
        <v>0</v>
      </c>
    </row>
    <row r="517" spans="1:15" x14ac:dyDescent="0.3">
      <c r="A517" s="52">
        <v>9472</v>
      </c>
      <c r="B517" s="53" t="s">
        <v>21</v>
      </c>
      <c r="C517" s="72"/>
      <c r="D517" s="76" t="s">
        <v>372</v>
      </c>
      <c r="E517" s="56"/>
      <c r="F517" s="57">
        <v>1</v>
      </c>
      <c r="G517" s="57">
        <v>11.074</v>
      </c>
      <c r="H517" s="57"/>
      <c r="I517" s="57"/>
      <c r="J517" s="57">
        <f t="shared" ref="J517:J520" si="84">PRODUCT(F517:I517)</f>
        <v>11.074</v>
      </c>
      <c r="K517" s="57"/>
      <c r="L517" s="57"/>
      <c r="M517" s="58"/>
      <c r="N517" s="59"/>
      <c r="O517" s="73"/>
    </row>
    <row r="518" spans="1:15" x14ac:dyDescent="0.3">
      <c r="A518" s="52">
        <v>9473</v>
      </c>
      <c r="B518" s="53" t="s">
        <v>21</v>
      </c>
      <c r="C518" s="72"/>
      <c r="D518" s="76" t="s">
        <v>373</v>
      </c>
      <c r="E518" s="56"/>
      <c r="F518" s="57">
        <v>1</v>
      </c>
      <c r="G518" s="57">
        <v>18.244</v>
      </c>
      <c r="H518" s="57"/>
      <c r="I518" s="57"/>
      <c r="J518" s="57">
        <f t="shared" si="84"/>
        <v>18.244</v>
      </c>
      <c r="K518" s="57"/>
      <c r="L518" s="57"/>
      <c r="M518" s="58"/>
      <c r="N518" s="59"/>
      <c r="O518" s="73"/>
    </row>
    <row r="519" spans="1:15" x14ac:dyDescent="0.3">
      <c r="A519" s="52">
        <v>9474</v>
      </c>
      <c r="B519" s="53" t="s">
        <v>21</v>
      </c>
      <c r="C519" s="72"/>
      <c r="D519" s="76" t="s">
        <v>366</v>
      </c>
      <c r="E519" s="56"/>
      <c r="F519" s="57">
        <v>1</v>
      </c>
      <c r="G519" s="57">
        <v>12.568</v>
      </c>
      <c r="H519" s="57"/>
      <c r="I519" s="57"/>
      <c r="J519" s="57">
        <f t="shared" si="84"/>
        <v>12.568</v>
      </c>
      <c r="K519" s="57"/>
      <c r="L519" s="57"/>
      <c r="M519" s="58"/>
      <c r="N519" s="59"/>
      <c r="O519" s="73"/>
    </row>
    <row r="520" spans="1:15" x14ac:dyDescent="0.3">
      <c r="A520" s="52">
        <v>9475</v>
      </c>
      <c r="B520" s="53" t="s">
        <v>21</v>
      </c>
      <c r="C520" s="72"/>
      <c r="D520" s="76" t="s">
        <v>374</v>
      </c>
      <c r="E520" s="56"/>
      <c r="F520" s="57">
        <v>1</v>
      </c>
      <c r="G520" s="57">
        <v>31.617000000000001</v>
      </c>
      <c r="H520" s="57"/>
      <c r="I520" s="57"/>
      <c r="J520" s="57">
        <f t="shared" si="84"/>
        <v>31.617000000000001</v>
      </c>
      <c r="K520" s="57"/>
      <c r="L520" s="57"/>
      <c r="M520" s="58"/>
      <c r="N520" s="59"/>
      <c r="O520" s="73"/>
    </row>
    <row r="521" spans="1:15" ht="115.2" collapsed="1" x14ac:dyDescent="0.3">
      <c r="A521" s="52">
        <v>9476</v>
      </c>
      <c r="B521" s="53" t="s">
        <v>21</v>
      </c>
      <c r="C521" s="72" t="s">
        <v>404</v>
      </c>
      <c r="D521" s="75" t="s">
        <v>83</v>
      </c>
      <c r="E521" s="63" t="s">
        <v>84</v>
      </c>
      <c r="F521" s="57"/>
      <c r="G521" s="57"/>
      <c r="H521" s="57"/>
      <c r="I521" s="57"/>
      <c r="J521" s="57"/>
      <c r="K521" s="57"/>
      <c r="L521" s="57">
        <f>SUM(J522:J525)</f>
        <v>109.39800000000001</v>
      </c>
      <c r="M521" s="58">
        <v>109.39800000000001</v>
      </c>
      <c r="N521" s="59"/>
      <c r="O521" s="73">
        <f>+ROUND(M521*N521,2)</f>
        <v>0</v>
      </c>
    </row>
    <row r="522" spans="1:15" x14ac:dyDescent="0.3">
      <c r="A522" s="52">
        <v>9477</v>
      </c>
      <c r="B522" s="53" t="s">
        <v>21</v>
      </c>
      <c r="C522" s="72"/>
      <c r="D522" s="76" t="s">
        <v>384</v>
      </c>
      <c r="E522" s="56"/>
      <c r="F522" s="57">
        <v>1</v>
      </c>
      <c r="G522" s="57">
        <v>67.843000000000004</v>
      </c>
      <c r="H522" s="57"/>
      <c r="I522" s="57"/>
      <c r="J522" s="57">
        <f t="shared" ref="J522:J526" si="85">PRODUCT(F522:I522)</f>
        <v>67.843000000000004</v>
      </c>
      <c r="K522" s="57"/>
      <c r="L522" s="57"/>
      <c r="M522" s="58"/>
      <c r="N522" s="59"/>
      <c r="O522" s="73"/>
    </row>
    <row r="523" spans="1:15" x14ac:dyDescent="0.3">
      <c r="A523" s="52">
        <v>9478</v>
      </c>
      <c r="B523" s="53" t="s">
        <v>21</v>
      </c>
      <c r="C523" s="72"/>
      <c r="D523" s="76" t="s">
        <v>372</v>
      </c>
      <c r="E523" s="56"/>
      <c r="F523" s="57">
        <v>1</v>
      </c>
      <c r="G523" s="57">
        <v>10.715</v>
      </c>
      <c r="H523" s="57"/>
      <c r="I523" s="57"/>
      <c r="J523" s="57">
        <f t="shared" si="85"/>
        <v>10.715</v>
      </c>
      <c r="K523" s="57"/>
      <c r="L523" s="57"/>
      <c r="M523" s="58"/>
      <c r="N523" s="59"/>
      <c r="O523" s="73"/>
    </row>
    <row r="524" spans="1:15" x14ac:dyDescent="0.3">
      <c r="A524" s="52">
        <v>9479</v>
      </c>
      <c r="B524" s="53" t="s">
        <v>21</v>
      </c>
      <c r="C524" s="72"/>
      <c r="D524" s="76" t="s">
        <v>373</v>
      </c>
      <c r="E524" s="56"/>
      <c r="F524" s="57">
        <v>1</v>
      </c>
      <c r="G524" s="57">
        <v>17.39</v>
      </c>
      <c r="H524" s="57"/>
      <c r="I524" s="57"/>
      <c r="J524" s="57">
        <f t="shared" si="85"/>
        <v>17.39</v>
      </c>
      <c r="K524" s="57"/>
      <c r="L524" s="57"/>
      <c r="M524" s="58"/>
      <c r="N524" s="59"/>
      <c r="O524" s="73"/>
    </row>
    <row r="525" spans="1:15" x14ac:dyDescent="0.3">
      <c r="A525" s="52">
        <v>9480</v>
      </c>
      <c r="B525" s="53" t="s">
        <v>21</v>
      </c>
      <c r="C525" s="72"/>
      <c r="D525" s="76" t="s">
        <v>366</v>
      </c>
      <c r="E525" s="56"/>
      <c r="F525" s="57">
        <v>2</v>
      </c>
      <c r="G525" s="57">
        <v>6.7249999999999996</v>
      </c>
      <c r="H525" s="57"/>
      <c r="I525" s="57"/>
      <c r="J525" s="57">
        <f t="shared" si="85"/>
        <v>13.45</v>
      </c>
      <c r="K525" s="57"/>
      <c r="L525" s="57"/>
      <c r="M525" s="58"/>
      <c r="N525" s="59"/>
      <c r="O525" s="73"/>
    </row>
    <row r="526" spans="1:15" ht="120.75" customHeight="1" x14ac:dyDescent="0.3">
      <c r="A526" s="52">
        <v>9481</v>
      </c>
      <c r="B526" s="53" t="s">
        <v>21</v>
      </c>
      <c r="C526" s="72" t="s">
        <v>405</v>
      </c>
      <c r="D526" s="75" t="s">
        <v>406</v>
      </c>
      <c r="E526" s="63" t="s">
        <v>84</v>
      </c>
      <c r="F526" s="57">
        <v>1</v>
      </c>
      <c r="G526" s="57">
        <v>91.486000000000004</v>
      </c>
      <c r="H526" s="57"/>
      <c r="I526" s="57"/>
      <c r="J526" s="57">
        <f t="shared" si="85"/>
        <v>91.486000000000004</v>
      </c>
      <c r="K526" s="57"/>
      <c r="L526" s="57">
        <f>+J526</f>
        <v>91.486000000000004</v>
      </c>
      <c r="M526" s="58">
        <v>91.486000000000004</v>
      </c>
      <c r="N526" s="59"/>
      <c r="O526" s="73">
        <f>+ROUND(M526*N526,2)</f>
        <v>0</v>
      </c>
    </row>
    <row r="527" spans="1:15" x14ac:dyDescent="0.3">
      <c r="A527" s="52">
        <v>9482</v>
      </c>
      <c r="B527" s="53" t="s">
        <v>21</v>
      </c>
      <c r="C527" s="54" t="s">
        <v>407</v>
      </c>
      <c r="D527" s="55" t="s">
        <v>408</v>
      </c>
      <c r="E527" s="63"/>
      <c r="F527" s="57"/>
      <c r="G527" s="57"/>
      <c r="H527" s="57"/>
      <c r="I527" s="57"/>
      <c r="J527" s="57"/>
      <c r="K527" s="57"/>
      <c r="L527" s="57"/>
      <c r="M527" s="58"/>
      <c r="N527" s="59"/>
      <c r="O527" s="73"/>
    </row>
    <row r="528" spans="1:15" ht="100.8" collapsed="1" x14ac:dyDescent="0.3">
      <c r="A528" s="52">
        <v>9483</v>
      </c>
      <c r="B528" s="53" t="s">
        <v>21</v>
      </c>
      <c r="C528" s="72" t="s">
        <v>409</v>
      </c>
      <c r="D528" s="75" t="s">
        <v>410</v>
      </c>
      <c r="E528" s="63" t="s">
        <v>84</v>
      </c>
      <c r="F528" s="57"/>
      <c r="G528" s="57"/>
      <c r="H528" s="57"/>
      <c r="I528" s="57"/>
      <c r="J528" s="57"/>
      <c r="K528" s="57"/>
      <c r="L528" s="57">
        <f>SUM(J529:J532)</f>
        <v>54.641000000000005</v>
      </c>
      <c r="M528" s="58">
        <v>54.641000000000005</v>
      </c>
      <c r="N528" s="59"/>
      <c r="O528" s="73">
        <f>+ROUND(M528*N528,2)</f>
        <v>0</v>
      </c>
    </row>
    <row r="529" spans="1:15" x14ac:dyDescent="0.3">
      <c r="A529" s="52">
        <v>9484</v>
      </c>
      <c r="B529" s="53" t="s">
        <v>21</v>
      </c>
      <c r="C529" s="72"/>
      <c r="D529" s="76" t="s">
        <v>313</v>
      </c>
      <c r="E529" s="63"/>
      <c r="F529" s="57">
        <v>1</v>
      </c>
      <c r="G529" s="57">
        <v>8.32</v>
      </c>
      <c r="H529" s="57"/>
      <c r="I529" s="57"/>
      <c r="J529" s="57">
        <f t="shared" ref="J529:J532" si="86">PRODUCT(F529:I529)</f>
        <v>8.32</v>
      </c>
      <c r="K529" s="57"/>
      <c r="L529" s="57"/>
      <c r="M529" s="66"/>
      <c r="N529" s="67"/>
      <c r="O529" s="67"/>
    </row>
    <row r="530" spans="1:15" x14ac:dyDescent="0.3">
      <c r="A530" s="52">
        <v>9485</v>
      </c>
      <c r="B530" s="53" t="s">
        <v>21</v>
      </c>
      <c r="C530" s="72"/>
      <c r="D530" s="76" t="s">
        <v>322</v>
      </c>
      <c r="E530" s="63"/>
      <c r="F530" s="57">
        <v>1</v>
      </c>
      <c r="G530" s="57">
        <v>21.75</v>
      </c>
      <c r="H530" s="57"/>
      <c r="I530" s="57"/>
      <c r="J530" s="57">
        <f t="shared" si="86"/>
        <v>21.75</v>
      </c>
      <c r="K530" s="57"/>
      <c r="L530" s="57"/>
      <c r="M530" s="66"/>
      <c r="N530" s="67"/>
      <c r="O530" s="67"/>
    </row>
    <row r="531" spans="1:15" x14ac:dyDescent="0.3">
      <c r="A531" s="52">
        <v>9486</v>
      </c>
      <c r="B531" s="53" t="s">
        <v>21</v>
      </c>
      <c r="C531" s="72"/>
      <c r="D531" s="76" t="s">
        <v>323</v>
      </c>
      <c r="E531" s="63"/>
      <c r="F531" s="57">
        <v>1</v>
      </c>
      <c r="G531" s="57">
        <v>11.67</v>
      </c>
      <c r="H531" s="57"/>
      <c r="I531" s="57"/>
      <c r="J531" s="57">
        <f t="shared" si="86"/>
        <v>11.67</v>
      </c>
      <c r="K531" s="57"/>
      <c r="L531" s="57"/>
      <c r="M531" s="66"/>
      <c r="N531" s="67"/>
      <c r="O531" s="67"/>
    </row>
    <row r="532" spans="1:15" x14ac:dyDescent="0.3">
      <c r="A532" s="52">
        <v>9487</v>
      </c>
      <c r="B532" s="53" t="s">
        <v>21</v>
      </c>
      <c r="C532" s="72"/>
      <c r="D532" s="76" t="s">
        <v>306</v>
      </c>
      <c r="E532" s="63"/>
      <c r="F532" s="57">
        <v>1</v>
      </c>
      <c r="G532" s="57">
        <v>12.901</v>
      </c>
      <c r="H532" s="57"/>
      <c r="I532" s="57"/>
      <c r="J532" s="57">
        <f t="shared" si="86"/>
        <v>12.901</v>
      </c>
      <c r="K532" s="57"/>
      <c r="L532" s="57"/>
      <c r="M532" s="66"/>
      <c r="N532" s="67"/>
      <c r="O532" s="67"/>
    </row>
    <row r="533" spans="1:15" x14ac:dyDescent="0.3">
      <c r="A533" s="52">
        <v>9488</v>
      </c>
      <c r="B533" s="53" t="s">
        <v>21</v>
      </c>
      <c r="C533" s="54" t="s">
        <v>411</v>
      </c>
      <c r="D533" s="55" t="s">
        <v>86</v>
      </c>
      <c r="E533" s="63"/>
      <c r="F533" s="57"/>
      <c r="G533" s="57"/>
      <c r="H533" s="57"/>
      <c r="I533" s="57"/>
      <c r="J533" s="57"/>
      <c r="K533" s="57"/>
      <c r="L533" s="57"/>
      <c r="M533" s="58"/>
      <c r="N533" s="59"/>
      <c r="O533" s="73"/>
    </row>
    <row r="534" spans="1:15" ht="244.8" collapsed="1" x14ac:dyDescent="0.3">
      <c r="A534" s="52">
        <v>9489</v>
      </c>
      <c r="B534" s="53" t="s">
        <v>21</v>
      </c>
      <c r="C534" s="72" t="s">
        <v>412</v>
      </c>
      <c r="D534" s="78" t="s">
        <v>413</v>
      </c>
      <c r="E534" s="56" t="s">
        <v>89</v>
      </c>
      <c r="F534" s="57"/>
      <c r="G534" s="57"/>
      <c r="H534" s="57"/>
      <c r="I534" s="57"/>
      <c r="J534" s="57"/>
      <c r="K534" s="57"/>
      <c r="L534" s="57">
        <f>SUM(J535:J535)</f>
        <v>1</v>
      </c>
      <c r="M534" s="58">
        <v>1</v>
      </c>
      <c r="N534" s="59"/>
      <c r="O534" s="73">
        <f>+ROUND(M534*N534,2)</f>
        <v>0</v>
      </c>
    </row>
    <row r="535" spans="1:15" x14ac:dyDescent="0.3">
      <c r="A535" s="52">
        <v>9490</v>
      </c>
      <c r="B535" s="53" t="s">
        <v>21</v>
      </c>
      <c r="C535" s="72"/>
      <c r="D535" s="76" t="s">
        <v>391</v>
      </c>
      <c r="E535" s="56"/>
      <c r="F535" s="57">
        <v>1</v>
      </c>
      <c r="G535" s="57"/>
      <c r="H535" s="57"/>
      <c r="I535" s="57"/>
      <c r="J535" s="57">
        <f>PRODUCT(F535:I535)</f>
        <v>1</v>
      </c>
      <c r="K535" s="57"/>
      <c r="L535" s="57"/>
      <c r="M535" s="58"/>
      <c r="N535" s="59"/>
      <c r="O535" s="73"/>
    </row>
    <row r="536" spans="1:15" ht="293.25" customHeight="1" collapsed="1" x14ac:dyDescent="0.3">
      <c r="A536" s="52">
        <v>9491</v>
      </c>
      <c r="B536" s="53" t="s">
        <v>21</v>
      </c>
      <c r="C536" s="72" t="s">
        <v>414</v>
      </c>
      <c r="D536" s="78" t="s">
        <v>415</v>
      </c>
      <c r="E536" s="56" t="s">
        <v>89</v>
      </c>
      <c r="F536" s="57"/>
      <c r="G536" s="57"/>
      <c r="H536" s="57"/>
      <c r="I536" s="57"/>
      <c r="J536" s="57"/>
      <c r="K536" s="57"/>
      <c r="L536" s="57">
        <f>SUM(J537:J539)</f>
        <v>2</v>
      </c>
      <c r="M536" s="58">
        <v>2</v>
      </c>
      <c r="N536" s="59"/>
      <c r="O536" s="73">
        <f>+ROUND(M536*N536,2)</f>
        <v>0</v>
      </c>
    </row>
    <row r="537" spans="1:15" x14ac:dyDescent="0.3">
      <c r="A537" s="52">
        <v>9492</v>
      </c>
      <c r="B537" s="53" t="s">
        <v>21</v>
      </c>
      <c r="C537" s="72"/>
      <c r="D537" s="76" t="s">
        <v>372</v>
      </c>
      <c r="E537" s="56"/>
      <c r="F537" s="57"/>
      <c r="G537" s="57"/>
      <c r="H537" s="57"/>
      <c r="I537" s="57"/>
      <c r="J537" s="57"/>
      <c r="K537" s="57"/>
      <c r="L537" s="57"/>
      <c r="M537" s="58"/>
      <c r="N537" s="59"/>
      <c r="O537" s="73"/>
    </row>
    <row r="538" spans="1:15" x14ac:dyDescent="0.3">
      <c r="A538" s="52">
        <v>9493</v>
      </c>
      <c r="B538" s="53"/>
      <c r="C538" s="72"/>
      <c r="D538" s="81" t="s">
        <v>416</v>
      </c>
      <c r="E538" s="56"/>
      <c r="F538" s="57">
        <v>1</v>
      </c>
      <c r="G538" s="57"/>
      <c r="H538" s="57"/>
      <c r="I538" s="57"/>
      <c r="J538" s="57">
        <f t="shared" ref="J538:J539" si="87">PRODUCT(F538:I538)</f>
        <v>1</v>
      </c>
      <c r="K538" s="57"/>
      <c r="L538" s="57"/>
      <c r="M538" s="58"/>
      <c r="N538" s="59"/>
      <c r="O538" s="73"/>
    </row>
    <row r="539" spans="1:15" x14ac:dyDescent="0.3">
      <c r="A539" s="52">
        <v>9494</v>
      </c>
      <c r="B539" s="53"/>
      <c r="C539" s="72"/>
      <c r="D539" s="81" t="s">
        <v>417</v>
      </c>
      <c r="E539" s="56"/>
      <c r="F539" s="57">
        <v>1</v>
      </c>
      <c r="G539" s="57"/>
      <c r="H539" s="57"/>
      <c r="I539" s="57"/>
      <c r="J539" s="57">
        <f t="shared" si="87"/>
        <v>1</v>
      </c>
      <c r="K539" s="57"/>
      <c r="L539" s="57"/>
      <c r="M539" s="58"/>
      <c r="N539" s="59"/>
      <c r="O539" s="73"/>
    </row>
    <row r="540" spans="1:15" ht="296.25" customHeight="1" collapsed="1" x14ac:dyDescent="0.3">
      <c r="A540" s="52">
        <v>9495</v>
      </c>
      <c r="B540" s="53" t="s">
        <v>21</v>
      </c>
      <c r="C540" s="72" t="s">
        <v>418</v>
      </c>
      <c r="D540" s="78" t="s">
        <v>419</v>
      </c>
      <c r="E540" s="56" t="s">
        <v>89</v>
      </c>
      <c r="F540" s="57"/>
      <c r="G540" s="57"/>
      <c r="H540" s="57"/>
      <c r="I540" s="57"/>
      <c r="J540" s="57"/>
      <c r="K540" s="57"/>
      <c r="L540" s="57">
        <f>SUM(K541:K545)</f>
        <v>3</v>
      </c>
      <c r="M540" s="58">
        <v>3</v>
      </c>
      <c r="N540" s="59"/>
      <c r="O540" s="73">
        <f>+ROUND(M540*N540,2)</f>
        <v>0</v>
      </c>
    </row>
    <row r="541" spans="1:15" x14ac:dyDescent="0.3">
      <c r="A541" s="52">
        <v>9496</v>
      </c>
      <c r="B541" s="53" t="s">
        <v>21</v>
      </c>
      <c r="C541" s="72"/>
      <c r="D541" s="76" t="s">
        <v>373</v>
      </c>
      <c r="E541" s="56"/>
      <c r="F541" s="57"/>
      <c r="G541" s="57"/>
      <c r="H541" s="57"/>
      <c r="I541" s="57"/>
      <c r="J541" s="57"/>
      <c r="K541" s="57">
        <f>J542+J543</f>
        <v>2</v>
      </c>
      <c r="L541" s="57"/>
      <c r="M541" s="58"/>
      <c r="N541" s="59"/>
      <c r="O541" s="73"/>
    </row>
    <row r="542" spans="1:15" x14ac:dyDescent="0.3">
      <c r="A542" s="52">
        <v>9497</v>
      </c>
      <c r="B542" s="53"/>
      <c r="C542" s="72"/>
      <c r="D542" s="76" t="s">
        <v>420</v>
      </c>
      <c r="E542" s="56"/>
      <c r="F542" s="57">
        <v>1</v>
      </c>
      <c r="G542" s="57"/>
      <c r="H542" s="57"/>
      <c r="I542" s="57"/>
      <c r="J542" s="57">
        <f t="shared" ref="J542:J545" si="88">PRODUCT(F542:I542)</f>
        <v>1</v>
      </c>
      <c r="K542" s="57"/>
      <c r="L542" s="57"/>
      <c r="M542" s="58"/>
      <c r="N542" s="59"/>
      <c r="O542" s="73"/>
    </row>
    <row r="543" spans="1:15" x14ac:dyDescent="0.3">
      <c r="A543" s="52">
        <v>9498</v>
      </c>
      <c r="B543" s="53"/>
      <c r="C543" s="72"/>
      <c r="D543" s="76" t="s">
        <v>421</v>
      </c>
      <c r="E543" s="56"/>
      <c r="F543" s="57">
        <v>1</v>
      </c>
      <c r="G543" s="57"/>
      <c r="H543" s="57"/>
      <c r="I543" s="57"/>
      <c r="J543" s="57">
        <f t="shared" si="88"/>
        <v>1</v>
      </c>
      <c r="K543" s="57"/>
      <c r="L543" s="57"/>
      <c r="M543" s="58"/>
      <c r="N543" s="59"/>
      <c r="O543" s="73"/>
    </row>
    <row r="544" spans="1:15" x14ac:dyDescent="0.3">
      <c r="A544" s="52">
        <v>9499</v>
      </c>
      <c r="B544" s="53"/>
      <c r="C544" s="72"/>
      <c r="D544" s="76" t="s">
        <v>366</v>
      </c>
      <c r="E544" s="56"/>
      <c r="F544" s="57"/>
      <c r="G544" s="57"/>
      <c r="H544" s="57"/>
      <c r="I544" s="57"/>
      <c r="J544" s="57"/>
      <c r="K544" s="57">
        <f>J545</f>
        <v>1</v>
      </c>
      <c r="L544" s="57"/>
      <c r="M544" s="58"/>
      <c r="N544" s="59"/>
      <c r="O544" s="73"/>
    </row>
    <row r="545" spans="1:15" x14ac:dyDescent="0.3">
      <c r="A545" s="52">
        <v>9500</v>
      </c>
      <c r="B545" s="53"/>
      <c r="C545" s="72"/>
      <c r="D545" s="81" t="s">
        <v>422</v>
      </c>
      <c r="E545" s="56"/>
      <c r="F545" s="57">
        <v>1</v>
      </c>
      <c r="G545" s="57"/>
      <c r="H545" s="57"/>
      <c r="I545" s="57"/>
      <c r="J545" s="57">
        <f t="shared" si="88"/>
        <v>1</v>
      </c>
      <c r="K545" s="57"/>
      <c r="L545" s="57"/>
      <c r="M545" s="58"/>
      <c r="N545" s="59"/>
      <c r="O545" s="73"/>
    </row>
    <row r="546" spans="1:15" ht="201.6" collapsed="1" x14ac:dyDescent="0.3">
      <c r="A546" s="52">
        <v>9501</v>
      </c>
      <c r="B546" s="53" t="s">
        <v>21</v>
      </c>
      <c r="C546" s="72" t="s">
        <v>423</v>
      </c>
      <c r="D546" s="78" t="s">
        <v>424</v>
      </c>
      <c r="E546" s="56" t="s">
        <v>89</v>
      </c>
      <c r="F546" s="57"/>
      <c r="G546" s="57"/>
      <c r="H546" s="57"/>
      <c r="I546" s="57"/>
      <c r="J546" s="57"/>
      <c r="K546" s="57"/>
      <c r="L546" s="57">
        <f>+J547</f>
        <v>1</v>
      </c>
      <c r="M546" s="58">
        <v>1</v>
      </c>
      <c r="N546" s="59"/>
      <c r="O546" s="73">
        <f>+ROUND(M546*N546,2)</f>
        <v>0</v>
      </c>
    </row>
    <row r="547" spans="1:15" x14ac:dyDescent="0.3">
      <c r="A547" s="52">
        <v>9502</v>
      </c>
      <c r="B547" s="53" t="s">
        <v>21</v>
      </c>
      <c r="C547" s="72"/>
      <c r="D547" s="76" t="s">
        <v>425</v>
      </c>
      <c r="E547" s="56"/>
      <c r="F547" s="57">
        <v>1</v>
      </c>
      <c r="G547" s="57"/>
      <c r="H547" s="57"/>
      <c r="I547" s="57"/>
      <c r="J547" s="57">
        <f>PRODUCT(F547:I547)</f>
        <v>1</v>
      </c>
      <c r="K547" s="57"/>
      <c r="L547" s="57"/>
      <c r="M547" s="58"/>
      <c r="N547" s="59"/>
      <c r="O547" s="73"/>
    </row>
    <row r="548" spans="1:15" ht="120.75" customHeight="1" collapsed="1" x14ac:dyDescent="0.3">
      <c r="A548" s="52">
        <v>9503</v>
      </c>
      <c r="B548" s="53" t="s">
        <v>21</v>
      </c>
      <c r="C548" s="72" t="s">
        <v>426</v>
      </c>
      <c r="D548" s="75" t="s">
        <v>427</v>
      </c>
      <c r="E548" s="56" t="s">
        <v>89</v>
      </c>
      <c r="F548" s="57"/>
      <c r="G548" s="57"/>
      <c r="H548" s="57"/>
      <c r="I548" s="57"/>
      <c r="J548" s="57"/>
      <c r="K548" s="57"/>
      <c r="L548" s="57">
        <f>+J549</f>
        <v>1</v>
      </c>
      <c r="M548" s="58">
        <v>1</v>
      </c>
      <c r="N548" s="59"/>
      <c r="O548" s="73">
        <f t="shared" ref="O548" si="89">+ROUND(M548*N548,2)</f>
        <v>0</v>
      </c>
    </row>
    <row r="549" spans="1:15" x14ac:dyDescent="0.3">
      <c r="A549" s="52">
        <v>9504</v>
      </c>
      <c r="B549" s="53"/>
      <c r="C549" s="72"/>
      <c r="D549" s="76" t="s">
        <v>428</v>
      </c>
      <c r="E549" s="56"/>
      <c r="F549" s="57">
        <v>1</v>
      </c>
      <c r="G549" s="57"/>
      <c r="H549" s="57"/>
      <c r="I549" s="57"/>
      <c r="J549" s="57">
        <f t="shared" ref="J549" si="90">PRODUCT(F549:I549)</f>
        <v>1</v>
      </c>
      <c r="K549" s="57"/>
      <c r="L549" s="57"/>
      <c r="M549" s="58"/>
      <c r="N549" s="59"/>
      <c r="O549" s="73"/>
    </row>
    <row r="550" spans="1:15" x14ac:dyDescent="0.3">
      <c r="A550" s="52">
        <v>9505</v>
      </c>
      <c r="B550" s="53" t="s">
        <v>21</v>
      </c>
      <c r="C550" s="54" t="s">
        <v>429</v>
      </c>
      <c r="D550" s="68" t="s">
        <v>430</v>
      </c>
      <c r="E550" s="69"/>
      <c r="F550" s="70"/>
      <c r="G550" s="70"/>
      <c r="H550" s="70"/>
      <c r="I550" s="70"/>
      <c r="J550" s="70"/>
      <c r="K550" s="70"/>
      <c r="L550" s="70"/>
      <c r="M550" s="66"/>
      <c r="N550" s="67"/>
      <c r="O550" s="67"/>
    </row>
    <row r="551" spans="1:15" x14ac:dyDescent="0.3">
      <c r="A551" s="52">
        <v>9506</v>
      </c>
      <c r="B551" s="53" t="s">
        <v>21</v>
      </c>
      <c r="C551" s="54" t="s">
        <v>431</v>
      </c>
      <c r="D551" s="55" t="s">
        <v>33</v>
      </c>
      <c r="E551" s="63"/>
      <c r="F551" s="57"/>
      <c r="G551" s="57"/>
      <c r="H551" s="57"/>
      <c r="I551" s="57"/>
      <c r="J551" s="57"/>
      <c r="K551" s="57"/>
      <c r="L551" s="57"/>
      <c r="M551" s="66"/>
      <c r="N551" s="67"/>
      <c r="O551" s="67"/>
    </row>
    <row r="552" spans="1:15" ht="72" collapsed="1" x14ac:dyDescent="0.3">
      <c r="A552" s="52">
        <v>9507</v>
      </c>
      <c r="B552" s="53" t="s">
        <v>21</v>
      </c>
      <c r="C552" s="72" t="s">
        <v>432</v>
      </c>
      <c r="D552" s="60" t="s">
        <v>35</v>
      </c>
      <c r="E552" s="63" t="s">
        <v>36</v>
      </c>
      <c r="F552" s="57"/>
      <c r="G552" s="57"/>
      <c r="H552" s="57"/>
      <c r="I552" s="57"/>
      <c r="J552" s="57"/>
      <c r="K552" s="57"/>
      <c r="L552" s="57">
        <f>SUM(J553:J562)</f>
        <v>509.34399999999994</v>
      </c>
      <c r="M552" s="58">
        <v>509.34399999999999</v>
      </c>
      <c r="N552" s="59"/>
      <c r="O552" s="73">
        <f>+ROUND(M552*N552,2)</f>
        <v>0</v>
      </c>
    </row>
    <row r="553" spans="1:15" x14ac:dyDescent="0.3">
      <c r="A553" s="52">
        <v>9508</v>
      </c>
      <c r="B553" s="53"/>
      <c r="C553" s="72"/>
      <c r="D553" s="74" t="s">
        <v>433</v>
      </c>
      <c r="E553" s="63"/>
      <c r="F553" s="57">
        <v>1</v>
      </c>
      <c r="G553" s="57">
        <v>71.897999999999996</v>
      </c>
      <c r="H553" s="57"/>
      <c r="I553" s="57"/>
      <c r="J553" s="57">
        <f t="shared" ref="J553:J562" si="91">PRODUCT(F553:I553)</f>
        <v>71.897999999999996</v>
      </c>
      <c r="K553" s="57"/>
      <c r="L553" s="57"/>
      <c r="M553" s="58"/>
      <c r="N553" s="59"/>
      <c r="O553" s="73"/>
    </row>
    <row r="554" spans="1:15" x14ac:dyDescent="0.3">
      <c r="A554" s="52">
        <v>9509</v>
      </c>
      <c r="B554" s="53"/>
      <c r="C554" s="72"/>
      <c r="D554" s="74" t="s">
        <v>434</v>
      </c>
      <c r="E554" s="63"/>
      <c r="F554" s="57">
        <v>1</v>
      </c>
      <c r="G554" s="57">
        <v>237.44300000000001</v>
      </c>
      <c r="H554" s="57"/>
      <c r="I554" s="57"/>
      <c r="J554" s="57">
        <f t="shared" si="91"/>
        <v>237.44300000000001</v>
      </c>
      <c r="K554" s="57"/>
      <c r="L554" s="57"/>
      <c r="M554" s="58"/>
      <c r="N554" s="59"/>
      <c r="O554" s="73"/>
    </row>
    <row r="555" spans="1:15" x14ac:dyDescent="0.3">
      <c r="A555" s="52">
        <v>9510</v>
      </c>
      <c r="B555" s="53"/>
      <c r="C555" s="72"/>
      <c r="D555" s="74" t="s">
        <v>435</v>
      </c>
      <c r="E555" s="63"/>
      <c r="F555" s="57">
        <v>1</v>
      </c>
      <c r="G555" s="57">
        <v>5.9320000000000004</v>
      </c>
      <c r="H555" s="57"/>
      <c r="I555" s="57"/>
      <c r="J555" s="57">
        <f t="shared" si="91"/>
        <v>5.9320000000000004</v>
      </c>
      <c r="K555" s="57"/>
      <c r="L555" s="57"/>
      <c r="M555" s="58"/>
      <c r="N555" s="59"/>
      <c r="O555" s="73"/>
    </row>
    <row r="556" spans="1:15" x14ac:dyDescent="0.3">
      <c r="A556" s="52">
        <v>9511</v>
      </c>
      <c r="B556" s="53"/>
      <c r="C556" s="72"/>
      <c r="D556" s="74" t="s">
        <v>436</v>
      </c>
      <c r="E556" s="63"/>
      <c r="F556" s="57">
        <v>1</v>
      </c>
      <c r="G556" s="57">
        <v>46.075000000000003</v>
      </c>
      <c r="H556" s="57"/>
      <c r="I556" s="57"/>
      <c r="J556" s="57">
        <f t="shared" si="91"/>
        <v>46.075000000000003</v>
      </c>
      <c r="K556" s="57"/>
      <c r="L556" s="57"/>
      <c r="M556" s="58"/>
      <c r="N556" s="59"/>
      <c r="O556" s="73"/>
    </row>
    <row r="557" spans="1:15" x14ac:dyDescent="0.3">
      <c r="A557" s="52">
        <v>9512</v>
      </c>
      <c r="B557" s="53"/>
      <c r="C557" s="72"/>
      <c r="D557" s="74" t="s">
        <v>437</v>
      </c>
      <c r="E557" s="63"/>
      <c r="F557" s="57">
        <v>1</v>
      </c>
      <c r="G557" s="57">
        <v>3.78</v>
      </c>
      <c r="H557" s="57"/>
      <c r="I557" s="57"/>
      <c r="J557" s="57">
        <f t="shared" si="91"/>
        <v>3.78</v>
      </c>
      <c r="K557" s="57"/>
      <c r="L557" s="57"/>
      <c r="M557" s="58"/>
      <c r="N557" s="59"/>
      <c r="O557" s="73"/>
    </row>
    <row r="558" spans="1:15" x14ac:dyDescent="0.3">
      <c r="A558" s="52">
        <v>9513</v>
      </c>
      <c r="B558" s="53"/>
      <c r="C558" s="72"/>
      <c r="D558" s="74" t="s">
        <v>438</v>
      </c>
      <c r="E558" s="63"/>
      <c r="F558" s="57">
        <v>1</v>
      </c>
      <c r="G558" s="57">
        <v>2.3610000000000002</v>
      </c>
      <c r="H558" s="57"/>
      <c r="I558" s="57"/>
      <c r="J558" s="57">
        <f t="shared" si="91"/>
        <v>2.3610000000000002</v>
      </c>
      <c r="K558" s="57"/>
      <c r="L558" s="57"/>
      <c r="M558" s="58"/>
      <c r="N558" s="59"/>
      <c r="O558" s="73"/>
    </row>
    <row r="559" spans="1:15" x14ac:dyDescent="0.3">
      <c r="A559" s="52">
        <v>9514</v>
      </c>
      <c r="B559" s="53"/>
      <c r="C559" s="72"/>
      <c r="D559" s="74" t="s">
        <v>439</v>
      </c>
      <c r="E559" s="63"/>
      <c r="F559" s="57">
        <v>1</v>
      </c>
      <c r="G559" s="57">
        <v>8.952</v>
      </c>
      <c r="H559" s="57"/>
      <c r="I559" s="57"/>
      <c r="J559" s="57">
        <f t="shared" si="91"/>
        <v>8.952</v>
      </c>
      <c r="K559" s="57"/>
      <c r="L559" s="57"/>
      <c r="M559" s="58"/>
      <c r="N559" s="59"/>
      <c r="O559" s="73"/>
    </row>
    <row r="560" spans="1:15" x14ac:dyDescent="0.3">
      <c r="A560" s="52">
        <v>9515</v>
      </c>
      <c r="B560" s="53"/>
      <c r="C560" s="72"/>
      <c r="D560" s="74" t="s">
        <v>440</v>
      </c>
      <c r="E560" s="63"/>
      <c r="F560" s="57">
        <v>1</v>
      </c>
      <c r="G560" s="57">
        <v>63.585000000000001</v>
      </c>
      <c r="H560" s="57"/>
      <c r="I560" s="57"/>
      <c r="J560" s="57">
        <f t="shared" si="91"/>
        <v>63.585000000000001</v>
      </c>
      <c r="K560" s="57"/>
      <c r="L560" s="57"/>
      <c r="M560" s="58"/>
      <c r="N560" s="59"/>
      <c r="O560" s="73"/>
    </row>
    <row r="561" spans="1:15" x14ac:dyDescent="0.3">
      <c r="A561" s="52">
        <v>9516</v>
      </c>
      <c r="B561" s="53"/>
      <c r="C561" s="72"/>
      <c r="D561" s="74" t="s">
        <v>441</v>
      </c>
      <c r="E561" s="63"/>
      <c r="F561" s="57">
        <v>1</v>
      </c>
      <c r="G561" s="57">
        <v>63.585000000000001</v>
      </c>
      <c r="H561" s="57"/>
      <c r="I561" s="57"/>
      <c r="J561" s="57">
        <f t="shared" si="91"/>
        <v>63.585000000000001</v>
      </c>
      <c r="K561" s="57"/>
      <c r="L561" s="57"/>
      <c r="M561" s="58"/>
      <c r="N561" s="59"/>
      <c r="O561" s="73"/>
    </row>
    <row r="562" spans="1:15" x14ac:dyDescent="0.3">
      <c r="A562" s="52">
        <v>9517</v>
      </c>
      <c r="B562" s="53"/>
      <c r="C562" s="72"/>
      <c r="D562" s="74" t="s">
        <v>442</v>
      </c>
      <c r="E562" s="63"/>
      <c r="F562" s="57">
        <v>1</v>
      </c>
      <c r="G562" s="57">
        <v>5.7329999999999997</v>
      </c>
      <c r="H562" s="57"/>
      <c r="I562" s="57"/>
      <c r="J562" s="57">
        <f t="shared" si="91"/>
        <v>5.7329999999999997</v>
      </c>
      <c r="K562" s="57"/>
      <c r="L562" s="57"/>
      <c r="M562" s="66"/>
      <c r="N562" s="67"/>
      <c r="O562" s="67"/>
    </row>
    <row r="563" spans="1:15" ht="115.2" collapsed="1" x14ac:dyDescent="0.3">
      <c r="A563" s="52">
        <v>9518</v>
      </c>
      <c r="B563" s="53" t="s">
        <v>21</v>
      </c>
      <c r="C563" s="72" t="s">
        <v>443</v>
      </c>
      <c r="D563" s="60" t="s">
        <v>44</v>
      </c>
      <c r="E563" s="63" t="s">
        <v>36</v>
      </c>
      <c r="F563" s="8"/>
      <c r="G563" s="8"/>
      <c r="H563" s="8"/>
      <c r="I563" s="8"/>
      <c r="J563" s="8"/>
      <c r="K563" s="57"/>
      <c r="L563" s="57">
        <f>SUM(K564:K575)</f>
        <v>775.42729999999995</v>
      </c>
      <c r="M563" s="58">
        <v>775.42700000000002</v>
      </c>
      <c r="N563" s="59"/>
      <c r="O563" s="73">
        <f>+ROUND(M563*N563,2)</f>
        <v>0</v>
      </c>
    </row>
    <row r="564" spans="1:15" x14ac:dyDescent="0.3">
      <c r="A564" s="52">
        <v>9519</v>
      </c>
      <c r="B564" s="53"/>
      <c r="C564" s="54"/>
      <c r="D564" s="74" t="s">
        <v>433</v>
      </c>
      <c r="E564" s="63"/>
      <c r="F564" s="57">
        <v>1</v>
      </c>
      <c r="G564" s="57">
        <v>18.053000000000001</v>
      </c>
      <c r="H564" s="57"/>
      <c r="I564" s="57">
        <v>3.8</v>
      </c>
      <c r="J564" s="57">
        <f t="shared" ref="J564:J576" si="92">PRODUCT(F564:I564)</f>
        <v>68.601399999999998</v>
      </c>
      <c r="K564" s="57">
        <f t="shared" ref="K564:K573" si="93">+J564</f>
        <v>68.601399999999998</v>
      </c>
      <c r="L564" s="57"/>
      <c r="M564" s="66"/>
      <c r="N564" s="67"/>
      <c r="O564" s="67"/>
    </row>
    <row r="565" spans="1:15" x14ac:dyDescent="0.3">
      <c r="A565" s="52">
        <v>9520</v>
      </c>
      <c r="B565" s="53"/>
      <c r="C565" s="54"/>
      <c r="D565" s="74" t="s">
        <v>434</v>
      </c>
      <c r="E565" s="63"/>
      <c r="F565" s="57">
        <v>1</v>
      </c>
      <c r="G565" s="57">
        <v>89.236000000000004</v>
      </c>
      <c r="H565" s="57"/>
      <c r="I565" s="57">
        <v>3.8</v>
      </c>
      <c r="J565" s="57">
        <f t="shared" si="92"/>
        <v>339.09679999999997</v>
      </c>
      <c r="K565" s="57">
        <f t="shared" si="93"/>
        <v>339.09679999999997</v>
      </c>
      <c r="L565" s="57"/>
      <c r="M565" s="66"/>
      <c r="N565" s="67"/>
      <c r="O565" s="67"/>
    </row>
    <row r="566" spans="1:15" x14ac:dyDescent="0.3">
      <c r="A566" s="52">
        <v>9521</v>
      </c>
      <c r="B566" s="53"/>
      <c r="C566" s="54"/>
      <c r="D566" s="74" t="s">
        <v>435</v>
      </c>
      <c r="E566" s="63"/>
      <c r="F566" s="57">
        <v>1</v>
      </c>
      <c r="G566" s="57">
        <f>3.552+5.121</f>
        <v>8.673</v>
      </c>
      <c r="H566" s="57"/>
      <c r="I566" s="57">
        <v>3.8</v>
      </c>
      <c r="J566" s="57">
        <f t="shared" si="92"/>
        <v>32.9574</v>
      </c>
      <c r="K566" s="57">
        <f t="shared" si="93"/>
        <v>32.9574</v>
      </c>
      <c r="L566" s="57"/>
      <c r="M566" s="66"/>
      <c r="N566" s="67"/>
      <c r="O566" s="67"/>
    </row>
    <row r="567" spans="1:15" x14ac:dyDescent="0.3">
      <c r="A567" s="52">
        <v>9522</v>
      </c>
      <c r="B567" s="53"/>
      <c r="C567" s="54"/>
      <c r="D567" s="74" t="s">
        <v>436</v>
      </c>
      <c r="E567" s="63"/>
      <c r="F567" s="57">
        <v>1</v>
      </c>
      <c r="G567" s="57">
        <v>4.665</v>
      </c>
      <c r="H567" s="57"/>
      <c r="I567" s="57">
        <v>3.8</v>
      </c>
      <c r="J567" s="57">
        <f t="shared" si="92"/>
        <v>17.727</v>
      </c>
      <c r="K567" s="57">
        <f t="shared" si="93"/>
        <v>17.727</v>
      </c>
      <c r="L567" s="57"/>
      <c r="M567" s="66"/>
      <c r="N567" s="67"/>
      <c r="O567" s="67"/>
    </row>
    <row r="568" spans="1:15" x14ac:dyDescent="0.3">
      <c r="A568" s="52">
        <v>9523</v>
      </c>
      <c r="B568" s="53"/>
      <c r="C568" s="54"/>
      <c r="D568" s="74" t="s">
        <v>437</v>
      </c>
      <c r="E568" s="63"/>
      <c r="F568" s="57">
        <v>1</v>
      </c>
      <c r="G568" s="57">
        <v>24.413</v>
      </c>
      <c r="H568" s="57"/>
      <c r="I568" s="57">
        <v>3.8</v>
      </c>
      <c r="J568" s="57">
        <f t="shared" si="92"/>
        <v>92.76939999999999</v>
      </c>
      <c r="K568" s="57">
        <f t="shared" si="93"/>
        <v>92.76939999999999</v>
      </c>
      <c r="L568" s="57"/>
      <c r="M568" s="66"/>
      <c r="N568" s="67"/>
      <c r="O568" s="67"/>
    </row>
    <row r="569" spans="1:15" x14ac:dyDescent="0.3">
      <c r="A569" s="52">
        <v>9524</v>
      </c>
      <c r="B569" s="53"/>
      <c r="C569" s="54"/>
      <c r="D569" s="74" t="s">
        <v>438</v>
      </c>
      <c r="E569" s="63"/>
      <c r="F569" s="57">
        <v>1</v>
      </c>
      <c r="G569" s="57">
        <v>1</v>
      </c>
      <c r="H569" s="57"/>
      <c r="I569" s="57">
        <v>3.8</v>
      </c>
      <c r="J569" s="57">
        <f t="shared" si="92"/>
        <v>3.8</v>
      </c>
      <c r="K569" s="57">
        <f t="shared" si="93"/>
        <v>3.8</v>
      </c>
      <c r="L569" s="57"/>
      <c r="M569" s="66"/>
      <c r="N569" s="67"/>
      <c r="O569" s="67"/>
    </row>
    <row r="570" spans="1:15" x14ac:dyDescent="0.3">
      <c r="A570" s="52">
        <v>9525</v>
      </c>
      <c r="B570" s="53"/>
      <c r="C570" s="54"/>
      <c r="D570" s="74" t="s">
        <v>439</v>
      </c>
      <c r="E570" s="63"/>
      <c r="F570" s="57">
        <v>1</v>
      </c>
      <c r="G570" s="57">
        <v>3.23</v>
      </c>
      <c r="H570" s="57"/>
      <c r="I570" s="57">
        <v>3.23</v>
      </c>
      <c r="J570" s="57">
        <f t="shared" si="92"/>
        <v>10.4329</v>
      </c>
      <c r="K570" s="57">
        <f t="shared" si="93"/>
        <v>10.4329</v>
      </c>
      <c r="L570" s="57"/>
      <c r="M570" s="66"/>
      <c r="N570" s="67"/>
      <c r="O570" s="67"/>
    </row>
    <row r="571" spans="1:15" x14ac:dyDescent="0.3">
      <c r="A571" s="52">
        <v>9526</v>
      </c>
      <c r="B571" s="53"/>
      <c r="C571" s="54"/>
      <c r="D571" s="74" t="s">
        <v>440</v>
      </c>
      <c r="E571" s="63"/>
      <c r="F571" s="57">
        <v>1</v>
      </c>
      <c r="G571" s="57">
        <v>5.5170000000000003</v>
      </c>
      <c r="H571" s="57"/>
      <c r="I571" s="57">
        <v>3.8</v>
      </c>
      <c r="J571" s="57">
        <f t="shared" si="92"/>
        <v>20.964600000000001</v>
      </c>
      <c r="K571" s="57">
        <f t="shared" si="93"/>
        <v>20.964600000000001</v>
      </c>
      <c r="L571" s="57"/>
      <c r="M571" s="66"/>
      <c r="N571" s="67"/>
      <c r="O571" s="67"/>
    </row>
    <row r="572" spans="1:15" x14ac:dyDescent="0.3">
      <c r="A572" s="52">
        <v>9527</v>
      </c>
      <c r="B572" s="53"/>
      <c r="C572" s="54"/>
      <c r="D572" s="74" t="s">
        <v>441</v>
      </c>
      <c r="E572" s="63"/>
      <c r="F572" s="57">
        <v>1</v>
      </c>
      <c r="G572" s="57">
        <v>26.965</v>
      </c>
      <c r="H572" s="57"/>
      <c r="I572" s="57">
        <v>3.8</v>
      </c>
      <c r="J572" s="57">
        <f t="shared" si="92"/>
        <v>102.467</v>
      </c>
      <c r="K572" s="57">
        <f t="shared" si="93"/>
        <v>102.467</v>
      </c>
      <c r="L572" s="57"/>
      <c r="M572" s="66"/>
      <c r="N572" s="67"/>
      <c r="O572" s="67"/>
    </row>
    <row r="573" spans="1:15" x14ac:dyDescent="0.3">
      <c r="A573" s="52">
        <v>9528</v>
      </c>
      <c r="B573" s="53"/>
      <c r="C573" s="54"/>
      <c r="D573" s="74" t="s">
        <v>441</v>
      </c>
      <c r="E573" s="63"/>
      <c r="F573" s="57">
        <v>1</v>
      </c>
      <c r="G573" s="57">
        <v>6.96</v>
      </c>
      <c r="H573" s="57"/>
      <c r="I573" s="57">
        <v>4</v>
      </c>
      <c r="J573" s="57">
        <f t="shared" si="92"/>
        <v>27.84</v>
      </c>
      <c r="K573" s="57">
        <f t="shared" si="93"/>
        <v>27.84</v>
      </c>
      <c r="L573" s="57"/>
      <c r="M573" s="66"/>
      <c r="N573" s="67"/>
      <c r="O573" s="67"/>
    </row>
    <row r="574" spans="1:15" x14ac:dyDescent="0.3">
      <c r="A574" s="52">
        <v>9529</v>
      </c>
      <c r="B574" s="53"/>
      <c r="C574" s="54"/>
      <c r="D574" s="74" t="s">
        <v>442</v>
      </c>
      <c r="E574" s="63"/>
      <c r="F574" s="57">
        <v>1</v>
      </c>
      <c r="G574" s="57">
        <v>7.0960000000000001</v>
      </c>
      <c r="H574" s="57"/>
      <c r="I574" s="57">
        <v>3.8</v>
      </c>
      <c r="J574" s="57">
        <f t="shared" si="92"/>
        <v>26.9648</v>
      </c>
      <c r="K574" s="57">
        <f>+J574</f>
        <v>26.9648</v>
      </c>
      <c r="L574" s="57"/>
      <c r="M574" s="66"/>
      <c r="N574" s="67"/>
      <c r="O574" s="67"/>
    </row>
    <row r="575" spans="1:15" x14ac:dyDescent="0.3">
      <c r="A575" s="52">
        <v>9530</v>
      </c>
      <c r="B575" s="53"/>
      <c r="C575" s="54"/>
      <c r="D575" s="74" t="s">
        <v>444</v>
      </c>
      <c r="E575" s="63"/>
      <c r="F575" s="57">
        <v>1</v>
      </c>
      <c r="G575" s="57">
        <v>7.05</v>
      </c>
      <c r="H575" s="57"/>
      <c r="I575" s="57">
        <v>3.1</v>
      </c>
      <c r="J575" s="57">
        <f t="shared" si="92"/>
        <v>21.855</v>
      </c>
      <c r="K575" s="57">
        <f>+J575+J576</f>
        <v>31.806000000000001</v>
      </c>
      <c r="L575" s="57"/>
      <c r="M575" s="66"/>
      <c r="N575" s="67"/>
      <c r="O575" s="67"/>
    </row>
    <row r="576" spans="1:15" x14ac:dyDescent="0.3">
      <c r="A576" s="52">
        <v>9531</v>
      </c>
      <c r="B576" s="53"/>
      <c r="C576" s="54"/>
      <c r="D576" s="74"/>
      <c r="E576" s="63"/>
      <c r="F576" s="57">
        <v>1</v>
      </c>
      <c r="G576" s="57">
        <v>3.21</v>
      </c>
      <c r="H576" s="57"/>
      <c r="I576" s="57">
        <v>3.1</v>
      </c>
      <c r="J576" s="57">
        <f t="shared" si="92"/>
        <v>9.9510000000000005</v>
      </c>
      <c r="K576" s="57"/>
      <c r="L576" s="57"/>
      <c r="M576" s="66"/>
      <c r="N576" s="67"/>
      <c r="O576" s="67"/>
    </row>
    <row r="577" spans="1:15" ht="115.2" collapsed="1" x14ac:dyDescent="0.3">
      <c r="A577" s="52">
        <v>9532</v>
      </c>
      <c r="B577" s="53" t="s">
        <v>21</v>
      </c>
      <c r="C577" s="72" t="s">
        <v>445</v>
      </c>
      <c r="D577" s="60" t="s">
        <v>46</v>
      </c>
      <c r="E577" s="63" t="s">
        <v>36</v>
      </c>
      <c r="F577" s="57"/>
      <c r="G577" s="57"/>
      <c r="H577" s="57"/>
      <c r="I577" s="57"/>
      <c r="J577" s="57"/>
      <c r="K577" s="57"/>
      <c r="L577" s="57">
        <f>SUM(J578:J584)</f>
        <v>660.89700000000005</v>
      </c>
      <c r="M577" s="58">
        <v>660.89700000000005</v>
      </c>
      <c r="N577" s="59"/>
      <c r="O577" s="73">
        <f>+ROUND(M577*N577,2)</f>
        <v>0</v>
      </c>
    </row>
    <row r="578" spans="1:15" x14ac:dyDescent="0.3">
      <c r="A578" s="52">
        <v>9533</v>
      </c>
      <c r="B578" s="53"/>
      <c r="C578" s="54"/>
      <c r="D578" s="74" t="s">
        <v>433</v>
      </c>
      <c r="E578" s="63"/>
      <c r="F578" s="57">
        <v>1</v>
      </c>
      <c r="G578" s="57">
        <v>74.97</v>
      </c>
      <c r="H578" s="57"/>
      <c r="I578" s="57"/>
      <c r="J578" s="57">
        <f t="shared" ref="J578:J584" si="94">PRODUCT(F578:I578)</f>
        <v>74.97</v>
      </c>
      <c r="K578" s="57"/>
      <c r="L578" s="57"/>
      <c r="M578" s="66"/>
      <c r="N578" s="67"/>
      <c r="O578" s="67"/>
    </row>
    <row r="579" spans="1:15" x14ac:dyDescent="0.3">
      <c r="A579" s="52">
        <v>9534</v>
      </c>
      <c r="B579" s="53"/>
      <c r="C579" s="54"/>
      <c r="D579" s="74" t="s">
        <v>434</v>
      </c>
      <c r="E579" s="63"/>
      <c r="F579" s="57">
        <v>1</v>
      </c>
      <c r="G579" s="57">
        <v>444.976</v>
      </c>
      <c r="H579" s="57"/>
      <c r="I579" s="57"/>
      <c r="J579" s="57">
        <f t="shared" si="94"/>
        <v>444.976</v>
      </c>
      <c r="K579" s="57"/>
      <c r="L579" s="57"/>
      <c r="M579" s="66"/>
      <c r="N579" s="67"/>
      <c r="O579" s="67"/>
    </row>
    <row r="580" spans="1:15" x14ac:dyDescent="0.3">
      <c r="A580" s="52">
        <v>9535</v>
      </c>
      <c r="B580" s="53"/>
      <c r="C580" s="54"/>
      <c r="D580" s="74" t="s">
        <v>435</v>
      </c>
      <c r="E580" s="63"/>
      <c r="F580" s="57">
        <v>1</v>
      </c>
      <c r="G580" s="57">
        <v>5.9320000000000004</v>
      </c>
      <c r="H580" s="57"/>
      <c r="I580" s="57"/>
      <c r="J580" s="57">
        <f t="shared" si="94"/>
        <v>5.9320000000000004</v>
      </c>
      <c r="K580" s="57"/>
      <c r="L580" s="57"/>
      <c r="M580" s="66"/>
      <c r="N580" s="67"/>
      <c r="O580" s="67"/>
    </row>
    <row r="581" spans="1:15" x14ac:dyDescent="0.3">
      <c r="A581" s="52">
        <v>9536</v>
      </c>
      <c r="B581" s="53"/>
      <c r="C581" s="54"/>
      <c r="D581" s="74" t="s">
        <v>436</v>
      </c>
      <c r="E581" s="63"/>
      <c r="F581" s="57">
        <v>1</v>
      </c>
      <c r="G581" s="57">
        <v>46.075000000000003</v>
      </c>
      <c r="H581" s="57"/>
      <c r="I581" s="57"/>
      <c r="J581" s="57">
        <f t="shared" si="94"/>
        <v>46.075000000000003</v>
      </c>
      <c r="K581" s="57"/>
      <c r="L581" s="57"/>
      <c r="M581" s="66"/>
      <c r="N581" s="67"/>
      <c r="O581" s="67"/>
    </row>
    <row r="582" spans="1:15" x14ac:dyDescent="0.3">
      <c r="A582" s="52">
        <v>9537</v>
      </c>
      <c r="B582" s="53"/>
      <c r="C582" s="54"/>
      <c r="D582" s="74" t="s">
        <v>437</v>
      </c>
      <c r="E582" s="63"/>
      <c r="F582" s="57">
        <v>1</v>
      </c>
      <c r="G582" s="57">
        <v>14.111000000000001</v>
      </c>
      <c r="H582" s="57"/>
      <c r="I582" s="57"/>
      <c r="J582" s="57">
        <f t="shared" si="94"/>
        <v>14.111000000000001</v>
      </c>
      <c r="K582" s="57"/>
      <c r="L582" s="57"/>
      <c r="M582" s="66"/>
      <c r="N582" s="67"/>
      <c r="O582" s="67"/>
    </row>
    <row r="583" spans="1:15" x14ac:dyDescent="0.3">
      <c r="A583" s="52">
        <v>9538</v>
      </c>
      <c r="B583" s="53"/>
      <c r="C583" s="54"/>
      <c r="D583" s="74" t="s">
        <v>441</v>
      </c>
      <c r="E583" s="63"/>
      <c r="F583" s="57">
        <v>1</v>
      </c>
      <c r="G583" s="57">
        <v>69.099999999999994</v>
      </c>
      <c r="H583" s="57"/>
      <c r="I583" s="57"/>
      <c r="J583" s="57">
        <f t="shared" si="94"/>
        <v>69.099999999999994</v>
      </c>
      <c r="K583" s="57"/>
      <c r="L583" s="57"/>
      <c r="M583" s="66"/>
      <c r="N583" s="67"/>
      <c r="O583" s="67"/>
    </row>
    <row r="584" spans="1:15" x14ac:dyDescent="0.3">
      <c r="A584" s="52">
        <v>9539</v>
      </c>
      <c r="B584" s="53"/>
      <c r="C584" s="54"/>
      <c r="D584" s="74" t="s">
        <v>446</v>
      </c>
      <c r="E584" s="63"/>
      <c r="F584" s="57">
        <v>1</v>
      </c>
      <c r="G584" s="57">
        <v>5.7329999999999997</v>
      </c>
      <c r="H584" s="57"/>
      <c r="I584" s="57"/>
      <c r="J584" s="57">
        <f t="shared" si="94"/>
        <v>5.7329999999999997</v>
      </c>
      <c r="K584" s="57"/>
      <c r="L584" s="57"/>
      <c r="M584" s="66"/>
      <c r="N584" s="67"/>
      <c r="O584" s="67"/>
    </row>
    <row r="585" spans="1:15" ht="201.6" collapsed="1" x14ac:dyDescent="0.3">
      <c r="A585" s="52">
        <v>9540</v>
      </c>
      <c r="B585" s="53" t="s">
        <v>21</v>
      </c>
      <c r="C585" s="72" t="s">
        <v>447</v>
      </c>
      <c r="D585" s="75" t="s">
        <v>448</v>
      </c>
      <c r="E585" s="63" t="s">
        <v>36</v>
      </c>
      <c r="F585" s="57"/>
      <c r="G585" s="57"/>
      <c r="H585" s="57"/>
      <c r="I585" s="57"/>
      <c r="J585" s="57"/>
      <c r="K585" s="57"/>
      <c r="L585" s="57">
        <f>SUM(J586:J588)</f>
        <v>122.30799999999999</v>
      </c>
      <c r="M585" s="58">
        <v>122.30799999999999</v>
      </c>
      <c r="N585" s="59"/>
      <c r="O585" s="73">
        <f>+ROUND(M585*N585,2)</f>
        <v>0</v>
      </c>
    </row>
    <row r="586" spans="1:15" x14ac:dyDescent="0.3">
      <c r="A586" s="52">
        <v>9541</v>
      </c>
      <c r="B586" s="53"/>
      <c r="C586" s="54"/>
      <c r="D586" s="74" t="s">
        <v>449</v>
      </c>
      <c r="E586" s="63"/>
      <c r="F586" s="57">
        <v>1</v>
      </c>
      <c r="G586" s="57">
        <v>44.238999999999997</v>
      </c>
      <c r="H586" s="57"/>
      <c r="I586" s="57"/>
      <c r="J586" s="57">
        <f>PRODUCT(F586:I586)</f>
        <v>44.238999999999997</v>
      </c>
      <c r="K586" s="57"/>
      <c r="L586" s="57"/>
      <c r="M586" s="66"/>
      <c r="N586" s="67"/>
      <c r="O586" s="67"/>
    </row>
    <row r="587" spans="1:15" x14ac:dyDescent="0.3">
      <c r="A587" s="52">
        <v>9542</v>
      </c>
      <c r="B587" s="53"/>
      <c r="C587" s="54"/>
      <c r="D587" s="74" t="s">
        <v>439</v>
      </c>
      <c r="E587" s="63"/>
      <c r="F587" s="57">
        <v>1</v>
      </c>
      <c r="G587" s="57">
        <v>9.1069999999999993</v>
      </c>
      <c r="H587" s="57"/>
      <c r="I587" s="57"/>
      <c r="J587" s="57">
        <f>PRODUCT(F587:I587)</f>
        <v>9.1069999999999993</v>
      </c>
      <c r="K587" s="57"/>
      <c r="L587" s="57"/>
      <c r="M587" s="66"/>
      <c r="N587" s="67"/>
      <c r="O587" s="67"/>
    </row>
    <row r="588" spans="1:15" x14ac:dyDescent="0.3">
      <c r="A588" s="52">
        <v>9543</v>
      </c>
      <c r="B588" s="53"/>
      <c r="C588" s="54"/>
      <c r="D588" s="74" t="s">
        <v>441</v>
      </c>
      <c r="E588" s="63"/>
      <c r="F588" s="57">
        <v>1</v>
      </c>
      <c r="G588" s="57">
        <f>37.024+31.938</f>
        <v>68.962000000000003</v>
      </c>
      <c r="H588" s="57"/>
      <c r="I588" s="57"/>
      <c r="J588" s="57">
        <f t="shared" ref="J588" si="95">PRODUCT(F588:I588)</f>
        <v>68.962000000000003</v>
      </c>
      <c r="K588" s="57"/>
      <c r="L588" s="57"/>
      <c r="M588" s="66"/>
      <c r="N588" s="67"/>
      <c r="O588" s="67"/>
    </row>
    <row r="589" spans="1:15" x14ac:dyDescent="0.3">
      <c r="A589" s="52">
        <v>9544</v>
      </c>
      <c r="B589" s="53" t="s">
        <v>21</v>
      </c>
      <c r="C589" s="54" t="s">
        <v>450</v>
      </c>
      <c r="D589" s="55" t="s">
        <v>55</v>
      </c>
      <c r="E589" s="63"/>
      <c r="F589" s="57"/>
      <c r="G589" s="57"/>
      <c r="H589" s="57"/>
      <c r="I589" s="57"/>
      <c r="J589" s="57"/>
      <c r="K589" s="57"/>
      <c r="L589" s="57"/>
      <c r="M589" s="66"/>
      <c r="N589" s="67"/>
      <c r="O589" s="67"/>
    </row>
    <row r="590" spans="1:15" x14ac:dyDescent="0.3">
      <c r="A590" s="52">
        <v>9545</v>
      </c>
      <c r="B590" s="53" t="s">
        <v>21</v>
      </c>
      <c r="C590" s="54" t="s">
        <v>451</v>
      </c>
      <c r="D590" s="55" t="s">
        <v>57</v>
      </c>
      <c r="E590" s="56"/>
      <c r="F590" s="57"/>
      <c r="G590" s="57"/>
      <c r="H590" s="57"/>
      <c r="I590" s="57"/>
      <c r="J590" s="57"/>
      <c r="K590" s="57"/>
      <c r="L590" s="57"/>
      <c r="M590" s="58"/>
      <c r="N590" s="59"/>
      <c r="O590" s="73"/>
    </row>
    <row r="591" spans="1:15" ht="187.2" x14ac:dyDescent="0.3">
      <c r="A591" s="52">
        <v>9546</v>
      </c>
      <c r="B591" s="53" t="s">
        <v>21</v>
      </c>
      <c r="C591" s="72" t="s">
        <v>452</v>
      </c>
      <c r="D591" s="75" t="s">
        <v>59</v>
      </c>
      <c r="E591" s="56" t="s">
        <v>36</v>
      </c>
      <c r="F591" s="57"/>
      <c r="G591" s="57"/>
      <c r="H591" s="57"/>
      <c r="I591" s="57"/>
      <c r="J591" s="57"/>
      <c r="K591" s="57"/>
      <c r="L591" s="57">
        <f>SUM(J592:J593)</f>
        <v>46.9452</v>
      </c>
      <c r="M591" s="58">
        <v>46.945</v>
      </c>
      <c r="N591" s="59"/>
      <c r="O591" s="73">
        <f>+ROUND(M591*N591,2)</f>
        <v>0</v>
      </c>
    </row>
    <row r="592" spans="1:15" collapsed="1" x14ac:dyDescent="0.3">
      <c r="A592" s="52">
        <v>9547</v>
      </c>
      <c r="B592" s="53"/>
      <c r="C592" s="72"/>
      <c r="D592" s="76" t="s">
        <v>453</v>
      </c>
      <c r="E592" s="56"/>
      <c r="F592" s="57">
        <v>1</v>
      </c>
      <c r="G592" s="57">
        <f>3.499+1.259+2.252</f>
        <v>7.01</v>
      </c>
      <c r="H592" s="57"/>
      <c r="I592" s="57">
        <v>3.8</v>
      </c>
      <c r="J592" s="57">
        <f t="shared" ref="J592:J593" si="96">PRODUCT(F592:I592)</f>
        <v>26.637999999999998</v>
      </c>
      <c r="K592" s="57"/>
      <c r="L592" s="57"/>
      <c r="M592" s="58"/>
      <c r="N592" s="59"/>
      <c r="O592" s="73"/>
    </row>
    <row r="593" spans="1:15" x14ac:dyDescent="0.3">
      <c r="A593" s="52">
        <v>9548</v>
      </c>
      <c r="B593" s="53"/>
      <c r="C593" s="72"/>
      <c r="D593" s="76" t="s">
        <v>454</v>
      </c>
      <c r="E593" s="56"/>
      <c r="F593" s="57">
        <v>1</v>
      </c>
      <c r="G593" s="57">
        <f>5.344</f>
        <v>5.3440000000000003</v>
      </c>
      <c r="H593" s="57"/>
      <c r="I593" s="57">
        <v>3.8</v>
      </c>
      <c r="J593" s="57">
        <f t="shared" si="96"/>
        <v>20.307200000000002</v>
      </c>
      <c r="K593" s="57"/>
      <c r="L593" s="57"/>
      <c r="M593" s="58"/>
      <c r="N593" s="59"/>
      <c r="O593" s="73"/>
    </row>
    <row r="594" spans="1:15" ht="182.25" customHeight="1" collapsed="1" x14ac:dyDescent="0.3">
      <c r="A594" s="52">
        <v>9549</v>
      </c>
      <c r="B594" s="53" t="s">
        <v>21</v>
      </c>
      <c r="C594" s="72" t="s">
        <v>455</v>
      </c>
      <c r="D594" s="75" t="s">
        <v>106</v>
      </c>
      <c r="E594" s="56" t="s">
        <v>36</v>
      </c>
      <c r="F594" s="57"/>
      <c r="G594" s="57"/>
      <c r="H594" s="57"/>
      <c r="I594" s="57"/>
      <c r="J594" s="57"/>
      <c r="K594" s="57"/>
      <c r="L594" s="57">
        <f>SUM(J595:J601)</f>
        <v>487.94759999999997</v>
      </c>
      <c r="M594" s="58">
        <v>487.94799999999998</v>
      </c>
      <c r="N594" s="59"/>
      <c r="O594" s="73">
        <f>+ROUND(M594*N594,2)</f>
        <v>0</v>
      </c>
    </row>
    <row r="595" spans="1:15" x14ac:dyDescent="0.3">
      <c r="A595" s="52">
        <v>9550</v>
      </c>
      <c r="B595" s="53"/>
      <c r="C595" s="72"/>
      <c r="D595" s="76" t="s">
        <v>456</v>
      </c>
      <c r="E595" s="56"/>
      <c r="F595" s="57">
        <v>1</v>
      </c>
      <c r="G595" s="57">
        <v>10.856</v>
      </c>
      <c r="H595" s="57"/>
      <c r="I595" s="57">
        <v>4.2</v>
      </c>
      <c r="J595" s="57">
        <f t="shared" ref="J595:J601" si="97">PRODUCT(F595:I595)</f>
        <v>45.595199999999998</v>
      </c>
      <c r="K595" s="57"/>
      <c r="L595" s="57"/>
      <c r="M595" s="58"/>
      <c r="N595" s="59"/>
      <c r="O595" s="73"/>
    </row>
    <row r="596" spans="1:15" x14ac:dyDescent="0.3">
      <c r="A596" s="52">
        <v>9551</v>
      </c>
      <c r="B596" s="53"/>
      <c r="C596" s="72"/>
      <c r="D596" s="76" t="s">
        <v>457</v>
      </c>
      <c r="E596" s="56"/>
      <c r="F596" s="57">
        <v>1</v>
      </c>
      <c r="G596" s="57">
        <v>0.44</v>
      </c>
      <c r="H596" s="57"/>
      <c r="I596" s="57">
        <v>4.2</v>
      </c>
      <c r="J596" s="57">
        <f t="shared" si="97"/>
        <v>1.8480000000000001</v>
      </c>
      <c r="K596" s="57"/>
      <c r="L596" s="57"/>
      <c r="M596" s="58"/>
      <c r="N596" s="59"/>
      <c r="O596" s="73"/>
    </row>
    <row r="597" spans="1:15" x14ac:dyDescent="0.3">
      <c r="A597" s="52">
        <v>9552</v>
      </c>
      <c r="B597" s="53"/>
      <c r="C597" s="72"/>
      <c r="D597" s="76" t="s">
        <v>458</v>
      </c>
      <c r="E597" s="56"/>
      <c r="F597" s="57">
        <v>1</v>
      </c>
      <c r="G597" s="57">
        <v>51.314</v>
      </c>
      <c r="H597" s="57"/>
      <c r="I597" s="57">
        <v>4.2</v>
      </c>
      <c r="J597" s="57">
        <f t="shared" si="97"/>
        <v>215.5188</v>
      </c>
      <c r="K597" s="57"/>
      <c r="L597" s="57"/>
      <c r="M597" s="58"/>
      <c r="N597" s="59"/>
      <c r="O597" s="73"/>
    </row>
    <row r="598" spans="1:15" x14ac:dyDescent="0.3">
      <c r="A598" s="52">
        <v>9553</v>
      </c>
      <c r="B598" s="53"/>
      <c r="C598" s="72"/>
      <c r="D598" s="76" t="s">
        <v>459</v>
      </c>
      <c r="E598" s="56"/>
      <c r="F598" s="57">
        <v>1</v>
      </c>
      <c r="G598" s="57">
        <v>9.0410000000000004</v>
      </c>
      <c r="H598" s="57"/>
      <c r="I598" s="57">
        <v>4.2</v>
      </c>
      <c r="J598" s="57">
        <f t="shared" si="97"/>
        <v>37.972200000000001</v>
      </c>
      <c r="K598" s="57"/>
      <c r="L598" s="57"/>
      <c r="M598" s="58"/>
      <c r="N598" s="59"/>
      <c r="O598" s="73"/>
    </row>
    <row r="599" spans="1:15" x14ac:dyDescent="0.3">
      <c r="A599" s="52">
        <v>9554</v>
      </c>
      <c r="B599" s="53"/>
      <c r="C599" s="72"/>
      <c r="D599" s="76" t="s">
        <v>453</v>
      </c>
      <c r="E599" s="56"/>
      <c r="F599" s="57">
        <v>1</v>
      </c>
      <c r="G599" s="57">
        <v>14.693</v>
      </c>
      <c r="H599" s="57"/>
      <c r="I599" s="57">
        <v>4.2</v>
      </c>
      <c r="J599" s="57">
        <f t="shared" si="97"/>
        <v>61.710599999999999</v>
      </c>
      <c r="K599" s="57"/>
      <c r="L599" s="57"/>
      <c r="M599" s="58"/>
      <c r="N599" s="59"/>
      <c r="O599" s="73"/>
    </row>
    <row r="600" spans="1:15" x14ac:dyDescent="0.3">
      <c r="A600" s="52">
        <v>9555</v>
      </c>
      <c r="B600" s="53"/>
      <c r="C600" s="72"/>
      <c r="D600" s="76" t="s">
        <v>454</v>
      </c>
      <c r="E600" s="56"/>
      <c r="F600" s="57">
        <v>1</v>
      </c>
      <c r="G600" s="57">
        <f>2.842+12.486+7.611+3.5</f>
        <v>26.439</v>
      </c>
      <c r="H600" s="57"/>
      <c r="I600" s="57">
        <v>4.2</v>
      </c>
      <c r="J600" s="57">
        <f t="shared" si="97"/>
        <v>111.0438</v>
      </c>
      <c r="K600" s="57"/>
      <c r="L600" s="57"/>
      <c r="M600" s="58"/>
      <c r="N600" s="59"/>
      <c r="O600" s="73"/>
    </row>
    <row r="601" spans="1:15" x14ac:dyDescent="0.3">
      <c r="A601" s="52">
        <v>9556</v>
      </c>
      <c r="B601" s="53"/>
      <c r="C601" s="72"/>
      <c r="D601" s="76" t="s">
        <v>460</v>
      </c>
      <c r="E601" s="56"/>
      <c r="F601" s="57">
        <v>1</v>
      </c>
      <c r="G601" s="57">
        <v>3.395</v>
      </c>
      <c r="H601" s="57"/>
      <c r="I601" s="57">
        <v>4.2</v>
      </c>
      <c r="J601" s="57">
        <f t="shared" si="97"/>
        <v>14.259</v>
      </c>
      <c r="K601" s="57"/>
      <c r="L601" s="57"/>
      <c r="M601" s="58"/>
      <c r="N601" s="59"/>
      <c r="O601" s="73"/>
    </row>
    <row r="602" spans="1:15" ht="244.8" collapsed="1" x14ac:dyDescent="0.3">
      <c r="A602" s="52">
        <v>9557</v>
      </c>
      <c r="B602" s="53" t="s">
        <v>21</v>
      </c>
      <c r="C602" s="72" t="s">
        <v>461</v>
      </c>
      <c r="D602" s="75" t="s">
        <v>462</v>
      </c>
      <c r="E602" s="56" t="s">
        <v>36</v>
      </c>
      <c r="F602" s="57"/>
      <c r="G602" s="57"/>
      <c r="H602" s="57"/>
      <c r="I602" s="57"/>
      <c r="J602" s="57"/>
      <c r="K602" s="57">
        <f>SUM(J603:J603)</f>
        <v>35.050399999999996</v>
      </c>
      <c r="L602" s="57">
        <f>+K602</f>
        <v>35.050399999999996</v>
      </c>
      <c r="M602" s="58">
        <v>35.049999999999997</v>
      </c>
      <c r="N602" s="59"/>
      <c r="O602" s="73">
        <f>+ROUND(M602*N602,2)</f>
        <v>0</v>
      </c>
    </row>
    <row r="603" spans="1:15" x14ac:dyDescent="0.3">
      <c r="A603" s="52">
        <v>9558</v>
      </c>
      <c r="B603" s="53"/>
      <c r="C603" s="72"/>
      <c r="D603" s="76" t="s">
        <v>463</v>
      </c>
      <c r="E603" s="56"/>
      <c r="F603" s="57">
        <v>1</v>
      </c>
      <c r="G603" s="57">
        <v>12.518000000000001</v>
      </c>
      <c r="H603" s="57"/>
      <c r="I603" s="57">
        <v>2.8</v>
      </c>
      <c r="J603" s="57">
        <f t="shared" ref="J603" si="98">PRODUCT(F603:I603)</f>
        <v>35.050399999999996</v>
      </c>
      <c r="K603" s="57"/>
      <c r="L603" s="57"/>
      <c r="M603" s="58"/>
      <c r="N603" s="59"/>
      <c r="O603" s="73"/>
    </row>
    <row r="604" spans="1:15" ht="115.2" collapsed="1" x14ac:dyDescent="0.3">
      <c r="A604" s="52">
        <v>9559</v>
      </c>
      <c r="B604" s="53" t="s">
        <v>21</v>
      </c>
      <c r="C604" s="72" t="s">
        <v>464</v>
      </c>
      <c r="D604" s="75" t="s">
        <v>61</v>
      </c>
      <c r="E604" s="63" t="s">
        <v>36</v>
      </c>
      <c r="F604" s="57"/>
      <c r="G604" s="57"/>
      <c r="H604" s="57"/>
      <c r="I604" s="57"/>
      <c r="J604" s="57"/>
      <c r="K604" s="57"/>
      <c r="L604" s="57">
        <f>SUM(J605:J612)</f>
        <v>382.00019999999995</v>
      </c>
      <c r="M604" s="58">
        <v>382</v>
      </c>
      <c r="N604" s="59"/>
      <c r="O604" s="73">
        <f>+ROUND(M604*N604,2)</f>
        <v>0</v>
      </c>
    </row>
    <row r="605" spans="1:15" x14ac:dyDescent="0.3">
      <c r="A605" s="52">
        <v>9560</v>
      </c>
      <c r="B605" s="53"/>
      <c r="C605" s="72"/>
      <c r="D605" s="76" t="s">
        <v>465</v>
      </c>
      <c r="E605" s="63"/>
      <c r="F605" s="57">
        <v>1</v>
      </c>
      <c r="G605" s="57">
        <v>7.0090000000000003</v>
      </c>
      <c r="H605" s="57"/>
      <c r="I605" s="57">
        <v>3.8</v>
      </c>
      <c r="J605" s="57">
        <f t="shared" ref="J605:J612" si="99">PRODUCT(F605:I605)</f>
        <v>26.6342</v>
      </c>
      <c r="K605" s="57"/>
      <c r="L605" s="57"/>
      <c r="M605" s="66"/>
      <c r="N605" s="67"/>
      <c r="O605" s="67"/>
    </row>
    <row r="606" spans="1:15" x14ac:dyDescent="0.3">
      <c r="A606" s="52">
        <v>9561</v>
      </c>
      <c r="B606" s="53"/>
      <c r="C606" s="72"/>
      <c r="D606" s="76" t="s">
        <v>454</v>
      </c>
      <c r="E606" s="56"/>
      <c r="F606" s="57">
        <v>2</v>
      </c>
      <c r="G606" s="57">
        <v>26.44</v>
      </c>
      <c r="H606" s="57"/>
      <c r="I606" s="57">
        <v>3.8</v>
      </c>
      <c r="J606" s="57">
        <f t="shared" si="99"/>
        <v>200.94399999999999</v>
      </c>
      <c r="K606" s="57"/>
      <c r="L606" s="57"/>
      <c r="M606" s="66"/>
      <c r="N606" s="67"/>
      <c r="O606" s="67"/>
    </row>
    <row r="607" spans="1:15" x14ac:dyDescent="0.3">
      <c r="A607" s="52">
        <v>9562</v>
      </c>
      <c r="B607" s="53"/>
      <c r="C607" s="72"/>
      <c r="D607" s="76" t="s">
        <v>454</v>
      </c>
      <c r="E607" s="56"/>
      <c r="F607" s="57">
        <v>1</v>
      </c>
      <c r="G607" s="57">
        <v>5.3440000000000003</v>
      </c>
      <c r="H607" s="57"/>
      <c r="I607" s="57">
        <v>4</v>
      </c>
      <c r="J607" s="57">
        <f t="shared" si="99"/>
        <v>21.376000000000001</v>
      </c>
      <c r="K607" s="57"/>
      <c r="L607" s="57"/>
      <c r="M607" s="66"/>
      <c r="N607" s="67"/>
      <c r="O607" s="67"/>
    </row>
    <row r="608" spans="1:15" x14ac:dyDescent="0.3">
      <c r="A608" s="52">
        <v>9563</v>
      </c>
      <c r="B608" s="53"/>
      <c r="C608" s="72"/>
      <c r="D608" s="76" t="s">
        <v>337</v>
      </c>
      <c r="E608" s="56"/>
      <c r="F608" s="57">
        <v>1</v>
      </c>
      <c r="G608" s="57">
        <v>13.31</v>
      </c>
      <c r="H608" s="57"/>
      <c r="I608" s="57">
        <v>3.8</v>
      </c>
      <c r="J608" s="57">
        <f t="shared" si="99"/>
        <v>50.578000000000003</v>
      </c>
      <c r="K608" s="57"/>
      <c r="L608" s="57"/>
      <c r="M608" s="58"/>
      <c r="N608" s="59"/>
      <c r="O608" s="73"/>
    </row>
    <row r="609" spans="1:15" x14ac:dyDescent="0.3">
      <c r="A609" s="52">
        <v>9564</v>
      </c>
      <c r="B609" s="53"/>
      <c r="C609" s="72"/>
      <c r="D609" s="76" t="s">
        <v>466</v>
      </c>
      <c r="E609" s="56"/>
      <c r="F609" s="57">
        <v>1</v>
      </c>
      <c r="G609" s="57">
        <v>13.31</v>
      </c>
      <c r="H609" s="57"/>
      <c r="I609" s="57">
        <v>3.8</v>
      </c>
      <c r="J609" s="57">
        <f t="shared" si="99"/>
        <v>50.578000000000003</v>
      </c>
      <c r="K609" s="57"/>
      <c r="L609" s="57"/>
      <c r="M609" s="58"/>
      <c r="N609" s="59"/>
      <c r="O609" s="73"/>
    </row>
    <row r="610" spans="1:15" x14ac:dyDescent="0.3">
      <c r="A610" s="52">
        <v>9565</v>
      </c>
      <c r="B610" s="53"/>
      <c r="C610" s="72"/>
      <c r="D610" s="76" t="s">
        <v>467</v>
      </c>
      <c r="E610" s="63"/>
      <c r="F610" s="57">
        <v>4</v>
      </c>
      <c r="G610" s="57">
        <v>0.8</v>
      </c>
      <c r="H610" s="57"/>
      <c r="I610" s="57">
        <v>4.4000000000000004</v>
      </c>
      <c r="J610" s="57">
        <f t="shared" si="99"/>
        <v>14.080000000000002</v>
      </c>
      <c r="K610" s="57"/>
      <c r="L610" s="57"/>
      <c r="M610" s="66"/>
      <c r="N610" s="67"/>
      <c r="O610" s="67"/>
    </row>
    <row r="611" spans="1:15" x14ac:dyDescent="0.3">
      <c r="A611" s="52">
        <v>9566</v>
      </c>
      <c r="B611" s="53"/>
      <c r="C611" s="72"/>
      <c r="D611" s="76" t="s">
        <v>468</v>
      </c>
      <c r="E611" s="63"/>
      <c r="F611" s="57">
        <v>4</v>
      </c>
      <c r="G611" s="57">
        <v>0.8</v>
      </c>
      <c r="H611" s="57"/>
      <c r="I611" s="57">
        <v>4.4000000000000004</v>
      </c>
      <c r="J611" s="57">
        <f t="shared" si="99"/>
        <v>14.080000000000002</v>
      </c>
      <c r="K611" s="57"/>
      <c r="L611" s="57"/>
      <c r="M611" s="66"/>
      <c r="N611" s="67"/>
      <c r="O611" s="67"/>
    </row>
    <row r="612" spans="1:15" x14ac:dyDescent="0.3">
      <c r="A612" s="52">
        <v>9567</v>
      </c>
      <c r="B612" s="53"/>
      <c r="C612" s="72"/>
      <c r="D612" s="76" t="s">
        <v>339</v>
      </c>
      <c r="E612" s="63"/>
      <c r="F612" s="57">
        <v>1</v>
      </c>
      <c r="G612" s="57">
        <v>3.73</v>
      </c>
      <c r="H612" s="57"/>
      <c r="I612" s="57"/>
      <c r="J612" s="57">
        <f t="shared" si="99"/>
        <v>3.73</v>
      </c>
      <c r="K612" s="57"/>
      <c r="L612" s="57"/>
      <c r="M612" s="66"/>
      <c r="N612" s="67"/>
      <c r="O612" s="67"/>
    </row>
    <row r="613" spans="1:15" ht="115.2" collapsed="1" x14ac:dyDescent="0.3">
      <c r="A613" s="52">
        <v>9568</v>
      </c>
      <c r="B613" s="53" t="s">
        <v>21</v>
      </c>
      <c r="C613" s="72" t="s">
        <v>469</v>
      </c>
      <c r="D613" s="75" t="s">
        <v>470</v>
      </c>
      <c r="E613" s="56" t="s">
        <v>36</v>
      </c>
      <c r="F613" s="57"/>
      <c r="G613" s="57"/>
      <c r="H613" s="57"/>
      <c r="I613" s="57"/>
      <c r="J613" s="57"/>
      <c r="K613" s="57"/>
      <c r="L613" s="57">
        <f>SUM(J614:J618)</f>
        <v>287.52679999999998</v>
      </c>
      <c r="M613" s="58">
        <v>287.52699999999999</v>
      </c>
      <c r="N613" s="59"/>
      <c r="O613" s="73">
        <f>+ROUND(M613*N613,2)</f>
        <v>0</v>
      </c>
    </row>
    <row r="614" spans="1:15" x14ac:dyDescent="0.3">
      <c r="A614" s="52">
        <v>9569</v>
      </c>
      <c r="B614" s="53"/>
      <c r="C614" s="72"/>
      <c r="D614" s="76" t="s">
        <v>458</v>
      </c>
      <c r="E614" s="63"/>
      <c r="F614" s="57">
        <v>1</v>
      </c>
      <c r="G614" s="57">
        <v>48.317999999999998</v>
      </c>
      <c r="H614" s="57"/>
      <c r="I614" s="57">
        <v>2.2000000000000002</v>
      </c>
      <c r="J614" s="57">
        <f t="shared" ref="J614:J618" si="100">PRODUCT(F614:I614)</f>
        <v>106.2996</v>
      </c>
      <c r="K614" s="57"/>
      <c r="L614" s="57"/>
      <c r="M614" s="66"/>
      <c r="N614" s="67"/>
      <c r="O614" s="67"/>
    </row>
    <row r="615" spans="1:15" x14ac:dyDescent="0.3">
      <c r="A615" s="52">
        <v>9570</v>
      </c>
      <c r="B615" s="53"/>
      <c r="C615" s="72"/>
      <c r="D615" s="76" t="s">
        <v>471</v>
      </c>
      <c r="E615" s="63"/>
      <c r="F615" s="57">
        <v>1</v>
      </c>
      <c r="G615" s="57">
        <v>3.0649999999999999</v>
      </c>
      <c r="H615" s="57"/>
      <c r="I615" s="57">
        <v>2.2000000000000002</v>
      </c>
      <c r="J615" s="57">
        <f t="shared" si="100"/>
        <v>6.7430000000000003</v>
      </c>
      <c r="K615" s="57"/>
      <c r="L615" s="57"/>
      <c r="M615" s="66"/>
      <c r="N615" s="67"/>
      <c r="O615" s="67"/>
    </row>
    <row r="616" spans="1:15" x14ac:dyDescent="0.3">
      <c r="A616" s="52">
        <v>9571</v>
      </c>
      <c r="B616" s="53"/>
      <c r="C616" s="72"/>
      <c r="D616" s="76" t="s">
        <v>453</v>
      </c>
      <c r="E616" s="63"/>
      <c r="F616" s="57">
        <v>1</v>
      </c>
      <c r="G616" s="57">
        <v>23.655999999999999</v>
      </c>
      <c r="H616" s="57"/>
      <c r="I616" s="57">
        <v>2.2000000000000002</v>
      </c>
      <c r="J616" s="57">
        <f t="shared" si="100"/>
        <v>52.043199999999999</v>
      </c>
      <c r="K616" s="57"/>
      <c r="L616" s="57"/>
      <c r="M616" s="66"/>
      <c r="N616" s="67"/>
      <c r="O616" s="67"/>
    </row>
    <row r="617" spans="1:15" x14ac:dyDescent="0.3">
      <c r="A617" s="52">
        <v>9572</v>
      </c>
      <c r="B617" s="53"/>
      <c r="C617" s="72"/>
      <c r="D617" s="76" t="s">
        <v>454</v>
      </c>
      <c r="E617" s="63"/>
      <c r="F617" s="57">
        <v>1</v>
      </c>
      <c r="G617" s="57">
        <v>43.524999999999999</v>
      </c>
      <c r="H617" s="57"/>
      <c r="I617" s="57">
        <v>2.2000000000000002</v>
      </c>
      <c r="J617" s="57">
        <f t="shared" si="100"/>
        <v>95.75500000000001</v>
      </c>
      <c r="K617" s="57"/>
      <c r="L617" s="57"/>
      <c r="M617" s="66"/>
      <c r="N617" s="67"/>
      <c r="O617" s="67"/>
    </row>
    <row r="618" spans="1:15" x14ac:dyDescent="0.3">
      <c r="A618" s="52">
        <v>9573</v>
      </c>
      <c r="B618" s="53"/>
      <c r="C618" s="72"/>
      <c r="D618" s="74" t="s">
        <v>439</v>
      </c>
      <c r="E618" s="63"/>
      <c r="F618" s="57">
        <v>1</v>
      </c>
      <c r="G618" s="57">
        <v>12.13</v>
      </c>
      <c r="H618" s="57"/>
      <c r="I618" s="57">
        <v>2.2000000000000002</v>
      </c>
      <c r="J618" s="57">
        <f t="shared" si="100"/>
        <v>26.686000000000003</v>
      </c>
      <c r="K618" s="57"/>
      <c r="L618" s="57"/>
      <c r="M618" s="66"/>
      <c r="N618" s="67"/>
      <c r="O618" s="67"/>
    </row>
    <row r="619" spans="1:15" ht="86.4" collapsed="1" x14ac:dyDescent="0.3">
      <c r="A619" s="52">
        <v>9574</v>
      </c>
      <c r="B619" s="53" t="s">
        <v>21</v>
      </c>
      <c r="C619" s="72" t="s">
        <v>472</v>
      </c>
      <c r="D619" s="75" t="s">
        <v>63</v>
      </c>
      <c r="E619" s="56" t="s">
        <v>36</v>
      </c>
      <c r="F619" s="57"/>
      <c r="G619" s="57"/>
      <c r="H619" s="57"/>
      <c r="I619" s="57"/>
      <c r="J619" s="57"/>
      <c r="K619" s="57"/>
      <c r="L619" s="57">
        <f>SUM(K620:K631)</f>
        <v>1409.7937200000001</v>
      </c>
      <c r="M619" s="58">
        <v>1409.7940000000001</v>
      </c>
      <c r="N619" s="59"/>
      <c r="O619" s="73">
        <f>+ROUND(M619*N619,2)</f>
        <v>0</v>
      </c>
    </row>
    <row r="620" spans="1:15" x14ac:dyDescent="0.3">
      <c r="A620" s="52">
        <v>9575</v>
      </c>
      <c r="B620" s="53"/>
      <c r="C620" s="72"/>
      <c r="D620" s="76" t="s">
        <v>473</v>
      </c>
      <c r="E620" s="56"/>
      <c r="F620" s="57">
        <v>1</v>
      </c>
      <c r="G620" s="57">
        <f>11.774+30.46+(0.8*48.318)</f>
        <v>80.888400000000004</v>
      </c>
      <c r="H620" s="57"/>
      <c r="I620" s="57">
        <v>3.8</v>
      </c>
      <c r="J620" s="57">
        <f t="shared" ref="J620:J631" si="101">PRODUCT(F620:I620)</f>
        <v>307.37592000000001</v>
      </c>
      <c r="K620" s="57">
        <f t="shared" ref="K620:K622" si="102">+J620</f>
        <v>307.37592000000001</v>
      </c>
      <c r="L620" s="57"/>
      <c r="M620" s="58"/>
      <c r="N620" s="59"/>
      <c r="O620" s="73"/>
    </row>
    <row r="621" spans="1:15" x14ac:dyDescent="0.3">
      <c r="A621" s="52">
        <v>9576</v>
      </c>
      <c r="B621" s="53"/>
      <c r="C621" s="72"/>
      <c r="D621" s="76" t="s">
        <v>456</v>
      </c>
      <c r="E621" s="56"/>
      <c r="F621" s="57">
        <v>1</v>
      </c>
      <c r="G621" s="57">
        <v>36.85</v>
      </c>
      <c r="H621" s="57"/>
      <c r="I621" s="57">
        <v>3.8</v>
      </c>
      <c r="J621" s="57">
        <f t="shared" si="101"/>
        <v>140.03</v>
      </c>
      <c r="K621" s="57">
        <f t="shared" si="102"/>
        <v>140.03</v>
      </c>
      <c r="L621" s="57"/>
      <c r="M621" s="58"/>
      <c r="N621" s="59"/>
      <c r="O621" s="73"/>
    </row>
    <row r="622" spans="1:15" x14ac:dyDescent="0.3">
      <c r="A622" s="52">
        <v>9577</v>
      </c>
      <c r="B622" s="53"/>
      <c r="C622" s="72"/>
      <c r="D622" s="76" t="s">
        <v>474</v>
      </c>
      <c r="E622" s="56"/>
      <c r="F622" s="57">
        <v>1</v>
      </c>
      <c r="G622" s="57">
        <v>64.608999999999995</v>
      </c>
      <c r="H622" s="57"/>
      <c r="I622" s="57">
        <v>3.8</v>
      </c>
      <c r="J622" s="57">
        <f t="shared" si="101"/>
        <v>245.51419999999996</v>
      </c>
      <c r="K622" s="57">
        <f t="shared" si="102"/>
        <v>245.51419999999996</v>
      </c>
      <c r="L622" s="57"/>
      <c r="M622" s="58"/>
      <c r="N622" s="59"/>
      <c r="O622" s="73"/>
    </row>
    <row r="623" spans="1:15" x14ac:dyDescent="0.3">
      <c r="A623" s="52">
        <v>9578</v>
      </c>
      <c r="B623" s="53"/>
      <c r="C623" s="72"/>
      <c r="D623" s="76" t="s">
        <v>475</v>
      </c>
      <c r="E623" s="56"/>
      <c r="F623" s="57">
        <v>1</v>
      </c>
      <c r="G623" s="57">
        <v>25.379000000000001</v>
      </c>
      <c r="H623" s="57"/>
      <c r="I623" s="57">
        <v>3.8</v>
      </c>
      <c r="J623" s="57">
        <f t="shared" si="101"/>
        <v>96.440200000000004</v>
      </c>
      <c r="K623" s="57">
        <f>+J623</f>
        <v>96.440200000000004</v>
      </c>
      <c r="L623" s="57"/>
      <c r="M623" s="58"/>
      <c r="N623" s="59"/>
      <c r="O623" s="73"/>
    </row>
    <row r="624" spans="1:15" x14ac:dyDescent="0.3">
      <c r="A624" s="52">
        <v>9579</v>
      </c>
      <c r="B624" s="53"/>
      <c r="C624" s="72"/>
      <c r="D624" s="76" t="s">
        <v>471</v>
      </c>
      <c r="E624" s="56"/>
      <c r="F624" s="57">
        <v>1</v>
      </c>
      <c r="G624" s="57">
        <v>12.332000000000001</v>
      </c>
      <c r="H624" s="57"/>
      <c r="I624" s="57">
        <v>3.8</v>
      </c>
      <c r="J624" s="57">
        <f t="shared" si="101"/>
        <v>46.861600000000003</v>
      </c>
      <c r="K624" s="57">
        <f>+J624+J625</f>
        <v>49.313600000000001</v>
      </c>
      <c r="L624" s="57"/>
      <c r="M624" s="58"/>
      <c r="N624" s="59"/>
      <c r="O624" s="73"/>
    </row>
    <row r="625" spans="1:15" x14ac:dyDescent="0.3">
      <c r="A625" s="52">
        <v>9580</v>
      </c>
      <c r="B625" s="53"/>
      <c r="C625" s="72"/>
      <c r="D625" s="76"/>
      <c r="E625" s="56"/>
      <c r="F625" s="57"/>
      <c r="G625" s="57">
        <v>3.0649999999999999</v>
      </c>
      <c r="H625" s="57"/>
      <c r="I625" s="57">
        <v>0.8</v>
      </c>
      <c r="J625" s="57">
        <f t="shared" si="101"/>
        <v>2.452</v>
      </c>
      <c r="K625" s="57"/>
      <c r="L625" s="57"/>
      <c r="M625" s="58"/>
      <c r="N625" s="59"/>
      <c r="O625" s="73"/>
    </row>
    <row r="626" spans="1:15" x14ac:dyDescent="0.3">
      <c r="A626" s="52">
        <v>9581</v>
      </c>
      <c r="B626" s="53"/>
      <c r="C626" s="72"/>
      <c r="D626" s="76" t="s">
        <v>463</v>
      </c>
      <c r="E626" s="56"/>
      <c r="F626" s="57">
        <v>1</v>
      </c>
      <c r="G626" s="57">
        <v>33.661999999999999</v>
      </c>
      <c r="H626" s="57"/>
      <c r="I626" s="57">
        <v>3.8</v>
      </c>
      <c r="J626" s="57">
        <f t="shared" si="101"/>
        <v>127.91559999999998</v>
      </c>
      <c r="K626" s="57">
        <f>+J626</f>
        <v>127.91559999999998</v>
      </c>
      <c r="L626" s="57"/>
      <c r="M626" s="58"/>
      <c r="N626" s="59"/>
      <c r="O626" s="73"/>
    </row>
    <row r="627" spans="1:15" x14ac:dyDescent="0.3">
      <c r="A627" s="52">
        <v>9582</v>
      </c>
      <c r="B627" s="53"/>
      <c r="C627" s="72"/>
      <c r="D627" s="74" t="s">
        <v>439</v>
      </c>
      <c r="E627" s="56"/>
      <c r="F627" s="57">
        <v>1</v>
      </c>
      <c r="G627" s="57">
        <v>12.13</v>
      </c>
      <c r="H627" s="57"/>
      <c r="I627" s="57">
        <v>0.8</v>
      </c>
      <c r="J627" s="57">
        <f t="shared" si="101"/>
        <v>9.7040000000000006</v>
      </c>
      <c r="K627" s="57">
        <f t="shared" ref="K627:K631" si="103">+J627</f>
        <v>9.7040000000000006</v>
      </c>
      <c r="L627" s="57"/>
      <c r="M627" s="58"/>
      <c r="N627" s="59"/>
      <c r="O627" s="73"/>
    </row>
    <row r="628" spans="1:15" x14ac:dyDescent="0.3">
      <c r="A628" s="52">
        <v>9583</v>
      </c>
      <c r="B628" s="53"/>
      <c r="C628" s="72"/>
      <c r="D628" s="74" t="s">
        <v>437</v>
      </c>
      <c r="E628" s="56"/>
      <c r="F628" s="57">
        <v>1</v>
      </c>
      <c r="G628" s="57">
        <v>21.795999999999999</v>
      </c>
      <c r="H628" s="57"/>
      <c r="I628" s="57">
        <v>3.8</v>
      </c>
      <c r="J628" s="57">
        <f t="shared" si="101"/>
        <v>82.824799999999996</v>
      </c>
      <c r="K628" s="57">
        <f t="shared" si="103"/>
        <v>82.824799999999996</v>
      </c>
      <c r="L628" s="57"/>
      <c r="M628" s="58"/>
      <c r="N628" s="59"/>
      <c r="O628" s="73"/>
    </row>
    <row r="629" spans="1:15" x14ac:dyDescent="0.3">
      <c r="A629" s="52">
        <v>9584</v>
      </c>
      <c r="B629" s="53"/>
      <c r="C629" s="72"/>
      <c r="D629" s="74" t="s">
        <v>438</v>
      </c>
      <c r="E629" s="56"/>
      <c r="F629" s="57">
        <v>1</v>
      </c>
      <c r="G629" s="57">
        <v>1.1020000000000001</v>
      </c>
      <c r="H629" s="57"/>
      <c r="I629" s="57">
        <v>3.8</v>
      </c>
      <c r="J629" s="57">
        <f t="shared" si="101"/>
        <v>4.1875999999999998</v>
      </c>
      <c r="K629" s="57">
        <f t="shared" si="103"/>
        <v>4.1875999999999998</v>
      </c>
      <c r="L629" s="57"/>
      <c r="M629" s="58"/>
      <c r="N629" s="59"/>
      <c r="O629" s="73"/>
    </row>
    <row r="630" spans="1:15" x14ac:dyDescent="0.3">
      <c r="A630" s="52">
        <v>9585</v>
      </c>
      <c r="B630" s="53"/>
      <c r="C630" s="72"/>
      <c r="D630" s="76" t="s">
        <v>453</v>
      </c>
      <c r="E630" s="56"/>
      <c r="F630" s="57">
        <v>1</v>
      </c>
      <c r="G630" s="57">
        <v>23.655999999999999</v>
      </c>
      <c r="H630" s="57"/>
      <c r="I630" s="57">
        <v>3.8</v>
      </c>
      <c r="J630" s="57">
        <f t="shared" si="101"/>
        <v>89.892799999999994</v>
      </c>
      <c r="K630" s="57">
        <f t="shared" si="103"/>
        <v>89.892799999999994</v>
      </c>
      <c r="L630" s="57"/>
      <c r="M630" s="58"/>
      <c r="N630" s="59"/>
      <c r="O630" s="73"/>
    </row>
    <row r="631" spans="1:15" x14ac:dyDescent="0.3">
      <c r="A631" s="52">
        <v>9586</v>
      </c>
      <c r="B631" s="53"/>
      <c r="C631" s="72"/>
      <c r="D631" s="76" t="s">
        <v>454</v>
      </c>
      <c r="E631" s="63"/>
      <c r="F631" s="57">
        <v>1</v>
      </c>
      <c r="G631" s="57">
        <f>43.525+24</f>
        <v>67.525000000000006</v>
      </c>
      <c r="H631" s="57"/>
      <c r="I631" s="57">
        <v>3.8</v>
      </c>
      <c r="J631" s="57">
        <f t="shared" si="101"/>
        <v>256.59500000000003</v>
      </c>
      <c r="K631" s="57">
        <f t="shared" si="103"/>
        <v>256.59500000000003</v>
      </c>
      <c r="L631" s="57"/>
      <c r="M631" s="58"/>
      <c r="N631" s="59"/>
      <c r="O631" s="73"/>
    </row>
    <row r="632" spans="1:15" ht="115.2" collapsed="1" x14ac:dyDescent="0.3">
      <c r="A632" s="52">
        <v>9587</v>
      </c>
      <c r="B632" s="53" t="s">
        <v>21</v>
      </c>
      <c r="C632" s="72" t="s">
        <v>476</v>
      </c>
      <c r="D632" s="75" t="s">
        <v>477</v>
      </c>
      <c r="E632" s="56" t="s">
        <v>36</v>
      </c>
      <c r="F632" s="57"/>
      <c r="G632" s="57"/>
      <c r="H632" s="57"/>
      <c r="I632" s="57"/>
      <c r="J632" s="57"/>
      <c r="K632" s="57"/>
      <c r="L632" s="57">
        <f>SUM(J633:J633)</f>
        <v>7.7409000000000008</v>
      </c>
      <c r="M632" s="58">
        <v>7.7409000000000008</v>
      </c>
      <c r="N632" s="59"/>
      <c r="O632" s="73">
        <f>+ROUND(M632*N632,2)</f>
        <v>0</v>
      </c>
    </row>
    <row r="633" spans="1:15" x14ac:dyDescent="0.3">
      <c r="A633" s="52">
        <v>9588</v>
      </c>
      <c r="B633" s="53"/>
      <c r="C633" s="72"/>
      <c r="D633" s="76" t="s">
        <v>478</v>
      </c>
      <c r="E633" s="56"/>
      <c r="F633" s="57">
        <v>1</v>
      </c>
      <c r="G633" s="57">
        <v>8.6010000000000009</v>
      </c>
      <c r="H633" s="57"/>
      <c r="I633" s="57">
        <v>0.9</v>
      </c>
      <c r="J633" s="57">
        <f t="shared" ref="J633" si="104">PRODUCT(F633:I633)</f>
        <v>7.7409000000000008</v>
      </c>
      <c r="K633" s="57"/>
      <c r="L633" s="57"/>
      <c r="M633" s="58"/>
      <c r="N633" s="59"/>
      <c r="O633" s="73"/>
    </row>
    <row r="634" spans="1:15" ht="172.8" collapsed="1" x14ac:dyDescent="0.3">
      <c r="A634" s="52">
        <v>9589</v>
      </c>
      <c r="B634" s="53" t="s">
        <v>21</v>
      </c>
      <c r="C634" s="72" t="s">
        <v>479</v>
      </c>
      <c r="D634" s="75" t="s">
        <v>480</v>
      </c>
      <c r="E634" s="56" t="s">
        <v>36</v>
      </c>
      <c r="F634" s="57"/>
      <c r="G634" s="57"/>
      <c r="H634" s="57"/>
      <c r="I634" s="57"/>
      <c r="J634" s="57"/>
      <c r="K634" s="57"/>
      <c r="L634" s="57">
        <f>SUM(J635:J635)</f>
        <v>15.481800000000002</v>
      </c>
      <c r="M634" s="58">
        <v>15.481800000000002</v>
      </c>
      <c r="N634" s="59"/>
      <c r="O634" s="73">
        <f>+ROUND(M634*N634,2)</f>
        <v>0</v>
      </c>
    </row>
    <row r="635" spans="1:15" x14ac:dyDescent="0.3">
      <c r="A635" s="52">
        <v>9590</v>
      </c>
      <c r="B635" s="53"/>
      <c r="C635" s="72"/>
      <c r="D635" s="76" t="s">
        <v>478</v>
      </c>
      <c r="E635" s="56"/>
      <c r="F635" s="57">
        <v>1</v>
      </c>
      <c r="G635" s="57">
        <v>8.6010000000000009</v>
      </c>
      <c r="H635" s="57"/>
      <c r="I635" s="57">
        <v>1.8</v>
      </c>
      <c r="J635" s="57">
        <f t="shared" ref="J635" si="105">PRODUCT(F635:I635)</f>
        <v>15.481800000000002</v>
      </c>
      <c r="K635" s="57"/>
      <c r="L635" s="57"/>
      <c r="M635" s="58"/>
      <c r="N635" s="59"/>
      <c r="O635" s="73"/>
    </row>
    <row r="636" spans="1:15" ht="115.2" collapsed="1" x14ac:dyDescent="0.3">
      <c r="A636" s="52">
        <v>9591</v>
      </c>
      <c r="B636" s="53" t="s">
        <v>21</v>
      </c>
      <c r="C636" s="72" t="s">
        <v>481</v>
      </c>
      <c r="D636" s="75" t="s">
        <v>336</v>
      </c>
      <c r="E636" s="56" t="s">
        <v>36</v>
      </c>
      <c r="F636" s="57"/>
      <c r="G636" s="57"/>
      <c r="H636" s="57"/>
      <c r="I636" s="57"/>
      <c r="J636" s="57"/>
      <c r="K636" s="57"/>
      <c r="L636" s="57">
        <f>SUM(J637:J638)</f>
        <v>101.15600000000001</v>
      </c>
      <c r="M636" s="58">
        <v>101.15600000000001</v>
      </c>
      <c r="N636" s="59"/>
      <c r="O636" s="73">
        <f>+ROUND(M636*N636,2)</f>
        <v>0</v>
      </c>
    </row>
    <row r="637" spans="1:15" x14ac:dyDescent="0.3">
      <c r="A637" s="52">
        <v>9592</v>
      </c>
      <c r="B637" s="53"/>
      <c r="C637" s="72"/>
      <c r="D637" s="76" t="s">
        <v>337</v>
      </c>
      <c r="E637" s="56"/>
      <c r="F637" s="57">
        <v>1</v>
      </c>
      <c r="G637" s="57">
        <f>+G608</f>
        <v>13.31</v>
      </c>
      <c r="H637" s="57"/>
      <c r="I637" s="57">
        <f>+I608</f>
        <v>3.8</v>
      </c>
      <c r="J637" s="57">
        <f t="shared" ref="J637:J638" si="106">PRODUCT(F637:I637)</f>
        <v>50.578000000000003</v>
      </c>
      <c r="K637" s="57"/>
      <c r="L637" s="57"/>
      <c r="M637" s="58"/>
      <c r="N637" s="59"/>
      <c r="O637" s="73"/>
    </row>
    <row r="638" spans="1:15" x14ac:dyDescent="0.3">
      <c r="A638" s="52">
        <v>9593</v>
      </c>
      <c r="B638" s="53"/>
      <c r="C638" s="72"/>
      <c r="D638" s="76" t="s">
        <v>466</v>
      </c>
      <c r="E638" s="56"/>
      <c r="F638" s="57">
        <v>1</v>
      </c>
      <c r="G638" s="57">
        <f>+G609</f>
        <v>13.31</v>
      </c>
      <c r="H638" s="57"/>
      <c r="I638" s="57">
        <f>+I609</f>
        <v>3.8</v>
      </c>
      <c r="J638" s="57">
        <f t="shared" si="106"/>
        <v>50.578000000000003</v>
      </c>
      <c r="K638" s="57"/>
      <c r="L638" s="57"/>
      <c r="M638" s="58"/>
      <c r="N638" s="59"/>
      <c r="O638" s="73"/>
    </row>
    <row r="639" spans="1:15" ht="115.2" collapsed="1" x14ac:dyDescent="0.3">
      <c r="A639" s="52">
        <v>9594</v>
      </c>
      <c r="B639" s="53" t="s">
        <v>21</v>
      </c>
      <c r="C639" s="72" t="s">
        <v>482</v>
      </c>
      <c r="D639" s="75" t="s">
        <v>483</v>
      </c>
      <c r="E639" s="56" t="s">
        <v>36</v>
      </c>
      <c r="F639" s="57"/>
      <c r="G639" s="57"/>
      <c r="H639" s="57"/>
      <c r="I639" s="57"/>
      <c r="J639" s="57"/>
      <c r="K639" s="57"/>
      <c r="L639" s="57">
        <f>SUM(J640:J640)</f>
        <v>3.73</v>
      </c>
      <c r="M639" s="58">
        <v>3.73</v>
      </c>
      <c r="N639" s="59"/>
      <c r="O639" s="73">
        <f>+ROUND(M639*N639,2)</f>
        <v>0</v>
      </c>
    </row>
    <row r="640" spans="1:15" x14ac:dyDescent="0.3">
      <c r="A640" s="52">
        <v>9595</v>
      </c>
      <c r="B640" s="53"/>
      <c r="C640" s="72"/>
      <c r="D640" s="76" t="s">
        <v>339</v>
      </c>
      <c r="E640" s="63"/>
      <c r="F640" s="57">
        <v>1</v>
      </c>
      <c r="G640" s="57">
        <v>3.73</v>
      </c>
      <c r="H640" s="57"/>
      <c r="I640" s="57"/>
      <c r="J640" s="57">
        <f t="shared" ref="J640" si="107">PRODUCT(F640:I640)</f>
        <v>3.73</v>
      </c>
      <c r="K640" s="57"/>
      <c r="L640" s="57"/>
      <c r="M640" s="58"/>
      <c r="N640" s="59"/>
      <c r="O640" s="73"/>
    </row>
    <row r="641" spans="1:15" x14ac:dyDescent="0.3">
      <c r="A641" s="52">
        <v>9596</v>
      </c>
      <c r="B641" s="53" t="s">
        <v>21</v>
      </c>
      <c r="C641" s="54" t="s">
        <v>484</v>
      </c>
      <c r="D641" s="55" t="s">
        <v>70</v>
      </c>
      <c r="E641" s="63"/>
      <c r="F641" s="57"/>
      <c r="G641" s="57"/>
      <c r="H641" s="57"/>
      <c r="I641" s="57"/>
      <c r="J641" s="57"/>
      <c r="K641" s="57"/>
      <c r="L641" s="57"/>
      <c r="M641" s="66"/>
      <c r="N641" s="67"/>
      <c r="O641" s="67"/>
    </row>
    <row r="642" spans="1:15" ht="86.4" collapsed="1" x14ac:dyDescent="0.3">
      <c r="A642" s="52">
        <v>9597</v>
      </c>
      <c r="B642" s="53" t="s">
        <v>21</v>
      </c>
      <c r="C642" s="72" t="s">
        <v>485</v>
      </c>
      <c r="D642" s="75" t="s">
        <v>363</v>
      </c>
      <c r="E642" s="63" t="s">
        <v>36</v>
      </c>
      <c r="F642" s="57"/>
      <c r="G642" s="57"/>
      <c r="H642" s="57"/>
      <c r="I642" s="57"/>
      <c r="J642" s="57"/>
      <c r="K642" s="57"/>
      <c r="L642" s="57">
        <f>SUM(J643:J645)</f>
        <v>316.87900000000002</v>
      </c>
      <c r="M642" s="58">
        <v>316.87900000000002</v>
      </c>
      <c r="N642" s="59"/>
      <c r="O642" s="73">
        <f>+ROUND(M642*N642,2)</f>
        <v>0</v>
      </c>
    </row>
    <row r="643" spans="1:15" x14ac:dyDescent="0.3">
      <c r="A643" s="52">
        <v>9598</v>
      </c>
      <c r="B643" s="53"/>
      <c r="C643" s="54"/>
      <c r="D643" s="76" t="s">
        <v>486</v>
      </c>
      <c r="E643" s="63"/>
      <c r="F643" s="57">
        <v>1</v>
      </c>
      <c r="G643" s="57">
        <v>213.23400000000001</v>
      </c>
      <c r="H643" s="57"/>
      <c r="I643" s="57"/>
      <c r="J643" s="57">
        <f t="shared" ref="J643:J645" si="108">PRODUCT(F643:I643)</f>
        <v>213.23400000000001</v>
      </c>
      <c r="K643" s="57"/>
      <c r="L643" s="57"/>
      <c r="M643" s="66"/>
      <c r="N643" s="67"/>
      <c r="O643" s="67"/>
    </row>
    <row r="644" spans="1:15" x14ac:dyDescent="0.3">
      <c r="A644" s="52">
        <v>9599</v>
      </c>
      <c r="B644" s="53"/>
      <c r="C644" s="54"/>
      <c r="D644" s="76" t="s">
        <v>487</v>
      </c>
      <c r="E644" s="63"/>
      <c r="F644" s="57">
        <v>1</v>
      </c>
      <c r="G644" s="57">
        <v>80.162999999999997</v>
      </c>
      <c r="H644" s="57"/>
      <c r="I644" s="57"/>
      <c r="J644" s="57">
        <f t="shared" si="108"/>
        <v>80.162999999999997</v>
      </c>
      <c r="K644" s="57"/>
      <c r="L644" s="57"/>
      <c r="M644" s="66"/>
      <c r="N644" s="67"/>
      <c r="O644" s="67"/>
    </row>
    <row r="645" spans="1:15" x14ac:dyDescent="0.3">
      <c r="A645" s="52">
        <v>9600</v>
      </c>
      <c r="B645" s="53"/>
      <c r="C645" s="54"/>
      <c r="D645" s="76" t="s">
        <v>471</v>
      </c>
      <c r="E645" s="63"/>
      <c r="F645" s="57">
        <v>1</v>
      </c>
      <c r="G645" s="57">
        <v>23.481999999999999</v>
      </c>
      <c r="H645" s="57"/>
      <c r="I645" s="57"/>
      <c r="J645" s="57">
        <f t="shared" si="108"/>
        <v>23.481999999999999</v>
      </c>
      <c r="K645" s="57"/>
      <c r="L645" s="57"/>
      <c r="M645" s="66"/>
      <c r="N645" s="67"/>
      <c r="O645" s="67"/>
    </row>
    <row r="646" spans="1:15" ht="86.4" collapsed="1" x14ac:dyDescent="0.3">
      <c r="A646" s="52">
        <v>9601</v>
      </c>
      <c r="B646" s="53" t="s">
        <v>21</v>
      </c>
      <c r="C646" s="72" t="s">
        <v>488</v>
      </c>
      <c r="D646" s="75" t="s">
        <v>489</v>
      </c>
      <c r="E646" s="63" t="s">
        <v>36</v>
      </c>
      <c r="F646" s="57"/>
      <c r="G646" s="57"/>
      <c r="H646" s="57"/>
      <c r="I646" s="57"/>
      <c r="J646" s="57"/>
      <c r="K646" s="57"/>
      <c r="L646" s="57">
        <f>SUM(J647:J647)</f>
        <v>4.867</v>
      </c>
      <c r="M646" s="58">
        <v>4.867</v>
      </c>
      <c r="N646" s="59"/>
      <c r="O646" s="73">
        <f>+ROUND(M646*N646,2)</f>
        <v>0</v>
      </c>
    </row>
    <row r="647" spans="1:15" x14ac:dyDescent="0.3">
      <c r="A647" s="52">
        <v>9602</v>
      </c>
      <c r="B647" s="53"/>
      <c r="C647" s="54"/>
      <c r="D647" s="76" t="s">
        <v>478</v>
      </c>
      <c r="E647" s="63"/>
      <c r="F647" s="57">
        <v>4.867</v>
      </c>
      <c r="G647" s="57"/>
      <c r="H647" s="57"/>
      <c r="I647" s="57"/>
      <c r="J647" s="57">
        <f t="shared" ref="J647" si="109">PRODUCT(F647:I647)</f>
        <v>4.867</v>
      </c>
      <c r="K647" s="57"/>
      <c r="L647" s="57"/>
      <c r="M647" s="66"/>
      <c r="N647" s="67"/>
      <c r="O647" s="67"/>
    </row>
    <row r="648" spans="1:15" ht="172.8" collapsed="1" x14ac:dyDescent="0.3">
      <c r="A648" s="52">
        <v>9603</v>
      </c>
      <c r="B648" s="53" t="s">
        <v>21</v>
      </c>
      <c r="C648" s="72" t="s">
        <v>490</v>
      </c>
      <c r="D648" s="75" t="s">
        <v>491</v>
      </c>
      <c r="E648" s="63" t="s">
        <v>36</v>
      </c>
      <c r="F648" s="57"/>
      <c r="G648" s="57"/>
      <c r="H648" s="57"/>
      <c r="I648" s="57"/>
      <c r="J648" s="57"/>
      <c r="K648" s="57"/>
      <c r="L648" s="57">
        <f>SUM(J649:J652)</f>
        <v>105.32599999999999</v>
      </c>
      <c r="M648" s="58">
        <v>105.32599999999999</v>
      </c>
      <c r="N648" s="59"/>
      <c r="O648" s="73">
        <f>+ROUND(M648*N648,2)</f>
        <v>0</v>
      </c>
    </row>
    <row r="649" spans="1:15" x14ac:dyDescent="0.3">
      <c r="A649" s="52">
        <v>9604</v>
      </c>
      <c r="B649" s="53"/>
      <c r="C649" s="72"/>
      <c r="D649" s="76" t="s">
        <v>492</v>
      </c>
      <c r="E649" s="56"/>
      <c r="F649" s="57">
        <v>1</v>
      </c>
      <c r="G649" s="57">
        <v>4.9370000000000003</v>
      </c>
      <c r="H649" s="57"/>
      <c r="I649" s="57"/>
      <c r="J649" s="57">
        <f t="shared" ref="J649:J652" si="110">PRODUCT(F649:I649)</f>
        <v>4.9370000000000003</v>
      </c>
      <c r="K649" s="57"/>
      <c r="L649" s="57"/>
      <c r="M649" s="66"/>
      <c r="N649" s="67"/>
      <c r="O649" s="67"/>
    </row>
    <row r="650" spans="1:15" x14ac:dyDescent="0.3">
      <c r="A650" s="52">
        <v>9605</v>
      </c>
      <c r="B650" s="53"/>
      <c r="C650" s="72"/>
      <c r="D650" s="74" t="s">
        <v>441</v>
      </c>
      <c r="E650" s="56"/>
      <c r="F650" s="57">
        <v>1</v>
      </c>
      <c r="G650" s="57">
        <v>36.850999999999999</v>
      </c>
      <c r="H650" s="57"/>
      <c r="I650" s="57"/>
      <c r="J650" s="57">
        <f t="shared" si="110"/>
        <v>36.850999999999999</v>
      </c>
      <c r="K650" s="57"/>
      <c r="L650" s="57"/>
      <c r="M650" s="66"/>
      <c r="N650" s="67"/>
      <c r="O650" s="67"/>
    </row>
    <row r="651" spans="1:15" x14ac:dyDescent="0.3">
      <c r="A651" s="52">
        <v>9606</v>
      </c>
      <c r="B651" s="53"/>
      <c r="C651" s="72"/>
      <c r="D651" s="74" t="s">
        <v>439</v>
      </c>
      <c r="E651" s="56"/>
      <c r="F651" s="57">
        <v>1</v>
      </c>
      <c r="G651" s="57">
        <v>26.314</v>
      </c>
      <c r="H651" s="57"/>
      <c r="I651" s="57"/>
      <c r="J651" s="57">
        <f t="shared" si="110"/>
        <v>26.314</v>
      </c>
      <c r="K651" s="57"/>
      <c r="L651" s="57"/>
      <c r="M651" s="66"/>
      <c r="N651" s="67"/>
      <c r="O651" s="67"/>
    </row>
    <row r="652" spans="1:15" x14ac:dyDescent="0.3">
      <c r="A652" s="52">
        <v>9607</v>
      </c>
      <c r="B652" s="53"/>
      <c r="C652" s="72"/>
      <c r="D652" s="74" t="s">
        <v>493</v>
      </c>
      <c r="E652" s="56"/>
      <c r="F652" s="57">
        <v>1</v>
      </c>
      <c r="G652" s="57">
        <v>37.223999999999997</v>
      </c>
      <c r="H652" s="57"/>
      <c r="I652" s="57"/>
      <c r="J652" s="57">
        <f t="shared" si="110"/>
        <v>37.223999999999997</v>
      </c>
      <c r="K652" s="57"/>
      <c r="L652" s="57"/>
      <c r="M652" s="66"/>
      <c r="N652" s="67"/>
      <c r="O652" s="67"/>
    </row>
    <row r="653" spans="1:15" ht="86.4" collapsed="1" x14ac:dyDescent="0.3">
      <c r="A653" s="52">
        <v>9608</v>
      </c>
      <c r="B653" s="53" t="s">
        <v>21</v>
      </c>
      <c r="C653" s="72" t="s">
        <v>494</v>
      </c>
      <c r="D653" s="75" t="s">
        <v>371</v>
      </c>
      <c r="E653" s="63" t="s">
        <v>36</v>
      </c>
      <c r="F653" s="57"/>
      <c r="G653" s="57"/>
      <c r="H653" s="57"/>
      <c r="I653" s="57"/>
      <c r="J653" s="57"/>
      <c r="K653" s="57"/>
      <c r="L653" s="57">
        <f>SUM(J654:J659)</f>
        <v>629.13200000000006</v>
      </c>
      <c r="M653" s="58">
        <v>629.13199999999995</v>
      </c>
      <c r="N653" s="59"/>
      <c r="O653" s="73">
        <f>+ROUND(M653*N653,2)</f>
        <v>0</v>
      </c>
    </row>
    <row r="654" spans="1:15" x14ac:dyDescent="0.3">
      <c r="A654" s="52">
        <v>9609</v>
      </c>
      <c r="B654" s="53"/>
      <c r="C654" s="72"/>
      <c r="D654" s="76" t="s">
        <v>456</v>
      </c>
      <c r="E654" s="56"/>
      <c r="F654" s="57">
        <v>1</v>
      </c>
      <c r="G654" s="57">
        <v>45.716000000000001</v>
      </c>
      <c r="H654" s="57"/>
      <c r="I654" s="57"/>
      <c r="J654" s="57">
        <f t="shared" ref="J654:J659" si="111">PRODUCT(F654:I654)</f>
        <v>45.716000000000001</v>
      </c>
      <c r="K654" s="57"/>
      <c r="L654" s="57"/>
      <c r="M654" s="58"/>
      <c r="N654" s="59"/>
      <c r="O654" s="73"/>
    </row>
    <row r="655" spans="1:15" x14ac:dyDescent="0.3">
      <c r="A655" s="52">
        <v>9610</v>
      </c>
      <c r="B655" s="53"/>
      <c r="C655" s="72"/>
      <c r="D655" s="76" t="s">
        <v>474</v>
      </c>
      <c r="E655" s="56"/>
      <c r="F655" s="57">
        <v>1</v>
      </c>
      <c r="G655" s="57">
        <v>119.172</v>
      </c>
      <c r="H655" s="57"/>
      <c r="I655" s="57"/>
      <c r="J655" s="57">
        <f t="shared" si="111"/>
        <v>119.172</v>
      </c>
      <c r="K655" s="57"/>
      <c r="L655" s="57"/>
      <c r="M655" s="58"/>
      <c r="N655" s="59"/>
      <c r="O655" s="73"/>
    </row>
    <row r="656" spans="1:15" x14ac:dyDescent="0.3">
      <c r="A656" s="52">
        <v>9611</v>
      </c>
      <c r="B656" s="53"/>
      <c r="C656" s="72"/>
      <c r="D656" s="76" t="s">
        <v>486</v>
      </c>
      <c r="E656" s="56"/>
      <c r="F656" s="57">
        <v>1</v>
      </c>
      <c r="G656" s="57">
        <f>213.234+4.867</f>
        <v>218.101</v>
      </c>
      <c r="H656" s="57"/>
      <c r="I656" s="57"/>
      <c r="J656" s="57">
        <f t="shared" si="111"/>
        <v>218.101</v>
      </c>
      <c r="K656" s="57"/>
      <c r="L656" s="57"/>
      <c r="M656" s="58"/>
      <c r="N656" s="59"/>
      <c r="O656" s="73"/>
    </row>
    <row r="657" spans="1:15" x14ac:dyDescent="0.3">
      <c r="A657" s="52">
        <v>9612</v>
      </c>
      <c r="B657" s="53"/>
      <c r="C657" s="72"/>
      <c r="D657" s="76" t="s">
        <v>487</v>
      </c>
      <c r="E657" s="56"/>
      <c r="F657" s="57">
        <v>1</v>
      </c>
      <c r="G657" s="57">
        <v>80.162999999999997</v>
      </c>
      <c r="H657" s="57"/>
      <c r="I657" s="57"/>
      <c r="J657" s="57">
        <f t="shared" si="111"/>
        <v>80.162999999999997</v>
      </c>
      <c r="K657" s="57"/>
      <c r="L657" s="57"/>
      <c r="M657" s="58"/>
      <c r="N657" s="59"/>
      <c r="O657" s="73"/>
    </row>
    <row r="658" spans="1:15" ht="15.75" customHeight="1" x14ac:dyDescent="0.3">
      <c r="A658" s="52">
        <v>9613</v>
      </c>
      <c r="B658" s="53"/>
      <c r="C658" s="72"/>
      <c r="D658" s="76" t="s">
        <v>471</v>
      </c>
      <c r="E658" s="56"/>
      <c r="F658" s="57">
        <v>1</v>
      </c>
      <c r="G658" s="57">
        <f>23.432+9.021</f>
        <v>32.453000000000003</v>
      </c>
      <c r="H658" s="57"/>
      <c r="I658" s="57"/>
      <c r="J658" s="57">
        <f t="shared" si="111"/>
        <v>32.453000000000003</v>
      </c>
      <c r="K658" s="57"/>
      <c r="L658" s="57"/>
      <c r="M658" s="58"/>
      <c r="N658" s="59"/>
      <c r="O658" s="73"/>
    </row>
    <row r="659" spans="1:15" ht="15.75" customHeight="1" x14ac:dyDescent="0.3">
      <c r="A659" s="52">
        <v>9614</v>
      </c>
      <c r="B659" s="53"/>
      <c r="C659" s="72"/>
      <c r="D659" s="74" t="s">
        <v>493</v>
      </c>
      <c r="E659" s="56"/>
      <c r="F659" s="57">
        <v>1</v>
      </c>
      <c r="G659" s="57">
        <v>133.52699999999999</v>
      </c>
      <c r="H659" s="57"/>
      <c r="I659" s="57"/>
      <c r="J659" s="57">
        <f t="shared" si="111"/>
        <v>133.52699999999999</v>
      </c>
      <c r="K659" s="57"/>
      <c r="L659" s="57"/>
      <c r="M659" s="58"/>
      <c r="N659" s="59"/>
      <c r="O659" s="73"/>
    </row>
    <row r="660" spans="1:15" ht="86.4" x14ac:dyDescent="0.3">
      <c r="A660" s="52">
        <v>9615</v>
      </c>
      <c r="B660" s="53"/>
      <c r="C660" s="72"/>
      <c r="D660" s="75" t="s">
        <v>381</v>
      </c>
      <c r="E660" s="63" t="s">
        <v>36</v>
      </c>
      <c r="F660" s="57"/>
      <c r="G660" s="57"/>
      <c r="H660" s="57"/>
      <c r="I660" s="57"/>
      <c r="J660" s="57"/>
      <c r="K660" s="57"/>
      <c r="L660" s="57">
        <f>SUM(J661)</f>
        <v>133.52699999999999</v>
      </c>
      <c r="M660" s="58">
        <v>133.52699999999999</v>
      </c>
      <c r="N660" s="59"/>
      <c r="O660" s="73">
        <f>+ROUND(M660*N660,2)</f>
        <v>0</v>
      </c>
    </row>
    <row r="661" spans="1:15" ht="15.75" customHeight="1" x14ac:dyDescent="0.3">
      <c r="A661" s="52">
        <v>9616</v>
      </c>
      <c r="B661" s="53"/>
      <c r="C661" s="72"/>
      <c r="D661" s="74" t="s">
        <v>493</v>
      </c>
      <c r="E661" s="63"/>
      <c r="F661" s="57">
        <v>1</v>
      </c>
      <c r="G661" s="57">
        <v>133.52699999999999</v>
      </c>
      <c r="H661" s="57"/>
      <c r="I661" s="57"/>
      <c r="J661" s="57">
        <f t="shared" ref="J661" si="112">PRODUCT(F661:I661)</f>
        <v>133.52699999999999</v>
      </c>
      <c r="K661" s="57"/>
      <c r="L661" s="57"/>
      <c r="M661" s="66"/>
      <c r="N661" s="67"/>
      <c r="O661" s="67"/>
    </row>
    <row r="662" spans="1:15" x14ac:dyDescent="0.3">
      <c r="A662" s="52">
        <v>9617</v>
      </c>
      <c r="B662" s="53" t="s">
        <v>21</v>
      </c>
      <c r="C662" s="54" t="s">
        <v>495</v>
      </c>
      <c r="D662" s="55" t="s">
        <v>74</v>
      </c>
      <c r="E662" s="63"/>
      <c r="F662" s="57"/>
      <c r="G662" s="57"/>
      <c r="H662" s="57"/>
      <c r="I662" s="57"/>
      <c r="J662" s="57"/>
      <c r="K662" s="57"/>
      <c r="L662" s="57"/>
      <c r="M662" s="66"/>
      <c r="N662" s="67"/>
      <c r="O662" s="67"/>
    </row>
    <row r="663" spans="1:15" ht="172.8" collapsed="1" x14ac:dyDescent="0.3">
      <c r="A663" s="52">
        <v>9618</v>
      </c>
      <c r="B663" s="53" t="s">
        <v>21</v>
      </c>
      <c r="C663" s="72" t="s">
        <v>496</v>
      </c>
      <c r="D663" s="75" t="s">
        <v>76</v>
      </c>
      <c r="E663" s="63" t="s">
        <v>36</v>
      </c>
      <c r="F663" s="57"/>
      <c r="G663" s="57"/>
      <c r="H663" s="57"/>
      <c r="I663" s="57"/>
      <c r="J663" s="57"/>
      <c r="K663" s="57"/>
      <c r="L663" s="57">
        <f>SUM(J664:J675)</f>
        <v>422.81000000000006</v>
      </c>
      <c r="M663" s="58">
        <v>422.81</v>
      </c>
      <c r="N663" s="59"/>
      <c r="O663" s="73">
        <f>+ROUND(M663*N663,2)</f>
        <v>0</v>
      </c>
    </row>
    <row r="664" spans="1:15" x14ac:dyDescent="0.3">
      <c r="A664" s="52">
        <v>9619</v>
      </c>
      <c r="B664" s="53"/>
      <c r="C664" s="72"/>
      <c r="D664" s="76" t="s">
        <v>456</v>
      </c>
      <c r="E664" s="56"/>
      <c r="F664" s="57">
        <v>1</v>
      </c>
      <c r="G664" s="57">
        <v>45.73</v>
      </c>
      <c r="H664" s="57"/>
      <c r="I664" s="57"/>
      <c r="J664" s="57">
        <f t="shared" ref="J664:J675" si="113">PRODUCT(F664:I664)</f>
        <v>45.73</v>
      </c>
      <c r="K664" s="57"/>
      <c r="L664" s="57"/>
      <c r="M664" s="58"/>
      <c r="N664" s="59"/>
      <c r="O664" s="73"/>
    </row>
    <row r="665" spans="1:15" x14ac:dyDescent="0.3">
      <c r="A665" s="52">
        <v>9620</v>
      </c>
      <c r="B665" s="53"/>
      <c r="C665" s="72"/>
      <c r="D665" s="76" t="s">
        <v>474</v>
      </c>
      <c r="E665" s="56"/>
      <c r="F665" s="57">
        <v>1</v>
      </c>
      <c r="G665" s="57">
        <v>115.485</v>
      </c>
      <c r="H665" s="57"/>
      <c r="I665" s="57"/>
      <c r="J665" s="57">
        <f t="shared" si="113"/>
        <v>115.485</v>
      </c>
      <c r="K665" s="57"/>
      <c r="L665" s="57"/>
      <c r="M665" s="58"/>
      <c r="N665" s="59"/>
      <c r="O665" s="73"/>
    </row>
    <row r="666" spans="1:15" x14ac:dyDescent="0.3">
      <c r="A666" s="52">
        <v>9621</v>
      </c>
      <c r="B666" s="53"/>
      <c r="C666" s="72"/>
      <c r="D666" s="76" t="s">
        <v>486</v>
      </c>
      <c r="E666" s="56"/>
      <c r="F666" s="57">
        <v>1</v>
      </c>
      <c r="G666" s="57">
        <v>38.091999999999999</v>
      </c>
      <c r="H666" s="57"/>
      <c r="I666" s="57"/>
      <c r="J666" s="57">
        <f t="shared" si="113"/>
        <v>38.091999999999999</v>
      </c>
      <c r="K666" s="57"/>
      <c r="L666" s="57"/>
      <c r="M666" s="58"/>
      <c r="N666" s="59"/>
      <c r="O666" s="73"/>
    </row>
    <row r="667" spans="1:15" x14ac:dyDescent="0.3">
      <c r="A667" s="52">
        <v>9622</v>
      </c>
      <c r="B667" s="53"/>
      <c r="C667" s="72"/>
      <c r="D667" s="76" t="s">
        <v>487</v>
      </c>
      <c r="E667" s="56"/>
      <c r="F667" s="57">
        <v>1</v>
      </c>
      <c r="G667" s="57">
        <v>4.8710000000000004</v>
      </c>
      <c r="H667" s="57"/>
      <c r="I667" s="57"/>
      <c r="J667" s="57">
        <f t="shared" si="113"/>
        <v>4.8710000000000004</v>
      </c>
      <c r="K667" s="57"/>
      <c r="L667" s="57"/>
      <c r="M667" s="58"/>
      <c r="N667" s="59"/>
      <c r="O667" s="73"/>
    </row>
    <row r="668" spans="1:15" x14ac:dyDescent="0.3">
      <c r="A668" s="52">
        <v>9623</v>
      </c>
      <c r="B668" s="53"/>
      <c r="C668" s="72"/>
      <c r="D668" s="76" t="s">
        <v>471</v>
      </c>
      <c r="E668" s="56"/>
      <c r="F668" s="57">
        <v>1</v>
      </c>
      <c r="G668" s="57">
        <v>37.465000000000003</v>
      </c>
      <c r="H668" s="57"/>
      <c r="I668" s="57"/>
      <c r="J668" s="57">
        <f t="shared" si="113"/>
        <v>37.465000000000003</v>
      </c>
      <c r="K668" s="57"/>
      <c r="L668" s="57"/>
      <c r="M668" s="58"/>
      <c r="N668" s="59"/>
      <c r="O668" s="73"/>
    </row>
    <row r="669" spans="1:15" x14ac:dyDescent="0.3">
      <c r="A669" s="52">
        <v>9624</v>
      </c>
      <c r="B669" s="53"/>
      <c r="C669" s="72"/>
      <c r="D669" s="76" t="s">
        <v>453</v>
      </c>
      <c r="E669" s="56"/>
      <c r="F669" s="57">
        <v>1</v>
      </c>
      <c r="G669" s="57">
        <v>13.692</v>
      </c>
      <c r="H669" s="57"/>
      <c r="I669" s="57"/>
      <c r="J669" s="57">
        <f t="shared" si="113"/>
        <v>13.692</v>
      </c>
      <c r="K669" s="57"/>
      <c r="L669" s="57"/>
      <c r="M669" s="58"/>
      <c r="N669" s="59"/>
      <c r="O669" s="73"/>
    </row>
    <row r="670" spans="1:15" x14ac:dyDescent="0.3">
      <c r="A670" s="52">
        <v>9625</v>
      </c>
      <c r="B670" s="53"/>
      <c r="C670" s="72"/>
      <c r="D670" s="76" t="s">
        <v>454</v>
      </c>
      <c r="E670" s="56"/>
      <c r="F670" s="57">
        <v>1</v>
      </c>
      <c r="G670" s="57">
        <v>34.453000000000003</v>
      </c>
      <c r="H670" s="57"/>
      <c r="I670" s="57"/>
      <c r="J670" s="57">
        <f t="shared" si="113"/>
        <v>34.453000000000003</v>
      </c>
      <c r="K670" s="57"/>
      <c r="L670" s="57"/>
      <c r="M670" s="58"/>
      <c r="N670" s="59"/>
      <c r="O670" s="73"/>
    </row>
    <row r="671" spans="1:15" x14ac:dyDescent="0.3">
      <c r="A671" s="52">
        <v>9626</v>
      </c>
      <c r="B671" s="53"/>
      <c r="C671" s="72"/>
      <c r="D671" s="76" t="s">
        <v>492</v>
      </c>
      <c r="E671" s="56"/>
      <c r="F671" s="57">
        <v>1</v>
      </c>
      <c r="G671" s="57">
        <v>14.484999999999999</v>
      </c>
      <c r="H671" s="57"/>
      <c r="I671" s="57"/>
      <c r="J671" s="57">
        <f t="shared" si="113"/>
        <v>14.484999999999999</v>
      </c>
      <c r="K671" s="57"/>
      <c r="L671" s="57"/>
      <c r="M671" s="58"/>
      <c r="N671" s="59"/>
      <c r="O671" s="73"/>
    </row>
    <row r="672" spans="1:15" x14ac:dyDescent="0.3">
      <c r="A672" s="52">
        <v>9627</v>
      </c>
      <c r="B672" s="53"/>
      <c r="C672" s="72"/>
      <c r="D672" s="74" t="s">
        <v>441</v>
      </c>
      <c r="E672" s="56"/>
      <c r="F672" s="57">
        <v>1</v>
      </c>
      <c r="G672" s="57">
        <v>56.094000000000001</v>
      </c>
      <c r="H672" s="57"/>
      <c r="I672" s="57"/>
      <c r="J672" s="57">
        <f t="shared" si="113"/>
        <v>56.094000000000001</v>
      </c>
      <c r="K672" s="57"/>
      <c r="L672" s="57"/>
      <c r="M672" s="58"/>
      <c r="N672" s="59"/>
      <c r="O672" s="73"/>
    </row>
    <row r="673" spans="1:15" x14ac:dyDescent="0.3">
      <c r="A673" s="52">
        <v>9628</v>
      </c>
      <c r="B673" s="53"/>
      <c r="C673" s="72"/>
      <c r="D673" s="74" t="s">
        <v>437</v>
      </c>
      <c r="E673" s="56"/>
      <c r="F673" s="57">
        <v>1</v>
      </c>
      <c r="G673" s="57">
        <v>6.9080000000000004</v>
      </c>
      <c r="H673" s="57"/>
      <c r="I673" s="57"/>
      <c r="J673" s="57">
        <f t="shared" si="113"/>
        <v>6.9080000000000004</v>
      </c>
      <c r="K673" s="57"/>
      <c r="L673" s="57"/>
      <c r="M673" s="58"/>
      <c r="N673" s="59"/>
      <c r="O673" s="73"/>
    </row>
    <row r="674" spans="1:15" x14ac:dyDescent="0.3">
      <c r="A674" s="52">
        <v>9629</v>
      </c>
      <c r="B674" s="53"/>
      <c r="C674" s="72"/>
      <c r="D674" s="74" t="s">
        <v>497</v>
      </c>
      <c r="E674" s="56"/>
      <c r="F674" s="57">
        <v>1</v>
      </c>
      <c r="G674" s="57">
        <v>29.221</v>
      </c>
      <c r="H674" s="57"/>
      <c r="I674" s="57"/>
      <c r="J674" s="57">
        <f t="shared" si="113"/>
        <v>29.221</v>
      </c>
      <c r="K674" s="57"/>
      <c r="L674" s="57"/>
      <c r="M674" s="58"/>
      <c r="N674" s="59"/>
      <c r="O674" s="73"/>
    </row>
    <row r="675" spans="1:15" x14ac:dyDescent="0.3">
      <c r="A675" s="52">
        <v>9630</v>
      </c>
      <c r="B675" s="53"/>
      <c r="C675" s="72"/>
      <c r="D675" s="74" t="s">
        <v>439</v>
      </c>
      <c r="E675" s="56"/>
      <c r="F675" s="57">
        <v>1</v>
      </c>
      <c r="G675" s="57">
        <v>26.314</v>
      </c>
      <c r="H675" s="57"/>
      <c r="I675" s="57"/>
      <c r="J675" s="57">
        <f t="shared" si="113"/>
        <v>26.314</v>
      </c>
      <c r="K675" s="57"/>
      <c r="L675" s="57"/>
      <c r="M675" s="58"/>
      <c r="N675" s="59"/>
      <c r="O675" s="73"/>
    </row>
    <row r="676" spans="1:15" ht="115.2" collapsed="1" x14ac:dyDescent="0.3">
      <c r="A676" s="52">
        <v>9631</v>
      </c>
      <c r="B676" s="53" t="s">
        <v>21</v>
      </c>
      <c r="C676" s="72" t="s">
        <v>498</v>
      </c>
      <c r="D676" s="75" t="s">
        <v>79</v>
      </c>
      <c r="E676" s="56" t="s">
        <v>36</v>
      </c>
      <c r="F676" s="57"/>
      <c r="G676" s="57"/>
      <c r="H676" s="57"/>
      <c r="I676" s="57"/>
      <c r="J676" s="57"/>
      <c r="K676" s="57"/>
      <c r="L676" s="57">
        <f>SUM(K677:K681)</f>
        <v>40.671000000000006</v>
      </c>
      <c r="M676" s="58">
        <v>40.670999999999999</v>
      </c>
      <c r="N676" s="59"/>
      <c r="O676" s="73">
        <f>+ROUND(M676*N676,2)</f>
        <v>0</v>
      </c>
    </row>
    <row r="677" spans="1:15" x14ac:dyDescent="0.3">
      <c r="A677" s="52">
        <v>9632</v>
      </c>
      <c r="B677" s="53"/>
      <c r="C677" s="72"/>
      <c r="D677" s="76" t="s">
        <v>499</v>
      </c>
      <c r="E677" s="56"/>
      <c r="F677" s="57">
        <v>1</v>
      </c>
      <c r="G677" s="57">
        <v>8.7119999999999997</v>
      </c>
      <c r="H677" s="57"/>
      <c r="I677" s="57"/>
      <c r="J677" s="57">
        <f t="shared" ref="J677:J681" si="114">PRODUCT(F677:I677)</f>
        <v>8.7119999999999997</v>
      </c>
      <c r="K677" s="57">
        <f>+J677+J678</f>
        <v>9.2419999999999991</v>
      </c>
      <c r="L677" s="57"/>
      <c r="M677" s="58"/>
      <c r="N677" s="59"/>
      <c r="O677" s="73"/>
    </row>
    <row r="678" spans="1:15" x14ac:dyDescent="0.3">
      <c r="A678" s="52">
        <v>9633</v>
      </c>
      <c r="B678" s="53"/>
      <c r="C678" s="72"/>
      <c r="D678" s="76"/>
      <c r="E678" s="56"/>
      <c r="F678" s="57">
        <v>2</v>
      </c>
      <c r="G678" s="57">
        <v>2.65</v>
      </c>
      <c r="H678" s="57"/>
      <c r="I678" s="57">
        <v>0.1</v>
      </c>
      <c r="J678" s="57">
        <f t="shared" si="114"/>
        <v>0.53</v>
      </c>
      <c r="K678" s="57"/>
      <c r="L678" s="57"/>
      <c r="M678" s="58"/>
      <c r="N678" s="59"/>
      <c r="O678" s="73"/>
    </row>
    <row r="679" spans="1:15" x14ac:dyDescent="0.3">
      <c r="A679" s="52">
        <v>9634</v>
      </c>
      <c r="B679" s="53"/>
      <c r="C679" s="72"/>
      <c r="D679" s="76" t="s">
        <v>500</v>
      </c>
      <c r="E679" s="56"/>
      <c r="F679" s="57">
        <v>1</v>
      </c>
      <c r="G679" s="57">
        <v>16.443000000000001</v>
      </c>
      <c r="H679" s="57"/>
      <c r="I679" s="57"/>
      <c r="J679" s="57">
        <f t="shared" si="114"/>
        <v>16.443000000000001</v>
      </c>
      <c r="K679" s="57">
        <f>+J679+J680</f>
        <v>16.973000000000003</v>
      </c>
      <c r="L679" s="57"/>
      <c r="M679" s="58"/>
      <c r="N679" s="59"/>
      <c r="O679" s="73"/>
    </row>
    <row r="680" spans="1:15" x14ac:dyDescent="0.3">
      <c r="A680" s="52">
        <v>9635</v>
      </c>
      <c r="B680" s="53"/>
      <c r="C680" s="72"/>
      <c r="D680" s="76" t="s">
        <v>500</v>
      </c>
      <c r="E680" s="56"/>
      <c r="F680" s="57">
        <v>2</v>
      </c>
      <c r="G680" s="57">
        <v>2.65</v>
      </c>
      <c r="H680" s="57"/>
      <c r="I680" s="57">
        <v>0.1</v>
      </c>
      <c r="J680" s="57">
        <f t="shared" si="114"/>
        <v>0.53</v>
      </c>
      <c r="K680" s="57"/>
      <c r="L680" s="57"/>
      <c r="M680" s="58"/>
      <c r="N680" s="59"/>
      <c r="O680" s="73"/>
    </row>
    <row r="681" spans="1:15" x14ac:dyDescent="0.3">
      <c r="A681" s="52">
        <v>9636</v>
      </c>
      <c r="B681" s="53"/>
      <c r="C681" s="72"/>
      <c r="D681" s="76" t="s">
        <v>501</v>
      </c>
      <c r="E681" s="56"/>
      <c r="F681" s="57">
        <v>1</v>
      </c>
      <c r="G681" s="57">
        <f>10.956+3.5</f>
        <v>14.456</v>
      </c>
      <c r="H681" s="57"/>
      <c r="I681" s="57"/>
      <c r="J681" s="57">
        <f t="shared" si="114"/>
        <v>14.456</v>
      </c>
      <c r="K681" s="57">
        <f>+J681+J682</f>
        <v>14.456</v>
      </c>
      <c r="L681" s="57"/>
      <c r="M681" s="58"/>
      <c r="N681" s="59"/>
      <c r="O681" s="73"/>
    </row>
    <row r="682" spans="1:15" ht="86.4" collapsed="1" x14ac:dyDescent="0.3">
      <c r="A682" s="52">
        <v>9637</v>
      </c>
      <c r="B682" s="53" t="s">
        <v>21</v>
      </c>
      <c r="C682" s="72" t="s">
        <v>502</v>
      </c>
      <c r="D682" s="75" t="s">
        <v>387</v>
      </c>
      <c r="E682" s="63" t="s">
        <v>36</v>
      </c>
      <c r="F682" s="57"/>
      <c r="G682" s="57"/>
      <c r="H682" s="57"/>
      <c r="I682" s="57"/>
      <c r="J682" s="57"/>
      <c r="K682" s="57"/>
      <c r="L682" s="57">
        <f>SUM(J683:J689)</f>
        <v>586.125</v>
      </c>
      <c r="M682" s="58">
        <v>586.125</v>
      </c>
      <c r="N682" s="59"/>
      <c r="O682" s="73">
        <f>+ROUND(M682*N682,2)</f>
        <v>0</v>
      </c>
    </row>
    <row r="683" spans="1:15" x14ac:dyDescent="0.3">
      <c r="A683" s="52">
        <v>9638</v>
      </c>
      <c r="B683" s="53"/>
      <c r="C683" s="72"/>
      <c r="D683" s="76" t="s">
        <v>503</v>
      </c>
      <c r="E683" s="56"/>
      <c r="F683" s="57">
        <v>1</v>
      </c>
      <c r="G683" s="57">
        <v>21.552</v>
      </c>
      <c r="H683" s="57"/>
      <c r="I683" s="57"/>
      <c r="J683" s="57">
        <f t="shared" ref="J683:J689" si="115">PRODUCT(F683:I683)</f>
        <v>21.552</v>
      </c>
      <c r="K683" s="57"/>
      <c r="L683" s="57"/>
      <c r="M683" s="58"/>
      <c r="N683" s="59"/>
      <c r="O683" s="73"/>
    </row>
    <row r="684" spans="1:15" x14ac:dyDescent="0.3">
      <c r="A684" s="52">
        <v>9639</v>
      </c>
      <c r="B684" s="53"/>
      <c r="C684" s="72"/>
      <c r="D684" s="76" t="s">
        <v>473</v>
      </c>
      <c r="E684" s="56"/>
      <c r="F684" s="57">
        <v>1</v>
      </c>
      <c r="G684" s="57">
        <v>202.84200000000001</v>
      </c>
      <c r="H684" s="57"/>
      <c r="I684" s="57"/>
      <c r="J684" s="57">
        <f t="shared" si="115"/>
        <v>202.84200000000001</v>
      </c>
      <c r="K684" s="57"/>
      <c r="L684" s="57"/>
      <c r="M684" s="58"/>
      <c r="N684" s="59"/>
      <c r="O684" s="73"/>
    </row>
    <row r="685" spans="1:15" x14ac:dyDescent="0.3">
      <c r="A685" s="52">
        <v>9640</v>
      </c>
      <c r="B685" s="53"/>
      <c r="C685" s="72"/>
      <c r="D685" s="76" t="s">
        <v>504</v>
      </c>
      <c r="E685" s="56"/>
      <c r="F685" s="57">
        <v>1</v>
      </c>
      <c r="G685" s="57">
        <v>92.144000000000005</v>
      </c>
      <c r="H685" s="57"/>
      <c r="I685" s="57"/>
      <c r="J685" s="57">
        <f t="shared" si="115"/>
        <v>92.144000000000005</v>
      </c>
      <c r="K685" s="57"/>
      <c r="L685" s="57"/>
      <c r="M685" s="58"/>
      <c r="N685" s="59"/>
      <c r="O685" s="73"/>
    </row>
    <row r="686" spans="1:15" x14ac:dyDescent="0.3">
      <c r="A686" s="52">
        <v>9641</v>
      </c>
      <c r="B686" s="53"/>
      <c r="C686" s="72"/>
      <c r="D686" s="76" t="s">
        <v>493</v>
      </c>
      <c r="E686" s="56"/>
      <c r="F686" s="57">
        <v>1</v>
      </c>
      <c r="G686" s="57">
        <v>72.837000000000003</v>
      </c>
      <c r="H686" s="57"/>
      <c r="I686" s="57"/>
      <c r="J686" s="57">
        <f t="shared" si="115"/>
        <v>72.837000000000003</v>
      </c>
      <c r="K686" s="57"/>
      <c r="L686" s="57"/>
      <c r="M686" s="58"/>
      <c r="N686" s="59"/>
      <c r="O686" s="73"/>
    </row>
    <row r="687" spans="1:15" x14ac:dyDescent="0.3">
      <c r="A687" s="52">
        <v>9642</v>
      </c>
      <c r="B687" s="53"/>
      <c r="C687" s="72"/>
      <c r="D687" s="74" t="s">
        <v>437</v>
      </c>
      <c r="E687" s="56"/>
      <c r="F687" s="57">
        <v>1</v>
      </c>
      <c r="G687" s="57">
        <v>2.988</v>
      </c>
      <c r="H687" s="57"/>
      <c r="I687" s="57"/>
      <c r="J687" s="57">
        <f t="shared" si="115"/>
        <v>2.988</v>
      </c>
      <c r="K687" s="57"/>
      <c r="L687" s="57"/>
      <c r="M687" s="58"/>
      <c r="N687" s="59"/>
      <c r="O687" s="73"/>
    </row>
    <row r="688" spans="1:15" x14ac:dyDescent="0.3">
      <c r="A688" s="52">
        <v>9643</v>
      </c>
      <c r="B688" s="53"/>
      <c r="C688" s="72"/>
      <c r="D688" s="74" t="s">
        <v>439</v>
      </c>
      <c r="E688" s="56"/>
      <c r="F688" s="57">
        <v>1</v>
      </c>
      <c r="G688" s="57">
        <v>26.314</v>
      </c>
      <c r="H688" s="57"/>
      <c r="I688" s="57"/>
      <c r="J688" s="57">
        <f t="shared" si="115"/>
        <v>26.314</v>
      </c>
      <c r="K688" s="57"/>
      <c r="L688" s="57"/>
      <c r="M688" s="58"/>
      <c r="N688" s="59"/>
      <c r="O688" s="73"/>
    </row>
    <row r="689" spans="1:15" x14ac:dyDescent="0.3">
      <c r="A689" s="52">
        <v>9644</v>
      </c>
      <c r="B689" s="53"/>
      <c r="C689" s="72"/>
      <c r="D689" s="74" t="s">
        <v>388</v>
      </c>
      <c r="E689" s="56"/>
      <c r="F689" s="57">
        <v>1</v>
      </c>
      <c r="G689" s="57">
        <f>SUM(J691:J697)</f>
        <v>167.44800000000004</v>
      </c>
      <c r="H689" s="57"/>
      <c r="I689" s="57"/>
      <c r="J689" s="57">
        <f t="shared" si="115"/>
        <v>167.44800000000004</v>
      </c>
      <c r="K689" s="57"/>
      <c r="L689" s="57"/>
      <c r="M689" s="58"/>
      <c r="N689" s="59"/>
      <c r="O689" s="73"/>
    </row>
    <row r="690" spans="1:15" ht="129.6" collapsed="1" x14ac:dyDescent="0.3">
      <c r="A690" s="52">
        <v>9645</v>
      </c>
      <c r="B690" s="53" t="s">
        <v>21</v>
      </c>
      <c r="C690" s="72" t="s">
        <v>389</v>
      </c>
      <c r="D690" s="75" t="s">
        <v>390</v>
      </c>
      <c r="E690" s="63" t="s">
        <v>36</v>
      </c>
      <c r="F690" s="57"/>
      <c r="G690" s="57"/>
      <c r="H690" s="57"/>
      <c r="I690" s="57"/>
      <c r="J690" s="57"/>
      <c r="K690" s="57"/>
      <c r="L690" s="57">
        <f>SUM(J691:J697)</f>
        <v>167.44800000000004</v>
      </c>
      <c r="M690" s="58">
        <v>167.44800000000001</v>
      </c>
      <c r="N690" s="59"/>
      <c r="O690" s="73">
        <f>+ROUND(M690*N690,2)</f>
        <v>0</v>
      </c>
    </row>
    <row r="691" spans="1:15" x14ac:dyDescent="0.3">
      <c r="A691" s="52">
        <v>9646</v>
      </c>
      <c r="B691" s="53"/>
      <c r="C691" s="72"/>
      <c r="D691" s="76" t="s">
        <v>505</v>
      </c>
      <c r="E691" s="56"/>
      <c r="F691" s="57">
        <v>1</v>
      </c>
      <c r="G691" s="57">
        <v>38.091999999999999</v>
      </c>
      <c r="H691" s="57"/>
      <c r="I691" s="57"/>
      <c r="J691" s="57">
        <f t="shared" ref="J691:J696" si="116">PRODUCT(F691:I691)</f>
        <v>38.091999999999999</v>
      </c>
      <c r="K691" s="57"/>
      <c r="L691" s="57"/>
      <c r="M691" s="58"/>
      <c r="N691" s="59"/>
      <c r="O691" s="73"/>
    </row>
    <row r="692" spans="1:15" x14ac:dyDescent="0.3">
      <c r="A692" s="52">
        <v>9647</v>
      </c>
      <c r="B692" s="53"/>
      <c r="C692" s="72"/>
      <c r="D692" s="76" t="s">
        <v>506</v>
      </c>
      <c r="E692" s="56"/>
      <c r="F692" s="57">
        <v>1</v>
      </c>
      <c r="G692" s="57">
        <v>4.8710000000000004</v>
      </c>
      <c r="H692" s="57"/>
      <c r="I692" s="57"/>
      <c r="J692" s="57">
        <f t="shared" si="116"/>
        <v>4.8710000000000004</v>
      </c>
      <c r="K692" s="57"/>
      <c r="L692" s="57"/>
      <c r="M692" s="58"/>
      <c r="N692" s="59"/>
      <c r="O692" s="73"/>
    </row>
    <row r="693" spans="1:15" x14ac:dyDescent="0.3">
      <c r="A693" s="52">
        <v>9648</v>
      </c>
      <c r="B693" s="53"/>
      <c r="C693" s="72"/>
      <c r="D693" s="76" t="s">
        <v>471</v>
      </c>
      <c r="E693" s="56"/>
      <c r="F693" s="57">
        <v>1</v>
      </c>
      <c r="G693" s="57">
        <v>23.577000000000002</v>
      </c>
      <c r="H693" s="57"/>
      <c r="I693" s="57"/>
      <c r="J693" s="57">
        <f t="shared" si="116"/>
        <v>23.577000000000002</v>
      </c>
      <c r="K693" s="57"/>
      <c r="L693" s="57"/>
      <c r="M693" s="58"/>
      <c r="N693" s="59"/>
      <c r="O693" s="73"/>
    </row>
    <row r="694" spans="1:15" x14ac:dyDescent="0.3">
      <c r="A694" s="52">
        <v>9649</v>
      </c>
      <c r="B694" s="53"/>
      <c r="C694" s="72"/>
      <c r="D694" s="74" t="s">
        <v>439</v>
      </c>
      <c r="E694" s="56"/>
      <c r="F694" s="57">
        <v>1</v>
      </c>
      <c r="G694" s="57">
        <v>26.314</v>
      </c>
      <c r="H694" s="57"/>
      <c r="I694" s="57"/>
      <c r="J694" s="57">
        <f t="shared" si="116"/>
        <v>26.314</v>
      </c>
      <c r="K694" s="57"/>
      <c r="L694" s="57"/>
      <c r="M694" s="58"/>
      <c r="N694" s="59"/>
      <c r="O694" s="73"/>
    </row>
    <row r="695" spans="1:15" x14ac:dyDescent="0.3">
      <c r="A695" s="52">
        <v>9650</v>
      </c>
      <c r="B695" s="53"/>
      <c r="C695" s="72"/>
      <c r="D695" s="74" t="s">
        <v>437</v>
      </c>
      <c r="E695" s="56"/>
      <c r="F695" s="57">
        <v>1</v>
      </c>
      <c r="G695" s="57">
        <v>16.238</v>
      </c>
      <c r="H695" s="57"/>
      <c r="I695" s="57"/>
      <c r="J695" s="57">
        <f t="shared" si="116"/>
        <v>16.238</v>
      </c>
      <c r="K695" s="57"/>
      <c r="L695" s="57"/>
      <c r="M695" s="58"/>
      <c r="N695" s="59"/>
      <c r="O695" s="73"/>
    </row>
    <row r="696" spans="1:15" x14ac:dyDescent="0.3">
      <c r="A696" s="52">
        <v>9651</v>
      </c>
      <c r="B696" s="53"/>
      <c r="C696" s="72"/>
      <c r="D696" s="76" t="s">
        <v>504</v>
      </c>
      <c r="E696" s="56"/>
      <c r="F696" s="57">
        <v>1</v>
      </c>
      <c r="G696" s="57">
        <v>10.686</v>
      </c>
      <c r="H696" s="57"/>
      <c r="I696" s="57"/>
      <c r="J696" s="57">
        <f t="shared" si="116"/>
        <v>10.686</v>
      </c>
      <c r="K696" s="57"/>
      <c r="L696" s="57"/>
      <c r="M696" s="58"/>
      <c r="N696" s="59"/>
      <c r="O696" s="73"/>
    </row>
    <row r="697" spans="1:15" x14ac:dyDescent="0.3">
      <c r="A697" s="52">
        <v>9652</v>
      </c>
      <c r="B697" s="53"/>
      <c r="C697" s="72"/>
      <c r="D697" s="76" t="s">
        <v>507</v>
      </c>
      <c r="E697" s="56"/>
      <c r="F697" s="57"/>
      <c r="G697" s="57"/>
      <c r="H697" s="57"/>
      <c r="I697" s="57"/>
      <c r="J697" s="57">
        <f>PRODUCT(F698:I698)+PRODUCT(F699:I699)+PRODUCT(F700:I700)</f>
        <v>47.67</v>
      </c>
      <c r="K697" s="57"/>
      <c r="L697" s="57"/>
      <c r="M697" s="58"/>
      <c r="N697" s="59"/>
      <c r="O697" s="73"/>
    </row>
    <row r="698" spans="1:15" x14ac:dyDescent="0.3">
      <c r="A698" s="52">
        <v>9653</v>
      </c>
      <c r="B698" s="53"/>
      <c r="C698" s="72"/>
      <c r="D698" s="76" t="s">
        <v>392</v>
      </c>
      <c r="E698" s="56"/>
      <c r="F698" s="57">
        <v>1</v>
      </c>
      <c r="G698" s="57">
        <v>4.2</v>
      </c>
      <c r="H698" s="57">
        <v>1.5</v>
      </c>
      <c r="I698" s="57"/>
      <c r="J698" s="57"/>
      <c r="K698" s="57"/>
      <c r="L698" s="57"/>
      <c r="M698" s="58"/>
      <c r="N698" s="59"/>
      <c r="O698" s="73"/>
    </row>
    <row r="699" spans="1:15" x14ac:dyDescent="0.3">
      <c r="A699" s="52">
        <v>9654</v>
      </c>
      <c r="B699" s="53"/>
      <c r="C699" s="72"/>
      <c r="D699" s="76" t="s">
        <v>393</v>
      </c>
      <c r="E699" s="56"/>
      <c r="F699" s="57">
        <f>10+10</f>
        <v>20</v>
      </c>
      <c r="G699" s="57">
        <v>4.2</v>
      </c>
      <c r="H699" s="57">
        <v>0.3</v>
      </c>
      <c r="I699" s="57"/>
      <c r="J699" s="57"/>
      <c r="K699" s="57"/>
      <c r="L699" s="57"/>
      <c r="M699" s="58"/>
      <c r="N699" s="59"/>
      <c r="O699" s="73"/>
    </row>
    <row r="700" spans="1:15" x14ac:dyDescent="0.3">
      <c r="A700" s="52">
        <v>9655</v>
      </c>
      <c r="B700" s="53"/>
      <c r="C700" s="72"/>
      <c r="D700" s="76" t="s">
        <v>399</v>
      </c>
      <c r="E700" s="56"/>
      <c r="F700" s="57">
        <f>11+11</f>
        <v>22</v>
      </c>
      <c r="G700" s="57">
        <v>4.2</v>
      </c>
      <c r="H700" s="57">
        <v>0.17499999999999999</v>
      </c>
      <c r="I700" s="57"/>
      <c r="J700" s="57"/>
      <c r="K700" s="57"/>
      <c r="L700" s="57"/>
      <c r="M700" s="58"/>
      <c r="N700" s="59"/>
      <c r="O700" s="73"/>
    </row>
    <row r="701" spans="1:15" ht="144" collapsed="1" x14ac:dyDescent="0.3">
      <c r="A701" s="52">
        <v>9656</v>
      </c>
      <c r="B701" s="53" t="s">
        <v>21</v>
      </c>
      <c r="C701" s="72" t="s">
        <v>508</v>
      </c>
      <c r="D701" s="75" t="s">
        <v>159</v>
      </c>
      <c r="E701" s="63" t="s">
        <v>36</v>
      </c>
      <c r="F701" s="57"/>
      <c r="G701" s="57"/>
      <c r="H701" s="57"/>
      <c r="I701" s="57"/>
      <c r="J701" s="57"/>
      <c r="K701" s="57"/>
      <c r="L701" s="57">
        <f>SUM(J702:J702)</f>
        <v>4.867</v>
      </c>
      <c r="M701" s="58">
        <v>4.867</v>
      </c>
      <c r="N701" s="59"/>
      <c r="O701" s="73">
        <f>+ROUND(M701*N701,2)</f>
        <v>0</v>
      </c>
    </row>
    <row r="702" spans="1:15" x14ac:dyDescent="0.3">
      <c r="A702" s="52">
        <v>9657</v>
      </c>
      <c r="B702" s="53"/>
      <c r="C702" s="72"/>
      <c r="D702" s="76" t="s">
        <v>478</v>
      </c>
      <c r="E702" s="56"/>
      <c r="F702" s="57">
        <v>1</v>
      </c>
      <c r="G702" s="57">
        <v>4.867</v>
      </c>
      <c r="H702" s="57"/>
      <c r="I702" s="57"/>
      <c r="J702" s="57">
        <f t="shared" ref="J702" si="117">PRODUCT(F702:I702)</f>
        <v>4.867</v>
      </c>
      <c r="K702" s="57"/>
      <c r="L702" s="57"/>
      <c r="M702" s="58"/>
      <c r="N702" s="59"/>
      <c r="O702" s="73"/>
    </row>
    <row r="703" spans="1:15" ht="158.4" collapsed="1" x14ac:dyDescent="0.3">
      <c r="A703" s="52">
        <v>9658</v>
      </c>
      <c r="B703" s="53" t="s">
        <v>21</v>
      </c>
      <c r="C703" s="72" t="s">
        <v>509</v>
      </c>
      <c r="D703" s="75" t="s">
        <v>161</v>
      </c>
      <c r="E703" s="63" t="s">
        <v>36</v>
      </c>
      <c r="F703" s="57"/>
      <c r="G703" s="57"/>
      <c r="H703" s="57"/>
      <c r="I703" s="57"/>
      <c r="J703" s="57"/>
      <c r="K703" s="57"/>
      <c r="L703" s="57">
        <f>SUM(J704:J709)</f>
        <v>245.13900000000001</v>
      </c>
      <c r="M703" s="58">
        <v>245.13900000000001</v>
      </c>
      <c r="N703" s="59"/>
      <c r="O703" s="73">
        <f>+ROUND(M703*N703,2)</f>
        <v>0</v>
      </c>
    </row>
    <row r="704" spans="1:15" x14ac:dyDescent="0.3">
      <c r="A704" s="52">
        <v>9659</v>
      </c>
      <c r="B704" s="53"/>
      <c r="C704" s="72"/>
      <c r="D704" s="76" t="s">
        <v>456</v>
      </c>
      <c r="E704" s="56"/>
      <c r="F704" s="57">
        <v>1</v>
      </c>
      <c r="G704" s="57">
        <v>45.73</v>
      </c>
      <c r="H704" s="57"/>
      <c r="I704" s="57"/>
      <c r="J704" s="57">
        <f t="shared" ref="J704:J709" si="118">PRODUCT(F704:I704)</f>
        <v>45.73</v>
      </c>
      <c r="K704" s="57"/>
      <c r="L704" s="57"/>
      <c r="M704" s="58"/>
      <c r="N704" s="59"/>
      <c r="O704" s="73"/>
    </row>
    <row r="705" spans="1:15" x14ac:dyDescent="0.3">
      <c r="A705" s="52">
        <v>9660</v>
      </c>
      <c r="B705" s="53"/>
      <c r="C705" s="72"/>
      <c r="D705" s="76" t="s">
        <v>474</v>
      </c>
      <c r="E705" s="56"/>
      <c r="F705" s="57">
        <v>1</v>
      </c>
      <c r="G705" s="57">
        <v>110.614</v>
      </c>
      <c r="H705" s="57"/>
      <c r="I705" s="57"/>
      <c r="J705" s="57">
        <f t="shared" si="118"/>
        <v>110.614</v>
      </c>
      <c r="K705" s="57"/>
      <c r="L705" s="57"/>
      <c r="M705" s="58"/>
      <c r="N705" s="59"/>
      <c r="O705" s="73"/>
    </row>
    <row r="706" spans="1:15" x14ac:dyDescent="0.3">
      <c r="A706" s="52">
        <v>9661</v>
      </c>
      <c r="B706" s="53"/>
      <c r="C706" s="72"/>
      <c r="D706" s="76" t="s">
        <v>435</v>
      </c>
      <c r="E706" s="56"/>
      <c r="F706" s="57">
        <v>1</v>
      </c>
      <c r="G706" s="57">
        <v>9.0210000000000008</v>
      </c>
      <c r="H706" s="57"/>
      <c r="I706" s="57"/>
      <c r="J706" s="57">
        <f t="shared" si="118"/>
        <v>9.0210000000000008</v>
      </c>
      <c r="K706" s="57"/>
      <c r="L706" s="57"/>
      <c r="M706" s="58"/>
      <c r="N706" s="59"/>
      <c r="O706" s="73"/>
    </row>
    <row r="707" spans="1:15" x14ac:dyDescent="0.3">
      <c r="A707" s="52">
        <v>9662</v>
      </c>
      <c r="B707" s="53"/>
      <c r="C707" s="72"/>
      <c r="D707" s="74" t="s">
        <v>497</v>
      </c>
      <c r="E707" s="56"/>
      <c r="F707" s="57">
        <v>1</v>
      </c>
      <c r="G707" s="57">
        <v>29.222000000000001</v>
      </c>
      <c r="H707" s="57"/>
      <c r="I707" s="57"/>
      <c r="J707" s="57">
        <f t="shared" si="118"/>
        <v>29.222000000000001</v>
      </c>
      <c r="K707" s="57"/>
      <c r="L707" s="57"/>
      <c r="M707" s="58"/>
      <c r="N707" s="59"/>
      <c r="O707" s="73"/>
    </row>
    <row r="708" spans="1:15" x14ac:dyDescent="0.3">
      <c r="A708" s="52">
        <v>9663</v>
      </c>
      <c r="B708" s="53"/>
      <c r="C708" s="72"/>
      <c r="D708" s="76" t="s">
        <v>453</v>
      </c>
      <c r="E708" s="56"/>
      <c r="F708" s="57">
        <v>1</v>
      </c>
      <c r="G708" s="57">
        <v>16.099</v>
      </c>
      <c r="H708" s="57"/>
      <c r="I708" s="57"/>
      <c r="J708" s="57">
        <f t="shared" si="118"/>
        <v>16.099</v>
      </c>
      <c r="K708" s="57"/>
      <c r="L708" s="57"/>
      <c r="M708" s="58"/>
      <c r="N708" s="59"/>
      <c r="O708" s="73"/>
    </row>
    <row r="709" spans="1:15" x14ac:dyDescent="0.3">
      <c r="A709" s="52">
        <v>9664</v>
      </c>
      <c r="B709" s="53"/>
      <c r="C709" s="72"/>
      <c r="D709" s="76" t="s">
        <v>454</v>
      </c>
      <c r="E709" s="56"/>
      <c r="F709" s="57">
        <v>1</v>
      </c>
      <c r="G709" s="57">
        <v>34.453000000000003</v>
      </c>
      <c r="H709" s="57"/>
      <c r="I709" s="57"/>
      <c r="J709" s="57">
        <f t="shared" si="118"/>
        <v>34.453000000000003</v>
      </c>
      <c r="K709" s="57"/>
      <c r="L709" s="57"/>
      <c r="M709" s="58"/>
      <c r="N709" s="59"/>
      <c r="O709" s="73"/>
    </row>
    <row r="710" spans="1:15" x14ac:dyDescent="0.3">
      <c r="A710" s="52">
        <v>9665</v>
      </c>
      <c r="B710" s="53" t="s">
        <v>21</v>
      </c>
      <c r="C710" s="54" t="s">
        <v>510</v>
      </c>
      <c r="D710" s="55" t="s">
        <v>86</v>
      </c>
      <c r="E710" s="63"/>
      <c r="F710" s="57"/>
      <c r="G710" s="57"/>
      <c r="H710" s="57"/>
      <c r="I710" s="57"/>
      <c r="J710" s="57"/>
      <c r="K710" s="57"/>
      <c r="L710" s="57"/>
      <c r="M710" s="58"/>
      <c r="N710" s="59"/>
      <c r="O710" s="73"/>
    </row>
    <row r="711" spans="1:15" ht="244.8" x14ac:dyDescent="0.3">
      <c r="A711" s="52">
        <v>9666</v>
      </c>
      <c r="B711" s="53"/>
      <c r="C711" s="54"/>
      <c r="D711" s="78" t="s">
        <v>511</v>
      </c>
      <c r="E711" s="56" t="s">
        <v>89</v>
      </c>
      <c r="F711" s="57"/>
      <c r="G711" s="57"/>
      <c r="H711" s="57"/>
      <c r="I711" s="57"/>
      <c r="J711" s="57"/>
      <c r="K711" s="57"/>
      <c r="L711" s="57">
        <f>SUM(J712:J713)</f>
        <v>1</v>
      </c>
      <c r="M711" s="58">
        <v>1</v>
      </c>
      <c r="N711" s="59"/>
      <c r="O711" s="73">
        <f>+ROUND(M711*N711,2)</f>
        <v>0</v>
      </c>
    </row>
    <row r="712" spans="1:15" x14ac:dyDescent="0.3">
      <c r="A712" s="52">
        <v>9667</v>
      </c>
      <c r="B712" s="53"/>
      <c r="C712" s="54"/>
      <c r="D712" s="74" t="s">
        <v>437</v>
      </c>
      <c r="E712" s="56"/>
      <c r="F712" s="57"/>
      <c r="G712" s="57"/>
      <c r="H712" s="57"/>
      <c r="I712" s="57"/>
      <c r="J712" s="57"/>
      <c r="K712" s="57"/>
      <c r="L712" s="57"/>
      <c r="M712" s="58"/>
      <c r="N712" s="59"/>
      <c r="O712" s="73"/>
    </row>
    <row r="713" spans="1:15" x14ac:dyDescent="0.3">
      <c r="A713" s="52">
        <v>9668</v>
      </c>
      <c r="B713" s="53"/>
      <c r="C713" s="54"/>
      <c r="D713" s="74" t="s">
        <v>512</v>
      </c>
      <c r="E713" s="56"/>
      <c r="F713" s="57">
        <v>1</v>
      </c>
      <c r="G713" s="57"/>
      <c r="H713" s="57"/>
      <c r="I713" s="57"/>
      <c r="J713" s="57">
        <f>PRODUCT(F713:I713)</f>
        <v>1</v>
      </c>
      <c r="K713" s="57"/>
      <c r="L713" s="57"/>
      <c r="M713" s="58"/>
      <c r="N713" s="59"/>
      <c r="O713" s="73"/>
    </row>
    <row r="714" spans="1:15" ht="201.6" x14ac:dyDescent="0.3">
      <c r="A714" s="52">
        <v>9669</v>
      </c>
      <c r="B714" s="53"/>
      <c r="C714" s="54"/>
      <c r="D714" s="78" t="s">
        <v>165</v>
      </c>
      <c r="E714" s="56" t="s">
        <v>89</v>
      </c>
      <c r="F714" s="57"/>
      <c r="G714" s="57"/>
      <c r="H714" s="57"/>
      <c r="I714" s="57"/>
      <c r="J714" s="57"/>
      <c r="K714" s="57"/>
      <c r="L714" s="57">
        <f>SUM(J715:J718)</f>
        <v>2</v>
      </c>
      <c r="M714" s="58">
        <v>2</v>
      </c>
      <c r="N714" s="59"/>
      <c r="O714" s="73">
        <f>+ROUND(M714*N714,2)</f>
        <v>0</v>
      </c>
    </row>
    <row r="715" spans="1:15" x14ac:dyDescent="0.3">
      <c r="A715" s="52">
        <v>9670</v>
      </c>
      <c r="B715" s="53"/>
      <c r="C715" s="54"/>
      <c r="D715" s="74" t="s">
        <v>513</v>
      </c>
      <c r="E715" s="56"/>
      <c r="F715" s="57"/>
      <c r="G715" s="57"/>
      <c r="H715" s="57"/>
      <c r="I715" s="57"/>
      <c r="J715" s="57"/>
      <c r="K715" s="57"/>
      <c r="L715" s="57"/>
      <c r="M715" s="58"/>
      <c r="N715" s="59"/>
      <c r="O715" s="73"/>
    </row>
    <row r="716" spans="1:15" x14ac:dyDescent="0.3">
      <c r="A716" s="52">
        <v>9671</v>
      </c>
      <c r="B716" s="53"/>
      <c r="C716" s="54"/>
      <c r="D716" s="74" t="s">
        <v>514</v>
      </c>
      <c r="E716" s="56"/>
      <c r="F716" s="57">
        <v>1</v>
      </c>
      <c r="G716" s="57"/>
      <c r="H716" s="57"/>
      <c r="I716" s="57"/>
      <c r="J716" s="57">
        <f t="shared" ref="J716:J718" si="119">PRODUCT(F716:I716)</f>
        <v>1</v>
      </c>
      <c r="K716" s="57"/>
      <c r="L716" s="57"/>
      <c r="M716" s="58"/>
      <c r="N716" s="59"/>
      <c r="O716" s="73"/>
    </row>
    <row r="717" spans="1:15" x14ac:dyDescent="0.3">
      <c r="A717" s="52">
        <v>9672</v>
      </c>
      <c r="B717" s="53"/>
      <c r="C717" s="54"/>
      <c r="D717" s="74" t="s">
        <v>435</v>
      </c>
      <c r="E717" s="63"/>
      <c r="F717" s="57"/>
      <c r="G717" s="57"/>
      <c r="H717" s="57"/>
      <c r="I717" s="57"/>
      <c r="J717" s="57"/>
      <c r="K717" s="57"/>
      <c r="L717" s="57"/>
      <c r="M717" s="58"/>
      <c r="N717" s="59"/>
      <c r="O717" s="73"/>
    </row>
    <row r="718" spans="1:15" x14ac:dyDescent="0.3">
      <c r="A718" s="52">
        <v>9673</v>
      </c>
      <c r="B718" s="53"/>
      <c r="C718" s="54"/>
      <c r="D718" s="74" t="s">
        <v>515</v>
      </c>
      <c r="E718" s="63"/>
      <c r="F718" s="57">
        <v>1</v>
      </c>
      <c r="G718" s="57"/>
      <c r="H718" s="57"/>
      <c r="I718" s="57"/>
      <c r="J718" s="57">
        <f t="shared" si="119"/>
        <v>1</v>
      </c>
      <c r="K718" s="57"/>
      <c r="L718" s="57"/>
      <c r="M718" s="58"/>
      <c r="N718" s="59"/>
      <c r="O718" s="73"/>
    </row>
    <row r="719" spans="1:15" ht="273.60000000000002" x14ac:dyDescent="0.3">
      <c r="A719" s="52">
        <v>9674</v>
      </c>
      <c r="B719" s="53"/>
      <c r="C719" s="54"/>
      <c r="D719" s="78" t="s">
        <v>516</v>
      </c>
      <c r="E719" s="56" t="s">
        <v>89</v>
      </c>
      <c r="F719" s="57"/>
      <c r="G719" s="57"/>
      <c r="H719" s="57"/>
      <c r="I719" s="57"/>
      <c r="J719" s="57"/>
      <c r="K719" s="57"/>
      <c r="L719" s="57">
        <f>SUM(J720)</f>
        <v>1</v>
      </c>
      <c r="M719" s="58">
        <v>1</v>
      </c>
      <c r="N719" s="59"/>
      <c r="O719" s="73">
        <f>+ROUND(M719*N719,2)</f>
        <v>0</v>
      </c>
    </row>
    <row r="720" spans="1:15" x14ac:dyDescent="0.3">
      <c r="A720" s="52">
        <v>9675</v>
      </c>
      <c r="B720" s="53"/>
      <c r="C720" s="54"/>
      <c r="D720" s="74" t="s">
        <v>517</v>
      </c>
      <c r="E720" s="56"/>
      <c r="F720" s="57">
        <v>1</v>
      </c>
      <c r="G720" s="57"/>
      <c r="H720" s="57"/>
      <c r="I720" s="57"/>
      <c r="J720" s="57">
        <f>PRODUCT(F720:I720)</f>
        <v>1</v>
      </c>
      <c r="K720" s="57"/>
      <c r="L720" s="57"/>
      <c r="M720" s="58"/>
      <c r="N720" s="59"/>
      <c r="O720" s="73"/>
    </row>
    <row r="721" spans="1:15" ht="129.6" collapsed="1" x14ac:dyDescent="0.3">
      <c r="A721" s="52">
        <v>9676</v>
      </c>
      <c r="B721" s="53" t="s">
        <v>21</v>
      </c>
      <c r="C721" s="72" t="s">
        <v>518</v>
      </c>
      <c r="D721" s="75" t="s">
        <v>519</v>
      </c>
      <c r="E721" s="56" t="s">
        <v>89</v>
      </c>
      <c r="F721" s="57"/>
      <c r="G721" s="57"/>
      <c r="H721" s="57"/>
      <c r="I721" s="57"/>
      <c r="J721" s="57"/>
      <c r="K721" s="57"/>
      <c r="L721" s="57">
        <f>SUM(J722:J725)</f>
        <v>2</v>
      </c>
      <c r="M721" s="58">
        <v>2</v>
      </c>
      <c r="N721" s="59"/>
      <c r="O721" s="73">
        <f>+ROUND(M721*N721,2)</f>
        <v>0</v>
      </c>
    </row>
    <row r="722" spans="1:15" x14ac:dyDescent="0.3">
      <c r="A722" s="52">
        <v>9677</v>
      </c>
      <c r="B722" s="53"/>
      <c r="C722" s="72"/>
      <c r="D722" s="76" t="s">
        <v>520</v>
      </c>
      <c r="E722" s="56"/>
      <c r="F722" s="57"/>
      <c r="G722" s="57"/>
      <c r="H722" s="57"/>
      <c r="I722" s="57"/>
      <c r="J722" s="57"/>
      <c r="K722" s="57"/>
      <c r="L722" s="57"/>
      <c r="M722" s="58"/>
      <c r="N722" s="59"/>
      <c r="O722" s="73"/>
    </row>
    <row r="723" spans="1:15" x14ac:dyDescent="0.3">
      <c r="A723" s="52">
        <v>9678</v>
      </c>
      <c r="B723" s="53"/>
      <c r="C723" s="72"/>
      <c r="D723" s="81" t="s">
        <v>521</v>
      </c>
      <c r="E723" s="56"/>
      <c r="F723" s="57">
        <v>1</v>
      </c>
      <c r="G723" s="57"/>
      <c r="H723" s="57"/>
      <c r="I723" s="57"/>
      <c r="J723" s="57">
        <f t="shared" ref="J723:J725" si="120">PRODUCT(F723:I723)</f>
        <v>1</v>
      </c>
      <c r="K723" s="57"/>
      <c r="L723" s="57"/>
      <c r="M723" s="58"/>
      <c r="N723" s="59"/>
      <c r="O723" s="73"/>
    </row>
    <row r="724" spans="1:15" x14ac:dyDescent="0.3">
      <c r="A724" s="52">
        <v>9679</v>
      </c>
      <c r="B724" s="53"/>
      <c r="C724" s="72"/>
      <c r="D724" s="76" t="s">
        <v>520</v>
      </c>
      <c r="E724" s="56"/>
      <c r="F724" s="57"/>
      <c r="G724" s="57"/>
      <c r="H724" s="57"/>
      <c r="I724" s="57"/>
      <c r="J724" s="57"/>
      <c r="K724" s="57"/>
      <c r="L724" s="57"/>
      <c r="M724" s="58"/>
      <c r="N724" s="59"/>
      <c r="O724" s="73"/>
    </row>
    <row r="725" spans="1:15" x14ac:dyDescent="0.3">
      <c r="A725" s="52">
        <v>9680</v>
      </c>
      <c r="B725" s="53"/>
      <c r="C725" s="72"/>
      <c r="D725" s="76" t="s">
        <v>522</v>
      </c>
      <c r="E725" s="56"/>
      <c r="F725" s="57">
        <v>1</v>
      </c>
      <c r="G725" s="57"/>
      <c r="H725" s="57"/>
      <c r="I725" s="57"/>
      <c r="J725" s="57">
        <f t="shared" si="120"/>
        <v>1</v>
      </c>
      <c r="K725" s="57"/>
      <c r="L725" s="57"/>
      <c r="M725" s="58"/>
      <c r="N725" s="59"/>
      <c r="O725" s="73"/>
    </row>
    <row r="726" spans="1:15" ht="201.6" x14ac:dyDescent="0.3">
      <c r="A726" s="52">
        <v>9681</v>
      </c>
      <c r="B726" s="53"/>
      <c r="C726" s="72"/>
      <c r="D726" s="75" t="s">
        <v>523</v>
      </c>
      <c r="E726" s="56" t="s">
        <v>89</v>
      </c>
      <c r="F726" s="57"/>
      <c r="G726" s="57"/>
      <c r="H726" s="57"/>
      <c r="I726" s="57"/>
      <c r="J726" s="57"/>
      <c r="K726" s="57"/>
      <c r="L726" s="57">
        <f>K727</f>
        <v>3</v>
      </c>
      <c r="M726" s="58">
        <v>3</v>
      </c>
      <c r="N726" s="59"/>
      <c r="O726" s="73">
        <f>+ROUND(M726*N726,2)</f>
        <v>0</v>
      </c>
    </row>
    <row r="727" spans="1:15" x14ac:dyDescent="0.3">
      <c r="A727" s="52">
        <v>9682</v>
      </c>
      <c r="B727" s="53"/>
      <c r="C727" s="72"/>
      <c r="D727" s="76" t="s">
        <v>463</v>
      </c>
      <c r="E727" s="56"/>
      <c r="F727" s="57"/>
      <c r="G727" s="57"/>
      <c r="H727" s="57"/>
      <c r="I727" s="57"/>
      <c r="J727" s="57"/>
      <c r="K727" s="57">
        <f>SUM(J728:J730)</f>
        <v>3</v>
      </c>
      <c r="L727" s="57"/>
      <c r="M727" s="58"/>
      <c r="N727" s="59"/>
      <c r="O727" s="73"/>
    </row>
    <row r="728" spans="1:15" x14ac:dyDescent="0.3">
      <c r="A728" s="52">
        <v>9683</v>
      </c>
      <c r="B728" s="53"/>
      <c r="C728" s="72"/>
      <c r="D728" s="76" t="s">
        <v>524</v>
      </c>
      <c r="E728" s="56"/>
      <c r="F728" s="57">
        <v>1</v>
      </c>
      <c r="G728" s="57"/>
      <c r="H728" s="57"/>
      <c r="I728" s="57"/>
      <c r="J728" s="57">
        <f t="shared" ref="J728:J730" si="121">PRODUCT(F728:I728)</f>
        <v>1</v>
      </c>
      <c r="K728" s="57"/>
      <c r="L728" s="57"/>
      <c r="M728" s="58"/>
      <c r="N728" s="59"/>
      <c r="O728" s="73"/>
    </row>
    <row r="729" spans="1:15" x14ac:dyDescent="0.3">
      <c r="A729" s="52">
        <v>9684</v>
      </c>
      <c r="B729" s="53"/>
      <c r="C729" s="72"/>
      <c r="D729" s="76" t="s">
        <v>525</v>
      </c>
      <c r="E729" s="56"/>
      <c r="F729" s="57">
        <v>1</v>
      </c>
      <c r="G729" s="57"/>
      <c r="H729" s="57"/>
      <c r="I729" s="57"/>
      <c r="J729" s="57">
        <f t="shared" si="121"/>
        <v>1</v>
      </c>
      <c r="K729" s="57"/>
      <c r="L729" s="57"/>
      <c r="M729" s="58"/>
      <c r="N729" s="59"/>
      <c r="O729" s="73"/>
    </row>
    <row r="730" spans="1:15" x14ac:dyDescent="0.3">
      <c r="A730" s="52">
        <v>9685</v>
      </c>
      <c r="B730" s="53"/>
      <c r="C730" s="72"/>
      <c r="D730" s="76" t="s">
        <v>526</v>
      </c>
      <c r="E730" s="56"/>
      <c r="F730" s="57">
        <v>1</v>
      </c>
      <c r="G730" s="57"/>
      <c r="H730" s="57"/>
      <c r="I730" s="57"/>
      <c r="J730" s="57">
        <f t="shared" si="121"/>
        <v>1</v>
      </c>
      <c r="K730" s="57"/>
      <c r="L730" s="57"/>
      <c r="M730" s="58"/>
      <c r="N730" s="59"/>
      <c r="O730" s="73"/>
    </row>
    <row r="731" spans="1:15" ht="72" x14ac:dyDescent="0.3">
      <c r="A731" s="52">
        <v>9686</v>
      </c>
      <c r="B731" s="53"/>
      <c r="C731" s="72"/>
      <c r="D731" s="75" t="s">
        <v>527</v>
      </c>
      <c r="E731" s="56" t="s">
        <v>89</v>
      </c>
      <c r="F731" s="57"/>
      <c r="G731" s="57"/>
      <c r="H731" s="57"/>
      <c r="I731" s="57"/>
      <c r="J731" s="57"/>
      <c r="K731" s="57"/>
      <c r="L731" s="57">
        <f>K732</f>
        <v>1</v>
      </c>
      <c r="M731" s="58">
        <v>1</v>
      </c>
      <c r="N731" s="59"/>
      <c r="O731" s="73">
        <f>+ROUND(M731*N731,2)</f>
        <v>0</v>
      </c>
    </row>
    <row r="732" spans="1:15" x14ac:dyDescent="0.3">
      <c r="A732" s="52">
        <v>9687</v>
      </c>
      <c r="B732" s="53"/>
      <c r="C732" s="72"/>
      <c r="D732" s="76" t="s">
        <v>528</v>
      </c>
      <c r="E732" s="56"/>
      <c r="F732" s="57">
        <v>1</v>
      </c>
      <c r="G732" s="57"/>
      <c r="H732" s="57"/>
      <c r="I732" s="57"/>
      <c r="J732" s="57"/>
      <c r="K732" s="57">
        <f>PRODUCT(F732:J732)</f>
        <v>1</v>
      </c>
      <c r="L732" s="57"/>
      <c r="M732" s="58"/>
      <c r="N732" s="59"/>
      <c r="O732" s="73"/>
    </row>
    <row r="733" spans="1:15" ht="72" x14ac:dyDescent="0.3">
      <c r="A733" s="52">
        <v>9688</v>
      </c>
      <c r="B733" s="53"/>
      <c r="C733" s="72"/>
      <c r="D733" s="75" t="s">
        <v>529</v>
      </c>
      <c r="E733" s="56" t="s">
        <v>89</v>
      </c>
      <c r="F733" s="57"/>
      <c r="G733" s="57"/>
      <c r="H733" s="57"/>
      <c r="I733" s="57"/>
      <c r="J733" s="57"/>
      <c r="K733" s="57"/>
      <c r="L733" s="57">
        <f>K734</f>
        <v>1</v>
      </c>
      <c r="M733" s="58">
        <v>1</v>
      </c>
      <c r="N733" s="59"/>
      <c r="O733" s="73">
        <f>+ROUND(M733*N733,2)</f>
        <v>0</v>
      </c>
    </row>
    <row r="734" spans="1:15" x14ac:dyDescent="0.3">
      <c r="A734" s="52">
        <v>9689</v>
      </c>
      <c r="B734" s="53"/>
      <c r="C734" s="72"/>
      <c r="D734" s="76" t="s">
        <v>530</v>
      </c>
      <c r="E734" s="56"/>
      <c r="F734" s="57">
        <v>1</v>
      </c>
      <c r="G734" s="57"/>
      <c r="H734" s="57"/>
      <c r="I734" s="57"/>
      <c r="J734" s="57"/>
      <c r="K734" s="57">
        <f>PRODUCT(F734:J734)</f>
        <v>1</v>
      </c>
      <c r="L734" s="57"/>
      <c r="M734" s="58"/>
      <c r="N734" s="59"/>
      <c r="O734" s="73"/>
    </row>
    <row r="735" spans="1:15" x14ac:dyDescent="0.3">
      <c r="A735" s="52">
        <v>9690</v>
      </c>
      <c r="B735" s="53" t="s">
        <v>21</v>
      </c>
      <c r="C735" s="54" t="s">
        <v>531</v>
      </c>
      <c r="D735" s="55" t="s">
        <v>91</v>
      </c>
      <c r="E735" s="63"/>
      <c r="F735" s="57"/>
      <c r="G735" s="57"/>
      <c r="H735" s="57"/>
      <c r="I735" s="57"/>
      <c r="J735" s="57"/>
      <c r="K735" s="57"/>
      <c r="L735" s="57"/>
      <c r="M735" s="58"/>
      <c r="N735" s="59"/>
      <c r="O735" s="73"/>
    </row>
    <row r="736" spans="1:15" ht="230.4" collapsed="1" x14ac:dyDescent="0.3">
      <c r="A736" s="52">
        <v>9691</v>
      </c>
      <c r="B736" s="53" t="s">
        <v>21</v>
      </c>
      <c r="C736" s="72" t="s">
        <v>532</v>
      </c>
      <c r="D736" s="78" t="s">
        <v>533</v>
      </c>
      <c r="E736" s="56" t="s">
        <v>89</v>
      </c>
      <c r="F736" s="57"/>
      <c r="G736" s="57"/>
      <c r="H736" s="57"/>
      <c r="I736" s="57"/>
      <c r="J736" s="57"/>
      <c r="K736" s="57"/>
      <c r="L736" s="57">
        <f>SUM(J737:J737)</f>
        <v>1</v>
      </c>
      <c r="M736" s="58">
        <v>1</v>
      </c>
      <c r="N736" s="59"/>
      <c r="O736" s="73">
        <f>+ROUND(M736*N736,2)</f>
        <v>0</v>
      </c>
    </row>
    <row r="737" spans="1:15" x14ac:dyDescent="0.3">
      <c r="A737" s="52">
        <v>9692</v>
      </c>
      <c r="B737" s="53"/>
      <c r="C737" s="72"/>
      <c r="D737" s="76" t="s">
        <v>449</v>
      </c>
      <c r="E737" s="56"/>
      <c r="F737" s="57">
        <v>1</v>
      </c>
      <c r="G737" s="57"/>
      <c r="H737" s="57"/>
      <c r="I737" s="57"/>
      <c r="J737" s="57">
        <f>PRODUCT(F737:I737)</f>
        <v>1</v>
      </c>
      <c r="K737" s="57"/>
      <c r="L737" s="57"/>
      <c r="M737" s="58"/>
      <c r="N737" s="59"/>
      <c r="O737" s="73"/>
    </row>
    <row r="738" spans="1:15" ht="244.8" collapsed="1" x14ac:dyDescent="0.3">
      <c r="A738" s="52">
        <v>9693</v>
      </c>
      <c r="B738" s="53" t="s">
        <v>21</v>
      </c>
      <c r="C738" s="72" t="s">
        <v>534</v>
      </c>
      <c r="D738" s="78" t="s">
        <v>535</v>
      </c>
      <c r="E738" s="56" t="s">
        <v>89</v>
      </c>
      <c r="F738" s="57"/>
      <c r="G738" s="57"/>
      <c r="H738" s="57"/>
      <c r="I738" s="57"/>
      <c r="J738" s="57"/>
      <c r="K738" s="57"/>
      <c r="L738" s="57">
        <f>SUM(J739:J739)</f>
        <v>1</v>
      </c>
      <c r="M738" s="58">
        <v>1</v>
      </c>
      <c r="N738" s="59"/>
      <c r="O738" s="73">
        <f>+ROUND(M738*N738,2)</f>
        <v>0</v>
      </c>
    </row>
    <row r="739" spans="1:15" x14ac:dyDescent="0.3">
      <c r="A739" s="52">
        <v>9694</v>
      </c>
      <c r="B739" s="53"/>
      <c r="C739" s="72"/>
      <c r="D739" s="76" t="s">
        <v>453</v>
      </c>
      <c r="E739" s="56"/>
      <c r="F739" s="57">
        <v>1</v>
      </c>
      <c r="G739" s="57"/>
      <c r="H739" s="57"/>
      <c r="I739" s="57"/>
      <c r="J739" s="57">
        <f>PRODUCT(F739:I739)</f>
        <v>1</v>
      </c>
      <c r="K739" s="57"/>
      <c r="L739" s="57"/>
      <c r="M739" s="58"/>
      <c r="N739" s="59"/>
      <c r="O739" s="73"/>
    </row>
    <row r="740" spans="1:15" ht="201.6" x14ac:dyDescent="0.3">
      <c r="A740" s="52">
        <v>9695</v>
      </c>
      <c r="B740" s="53"/>
      <c r="C740" s="72"/>
      <c r="D740" s="75" t="s">
        <v>536</v>
      </c>
      <c r="E740" s="56" t="s">
        <v>89</v>
      </c>
      <c r="F740" s="57"/>
      <c r="G740" s="57"/>
      <c r="H740" s="57"/>
      <c r="I740" s="57"/>
      <c r="J740" s="57"/>
      <c r="K740" s="57"/>
      <c r="L740" s="57">
        <f>+J741</f>
        <v>1</v>
      </c>
      <c r="M740" s="58">
        <v>1</v>
      </c>
      <c r="N740" s="59"/>
      <c r="O740" s="73">
        <f>+ROUND(M740*N740,2)</f>
        <v>0</v>
      </c>
    </row>
    <row r="741" spans="1:15" x14ac:dyDescent="0.3">
      <c r="A741" s="52">
        <v>9696</v>
      </c>
      <c r="B741" s="53"/>
      <c r="C741" s="72"/>
      <c r="D741" s="76" t="s">
        <v>537</v>
      </c>
      <c r="E741" s="56"/>
      <c r="F741" s="57">
        <v>1</v>
      </c>
      <c r="G741" s="57"/>
      <c r="H741" s="57"/>
      <c r="I741" s="57"/>
      <c r="J741" s="57">
        <f t="shared" ref="J741" si="122">PRODUCT(F741:I741)</f>
        <v>1</v>
      </c>
      <c r="K741" s="57"/>
      <c r="L741" s="57"/>
      <c r="M741" s="58"/>
      <c r="N741" s="59"/>
      <c r="O741" s="73"/>
    </row>
    <row r="742" spans="1:15" ht="244.8" x14ac:dyDescent="0.3">
      <c r="A742" s="52">
        <v>9697</v>
      </c>
      <c r="B742" s="53"/>
      <c r="C742" s="72"/>
      <c r="D742" s="78" t="s">
        <v>538</v>
      </c>
      <c r="E742" s="56" t="s">
        <v>89</v>
      </c>
      <c r="F742" s="57"/>
      <c r="G742" s="57"/>
      <c r="H742" s="57"/>
      <c r="I742" s="57"/>
      <c r="J742" s="57"/>
      <c r="K742" s="57"/>
      <c r="L742" s="57">
        <f>J743</f>
        <v>1</v>
      </c>
      <c r="M742" s="58">
        <v>1</v>
      </c>
      <c r="N742" s="59"/>
      <c r="O742" s="73">
        <f>+ROUND(M742*N742,2)</f>
        <v>0</v>
      </c>
    </row>
    <row r="743" spans="1:15" x14ac:dyDescent="0.3">
      <c r="A743" s="52">
        <v>9698</v>
      </c>
      <c r="B743" s="53"/>
      <c r="C743" s="72"/>
      <c r="D743" s="76" t="s">
        <v>454</v>
      </c>
      <c r="E743" s="56"/>
      <c r="F743" s="57">
        <v>1</v>
      </c>
      <c r="G743" s="57"/>
      <c r="H743" s="57"/>
      <c r="I743" s="57"/>
      <c r="J743" s="57">
        <v>1</v>
      </c>
      <c r="K743" s="57"/>
      <c r="L743" s="57"/>
      <c r="M743" s="58"/>
      <c r="N743" s="59"/>
      <c r="O743" s="73"/>
    </row>
    <row r="744" spans="1:15" collapsed="1" x14ac:dyDescent="0.3">
      <c r="A744" s="52">
        <v>9699</v>
      </c>
      <c r="B744" s="53" t="s">
        <v>21</v>
      </c>
      <c r="C744" s="54" t="s">
        <v>539</v>
      </c>
      <c r="D744" s="55" t="s">
        <v>540</v>
      </c>
      <c r="E744" s="56"/>
      <c r="F744" s="57"/>
      <c r="G744" s="57"/>
      <c r="H744" s="57"/>
      <c r="I744" s="57"/>
      <c r="J744" s="57"/>
      <c r="K744" s="57"/>
      <c r="L744" s="57"/>
      <c r="M744" s="58"/>
      <c r="N744" s="59"/>
      <c r="O744" s="73"/>
    </row>
    <row r="745" spans="1:15" ht="115.2" x14ac:dyDescent="0.3">
      <c r="A745" s="52">
        <v>9700</v>
      </c>
      <c r="B745" s="53" t="s">
        <v>21</v>
      </c>
      <c r="C745" s="72" t="s">
        <v>541</v>
      </c>
      <c r="D745" s="78" t="s">
        <v>542</v>
      </c>
      <c r="E745" s="56" t="s">
        <v>89</v>
      </c>
      <c r="F745" s="57">
        <v>1</v>
      </c>
      <c r="G745" s="57"/>
      <c r="H745" s="57"/>
      <c r="I745" s="57"/>
      <c r="J745" s="57">
        <f t="shared" ref="J745:J757" si="123">PRODUCT(F745:I745)</f>
        <v>1</v>
      </c>
      <c r="K745" s="57"/>
      <c r="L745" s="57">
        <f>+J745</f>
        <v>1</v>
      </c>
      <c r="M745" s="58">
        <v>1</v>
      </c>
      <c r="N745" s="59"/>
      <c r="O745" s="73">
        <f>+ROUND(M745*N745,2)</f>
        <v>0</v>
      </c>
    </row>
    <row r="746" spans="1:15" ht="86.4" x14ac:dyDescent="0.3">
      <c r="A746" s="52">
        <v>9701</v>
      </c>
      <c r="B746" s="53" t="s">
        <v>21</v>
      </c>
      <c r="C746" s="72" t="s">
        <v>543</v>
      </c>
      <c r="D746" s="78" t="s">
        <v>544</v>
      </c>
      <c r="E746" s="56" t="s">
        <v>89</v>
      </c>
      <c r="F746" s="57">
        <v>1</v>
      </c>
      <c r="G746" s="57"/>
      <c r="H746" s="57"/>
      <c r="I746" s="57"/>
      <c r="J746" s="57">
        <f t="shared" si="123"/>
        <v>1</v>
      </c>
      <c r="K746" s="57"/>
      <c r="L746" s="57">
        <f t="shared" ref="L746:L757" si="124">+J746</f>
        <v>1</v>
      </c>
      <c r="M746" s="58">
        <v>1</v>
      </c>
      <c r="N746" s="59"/>
      <c r="O746" s="73">
        <f t="shared" ref="O746:O757" si="125">+ROUND(M746*N746,2)</f>
        <v>0</v>
      </c>
    </row>
    <row r="747" spans="1:15" ht="43.2" x14ac:dyDescent="0.3">
      <c r="A747" s="52">
        <v>9702</v>
      </c>
      <c r="B747" s="53" t="s">
        <v>21</v>
      </c>
      <c r="C747" s="72" t="s">
        <v>545</v>
      </c>
      <c r="D747" s="78" t="s">
        <v>546</v>
      </c>
      <c r="E747" s="56" t="s">
        <v>89</v>
      </c>
      <c r="F747" s="57">
        <v>1</v>
      </c>
      <c r="G747" s="57"/>
      <c r="H747" s="57"/>
      <c r="I747" s="57"/>
      <c r="J747" s="57">
        <f t="shared" si="123"/>
        <v>1</v>
      </c>
      <c r="K747" s="57"/>
      <c r="L747" s="57">
        <f t="shared" si="124"/>
        <v>1</v>
      </c>
      <c r="M747" s="58">
        <v>1</v>
      </c>
      <c r="N747" s="59"/>
      <c r="O747" s="73">
        <f t="shared" si="125"/>
        <v>0</v>
      </c>
    </row>
    <row r="748" spans="1:15" ht="43.2" x14ac:dyDescent="0.3">
      <c r="A748" s="52">
        <v>9703</v>
      </c>
      <c r="B748" s="53" t="s">
        <v>21</v>
      </c>
      <c r="C748" s="72" t="s">
        <v>547</v>
      </c>
      <c r="D748" s="78" t="s">
        <v>548</v>
      </c>
      <c r="E748" s="56" t="s">
        <v>89</v>
      </c>
      <c r="F748" s="57">
        <v>1</v>
      </c>
      <c r="G748" s="57"/>
      <c r="H748" s="57"/>
      <c r="I748" s="57"/>
      <c r="J748" s="57">
        <f t="shared" si="123"/>
        <v>1</v>
      </c>
      <c r="K748" s="57"/>
      <c r="L748" s="57">
        <f t="shared" si="124"/>
        <v>1</v>
      </c>
      <c r="M748" s="58">
        <v>1</v>
      </c>
      <c r="N748" s="59"/>
      <c r="O748" s="73">
        <f t="shared" si="125"/>
        <v>0</v>
      </c>
    </row>
    <row r="749" spans="1:15" ht="72" x14ac:dyDescent="0.3">
      <c r="A749" s="52">
        <v>9704</v>
      </c>
      <c r="B749" s="53" t="s">
        <v>21</v>
      </c>
      <c r="C749" s="72" t="s">
        <v>549</v>
      </c>
      <c r="D749" s="78" t="s">
        <v>550</v>
      </c>
      <c r="E749" s="56" t="s">
        <v>89</v>
      </c>
      <c r="F749" s="57">
        <v>1</v>
      </c>
      <c r="G749" s="57"/>
      <c r="H749" s="57"/>
      <c r="I749" s="57"/>
      <c r="J749" s="57">
        <f t="shared" si="123"/>
        <v>1</v>
      </c>
      <c r="K749" s="57"/>
      <c r="L749" s="57">
        <f t="shared" si="124"/>
        <v>1</v>
      </c>
      <c r="M749" s="58">
        <v>1</v>
      </c>
      <c r="N749" s="59"/>
      <c r="O749" s="73">
        <f t="shared" si="125"/>
        <v>0</v>
      </c>
    </row>
    <row r="750" spans="1:15" ht="129.6" x14ac:dyDescent="0.3">
      <c r="A750" s="52">
        <v>9705</v>
      </c>
      <c r="B750" s="53" t="s">
        <v>21</v>
      </c>
      <c r="C750" s="72" t="s">
        <v>551</v>
      </c>
      <c r="D750" s="78" t="s">
        <v>552</v>
      </c>
      <c r="E750" s="56" t="s">
        <v>89</v>
      </c>
      <c r="F750" s="57">
        <v>1</v>
      </c>
      <c r="G750" s="57"/>
      <c r="H750" s="57"/>
      <c r="I750" s="57"/>
      <c r="J750" s="57">
        <f t="shared" si="123"/>
        <v>1</v>
      </c>
      <c r="K750" s="57"/>
      <c r="L750" s="57">
        <f t="shared" si="124"/>
        <v>1</v>
      </c>
      <c r="M750" s="58">
        <v>1</v>
      </c>
      <c r="N750" s="59"/>
      <c r="O750" s="73">
        <f t="shared" si="125"/>
        <v>0</v>
      </c>
    </row>
    <row r="751" spans="1:15" ht="57.6" x14ac:dyDescent="0.3">
      <c r="A751" s="52">
        <v>9706</v>
      </c>
      <c r="B751" s="53" t="s">
        <v>21</v>
      </c>
      <c r="C751" s="72" t="s">
        <v>553</v>
      </c>
      <c r="D751" s="78" t="s">
        <v>554</v>
      </c>
      <c r="E751" s="56" t="s">
        <v>89</v>
      </c>
      <c r="F751" s="57">
        <v>1</v>
      </c>
      <c r="G751" s="57"/>
      <c r="H751" s="57"/>
      <c r="I751" s="57"/>
      <c r="J751" s="57">
        <f t="shared" si="123"/>
        <v>1</v>
      </c>
      <c r="K751" s="57"/>
      <c r="L751" s="57">
        <f t="shared" si="124"/>
        <v>1</v>
      </c>
      <c r="M751" s="58">
        <v>1</v>
      </c>
      <c r="N751" s="59"/>
      <c r="O751" s="73">
        <f t="shared" si="125"/>
        <v>0</v>
      </c>
    </row>
    <row r="752" spans="1:15" ht="57.6" x14ac:dyDescent="0.3">
      <c r="A752" s="52">
        <v>9707</v>
      </c>
      <c r="B752" s="53" t="s">
        <v>21</v>
      </c>
      <c r="C752" s="72" t="s">
        <v>555</v>
      </c>
      <c r="D752" s="78" t="s">
        <v>198</v>
      </c>
      <c r="E752" s="56" t="s">
        <v>89</v>
      </c>
      <c r="F752" s="57">
        <v>1</v>
      </c>
      <c r="G752" s="57"/>
      <c r="H752" s="57"/>
      <c r="I752" s="57"/>
      <c r="J752" s="57">
        <f t="shared" si="123"/>
        <v>1</v>
      </c>
      <c r="K752" s="57"/>
      <c r="L752" s="57">
        <f t="shared" si="124"/>
        <v>1</v>
      </c>
      <c r="M752" s="58">
        <v>1</v>
      </c>
      <c r="N752" s="59"/>
      <c r="O752" s="73">
        <f t="shared" si="125"/>
        <v>0</v>
      </c>
    </row>
    <row r="753" spans="1:15" ht="43.2" x14ac:dyDescent="0.3">
      <c r="A753" s="52">
        <v>9708</v>
      </c>
      <c r="B753" s="53" t="s">
        <v>21</v>
      </c>
      <c r="C753" s="72" t="s">
        <v>556</v>
      </c>
      <c r="D753" s="78" t="s">
        <v>200</v>
      </c>
      <c r="E753" s="56" t="s">
        <v>89</v>
      </c>
      <c r="F753" s="57">
        <v>1</v>
      </c>
      <c r="G753" s="57"/>
      <c r="H753" s="57"/>
      <c r="I753" s="57"/>
      <c r="J753" s="57">
        <f t="shared" si="123"/>
        <v>1</v>
      </c>
      <c r="K753" s="57"/>
      <c r="L753" s="57">
        <f t="shared" si="124"/>
        <v>1</v>
      </c>
      <c r="M753" s="58">
        <v>1</v>
      </c>
      <c r="N753" s="59"/>
      <c r="O753" s="73">
        <f t="shared" si="125"/>
        <v>0</v>
      </c>
    </row>
    <row r="754" spans="1:15" ht="158.4" collapsed="1" x14ac:dyDescent="0.3">
      <c r="A754" s="52">
        <v>9709</v>
      </c>
      <c r="B754" s="53" t="s">
        <v>21</v>
      </c>
      <c r="C754" s="72" t="s">
        <v>557</v>
      </c>
      <c r="D754" s="78" t="s">
        <v>202</v>
      </c>
      <c r="E754" s="56" t="s">
        <v>36</v>
      </c>
      <c r="F754" s="57"/>
      <c r="G754" s="57"/>
      <c r="H754" s="57"/>
      <c r="I754" s="57"/>
      <c r="J754" s="57"/>
      <c r="K754" s="57"/>
      <c r="L754" s="57">
        <f>SUM(J755:J756)</f>
        <v>7.6281999999999996</v>
      </c>
      <c r="M754" s="58">
        <v>7.6281999999999996</v>
      </c>
      <c r="N754" s="59"/>
      <c r="O754" s="73">
        <f t="shared" si="125"/>
        <v>0</v>
      </c>
    </row>
    <row r="755" spans="1:15" x14ac:dyDescent="0.3">
      <c r="A755" s="52">
        <v>9710</v>
      </c>
      <c r="B755" s="53"/>
      <c r="C755" s="72"/>
      <c r="D755" s="76" t="s">
        <v>478</v>
      </c>
      <c r="E755" s="56"/>
      <c r="F755" s="57">
        <v>1</v>
      </c>
      <c r="G755" s="57">
        <v>4.867</v>
      </c>
      <c r="H755" s="57"/>
      <c r="I755" s="57"/>
      <c r="J755" s="57">
        <f t="shared" si="123"/>
        <v>4.867</v>
      </c>
      <c r="K755" s="57"/>
      <c r="L755" s="57"/>
      <c r="M755" s="58"/>
      <c r="N755" s="59"/>
      <c r="O755" s="73"/>
    </row>
    <row r="756" spans="1:15" x14ac:dyDescent="0.3">
      <c r="A756" s="52">
        <v>9711</v>
      </c>
      <c r="B756" s="53"/>
      <c r="C756" s="72"/>
      <c r="D756" s="76"/>
      <c r="E756" s="56"/>
      <c r="F756" s="57">
        <v>1</v>
      </c>
      <c r="G756" s="57">
        <v>9.2040000000000006</v>
      </c>
      <c r="H756" s="57"/>
      <c r="I756" s="57">
        <v>0.3</v>
      </c>
      <c r="J756" s="57">
        <f t="shared" si="123"/>
        <v>2.7612000000000001</v>
      </c>
      <c r="K756" s="57"/>
      <c r="L756" s="57"/>
      <c r="M756" s="58"/>
      <c r="N756" s="59"/>
      <c r="O756" s="73"/>
    </row>
    <row r="757" spans="1:15" ht="57.6" x14ac:dyDescent="0.3">
      <c r="A757" s="52">
        <v>9712</v>
      </c>
      <c r="B757" s="53" t="s">
        <v>21</v>
      </c>
      <c r="C757" s="72" t="s">
        <v>558</v>
      </c>
      <c r="D757" s="78" t="s">
        <v>559</v>
      </c>
      <c r="E757" s="56" t="s">
        <v>89</v>
      </c>
      <c r="F757" s="57">
        <v>1</v>
      </c>
      <c r="G757" s="57"/>
      <c r="H757" s="57"/>
      <c r="I757" s="57"/>
      <c r="J757" s="57">
        <f t="shared" si="123"/>
        <v>1</v>
      </c>
      <c r="K757" s="57"/>
      <c r="L757" s="57">
        <f t="shared" si="124"/>
        <v>1</v>
      </c>
      <c r="M757" s="58">
        <v>1</v>
      </c>
      <c r="N757" s="59"/>
      <c r="O757" s="73">
        <f t="shared" si="125"/>
        <v>0</v>
      </c>
    </row>
    <row r="758" spans="1:15" x14ac:dyDescent="0.3">
      <c r="A758" s="52">
        <v>9713</v>
      </c>
      <c r="B758" s="53" t="s">
        <v>21</v>
      </c>
      <c r="C758" s="54" t="s">
        <v>560</v>
      </c>
      <c r="D758" s="68" t="s">
        <v>561</v>
      </c>
      <c r="E758" s="69"/>
      <c r="F758" s="70"/>
      <c r="G758" s="70"/>
      <c r="H758" s="70"/>
      <c r="I758" s="70"/>
      <c r="J758" s="70"/>
      <c r="K758" s="70"/>
      <c r="L758" s="70"/>
      <c r="M758" s="66"/>
      <c r="N758" s="67"/>
      <c r="O758" s="67"/>
    </row>
    <row r="759" spans="1:15" x14ac:dyDescent="0.3">
      <c r="A759" s="52">
        <v>9714</v>
      </c>
      <c r="B759" s="53" t="s">
        <v>21</v>
      </c>
      <c r="C759" s="54" t="s">
        <v>562</v>
      </c>
      <c r="D759" s="55" t="s">
        <v>33</v>
      </c>
      <c r="E759" s="63"/>
      <c r="F759" s="57"/>
      <c r="G759" s="57"/>
      <c r="H759" s="57"/>
      <c r="I759" s="57"/>
      <c r="J759" s="57"/>
      <c r="K759" s="57"/>
      <c r="L759" s="57"/>
      <c r="M759" s="66"/>
      <c r="N759" s="67"/>
      <c r="O759" s="67"/>
    </row>
    <row r="760" spans="1:15" ht="72" x14ac:dyDescent="0.3">
      <c r="A760" s="52">
        <v>9715</v>
      </c>
      <c r="B760" s="53" t="s">
        <v>21</v>
      </c>
      <c r="C760" s="72" t="s">
        <v>563</v>
      </c>
      <c r="D760" s="60" t="s">
        <v>35</v>
      </c>
      <c r="E760" s="63" t="s">
        <v>36</v>
      </c>
      <c r="F760" s="57"/>
      <c r="G760" s="57"/>
      <c r="H760" s="57"/>
      <c r="I760" s="57"/>
      <c r="J760" s="57"/>
      <c r="K760" s="57"/>
      <c r="L760" s="57">
        <f>SUM(J761:J762)</f>
        <v>49.131999999999998</v>
      </c>
      <c r="M760" s="58">
        <v>49.131999999999998</v>
      </c>
      <c r="N760" s="59"/>
      <c r="O760" s="73">
        <f>+ROUND(M760*N760,2)</f>
        <v>0</v>
      </c>
    </row>
    <row r="761" spans="1:15" x14ac:dyDescent="0.3">
      <c r="A761" s="52">
        <v>9716</v>
      </c>
      <c r="B761" s="53"/>
      <c r="C761" s="72"/>
      <c r="D761" s="76" t="s">
        <v>564</v>
      </c>
      <c r="E761" s="63"/>
      <c r="F761" s="57">
        <v>1</v>
      </c>
      <c r="G761" s="57">
        <v>33.366</v>
      </c>
      <c r="H761" s="57"/>
      <c r="I761" s="57"/>
      <c r="J761" s="57">
        <f t="shared" ref="J761:J762" si="126">PRODUCT(F761:I761)</f>
        <v>33.366</v>
      </c>
      <c r="K761" s="57"/>
      <c r="L761" s="57"/>
      <c r="M761" s="58"/>
      <c r="N761" s="59"/>
      <c r="O761" s="73"/>
    </row>
    <row r="762" spans="1:15" x14ac:dyDescent="0.3">
      <c r="A762" s="52">
        <v>9717</v>
      </c>
      <c r="B762" s="53"/>
      <c r="C762" s="72"/>
      <c r="D762" s="76" t="s">
        <v>565</v>
      </c>
      <c r="E762" s="63"/>
      <c r="F762" s="57">
        <v>1</v>
      </c>
      <c r="G762" s="57">
        <v>15.766</v>
      </c>
      <c r="H762" s="57"/>
      <c r="I762" s="57"/>
      <c r="J762" s="57">
        <f t="shared" si="126"/>
        <v>15.766</v>
      </c>
      <c r="K762" s="57"/>
      <c r="L762" s="57"/>
      <c r="M762" s="58"/>
      <c r="N762" s="59"/>
      <c r="O762" s="73"/>
    </row>
    <row r="763" spans="1:15" ht="115.2" x14ac:dyDescent="0.3">
      <c r="A763" s="52">
        <v>9718</v>
      </c>
      <c r="B763" s="53" t="s">
        <v>21</v>
      </c>
      <c r="C763" s="72" t="s">
        <v>566</v>
      </c>
      <c r="D763" s="60" t="s">
        <v>44</v>
      </c>
      <c r="E763" s="63" t="s">
        <v>36</v>
      </c>
      <c r="F763" s="57"/>
      <c r="G763" s="82"/>
      <c r="H763" s="82"/>
      <c r="I763" s="82"/>
      <c r="J763" s="82"/>
      <c r="K763" s="57"/>
      <c r="L763" s="57">
        <f>SUM(J764:J765)</f>
        <v>55.411999999999999</v>
      </c>
      <c r="M763" s="58">
        <v>55.411999999999999</v>
      </c>
      <c r="N763" s="59"/>
      <c r="O763" s="73">
        <f>+ROUND(M763*N763,2)</f>
        <v>0</v>
      </c>
    </row>
    <row r="764" spans="1:15" collapsed="1" x14ac:dyDescent="0.3">
      <c r="A764" s="52">
        <v>9719</v>
      </c>
      <c r="B764" s="53"/>
      <c r="C764" s="72"/>
      <c r="D764" s="76" t="s">
        <v>564</v>
      </c>
      <c r="E764" s="63"/>
      <c r="F764" s="57">
        <v>1</v>
      </c>
      <c r="G764" s="82">
        <v>11.567</v>
      </c>
      <c r="H764" s="82"/>
      <c r="I764" s="82"/>
      <c r="J764" s="57">
        <f t="shared" ref="J764:J765" si="127">PRODUCT(F764:I764)</f>
        <v>11.567</v>
      </c>
      <c r="K764" s="57"/>
      <c r="L764" s="57"/>
      <c r="M764" s="58"/>
      <c r="N764" s="59"/>
      <c r="O764" s="73"/>
    </row>
    <row r="765" spans="1:15" x14ac:dyDescent="0.3">
      <c r="A765" s="52">
        <v>9720</v>
      </c>
      <c r="B765" s="53"/>
      <c r="C765" s="54"/>
      <c r="D765" s="76" t="s">
        <v>565</v>
      </c>
      <c r="E765" s="63"/>
      <c r="F765" s="57">
        <v>1</v>
      </c>
      <c r="G765" s="57">
        <v>14.615</v>
      </c>
      <c r="H765" s="57"/>
      <c r="I765" s="57">
        <v>3</v>
      </c>
      <c r="J765" s="57">
        <f t="shared" si="127"/>
        <v>43.844999999999999</v>
      </c>
      <c r="K765" s="57"/>
      <c r="L765" s="57"/>
      <c r="M765" s="66"/>
      <c r="N765" s="67"/>
      <c r="O765" s="67"/>
    </row>
    <row r="766" spans="1:15" ht="43.2" collapsed="1" x14ac:dyDescent="0.3">
      <c r="A766" s="52">
        <v>9721</v>
      </c>
      <c r="B766" s="53" t="s">
        <v>21</v>
      </c>
      <c r="C766" s="72" t="s">
        <v>567</v>
      </c>
      <c r="D766" s="60" t="s">
        <v>568</v>
      </c>
      <c r="E766" s="63" t="s">
        <v>36</v>
      </c>
      <c r="F766" s="57"/>
      <c r="G766" s="57"/>
      <c r="H766" s="57"/>
      <c r="I766" s="57"/>
      <c r="J766" s="57"/>
      <c r="K766" s="57"/>
      <c r="L766" s="57">
        <f>SUM(J767:J768)</f>
        <v>49.131999999999998</v>
      </c>
      <c r="M766" s="58">
        <v>49.131999999999998</v>
      </c>
      <c r="N766" s="59"/>
      <c r="O766" s="73">
        <f>+ROUND(M766*N766,2)</f>
        <v>0</v>
      </c>
    </row>
    <row r="767" spans="1:15" x14ac:dyDescent="0.3">
      <c r="A767" s="52">
        <v>9722</v>
      </c>
      <c r="B767" s="53"/>
      <c r="C767" s="54"/>
      <c r="D767" s="76" t="s">
        <v>564</v>
      </c>
      <c r="E767" s="63"/>
      <c r="F767" s="57">
        <v>1</v>
      </c>
      <c r="G767" s="57">
        <v>33.366</v>
      </c>
      <c r="H767" s="57"/>
      <c r="I767" s="57"/>
      <c r="J767" s="57">
        <f>PRODUCT(F767:I767)</f>
        <v>33.366</v>
      </c>
      <c r="K767" s="57"/>
      <c r="L767" s="57"/>
      <c r="M767" s="66"/>
      <c r="N767" s="67"/>
      <c r="O767" s="67"/>
    </row>
    <row r="768" spans="1:15" x14ac:dyDescent="0.3">
      <c r="A768" s="52">
        <v>9723</v>
      </c>
      <c r="B768" s="53"/>
      <c r="C768" s="54"/>
      <c r="D768" s="76" t="s">
        <v>565</v>
      </c>
      <c r="E768" s="63"/>
      <c r="F768" s="57">
        <v>1</v>
      </c>
      <c r="G768" s="57">
        <v>15.766</v>
      </c>
      <c r="H768" s="57"/>
      <c r="I768" s="57"/>
      <c r="J768" s="57">
        <f>PRODUCT(F768:I768)</f>
        <v>15.766</v>
      </c>
      <c r="K768" s="57"/>
      <c r="L768" s="57"/>
      <c r="M768" s="66"/>
      <c r="N768" s="67"/>
      <c r="O768" s="67"/>
    </row>
    <row r="769" spans="1:15" x14ac:dyDescent="0.3">
      <c r="A769" s="52">
        <v>9724</v>
      </c>
      <c r="B769" s="53" t="s">
        <v>21</v>
      </c>
      <c r="C769" s="54" t="s">
        <v>569</v>
      </c>
      <c r="D769" s="55" t="s">
        <v>55</v>
      </c>
      <c r="E769" s="63"/>
      <c r="F769" s="57"/>
      <c r="G769" s="57"/>
      <c r="H769" s="57"/>
      <c r="I769" s="57"/>
      <c r="J769" s="57"/>
      <c r="K769" s="57"/>
      <c r="L769" s="57"/>
      <c r="M769" s="66"/>
      <c r="N769" s="67"/>
      <c r="O769" s="67"/>
    </row>
    <row r="770" spans="1:15" x14ac:dyDescent="0.3">
      <c r="A770" s="52">
        <v>9725</v>
      </c>
      <c r="B770" s="53" t="s">
        <v>21</v>
      </c>
      <c r="C770" s="54" t="s">
        <v>570</v>
      </c>
      <c r="D770" s="55" t="s">
        <v>57</v>
      </c>
      <c r="E770" s="56"/>
      <c r="F770" s="57"/>
      <c r="G770" s="57"/>
      <c r="H770" s="57"/>
      <c r="I770" s="57"/>
      <c r="J770" s="57"/>
      <c r="K770" s="57"/>
      <c r="L770" s="57"/>
      <c r="M770" s="58"/>
      <c r="N770" s="59"/>
      <c r="O770" s="73"/>
    </row>
    <row r="771" spans="1:15" ht="172.8" collapsed="1" x14ac:dyDescent="0.3">
      <c r="A771" s="52">
        <v>9726</v>
      </c>
      <c r="B771" s="53" t="s">
        <v>21</v>
      </c>
      <c r="C771" s="72" t="s">
        <v>571</v>
      </c>
      <c r="D771" s="75" t="s">
        <v>106</v>
      </c>
      <c r="E771" s="56" t="s">
        <v>36</v>
      </c>
      <c r="F771" s="57"/>
      <c r="G771" s="57"/>
      <c r="H771" s="57"/>
      <c r="I771" s="57"/>
      <c r="J771" s="57"/>
      <c r="K771" s="57"/>
      <c r="L771" s="57">
        <f>SUM(J772:J773)</f>
        <v>29.669999999999998</v>
      </c>
      <c r="M771" s="58">
        <v>29.67</v>
      </c>
      <c r="N771" s="59"/>
      <c r="O771" s="73">
        <f>+ROUND(M771*N771,2)</f>
        <v>0</v>
      </c>
    </row>
    <row r="772" spans="1:15" x14ac:dyDescent="0.3">
      <c r="A772" s="52">
        <v>9727</v>
      </c>
      <c r="B772" s="53"/>
      <c r="C772" s="72"/>
      <c r="D772" s="76" t="s">
        <v>564</v>
      </c>
      <c r="E772" s="56"/>
      <c r="F772" s="57">
        <v>1</v>
      </c>
      <c r="G772" s="57">
        <f>5.64+1.45</f>
        <v>7.09</v>
      </c>
      <c r="H772" s="57"/>
      <c r="I772" s="57">
        <v>3</v>
      </c>
      <c r="J772" s="57">
        <f t="shared" ref="J772:J773" si="128">PRODUCT(F772:I772)</f>
        <v>21.27</v>
      </c>
      <c r="K772" s="57"/>
      <c r="L772" s="57"/>
      <c r="M772" s="58"/>
      <c r="N772" s="59"/>
      <c r="O772" s="73"/>
    </row>
    <row r="773" spans="1:15" x14ac:dyDescent="0.3">
      <c r="A773" s="52">
        <v>9728</v>
      </c>
      <c r="B773" s="53"/>
      <c r="C773" s="72"/>
      <c r="D773" s="76" t="s">
        <v>565</v>
      </c>
      <c r="E773" s="56"/>
      <c r="F773" s="57">
        <v>1</v>
      </c>
      <c r="G773" s="57">
        <f>2.8</f>
        <v>2.8</v>
      </c>
      <c r="H773" s="57"/>
      <c r="I773" s="57">
        <v>3</v>
      </c>
      <c r="J773" s="57">
        <f t="shared" si="128"/>
        <v>8.3999999999999986</v>
      </c>
      <c r="K773" s="57"/>
      <c r="L773" s="57"/>
      <c r="M773" s="58"/>
      <c r="N773" s="59"/>
      <c r="O773" s="73"/>
    </row>
    <row r="774" spans="1:15" ht="129.6" collapsed="1" x14ac:dyDescent="0.3">
      <c r="A774" s="52">
        <v>9729</v>
      </c>
      <c r="B774" s="53" t="s">
        <v>21</v>
      </c>
      <c r="C774" s="72" t="s">
        <v>572</v>
      </c>
      <c r="D774" s="75" t="s">
        <v>573</v>
      </c>
      <c r="E774" s="63" t="s">
        <v>36</v>
      </c>
      <c r="F774" s="57"/>
      <c r="G774" s="57"/>
      <c r="H774" s="57"/>
      <c r="I774" s="57"/>
      <c r="J774" s="57"/>
      <c r="K774" s="57"/>
      <c r="L774" s="57">
        <f>+K775+K776</f>
        <v>120.44999999999997</v>
      </c>
      <c r="M774" s="58">
        <v>120.45</v>
      </c>
      <c r="N774" s="59"/>
      <c r="O774" s="73">
        <f>+ROUND(M774*N774,2)</f>
        <v>0</v>
      </c>
    </row>
    <row r="775" spans="1:15" x14ac:dyDescent="0.3">
      <c r="A775" s="52">
        <v>9730</v>
      </c>
      <c r="B775" s="53"/>
      <c r="C775" s="72"/>
      <c r="D775" s="76" t="s">
        <v>564</v>
      </c>
      <c r="E775" s="63"/>
      <c r="F775" s="57">
        <v>1</v>
      </c>
      <c r="G775" s="57">
        <f>5.64+1.45+3.03+4.93+4.93+3.04+6.07</f>
        <v>29.089999999999996</v>
      </c>
      <c r="H775" s="57"/>
      <c r="I775" s="57">
        <v>3</v>
      </c>
      <c r="J775" s="57">
        <f t="shared" ref="J775:J777" si="129">PRODUCT(F775:I775)</f>
        <v>87.269999999999982</v>
      </c>
      <c r="K775" s="57">
        <f>+J775</f>
        <v>87.269999999999982</v>
      </c>
      <c r="L775" s="57"/>
      <c r="M775" s="66"/>
      <c r="N775" s="67"/>
      <c r="O775" s="67"/>
    </row>
    <row r="776" spans="1:15" x14ac:dyDescent="0.3">
      <c r="A776" s="52">
        <v>9731</v>
      </c>
      <c r="B776" s="53"/>
      <c r="C776" s="72"/>
      <c r="D776" s="76" t="s">
        <v>565</v>
      </c>
      <c r="E776" s="56"/>
      <c r="F776" s="57">
        <v>1</v>
      </c>
      <c r="G776" s="57">
        <v>5.46</v>
      </c>
      <c r="H776" s="57"/>
      <c r="I776" s="57">
        <v>3</v>
      </c>
      <c r="J776" s="57">
        <f t="shared" si="129"/>
        <v>16.38</v>
      </c>
      <c r="K776" s="57">
        <f>+J776+J777</f>
        <v>33.179999999999993</v>
      </c>
      <c r="L776" s="57"/>
      <c r="M776" s="58"/>
      <c r="N776" s="59"/>
      <c r="O776" s="73"/>
    </row>
    <row r="777" spans="1:15" x14ac:dyDescent="0.3">
      <c r="A777" s="52">
        <v>9732</v>
      </c>
      <c r="B777" s="53"/>
      <c r="C777" s="72"/>
      <c r="D777" s="76"/>
      <c r="E777" s="56"/>
      <c r="F777" s="57">
        <v>2</v>
      </c>
      <c r="G777" s="57">
        <v>2.8</v>
      </c>
      <c r="H777" s="57"/>
      <c r="I777" s="57">
        <v>3</v>
      </c>
      <c r="J777" s="57">
        <f t="shared" si="129"/>
        <v>16.799999999999997</v>
      </c>
      <c r="K777" s="57"/>
      <c r="L777" s="57"/>
      <c r="M777" s="58"/>
      <c r="N777" s="59"/>
      <c r="O777" s="73"/>
    </row>
    <row r="778" spans="1:15" ht="129.6" collapsed="1" x14ac:dyDescent="0.3">
      <c r="A778" s="52">
        <v>9733</v>
      </c>
      <c r="B778" s="53" t="s">
        <v>21</v>
      </c>
      <c r="C778" s="72" t="s">
        <v>574</v>
      </c>
      <c r="D778" s="75" t="s">
        <v>331</v>
      </c>
      <c r="E778" s="56" t="s">
        <v>36</v>
      </c>
      <c r="F778" s="57"/>
      <c r="G778" s="57"/>
      <c r="H778" s="57"/>
      <c r="I778" s="57"/>
      <c r="J778" s="57"/>
      <c r="K778" s="57"/>
      <c r="L778" s="57">
        <f>+J779</f>
        <v>24.786000000000001</v>
      </c>
      <c r="M778" s="58">
        <v>24.786000000000001</v>
      </c>
      <c r="N778" s="59"/>
      <c r="O778" s="73">
        <f>+ROUND(M778*N778,2)</f>
        <v>0</v>
      </c>
    </row>
    <row r="779" spans="1:15" x14ac:dyDescent="0.3">
      <c r="A779" s="52">
        <v>9734</v>
      </c>
      <c r="B779" s="53"/>
      <c r="C779" s="72"/>
      <c r="D779" s="76" t="s">
        <v>565</v>
      </c>
      <c r="E779" s="63"/>
      <c r="F779" s="57">
        <v>1</v>
      </c>
      <c r="G779" s="57">
        <f>5.462+2.8</f>
        <v>8.2620000000000005</v>
      </c>
      <c r="H779" s="57"/>
      <c r="I779" s="57">
        <v>3</v>
      </c>
      <c r="J779" s="57">
        <f t="shared" ref="J779" si="130">PRODUCT(F779:I779)</f>
        <v>24.786000000000001</v>
      </c>
      <c r="K779" s="57"/>
      <c r="L779" s="57"/>
      <c r="M779" s="66"/>
      <c r="N779" s="67"/>
      <c r="O779" s="67"/>
    </row>
    <row r="780" spans="1:15" ht="86.4" collapsed="1" x14ac:dyDescent="0.3">
      <c r="A780" s="52">
        <v>9735</v>
      </c>
      <c r="B780" s="53" t="s">
        <v>21</v>
      </c>
      <c r="C780" s="72" t="s">
        <v>575</v>
      </c>
      <c r="D780" s="75" t="s">
        <v>63</v>
      </c>
      <c r="E780" s="56" t="s">
        <v>36</v>
      </c>
      <c r="F780" s="57"/>
      <c r="G780" s="57"/>
      <c r="H780" s="57"/>
      <c r="I780" s="57"/>
      <c r="J780" s="57"/>
      <c r="K780" s="57"/>
      <c r="L780" s="57">
        <f>SUM(J781:J782)</f>
        <v>69.64500000000001</v>
      </c>
      <c r="M780" s="58">
        <v>69.64500000000001</v>
      </c>
      <c r="N780" s="59"/>
      <c r="O780" s="73">
        <f>+ROUND(M780*N780,2)</f>
        <v>0</v>
      </c>
    </row>
    <row r="781" spans="1:15" x14ac:dyDescent="0.3">
      <c r="A781" s="52">
        <v>9736</v>
      </c>
      <c r="B781" s="53"/>
      <c r="C781" s="72"/>
      <c r="D781" s="76" t="s">
        <v>564</v>
      </c>
      <c r="E781" s="56"/>
      <c r="F781" s="57">
        <v>1</v>
      </c>
      <c r="G781" s="57">
        <f>2.304+3.039+16.35</f>
        <v>21.693000000000001</v>
      </c>
      <c r="H781" s="57"/>
      <c r="I781" s="57">
        <v>3</v>
      </c>
      <c r="J781" s="57">
        <f t="shared" ref="J781:J782" si="131">PRODUCT(F781:I781)</f>
        <v>65.079000000000008</v>
      </c>
      <c r="K781" s="57"/>
      <c r="L781" s="57"/>
      <c r="M781" s="58"/>
      <c r="N781" s="59"/>
      <c r="O781" s="73"/>
    </row>
    <row r="782" spans="1:15" x14ac:dyDescent="0.3">
      <c r="A782" s="52">
        <v>9737</v>
      </c>
      <c r="B782" s="53"/>
      <c r="C782" s="72"/>
      <c r="D782" s="76" t="s">
        <v>565</v>
      </c>
      <c r="E782" s="56"/>
      <c r="F782" s="57">
        <v>1</v>
      </c>
      <c r="G782" s="57">
        <v>1.522</v>
      </c>
      <c r="H782" s="57"/>
      <c r="I782" s="57">
        <v>3</v>
      </c>
      <c r="J782" s="57">
        <f t="shared" si="131"/>
        <v>4.5659999999999998</v>
      </c>
      <c r="K782" s="57"/>
      <c r="L782" s="57"/>
      <c r="M782" s="58"/>
      <c r="N782" s="59"/>
      <c r="O782" s="73"/>
    </row>
    <row r="783" spans="1:15" x14ac:dyDescent="0.3">
      <c r="A783" s="52">
        <v>9738</v>
      </c>
      <c r="B783" s="53" t="s">
        <v>21</v>
      </c>
      <c r="C783" s="54" t="s">
        <v>576</v>
      </c>
      <c r="D783" s="55" t="s">
        <v>70</v>
      </c>
      <c r="E783" s="63"/>
      <c r="F783" s="57"/>
      <c r="G783" s="57"/>
      <c r="H783" s="57"/>
      <c r="I783" s="57"/>
      <c r="J783" s="57"/>
      <c r="K783" s="57"/>
      <c r="L783" s="57"/>
      <c r="M783" s="66"/>
      <c r="N783" s="67"/>
      <c r="O783" s="67"/>
    </row>
    <row r="784" spans="1:15" ht="86.4" collapsed="1" x14ac:dyDescent="0.3">
      <c r="A784" s="52">
        <v>9739</v>
      </c>
      <c r="B784" s="53" t="s">
        <v>21</v>
      </c>
      <c r="C784" s="72" t="s">
        <v>577</v>
      </c>
      <c r="D784" s="75" t="s">
        <v>578</v>
      </c>
      <c r="E784" s="63" t="s">
        <v>36</v>
      </c>
      <c r="F784" s="57"/>
      <c r="G784" s="57"/>
      <c r="H784" s="57"/>
      <c r="I784" s="57"/>
      <c r="J784" s="57"/>
      <c r="K784" s="57"/>
      <c r="L784" s="57">
        <f>SUM(J785:J785)</f>
        <v>17.914999999999999</v>
      </c>
      <c r="M784" s="58">
        <v>17.914999999999999</v>
      </c>
      <c r="N784" s="59"/>
      <c r="O784" s="73">
        <f>+ROUND(M784*N784,2)</f>
        <v>0</v>
      </c>
    </row>
    <row r="785" spans="1:15" x14ac:dyDescent="0.3">
      <c r="A785" s="52">
        <v>9740</v>
      </c>
      <c r="B785" s="53"/>
      <c r="C785" s="54"/>
      <c r="D785" s="76" t="s">
        <v>565</v>
      </c>
      <c r="E785" s="63"/>
      <c r="F785" s="57">
        <v>1</v>
      </c>
      <c r="G785" s="57">
        <v>17.914999999999999</v>
      </c>
      <c r="H785" s="57"/>
      <c r="I785" s="57"/>
      <c r="J785" s="57">
        <f t="shared" ref="J785" si="132">PRODUCT(F785:I785)</f>
        <v>17.914999999999999</v>
      </c>
      <c r="K785" s="57"/>
      <c r="L785" s="57"/>
      <c r="M785" s="66"/>
      <c r="N785" s="67"/>
      <c r="O785" s="67"/>
    </row>
    <row r="786" spans="1:15" ht="86.4" collapsed="1" x14ac:dyDescent="0.3">
      <c r="A786" s="52">
        <v>9741</v>
      </c>
      <c r="B786" s="53" t="s">
        <v>21</v>
      </c>
      <c r="C786" s="72" t="s">
        <v>579</v>
      </c>
      <c r="D786" s="75" t="s">
        <v>371</v>
      </c>
      <c r="E786" s="63" t="s">
        <v>36</v>
      </c>
      <c r="F786" s="57"/>
      <c r="G786" s="57"/>
      <c r="H786" s="57"/>
      <c r="I786" s="57"/>
      <c r="J786" s="57"/>
      <c r="K786" s="57"/>
      <c r="L786" s="57">
        <f>SUM(J787:J788)</f>
        <v>39.885999999999996</v>
      </c>
      <c r="M786" s="58">
        <v>39.886000000000003</v>
      </c>
      <c r="N786" s="59"/>
      <c r="O786" s="73">
        <f>+ROUND(M786*N786,2)</f>
        <v>0</v>
      </c>
    </row>
    <row r="787" spans="1:15" x14ac:dyDescent="0.3">
      <c r="A787" s="52">
        <v>9742</v>
      </c>
      <c r="B787" s="53"/>
      <c r="C787" s="72"/>
      <c r="D787" s="76" t="s">
        <v>564</v>
      </c>
      <c r="E787" s="56"/>
      <c r="F787" s="57">
        <v>1</v>
      </c>
      <c r="G787" s="57">
        <v>21.971</v>
      </c>
      <c r="H787" s="57"/>
      <c r="I787" s="57"/>
      <c r="J787" s="57">
        <f t="shared" ref="J787:J788" si="133">PRODUCT(F787:I787)</f>
        <v>21.971</v>
      </c>
      <c r="K787" s="57"/>
      <c r="L787" s="57"/>
      <c r="M787" s="58"/>
      <c r="N787" s="59"/>
      <c r="O787" s="73"/>
    </row>
    <row r="788" spans="1:15" x14ac:dyDescent="0.3">
      <c r="A788" s="52">
        <v>9743</v>
      </c>
      <c r="B788" s="53"/>
      <c r="C788" s="72"/>
      <c r="D788" s="76" t="s">
        <v>565</v>
      </c>
      <c r="E788" s="56"/>
      <c r="F788" s="57">
        <v>1</v>
      </c>
      <c r="G788" s="57">
        <v>17.914999999999999</v>
      </c>
      <c r="H788" s="57"/>
      <c r="I788" s="57"/>
      <c r="J788" s="57">
        <f t="shared" si="133"/>
        <v>17.914999999999999</v>
      </c>
      <c r="K788" s="57"/>
      <c r="L788" s="57"/>
      <c r="M788" s="58"/>
      <c r="N788" s="59"/>
      <c r="O788" s="73"/>
    </row>
    <row r="789" spans="1:15" x14ac:dyDescent="0.3">
      <c r="A789" s="52">
        <v>9744</v>
      </c>
      <c r="B789" s="53" t="s">
        <v>21</v>
      </c>
      <c r="C789" s="54" t="s">
        <v>580</v>
      </c>
      <c r="D789" s="55" t="s">
        <v>74</v>
      </c>
      <c r="E789" s="63"/>
      <c r="F789" s="57"/>
      <c r="G789" s="57"/>
      <c r="H789" s="57"/>
      <c r="I789" s="57"/>
      <c r="J789" s="57"/>
      <c r="K789" s="57"/>
      <c r="L789" s="57"/>
      <c r="M789" s="66"/>
      <c r="N789" s="67"/>
      <c r="O789" s="67"/>
    </row>
    <row r="790" spans="1:15" ht="172.8" collapsed="1" x14ac:dyDescent="0.3">
      <c r="A790" s="52">
        <v>9745</v>
      </c>
      <c r="B790" s="53" t="s">
        <v>21</v>
      </c>
      <c r="C790" s="72" t="s">
        <v>581</v>
      </c>
      <c r="D790" s="75" t="s">
        <v>76</v>
      </c>
      <c r="E790" s="63" t="s">
        <v>36</v>
      </c>
      <c r="F790" s="57"/>
      <c r="G790" s="57"/>
      <c r="H790" s="57"/>
      <c r="I790" s="57"/>
      <c r="J790" s="57"/>
      <c r="K790" s="57"/>
      <c r="L790" s="57">
        <f>SUM(J791:J791)</f>
        <v>21.971</v>
      </c>
      <c r="M790" s="58">
        <v>21.971</v>
      </c>
      <c r="N790" s="59"/>
      <c r="O790" s="73">
        <f>+ROUND(M790*N790,2)</f>
        <v>0</v>
      </c>
    </row>
    <row r="791" spans="1:15" x14ac:dyDescent="0.3">
      <c r="A791" s="52">
        <v>9746</v>
      </c>
      <c r="B791" s="53"/>
      <c r="C791" s="72"/>
      <c r="D791" s="76" t="s">
        <v>564</v>
      </c>
      <c r="E791" s="56"/>
      <c r="F791" s="57">
        <v>1</v>
      </c>
      <c r="G791" s="57">
        <v>21.971</v>
      </c>
      <c r="H791" s="57"/>
      <c r="I791" s="57"/>
      <c r="J791" s="57">
        <f t="shared" ref="J791" si="134">PRODUCT(F791:I791)</f>
        <v>21.971</v>
      </c>
      <c r="K791" s="57"/>
      <c r="L791" s="57"/>
      <c r="M791" s="58"/>
      <c r="N791" s="59"/>
      <c r="O791" s="73"/>
    </row>
    <row r="792" spans="1:15" ht="86.4" collapsed="1" x14ac:dyDescent="0.3">
      <c r="A792" s="52">
        <v>9747</v>
      </c>
      <c r="B792" s="53" t="s">
        <v>21</v>
      </c>
      <c r="C792" s="72" t="s">
        <v>582</v>
      </c>
      <c r="D792" s="75" t="s">
        <v>583</v>
      </c>
      <c r="E792" s="63" t="s">
        <v>36</v>
      </c>
      <c r="F792" s="57"/>
      <c r="G792" s="57"/>
      <c r="H792" s="57"/>
      <c r="I792" s="57"/>
      <c r="J792" s="57"/>
      <c r="K792" s="57"/>
      <c r="L792" s="57">
        <f>SUM(J793:J793)</f>
        <v>18.123000000000001</v>
      </c>
      <c r="M792" s="58">
        <v>18.123000000000001</v>
      </c>
      <c r="N792" s="59"/>
      <c r="O792" s="73">
        <f>+ROUND(M792*N792,2)</f>
        <v>0</v>
      </c>
    </row>
    <row r="793" spans="1:15" x14ac:dyDescent="0.3">
      <c r="A793" s="52">
        <v>9748</v>
      </c>
      <c r="B793" s="53"/>
      <c r="C793" s="72"/>
      <c r="D793" s="76" t="s">
        <v>565</v>
      </c>
      <c r="E793" s="56"/>
      <c r="F793" s="57">
        <v>1</v>
      </c>
      <c r="G793" s="57">
        <v>18.123000000000001</v>
      </c>
      <c r="H793" s="57"/>
      <c r="I793" s="57"/>
      <c r="J793" s="57">
        <f t="shared" ref="J793" si="135">PRODUCT(F793:I793)</f>
        <v>18.123000000000001</v>
      </c>
      <c r="K793" s="57"/>
      <c r="L793" s="57"/>
      <c r="M793" s="58"/>
      <c r="N793" s="59"/>
      <c r="O793" s="73"/>
    </row>
    <row r="794" spans="1:15" ht="158.4" collapsed="1" x14ac:dyDescent="0.3">
      <c r="A794" s="52">
        <v>9749</v>
      </c>
      <c r="B794" s="53" t="s">
        <v>21</v>
      </c>
      <c r="C794" s="72" t="s">
        <v>584</v>
      </c>
      <c r="D794" s="75" t="s">
        <v>161</v>
      </c>
      <c r="E794" s="63" t="s">
        <v>36</v>
      </c>
      <c r="F794" s="57"/>
      <c r="G794" s="57"/>
      <c r="H794" s="57"/>
      <c r="I794" s="57"/>
      <c r="J794" s="57"/>
      <c r="K794" s="57"/>
      <c r="L794" s="57">
        <f>+J795</f>
        <v>21.971</v>
      </c>
      <c r="M794" s="58">
        <v>21.971</v>
      </c>
      <c r="N794" s="59"/>
      <c r="O794" s="73">
        <f>+ROUND(M794*N794,2)</f>
        <v>0</v>
      </c>
    </row>
    <row r="795" spans="1:15" x14ac:dyDescent="0.3">
      <c r="A795" s="52">
        <v>9750</v>
      </c>
      <c r="B795" s="53"/>
      <c r="C795" s="72"/>
      <c r="D795" s="76" t="s">
        <v>564</v>
      </c>
      <c r="E795" s="56"/>
      <c r="F795" s="57">
        <v>1</v>
      </c>
      <c r="G795" s="57">
        <v>21.971</v>
      </c>
      <c r="H795" s="57"/>
      <c r="I795" s="57"/>
      <c r="J795" s="57">
        <f t="shared" ref="J795" si="136">PRODUCT(F795:I795)</f>
        <v>21.971</v>
      </c>
      <c r="K795" s="57"/>
      <c r="L795" s="57"/>
      <c r="M795" s="58"/>
      <c r="N795" s="59"/>
      <c r="O795" s="73"/>
    </row>
    <row r="796" spans="1:15" x14ac:dyDescent="0.3">
      <c r="A796" s="52">
        <v>9751</v>
      </c>
      <c r="B796" s="53" t="s">
        <v>21</v>
      </c>
      <c r="C796" s="54" t="s">
        <v>585</v>
      </c>
      <c r="D796" s="55" t="s">
        <v>86</v>
      </c>
      <c r="E796" s="63"/>
      <c r="F796" s="57"/>
      <c r="G796" s="57"/>
      <c r="H796" s="57"/>
      <c r="I796" s="57"/>
      <c r="J796" s="57"/>
      <c r="K796" s="57"/>
      <c r="L796" s="57"/>
      <c r="M796" s="58"/>
      <c r="N796" s="59"/>
      <c r="O796" s="73"/>
    </row>
    <row r="797" spans="1:15" ht="201.6" collapsed="1" x14ac:dyDescent="0.3">
      <c r="A797" s="52">
        <v>9752</v>
      </c>
      <c r="B797" s="53" t="s">
        <v>21</v>
      </c>
      <c r="C797" s="72" t="s">
        <v>586</v>
      </c>
      <c r="D797" s="78" t="s">
        <v>165</v>
      </c>
      <c r="E797" s="56" t="s">
        <v>89</v>
      </c>
      <c r="F797" s="57"/>
      <c r="G797" s="57"/>
      <c r="H797" s="57"/>
      <c r="I797" s="57"/>
      <c r="J797" s="57"/>
      <c r="K797" s="57"/>
      <c r="L797" s="57">
        <f>SUM(J798:J803)</f>
        <v>3</v>
      </c>
      <c r="M797" s="58">
        <v>3</v>
      </c>
      <c r="N797" s="59"/>
      <c r="O797" s="73">
        <f>+ROUND(M797*N797,2)</f>
        <v>0</v>
      </c>
    </row>
    <row r="798" spans="1:15" x14ac:dyDescent="0.3">
      <c r="A798" s="52">
        <v>9753</v>
      </c>
      <c r="B798" s="53"/>
      <c r="C798" s="72"/>
      <c r="D798" s="74" t="s">
        <v>587</v>
      </c>
      <c r="E798" s="56"/>
      <c r="F798" s="57"/>
      <c r="G798" s="57"/>
      <c r="H798" s="57"/>
      <c r="I798" s="57"/>
      <c r="J798" s="57"/>
      <c r="K798" s="57"/>
      <c r="L798" s="57"/>
      <c r="M798" s="58"/>
      <c r="N798" s="59"/>
      <c r="O798" s="73"/>
    </row>
    <row r="799" spans="1:15" x14ac:dyDescent="0.3">
      <c r="A799" s="52">
        <v>9754</v>
      </c>
      <c r="B799" s="53"/>
      <c r="C799" s="72"/>
      <c r="D799" s="74" t="s">
        <v>588</v>
      </c>
      <c r="E799" s="56"/>
      <c r="F799" s="57">
        <v>1</v>
      </c>
      <c r="G799" s="57"/>
      <c r="H799" s="57"/>
      <c r="I799" s="57"/>
      <c r="J799" s="57">
        <f>PRODUCT(F799:I799)</f>
        <v>1</v>
      </c>
      <c r="K799" s="57"/>
      <c r="L799" s="57"/>
      <c r="M799" s="58"/>
      <c r="N799" s="59"/>
      <c r="O799" s="73"/>
    </row>
    <row r="800" spans="1:15" x14ac:dyDescent="0.3">
      <c r="A800" s="52">
        <v>9755</v>
      </c>
      <c r="B800" s="53"/>
      <c r="C800" s="72"/>
      <c r="D800" s="74" t="s">
        <v>587</v>
      </c>
      <c r="E800" s="56"/>
      <c r="F800" s="57"/>
      <c r="G800" s="57"/>
      <c r="H800" s="57"/>
      <c r="I800" s="57"/>
      <c r="J800" s="57"/>
      <c r="K800" s="57"/>
      <c r="L800" s="57"/>
      <c r="M800" s="58"/>
      <c r="N800" s="59"/>
      <c r="O800" s="73"/>
    </row>
    <row r="801" spans="1:15" x14ac:dyDescent="0.3">
      <c r="A801" s="52">
        <v>9756</v>
      </c>
      <c r="B801" s="53"/>
      <c r="C801" s="72"/>
      <c r="D801" s="74" t="s">
        <v>589</v>
      </c>
      <c r="E801" s="56"/>
      <c r="F801" s="57">
        <v>1</v>
      </c>
      <c r="G801" s="57"/>
      <c r="H801" s="57"/>
      <c r="I801" s="57"/>
      <c r="J801" s="57">
        <f>PRODUCT(F801:I801)</f>
        <v>1</v>
      </c>
      <c r="K801" s="57"/>
      <c r="L801" s="57"/>
      <c r="M801" s="58"/>
      <c r="N801" s="59"/>
      <c r="O801" s="73"/>
    </row>
    <row r="802" spans="1:15" x14ac:dyDescent="0.3">
      <c r="A802" s="52">
        <v>9757</v>
      </c>
      <c r="B802" s="53"/>
      <c r="C802" s="72"/>
      <c r="D802" s="74" t="s">
        <v>590</v>
      </c>
      <c r="E802" s="56"/>
      <c r="F802" s="57"/>
      <c r="G802" s="57"/>
      <c r="H802" s="57"/>
      <c r="I802" s="57"/>
      <c r="J802" s="57"/>
      <c r="K802" s="57"/>
      <c r="L802" s="57"/>
      <c r="M802" s="58"/>
      <c r="N802" s="59"/>
      <c r="O802" s="73"/>
    </row>
    <row r="803" spans="1:15" x14ac:dyDescent="0.3">
      <c r="A803" s="52">
        <v>9758</v>
      </c>
      <c r="B803" s="53"/>
      <c r="C803" s="72"/>
      <c r="D803" s="74" t="s">
        <v>591</v>
      </c>
      <c r="E803" s="56"/>
      <c r="F803" s="57">
        <v>1</v>
      </c>
      <c r="G803" s="57"/>
      <c r="H803" s="57"/>
      <c r="I803" s="57"/>
      <c r="J803" s="57">
        <f>PRODUCT(F803:I803)</f>
        <v>1</v>
      </c>
      <c r="K803" s="57"/>
      <c r="L803" s="57"/>
      <c r="M803" s="58"/>
      <c r="N803" s="59"/>
      <c r="O803" s="73"/>
    </row>
    <row r="804" spans="1:15" x14ac:dyDescent="0.3">
      <c r="A804" s="52">
        <v>9759</v>
      </c>
      <c r="B804" s="53" t="s">
        <v>21</v>
      </c>
      <c r="C804" s="54" t="s">
        <v>592</v>
      </c>
      <c r="D804" s="68" t="s">
        <v>593</v>
      </c>
      <c r="E804" s="69"/>
      <c r="F804" s="70"/>
      <c r="G804" s="70"/>
      <c r="H804" s="70"/>
      <c r="I804" s="70"/>
      <c r="J804" s="70"/>
      <c r="K804" s="70"/>
      <c r="L804" s="70"/>
      <c r="M804" s="66"/>
      <c r="N804" s="67"/>
      <c r="O804" s="67"/>
    </row>
    <row r="805" spans="1:15" x14ac:dyDescent="0.3">
      <c r="A805" s="52">
        <v>9760</v>
      </c>
      <c r="B805" s="53" t="s">
        <v>21</v>
      </c>
      <c r="C805" s="54" t="s">
        <v>594</v>
      </c>
      <c r="D805" s="55" t="s">
        <v>33</v>
      </c>
      <c r="E805" s="63"/>
      <c r="F805" s="57"/>
      <c r="G805" s="57"/>
      <c r="H805" s="57"/>
      <c r="I805" s="57"/>
      <c r="J805" s="57"/>
      <c r="K805" s="57"/>
      <c r="L805" s="57"/>
      <c r="M805" s="66"/>
      <c r="N805" s="67"/>
      <c r="O805" s="67"/>
    </row>
    <row r="806" spans="1:15" ht="72" collapsed="1" x14ac:dyDescent="0.3">
      <c r="A806" s="52">
        <v>9761</v>
      </c>
      <c r="B806" s="53" t="s">
        <v>21</v>
      </c>
      <c r="C806" s="72" t="s">
        <v>595</v>
      </c>
      <c r="D806" s="60" t="s">
        <v>35</v>
      </c>
      <c r="E806" s="63" t="s">
        <v>36</v>
      </c>
      <c r="F806" s="57"/>
      <c r="G806" s="57"/>
      <c r="H806" s="57"/>
      <c r="I806" s="57"/>
      <c r="J806" s="57"/>
      <c r="K806" s="57"/>
      <c r="L806" s="57">
        <f>SUM(K807:K833)</f>
        <v>683.61</v>
      </c>
      <c r="M806" s="58">
        <v>683.61</v>
      </c>
      <c r="N806" s="59"/>
      <c r="O806" s="73">
        <f>+ROUND(M806*N806,2)</f>
        <v>0</v>
      </c>
    </row>
    <row r="807" spans="1:15" x14ac:dyDescent="0.3">
      <c r="A807" s="52">
        <v>9762</v>
      </c>
      <c r="B807" s="53"/>
      <c r="C807" s="72"/>
      <c r="D807" s="74" t="s">
        <v>596</v>
      </c>
      <c r="E807" s="63"/>
      <c r="F807" s="57">
        <v>1</v>
      </c>
      <c r="G807" s="57">
        <v>8.8859999999999992</v>
      </c>
      <c r="H807" s="57"/>
      <c r="I807" s="57"/>
      <c r="J807" s="57"/>
      <c r="K807" s="57">
        <f>PRODUCT(F807:I807)</f>
        <v>8.8859999999999992</v>
      </c>
      <c r="L807" s="57"/>
      <c r="M807" s="66"/>
      <c r="N807" s="67"/>
      <c r="O807" s="67"/>
    </row>
    <row r="808" spans="1:15" x14ac:dyDescent="0.3">
      <c r="A808" s="52">
        <v>9763</v>
      </c>
      <c r="B808" s="53"/>
      <c r="C808" s="72"/>
      <c r="D808" s="74" t="s">
        <v>597</v>
      </c>
      <c r="E808" s="63"/>
      <c r="F808" s="57">
        <v>1</v>
      </c>
      <c r="G808" s="57">
        <v>3.9670000000000001</v>
      </c>
      <c r="H808" s="57"/>
      <c r="I808" s="57"/>
      <c r="J808" s="57"/>
      <c r="K808" s="57">
        <f>PRODUCT(F808:I808)</f>
        <v>3.9670000000000001</v>
      </c>
      <c r="L808" s="57"/>
      <c r="M808" s="66"/>
      <c r="N808" s="67"/>
      <c r="O808" s="67"/>
    </row>
    <row r="809" spans="1:15" x14ac:dyDescent="0.3">
      <c r="A809" s="52">
        <v>9764</v>
      </c>
      <c r="B809" s="53"/>
      <c r="C809" s="72"/>
      <c r="D809" s="74" t="s">
        <v>598</v>
      </c>
      <c r="E809" s="63"/>
      <c r="F809" s="57">
        <v>1</v>
      </c>
      <c r="G809" s="57">
        <v>15.978</v>
      </c>
      <c r="H809" s="57"/>
      <c r="I809" s="57"/>
      <c r="J809" s="57"/>
      <c r="K809" s="57">
        <f t="shared" ref="K809:K818" si="137">PRODUCT(F809:I809)</f>
        <v>15.978</v>
      </c>
      <c r="L809" s="57"/>
      <c r="M809" s="66"/>
      <c r="N809" s="67"/>
      <c r="O809" s="67"/>
    </row>
    <row r="810" spans="1:15" x14ac:dyDescent="0.3">
      <c r="A810" s="52">
        <v>9765</v>
      </c>
      <c r="B810" s="53"/>
      <c r="C810" s="72"/>
      <c r="D810" s="74" t="s">
        <v>599</v>
      </c>
      <c r="E810" s="63"/>
      <c r="F810" s="57">
        <v>1</v>
      </c>
      <c r="G810" s="57">
        <v>95.905000000000001</v>
      </c>
      <c r="H810" s="57"/>
      <c r="I810" s="57"/>
      <c r="J810" s="57"/>
      <c r="K810" s="57">
        <f t="shared" si="137"/>
        <v>95.905000000000001</v>
      </c>
      <c r="L810" s="57"/>
      <c r="M810" s="66"/>
      <c r="N810" s="67"/>
      <c r="O810" s="67"/>
    </row>
    <row r="811" spans="1:15" x14ac:dyDescent="0.3">
      <c r="A811" s="52">
        <v>9766</v>
      </c>
      <c r="B811" s="53"/>
      <c r="C811" s="72"/>
      <c r="D811" s="74" t="s">
        <v>600</v>
      </c>
      <c r="E811" s="63"/>
      <c r="F811" s="57">
        <v>1</v>
      </c>
      <c r="G811" s="57">
        <v>27.510999999999999</v>
      </c>
      <c r="H811" s="57"/>
      <c r="I811" s="57"/>
      <c r="J811" s="57"/>
      <c r="K811" s="57">
        <f t="shared" si="137"/>
        <v>27.510999999999999</v>
      </c>
      <c r="L811" s="57"/>
      <c r="M811" s="66"/>
      <c r="N811" s="67"/>
      <c r="O811" s="67"/>
    </row>
    <row r="812" spans="1:15" x14ac:dyDescent="0.3">
      <c r="A812" s="52">
        <v>9767</v>
      </c>
      <c r="B812" s="53"/>
      <c r="C812" s="72"/>
      <c r="D812" s="74" t="s">
        <v>601</v>
      </c>
      <c r="E812" s="63"/>
      <c r="F812" s="57">
        <v>1</v>
      </c>
      <c r="G812" s="57">
        <v>6.7389999999999999</v>
      </c>
      <c r="H812" s="57"/>
      <c r="I812" s="57"/>
      <c r="J812" s="57"/>
      <c r="K812" s="57">
        <f t="shared" si="137"/>
        <v>6.7389999999999999</v>
      </c>
      <c r="L812" s="57"/>
      <c r="M812" s="66"/>
      <c r="N812" s="67"/>
      <c r="O812" s="67"/>
    </row>
    <row r="813" spans="1:15" x14ac:dyDescent="0.3">
      <c r="A813" s="52">
        <v>9768</v>
      </c>
      <c r="B813" s="53"/>
      <c r="C813" s="72"/>
      <c r="D813" s="74" t="s">
        <v>602</v>
      </c>
      <c r="E813" s="63"/>
      <c r="F813" s="57">
        <v>1</v>
      </c>
      <c r="G813" s="57">
        <v>13.074999999999999</v>
      </c>
      <c r="H813" s="57"/>
      <c r="I813" s="57"/>
      <c r="J813" s="57"/>
      <c r="K813" s="57">
        <f t="shared" si="137"/>
        <v>13.074999999999999</v>
      </c>
      <c r="L813" s="57"/>
      <c r="M813" s="66"/>
      <c r="N813" s="67"/>
      <c r="O813" s="67"/>
    </row>
    <row r="814" spans="1:15" x14ac:dyDescent="0.3">
      <c r="A814" s="52">
        <v>9769</v>
      </c>
      <c r="B814" s="53"/>
      <c r="C814" s="72"/>
      <c r="D814" s="74" t="s">
        <v>603</v>
      </c>
      <c r="E814" s="63"/>
      <c r="F814" s="57">
        <v>1</v>
      </c>
      <c r="G814" s="57">
        <v>11.31</v>
      </c>
      <c r="H814" s="57"/>
      <c r="I814" s="57"/>
      <c r="J814" s="57"/>
      <c r="K814" s="57">
        <f t="shared" si="137"/>
        <v>11.31</v>
      </c>
      <c r="L814" s="57"/>
      <c r="M814" s="66"/>
      <c r="N814" s="67"/>
      <c r="O814" s="67"/>
    </row>
    <row r="815" spans="1:15" x14ac:dyDescent="0.3">
      <c r="A815" s="52">
        <v>9770</v>
      </c>
      <c r="B815" s="53"/>
      <c r="C815" s="72"/>
      <c r="D815" s="74" t="s">
        <v>604</v>
      </c>
      <c r="E815" s="63"/>
      <c r="F815" s="57">
        <v>1</v>
      </c>
      <c r="G815" s="57">
        <v>46.613999999999997</v>
      </c>
      <c r="H815" s="57"/>
      <c r="I815" s="57"/>
      <c r="J815" s="57"/>
      <c r="K815" s="57">
        <f t="shared" si="137"/>
        <v>46.613999999999997</v>
      </c>
      <c r="L815" s="57"/>
      <c r="M815" s="66"/>
      <c r="N815" s="67"/>
      <c r="O815" s="67"/>
    </row>
    <row r="816" spans="1:15" x14ac:dyDescent="0.3">
      <c r="A816" s="52">
        <v>9771</v>
      </c>
      <c r="B816" s="53"/>
      <c r="C816" s="72"/>
      <c r="D816" s="74" t="s">
        <v>605</v>
      </c>
      <c r="E816" s="63"/>
      <c r="F816" s="57">
        <v>1</v>
      </c>
      <c r="G816" s="57">
        <v>43.432000000000002</v>
      </c>
      <c r="H816" s="57"/>
      <c r="I816" s="57"/>
      <c r="J816" s="57"/>
      <c r="K816" s="57">
        <f t="shared" si="137"/>
        <v>43.432000000000002</v>
      </c>
      <c r="L816" s="57"/>
      <c r="M816" s="66"/>
      <c r="N816" s="67"/>
      <c r="O816" s="67"/>
    </row>
    <row r="817" spans="1:15" x14ac:dyDescent="0.3">
      <c r="A817" s="52">
        <v>9772</v>
      </c>
      <c r="B817" s="53"/>
      <c r="C817" s="72"/>
      <c r="D817" s="74" t="s">
        <v>606</v>
      </c>
      <c r="E817" s="63"/>
      <c r="F817" s="57">
        <v>1</v>
      </c>
      <c r="G817" s="57">
        <v>15.654999999999999</v>
      </c>
      <c r="H817" s="57"/>
      <c r="I817" s="57"/>
      <c r="J817" s="57"/>
      <c r="K817" s="57">
        <f t="shared" si="137"/>
        <v>15.654999999999999</v>
      </c>
      <c r="L817" s="57"/>
      <c r="M817" s="66"/>
      <c r="N817" s="67"/>
      <c r="O817" s="67"/>
    </row>
    <row r="818" spans="1:15" x14ac:dyDescent="0.3">
      <c r="A818" s="52">
        <v>9773</v>
      </c>
      <c r="B818" s="53"/>
      <c r="C818" s="72"/>
      <c r="D818" s="74" t="s">
        <v>607</v>
      </c>
      <c r="E818" s="63"/>
      <c r="F818" s="57">
        <v>1</v>
      </c>
      <c r="G818" s="57">
        <v>5.1929999999999996</v>
      </c>
      <c r="H818" s="57"/>
      <c r="I818" s="57"/>
      <c r="J818" s="57"/>
      <c r="K818" s="57">
        <f t="shared" si="137"/>
        <v>5.1929999999999996</v>
      </c>
      <c r="L818" s="57"/>
      <c r="M818" s="66"/>
      <c r="N818" s="67"/>
      <c r="O818" s="67"/>
    </row>
    <row r="819" spans="1:15" x14ac:dyDescent="0.3">
      <c r="A819" s="52">
        <v>9774</v>
      </c>
      <c r="B819" s="53"/>
      <c r="C819" s="72"/>
      <c r="D819" s="74" t="s">
        <v>608</v>
      </c>
      <c r="E819" s="63"/>
      <c r="F819" s="57"/>
      <c r="G819" s="57"/>
      <c r="H819" s="57"/>
      <c r="I819" s="57"/>
      <c r="J819" s="57"/>
      <c r="K819" s="57">
        <f>SUM(J820:J821)</f>
        <v>17.702999999999999</v>
      </c>
      <c r="L819" s="57"/>
      <c r="M819" s="66"/>
      <c r="N819" s="67"/>
      <c r="O819" s="67"/>
    </row>
    <row r="820" spans="1:15" x14ac:dyDescent="0.3">
      <c r="A820" s="52">
        <v>9775</v>
      </c>
      <c r="B820" s="53"/>
      <c r="C820" s="72"/>
      <c r="D820" s="74" t="s">
        <v>609</v>
      </c>
      <c r="E820" s="63"/>
      <c r="F820" s="57">
        <v>1</v>
      </c>
      <c r="G820" s="57">
        <v>14.983000000000001</v>
      </c>
      <c r="H820" s="57"/>
      <c r="I820" s="57"/>
      <c r="J820" s="57">
        <f>PRODUCT(F820:I820)</f>
        <v>14.983000000000001</v>
      </c>
      <c r="K820" s="57"/>
      <c r="L820" s="57"/>
      <c r="M820" s="66"/>
      <c r="N820" s="67"/>
      <c r="O820" s="67"/>
    </row>
    <row r="821" spans="1:15" x14ac:dyDescent="0.3">
      <c r="A821" s="52">
        <v>9776</v>
      </c>
      <c r="B821" s="53"/>
      <c r="C821" s="72"/>
      <c r="D821" s="74" t="s">
        <v>610</v>
      </c>
      <c r="E821" s="63"/>
      <c r="F821" s="57">
        <v>1</v>
      </c>
      <c r="G821" s="57">
        <v>2.72</v>
      </c>
      <c r="H821" s="57"/>
      <c r="I821" s="57"/>
      <c r="J821" s="57">
        <f>PRODUCT(F821:I821)</f>
        <v>2.72</v>
      </c>
      <c r="K821" s="57"/>
      <c r="L821" s="57"/>
      <c r="M821" s="66"/>
      <c r="N821" s="67"/>
      <c r="O821" s="67"/>
    </row>
    <row r="822" spans="1:15" x14ac:dyDescent="0.3">
      <c r="A822" s="52">
        <v>9777</v>
      </c>
      <c r="B822" s="53"/>
      <c r="C822" s="72"/>
      <c r="D822" s="74" t="s">
        <v>611</v>
      </c>
      <c r="E822" s="63"/>
      <c r="F822" s="57">
        <v>1</v>
      </c>
      <c r="G822" s="57">
        <v>248.56</v>
      </c>
      <c r="H822" s="57"/>
      <c r="I822" s="57"/>
      <c r="J822" s="57"/>
      <c r="K822" s="57">
        <f t="shared" ref="K822:K823" si="138">PRODUCT(F822:I822)</f>
        <v>248.56</v>
      </c>
      <c r="L822" s="57"/>
      <c r="M822" s="66"/>
      <c r="N822" s="67"/>
      <c r="O822" s="67"/>
    </row>
    <row r="823" spans="1:15" x14ac:dyDescent="0.3">
      <c r="A823" s="52">
        <v>9778</v>
      </c>
      <c r="B823" s="53"/>
      <c r="C823" s="72"/>
      <c r="D823" s="74" t="s">
        <v>612</v>
      </c>
      <c r="E823" s="63"/>
      <c r="F823" s="57">
        <v>1</v>
      </c>
      <c r="G823" s="57">
        <v>23.172999999999998</v>
      </c>
      <c r="H823" s="57"/>
      <c r="I823" s="57"/>
      <c r="J823" s="57"/>
      <c r="K823" s="57">
        <f t="shared" si="138"/>
        <v>23.172999999999998</v>
      </c>
      <c r="L823" s="57"/>
      <c r="M823" s="66"/>
      <c r="N823" s="67"/>
      <c r="O823" s="67"/>
    </row>
    <row r="824" spans="1:15" x14ac:dyDescent="0.3">
      <c r="A824" s="52">
        <v>9779</v>
      </c>
      <c r="B824" s="53"/>
      <c r="C824" s="72"/>
      <c r="D824" s="74" t="s">
        <v>613</v>
      </c>
      <c r="E824" s="63"/>
      <c r="F824" s="57"/>
      <c r="G824" s="57"/>
      <c r="H824" s="57"/>
      <c r="I824" s="57"/>
      <c r="J824" s="57"/>
      <c r="K824" s="57">
        <f>SUM(J825:J833)</f>
        <v>99.909000000000006</v>
      </c>
      <c r="L824" s="57"/>
      <c r="M824" s="66"/>
      <c r="N824" s="67"/>
      <c r="O824" s="67"/>
    </row>
    <row r="825" spans="1:15" x14ac:dyDescent="0.3">
      <c r="A825" s="52">
        <v>9780</v>
      </c>
      <c r="B825" s="53"/>
      <c r="C825" s="72"/>
      <c r="D825" s="74" t="s">
        <v>614</v>
      </c>
      <c r="E825" s="63"/>
      <c r="F825" s="57">
        <v>1</v>
      </c>
      <c r="G825" s="57">
        <v>14.989000000000001</v>
      </c>
      <c r="H825" s="57"/>
      <c r="I825" s="57"/>
      <c r="J825" s="57">
        <f t="shared" ref="J825:J833" si="139">PRODUCT(F825:I825)</f>
        <v>14.989000000000001</v>
      </c>
      <c r="K825" s="57"/>
      <c r="L825" s="57"/>
      <c r="M825" s="66"/>
      <c r="N825" s="67"/>
      <c r="O825" s="67"/>
    </row>
    <row r="826" spans="1:15" x14ac:dyDescent="0.3">
      <c r="A826" s="52">
        <v>9781</v>
      </c>
      <c r="B826" s="53"/>
      <c r="C826" s="72"/>
      <c r="D826" s="74" t="s">
        <v>615</v>
      </c>
      <c r="E826" s="63"/>
      <c r="F826" s="57">
        <v>1</v>
      </c>
      <c r="G826" s="57">
        <v>8.3409999999999993</v>
      </c>
      <c r="H826" s="57"/>
      <c r="I826" s="57"/>
      <c r="J826" s="57">
        <f t="shared" si="139"/>
        <v>8.3409999999999993</v>
      </c>
      <c r="K826" s="57"/>
      <c r="L826" s="57"/>
      <c r="M826" s="66"/>
      <c r="N826" s="67"/>
      <c r="O826" s="67"/>
    </row>
    <row r="827" spans="1:15" x14ac:dyDescent="0.3">
      <c r="A827" s="52">
        <v>9782</v>
      </c>
      <c r="B827" s="53"/>
      <c r="C827" s="72"/>
      <c r="D827" s="74" t="s">
        <v>616</v>
      </c>
      <c r="E827" s="63"/>
      <c r="F827" s="57">
        <v>1</v>
      </c>
      <c r="G827" s="57">
        <v>26.388000000000002</v>
      </c>
      <c r="H827" s="57"/>
      <c r="I827" s="57"/>
      <c r="J827" s="57">
        <f t="shared" si="139"/>
        <v>26.388000000000002</v>
      </c>
      <c r="K827" s="57"/>
      <c r="L827" s="57"/>
      <c r="M827" s="66"/>
      <c r="N827" s="67"/>
      <c r="O827" s="67"/>
    </row>
    <row r="828" spans="1:15" x14ac:dyDescent="0.3">
      <c r="A828" s="52">
        <v>9783</v>
      </c>
      <c r="B828" s="53"/>
      <c r="C828" s="72"/>
      <c r="D828" s="74" t="s">
        <v>617</v>
      </c>
      <c r="E828" s="63"/>
      <c r="F828" s="57">
        <v>1</v>
      </c>
      <c r="G828" s="57">
        <v>4.9710000000000001</v>
      </c>
      <c r="H828" s="57"/>
      <c r="I828" s="57"/>
      <c r="J828" s="57">
        <f t="shared" si="139"/>
        <v>4.9710000000000001</v>
      </c>
      <c r="K828" s="57"/>
      <c r="L828" s="57"/>
      <c r="M828" s="66"/>
      <c r="N828" s="67"/>
      <c r="O828" s="67"/>
    </row>
    <row r="829" spans="1:15" x14ac:dyDescent="0.3">
      <c r="A829" s="52">
        <v>9784</v>
      </c>
      <c r="B829" s="53"/>
      <c r="C829" s="72"/>
      <c r="D829" s="74" t="s">
        <v>618</v>
      </c>
      <c r="E829" s="63"/>
      <c r="F829" s="57">
        <v>1</v>
      </c>
      <c r="G829" s="57">
        <v>6.4480000000000004</v>
      </c>
      <c r="H829" s="57"/>
      <c r="I829" s="57"/>
      <c r="J829" s="57">
        <f t="shared" si="139"/>
        <v>6.4480000000000004</v>
      </c>
      <c r="K829" s="57"/>
      <c r="L829" s="57"/>
      <c r="M829" s="66"/>
      <c r="N829" s="67"/>
      <c r="O829" s="67"/>
    </row>
    <row r="830" spans="1:15" x14ac:dyDescent="0.3">
      <c r="A830" s="52">
        <v>9785</v>
      </c>
      <c r="B830" s="53"/>
      <c r="C830" s="72"/>
      <c r="D830" s="74" t="s">
        <v>619</v>
      </c>
      <c r="E830" s="63"/>
      <c r="F830" s="57">
        <v>1</v>
      </c>
      <c r="G830" s="57">
        <v>16.744</v>
      </c>
      <c r="H830" s="57"/>
      <c r="I830" s="57"/>
      <c r="J830" s="57">
        <f t="shared" si="139"/>
        <v>16.744</v>
      </c>
      <c r="K830" s="57"/>
      <c r="L830" s="57"/>
      <c r="M830" s="66"/>
      <c r="N830" s="67"/>
      <c r="O830" s="67"/>
    </row>
    <row r="831" spans="1:15" x14ac:dyDescent="0.3">
      <c r="A831" s="52">
        <v>9786</v>
      </c>
      <c r="B831" s="53"/>
      <c r="C831" s="72"/>
      <c r="D831" s="74" t="s">
        <v>620</v>
      </c>
      <c r="E831" s="63"/>
      <c r="F831" s="57">
        <v>1</v>
      </c>
      <c r="G831" s="57">
        <v>10.334</v>
      </c>
      <c r="H831" s="57"/>
      <c r="I831" s="57"/>
      <c r="J831" s="57">
        <f t="shared" si="139"/>
        <v>10.334</v>
      </c>
      <c r="K831" s="57"/>
      <c r="L831" s="57"/>
      <c r="M831" s="66"/>
      <c r="N831" s="67"/>
      <c r="O831" s="67"/>
    </row>
    <row r="832" spans="1:15" x14ac:dyDescent="0.3">
      <c r="A832" s="52">
        <v>9787</v>
      </c>
      <c r="B832" s="53"/>
      <c r="C832" s="72"/>
      <c r="D832" s="74" t="s">
        <v>621</v>
      </c>
      <c r="E832" s="63"/>
      <c r="F832" s="57">
        <v>1</v>
      </c>
      <c r="G832" s="57">
        <v>6.9459999999999997</v>
      </c>
      <c r="H832" s="57"/>
      <c r="I832" s="57"/>
      <c r="J832" s="57">
        <f t="shared" si="139"/>
        <v>6.9459999999999997</v>
      </c>
      <c r="K832" s="57"/>
      <c r="L832" s="57"/>
      <c r="M832" s="66"/>
      <c r="N832" s="67"/>
      <c r="O832" s="67"/>
    </row>
    <row r="833" spans="1:15" x14ac:dyDescent="0.3">
      <c r="A833" s="52">
        <v>9788</v>
      </c>
      <c r="B833" s="53"/>
      <c r="C833" s="72"/>
      <c r="D833" s="74" t="s">
        <v>622</v>
      </c>
      <c r="E833" s="63"/>
      <c r="F833" s="57">
        <v>1</v>
      </c>
      <c r="G833" s="57">
        <v>4.7480000000000002</v>
      </c>
      <c r="H833" s="57"/>
      <c r="I833" s="57"/>
      <c r="J833" s="57">
        <f t="shared" si="139"/>
        <v>4.7480000000000002</v>
      </c>
      <c r="K833" s="57"/>
      <c r="L833" s="57"/>
      <c r="M833" s="66"/>
      <c r="N833" s="67"/>
      <c r="O833" s="67"/>
    </row>
    <row r="834" spans="1:15" ht="115.2" collapsed="1" x14ac:dyDescent="0.3">
      <c r="A834" s="52">
        <v>9789</v>
      </c>
      <c r="B834" s="53" t="s">
        <v>21</v>
      </c>
      <c r="C834" s="72" t="s">
        <v>623</v>
      </c>
      <c r="D834" s="60" t="s">
        <v>44</v>
      </c>
      <c r="E834" s="63" t="s">
        <v>36</v>
      </c>
      <c r="F834" s="82"/>
      <c r="G834" s="82"/>
      <c r="H834" s="82"/>
      <c r="I834" s="82"/>
      <c r="J834" s="82"/>
      <c r="K834" s="57"/>
      <c r="L834" s="57">
        <f>SUM(K835:K854)</f>
        <v>853.25745000000006</v>
      </c>
      <c r="M834" s="58">
        <v>853.25699999999995</v>
      </c>
      <c r="N834" s="59"/>
      <c r="O834" s="73">
        <f>+ROUND(M834*N834,2)</f>
        <v>0</v>
      </c>
    </row>
    <row r="835" spans="1:15" x14ac:dyDescent="0.3">
      <c r="A835" s="52">
        <v>9790</v>
      </c>
      <c r="B835" s="53"/>
      <c r="C835" s="54"/>
      <c r="D835" s="74" t="s">
        <v>624</v>
      </c>
      <c r="E835" s="63"/>
      <c r="F835" s="57"/>
      <c r="G835" s="57"/>
      <c r="H835" s="57"/>
      <c r="I835" s="57"/>
      <c r="J835" s="57"/>
      <c r="K835" s="57">
        <f>SUM(J836:J837)</f>
        <v>32.806049999999999</v>
      </c>
      <c r="L835" s="57"/>
      <c r="M835" s="66"/>
      <c r="N835" s="67"/>
      <c r="O835" s="67"/>
    </row>
    <row r="836" spans="1:15" x14ac:dyDescent="0.3">
      <c r="A836" s="52">
        <v>9791</v>
      </c>
      <c r="B836" s="53"/>
      <c r="C836" s="54"/>
      <c r="D836" s="74" t="s">
        <v>625</v>
      </c>
      <c r="E836" s="63"/>
      <c r="F836" s="57">
        <v>1</v>
      </c>
      <c r="G836" s="57">
        <v>3.6480000000000001</v>
      </c>
      <c r="H836" s="57"/>
      <c r="I836" s="57">
        <v>3.45</v>
      </c>
      <c r="J836" s="57">
        <f>PRODUCT(F836:I836)</f>
        <v>12.585600000000001</v>
      </c>
      <c r="K836" s="57"/>
      <c r="L836" s="57"/>
      <c r="M836" s="66"/>
      <c r="N836" s="67"/>
      <c r="O836" s="67"/>
    </row>
    <row r="837" spans="1:15" x14ac:dyDescent="0.3">
      <c r="A837" s="52">
        <v>9792</v>
      </c>
      <c r="B837" s="53"/>
      <c r="C837" s="54"/>
      <c r="D837" s="74" t="s">
        <v>626</v>
      </c>
      <c r="E837" s="63"/>
      <c r="F837" s="57">
        <v>1</v>
      </c>
      <c r="G837" s="57">
        <v>5.8609999999999998</v>
      </c>
      <c r="H837" s="57"/>
      <c r="I837" s="57">
        <v>3.45</v>
      </c>
      <c r="J837" s="57">
        <f>PRODUCT(F837:I837)</f>
        <v>20.22045</v>
      </c>
      <c r="K837" s="57"/>
      <c r="L837" s="57"/>
      <c r="M837" s="66"/>
      <c r="N837" s="67"/>
      <c r="O837" s="67"/>
    </row>
    <row r="838" spans="1:15" x14ac:dyDescent="0.3">
      <c r="A838" s="52">
        <v>9793</v>
      </c>
      <c r="B838" s="53"/>
      <c r="C838" s="54"/>
      <c r="D838" s="74" t="s">
        <v>627</v>
      </c>
      <c r="E838" s="63"/>
      <c r="F838" s="57">
        <v>1</v>
      </c>
      <c r="G838" s="57">
        <v>2.7919999999999998</v>
      </c>
      <c r="H838" s="57"/>
      <c r="I838" s="57">
        <v>3.45</v>
      </c>
      <c r="J838" s="57"/>
      <c r="K838" s="57">
        <f>PRODUCT(F838:J838)</f>
        <v>9.6324000000000005</v>
      </c>
      <c r="L838" s="57"/>
      <c r="M838" s="66"/>
      <c r="N838" s="67"/>
      <c r="O838" s="67"/>
    </row>
    <row r="839" spans="1:15" x14ac:dyDescent="0.3">
      <c r="A839" s="52">
        <v>9794</v>
      </c>
      <c r="B839" s="53"/>
      <c r="C839" s="54"/>
      <c r="D839" s="74" t="s">
        <v>599</v>
      </c>
      <c r="E839" s="63"/>
      <c r="F839" s="57"/>
      <c r="G839" s="57"/>
      <c r="H839" s="57"/>
      <c r="I839" s="57"/>
      <c r="J839" s="57"/>
      <c r="K839" s="57">
        <f>SUM(J840:J844)</f>
        <v>94.467900000000014</v>
      </c>
      <c r="L839" s="57"/>
      <c r="M839" s="66"/>
      <c r="N839" s="67"/>
      <c r="O839" s="67"/>
    </row>
    <row r="840" spans="1:15" x14ac:dyDescent="0.3">
      <c r="A840" s="52">
        <v>9795</v>
      </c>
      <c r="B840" s="53"/>
      <c r="C840" s="54"/>
      <c r="D840" s="74" t="s">
        <v>628</v>
      </c>
      <c r="E840" s="63"/>
      <c r="F840" s="57">
        <v>1</v>
      </c>
      <c r="G840" s="57">
        <v>5.1849999999999996</v>
      </c>
      <c r="H840" s="57"/>
      <c r="I840" s="57">
        <v>3.45</v>
      </c>
      <c r="J840" s="57">
        <f>PRODUCT(F840:I840)</f>
        <v>17.888249999999999</v>
      </c>
      <c r="K840" s="57"/>
      <c r="L840" s="57"/>
      <c r="M840" s="66"/>
      <c r="N840" s="67"/>
      <c r="O840" s="67"/>
    </row>
    <row r="841" spans="1:15" x14ac:dyDescent="0.3">
      <c r="A841" s="52">
        <v>9796</v>
      </c>
      <c r="B841" s="53"/>
      <c r="C841" s="54"/>
      <c r="D841" s="74" t="s">
        <v>629</v>
      </c>
      <c r="E841" s="63"/>
      <c r="F841" s="57">
        <v>1</v>
      </c>
      <c r="G841" s="57">
        <v>1.5</v>
      </c>
      <c r="H841" s="57"/>
      <c r="I841" s="57">
        <v>3.45</v>
      </c>
      <c r="J841" s="57">
        <f t="shared" ref="J841:J844" si="140">PRODUCT(F841:I841)</f>
        <v>5.1750000000000007</v>
      </c>
      <c r="K841" s="57"/>
      <c r="L841" s="57"/>
      <c r="M841" s="66"/>
      <c r="N841" s="67"/>
      <c r="O841" s="67"/>
    </row>
    <row r="842" spans="1:15" x14ac:dyDescent="0.3">
      <c r="A842" s="52">
        <v>9797</v>
      </c>
      <c r="B842" s="53"/>
      <c r="C842" s="54"/>
      <c r="D842" s="74" t="s">
        <v>630</v>
      </c>
      <c r="E842" s="63"/>
      <c r="F842" s="57">
        <v>1</v>
      </c>
      <c r="G842" s="57">
        <v>8.2370000000000001</v>
      </c>
      <c r="H842" s="57"/>
      <c r="I842" s="57">
        <v>3.45</v>
      </c>
      <c r="J842" s="57">
        <f t="shared" si="140"/>
        <v>28.417650000000002</v>
      </c>
      <c r="K842" s="57"/>
      <c r="L842" s="57"/>
      <c r="M842" s="66"/>
      <c r="N842" s="67"/>
      <c r="O842" s="67"/>
    </row>
    <row r="843" spans="1:15" x14ac:dyDescent="0.3">
      <c r="A843" s="52">
        <v>9798</v>
      </c>
      <c r="B843" s="53"/>
      <c r="C843" s="54"/>
      <c r="D843" s="74" t="s">
        <v>631</v>
      </c>
      <c r="E843" s="63"/>
      <c r="F843" s="57">
        <v>1</v>
      </c>
      <c r="G843" s="57">
        <v>5.54</v>
      </c>
      <c r="H843" s="57"/>
      <c r="I843" s="57">
        <v>3.45</v>
      </c>
      <c r="J843" s="57">
        <f t="shared" si="140"/>
        <v>19.113</v>
      </c>
      <c r="K843" s="57"/>
      <c r="L843" s="57"/>
      <c r="M843" s="66"/>
      <c r="N843" s="67"/>
      <c r="O843" s="67"/>
    </row>
    <row r="844" spans="1:15" x14ac:dyDescent="0.3">
      <c r="A844" s="52">
        <v>9799</v>
      </c>
      <c r="B844" s="53"/>
      <c r="C844" s="54"/>
      <c r="D844" s="74" t="s">
        <v>632</v>
      </c>
      <c r="E844" s="63"/>
      <c r="F844" s="57">
        <v>1</v>
      </c>
      <c r="G844" s="57">
        <v>6.92</v>
      </c>
      <c r="H844" s="57"/>
      <c r="I844" s="57">
        <v>3.45</v>
      </c>
      <c r="J844" s="57">
        <f t="shared" si="140"/>
        <v>23.874000000000002</v>
      </c>
      <c r="K844" s="57"/>
      <c r="L844" s="57"/>
      <c r="M844" s="66"/>
      <c r="N844" s="67"/>
      <c r="O844" s="67"/>
    </row>
    <row r="845" spans="1:15" x14ac:dyDescent="0.3">
      <c r="A845" s="52">
        <v>9800</v>
      </c>
      <c r="B845" s="53"/>
      <c r="C845" s="54"/>
      <c r="D845" s="74" t="s">
        <v>600</v>
      </c>
      <c r="E845" s="63"/>
      <c r="F845" s="57">
        <v>1</v>
      </c>
      <c r="G845" s="57">
        <v>19.361999999999998</v>
      </c>
      <c r="H845" s="57"/>
      <c r="I845" s="57">
        <v>3.45</v>
      </c>
      <c r="J845" s="57"/>
      <c r="K845" s="57">
        <f>PRODUCT(F845:J845)</f>
        <v>66.798900000000003</v>
      </c>
      <c r="L845" s="57"/>
      <c r="M845" s="66"/>
      <c r="N845" s="67"/>
      <c r="O845" s="67"/>
    </row>
    <row r="846" spans="1:15" x14ac:dyDescent="0.3">
      <c r="A846" s="52">
        <v>9801</v>
      </c>
      <c r="B846" s="53"/>
      <c r="C846" s="54"/>
      <c r="D846" s="74" t="s">
        <v>601</v>
      </c>
      <c r="E846" s="63"/>
      <c r="F846" s="57">
        <v>1</v>
      </c>
      <c r="G846" s="57">
        <v>7.9189999999999996</v>
      </c>
      <c r="H846" s="57"/>
      <c r="I846" s="57">
        <v>3.45</v>
      </c>
      <c r="J846" s="57"/>
      <c r="K846" s="57">
        <f>PRODUCT(F846:J846)</f>
        <v>27.320550000000001</v>
      </c>
      <c r="L846" s="57"/>
      <c r="M846" s="66"/>
      <c r="N846" s="67"/>
      <c r="O846" s="67"/>
    </row>
    <row r="847" spans="1:15" x14ac:dyDescent="0.3">
      <c r="A847" s="52">
        <v>9802</v>
      </c>
      <c r="B847" s="53"/>
      <c r="C847" s="54"/>
      <c r="D847" s="74" t="s">
        <v>602</v>
      </c>
      <c r="E847" s="63"/>
      <c r="F847" s="57">
        <v>1</v>
      </c>
      <c r="G847" s="57">
        <v>14.254</v>
      </c>
      <c r="H847" s="57"/>
      <c r="I847" s="57">
        <v>3.45</v>
      </c>
      <c r="J847" s="57"/>
      <c r="K847" s="57">
        <f t="shared" ref="K847:K854" si="141">PRODUCT(F847:J847)</f>
        <v>49.176299999999998</v>
      </c>
      <c r="L847" s="57"/>
      <c r="M847" s="66"/>
      <c r="N847" s="67"/>
      <c r="O847" s="67"/>
    </row>
    <row r="848" spans="1:15" x14ac:dyDescent="0.3">
      <c r="A848" s="52">
        <v>9803</v>
      </c>
      <c r="B848" s="53"/>
      <c r="C848" s="54"/>
      <c r="D848" s="74" t="s">
        <v>603</v>
      </c>
      <c r="E848" s="63"/>
      <c r="F848" s="57">
        <v>1</v>
      </c>
      <c r="G848" s="57">
        <v>9.6419999999999995</v>
      </c>
      <c r="H848" s="57"/>
      <c r="I848" s="57">
        <v>3.45</v>
      </c>
      <c r="J848" s="57"/>
      <c r="K848" s="57">
        <f t="shared" si="141"/>
        <v>33.264899999999997</v>
      </c>
      <c r="L848" s="57"/>
      <c r="M848" s="66"/>
      <c r="N848" s="67"/>
      <c r="O848" s="67"/>
    </row>
    <row r="849" spans="1:15" x14ac:dyDescent="0.3">
      <c r="A849" s="52">
        <v>9804</v>
      </c>
      <c r="B849" s="53"/>
      <c r="C849" s="54"/>
      <c r="D849" s="74" t="s">
        <v>604</v>
      </c>
      <c r="E849" s="63"/>
      <c r="F849" s="57">
        <v>1</v>
      </c>
      <c r="G849" s="57">
        <v>7.61</v>
      </c>
      <c r="H849" s="57"/>
      <c r="I849" s="57">
        <v>3.45</v>
      </c>
      <c r="J849" s="57"/>
      <c r="K849" s="57">
        <f t="shared" si="141"/>
        <v>26.254500000000004</v>
      </c>
      <c r="L849" s="57"/>
      <c r="M849" s="66"/>
      <c r="N849" s="67"/>
      <c r="O849" s="67"/>
    </row>
    <row r="850" spans="1:15" x14ac:dyDescent="0.3">
      <c r="A850" s="52">
        <v>9805</v>
      </c>
      <c r="B850" s="53"/>
      <c r="C850" s="54"/>
      <c r="D850" s="74" t="s">
        <v>605</v>
      </c>
      <c r="E850" s="63"/>
      <c r="F850" s="57">
        <v>1</v>
      </c>
      <c r="G850" s="57">
        <v>9.9380000000000006</v>
      </c>
      <c r="H850" s="57"/>
      <c r="I850" s="57">
        <v>3.45</v>
      </c>
      <c r="J850" s="57"/>
      <c r="K850" s="57">
        <f t="shared" si="141"/>
        <v>34.286100000000005</v>
      </c>
      <c r="L850" s="57"/>
      <c r="M850" s="66"/>
      <c r="N850" s="67"/>
      <c r="O850" s="67"/>
    </row>
    <row r="851" spans="1:15" x14ac:dyDescent="0.3">
      <c r="A851" s="52">
        <v>9806</v>
      </c>
      <c r="B851" s="53"/>
      <c r="C851" s="54"/>
      <c r="D851" s="74" t="s">
        <v>606</v>
      </c>
      <c r="E851" s="63"/>
      <c r="F851" s="57">
        <v>1</v>
      </c>
      <c r="G851" s="57">
        <v>26.151</v>
      </c>
      <c r="H851" s="57"/>
      <c r="I851" s="57">
        <v>3.45</v>
      </c>
      <c r="J851" s="57"/>
      <c r="K851" s="57">
        <f t="shared" si="141"/>
        <v>90.220950000000002</v>
      </c>
      <c r="L851" s="57"/>
      <c r="M851" s="66"/>
      <c r="N851" s="67"/>
      <c r="O851" s="67"/>
    </row>
    <row r="852" spans="1:15" x14ac:dyDescent="0.3">
      <c r="A852" s="52">
        <v>9807</v>
      </c>
      <c r="B852" s="53"/>
      <c r="C852" s="54"/>
      <c r="D852" s="74" t="s">
        <v>607</v>
      </c>
      <c r="E852" s="63"/>
      <c r="F852" s="57">
        <v>1</v>
      </c>
      <c r="G852" s="57">
        <v>4</v>
      </c>
      <c r="H852" s="57"/>
      <c r="I852" s="57">
        <v>3.45</v>
      </c>
      <c r="J852" s="57"/>
      <c r="K852" s="57">
        <f t="shared" si="141"/>
        <v>13.8</v>
      </c>
      <c r="L852" s="57"/>
      <c r="M852" s="66"/>
      <c r="N852" s="67"/>
      <c r="O852" s="67"/>
    </row>
    <row r="853" spans="1:15" x14ac:dyDescent="0.3">
      <c r="A853" s="52">
        <v>9808</v>
      </c>
      <c r="B853" s="53"/>
      <c r="C853" s="54"/>
      <c r="D853" s="74" t="s">
        <v>611</v>
      </c>
      <c r="E853" s="63"/>
      <c r="F853" s="57">
        <v>1</v>
      </c>
      <c r="G853" s="57">
        <v>47.365000000000002</v>
      </c>
      <c r="H853" s="57"/>
      <c r="I853" s="57">
        <v>3.45</v>
      </c>
      <c r="J853" s="57"/>
      <c r="K853" s="57">
        <f t="shared" si="141"/>
        <v>163.40925000000001</v>
      </c>
      <c r="L853" s="57"/>
      <c r="M853" s="66"/>
      <c r="N853" s="67"/>
      <c r="O853" s="67"/>
    </row>
    <row r="854" spans="1:15" x14ac:dyDescent="0.3">
      <c r="A854" s="52">
        <v>9809</v>
      </c>
      <c r="B854" s="53"/>
      <c r="C854" s="54"/>
      <c r="D854" s="74" t="s">
        <v>613</v>
      </c>
      <c r="E854" s="63"/>
      <c r="F854" s="57">
        <v>1</v>
      </c>
      <c r="G854" s="57">
        <v>61.396999999999998</v>
      </c>
      <c r="H854" s="57"/>
      <c r="I854" s="57">
        <v>3.45</v>
      </c>
      <c r="J854" s="57"/>
      <c r="K854" s="57">
        <f t="shared" si="141"/>
        <v>211.81965</v>
      </c>
      <c r="L854" s="57"/>
      <c r="M854" s="66"/>
      <c r="N854" s="67"/>
      <c r="O854" s="67"/>
    </row>
    <row r="855" spans="1:15" ht="43.2" collapsed="1" x14ac:dyDescent="0.3">
      <c r="A855" s="52">
        <v>9810</v>
      </c>
      <c r="B855" s="53" t="s">
        <v>21</v>
      </c>
      <c r="C855" s="72" t="s">
        <v>633</v>
      </c>
      <c r="D855" s="60" t="s">
        <v>568</v>
      </c>
      <c r="E855" s="63" t="s">
        <v>36</v>
      </c>
      <c r="F855" s="57"/>
      <c r="G855" s="57"/>
      <c r="H855" s="57"/>
      <c r="I855" s="57"/>
      <c r="J855" s="57"/>
      <c r="K855" s="57"/>
      <c r="L855" s="57">
        <f>SUM(J856:J858)</f>
        <v>239.209</v>
      </c>
      <c r="M855" s="58">
        <v>239.209</v>
      </c>
      <c r="N855" s="59"/>
      <c r="O855" s="73">
        <f>+ROUND(M855*N855,2)</f>
        <v>0</v>
      </c>
    </row>
    <row r="856" spans="1:15" x14ac:dyDescent="0.3">
      <c r="A856" s="52">
        <v>9811</v>
      </c>
      <c r="B856" s="53"/>
      <c r="C856" s="54"/>
      <c r="D856" s="74" t="s">
        <v>613</v>
      </c>
      <c r="E856" s="63"/>
      <c r="F856" s="57">
        <v>1</v>
      </c>
      <c r="G856" s="57">
        <v>103.05500000000001</v>
      </c>
      <c r="H856" s="57"/>
      <c r="I856" s="57"/>
      <c r="J856" s="57">
        <f>PRODUCT(F856:I856)</f>
        <v>103.05500000000001</v>
      </c>
      <c r="K856" s="57"/>
      <c r="L856" s="57"/>
      <c r="M856" s="66"/>
      <c r="N856" s="67"/>
      <c r="O856" s="67"/>
    </row>
    <row r="857" spans="1:15" x14ac:dyDescent="0.3">
      <c r="A857" s="52">
        <v>9812</v>
      </c>
      <c r="B857" s="53"/>
      <c r="C857" s="54"/>
      <c r="D857" s="74" t="s">
        <v>604</v>
      </c>
      <c r="E857" s="63"/>
      <c r="F857" s="57">
        <v>1</v>
      </c>
      <c r="G857" s="57">
        <v>89.649000000000001</v>
      </c>
      <c r="H857" s="57"/>
      <c r="I857" s="57"/>
      <c r="J857" s="57">
        <f>PRODUCT(F857:I857)</f>
        <v>89.649000000000001</v>
      </c>
      <c r="K857" s="57"/>
      <c r="L857" s="57"/>
      <c r="M857" s="66"/>
      <c r="N857" s="67"/>
      <c r="O857" s="67"/>
    </row>
    <row r="858" spans="1:15" x14ac:dyDescent="0.3">
      <c r="A858" s="52">
        <v>9813</v>
      </c>
      <c r="B858" s="53"/>
      <c r="C858" s="54"/>
      <c r="D858" s="74" t="s">
        <v>611</v>
      </c>
      <c r="E858" s="63"/>
      <c r="F858" s="57">
        <v>1</v>
      </c>
      <c r="G858" s="57">
        <v>46.505000000000003</v>
      </c>
      <c r="H858" s="57"/>
      <c r="I858" s="57"/>
      <c r="J858" s="57">
        <f>PRODUCT(F858:I858)</f>
        <v>46.505000000000003</v>
      </c>
      <c r="K858" s="57"/>
      <c r="L858" s="57"/>
      <c r="M858" s="66"/>
      <c r="N858" s="67"/>
      <c r="O858" s="67"/>
    </row>
    <row r="859" spans="1:15" ht="72" collapsed="1" x14ac:dyDescent="0.3">
      <c r="A859" s="52">
        <v>9814</v>
      </c>
      <c r="B859" s="53" t="s">
        <v>21</v>
      </c>
      <c r="C859" s="72" t="s">
        <v>634</v>
      </c>
      <c r="D859" s="75" t="s">
        <v>635</v>
      </c>
      <c r="E859" s="63" t="s">
        <v>36</v>
      </c>
      <c r="F859" s="57"/>
      <c r="G859" s="57"/>
      <c r="H859" s="57"/>
      <c r="I859" s="57"/>
      <c r="J859" s="57"/>
      <c r="K859" s="57"/>
      <c r="L859" s="57">
        <f>SUM(J860:J862)</f>
        <v>389.3</v>
      </c>
      <c r="M859" s="58">
        <v>389.3</v>
      </c>
      <c r="N859" s="59"/>
      <c r="O859" s="73">
        <f>+ROUND(M859*N859,2)</f>
        <v>0</v>
      </c>
    </row>
    <row r="860" spans="1:15" x14ac:dyDescent="0.3">
      <c r="A860" s="52">
        <v>9815</v>
      </c>
      <c r="B860" s="53"/>
      <c r="C860" s="54"/>
      <c r="D860" s="74" t="s">
        <v>611</v>
      </c>
      <c r="E860" s="63"/>
      <c r="F860" s="57">
        <v>1</v>
      </c>
      <c r="G860" s="57">
        <f>435.805-G858</f>
        <v>389.3</v>
      </c>
      <c r="H860" s="57"/>
      <c r="I860" s="57"/>
      <c r="J860" s="57">
        <f>PRODUCT(F860:I860)</f>
        <v>389.3</v>
      </c>
      <c r="K860" s="57"/>
      <c r="L860" s="57"/>
      <c r="M860" s="66"/>
      <c r="N860" s="67"/>
      <c r="O860" s="67"/>
    </row>
    <row r="861" spans="1:15" x14ac:dyDescent="0.3">
      <c r="A861" s="52">
        <v>9816</v>
      </c>
      <c r="B861" s="53" t="s">
        <v>21</v>
      </c>
      <c r="C861" s="54" t="s">
        <v>636</v>
      </c>
      <c r="D861" s="55" t="s">
        <v>55</v>
      </c>
      <c r="E861" s="63"/>
      <c r="F861" s="57"/>
      <c r="G861" s="57"/>
      <c r="H861" s="57"/>
      <c r="I861" s="57"/>
      <c r="J861" s="57"/>
      <c r="K861" s="57"/>
      <c r="L861" s="57"/>
      <c r="M861" s="66"/>
      <c r="N861" s="67"/>
      <c r="O861" s="67"/>
    </row>
    <row r="862" spans="1:15" x14ac:dyDescent="0.3">
      <c r="A862" s="52">
        <v>9817</v>
      </c>
      <c r="B862" s="53" t="s">
        <v>21</v>
      </c>
      <c r="C862" s="54" t="s">
        <v>637</v>
      </c>
      <c r="D862" s="55" t="s">
        <v>57</v>
      </c>
      <c r="E862" s="56"/>
      <c r="F862" s="57"/>
      <c r="G862" s="57"/>
      <c r="H862" s="57"/>
      <c r="I862" s="57"/>
      <c r="J862" s="57"/>
      <c r="K862" s="57"/>
      <c r="L862" s="57"/>
      <c r="M862" s="58"/>
      <c r="N862" s="59"/>
      <c r="O862" s="73"/>
    </row>
    <row r="863" spans="1:15" ht="172.8" collapsed="1" x14ac:dyDescent="0.3">
      <c r="A863" s="52">
        <v>9818</v>
      </c>
      <c r="B863" s="53" t="s">
        <v>21</v>
      </c>
      <c r="C863" s="72" t="s">
        <v>638</v>
      </c>
      <c r="D863" s="75" t="s">
        <v>639</v>
      </c>
      <c r="E863" s="56" t="s">
        <v>36</v>
      </c>
      <c r="F863" s="57"/>
      <c r="G863" s="57"/>
      <c r="H863" s="57"/>
      <c r="I863" s="57"/>
      <c r="J863" s="57"/>
      <c r="K863" s="57"/>
      <c r="L863" s="57">
        <f>SUM(K864:K871)</f>
        <v>420.68955</v>
      </c>
      <c r="M863" s="58">
        <v>420.69</v>
      </c>
      <c r="N863" s="59"/>
      <c r="O863" s="73">
        <f>+ROUND(M863*N863,2)</f>
        <v>0</v>
      </c>
    </row>
    <row r="864" spans="1:15" x14ac:dyDescent="0.3">
      <c r="A864" s="52">
        <v>9819</v>
      </c>
      <c r="B864" s="53"/>
      <c r="C864" s="72"/>
      <c r="D864" s="74" t="s">
        <v>596</v>
      </c>
      <c r="E864" s="56"/>
      <c r="F864" s="57">
        <v>1</v>
      </c>
      <c r="G864" s="57">
        <v>8.1720000000000006</v>
      </c>
      <c r="H864" s="57"/>
      <c r="I864" s="57">
        <v>3.45</v>
      </c>
      <c r="J864" s="57"/>
      <c r="K864" s="57">
        <f>PRODUCT(F864:I864)</f>
        <v>28.193400000000004</v>
      </c>
      <c r="L864" s="57"/>
      <c r="M864" s="58"/>
      <c r="N864" s="59"/>
      <c r="O864" s="73"/>
    </row>
    <row r="865" spans="1:15" x14ac:dyDescent="0.3">
      <c r="A865" s="52">
        <v>9820</v>
      </c>
      <c r="B865" s="53"/>
      <c r="C865" s="72"/>
      <c r="D865" s="74" t="s">
        <v>640</v>
      </c>
      <c r="E865" s="56"/>
      <c r="F865" s="57">
        <v>1</v>
      </c>
      <c r="G865" s="57">
        <v>2.851</v>
      </c>
      <c r="H865" s="57"/>
      <c r="I865" s="57">
        <v>3.45</v>
      </c>
      <c r="J865" s="57"/>
      <c r="K865" s="57">
        <f t="shared" ref="K865:K871" si="142">PRODUCT(F865:I865)</f>
        <v>9.8359500000000004</v>
      </c>
      <c r="L865" s="57"/>
      <c r="M865" s="58"/>
      <c r="N865" s="59"/>
      <c r="O865" s="73"/>
    </row>
    <row r="866" spans="1:15" x14ac:dyDescent="0.3">
      <c r="A866" s="52">
        <v>9821</v>
      </c>
      <c r="B866" s="53"/>
      <c r="C866" s="72"/>
      <c r="D866" s="74" t="s">
        <v>599</v>
      </c>
      <c r="E866" s="56"/>
      <c r="F866" s="57">
        <v>1</v>
      </c>
      <c r="G866" s="57">
        <v>18.582999999999998</v>
      </c>
      <c r="H866" s="57"/>
      <c r="I866" s="57">
        <v>3.45</v>
      </c>
      <c r="J866" s="57"/>
      <c r="K866" s="57">
        <f t="shared" si="142"/>
        <v>64.111350000000002</v>
      </c>
      <c r="L866" s="57"/>
      <c r="M866" s="58"/>
      <c r="N866" s="59"/>
      <c r="O866" s="73"/>
    </row>
    <row r="867" spans="1:15" x14ac:dyDescent="0.3">
      <c r="A867" s="52">
        <v>9822</v>
      </c>
      <c r="B867" s="53"/>
      <c r="C867" s="72"/>
      <c r="D867" s="74" t="s">
        <v>600</v>
      </c>
      <c r="E867" s="56"/>
      <c r="F867" s="57">
        <v>1</v>
      </c>
      <c r="G867" s="57">
        <v>14.896000000000001</v>
      </c>
      <c r="H867" s="57"/>
      <c r="I867" s="57">
        <v>3.45</v>
      </c>
      <c r="J867" s="57"/>
      <c r="K867" s="57">
        <f t="shared" si="142"/>
        <v>51.391200000000005</v>
      </c>
      <c r="L867" s="57"/>
      <c r="M867" s="58"/>
      <c r="N867" s="59"/>
      <c r="O867" s="73"/>
    </row>
    <row r="868" spans="1:15" x14ac:dyDescent="0.3">
      <c r="A868" s="52">
        <v>9823</v>
      </c>
      <c r="B868" s="53"/>
      <c r="C868" s="72"/>
      <c r="D868" s="74" t="s">
        <v>613</v>
      </c>
      <c r="E868" s="56"/>
      <c r="F868" s="57">
        <v>1</v>
      </c>
      <c r="G868" s="57">
        <v>7.5179999999999998</v>
      </c>
      <c r="H868" s="57"/>
      <c r="I868" s="57">
        <v>3.45</v>
      </c>
      <c r="J868" s="57"/>
      <c r="K868" s="57">
        <f t="shared" si="142"/>
        <v>25.937100000000001</v>
      </c>
      <c r="L868" s="57"/>
      <c r="M868" s="58"/>
      <c r="N868" s="59"/>
      <c r="O868" s="73"/>
    </row>
    <row r="869" spans="1:15" x14ac:dyDescent="0.3">
      <c r="A869" s="52">
        <v>9824</v>
      </c>
      <c r="B869" s="53"/>
      <c r="C869" s="72"/>
      <c r="D869" s="74" t="s">
        <v>611</v>
      </c>
      <c r="E869" s="56"/>
      <c r="F869" s="57">
        <v>1</v>
      </c>
      <c r="G869" s="57">
        <v>42.933999999999997</v>
      </c>
      <c r="H869" s="57"/>
      <c r="I869" s="57">
        <v>3.45</v>
      </c>
      <c r="J869" s="57"/>
      <c r="K869" s="57">
        <f t="shared" si="142"/>
        <v>148.1223</v>
      </c>
      <c r="L869" s="57"/>
      <c r="M869" s="58"/>
      <c r="N869" s="59"/>
      <c r="O869" s="73"/>
    </row>
    <row r="870" spans="1:15" x14ac:dyDescent="0.3">
      <c r="A870" s="52">
        <v>9825</v>
      </c>
      <c r="B870" s="53"/>
      <c r="C870" s="72"/>
      <c r="D870" s="74" t="s">
        <v>607</v>
      </c>
      <c r="E870" s="56"/>
      <c r="F870" s="57">
        <v>1</v>
      </c>
      <c r="G870" s="57">
        <v>1.716</v>
      </c>
      <c r="H870" s="57"/>
      <c r="I870" s="57">
        <v>3.45</v>
      </c>
      <c r="J870" s="57"/>
      <c r="K870" s="57">
        <f t="shared" si="142"/>
        <v>5.9202000000000004</v>
      </c>
      <c r="L870" s="57"/>
      <c r="M870" s="58"/>
      <c r="N870" s="59"/>
      <c r="O870" s="73"/>
    </row>
    <row r="871" spans="1:15" x14ac:dyDescent="0.3">
      <c r="A871" s="52">
        <v>9826</v>
      </c>
      <c r="B871" s="53"/>
      <c r="C871" s="72"/>
      <c r="D871" s="76" t="s">
        <v>641</v>
      </c>
      <c r="E871" s="56"/>
      <c r="F871" s="57">
        <v>1</v>
      </c>
      <c r="G871" s="57">
        <v>25.268999999999998</v>
      </c>
      <c r="H871" s="57"/>
      <c r="I871" s="57">
        <v>3.45</v>
      </c>
      <c r="J871" s="57"/>
      <c r="K871" s="57">
        <f t="shared" si="142"/>
        <v>87.178049999999999</v>
      </c>
      <c r="L871" s="57"/>
      <c r="M871" s="58"/>
      <c r="N871" s="59"/>
      <c r="O871" s="73"/>
    </row>
    <row r="872" spans="1:15" ht="244.8" collapsed="1" x14ac:dyDescent="0.3">
      <c r="A872" s="52">
        <v>9827</v>
      </c>
      <c r="B872" s="53" t="s">
        <v>21</v>
      </c>
      <c r="C872" s="72" t="s">
        <v>642</v>
      </c>
      <c r="D872" s="75" t="s">
        <v>68</v>
      </c>
      <c r="E872" s="56" t="s">
        <v>36</v>
      </c>
      <c r="F872" s="57"/>
      <c r="G872" s="57"/>
      <c r="H872" s="57"/>
      <c r="I872" s="57"/>
      <c r="J872" s="57"/>
      <c r="K872" s="57"/>
      <c r="L872" s="57">
        <f>SUM(K873:K876)</f>
        <v>185.5341</v>
      </c>
      <c r="M872" s="58">
        <v>223.5324</v>
      </c>
      <c r="N872" s="59"/>
      <c r="O872" s="73">
        <f>+ROUND(M872*N872,2)</f>
        <v>0</v>
      </c>
    </row>
    <row r="873" spans="1:15" x14ac:dyDescent="0.3">
      <c r="A873" s="52">
        <v>9828</v>
      </c>
      <c r="B873" s="53"/>
      <c r="C873" s="72"/>
      <c r="D873" s="74" t="s">
        <v>613</v>
      </c>
      <c r="E873" s="56"/>
      <c r="F873" s="57">
        <v>1</v>
      </c>
      <c r="G873" s="57">
        <v>43.332000000000001</v>
      </c>
      <c r="H873" s="57"/>
      <c r="I873" s="57">
        <v>3.45</v>
      </c>
      <c r="J873" s="57"/>
      <c r="K873" s="57">
        <f>PRODUCT(F873:I873)</f>
        <v>149.49540000000002</v>
      </c>
      <c r="L873" s="57"/>
      <c r="M873" s="58"/>
      <c r="N873" s="59"/>
      <c r="O873" s="73"/>
    </row>
    <row r="874" spans="1:15" x14ac:dyDescent="0.3">
      <c r="A874" s="52">
        <v>9829</v>
      </c>
      <c r="B874" s="53"/>
      <c r="C874" s="72"/>
      <c r="D874" s="74" t="s">
        <v>607</v>
      </c>
      <c r="E874" s="56"/>
      <c r="F874" s="57">
        <v>1</v>
      </c>
      <c r="G874" s="57">
        <v>2.1240000000000001</v>
      </c>
      <c r="H874" s="57"/>
      <c r="I874" s="57">
        <v>3.45</v>
      </c>
      <c r="J874" s="57"/>
      <c r="K874" s="57">
        <f>PRODUCT(F874:I874)</f>
        <v>7.3278000000000008</v>
      </c>
      <c r="L874" s="57"/>
      <c r="M874" s="58"/>
      <c r="N874" s="59"/>
      <c r="O874" s="73"/>
    </row>
    <row r="875" spans="1:15" x14ac:dyDescent="0.3">
      <c r="A875" s="52">
        <v>9830</v>
      </c>
      <c r="B875" s="53"/>
      <c r="C875" s="72"/>
      <c r="D875" s="74" t="s">
        <v>643</v>
      </c>
      <c r="E875" s="56"/>
      <c r="F875" s="57">
        <v>1</v>
      </c>
      <c r="G875" s="57">
        <v>2.8260000000000001</v>
      </c>
      <c r="H875" s="57"/>
      <c r="I875" s="57">
        <v>3.45</v>
      </c>
      <c r="J875" s="57"/>
      <c r="K875" s="57">
        <f>PRODUCT(F875:I875)</f>
        <v>9.7497000000000007</v>
      </c>
      <c r="L875" s="57"/>
      <c r="M875" s="58"/>
      <c r="N875" s="59"/>
      <c r="O875" s="73"/>
    </row>
    <row r="876" spans="1:15" x14ac:dyDescent="0.3">
      <c r="A876" s="52">
        <v>9831</v>
      </c>
      <c r="B876" s="53"/>
      <c r="C876" s="72"/>
      <c r="D876" s="76" t="s">
        <v>644</v>
      </c>
      <c r="E876" s="56"/>
      <c r="F876" s="57">
        <v>1</v>
      </c>
      <c r="G876" s="57">
        <v>5.4960000000000004</v>
      </c>
      <c r="H876" s="57"/>
      <c r="I876" s="57">
        <v>3.45</v>
      </c>
      <c r="J876" s="57"/>
      <c r="K876" s="57">
        <f>PRODUCT(F876:I876)</f>
        <v>18.961200000000002</v>
      </c>
      <c r="L876" s="57"/>
      <c r="M876" s="58"/>
      <c r="N876" s="59"/>
      <c r="O876" s="73"/>
    </row>
    <row r="877" spans="1:15" x14ac:dyDescent="0.3">
      <c r="A877" s="52">
        <v>9832</v>
      </c>
      <c r="B877" s="53" t="s">
        <v>21</v>
      </c>
      <c r="C877" s="54" t="s">
        <v>645</v>
      </c>
      <c r="D877" s="55" t="s">
        <v>646</v>
      </c>
      <c r="E877" s="56"/>
      <c r="F877" s="57"/>
      <c r="G877" s="57"/>
      <c r="H877" s="57"/>
      <c r="I877" s="57"/>
      <c r="J877" s="57"/>
      <c r="K877" s="57"/>
      <c r="L877" s="57"/>
      <c r="M877" s="58"/>
      <c r="N877" s="59"/>
      <c r="O877" s="73"/>
    </row>
    <row r="878" spans="1:15" ht="129.6" collapsed="1" x14ac:dyDescent="0.3">
      <c r="A878" s="52">
        <v>9833</v>
      </c>
      <c r="B878" s="53" t="s">
        <v>21</v>
      </c>
      <c r="C878" s="72" t="s">
        <v>647</v>
      </c>
      <c r="D878" s="75" t="s">
        <v>573</v>
      </c>
      <c r="E878" s="63" t="s">
        <v>36</v>
      </c>
      <c r="F878" s="57"/>
      <c r="G878" s="57"/>
      <c r="H878" s="57"/>
      <c r="I878" s="57"/>
      <c r="J878" s="57"/>
      <c r="K878" s="57"/>
      <c r="L878" s="57">
        <f>SUM(K879:K885)</f>
        <v>406.06799999999993</v>
      </c>
      <c r="M878" s="58">
        <v>406.06799999999998</v>
      </c>
      <c r="N878" s="59"/>
      <c r="O878" s="73">
        <f>+ROUND(M878*N878,2)</f>
        <v>0</v>
      </c>
    </row>
    <row r="879" spans="1:15" x14ac:dyDescent="0.3">
      <c r="A879" s="52">
        <v>9834</v>
      </c>
      <c r="B879" s="53"/>
      <c r="C879" s="72"/>
      <c r="D879" s="74" t="s">
        <v>611</v>
      </c>
      <c r="E879" s="63"/>
      <c r="F879" s="57">
        <v>1</v>
      </c>
      <c r="G879" s="57">
        <v>86.644999999999996</v>
      </c>
      <c r="H879" s="57"/>
      <c r="I879" s="57">
        <v>3</v>
      </c>
      <c r="J879" s="57"/>
      <c r="K879" s="57">
        <f>PRODUCT(F879:I879)</f>
        <v>259.935</v>
      </c>
      <c r="L879" s="57"/>
      <c r="M879" s="66"/>
      <c r="N879" s="67"/>
      <c r="O879" s="67"/>
    </row>
    <row r="880" spans="1:15" x14ac:dyDescent="0.3">
      <c r="A880" s="52">
        <v>9835</v>
      </c>
      <c r="B880" s="53"/>
      <c r="C880" s="72"/>
      <c r="D880" s="74" t="s">
        <v>648</v>
      </c>
      <c r="E880" s="63"/>
      <c r="F880" s="57">
        <v>1</v>
      </c>
      <c r="G880" s="57">
        <v>12.363</v>
      </c>
      <c r="H880" s="57"/>
      <c r="I880" s="57">
        <v>3</v>
      </c>
      <c r="J880" s="57"/>
      <c r="K880" s="57">
        <f t="shared" ref="K880:K888" si="143">PRODUCT(F880:I880)</f>
        <v>37.088999999999999</v>
      </c>
      <c r="L880" s="57"/>
      <c r="M880" s="66"/>
      <c r="N880" s="67"/>
      <c r="O880" s="67"/>
    </row>
    <row r="881" spans="1:15" x14ac:dyDescent="0.3">
      <c r="A881" s="52">
        <v>9836</v>
      </c>
      <c r="B881" s="53"/>
      <c r="C881" s="72"/>
      <c r="D881" s="76" t="s">
        <v>649</v>
      </c>
      <c r="E881" s="56"/>
      <c r="F881" s="57">
        <v>2</v>
      </c>
      <c r="G881" s="57">
        <v>14.366</v>
      </c>
      <c r="H881" s="57"/>
      <c r="I881" s="57"/>
      <c r="J881" s="57"/>
      <c r="K881" s="57">
        <f t="shared" si="143"/>
        <v>28.731999999999999</v>
      </c>
      <c r="L881" s="57"/>
      <c r="M881" s="58"/>
      <c r="N881" s="59"/>
      <c r="O881" s="73"/>
    </row>
    <row r="882" spans="1:15" x14ac:dyDescent="0.3">
      <c r="A882" s="52">
        <v>9837</v>
      </c>
      <c r="B882" s="53"/>
      <c r="C882" s="72"/>
      <c r="D882" s="76" t="s">
        <v>650</v>
      </c>
      <c r="E882" s="56"/>
      <c r="F882" s="57">
        <v>2</v>
      </c>
      <c r="G882" s="57">
        <v>14.366</v>
      </c>
      <c r="H882" s="57"/>
      <c r="I882" s="57"/>
      <c r="J882" s="57"/>
      <c r="K882" s="57">
        <f t="shared" si="143"/>
        <v>28.731999999999999</v>
      </c>
      <c r="L882" s="57"/>
      <c r="M882" s="58"/>
      <c r="N882" s="59"/>
      <c r="O882" s="73"/>
    </row>
    <row r="883" spans="1:15" x14ac:dyDescent="0.3">
      <c r="A883" s="52">
        <v>9838</v>
      </c>
      <c r="B883" s="53"/>
      <c r="C883" s="72"/>
      <c r="D883" s="76" t="s">
        <v>651</v>
      </c>
      <c r="E883" s="63"/>
      <c r="F883" s="57">
        <v>1</v>
      </c>
      <c r="G883" s="57">
        <v>23.678000000000001</v>
      </c>
      <c r="H883" s="57"/>
      <c r="I883" s="57"/>
      <c r="J883" s="57"/>
      <c r="K883" s="57">
        <f t="shared" si="143"/>
        <v>23.678000000000001</v>
      </c>
      <c r="L883" s="57"/>
      <c r="M883" s="66"/>
      <c r="N883" s="67"/>
      <c r="O883" s="67"/>
    </row>
    <row r="884" spans="1:15" x14ac:dyDescent="0.3">
      <c r="A884" s="52">
        <v>9839</v>
      </c>
      <c r="B884" s="53"/>
      <c r="C884" s="72"/>
      <c r="D884" s="76" t="s">
        <v>652</v>
      </c>
      <c r="E884" s="63"/>
      <c r="F884" s="57">
        <v>1</v>
      </c>
      <c r="G884" s="57">
        <v>23.678000000000001</v>
      </c>
      <c r="H884" s="57"/>
      <c r="I884" s="57"/>
      <c r="J884" s="57"/>
      <c r="K884" s="57">
        <f t="shared" si="143"/>
        <v>23.678000000000001</v>
      </c>
      <c r="L884" s="57"/>
      <c r="M884" s="66"/>
      <c r="N884" s="67"/>
      <c r="O884" s="67"/>
    </row>
    <row r="885" spans="1:15" x14ac:dyDescent="0.3">
      <c r="A885" s="52">
        <v>9840</v>
      </c>
      <c r="B885" s="53"/>
      <c r="C885" s="72"/>
      <c r="D885" s="76" t="s">
        <v>653</v>
      </c>
      <c r="E885" s="63"/>
      <c r="F885" s="57">
        <v>1</v>
      </c>
      <c r="G885" s="57">
        <v>4.2240000000000002</v>
      </c>
      <c r="H885" s="57"/>
      <c r="I885" s="57"/>
      <c r="J885" s="57"/>
      <c r="K885" s="57">
        <f t="shared" si="143"/>
        <v>4.2240000000000002</v>
      </c>
      <c r="L885" s="57"/>
      <c r="M885" s="66"/>
      <c r="N885" s="67"/>
      <c r="O885" s="67"/>
    </row>
    <row r="886" spans="1:15" ht="100.8" x14ac:dyDescent="0.3">
      <c r="A886" s="52">
        <v>9841</v>
      </c>
      <c r="B886" s="53" t="s">
        <v>21</v>
      </c>
      <c r="C886" s="72" t="s">
        <v>654</v>
      </c>
      <c r="D886" s="75" t="s">
        <v>655</v>
      </c>
      <c r="E886" s="56" t="s">
        <v>36</v>
      </c>
      <c r="F886" s="57"/>
      <c r="G886" s="57"/>
      <c r="H886" s="57"/>
      <c r="I886" s="57"/>
      <c r="J886" s="57"/>
      <c r="K886" s="57"/>
      <c r="L886" s="57">
        <f>SUM(K887:K888)</f>
        <v>217.8176</v>
      </c>
      <c r="M886" s="58">
        <v>217.8176</v>
      </c>
      <c r="N886" s="59"/>
      <c r="O886" s="73">
        <f>+ROUND(M886*N886,2)</f>
        <v>0</v>
      </c>
    </row>
    <row r="887" spans="1:15" collapsed="1" x14ac:dyDescent="0.3">
      <c r="A887" s="52">
        <v>9842</v>
      </c>
      <c r="B887" s="53"/>
      <c r="C887" s="72"/>
      <c r="D887" s="74" t="s">
        <v>611</v>
      </c>
      <c r="E887" s="56"/>
      <c r="F887" s="57">
        <v>1</v>
      </c>
      <c r="G887" s="57">
        <v>86.644999999999996</v>
      </c>
      <c r="H887" s="57"/>
      <c r="I887" s="57">
        <v>2.2000000000000002</v>
      </c>
      <c r="J887" s="57"/>
      <c r="K887" s="57">
        <f t="shared" si="143"/>
        <v>190.619</v>
      </c>
      <c r="L887" s="57"/>
      <c r="M887" s="58"/>
      <c r="N887" s="59"/>
      <c r="O887" s="73"/>
    </row>
    <row r="888" spans="1:15" x14ac:dyDescent="0.3">
      <c r="A888" s="52">
        <v>9843</v>
      </c>
      <c r="B888" s="53"/>
      <c r="C888" s="72"/>
      <c r="D888" s="74" t="s">
        <v>648</v>
      </c>
      <c r="E888" s="63"/>
      <c r="F888" s="57">
        <v>1</v>
      </c>
      <c r="G888" s="57">
        <v>12.363</v>
      </c>
      <c r="H888" s="57"/>
      <c r="I888" s="57">
        <v>2.2000000000000002</v>
      </c>
      <c r="J888" s="57"/>
      <c r="K888" s="57">
        <f t="shared" si="143"/>
        <v>27.198600000000003</v>
      </c>
      <c r="L888" s="57"/>
      <c r="M888" s="66"/>
      <c r="N888" s="67"/>
      <c r="O888" s="67"/>
    </row>
    <row r="889" spans="1:15" ht="86.4" x14ac:dyDescent="0.3">
      <c r="A889" s="52">
        <v>9844</v>
      </c>
      <c r="B889" s="53" t="s">
        <v>21</v>
      </c>
      <c r="C889" s="72" t="s">
        <v>656</v>
      </c>
      <c r="D889" s="75" t="s">
        <v>63</v>
      </c>
      <c r="E889" s="56" t="s">
        <v>36</v>
      </c>
      <c r="F889" s="57"/>
      <c r="G889" s="57"/>
      <c r="H889" s="57"/>
      <c r="I889" s="57"/>
      <c r="J889" s="57"/>
      <c r="K889" s="57"/>
      <c r="L889" s="57">
        <f>SUM(K890:K918)</f>
        <v>1713.8907499999998</v>
      </c>
      <c r="M889" s="58">
        <v>1713.8910000000001</v>
      </c>
      <c r="N889" s="59"/>
      <c r="O889" s="73">
        <f>+ROUND(M889*N889,2)</f>
        <v>0</v>
      </c>
    </row>
    <row r="890" spans="1:15" x14ac:dyDescent="0.3">
      <c r="A890" s="52">
        <v>9845</v>
      </c>
      <c r="B890" s="53"/>
      <c r="C890" s="72"/>
      <c r="D890" s="74" t="s">
        <v>657</v>
      </c>
      <c r="E890" s="56"/>
      <c r="F890" s="57">
        <v>1</v>
      </c>
      <c r="G890" s="57">
        <v>6.1589999999999998</v>
      </c>
      <c r="H890" s="57"/>
      <c r="I890" s="57">
        <v>3.45</v>
      </c>
      <c r="J890" s="57"/>
      <c r="K890" s="57">
        <f>PRODUCT(F890:I890)</f>
        <v>21.248550000000002</v>
      </c>
      <c r="L890" s="57"/>
      <c r="M890" s="58"/>
      <c r="N890" s="59"/>
      <c r="O890" s="73"/>
    </row>
    <row r="891" spans="1:15" x14ac:dyDescent="0.3">
      <c r="A891" s="52">
        <v>9846</v>
      </c>
      <c r="B891" s="53"/>
      <c r="C891" s="72"/>
      <c r="D891" s="74" t="s">
        <v>597</v>
      </c>
      <c r="E891" s="56"/>
      <c r="F891" s="57">
        <v>1</v>
      </c>
      <c r="G891" s="57">
        <v>8.6170000000000009</v>
      </c>
      <c r="H891" s="57"/>
      <c r="I891" s="57">
        <v>3.45</v>
      </c>
      <c r="J891" s="57"/>
      <c r="K891" s="57">
        <f>PRODUCT(F891:I891)</f>
        <v>29.728650000000005</v>
      </c>
      <c r="L891" s="57"/>
      <c r="M891" s="58"/>
      <c r="N891" s="59"/>
      <c r="O891" s="73"/>
    </row>
    <row r="892" spans="1:15" x14ac:dyDescent="0.3">
      <c r="A892" s="52">
        <v>9847</v>
      </c>
      <c r="B892" s="53"/>
      <c r="C892" s="72"/>
      <c r="D892" s="74" t="s">
        <v>598</v>
      </c>
      <c r="E892" s="56"/>
      <c r="F892" s="57">
        <v>1</v>
      </c>
      <c r="G892" s="57">
        <v>13.093</v>
      </c>
      <c r="H892" s="57"/>
      <c r="I892" s="57">
        <v>3.45</v>
      </c>
      <c r="J892" s="57"/>
      <c r="K892" s="57">
        <f t="shared" ref="K892:K897" si="144">PRODUCT(F892:I892)</f>
        <v>45.170850000000002</v>
      </c>
      <c r="L892" s="57"/>
      <c r="M892" s="58"/>
      <c r="N892" s="59"/>
      <c r="O892" s="73"/>
    </row>
    <row r="893" spans="1:15" x14ac:dyDescent="0.3">
      <c r="A893" s="52">
        <v>9848</v>
      </c>
      <c r="B893" s="53"/>
      <c r="C893" s="72"/>
      <c r="D893" s="74" t="s">
        <v>599</v>
      </c>
      <c r="E893" s="56"/>
      <c r="F893" s="57">
        <v>1</v>
      </c>
      <c r="G893" s="57">
        <v>36.631</v>
      </c>
      <c r="H893" s="57"/>
      <c r="I893" s="57">
        <v>3.45</v>
      </c>
      <c r="J893" s="57"/>
      <c r="K893" s="57">
        <f t="shared" si="144"/>
        <v>126.37695000000001</v>
      </c>
      <c r="L893" s="57"/>
      <c r="M893" s="58"/>
      <c r="N893" s="59"/>
      <c r="O893" s="73"/>
    </row>
    <row r="894" spans="1:15" x14ac:dyDescent="0.3">
      <c r="A894" s="52">
        <v>9849</v>
      </c>
      <c r="B894" s="53"/>
      <c r="C894" s="72"/>
      <c r="D894" s="74" t="s">
        <v>600</v>
      </c>
      <c r="E894" s="56"/>
      <c r="F894" s="57">
        <v>1</v>
      </c>
      <c r="G894" s="57">
        <v>46.146000000000001</v>
      </c>
      <c r="H894" s="57"/>
      <c r="I894" s="57">
        <v>3.45</v>
      </c>
      <c r="J894" s="57"/>
      <c r="K894" s="57">
        <f t="shared" si="144"/>
        <v>159.2037</v>
      </c>
      <c r="L894" s="57"/>
      <c r="M894" s="58"/>
      <c r="N894" s="59"/>
      <c r="O894" s="73"/>
    </row>
    <row r="895" spans="1:15" x14ac:dyDescent="0.3">
      <c r="A895" s="52">
        <v>9850</v>
      </c>
      <c r="B895" s="53"/>
      <c r="C895" s="72"/>
      <c r="D895" s="74" t="s">
        <v>601</v>
      </c>
      <c r="E895" s="56"/>
      <c r="F895" s="57">
        <v>1</v>
      </c>
      <c r="G895" s="57">
        <v>36.110999999999997</v>
      </c>
      <c r="H895" s="57"/>
      <c r="I895" s="57">
        <v>3.45</v>
      </c>
      <c r="J895" s="57"/>
      <c r="K895" s="57">
        <f t="shared" si="144"/>
        <v>124.58295</v>
      </c>
      <c r="L895" s="57"/>
      <c r="M895" s="58"/>
      <c r="N895" s="59"/>
      <c r="O895" s="73"/>
    </row>
    <row r="896" spans="1:15" x14ac:dyDescent="0.3">
      <c r="A896" s="52">
        <v>9851</v>
      </c>
      <c r="B896" s="53"/>
      <c r="C896" s="72"/>
      <c r="D896" s="74" t="s">
        <v>606</v>
      </c>
      <c r="E896" s="56"/>
      <c r="F896" s="57">
        <v>1</v>
      </c>
      <c r="G896" s="57">
        <v>28.86</v>
      </c>
      <c r="H896" s="57"/>
      <c r="I896" s="57">
        <v>3.45</v>
      </c>
      <c r="J896" s="57"/>
      <c r="K896" s="57">
        <f t="shared" si="144"/>
        <v>99.567000000000007</v>
      </c>
      <c r="L896" s="57"/>
      <c r="M896" s="58"/>
      <c r="N896" s="59"/>
      <c r="O896" s="73"/>
    </row>
    <row r="897" spans="1:15" x14ac:dyDescent="0.3">
      <c r="A897" s="52">
        <v>9852</v>
      </c>
      <c r="B897" s="53"/>
      <c r="C897" s="72"/>
      <c r="D897" s="74" t="s">
        <v>607</v>
      </c>
      <c r="E897" s="56"/>
      <c r="F897" s="57">
        <v>1</v>
      </c>
      <c r="G897" s="57">
        <v>8.9260000000000002</v>
      </c>
      <c r="H897" s="57"/>
      <c r="I897" s="57">
        <v>3.45</v>
      </c>
      <c r="J897" s="57"/>
      <c r="K897" s="57">
        <f t="shared" si="144"/>
        <v>30.794700000000002</v>
      </c>
      <c r="L897" s="57"/>
      <c r="M897" s="58"/>
      <c r="N897" s="59"/>
      <c r="O897" s="73"/>
    </row>
    <row r="898" spans="1:15" x14ac:dyDescent="0.3">
      <c r="A898" s="52">
        <v>9853</v>
      </c>
      <c r="B898" s="53"/>
      <c r="C898" s="72"/>
      <c r="D898" s="74" t="s">
        <v>611</v>
      </c>
      <c r="E898" s="56"/>
      <c r="F898" s="57"/>
      <c r="G898" s="57"/>
      <c r="H898" s="57"/>
      <c r="I898" s="57"/>
      <c r="J898" s="57"/>
      <c r="K898" s="57">
        <f>SUM(J899:J900)</f>
        <v>138.7072</v>
      </c>
      <c r="L898" s="57"/>
      <c r="M898" s="58"/>
      <c r="N898" s="59"/>
      <c r="O898" s="73"/>
    </row>
    <row r="899" spans="1:15" x14ac:dyDescent="0.3">
      <c r="A899" s="52">
        <v>9854</v>
      </c>
      <c r="B899" s="53"/>
      <c r="C899" s="72"/>
      <c r="D899" s="74"/>
      <c r="E899" s="56"/>
      <c r="F899" s="57">
        <v>1</v>
      </c>
      <c r="G899" s="57">
        <v>3.4009999999999998</v>
      </c>
      <c r="H899" s="57"/>
      <c r="I899" s="57">
        <v>3.45</v>
      </c>
      <c r="J899" s="57">
        <f>PRODUCT(F899:I899)</f>
        <v>11.733449999999999</v>
      </c>
      <c r="K899" s="57"/>
      <c r="L899" s="57"/>
      <c r="M899" s="58"/>
      <c r="N899" s="59"/>
      <c r="O899" s="73"/>
    </row>
    <row r="900" spans="1:15" x14ac:dyDescent="0.3">
      <c r="A900" s="52">
        <v>9855</v>
      </c>
      <c r="B900" s="53"/>
      <c r="C900" s="72"/>
      <c r="D900" s="74"/>
      <c r="E900" s="56"/>
      <c r="F900" s="57">
        <v>1</v>
      </c>
      <c r="G900" s="57">
        <f>61.898+39.681</f>
        <v>101.57900000000001</v>
      </c>
      <c r="H900" s="57"/>
      <c r="I900" s="57">
        <f>3.45-2.2</f>
        <v>1.25</v>
      </c>
      <c r="J900" s="57">
        <f>PRODUCT(F900:I900)</f>
        <v>126.97375000000001</v>
      </c>
      <c r="K900" s="57"/>
      <c r="L900" s="57"/>
      <c r="M900" s="58"/>
      <c r="N900" s="59"/>
      <c r="O900" s="73"/>
    </row>
    <row r="901" spans="1:15" x14ac:dyDescent="0.3">
      <c r="A901" s="52">
        <v>9856</v>
      </c>
      <c r="B901" s="53"/>
      <c r="C901" s="72"/>
      <c r="D901" s="74" t="s">
        <v>658</v>
      </c>
      <c r="E901" s="56"/>
      <c r="F901" s="57">
        <v>1</v>
      </c>
      <c r="G901" s="57">
        <v>44.875999999999998</v>
      </c>
      <c r="H901" s="57"/>
      <c r="I901" s="57">
        <v>3.45</v>
      </c>
      <c r="J901" s="57"/>
      <c r="K901" s="57">
        <f t="shared" ref="K901:K909" si="145">PRODUCT(F901:I901)</f>
        <v>154.82220000000001</v>
      </c>
      <c r="L901" s="57"/>
      <c r="M901" s="58"/>
      <c r="N901" s="59"/>
      <c r="O901" s="73"/>
    </row>
    <row r="902" spans="1:15" x14ac:dyDescent="0.3">
      <c r="A902" s="52">
        <v>9857</v>
      </c>
      <c r="B902" s="53"/>
      <c r="C902" s="72"/>
      <c r="D902" s="74" t="s">
        <v>659</v>
      </c>
      <c r="E902" s="56"/>
      <c r="F902" s="57">
        <v>1</v>
      </c>
      <c r="G902" s="57">
        <v>14.098000000000001</v>
      </c>
      <c r="H902" s="57"/>
      <c r="I902" s="57">
        <v>3.45</v>
      </c>
      <c r="J902" s="57"/>
      <c r="K902" s="57">
        <f t="shared" si="145"/>
        <v>48.638100000000009</v>
      </c>
      <c r="L902" s="57"/>
      <c r="M902" s="58"/>
      <c r="N902" s="59"/>
      <c r="O902" s="73"/>
    </row>
    <row r="903" spans="1:15" x14ac:dyDescent="0.3">
      <c r="A903" s="52">
        <v>9858</v>
      </c>
      <c r="B903" s="53"/>
      <c r="C903" s="72"/>
      <c r="D903" s="74" t="s">
        <v>660</v>
      </c>
      <c r="E903" s="56"/>
      <c r="F903" s="57">
        <v>1</v>
      </c>
      <c r="G903" s="57">
        <v>6.694</v>
      </c>
      <c r="H903" s="57"/>
      <c r="I903" s="57">
        <v>3.45</v>
      </c>
      <c r="J903" s="57"/>
      <c r="K903" s="57">
        <f t="shared" si="145"/>
        <v>23.0943</v>
      </c>
      <c r="L903" s="57"/>
      <c r="M903" s="58"/>
      <c r="N903" s="59"/>
      <c r="O903" s="73"/>
    </row>
    <row r="904" spans="1:15" x14ac:dyDescent="0.3">
      <c r="A904" s="52">
        <v>9859</v>
      </c>
      <c r="B904" s="53"/>
      <c r="C904" s="72"/>
      <c r="D904" s="74" t="s">
        <v>661</v>
      </c>
      <c r="E904" s="56"/>
      <c r="F904" s="57">
        <v>1</v>
      </c>
      <c r="G904" s="57">
        <v>9.9149999999999991</v>
      </c>
      <c r="H904" s="57"/>
      <c r="I904" s="57">
        <v>3.45</v>
      </c>
      <c r="J904" s="57"/>
      <c r="K904" s="57">
        <f t="shared" si="145"/>
        <v>34.20675</v>
      </c>
      <c r="L904" s="57"/>
      <c r="M904" s="58"/>
      <c r="N904" s="59"/>
      <c r="O904" s="73"/>
    </row>
    <row r="905" spans="1:15" x14ac:dyDescent="0.3">
      <c r="A905" s="52">
        <v>9860</v>
      </c>
      <c r="B905" s="53"/>
      <c r="C905" s="72"/>
      <c r="D905" s="74" t="s">
        <v>662</v>
      </c>
      <c r="E905" s="56"/>
      <c r="F905" s="57">
        <v>1</v>
      </c>
      <c r="G905" s="57">
        <v>9.5399999999999991</v>
      </c>
      <c r="H905" s="57"/>
      <c r="I905" s="57">
        <v>3.45</v>
      </c>
      <c r="J905" s="57"/>
      <c r="K905" s="57">
        <f t="shared" si="145"/>
        <v>32.912999999999997</v>
      </c>
      <c r="L905" s="57"/>
      <c r="M905" s="58"/>
      <c r="N905" s="59"/>
      <c r="O905" s="73"/>
    </row>
    <row r="906" spans="1:15" x14ac:dyDescent="0.3">
      <c r="A906" s="52">
        <v>9861</v>
      </c>
      <c r="B906" s="53"/>
      <c r="C906" s="72"/>
      <c r="D906" s="74" t="s">
        <v>663</v>
      </c>
      <c r="E906" s="56"/>
      <c r="F906" s="57">
        <v>1</v>
      </c>
      <c r="G906" s="57">
        <v>23.736999999999998</v>
      </c>
      <c r="H906" s="57"/>
      <c r="I906" s="57">
        <v>3.45</v>
      </c>
      <c r="J906" s="57"/>
      <c r="K906" s="57">
        <f t="shared" si="145"/>
        <v>81.892650000000003</v>
      </c>
      <c r="L906" s="57"/>
      <c r="M906" s="58"/>
      <c r="N906" s="59"/>
      <c r="O906" s="73"/>
    </row>
    <row r="907" spans="1:15" x14ac:dyDescent="0.3">
      <c r="A907" s="52">
        <v>9862</v>
      </c>
      <c r="B907" s="53"/>
      <c r="C907" s="72"/>
      <c r="D907" s="74" t="s">
        <v>664</v>
      </c>
      <c r="E907" s="56"/>
      <c r="F907" s="57">
        <v>1</v>
      </c>
      <c r="G907" s="57">
        <v>13.298</v>
      </c>
      <c r="H907" s="57"/>
      <c r="I907" s="57">
        <v>3.45</v>
      </c>
      <c r="J907" s="57"/>
      <c r="K907" s="57">
        <f t="shared" si="145"/>
        <v>45.878100000000003</v>
      </c>
      <c r="L907" s="57"/>
      <c r="M907" s="58"/>
      <c r="N907" s="59"/>
      <c r="O907" s="73"/>
    </row>
    <row r="908" spans="1:15" x14ac:dyDescent="0.3">
      <c r="A908" s="52">
        <v>9863</v>
      </c>
      <c r="B908" s="53"/>
      <c r="C908" s="72"/>
      <c r="D908" s="74" t="s">
        <v>665</v>
      </c>
      <c r="E908" s="56"/>
      <c r="F908" s="57">
        <v>1</v>
      </c>
      <c r="G908" s="57">
        <v>15.565</v>
      </c>
      <c r="H908" s="57"/>
      <c r="I908" s="57">
        <v>3.45</v>
      </c>
      <c r="J908" s="57"/>
      <c r="K908" s="57">
        <f t="shared" si="145"/>
        <v>53.699249999999999</v>
      </c>
      <c r="L908" s="57"/>
      <c r="M908" s="58"/>
      <c r="N908" s="59"/>
      <c r="O908" s="73"/>
    </row>
    <row r="909" spans="1:15" x14ac:dyDescent="0.3">
      <c r="A909" s="52">
        <v>9864</v>
      </c>
      <c r="B909" s="53"/>
      <c r="C909" s="72"/>
      <c r="D909" s="74" t="s">
        <v>612</v>
      </c>
      <c r="E909" s="56"/>
      <c r="F909" s="57">
        <v>1</v>
      </c>
      <c r="G909" s="57">
        <v>21.221</v>
      </c>
      <c r="H909" s="57"/>
      <c r="I909" s="57">
        <v>3.45</v>
      </c>
      <c r="J909" s="57"/>
      <c r="K909" s="57">
        <f t="shared" si="145"/>
        <v>73.212450000000004</v>
      </c>
      <c r="L909" s="57"/>
      <c r="M909" s="58"/>
      <c r="N909" s="59"/>
      <c r="O909" s="73"/>
    </row>
    <row r="910" spans="1:15" x14ac:dyDescent="0.3">
      <c r="A910" s="52">
        <v>9865</v>
      </c>
      <c r="B910" s="53"/>
      <c r="C910" s="72"/>
      <c r="D910" s="74" t="s">
        <v>613</v>
      </c>
      <c r="E910" s="56"/>
      <c r="F910" s="57"/>
      <c r="G910" s="57"/>
      <c r="H910" s="57"/>
      <c r="I910" s="57"/>
      <c r="J910" s="57"/>
      <c r="K910" s="57">
        <f>SUM(J911:J918)</f>
        <v>390.15339999999998</v>
      </c>
      <c r="L910" s="57"/>
      <c r="M910" s="58"/>
      <c r="N910" s="59"/>
      <c r="O910" s="73"/>
    </row>
    <row r="911" spans="1:15" x14ac:dyDescent="0.3">
      <c r="A911" s="52">
        <v>9866</v>
      </c>
      <c r="B911" s="53"/>
      <c r="C911" s="72"/>
      <c r="D911" s="74" t="s">
        <v>614</v>
      </c>
      <c r="E911" s="56"/>
      <c r="F911" s="57">
        <v>1</v>
      </c>
      <c r="G911" s="57">
        <v>16.204999999999998</v>
      </c>
      <c r="H911" s="57"/>
      <c r="I911" s="57">
        <v>2.6</v>
      </c>
      <c r="J911" s="57">
        <f t="shared" ref="J911:J918" si="146">PRODUCT(F911:I911)</f>
        <v>42.132999999999996</v>
      </c>
      <c r="K911" s="57"/>
      <c r="L911" s="57"/>
      <c r="M911" s="58"/>
      <c r="N911" s="59"/>
      <c r="O911" s="73"/>
    </row>
    <row r="912" spans="1:15" x14ac:dyDescent="0.3">
      <c r="A912" s="52">
        <v>9867</v>
      </c>
      <c r="B912" s="53"/>
      <c r="C912" s="72"/>
      <c r="D912" s="74" t="s">
        <v>615</v>
      </c>
      <c r="E912" s="56"/>
      <c r="F912" s="57">
        <v>1</v>
      </c>
      <c r="G912" s="57">
        <v>21.603999999999999</v>
      </c>
      <c r="H912" s="57"/>
      <c r="I912" s="57">
        <v>2.6</v>
      </c>
      <c r="J912" s="57">
        <f t="shared" si="146"/>
        <v>56.170400000000001</v>
      </c>
      <c r="K912" s="57"/>
      <c r="L912" s="57"/>
      <c r="M912" s="58"/>
      <c r="N912" s="59"/>
      <c r="O912" s="73"/>
    </row>
    <row r="913" spans="1:15" x14ac:dyDescent="0.3">
      <c r="A913" s="52">
        <v>9868</v>
      </c>
      <c r="B913" s="53"/>
      <c r="C913" s="72"/>
      <c r="D913" s="74" t="s">
        <v>616</v>
      </c>
      <c r="E913" s="56"/>
      <c r="F913" s="57">
        <v>1</v>
      </c>
      <c r="G913" s="57">
        <v>20.704000000000001</v>
      </c>
      <c r="H913" s="57"/>
      <c r="I913" s="57">
        <v>2.6</v>
      </c>
      <c r="J913" s="57">
        <f t="shared" si="146"/>
        <v>53.830400000000004</v>
      </c>
      <c r="K913" s="57"/>
      <c r="L913" s="57"/>
      <c r="M913" s="58"/>
      <c r="N913" s="59"/>
      <c r="O913" s="73"/>
    </row>
    <row r="914" spans="1:15" x14ac:dyDescent="0.3">
      <c r="A914" s="52">
        <v>9869</v>
      </c>
      <c r="B914" s="53"/>
      <c r="C914" s="72"/>
      <c r="D914" s="74" t="s">
        <v>618</v>
      </c>
      <c r="E914" s="56"/>
      <c r="F914" s="57">
        <v>1</v>
      </c>
      <c r="G914" s="57">
        <v>12.7</v>
      </c>
      <c r="H914" s="57"/>
      <c r="I914" s="57">
        <v>2.6</v>
      </c>
      <c r="J914" s="57">
        <f t="shared" si="146"/>
        <v>33.019999999999996</v>
      </c>
      <c r="K914" s="57"/>
      <c r="L914" s="57"/>
      <c r="M914" s="58"/>
      <c r="N914" s="59"/>
      <c r="O914" s="73"/>
    </row>
    <row r="915" spans="1:15" x14ac:dyDescent="0.3">
      <c r="A915" s="52">
        <v>9870</v>
      </c>
      <c r="B915" s="53"/>
      <c r="C915" s="72"/>
      <c r="D915" s="74" t="s">
        <v>619</v>
      </c>
      <c r="E915" s="56"/>
      <c r="F915" s="57">
        <v>1</v>
      </c>
      <c r="G915" s="57">
        <v>27.99</v>
      </c>
      <c r="H915" s="57"/>
      <c r="I915" s="57">
        <v>2.6</v>
      </c>
      <c r="J915" s="57">
        <f t="shared" si="146"/>
        <v>72.774000000000001</v>
      </c>
      <c r="K915" s="57"/>
      <c r="L915" s="57"/>
      <c r="M915" s="58"/>
      <c r="N915" s="59"/>
      <c r="O915" s="73"/>
    </row>
    <row r="916" spans="1:15" x14ac:dyDescent="0.3">
      <c r="A916" s="52">
        <v>9871</v>
      </c>
      <c r="B916" s="53"/>
      <c r="C916" s="72"/>
      <c r="D916" s="74" t="s">
        <v>620</v>
      </c>
      <c r="E916" s="56"/>
      <c r="F916" s="57">
        <v>1</v>
      </c>
      <c r="G916" s="57">
        <v>13.759</v>
      </c>
      <c r="H916" s="57"/>
      <c r="I916" s="57">
        <v>2.6</v>
      </c>
      <c r="J916" s="57">
        <f t="shared" si="146"/>
        <v>35.773400000000002</v>
      </c>
      <c r="K916" s="57"/>
      <c r="L916" s="57"/>
      <c r="M916" s="58"/>
      <c r="N916" s="59"/>
      <c r="O916" s="73"/>
    </row>
    <row r="917" spans="1:15" x14ac:dyDescent="0.3">
      <c r="A917" s="52">
        <v>9872</v>
      </c>
      <c r="B917" s="53"/>
      <c r="C917" s="72"/>
      <c r="D917" s="74" t="s">
        <v>621</v>
      </c>
      <c r="E917" s="56"/>
      <c r="F917" s="57">
        <v>1</v>
      </c>
      <c r="G917" s="57">
        <v>26.137</v>
      </c>
      <c r="H917" s="57"/>
      <c r="I917" s="57">
        <v>2.6</v>
      </c>
      <c r="J917" s="57">
        <f t="shared" si="146"/>
        <v>67.95620000000001</v>
      </c>
      <c r="K917" s="57"/>
      <c r="L917" s="57"/>
      <c r="M917" s="58"/>
      <c r="N917" s="59"/>
      <c r="O917" s="73"/>
    </row>
    <row r="918" spans="1:15" x14ac:dyDescent="0.3">
      <c r="A918" s="52">
        <v>9873</v>
      </c>
      <c r="B918" s="53"/>
      <c r="C918" s="72"/>
      <c r="D918" s="74" t="s">
        <v>622</v>
      </c>
      <c r="E918" s="56"/>
      <c r="F918" s="57">
        <v>1</v>
      </c>
      <c r="G918" s="57">
        <v>10.96</v>
      </c>
      <c r="H918" s="57"/>
      <c r="I918" s="57">
        <v>2.6</v>
      </c>
      <c r="J918" s="57">
        <f t="shared" si="146"/>
        <v>28.496000000000002</v>
      </c>
      <c r="K918" s="57"/>
      <c r="L918" s="57"/>
      <c r="M918" s="58"/>
      <c r="N918" s="59"/>
      <c r="O918" s="73"/>
    </row>
    <row r="919" spans="1:15" ht="115.2" collapsed="1" x14ac:dyDescent="0.3">
      <c r="A919" s="52">
        <v>9874</v>
      </c>
      <c r="B919" s="53" t="s">
        <v>21</v>
      </c>
      <c r="C919" s="72" t="s">
        <v>666</v>
      </c>
      <c r="D919" s="75" t="s">
        <v>667</v>
      </c>
      <c r="E919" s="56" t="s">
        <v>36</v>
      </c>
      <c r="F919" s="57"/>
      <c r="G919" s="57"/>
      <c r="H919" s="57"/>
      <c r="I919" s="57"/>
      <c r="J919" s="57"/>
      <c r="K919" s="57"/>
      <c r="L919" s="57">
        <f>SUM(J920:J921)</f>
        <v>24.248999999999999</v>
      </c>
      <c r="M919" s="58">
        <v>24.248999999999999</v>
      </c>
      <c r="N919" s="59"/>
      <c r="O919" s="73">
        <f>+ROUND(M919*N919,2)</f>
        <v>0</v>
      </c>
    </row>
    <row r="920" spans="1:15" x14ac:dyDescent="0.3">
      <c r="A920" s="52">
        <v>9875</v>
      </c>
      <c r="B920" s="53"/>
      <c r="C920" s="72"/>
      <c r="D920" s="74" t="s">
        <v>617</v>
      </c>
      <c r="E920" s="56"/>
      <c r="F920" s="57">
        <v>1</v>
      </c>
      <c r="G920" s="57">
        <v>10.5</v>
      </c>
      <c r="H920" s="57"/>
      <c r="I920" s="57">
        <v>2</v>
      </c>
      <c r="J920" s="57">
        <f t="shared" ref="J920:J924" si="147">PRODUCT(F920:I920)</f>
        <v>21</v>
      </c>
      <c r="K920" s="57"/>
      <c r="L920" s="57"/>
      <c r="M920" s="58"/>
      <c r="N920" s="59"/>
      <c r="O920" s="73"/>
    </row>
    <row r="921" spans="1:15" x14ac:dyDescent="0.3">
      <c r="A921" s="52">
        <v>9876</v>
      </c>
      <c r="B921" s="53"/>
      <c r="C921" s="72"/>
      <c r="D921" s="74" t="s">
        <v>620</v>
      </c>
      <c r="E921" s="56"/>
      <c r="F921" s="57">
        <v>1</v>
      </c>
      <c r="G921" s="57">
        <v>3.2490000000000001</v>
      </c>
      <c r="H921" s="57"/>
      <c r="I921" s="57">
        <v>1</v>
      </c>
      <c r="J921" s="57">
        <f t="shared" si="147"/>
        <v>3.2490000000000001</v>
      </c>
      <c r="K921" s="57"/>
      <c r="L921" s="57"/>
      <c r="M921" s="58"/>
      <c r="N921" s="59"/>
      <c r="O921" s="73"/>
    </row>
    <row r="922" spans="1:15" ht="129.6" collapsed="1" x14ac:dyDescent="0.3">
      <c r="A922" s="52">
        <v>9877</v>
      </c>
      <c r="B922" s="53" t="s">
        <v>21</v>
      </c>
      <c r="C922" s="72" t="s">
        <v>668</v>
      </c>
      <c r="D922" s="75" t="s">
        <v>669</v>
      </c>
      <c r="E922" s="56" t="s">
        <v>36</v>
      </c>
      <c r="F922" s="57"/>
      <c r="G922" s="57"/>
      <c r="H922" s="57"/>
      <c r="I922" s="57"/>
      <c r="J922" s="57"/>
      <c r="K922" s="57"/>
      <c r="L922" s="57">
        <f>SUM(J923:J924)</f>
        <v>57.463999999999999</v>
      </c>
      <c r="M922" s="58">
        <v>57.463999999999999</v>
      </c>
      <c r="N922" s="59"/>
      <c r="O922" s="73">
        <f>+ROUND(M922*N922,2)</f>
        <v>0</v>
      </c>
    </row>
    <row r="923" spans="1:15" x14ac:dyDescent="0.3">
      <c r="A923" s="52">
        <v>9878</v>
      </c>
      <c r="B923" s="53"/>
      <c r="C923" s="72"/>
      <c r="D923" s="76" t="s">
        <v>670</v>
      </c>
      <c r="E923" s="56"/>
      <c r="F923" s="57">
        <v>2</v>
      </c>
      <c r="G923" s="57">
        <v>14.366</v>
      </c>
      <c r="H923" s="57"/>
      <c r="I923" s="57"/>
      <c r="J923" s="57">
        <f t="shared" si="147"/>
        <v>28.731999999999999</v>
      </c>
      <c r="K923" s="57"/>
      <c r="L923" s="57"/>
      <c r="M923" s="58"/>
      <c r="N923" s="59"/>
      <c r="O923" s="73"/>
    </row>
    <row r="924" spans="1:15" x14ac:dyDescent="0.3">
      <c r="A924" s="52">
        <v>9879</v>
      </c>
      <c r="B924" s="53"/>
      <c r="C924" s="72"/>
      <c r="D924" s="76" t="s">
        <v>671</v>
      </c>
      <c r="E924" s="56"/>
      <c r="F924" s="57">
        <v>2</v>
      </c>
      <c r="G924" s="57">
        <v>14.366</v>
      </c>
      <c r="H924" s="57"/>
      <c r="I924" s="57"/>
      <c r="J924" s="57">
        <f t="shared" si="147"/>
        <v>28.731999999999999</v>
      </c>
      <c r="K924" s="57"/>
      <c r="L924" s="57"/>
      <c r="M924" s="58"/>
      <c r="N924" s="59"/>
      <c r="O924" s="73"/>
    </row>
    <row r="925" spans="1:15" ht="129.6" collapsed="1" x14ac:dyDescent="0.3">
      <c r="A925" s="52">
        <v>9880</v>
      </c>
      <c r="B925" s="53" t="s">
        <v>21</v>
      </c>
      <c r="C925" s="72" t="s">
        <v>672</v>
      </c>
      <c r="D925" s="75" t="s">
        <v>673</v>
      </c>
      <c r="E925" s="56" t="s">
        <v>36</v>
      </c>
      <c r="F925" s="57"/>
      <c r="G925" s="57"/>
      <c r="H925" s="57"/>
      <c r="I925" s="57"/>
      <c r="J925" s="57"/>
      <c r="K925" s="57"/>
      <c r="L925" s="57">
        <f>SUM(J926:J926)</f>
        <v>4.2240000000000002</v>
      </c>
      <c r="M925" s="58">
        <v>4.2240000000000002</v>
      </c>
      <c r="N925" s="59"/>
      <c r="O925" s="73">
        <f>+ROUND(M925*N925,2)</f>
        <v>0</v>
      </c>
    </row>
    <row r="926" spans="1:15" x14ac:dyDescent="0.3">
      <c r="A926" s="52">
        <v>9881</v>
      </c>
      <c r="B926" s="53"/>
      <c r="C926" s="72"/>
      <c r="D926" s="76" t="s">
        <v>653</v>
      </c>
      <c r="E926" s="56"/>
      <c r="F926" s="57">
        <v>1</v>
      </c>
      <c r="G926" s="57">
        <v>4.2240000000000002</v>
      </c>
      <c r="H926" s="57"/>
      <c r="I926" s="57"/>
      <c r="J926" s="57">
        <f t="shared" ref="J926" si="148">PRODUCT(F926:I926)</f>
        <v>4.2240000000000002</v>
      </c>
      <c r="K926" s="57"/>
      <c r="L926" s="57"/>
      <c r="M926" s="58"/>
      <c r="N926" s="59"/>
      <c r="O926" s="73"/>
    </row>
    <row r="927" spans="1:15" x14ac:dyDescent="0.3">
      <c r="A927" s="52">
        <v>9882</v>
      </c>
      <c r="B927" s="53" t="s">
        <v>21</v>
      </c>
      <c r="C927" s="54" t="s">
        <v>674</v>
      </c>
      <c r="D927" s="55" t="s">
        <v>70</v>
      </c>
      <c r="E927" s="63"/>
      <c r="F927" s="57"/>
      <c r="G927" s="57"/>
      <c r="H927" s="57"/>
      <c r="I927" s="57"/>
      <c r="J927" s="57"/>
      <c r="K927" s="57"/>
      <c r="L927" s="57"/>
      <c r="M927" s="66"/>
      <c r="N927" s="67"/>
      <c r="O927" s="67"/>
    </row>
    <row r="928" spans="1:15" ht="115.2" x14ac:dyDescent="0.3">
      <c r="A928" s="52">
        <v>9883</v>
      </c>
      <c r="B928" s="53"/>
      <c r="C928" s="54"/>
      <c r="D928" s="75" t="s">
        <v>359</v>
      </c>
      <c r="E928" s="63" t="s">
        <v>36</v>
      </c>
      <c r="F928" s="57"/>
      <c r="G928" s="57"/>
      <c r="H928" s="57"/>
      <c r="I928" s="57"/>
      <c r="J928" s="57"/>
      <c r="K928" s="57"/>
      <c r="L928" s="57">
        <f>SUM(J929:J933)</f>
        <v>327.67700000000002</v>
      </c>
      <c r="M928" s="58">
        <v>327.67700000000002</v>
      </c>
      <c r="N928" s="59"/>
      <c r="O928" s="73">
        <f>+ROUND(M928*N928,2)</f>
        <v>0</v>
      </c>
    </row>
    <row r="929" spans="1:15" x14ac:dyDescent="0.3">
      <c r="A929" s="52">
        <v>9884</v>
      </c>
      <c r="B929" s="53"/>
      <c r="C929" s="54"/>
      <c r="D929" s="74" t="s">
        <v>658</v>
      </c>
      <c r="E929" s="56"/>
      <c r="F929" s="57">
        <v>1</v>
      </c>
      <c r="G929" s="57">
        <v>295.20999999999998</v>
      </c>
      <c r="H929" s="57"/>
      <c r="I929" s="57"/>
      <c r="J929" s="57">
        <f t="shared" ref="J929:J947" si="149">PRODUCT(F929:I929)</f>
        <v>295.20999999999998</v>
      </c>
      <c r="K929" s="57"/>
      <c r="L929" s="57"/>
      <c r="M929" s="66"/>
      <c r="N929" s="67"/>
      <c r="O929" s="67"/>
    </row>
    <row r="930" spans="1:15" x14ac:dyDescent="0.3">
      <c r="A930" s="52">
        <v>9885</v>
      </c>
      <c r="B930" s="53"/>
      <c r="C930" s="54"/>
      <c r="D930" s="74" t="s">
        <v>659</v>
      </c>
      <c r="E930" s="63"/>
      <c r="F930" s="57">
        <v>1</v>
      </c>
      <c r="G930" s="57">
        <v>15.252000000000001</v>
      </c>
      <c r="H930" s="57"/>
      <c r="I930" s="57"/>
      <c r="J930" s="57">
        <f t="shared" si="149"/>
        <v>15.252000000000001</v>
      </c>
      <c r="K930" s="57"/>
      <c r="L930" s="57"/>
      <c r="M930" s="66"/>
      <c r="N930" s="67"/>
      <c r="O930" s="67"/>
    </row>
    <row r="931" spans="1:15" x14ac:dyDescent="0.3">
      <c r="A931" s="52">
        <v>9886</v>
      </c>
      <c r="B931" s="53"/>
      <c r="C931" s="54"/>
      <c r="D931" s="74" t="s">
        <v>660</v>
      </c>
      <c r="E931" s="63"/>
      <c r="F931" s="57">
        <v>1</v>
      </c>
      <c r="G931" s="57">
        <v>2.637</v>
      </c>
      <c r="H931" s="57"/>
      <c r="I931" s="57"/>
      <c r="J931" s="57">
        <f t="shared" si="149"/>
        <v>2.637</v>
      </c>
      <c r="K931" s="57"/>
      <c r="L931" s="57"/>
      <c r="M931" s="66"/>
      <c r="N931" s="67"/>
      <c r="O931" s="67"/>
    </row>
    <row r="932" spans="1:15" x14ac:dyDescent="0.3">
      <c r="A932" s="52">
        <v>9887</v>
      </c>
      <c r="B932" s="53"/>
      <c r="C932" s="54"/>
      <c r="D932" s="74" t="s">
        <v>661</v>
      </c>
      <c r="E932" s="63"/>
      <c r="F932" s="57">
        <v>1</v>
      </c>
      <c r="G932" s="57">
        <v>5.72</v>
      </c>
      <c r="H932" s="57"/>
      <c r="I932" s="57"/>
      <c r="J932" s="57">
        <f t="shared" si="149"/>
        <v>5.72</v>
      </c>
      <c r="K932" s="57"/>
      <c r="L932" s="57"/>
      <c r="M932" s="66"/>
      <c r="N932" s="67"/>
      <c r="O932" s="67"/>
    </row>
    <row r="933" spans="1:15" x14ac:dyDescent="0.3">
      <c r="A933" s="52">
        <v>9888</v>
      </c>
      <c r="B933" s="53"/>
      <c r="C933" s="54"/>
      <c r="D933" s="74" t="s">
        <v>648</v>
      </c>
      <c r="E933" s="63"/>
      <c r="F933" s="57">
        <v>1</v>
      </c>
      <c r="G933" s="57">
        <v>8.8580000000000005</v>
      </c>
      <c r="H933" s="57"/>
      <c r="I933" s="57"/>
      <c r="J933" s="57">
        <f t="shared" si="149"/>
        <v>8.8580000000000005</v>
      </c>
      <c r="K933" s="57"/>
      <c r="L933" s="57"/>
      <c r="M933" s="66"/>
      <c r="N933" s="67"/>
      <c r="O933" s="67"/>
    </row>
    <row r="934" spans="1:15" ht="86.4" x14ac:dyDescent="0.3">
      <c r="A934" s="52">
        <v>9889</v>
      </c>
      <c r="B934" s="53"/>
      <c r="C934" s="54"/>
      <c r="D934" s="75" t="s">
        <v>371</v>
      </c>
      <c r="E934" s="63" t="s">
        <v>36</v>
      </c>
      <c r="F934" s="57"/>
      <c r="G934" s="57"/>
      <c r="H934" s="57"/>
      <c r="I934" s="57"/>
      <c r="J934" s="57"/>
      <c r="K934" s="57"/>
      <c r="L934" s="57">
        <f>SUM(J935:J947)</f>
        <v>250.80099999999999</v>
      </c>
      <c r="M934" s="58">
        <v>250.80099999999999</v>
      </c>
      <c r="N934" s="59"/>
      <c r="O934" s="73">
        <f>+ROUND(M934*N934,2)</f>
        <v>0</v>
      </c>
    </row>
    <row r="935" spans="1:15" x14ac:dyDescent="0.3">
      <c r="A935" s="52">
        <v>9890</v>
      </c>
      <c r="B935" s="53"/>
      <c r="C935" s="54"/>
      <c r="D935" s="74" t="s">
        <v>596</v>
      </c>
      <c r="E935" s="63"/>
      <c r="F935" s="57">
        <v>1</v>
      </c>
      <c r="G935" s="57">
        <v>8.1010000000000009</v>
      </c>
      <c r="H935" s="57"/>
      <c r="I935" s="57"/>
      <c r="J935" s="57">
        <f t="shared" si="149"/>
        <v>8.1010000000000009</v>
      </c>
      <c r="K935" s="57"/>
      <c r="L935" s="57"/>
      <c r="M935" s="66"/>
      <c r="N935" s="67"/>
      <c r="O935" s="67"/>
    </row>
    <row r="936" spans="1:15" x14ac:dyDescent="0.3">
      <c r="A936" s="52">
        <v>9891</v>
      </c>
      <c r="B936" s="53"/>
      <c r="C936" s="54"/>
      <c r="D936" s="74" t="s">
        <v>597</v>
      </c>
      <c r="E936" s="63"/>
      <c r="F936" s="57">
        <v>1</v>
      </c>
      <c r="G936" s="57">
        <v>4.4589999999999996</v>
      </c>
      <c r="H936" s="57"/>
      <c r="I936" s="57"/>
      <c r="J936" s="57">
        <f t="shared" si="149"/>
        <v>4.4589999999999996</v>
      </c>
      <c r="K936" s="57"/>
      <c r="L936" s="57"/>
      <c r="M936" s="66"/>
      <c r="N936" s="67"/>
      <c r="O936" s="67"/>
    </row>
    <row r="937" spans="1:15" x14ac:dyDescent="0.3">
      <c r="A937" s="52">
        <v>9892</v>
      </c>
      <c r="B937" s="53"/>
      <c r="C937" s="54"/>
      <c r="D937" s="74" t="s">
        <v>598</v>
      </c>
      <c r="E937" s="63"/>
      <c r="F937" s="57">
        <v>1</v>
      </c>
      <c r="G937" s="57">
        <v>10.454000000000001</v>
      </c>
      <c r="H937" s="57"/>
      <c r="I937" s="57"/>
      <c r="J937" s="57">
        <f t="shared" si="149"/>
        <v>10.454000000000001</v>
      </c>
      <c r="K937" s="57"/>
      <c r="L937" s="57"/>
      <c r="M937" s="66"/>
      <c r="N937" s="67"/>
      <c r="O937" s="67"/>
    </row>
    <row r="938" spans="1:15" x14ac:dyDescent="0.3">
      <c r="A938" s="52">
        <v>9893</v>
      </c>
      <c r="B938" s="53"/>
      <c r="C938" s="54"/>
      <c r="D938" s="74" t="s">
        <v>599</v>
      </c>
      <c r="E938" s="63"/>
      <c r="F938" s="57">
        <v>1</v>
      </c>
      <c r="G938" s="57">
        <v>84.811000000000007</v>
      </c>
      <c r="H938" s="57"/>
      <c r="I938" s="57"/>
      <c r="J938" s="57">
        <f t="shared" si="149"/>
        <v>84.811000000000007</v>
      </c>
      <c r="K938" s="57"/>
      <c r="L938" s="57"/>
      <c r="M938" s="66"/>
      <c r="N938" s="67"/>
      <c r="O938" s="67"/>
    </row>
    <row r="939" spans="1:15" x14ac:dyDescent="0.3">
      <c r="A939" s="52">
        <v>9894</v>
      </c>
      <c r="B939" s="53"/>
      <c r="C939" s="54"/>
      <c r="D939" s="74" t="s">
        <v>600</v>
      </c>
      <c r="E939" s="63"/>
      <c r="F939" s="57">
        <v>1</v>
      </c>
      <c r="G939" s="57">
        <v>28.338000000000001</v>
      </c>
      <c r="H939" s="57"/>
      <c r="I939" s="57"/>
      <c r="J939" s="57">
        <f t="shared" si="149"/>
        <v>28.338000000000001</v>
      </c>
      <c r="K939" s="57"/>
      <c r="L939" s="57"/>
      <c r="M939" s="66"/>
      <c r="N939" s="67"/>
      <c r="O939" s="67"/>
    </row>
    <row r="940" spans="1:15" x14ac:dyDescent="0.3">
      <c r="A940" s="52">
        <v>9895</v>
      </c>
      <c r="B940" s="53"/>
      <c r="C940" s="54"/>
      <c r="D940" s="74" t="s">
        <v>601</v>
      </c>
      <c r="E940" s="63"/>
      <c r="F940" s="57">
        <v>1</v>
      </c>
      <c r="G940" s="57">
        <v>33.012999999999998</v>
      </c>
      <c r="H940" s="57"/>
      <c r="I940" s="57"/>
      <c r="J940" s="57">
        <f t="shared" si="149"/>
        <v>33.012999999999998</v>
      </c>
      <c r="K940" s="57"/>
      <c r="L940" s="57"/>
      <c r="M940" s="66"/>
      <c r="N940" s="67"/>
      <c r="O940" s="67"/>
    </row>
    <row r="941" spans="1:15" x14ac:dyDescent="0.3">
      <c r="A941" s="52">
        <v>9896</v>
      </c>
      <c r="B941" s="53"/>
      <c r="C941" s="54"/>
      <c r="D941" s="74" t="s">
        <v>607</v>
      </c>
      <c r="E941" s="63"/>
      <c r="F941" s="57">
        <v>1</v>
      </c>
      <c r="G941" s="57">
        <v>3.6640000000000001</v>
      </c>
      <c r="H941" s="57"/>
      <c r="I941" s="57"/>
      <c r="J941" s="57">
        <f t="shared" si="149"/>
        <v>3.6640000000000001</v>
      </c>
      <c r="K941" s="57"/>
      <c r="L941" s="57"/>
      <c r="M941" s="66"/>
      <c r="N941" s="67"/>
      <c r="O941" s="67"/>
    </row>
    <row r="942" spans="1:15" x14ac:dyDescent="0.3">
      <c r="A942" s="52">
        <v>9897</v>
      </c>
      <c r="B942" s="53"/>
      <c r="C942" s="54"/>
      <c r="D942" s="74" t="s">
        <v>662</v>
      </c>
      <c r="E942" s="63"/>
      <c r="F942" s="57">
        <v>1</v>
      </c>
      <c r="G942" s="57">
        <v>4.9000000000000004</v>
      </c>
      <c r="H942" s="57"/>
      <c r="I942" s="57"/>
      <c r="J942" s="57">
        <f t="shared" si="149"/>
        <v>4.9000000000000004</v>
      </c>
      <c r="K942" s="57"/>
      <c r="L942" s="57"/>
      <c r="M942" s="66"/>
      <c r="N942" s="67"/>
      <c r="O942" s="67"/>
    </row>
    <row r="943" spans="1:15" x14ac:dyDescent="0.3">
      <c r="A943" s="52">
        <v>9898</v>
      </c>
      <c r="B943" s="53"/>
      <c r="C943" s="54"/>
      <c r="D943" s="74" t="s">
        <v>663</v>
      </c>
      <c r="E943" s="63"/>
      <c r="F943" s="57">
        <v>1</v>
      </c>
      <c r="G943" s="57">
        <v>22.724</v>
      </c>
      <c r="H943" s="57"/>
      <c r="I943" s="57"/>
      <c r="J943" s="57">
        <f t="shared" si="149"/>
        <v>22.724</v>
      </c>
      <c r="K943" s="57"/>
      <c r="L943" s="57"/>
      <c r="M943" s="66"/>
      <c r="N943" s="67"/>
      <c r="O943" s="67"/>
    </row>
    <row r="944" spans="1:15" x14ac:dyDescent="0.3">
      <c r="A944" s="52">
        <v>9899</v>
      </c>
      <c r="B944" s="53"/>
      <c r="C944" s="54"/>
      <c r="D944" s="74" t="s">
        <v>664</v>
      </c>
      <c r="E944" s="63"/>
      <c r="F944" s="57">
        <v>1</v>
      </c>
      <c r="G944" s="57">
        <v>10.022</v>
      </c>
      <c r="H944" s="57"/>
      <c r="I944" s="57"/>
      <c r="J944" s="57">
        <f t="shared" si="149"/>
        <v>10.022</v>
      </c>
      <c r="K944" s="57"/>
      <c r="L944" s="57"/>
      <c r="M944" s="66"/>
      <c r="N944" s="67"/>
      <c r="O944" s="67"/>
    </row>
    <row r="945" spans="1:15" x14ac:dyDescent="0.3">
      <c r="A945" s="52">
        <v>9900</v>
      </c>
      <c r="B945" s="53"/>
      <c r="C945" s="54"/>
      <c r="D945" s="74" t="s">
        <v>665</v>
      </c>
      <c r="E945" s="63"/>
      <c r="F945" s="57">
        <v>1</v>
      </c>
      <c r="G945" s="57">
        <v>14.787000000000001</v>
      </c>
      <c r="H945" s="57"/>
      <c r="I945" s="57"/>
      <c r="J945" s="57">
        <f t="shared" si="149"/>
        <v>14.787000000000001</v>
      </c>
      <c r="K945" s="57"/>
      <c r="L945" s="57"/>
      <c r="M945" s="66"/>
      <c r="N945" s="67"/>
      <c r="O945" s="67"/>
    </row>
    <row r="946" spans="1:15" x14ac:dyDescent="0.3">
      <c r="A946" s="52">
        <v>9901</v>
      </c>
      <c r="B946" s="53"/>
      <c r="C946" s="54"/>
      <c r="D946" s="74" t="s">
        <v>612</v>
      </c>
      <c r="E946" s="63"/>
      <c r="F946" s="57">
        <v>1</v>
      </c>
      <c r="G946" s="57">
        <v>21.734999999999999</v>
      </c>
      <c r="H946" s="57"/>
      <c r="I946" s="57"/>
      <c r="J946" s="57">
        <f t="shared" si="149"/>
        <v>21.734999999999999</v>
      </c>
      <c r="K946" s="57"/>
      <c r="L946" s="57"/>
      <c r="M946" s="66"/>
      <c r="N946" s="67"/>
      <c r="O946" s="67"/>
    </row>
    <row r="947" spans="1:15" x14ac:dyDescent="0.3">
      <c r="A947" s="52">
        <v>9902</v>
      </c>
      <c r="B947" s="53"/>
      <c r="C947" s="54"/>
      <c r="D947" s="74" t="s">
        <v>606</v>
      </c>
      <c r="E947" s="63"/>
      <c r="F947" s="57">
        <v>1</v>
      </c>
      <c r="G947" s="57">
        <v>3.7930000000000001</v>
      </c>
      <c r="H947" s="57"/>
      <c r="I947" s="57"/>
      <c r="J947" s="57">
        <f t="shared" si="149"/>
        <v>3.7930000000000001</v>
      </c>
      <c r="K947" s="57"/>
      <c r="L947" s="57"/>
      <c r="M947" s="66"/>
      <c r="N947" s="67"/>
      <c r="O947" s="67"/>
    </row>
    <row r="948" spans="1:15" ht="158.4" x14ac:dyDescent="0.3">
      <c r="A948" s="52">
        <v>9903</v>
      </c>
      <c r="B948" s="53"/>
      <c r="C948" s="54"/>
      <c r="D948" s="75" t="s">
        <v>72</v>
      </c>
      <c r="E948" s="63" t="s">
        <v>36</v>
      </c>
      <c r="F948" s="57"/>
      <c r="G948" s="57"/>
      <c r="H948" s="57"/>
      <c r="I948" s="57"/>
      <c r="J948" s="57"/>
      <c r="K948" s="57"/>
      <c r="L948" s="57">
        <f>SUM(J949:J956)</f>
        <v>137.595</v>
      </c>
      <c r="M948" s="58">
        <v>137.595</v>
      </c>
      <c r="N948" s="59"/>
      <c r="O948" s="73">
        <f>+ROUND(M948*N948,2)</f>
        <v>0</v>
      </c>
    </row>
    <row r="949" spans="1:15" x14ac:dyDescent="0.3">
      <c r="A949" s="52">
        <v>9904</v>
      </c>
      <c r="B949" s="53"/>
      <c r="C949" s="54"/>
      <c r="D949" s="74" t="s">
        <v>614</v>
      </c>
      <c r="E949" s="63"/>
      <c r="F949" s="57">
        <v>1</v>
      </c>
      <c r="G949" s="57">
        <v>26.123000000000001</v>
      </c>
      <c r="H949" s="57"/>
      <c r="I949" s="57"/>
      <c r="J949" s="57">
        <f t="shared" ref="J949:J956" si="150">PRODUCT(F949:I949)</f>
        <v>26.123000000000001</v>
      </c>
      <c r="K949" s="57"/>
      <c r="L949" s="57"/>
      <c r="M949" s="66"/>
      <c r="N949" s="67"/>
      <c r="O949" s="67"/>
    </row>
    <row r="950" spans="1:15" x14ac:dyDescent="0.3">
      <c r="A950" s="52">
        <v>9905</v>
      </c>
      <c r="B950" s="53"/>
      <c r="C950" s="54"/>
      <c r="D950" s="74" t="s">
        <v>615</v>
      </c>
      <c r="E950" s="63"/>
      <c r="F950" s="57">
        <v>1</v>
      </c>
      <c r="G950" s="57">
        <v>30.6</v>
      </c>
      <c r="H950" s="57"/>
      <c r="I950" s="57"/>
      <c r="J950" s="57">
        <f t="shared" si="150"/>
        <v>30.6</v>
      </c>
      <c r="K950" s="57"/>
      <c r="L950" s="57"/>
      <c r="M950" s="66"/>
      <c r="N950" s="67"/>
      <c r="O950" s="67"/>
    </row>
    <row r="951" spans="1:15" x14ac:dyDescent="0.3">
      <c r="A951" s="52">
        <v>9906</v>
      </c>
      <c r="B951" s="53"/>
      <c r="C951" s="54"/>
      <c r="D951" s="74" t="s">
        <v>616</v>
      </c>
      <c r="E951" s="63"/>
      <c r="F951" s="57">
        <v>1</v>
      </c>
      <c r="G951" s="57">
        <v>21.954999999999998</v>
      </c>
      <c r="H951" s="57"/>
      <c r="I951" s="57"/>
      <c r="J951" s="57">
        <f t="shared" si="150"/>
        <v>21.954999999999998</v>
      </c>
      <c r="K951" s="57"/>
      <c r="L951" s="57"/>
      <c r="M951" s="66"/>
      <c r="N951" s="67"/>
      <c r="O951" s="67"/>
    </row>
    <row r="952" spans="1:15" x14ac:dyDescent="0.3">
      <c r="A952" s="52">
        <v>9907</v>
      </c>
      <c r="B952" s="53"/>
      <c r="C952" s="54"/>
      <c r="D952" s="74" t="s">
        <v>618</v>
      </c>
      <c r="E952" s="63"/>
      <c r="F952" s="57">
        <v>1</v>
      </c>
      <c r="G952" s="57">
        <v>10.736000000000001</v>
      </c>
      <c r="H952" s="57"/>
      <c r="I952" s="57"/>
      <c r="J952" s="57">
        <f t="shared" si="150"/>
        <v>10.736000000000001</v>
      </c>
      <c r="K952" s="57"/>
      <c r="L952" s="57"/>
      <c r="M952" s="66"/>
      <c r="N952" s="67"/>
      <c r="O952" s="67"/>
    </row>
    <row r="953" spans="1:15" x14ac:dyDescent="0.3">
      <c r="A953" s="52">
        <v>9908</v>
      </c>
      <c r="B953" s="53"/>
      <c r="C953" s="54"/>
      <c r="D953" s="74" t="s">
        <v>619</v>
      </c>
      <c r="E953" s="63"/>
      <c r="F953" s="57">
        <v>1</v>
      </c>
      <c r="G953" s="57">
        <v>23.484000000000002</v>
      </c>
      <c r="H953" s="57"/>
      <c r="I953" s="57"/>
      <c r="J953" s="57">
        <f t="shared" si="150"/>
        <v>23.484000000000002</v>
      </c>
      <c r="K953" s="57"/>
      <c r="L953" s="57"/>
      <c r="M953" s="66"/>
      <c r="N953" s="67"/>
      <c r="O953" s="67"/>
    </row>
    <row r="954" spans="1:15" x14ac:dyDescent="0.3">
      <c r="A954" s="52">
        <v>9909</v>
      </c>
      <c r="B954" s="53"/>
      <c r="C954" s="54"/>
      <c r="D954" s="74" t="s">
        <v>620</v>
      </c>
      <c r="E954" s="63"/>
      <c r="F954" s="57">
        <v>1</v>
      </c>
      <c r="G954" s="57">
        <v>12.727</v>
      </c>
      <c r="H954" s="57"/>
      <c r="I954" s="57"/>
      <c r="J954" s="57">
        <f t="shared" si="150"/>
        <v>12.727</v>
      </c>
      <c r="K954" s="57"/>
      <c r="L954" s="57"/>
      <c r="M954" s="66"/>
      <c r="N954" s="67"/>
      <c r="O954" s="67"/>
    </row>
    <row r="955" spans="1:15" x14ac:dyDescent="0.3">
      <c r="A955" s="52">
        <v>9910</v>
      </c>
      <c r="B955" s="53"/>
      <c r="C955" s="54"/>
      <c r="D955" s="74" t="s">
        <v>617</v>
      </c>
      <c r="E955" s="63"/>
      <c r="F955" s="57">
        <v>1</v>
      </c>
      <c r="G955" s="57">
        <v>7.0039999999999996</v>
      </c>
      <c r="H955" s="57"/>
      <c r="I955" s="57"/>
      <c r="J955" s="57">
        <f t="shared" si="150"/>
        <v>7.0039999999999996</v>
      </c>
      <c r="K955" s="57"/>
      <c r="L955" s="57"/>
      <c r="M955" s="66"/>
      <c r="N955" s="67"/>
      <c r="O955" s="67"/>
    </row>
    <row r="956" spans="1:15" x14ac:dyDescent="0.3">
      <c r="A956" s="52">
        <v>9911</v>
      </c>
      <c r="B956" s="53"/>
      <c r="C956" s="54"/>
      <c r="D956" s="74" t="s">
        <v>622</v>
      </c>
      <c r="E956" s="63"/>
      <c r="F956" s="57">
        <v>1</v>
      </c>
      <c r="G956" s="57">
        <v>4.9660000000000002</v>
      </c>
      <c r="H956" s="57"/>
      <c r="I956" s="57"/>
      <c r="J956" s="57">
        <f t="shared" si="150"/>
        <v>4.9660000000000002</v>
      </c>
      <c r="K956" s="57"/>
      <c r="L956" s="57"/>
      <c r="M956" s="66"/>
      <c r="N956" s="67"/>
      <c r="O956" s="67"/>
    </row>
    <row r="957" spans="1:15" ht="86.4" x14ac:dyDescent="0.3">
      <c r="A957" s="52">
        <v>9912</v>
      </c>
      <c r="B957" s="53"/>
      <c r="C957" s="54"/>
      <c r="D957" s="75" t="s">
        <v>381</v>
      </c>
      <c r="E957" s="63" t="s">
        <v>36</v>
      </c>
      <c r="F957" s="57"/>
      <c r="G957" s="57"/>
      <c r="H957" s="57"/>
      <c r="I957" s="57"/>
      <c r="J957" s="57"/>
      <c r="K957" s="57"/>
      <c r="L957" s="57">
        <f>SUM(J958)</f>
        <v>3.7930000000000001</v>
      </c>
      <c r="M957" s="58">
        <v>3.7930000000000001</v>
      </c>
      <c r="N957" s="59"/>
      <c r="O957" s="73">
        <f>+ROUND(M957*N957,2)</f>
        <v>0</v>
      </c>
    </row>
    <row r="958" spans="1:15" x14ac:dyDescent="0.3">
      <c r="A958" s="52">
        <v>9913</v>
      </c>
      <c r="B958" s="53"/>
      <c r="C958" s="54"/>
      <c r="D958" s="74" t="s">
        <v>606</v>
      </c>
      <c r="E958" s="63"/>
      <c r="F958" s="57">
        <v>1</v>
      </c>
      <c r="G958" s="57">
        <v>3.7930000000000001</v>
      </c>
      <c r="H958" s="57"/>
      <c r="I958" s="57"/>
      <c r="J958" s="57">
        <f t="shared" ref="J958" si="151">PRODUCT(F958:I958)</f>
        <v>3.7930000000000001</v>
      </c>
      <c r="K958" s="57"/>
      <c r="L958" s="57"/>
      <c r="M958" s="66"/>
      <c r="N958" s="67"/>
      <c r="O958" s="67"/>
    </row>
    <row r="959" spans="1:15" ht="86.4" collapsed="1" x14ac:dyDescent="0.3">
      <c r="A959" s="52">
        <v>9914</v>
      </c>
      <c r="B959" s="53" t="s">
        <v>21</v>
      </c>
      <c r="C959" s="72" t="s">
        <v>675</v>
      </c>
      <c r="D959" s="75" t="s">
        <v>155</v>
      </c>
      <c r="E959" s="63" t="s">
        <v>36</v>
      </c>
      <c r="F959" s="57"/>
      <c r="G959" s="57"/>
      <c r="H959" s="57"/>
      <c r="I959" s="57"/>
      <c r="J959" s="57"/>
      <c r="K959" s="57"/>
      <c r="L959" s="57">
        <f>+J960</f>
        <v>327.67700000000002</v>
      </c>
      <c r="M959" s="58">
        <v>327.67700000000002</v>
      </c>
      <c r="N959" s="59"/>
      <c r="O959" s="73">
        <f>+ROUND(M959*N959,2)</f>
        <v>0</v>
      </c>
    </row>
    <row r="960" spans="1:15" x14ac:dyDescent="0.3">
      <c r="A960" s="52">
        <v>9915</v>
      </c>
      <c r="B960" s="53"/>
      <c r="C960" s="72"/>
      <c r="D960" s="74" t="s">
        <v>658</v>
      </c>
      <c r="E960" s="56"/>
      <c r="F960" s="57">
        <v>1</v>
      </c>
      <c r="G960" s="57">
        <f>L928</f>
        <v>327.67700000000002</v>
      </c>
      <c r="H960" s="57"/>
      <c r="I960" s="57"/>
      <c r="J960" s="57">
        <f t="shared" ref="J960" si="152">PRODUCT(F960:I960)</f>
        <v>327.67700000000002</v>
      </c>
      <c r="K960" s="57"/>
      <c r="L960" s="57"/>
      <c r="M960" s="58"/>
      <c r="N960" s="59"/>
      <c r="O960" s="73"/>
    </row>
    <row r="961" spans="1:15" x14ac:dyDescent="0.3">
      <c r="A961" s="52">
        <v>9916</v>
      </c>
      <c r="B961" s="53" t="s">
        <v>21</v>
      </c>
      <c r="C961" s="54" t="s">
        <v>676</v>
      </c>
      <c r="D961" s="55" t="s">
        <v>74</v>
      </c>
      <c r="E961" s="63"/>
      <c r="F961" s="57"/>
      <c r="G961" s="57"/>
      <c r="H961" s="57"/>
      <c r="I961" s="57"/>
      <c r="J961" s="57"/>
      <c r="K961" s="57"/>
      <c r="L961" s="57"/>
      <c r="M961" s="66"/>
      <c r="N961" s="67"/>
      <c r="O961" s="67"/>
    </row>
    <row r="962" spans="1:15" ht="201.6" x14ac:dyDescent="0.3">
      <c r="A962" s="52">
        <v>9917</v>
      </c>
      <c r="B962" s="53"/>
      <c r="C962" s="54"/>
      <c r="D962" s="75" t="s">
        <v>677</v>
      </c>
      <c r="E962" s="63" t="s">
        <v>36</v>
      </c>
      <c r="F962" s="57"/>
      <c r="G962" s="57"/>
      <c r="H962" s="57"/>
      <c r="I962" s="57"/>
      <c r="J962" s="57"/>
      <c r="K962" s="57"/>
      <c r="L962" s="57">
        <f>SUM(J963:J969)</f>
        <v>129.94299999999998</v>
      </c>
      <c r="M962" s="58">
        <v>129.94300000000001</v>
      </c>
      <c r="N962" s="59"/>
      <c r="O962" s="73">
        <f>+ROUND(M962*N962,2)</f>
        <v>0</v>
      </c>
    </row>
    <row r="963" spans="1:15" x14ac:dyDescent="0.3">
      <c r="A963" s="52">
        <v>9918</v>
      </c>
      <c r="B963" s="53"/>
      <c r="C963" s="54"/>
      <c r="D963" s="74" t="s">
        <v>614</v>
      </c>
      <c r="E963" s="63"/>
      <c r="F963" s="57">
        <v>1</v>
      </c>
      <c r="G963" s="57">
        <v>26.364999999999998</v>
      </c>
      <c r="H963" s="57"/>
      <c r="I963" s="57"/>
      <c r="J963" s="57">
        <f>PRODUCT(F963:I963)</f>
        <v>26.364999999999998</v>
      </c>
      <c r="K963" s="57"/>
      <c r="L963" s="57"/>
      <c r="M963" s="66"/>
      <c r="N963" s="67"/>
      <c r="O963" s="67"/>
    </row>
    <row r="964" spans="1:15" x14ac:dyDescent="0.3">
      <c r="A964" s="52">
        <v>9919</v>
      </c>
      <c r="B964" s="53"/>
      <c r="C964" s="54"/>
      <c r="D964" s="74" t="s">
        <v>615</v>
      </c>
      <c r="E964" s="63"/>
      <c r="F964" s="57">
        <v>1</v>
      </c>
      <c r="G964" s="57">
        <v>30.686</v>
      </c>
      <c r="H964" s="57"/>
      <c r="I964" s="57"/>
      <c r="J964" s="57">
        <f t="shared" ref="J964:J969" si="153">PRODUCT(F964:I964)</f>
        <v>30.686</v>
      </c>
      <c r="K964" s="57"/>
      <c r="L964" s="57"/>
      <c r="M964" s="66"/>
      <c r="N964" s="67"/>
      <c r="O964" s="67"/>
    </row>
    <row r="965" spans="1:15" x14ac:dyDescent="0.3">
      <c r="A965" s="52">
        <v>9920</v>
      </c>
      <c r="B965" s="53"/>
      <c r="C965" s="54"/>
      <c r="D965" s="74" t="s">
        <v>616</v>
      </c>
      <c r="E965" s="63"/>
      <c r="F965" s="57">
        <v>1</v>
      </c>
      <c r="G965" s="57">
        <v>22.042000000000002</v>
      </c>
      <c r="H965" s="57"/>
      <c r="I965" s="57"/>
      <c r="J965" s="57">
        <f t="shared" si="153"/>
        <v>22.042000000000002</v>
      </c>
      <c r="K965" s="57"/>
      <c r="L965" s="57"/>
      <c r="M965" s="66"/>
      <c r="N965" s="67"/>
      <c r="O965" s="67"/>
    </row>
    <row r="966" spans="1:15" x14ac:dyDescent="0.3">
      <c r="A966" s="52">
        <v>9921</v>
      </c>
      <c r="B966" s="53"/>
      <c r="C966" s="54"/>
      <c r="D966" s="74" t="s">
        <v>618</v>
      </c>
      <c r="E966" s="63"/>
      <c r="F966" s="57">
        <v>1</v>
      </c>
      <c r="G966" s="57">
        <v>10.734999999999999</v>
      </c>
      <c r="H966" s="57"/>
      <c r="I966" s="57"/>
      <c r="J966" s="57">
        <f t="shared" si="153"/>
        <v>10.734999999999999</v>
      </c>
      <c r="K966" s="57"/>
      <c r="L966" s="57"/>
      <c r="M966" s="66"/>
      <c r="N966" s="67"/>
      <c r="O966" s="67"/>
    </row>
    <row r="967" spans="1:15" x14ac:dyDescent="0.3">
      <c r="A967" s="52">
        <v>9922</v>
      </c>
      <c r="B967" s="53"/>
      <c r="C967" s="54"/>
      <c r="D967" s="74" t="s">
        <v>619</v>
      </c>
      <c r="E967" s="63"/>
      <c r="F967" s="57">
        <v>1</v>
      </c>
      <c r="G967" s="57">
        <v>23.57</v>
      </c>
      <c r="H967" s="57"/>
      <c r="I967" s="57"/>
      <c r="J967" s="57">
        <f t="shared" si="153"/>
        <v>23.57</v>
      </c>
      <c r="K967" s="57"/>
      <c r="L967" s="57"/>
      <c r="M967" s="66"/>
      <c r="N967" s="67"/>
      <c r="O967" s="67"/>
    </row>
    <row r="968" spans="1:15" x14ac:dyDescent="0.3">
      <c r="A968" s="52">
        <v>9923</v>
      </c>
      <c r="B968" s="53"/>
      <c r="C968" s="54"/>
      <c r="D968" s="74" t="s">
        <v>620</v>
      </c>
      <c r="E968" s="63"/>
      <c r="F968" s="57">
        <v>1</v>
      </c>
      <c r="G968" s="57">
        <v>11.493</v>
      </c>
      <c r="H968" s="57"/>
      <c r="I968" s="57"/>
      <c r="J968" s="57">
        <f t="shared" si="153"/>
        <v>11.493</v>
      </c>
      <c r="K968" s="57"/>
      <c r="L968" s="57"/>
      <c r="M968" s="66"/>
      <c r="N968" s="67"/>
      <c r="O968" s="67"/>
    </row>
    <row r="969" spans="1:15" x14ac:dyDescent="0.3">
      <c r="A969" s="52">
        <v>9924</v>
      </c>
      <c r="B969" s="53"/>
      <c r="C969" s="54"/>
      <c r="D969" s="74" t="s">
        <v>622</v>
      </c>
      <c r="E969" s="63"/>
      <c r="F969" s="57">
        <v>1</v>
      </c>
      <c r="G969" s="57">
        <v>5.0519999999999996</v>
      </c>
      <c r="H969" s="57"/>
      <c r="I969" s="57"/>
      <c r="J969" s="57">
        <f t="shared" si="153"/>
        <v>5.0519999999999996</v>
      </c>
      <c r="K969" s="57"/>
      <c r="L969" s="57"/>
      <c r="M969" s="66"/>
      <c r="N969" s="67"/>
      <c r="O969" s="67"/>
    </row>
    <row r="970" spans="1:15" ht="86.4" x14ac:dyDescent="0.3">
      <c r="A970" s="52">
        <v>9925</v>
      </c>
      <c r="B970" s="53"/>
      <c r="C970" s="54"/>
      <c r="D970" s="75" t="s">
        <v>387</v>
      </c>
      <c r="E970" s="63" t="s">
        <v>36</v>
      </c>
      <c r="F970" s="57"/>
      <c r="G970" s="57"/>
      <c r="H970" s="57"/>
      <c r="I970" s="57"/>
      <c r="J970" s="57"/>
      <c r="K970" s="57"/>
      <c r="L970" s="57">
        <f>SUM(J971:J972)</f>
        <v>448.34699999999998</v>
      </c>
      <c r="M970" s="58">
        <v>448.34699999999998</v>
      </c>
      <c r="N970" s="59"/>
      <c r="O970" s="73">
        <f>+ROUND(M970*N970,2)</f>
        <v>0</v>
      </c>
    </row>
    <row r="971" spans="1:15" x14ac:dyDescent="0.3">
      <c r="A971" s="52">
        <v>9926</v>
      </c>
      <c r="B971" s="53"/>
      <c r="C971" s="54"/>
      <c r="D971" s="74" t="s">
        <v>658</v>
      </c>
      <c r="E971" s="63"/>
      <c r="F971" s="57">
        <v>1</v>
      </c>
      <c r="G971" s="57">
        <v>292.55399999999997</v>
      </c>
      <c r="H971" s="57"/>
      <c r="I971" s="57"/>
      <c r="J971" s="57">
        <f>PRODUCT(F971:I971)</f>
        <v>292.55399999999997</v>
      </c>
      <c r="K971" s="57"/>
      <c r="L971" s="57"/>
      <c r="M971" s="66"/>
      <c r="N971" s="67"/>
      <c r="O971" s="67"/>
    </row>
    <row r="972" spans="1:15" x14ac:dyDescent="0.3">
      <c r="A972" s="52">
        <v>9927</v>
      </c>
      <c r="B972" s="53"/>
      <c r="C972" s="54"/>
      <c r="D972" s="74" t="s">
        <v>678</v>
      </c>
      <c r="E972" s="63"/>
      <c r="F972" s="57">
        <v>1</v>
      </c>
      <c r="G972" s="57">
        <f>L973</f>
        <v>155.79300000000001</v>
      </c>
      <c r="H972" s="57"/>
      <c r="I972" s="57"/>
      <c r="J972" s="57">
        <f>PRODUCT(F972:I972)</f>
        <v>155.79300000000001</v>
      </c>
      <c r="K972" s="57"/>
      <c r="L972" s="57"/>
      <c r="M972" s="66"/>
      <c r="N972" s="67"/>
      <c r="O972" s="67"/>
    </row>
    <row r="973" spans="1:15" ht="129.6" x14ac:dyDescent="0.3">
      <c r="A973" s="52">
        <v>9928</v>
      </c>
      <c r="B973" s="53"/>
      <c r="C973" s="54"/>
      <c r="D973" s="75" t="s">
        <v>679</v>
      </c>
      <c r="E973" s="63" t="s">
        <v>36</v>
      </c>
      <c r="F973" s="57"/>
      <c r="G973" s="57"/>
      <c r="H973" s="57"/>
      <c r="I973" s="57"/>
      <c r="J973" s="57"/>
      <c r="K973" s="57"/>
      <c r="L973" s="57">
        <f>SUM(K974:K979)</f>
        <v>155.79300000000001</v>
      </c>
      <c r="M973" s="58">
        <v>155.79300000000001</v>
      </c>
      <c r="N973" s="59"/>
      <c r="O973" s="73">
        <f>+ROUND(M973*N973,2)</f>
        <v>0</v>
      </c>
    </row>
    <row r="974" spans="1:15" x14ac:dyDescent="0.3">
      <c r="A974" s="52">
        <v>9929</v>
      </c>
      <c r="B974" s="53"/>
      <c r="C974" s="54"/>
      <c r="D974" s="74" t="s">
        <v>611</v>
      </c>
      <c r="E974" s="63"/>
      <c r="F974" s="57">
        <v>1</v>
      </c>
      <c r="G974" s="57">
        <v>132.51300000000001</v>
      </c>
      <c r="H974" s="57"/>
      <c r="I974" s="57"/>
      <c r="J974" s="57"/>
      <c r="K974" s="57">
        <f>PRODUCT(F974:I974)</f>
        <v>132.51300000000001</v>
      </c>
      <c r="L974" s="57"/>
      <c r="M974" s="66"/>
      <c r="N974" s="67"/>
      <c r="O974" s="67"/>
    </row>
    <row r="975" spans="1:15" x14ac:dyDescent="0.3">
      <c r="A975" s="52">
        <v>9930</v>
      </c>
      <c r="B975" s="53"/>
      <c r="C975" s="54"/>
      <c r="D975" s="74" t="s">
        <v>606</v>
      </c>
      <c r="E975" s="63"/>
      <c r="F975" s="57"/>
      <c r="G975" s="57"/>
      <c r="H975" s="57"/>
      <c r="I975" s="57"/>
      <c r="J975" s="57"/>
      <c r="K975" s="57">
        <f>SUM(J976:J978)</f>
        <v>16.402999999999999</v>
      </c>
      <c r="L975" s="57"/>
      <c r="M975" s="66"/>
      <c r="N975" s="67"/>
      <c r="O975" s="67"/>
    </row>
    <row r="976" spans="1:15" x14ac:dyDescent="0.3">
      <c r="A976" s="52">
        <v>9931</v>
      </c>
      <c r="B976" s="53"/>
      <c r="C976" s="54"/>
      <c r="D976" s="74" t="s">
        <v>680</v>
      </c>
      <c r="E976" s="63"/>
      <c r="F976" s="57">
        <v>1</v>
      </c>
      <c r="G976" s="57">
        <v>4.0830000000000002</v>
      </c>
      <c r="H976" s="57"/>
      <c r="I976" s="57"/>
      <c r="J976" s="57">
        <f t="shared" ref="J976:J978" si="154">PRODUCT(F976:I976)</f>
        <v>4.0830000000000002</v>
      </c>
      <c r="K976" s="57"/>
      <c r="L976" s="57"/>
      <c r="M976" s="66"/>
      <c r="N976" s="67"/>
      <c r="O976" s="67"/>
    </row>
    <row r="977" spans="1:15" x14ac:dyDescent="0.3">
      <c r="A977" s="52">
        <v>9932</v>
      </c>
      <c r="B977" s="53"/>
      <c r="C977" s="54"/>
      <c r="D977" s="74" t="s">
        <v>393</v>
      </c>
      <c r="E977" s="63"/>
      <c r="F977" s="57">
        <f>10+10</f>
        <v>20</v>
      </c>
      <c r="G977" s="57">
        <f>0.3*1.4</f>
        <v>0.42</v>
      </c>
      <c r="H977" s="57"/>
      <c r="I977" s="57"/>
      <c r="J977" s="57">
        <f t="shared" si="154"/>
        <v>8.4</v>
      </c>
      <c r="K977" s="57"/>
      <c r="L977" s="57"/>
      <c r="M977" s="66"/>
      <c r="N977" s="67"/>
      <c r="O977" s="67"/>
    </row>
    <row r="978" spans="1:15" x14ac:dyDescent="0.3">
      <c r="A978" s="52">
        <v>9933</v>
      </c>
      <c r="B978" s="53"/>
      <c r="C978" s="54"/>
      <c r="D978" s="74" t="s">
        <v>392</v>
      </c>
      <c r="E978" s="63"/>
      <c r="F978" s="57">
        <v>1</v>
      </c>
      <c r="G978" s="57">
        <f>2.8*1.4</f>
        <v>3.9199999999999995</v>
      </c>
      <c r="H978" s="57"/>
      <c r="I978" s="57"/>
      <c r="J978" s="57">
        <f t="shared" si="154"/>
        <v>3.9199999999999995</v>
      </c>
      <c r="K978" s="57"/>
      <c r="L978" s="57"/>
      <c r="M978" s="66"/>
      <c r="N978" s="67"/>
      <c r="O978" s="67"/>
    </row>
    <row r="979" spans="1:15" x14ac:dyDescent="0.3">
      <c r="A979" s="52">
        <v>9934</v>
      </c>
      <c r="B979" s="53"/>
      <c r="C979" s="54"/>
      <c r="D979" s="74" t="s">
        <v>648</v>
      </c>
      <c r="E979" s="63"/>
      <c r="F979" s="57">
        <v>1</v>
      </c>
      <c r="G979" s="57">
        <v>6.8769999999999998</v>
      </c>
      <c r="H979" s="57"/>
      <c r="I979" s="57"/>
      <c r="J979" s="57"/>
      <c r="K979" s="57">
        <f>PRODUCT(F979:I979)</f>
        <v>6.8769999999999998</v>
      </c>
      <c r="L979" s="57"/>
      <c r="M979" s="66"/>
      <c r="N979" s="67"/>
      <c r="O979" s="67"/>
    </row>
    <row r="980" spans="1:15" ht="144" x14ac:dyDescent="0.3">
      <c r="A980" s="52">
        <v>9935</v>
      </c>
      <c r="B980" s="53"/>
      <c r="C980" s="54"/>
      <c r="D980" s="75" t="s">
        <v>159</v>
      </c>
      <c r="E980" s="63" t="s">
        <v>36</v>
      </c>
      <c r="F980" s="57"/>
      <c r="G980" s="57"/>
      <c r="H980" s="57"/>
      <c r="I980" s="57"/>
      <c r="J980" s="57"/>
      <c r="K980" s="57"/>
      <c r="L980" s="57">
        <f>+J981</f>
        <v>7.0049999999999999</v>
      </c>
      <c r="M980" s="58">
        <v>7.0049999999999999</v>
      </c>
      <c r="N980" s="59"/>
      <c r="O980" s="73">
        <f>+ROUND(M980*N980,2)</f>
        <v>0</v>
      </c>
    </row>
    <row r="981" spans="1:15" x14ac:dyDescent="0.3">
      <c r="A981" s="52">
        <v>9936</v>
      </c>
      <c r="B981" s="53"/>
      <c r="C981" s="54"/>
      <c r="D981" s="74" t="s">
        <v>681</v>
      </c>
      <c r="E981" s="63"/>
      <c r="F981" s="57">
        <v>1</v>
      </c>
      <c r="G981" s="57">
        <v>7.0049999999999999</v>
      </c>
      <c r="H981" s="57"/>
      <c r="I981" s="57"/>
      <c r="J981" s="57">
        <f>PRODUCT(F981:I981)</f>
        <v>7.0049999999999999</v>
      </c>
      <c r="K981" s="57"/>
      <c r="L981" s="57"/>
      <c r="M981" s="58"/>
      <c r="N981" s="59"/>
      <c r="O981" s="73"/>
    </row>
    <row r="982" spans="1:15" ht="158.4" x14ac:dyDescent="0.3">
      <c r="A982" s="52">
        <v>9937</v>
      </c>
      <c r="B982" s="53"/>
      <c r="C982" s="54"/>
      <c r="D982" s="75" t="s">
        <v>161</v>
      </c>
      <c r="E982" s="63" t="s">
        <v>36</v>
      </c>
      <c r="F982" s="57"/>
      <c r="G982" s="57"/>
      <c r="H982" s="57"/>
      <c r="I982" s="57"/>
      <c r="J982" s="57"/>
      <c r="K982" s="57"/>
      <c r="L982" s="57">
        <f>SUM(J983:J996)</f>
        <v>237.16499999999999</v>
      </c>
      <c r="M982" s="58">
        <v>237.16499999999999</v>
      </c>
      <c r="N982" s="59"/>
      <c r="O982" s="73">
        <f>+ROUND(M982*N982,2)</f>
        <v>0</v>
      </c>
    </row>
    <row r="983" spans="1:15" x14ac:dyDescent="0.3">
      <c r="A983" s="52">
        <v>9938</v>
      </c>
      <c r="B983" s="53"/>
      <c r="C983" s="54"/>
      <c r="D983" s="74" t="s">
        <v>596</v>
      </c>
      <c r="E983" s="63"/>
      <c r="F983" s="57">
        <v>1</v>
      </c>
      <c r="G983" s="57">
        <f>12.532+7.385</f>
        <v>19.917000000000002</v>
      </c>
      <c r="H983" s="57"/>
      <c r="I983" s="57"/>
      <c r="J983" s="57">
        <f>PRODUCT(F983:I983)</f>
        <v>19.917000000000002</v>
      </c>
      <c r="K983" s="57"/>
      <c r="L983" s="57"/>
      <c r="M983" s="58"/>
      <c r="N983" s="59"/>
      <c r="O983" s="73"/>
    </row>
    <row r="984" spans="1:15" x14ac:dyDescent="0.3">
      <c r="A984" s="52">
        <v>9939</v>
      </c>
      <c r="B984" s="53"/>
      <c r="C984" s="54"/>
      <c r="D984" s="74" t="s">
        <v>682</v>
      </c>
      <c r="E984" s="63"/>
      <c r="F984" s="57">
        <v>1</v>
      </c>
      <c r="G984" s="57">
        <v>1</v>
      </c>
      <c r="H984" s="57"/>
      <c r="I984" s="57"/>
      <c r="J984" s="57">
        <f>PRODUCT(F984:I984)</f>
        <v>1</v>
      </c>
      <c r="K984" s="57"/>
      <c r="L984" s="57"/>
      <c r="M984" s="58"/>
      <c r="N984" s="59"/>
      <c r="O984" s="73"/>
    </row>
    <row r="985" spans="1:15" x14ac:dyDescent="0.3">
      <c r="A985" s="52">
        <v>9940</v>
      </c>
      <c r="B985" s="53"/>
      <c r="C985" s="54"/>
      <c r="D985" s="74" t="s">
        <v>597</v>
      </c>
      <c r="E985" s="63"/>
      <c r="F985" s="57">
        <v>1</v>
      </c>
      <c r="G985" s="57">
        <v>4.4429999999999996</v>
      </c>
      <c r="H985" s="57"/>
      <c r="I985" s="57"/>
      <c r="J985" s="57">
        <f t="shared" ref="J985:J996" si="155">PRODUCT(F985:I985)</f>
        <v>4.4429999999999996</v>
      </c>
      <c r="K985" s="57"/>
      <c r="L985" s="57"/>
      <c r="M985" s="58"/>
      <c r="N985" s="59"/>
      <c r="O985" s="73"/>
    </row>
    <row r="986" spans="1:15" x14ac:dyDescent="0.3">
      <c r="A986" s="52">
        <v>9941</v>
      </c>
      <c r="B986" s="53"/>
      <c r="C986" s="54"/>
      <c r="D986" s="74" t="s">
        <v>598</v>
      </c>
      <c r="E986" s="63"/>
      <c r="F986" s="57">
        <v>1</v>
      </c>
      <c r="G986" s="57">
        <v>10.769</v>
      </c>
      <c r="H986" s="57"/>
      <c r="I986" s="57"/>
      <c r="J986" s="57">
        <f t="shared" si="155"/>
        <v>10.769</v>
      </c>
      <c r="K986" s="57"/>
      <c r="L986" s="57"/>
      <c r="M986" s="58"/>
      <c r="N986" s="59"/>
      <c r="O986" s="73"/>
    </row>
    <row r="987" spans="1:15" x14ac:dyDescent="0.3">
      <c r="A987" s="52">
        <v>9942</v>
      </c>
      <c r="B987" s="53"/>
      <c r="C987" s="54"/>
      <c r="D987" s="74" t="s">
        <v>599</v>
      </c>
      <c r="E987" s="63"/>
      <c r="F987" s="57">
        <v>1</v>
      </c>
      <c r="G987" s="57">
        <f>8.909+24.112</f>
        <v>33.021000000000001</v>
      </c>
      <c r="H987" s="57"/>
      <c r="I987" s="57"/>
      <c r="J987" s="57">
        <f t="shared" si="155"/>
        <v>33.021000000000001</v>
      </c>
      <c r="K987" s="57"/>
      <c r="L987" s="57"/>
      <c r="M987" s="58"/>
      <c r="N987" s="59"/>
      <c r="O987" s="73"/>
    </row>
    <row r="988" spans="1:15" x14ac:dyDescent="0.3">
      <c r="A988" s="52">
        <v>9943</v>
      </c>
      <c r="B988" s="53"/>
      <c r="C988" s="54"/>
      <c r="D988" s="74" t="s">
        <v>600</v>
      </c>
      <c r="E988" s="63"/>
      <c r="F988" s="57">
        <v>1</v>
      </c>
      <c r="G988" s="57">
        <v>28.396999999999998</v>
      </c>
      <c r="H988" s="57"/>
      <c r="I988" s="57"/>
      <c r="J988" s="57">
        <f t="shared" si="155"/>
        <v>28.396999999999998</v>
      </c>
      <c r="K988" s="57"/>
      <c r="L988" s="57"/>
      <c r="M988" s="58"/>
      <c r="N988" s="59"/>
      <c r="O988" s="73"/>
    </row>
    <row r="989" spans="1:15" x14ac:dyDescent="0.3">
      <c r="A989" s="52">
        <v>9944</v>
      </c>
      <c r="B989" s="53"/>
      <c r="C989" s="54"/>
      <c r="D989" s="74" t="s">
        <v>601</v>
      </c>
      <c r="E989" s="63"/>
      <c r="F989" s="57">
        <v>1</v>
      </c>
      <c r="G989" s="57">
        <v>33.206000000000003</v>
      </c>
      <c r="H989" s="57"/>
      <c r="I989" s="57"/>
      <c r="J989" s="57">
        <f t="shared" si="155"/>
        <v>33.206000000000003</v>
      </c>
      <c r="K989" s="57"/>
      <c r="L989" s="57"/>
      <c r="M989" s="58"/>
      <c r="N989" s="59"/>
      <c r="O989" s="73"/>
    </row>
    <row r="990" spans="1:15" x14ac:dyDescent="0.3">
      <c r="A990" s="52">
        <v>9945</v>
      </c>
      <c r="B990" s="53"/>
      <c r="C990" s="54"/>
      <c r="D990" s="74" t="s">
        <v>607</v>
      </c>
      <c r="E990" s="63"/>
      <c r="F990" s="57">
        <v>1</v>
      </c>
      <c r="G990" s="57">
        <v>3.6640000000000001</v>
      </c>
      <c r="H990" s="57"/>
      <c r="I990" s="57"/>
      <c r="J990" s="57">
        <f t="shared" si="155"/>
        <v>3.6640000000000001</v>
      </c>
      <c r="K990" s="57"/>
      <c r="L990" s="57"/>
      <c r="M990" s="58"/>
      <c r="N990" s="59"/>
      <c r="O990" s="73"/>
    </row>
    <row r="991" spans="1:15" x14ac:dyDescent="0.3">
      <c r="A991" s="52">
        <v>9946</v>
      </c>
      <c r="B991" s="53"/>
      <c r="C991" s="54"/>
      <c r="D991" s="74" t="s">
        <v>662</v>
      </c>
      <c r="E991" s="63"/>
      <c r="F991" s="57">
        <v>1</v>
      </c>
      <c r="G991" s="57">
        <v>4.9000000000000004</v>
      </c>
      <c r="H991" s="57"/>
      <c r="I991" s="57"/>
      <c r="J991" s="57">
        <f t="shared" si="155"/>
        <v>4.9000000000000004</v>
      </c>
      <c r="K991" s="57"/>
      <c r="L991" s="57"/>
      <c r="M991" s="58"/>
      <c r="N991" s="59"/>
      <c r="O991" s="73"/>
    </row>
    <row r="992" spans="1:15" x14ac:dyDescent="0.3">
      <c r="A992" s="52">
        <v>9947</v>
      </c>
      <c r="B992" s="53"/>
      <c r="C992" s="54"/>
      <c r="D992" s="74" t="s">
        <v>663</v>
      </c>
      <c r="E992" s="63"/>
      <c r="F992" s="57">
        <v>1</v>
      </c>
      <c r="G992" s="57">
        <v>22.724</v>
      </c>
      <c r="H992" s="57"/>
      <c r="I992" s="57"/>
      <c r="J992" s="57">
        <f t="shared" si="155"/>
        <v>22.724</v>
      </c>
      <c r="K992" s="57"/>
      <c r="L992" s="57"/>
      <c r="M992" s="58"/>
      <c r="N992" s="59"/>
      <c r="O992" s="73"/>
    </row>
    <row r="993" spans="1:15" x14ac:dyDescent="0.3">
      <c r="A993" s="52">
        <v>9948</v>
      </c>
      <c r="B993" s="53"/>
      <c r="C993" s="54"/>
      <c r="D993" s="74" t="s">
        <v>664</v>
      </c>
      <c r="E993" s="63"/>
      <c r="F993" s="57">
        <v>1</v>
      </c>
      <c r="G993" s="57">
        <v>10.161</v>
      </c>
      <c r="H993" s="57"/>
      <c r="I993" s="57"/>
      <c r="J993" s="57">
        <f t="shared" si="155"/>
        <v>10.161</v>
      </c>
      <c r="K993" s="57"/>
      <c r="L993" s="57"/>
      <c r="M993" s="58"/>
      <c r="N993" s="59"/>
      <c r="O993" s="73"/>
    </row>
    <row r="994" spans="1:15" x14ac:dyDescent="0.3">
      <c r="A994" s="52">
        <v>9949</v>
      </c>
      <c r="B994" s="53"/>
      <c r="C994" s="54"/>
      <c r="D994" s="74" t="s">
        <v>665</v>
      </c>
      <c r="E994" s="63"/>
      <c r="F994" s="57">
        <v>1</v>
      </c>
      <c r="G994" s="57">
        <v>15.180999999999999</v>
      </c>
      <c r="H994" s="57"/>
      <c r="I994" s="57"/>
      <c r="J994" s="57">
        <f t="shared" si="155"/>
        <v>15.180999999999999</v>
      </c>
      <c r="K994" s="57"/>
      <c r="L994" s="57"/>
      <c r="M994" s="58"/>
      <c r="N994" s="59"/>
      <c r="O994" s="73"/>
    </row>
    <row r="995" spans="1:15" x14ac:dyDescent="0.3">
      <c r="A995" s="52">
        <v>9950</v>
      </c>
      <c r="B995" s="53"/>
      <c r="C995" s="54"/>
      <c r="D995" s="74" t="s">
        <v>612</v>
      </c>
      <c r="E995" s="63"/>
      <c r="F995" s="57">
        <v>1</v>
      </c>
      <c r="G995" s="57">
        <v>21.9</v>
      </c>
      <c r="H995" s="57"/>
      <c r="I995" s="57"/>
      <c r="J995" s="57">
        <f t="shared" si="155"/>
        <v>21.9</v>
      </c>
      <c r="K995" s="57"/>
      <c r="L995" s="57"/>
      <c r="M995" s="58"/>
      <c r="N995" s="59"/>
      <c r="O995" s="73"/>
    </row>
    <row r="996" spans="1:15" x14ac:dyDescent="0.3">
      <c r="A996" s="52">
        <v>9951</v>
      </c>
      <c r="B996" s="53"/>
      <c r="C996" s="54"/>
      <c r="D996" s="74" t="s">
        <v>683</v>
      </c>
      <c r="E996" s="63"/>
      <c r="F996" s="57">
        <v>1</v>
      </c>
      <c r="G996" s="57">
        <v>27.882000000000001</v>
      </c>
      <c r="H996" s="57"/>
      <c r="I996" s="57"/>
      <c r="J996" s="57">
        <f t="shared" si="155"/>
        <v>27.882000000000001</v>
      </c>
      <c r="K996" s="57"/>
      <c r="L996" s="57"/>
      <c r="M996" s="58"/>
      <c r="N996" s="59"/>
      <c r="O996" s="73"/>
    </row>
    <row r="997" spans="1:15" ht="172.8" collapsed="1" x14ac:dyDescent="0.3">
      <c r="A997" s="52">
        <v>9952</v>
      </c>
      <c r="B997" s="53" t="s">
        <v>21</v>
      </c>
      <c r="C997" s="72" t="s">
        <v>684</v>
      </c>
      <c r="D997" s="75" t="s">
        <v>76</v>
      </c>
      <c r="E997" s="63" t="s">
        <v>36</v>
      </c>
      <c r="F997" s="57"/>
      <c r="G997" s="57"/>
      <c r="H997" s="57"/>
      <c r="I997" s="57"/>
      <c r="J997" s="57"/>
      <c r="K997" s="57"/>
      <c r="L997" s="57">
        <f>SUM(J998:J1005)</f>
        <v>651.91</v>
      </c>
      <c r="M997" s="58">
        <v>610.33600000000001</v>
      </c>
      <c r="N997" s="59"/>
      <c r="O997" s="73">
        <f>+ROUND(M997*N997,2)</f>
        <v>0</v>
      </c>
    </row>
    <row r="998" spans="1:15" x14ac:dyDescent="0.3">
      <c r="A998" s="52">
        <v>9953</v>
      </c>
      <c r="B998" s="53"/>
      <c r="C998" s="72"/>
      <c r="D998" s="76" t="s">
        <v>685</v>
      </c>
      <c r="E998" s="56"/>
      <c r="F998" s="57">
        <v>1</v>
      </c>
      <c r="G998" s="57">
        <f>4.2*8.5</f>
        <v>35.700000000000003</v>
      </c>
      <c r="H998" s="57"/>
      <c r="I998" s="57"/>
      <c r="J998" s="57">
        <f t="shared" ref="J998:J1003" si="156">PRODUCT(F998:I998)</f>
        <v>35.700000000000003</v>
      </c>
      <c r="K998" s="57"/>
      <c r="L998" s="57"/>
      <c r="M998" s="58"/>
      <c r="N998" s="59"/>
      <c r="O998" s="73"/>
    </row>
    <row r="999" spans="1:15" x14ac:dyDescent="0.3">
      <c r="A999" s="52">
        <v>9954</v>
      </c>
      <c r="B999" s="53"/>
      <c r="C999" s="72"/>
      <c r="D999" s="76" t="s">
        <v>686</v>
      </c>
      <c r="E999" s="56"/>
      <c r="F999" s="57">
        <v>1</v>
      </c>
      <c r="G999" s="57">
        <f>6.3*7.1</f>
        <v>44.73</v>
      </c>
      <c r="H999" s="57"/>
      <c r="I999" s="57"/>
      <c r="J999" s="57">
        <f t="shared" si="156"/>
        <v>44.73</v>
      </c>
      <c r="K999" s="57"/>
      <c r="L999" s="57"/>
      <c r="M999" s="58"/>
      <c r="N999" s="59"/>
      <c r="O999" s="73"/>
    </row>
    <row r="1000" spans="1:15" x14ac:dyDescent="0.3">
      <c r="A1000" s="52">
        <v>9955</v>
      </c>
      <c r="B1000" s="53"/>
      <c r="C1000" s="72"/>
      <c r="D1000" s="74" t="s">
        <v>687</v>
      </c>
      <c r="E1000" s="56"/>
      <c r="F1000" s="57">
        <v>1</v>
      </c>
      <c r="G1000" s="57">
        <f>L962</f>
        <v>129.94299999999998</v>
      </c>
      <c r="H1000" s="57"/>
      <c r="I1000" s="57"/>
      <c r="J1000" s="57">
        <f t="shared" si="156"/>
        <v>129.94299999999998</v>
      </c>
      <c r="K1000" s="57"/>
      <c r="L1000" s="57"/>
      <c r="M1000" s="58"/>
      <c r="N1000" s="59"/>
      <c r="O1000" s="73"/>
    </row>
    <row r="1001" spans="1:15" x14ac:dyDescent="0.3">
      <c r="A1001" s="52">
        <v>9956</v>
      </c>
      <c r="B1001" s="53"/>
      <c r="C1001" s="72"/>
      <c r="D1001" s="74" t="s">
        <v>678</v>
      </c>
      <c r="E1001" s="56"/>
      <c r="F1001" s="57">
        <v>1</v>
      </c>
      <c r="G1001" s="57">
        <f>L973</f>
        <v>155.79300000000001</v>
      </c>
      <c r="H1001" s="57"/>
      <c r="I1001" s="57"/>
      <c r="J1001" s="57">
        <f t="shared" si="156"/>
        <v>155.79300000000001</v>
      </c>
      <c r="K1001" s="57"/>
      <c r="L1001" s="57"/>
      <c r="M1001" s="58"/>
      <c r="N1001" s="59"/>
      <c r="O1001" s="73"/>
    </row>
    <row r="1002" spans="1:15" x14ac:dyDescent="0.3">
      <c r="A1002" s="52">
        <v>9957</v>
      </c>
      <c r="B1002" s="53"/>
      <c r="C1002" s="72"/>
      <c r="D1002" s="74" t="s">
        <v>688</v>
      </c>
      <c r="E1002" s="56"/>
      <c r="F1002" s="57">
        <v>1</v>
      </c>
      <c r="G1002" s="57">
        <f>L980</f>
        <v>7.0049999999999999</v>
      </c>
      <c r="H1002" s="57"/>
      <c r="I1002" s="57"/>
      <c r="J1002" s="57">
        <f t="shared" si="156"/>
        <v>7.0049999999999999</v>
      </c>
      <c r="K1002" s="57"/>
      <c r="L1002" s="57"/>
      <c r="M1002" s="58"/>
      <c r="N1002" s="59"/>
      <c r="O1002" s="73"/>
    </row>
    <row r="1003" spans="1:15" x14ac:dyDescent="0.3">
      <c r="A1003" s="52">
        <v>9958</v>
      </c>
      <c r="B1003" s="53"/>
      <c r="C1003" s="72"/>
      <c r="D1003" s="74" t="s">
        <v>689</v>
      </c>
      <c r="E1003" s="56"/>
      <c r="F1003" s="57">
        <v>1</v>
      </c>
      <c r="G1003" s="57">
        <f>L982</f>
        <v>237.16499999999999</v>
      </c>
      <c r="H1003" s="57"/>
      <c r="I1003" s="57"/>
      <c r="J1003" s="57">
        <f t="shared" si="156"/>
        <v>237.16499999999999</v>
      </c>
      <c r="K1003" s="57"/>
      <c r="L1003" s="57"/>
      <c r="M1003" s="58"/>
      <c r="N1003" s="59"/>
      <c r="O1003" s="73"/>
    </row>
    <row r="1004" spans="1:15" ht="115.2" x14ac:dyDescent="0.3">
      <c r="A1004" s="52">
        <v>9959</v>
      </c>
      <c r="B1004" s="53"/>
      <c r="C1004" s="72"/>
      <c r="D1004" s="75" t="s">
        <v>83</v>
      </c>
      <c r="E1004" s="63" t="s">
        <v>84</v>
      </c>
      <c r="F1004" s="57"/>
      <c r="G1004" s="57"/>
      <c r="H1004" s="57"/>
      <c r="I1004" s="57"/>
      <c r="J1004" s="57"/>
      <c r="K1004" s="57"/>
      <c r="L1004" s="57">
        <f>SUM(J1005:J1008)</f>
        <v>71.673000000000002</v>
      </c>
      <c r="M1004" s="58">
        <v>71.673000000000002</v>
      </c>
      <c r="N1004" s="59"/>
      <c r="O1004" s="73">
        <f>+ROUND(M1004*N1004,2)</f>
        <v>0</v>
      </c>
    </row>
    <row r="1005" spans="1:15" x14ac:dyDescent="0.3">
      <c r="A1005" s="52">
        <v>9960</v>
      </c>
      <c r="B1005" s="53"/>
      <c r="C1005" s="72"/>
      <c r="D1005" s="74" t="s">
        <v>658</v>
      </c>
      <c r="E1005" s="56"/>
      <c r="F1005" s="57">
        <v>1</v>
      </c>
      <c r="G1005" s="57">
        <v>41.573999999999998</v>
      </c>
      <c r="H1005" s="57"/>
      <c r="I1005" s="57"/>
      <c r="J1005" s="57">
        <f>PRODUCT(F1005:I1005)</f>
        <v>41.573999999999998</v>
      </c>
      <c r="K1005" s="57"/>
      <c r="L1005" s="57"/>
      <c r="M1005" s="58"/>
      <c r="N1005" s="59"/>
      <c r="O1005" s="73"/>
    </row>
    <row r="1006" spans="1:15" collapsed="1" x14ac:dyDescent="0.3">
      <c r="A1006" s="52">
        <v>9961</v>
      </c>
      <c r="B1006" s="53"/>
      <c r="C1006" s="72"/>
      <c r="D1006" s="74" t="s">
        <v>659</v>
      </c>
      <c r="E1006" s="63"/>
      <c r="F1006" s="57">
        <v>1</v>
      </c>
      <c r="G1006" s="57">
        <v>15.25</v>
      </c>
      <c r="H1006" s="57"/>
      <c r="I1006" s="57"/>
      <c r="J1006" s="57">
        <f>PRODUCT(F1006:I1006)</f>
        <v>15.25</v>
      </c>
      <c r="K1006" s="57"/>
      <c r="L1006" s="57"/>
      <c r="M1006" s="58"/>
      <c r="N1006" s="59"/>
      <c r="O1006" s="73"/>
    </row>
    <row r="1007" spans="1:15" x14ac:dyDescent="0.3">
      <c r="A1007" s="52">
        <v>9962</v>
      </c>
      <c r="B1007" s="53"/>
      <c r="C1007" s="72"/>
      <c r="D1007" s="74" t="s">
        <v>660</v>
      </c>
      <c r="E1007" s="63"/>
      <c r="F1007" s="57">
        <v>1</v>
      </c>
      <c r="G1007" s="57">
        <v>5.8140000000000001</v>
      </c>
      <c r="H1007" s="57"/>
      <c r="I1007" s="57"/>
      <c r="J1007" s="57">
        <f t="shared" ref="J1007:J1008" si="157">PRODUCT(F1007:I1007)</f>
        <v>5.8140000000000001</v>
      </c>
      <c r="K1007" s="57"/>
      <c r="L1007" s="57"/>
      <c r="M1007" s="58"/>
      <c r="N1007" s="59"/>
      <c r="O1007" s="73"/>
    </row>
    <row r="1008" spans="1:15" collapsed="1" x14ac:dyDescent="0.3">
      <c r="A1008" s="52">
        <v>9963</v>
      </c>
      <c r="B1008" s="53"/>
      <c r="C1008" s="72"/>
      <c r="D1008" s="74" t="s">
        <v>661</v>
      </c>
      <c r="E1008" s="63"/>
      <c r="F1008" s="57">
        <v>1</v>
      </c>
      <c r="G1008" s="57">
        <v>9.0350000000000001</v>
      </c>
      <c r="H1008" s="57"/>
      <c r="I1008" s="57"/>
      <c r="J1008" s="57">
        <f t="shared" si="157"/>
        <v>9.0350000000000001</v>
      </c>
      <c r="K1008" s="57"/>
      <c r="L1008" s="57"/>
      <c r="M1008" s="58"/>
      <c r="N1008" s="59"/>
      <c r="O1008" s="73"/>
    </row>
    <row r="1009" spans="1:15" ht="115.2" x14ac:dyDescent="0.3">
      <c r="A1009" s="52">
        <v>9964</v>
      </c>
      <c r="B1009" s="53"/>
      <c r="C1009" s="72"/>
      <c r="D1009" s="75" t="s">
        <v>690</v>
      </c>
      <c r="E1009" s="63" t="s">
        <v>84</v>
      </c>
      <c r="F1009" s="57"/>
      <c r="G1009" s="57"/>
      <c r="H1009" s="57"/>
      <c r="I1009" s="57"/>
      <c r="J1009" s="57"/>
      <c r="K1009" s="57"/>
      <c r="L1009" s="57">
        <f>SUM(J1010:J1011)</f>
        <v>90.290999999999997</v>
      </c>
      <c r="M1009" s="58">
        <v>90.290999999999997</v>
      </c>
      <c r="N1009" s="59"/>
      <c r="O1009" s="73">
        <f>+ROUND(M1009*N1009,2)</f>
        <v>0</v>
      </c>
    </row>
    <row r="1010" spans="1:15" x14ac:dyDescent="0.3">
      <c r="A1010" s="52">
        <v>9965</v>
      </c>
      <c r="B1010" s="53"/>
      <c r="C1010" s="72"/>
      <c r="D1010" s="74" t="s">
        <v>658</v>
      </c>
      <c r="E1010" s="56"/>
      <c r="F1010" s="57">
        <v>1</v>
      </c>
      <c r="G1010" s="57">
        <v>77.927999999999997</v>
      </c>
      <c r="H1010" s="57"/>
      <c r="I1010" s="57"/>
      <c r="J1010" s="57">
        <f>PRODUCT(F1010:I1010)</f>
        <v>77.927999999999997</v>
      </c>
      <c r="K1010" s="57"/>
      <c r="L1010" s="57"/>
      <c r="M1010" s="58"/>
      <c r="N1010" s="59"/>
      <c r="O1010" s="73"/>
    </row>
    <row r="1011" spans="1:15" x14ac:dyDescent="0.3">
      <c r="A1011" s="52">
        <v>9966</v>
      </c>
      <c r="B1011" s="53"/>
      <c r="C1011" s="72"/>
      <c r="D1011" s="74" t="s">
        <v>648</v>
      </c>
      <c r="E1011" s="56"/>
      <c r="F1011" s="57">
        <v>1</v>
      </c>
      <c r="G1011" s="57">
        <v>12.363</v>
      </c>
      <c r="H1011" s="57"/>
      <c r="I1011" s="57"/>
      <c r="J1011" s="57">
        <f>PRODUCT(F1011:I1011)</f>
        <v>12.363</v>
      </c>
      <c r="K1011" s="57"/>
      <c r="L1011" s="57"/>
      <c r="M1011" s="58"/>
      <c r="N1011" s="59"/>
      <c r="O1011" s="73"/>
    </row>
    <row r="1012" spans="1:15" collapsed="1" x14ac:dyDescent="0.3">
      <c r="A1012" s="52">
        <v>9967</v>
      </c>
      <c r="B1012" s="53"/>
      <c r="C1012" s="54" t="s">
        <v>691</v>
      </c>
      <c r="D1012" s="55" t="s">
        <v>86</v>
      </c>
      <c r="E1012" s="63"/>
      <c r="F1012" s="57"/>
      <c r="G1012" s="57"/>
      <c r="H1012" s="57"/>
      <c r="I1012" s="57"/>
      <c r="J1012" s="57"/>
      <c r="K1012" s="57"/>
      <c r="L1012" s="57"/>
      <c r="M1012" s="58"/>
      <c r="N1012" s="59"/>
      <c r="O1012" s="73"/>
    </row>
    <row r="1013" spans="1:15" ht="244.8" x14ac:dyDescent="0.3">
      <c r="A1013" s="52">
        <v>9968</v>
      </c>
      <c r="B1013" s="53"/>
      <c r="C1013" s="72"/>
      <c r="D1013" s="78" t="s">
        <v>692</v>
      </c>
      <c r="E1013" s="56" t="s">
        <v>89</v>
      </c>
      <c r="F1013" s="57"/>
      <c r="G1013" s="57"/>
      <c r="H1013" s="57"/>
      <c r="I1013" s="57"/>
      <c r="J1013" s="57"/>
      <c r="K1013" s="57"/>
      <c r="L1013" s="57">
        <f>SUM(J1014:J1014)</f>
        <v>2</v>
      </c>
      <c r="M1013" s="58">
        <v>2</v>
      </c>
      <c r="N1013" s="59"/>
      <c r="O1013" s="73">
        <f>+ROUND(M1013*N1013,2)</f>
        <v>0</v>
      </c>
    </row>
    <row r="1014" spans="1:15" x14ac:dyDescent="0.3">
      <c r="A1014" s="52">
        <v>9969</v>
      </c>
      <c r="B1014" s="53"/>
      <c r="C1014" s="72"/>
      <c r="D1014" s="74" t="s">
        <v>41</v>
      </c>
      <c r="E1014" s="56"/>
      <c r="F1014" s="57">
        <v>2</v>
      </c>
      <c r="G1014" s="57"/>
      <c r="H1014" s="57"/>
      <c r="I1014" s="57"/>
      <c r="J1014" s="57">
        <f>PRODUCT(F1014:I1014)</f>
        <v>2</v>
      </c>
      <c r="K1014" s="57"/>
      <c r="L1014" s="57"/>
      <c r="M1014" s="58"/>
      <c r="N1014" s="59"/>
      <c r="O1014" s="73"/>
    </row>
    <row r="1015" spans="1:15" ht="259.2" collapsed="1" x14ac:dyDescent="0.3">
      <c r="A1015" s="52">
        <v>9970</v>
      </c>
      <c r="B1015" s="53"/>
      <c r="C1015" s="72"/>
      <c r="D1015" s="78" t="s">
        <v>693</v>
      </c>
      <c r="E1015" s="56" t="s">
        <v>89</v>
      </c>
      <c r="F1015" s="57"/>
      <c r="G1015" s="57"/>
      <c r="H1015" s="57"/>
      <c r="I1015" s="57"/>
      <c r="J1015" s="57"/>
      <c r="K1015" s="57"/>
      <c r="L1015" s="57">
        <f>+J1016</f>
        <v>1</v>
      </c>
      <c r="M1015" s="58">
        <v>1</v>
      </c>
      <c r="N1015" s="59"/>
      <c r="O1015" s="73">
        <f>+ROUND(M1015*N1015,2)</f>
        <v>0</v>
      </c>
    </row>
    <row r="1016" spans="1:15" x14ac:dyDescent="0.3">
      <c r="A1016" s="52">
        <v>9971</v>
      </c>
      <c r="B1016" s="53"/>
      <c r="C1016" s="72"/>
      <c r="D1016" s="76" t="s">
        <v>694</v>
      </c>
      <c r="E1016" s="56"/>
      <c r="F1016" s="57">
        <v>1</v>
      </c>
      <c r="G1016" s="57"/>
      <c r="H1016" s="57"/>
      <c r="I1016" s="57"/>
      <c r="J1016" s="57">
        <f>PRODUCT(F1016:I1016)</f>
        <v>1</v>
      </c>
      <c r="K1016" s="57"/>
      <c r="L1016" s="57"/>
      <c r="M1016" s="58"/>
      <c r="N1016" s="59"/>
      <c r="O1016" s="73"/>
    </row>
    <row r="1017" spans="1:15" ht="259.2" x14ac:dyDescent="0.3">
      <c r="A1017" s="52">
        <v>9972</v>
      </c>
      <c r="B1017" s="53"/>
      <c r="C1017" s="72"/>
      <c r="D1017" s="83" t="s">
        <v>695</v>
      </c>
      <c r="E1017" s="56" t="s">
        <v>89</v>
      </c>
      <c r="F1017" s="57"/>
      <c r="G1017" s="57"/>
      <c r="H1017" s="57"/>
      <c r="I1017" s="57"/>
      <c r="J1017" s="57"/>
      <c r="K1017" s="57"/>
      <c r="L1017" s="57">
        <f>J1018</f>
        <v>1</v>
      </c>
      <c r="M1017" s="58">
        <v>1</v>
      </c>
      <c r="N1017" s="59"/>
      <c r="O1017" s="73">
        <f>+ROUND(M1017*N1017,2)</f>
        <v>0</v>
      </c>
    </row>
    <row r="1018" spans="1:15" x14ac:dyDescent="0.3">
      <c r="A1018" s="52">
        <v>9973</v>
      </c>
      <c r="B1018" s="53"/>
      <c r="C1018" s="72"/>
      <c r="D1018" s="76" t="s">
        <v>696</v>
      </c>
      <c r="E1018" s="56"/>
      <c r="F1018" s="57">
        <v>1</v>
      </c>
      <c r="G1018" s="57"/>
      <c r="H1018" s="57"/>
      <c r="I1018" s="57"/>
      <c r="J1018" s="57">
        <f>PRODUCT(F1018:I1018)</f>
        <v>1</v>
      </c>
      <c r="K1018" s="57"/>
      <c r="L1018" s="57"/>
      <c r="M1018" s="58"/>
      <c r="N1018" s="59"/>
      <c r="O1018" s="73"/>
    </row>
    <row r="1019" spans="1:15" ht="201.6" x14ac:dyDescent="0.3">
      <c r="A1019" s="52">
        <v>9974</v>
      </c>
      <c r="B1019" s="53"/>
      <c r="C1019" s="72"/>
      <c r="D1019" s="83" t="s">
        <v>165</v>
      </c>
      <c r="E1019" s="56" t="s">
        <v>89</v>
      </c>
      <c r="F1019" s="57"/>
      <c r="G1019" s="57"/>
      <c r="H1019" s="57"/>
      <c r="I1019" s="57"/>
      <c r="J1019" s="57"/>
      <c r="K1019" s="57"/>
      <c r="L1019" s="57">
        <f>SUM(K1020:K1035)</f>
        <v>8</v>
      </c>
      <c r="M1019" s="58">
        <v>8</v>
      </c>
      <c r="N1019" s="59"/>
      <c r="O1019" s="73">
        <f>+ROUND(M1019*N1019,2)</f>
        <v>0</v>
      </c>
    </row>
    <row r="1020" spans="1:15" x14ac:dyDescent="0.3">
      <c r="A1020" s="52">
        <v>9975</v>
      </c>
      <c r="B1020" s="53"/>
      <c r="C1020" s="72"/>
      <c r="D1020" s="74" t="s">
        <v>598</v>
      </c>
      <c r="E1020" s="56"/>
      <c r="F1020" s="57"/>
      <c r="G1020" s="57"/>
      <c r="H1020" s="57"/>
      <c r="I1020" s="57"/>
      <c r="J1020" s="57"/>
      <c r="K1020" s="57">
        <f>J1021</f>
        <v>1</v>
      </c>
      <c r="L1020" s="57"/>
      <c r="M1020" s="58"/>
      <c r="N1020" s="59"/>
      <c r="O1020" s="73"/>
    </row>
    <row r="1021" spans="1:15" x14ac:dyDescent="0.3">
      <c r="A1021" s="52">
        <v>9976</v>
      </c>
      <c r="B1021" s="53"/>
      <c r="C1021" s="72"/>
      <c r="D1021" s="74" t="s">
        <v>697</v>
      </c>
      <c r="E1021" s="56"/>
      <c r="F1021" s="57">
        <v>1</v>
      </c>
      <c r="G1021" s="57"/>
      <c r="H1021" s="57"/>
      <c r="I1021" s="57"/>
      <c r="J1021" s="57">
        <f t="shared" ref="J1021:J1035" si="158">PRODUCT(F1021:I1021)</f>
        <v>1</v>
      </c>
      <c r="K1021" s="57"/>
      <c r="L1021" s="57"/>
      <c r="M1021" s="58"/>
      <c r="N1021" s="59"/>
      <c r="O1021" s="73"/>
    </row>
    <row r="1022" spans="1:15" x14ac:dyDescent="0.3">
      <c r="A1022" s="52">
        <v>9977</v>
      </c>
      <c r="B1022" s="53"/>
      <c r="C1022" s="72"/>
      <c r="D1022" s="74" t="s">
        <v>601</v>
      </c>
      <c r="E1022" s="56"/>
      <c r="F1022" s="57"/>
      <c r="G1022" s="57"/>
      <c r="H1022" s="57"/>
      <c r="I1022" s="57"/>
      <c r="J1022" s="57"/>
      <c r="K1022" s="57">
        <f>J1023</f>
        <v>1</v>
      </c>
      <c r="L1022" s="57"/>
      <c r="M1022" s="58"/>
      <c r="N1022" s="59"/>
      <c r="O1022" s="73"/>
    </row>
    <row r="1023" spans="1:15" x14ac:dyDescent="0.3">
      <c r="A1023" s="52">
        <v>9978</v>
      </c>
      <c r="B1023" s="53"/>
      <c r="C1023" s="72"/>
      <c r="D1023" s="74" t="s">
        <v>698</v>
      </c>
      <c r="E1023" s="56"/>
      <c r="F1023" s="57">
        <v>1</v>
      </c>
      <c r="G1023" s="57"/>
      <c r="H1023" s="57"/>
      <c r="I1023" s="57"/>
      <c r="J1023" s="57">
        <f t="shared" si="158"/>
        <v>1</v>
      </c>
      <c r="K1023" s="57"/>
      <c r="L1023" s="57"/>
      <c r="M1023" s="58"/>
      <c r="N1023" s="59"/>
      <c r="O1023" s="73"/>
    </row>
    <row r="1024" spans="1:15" x14ac:dyDescent="0.3">
      <c r="A1024" s="52">
        <v>9979</v>
      </c>
      <c r="B1024" s="53"/>
      <c r="C1024" s="72"/>
      <c r="D1024" s="74" t="s">
        <v>662</v>
      </c>
      <c r="E1024" s="56"/>
      <c r="F1024" s="57"/>
      <c r="G1024" s="57"/>
      <c r="H1024" s="57"/>
      <c r="I1024" s="57"/>
      <c r="J1024" s="57"/>
      <c r="K1024" s="57">
        <f>J1025</f>
        <v>1</v>
      </c>
      <c r="L1024" s="57"/>
      <c r="M1024" s="58"/>
      <c r="N1024" s="59"/>
      <c r="O1024" s="73"/>
    </row>
    <row r="1025" spans="1:15" x14ac:dyDescent="0.3">
      <c r="A1025" s="52">
        <v>9980</v>
      </c>
      <c r="B1025" s="53"/>
      <c r="C1025" s="72"/>
      <c r="D1025" s="74" t="s">
        <v>699</v>
      </c>
      <c r="E1025" s="56"/>
      <c r="F1025" s="57">
        <v>1</v>
      </c>
      <c r="G1025" s="57"/>
      <c r="H1025" s="57"/>
      <c r="I1025" s="57"/>
      <c r="J1025" s="57">
        <f t="shared" si="158"/>
        <v>1</v>
      </c>
      <c r="K1025" s="57"/>
      <c r="L1025" s="57"/>
      <c r="M1025" s="58"/>
      <c r="N1025" s="59"/>
      <c r="O1025" s="73"/>
    </row>
    <row r="1026" spans="1:15" x14ac:dyDescent="0.3">
      <c r="A1026" s="52">
        <v>9981</v>
      </c>
      <c r="B1026" s="53"/>
      <c r="C1026" s="72"/>
      <c r="D1026" s="74" t="s">
        <v>663</v>
      </c>
      <c r="E1026" s="56"/>
      <c r="F1026" s="57"/>
      <c r="G1026" s="57"/>
      <c r="H1026" s="57"/>
      <c r="I1026" s="57"/>
      <c r="J1026" s="57"/>
      <c r="K1026" s="57">
        <f>J1027</f>
        <v>1</v>
      </c>
      <c r="L1026" s="57"/>
      <c r="M1026" s="58"/>
      <c r="N1026" s="59"/>
      <c r="O1026" s="73"/>
    </row>
    <row r="1027" spans="1:15" x14ac:dyDescent="0.3">
      <c r="A1027" s="52">
        <v>9982</v>
      </c>
      <c r="B1027" s="53"/>
      <c r="C1027" s="72"/>
      <c r="D1027" s="74" t="s">
        <v>700</v>
      </c>
      <c r="E1027" s="56"/>
      <c r="F1027" s="57">
        <v>1</v>
      </c>
      <c r="G1027" s="57"/>
      <c r="H1027" s="57"/>
      <c r="I1027" s="57"/>
      <c r="J1027" s="57">
        <f t="shared" si="158"/>
        <v>1</v>
      </c>
      <c r="K1027" s="57"/>
      <c r="L1027" s="57"/>
      <c r="M1027" s="58"/>
      <c r="N1027" s="59"/>
      <c r="O1027" s="73"/>
    </row>
    <row r="1028" spans="1:15" x14ac:dyDescent="0.3">
      <c r="A1028" s="52">
        <v>9983</v>
      </c>
      <c r="B1028" s="53"/>
      <c r="C1028" s="72"/>
      <c r="D1028" s="74" t="s">
        <v>665</v>
      </c>
      <c r="E1028" s="56"/>
      <c r="F1028" s="57"/>
      <c r="G1028" s="57"/>
      <c r="H1028" s="57"/>
      <c r="I1028" s="57"/>
      <c r="J1028" s="57"/>
      <c r="K1028" s="57">
        <f>J1029</f>
        <v>1</v>
      </c>
      <c r="L1028" s="57"/>
      <c r="M1028" s="58"/>
      <c r="N1028" s="59"/>
      <c r="O1028" s="73"/>
    </row>
    <row r="1029" spans="1:15" x14ac:dyDescent="0.3">
      <c r="A1029" s="52">
        <v>9984</v>
      </c>
      <c r="B1029" s="53"/>
      <c r="C1029" s="72"/>
      <c r="D1029" s="74" t="s">
        <v>701</v>
      </c>
      <c r="E1029" s="56"/>
      <c r="F1029" s="57">
        <v>1</v>
      </c>
      <c r="G1029" s="57"/>
      <c r="H1029" s="57"/>
      <c r="I1029" s="57"/>
      <c r="J1029" s="57">
        <f t="shared" si="158"/>
        <v>1</v>
      </c>
      <c r="K1029" s="57"/>
      <c r="L1029" s="57"/>
      <c r="M1029" s="58"/>
      <c r="N1029" s="59"/>
      <c r="O1029" s="73"/>
    </row>
    <row r="1030" spans="1:15" x14ac:dyDescent="0.3">
      <c r="A1030" s="52">
        <v>9985</v>
      </c>
      <c r="B1030" s="53"/>
      <c r="C1030" s="72"/>
      <c r="D1030" s="74" t="s">
        <v>612</v>
      </c>
      <c r="E1030" s="56"/>
      <c r="F1030" s="57"/>
      <c r="G1030" s="57"/>
      <c r="H1030" s="57"/>
      <c r="I1030" s="57"/>
      <c r="J1030" s="57"/>
      <c r="K1030" s="57">
        <f>J1031</f>
        <v>1</v>
      </c>
      <c r="L1030" s="57"/>
      <c r="M1030" s="58"/>
      <c r="N1030" s="59"/>
      <c r="O1030" s="73"/>
    </row>
    <row r="1031" spans="1:15" x14ac:dyDescent="0.3">
      <c r="A1031" s="52">
        <v>9986</v>
      </c>
      <c r="B1031" s="53"/>
      <c r="C1031" s="72"/>
      <c r="D1031" s="74" t="s">
        <v>702</v>
      </c>
      <c r="E1031" s="56"/>
      <c r="F1031" s="57">
        <v>1</v>
      </c>
      <c r="G1031" s="57"/>
      <c r="H1031" s="57"/>
      <c r="I1031" s="57"/>
      <c r="J1031" s="57">
        <f t="shared" si="158"/>
        <v>1</v>
      </c>
      <c r="K1031" s="57"/>
      <c r="L1031" s="57"/>
      <c r="M1031" s="58"/>
      <c r="N1031" s="59"/>
      <c r="O1031" s="73"/>
    </row>
    <row r="1032" spans="1:15" x14ac:dyDescent="0.3">
      <c r="A1032" s="52">
        <v>9987</v>
      </c>
      <c r="B1032" s="53"/>
      <c r="C1032" s="72"/>
      <c r="D1032" s="74" t="s">
        <v>607</v>
      </c>
      <c r="E1032" s="56"/>
      <c r="F1032" s="57"/>
      <c r="G1032" s="57"/>
      <c r="H1032" s="57"/>
      <c r="I1032" s="57"/>
      <c r="J1032" s="57"/>
      <c r="K1032" s="57">
        <f>J1033</f>
        <v>1</v>
      </c>
      <c r="L1032" s="57"/>
      <c r="M1032" s="58"/>
      <c r="N1032" s="59"/>
      <c r="O1032" s="73"/>
    </row>
    <row r="1033" spans="1:15" x14ac:dyDescent="0.3">
      <c r="A1033" s="52">
        <v>9988</v>
      </c>
      <c r="B1033" s="53"/>
      <c r="C1033" s="72"/>
      <c r="D1033" s="74" t="s">
        <v>703</v>
      </c>
      <c r="E1033" s="56"/>
      <c r="F1033" s="57">
        <v>1</v>
      </c>
      <c r="G1033" s="57"/>
      <c r="H1033" s="57"/>
      <c r="I1033" s="57"/>
      <c r="J1033" s="57">
        <f t="shared" si="158"/>
        <v>1</v>
      </c>
      <c r="K1033" s="57"/>
      <c r="L1033" s="57"/>
      <c r="M1033" s="58"/>
      <c r="N1033" s="59"/>
      <c r="O1033" s="73"/>
    </row>
    <row r="1034" spans="1:15" x14ac:dyDescent="0.3">
      <c r="A1034" s="52">
        <v>9989</v>
      </c>
      <c r="B1034" s="53"/>
      <c r="C1034" s="72"/>
      <c r="D1034" s="74" t="s">
        <v>704</v>
      </c>
      <c r="E1034" s="56"/>
      <c r="F1034" s="57"/>
      <c r="G1034" s="57"/>
      <c r="H1034" s="57"/>
      <c r="I1034" s="57"/>
      <c r="J1034" s="57"/>
      <c r="K1034" s="57">
        <f>J1035</f>
        <v>1</v>
      </c>
      <c r="L1034" s="57"/>
      <c r="M1034" s="58"/>
      <c r="N1034" s="59"/>
      <c r="O1034" s="73"/>
    </row>
    <row r="1035" spans="1:15" x14ac:dyDescent="0.3">
      <c r="A1035" s="52">
        <v>9990</v>
      </c>
      <c r="B1035" s="53"/>
      <c r="C1035" s="72"/>
      <c r="D1035" s="74" t="s">
        <v>705</v>
      </c>
      <c r="E1035" s="56"/>
      <c r="F1035" s="57">
        <v>1</v>
      </c>
      <c r="G1035" s="57"/>
      <c r="H1035" s="57"/>
      <c r="I1035" s="57"/>
      <c r="J1035" s="57">
        <f t="shared" si="158"/>
        <v>1</v>
      </c>
      <c r="K1035" s="57"/>
      <c r="L1035" s="57"/>
      <c r="M1035" s="58"/>
      <c r="N1035" s="59"/>
      <c r="O1035" s="73"/>
    </row>
    <row r="1036" spans="1:15" ht="273.60000000000002" x14ac:dyDescent="0.3">
      <c r="A1036" s="52">
        <v>9991</v>
      </c>
      <c r="B1036" s="53"/>
      <c r="C1036" s="72"/>
      <c r="D1036" s="78" t="s">
        <v>706</v>
      </c>
      <c r="E1036" s="56" t="s">
        <v>89</v>
      </c>
      <c r="F1036" s="57"/>
      <c r="G1036" s="57"/>
      <c r="H1036" s="57"/>
      <c r="I1036" s="57"/>
      <c r="J1036" s="57"/>
      <c r="K1036" s="57"/>
      <c r="L1036" s="57">
        <f>SUM(J1037)</f>
        <v>1</v>
      </c>
      <c r="M1036" s="58">
        <v>1</v>
      </c>
      <c r="N1036" s="59"/>
      <c r="O1036" s="73">
        <f>+ROUND(M1036*N1036,2)</f>
        <v>0</v>
      </c>
    </row>
    <row r="1037" spans="1:15" x14ac:dyDescent="0.3">
      <c r="A1037" s="52">
        <v>9992</v>
      </c>
      <c r="B1037" s="53"/>
      <c r="C1037" s="72"/>
      <c r="D1037" s="74" t="s">
        <v>707</v>
      </c>
      <c r="E1037" s="56"/>
      <c r="F1037" s="57">
        <v>1</v>
      </c>
      <c r="G1037" s="57"/>
      <c r="H1037" s="57"/>
      <c r="I1037" s="57"/>
      <c r="J1037" s="57">
        <f>PRODUCT(F1037:I1037)</f>
        <v>1</v>
      </c>
      <c r="K1037" s="57"/>
      <c r="L1037" s="57"/>
      <c r="M1037" s="58"/>
      <c r="N1037" s="59"/>
      <c r="O1037" s="73"/>
    </row>
    <row r="1038" spans="1:15" ht="129.6" x14ac:dyDescent="0.3">
      <c r="A1038" s="52">
        <v>9993</v>
      </c>
      <c r="B1038" s="53"/>
      <c r="C1038" s="72"/>
      <c r="D1038" s="75" t="s">
        <v>519</v>
      </c>
      <c r="E1038" s="56" t="s">
        <v>89</v>
      </c>
      <c r="F1038" s="57"/>
      <c r="G1038" s="57"/>
      <c r="H1038" s="57"/>
      <c r="I1038" s="57"/>
      <c r="J1038" s="57"/>
      <c r="K1038" s="57"/>
      <c r="L1038" s="57">
        <f>SUM(J1039:J1058)</f>
        <v>10</v>
      </c>
      <c r="M1038" s="58">
        <v>10</v>
      </c>
      <c r="N1038" s="59"/>
      <c r="O1038" s="73">
        <f>+ROUND(M1038*N1038,2)</f>
        <v>0</v>
      </c>
    </row>
    <row r="1039" spans="1:15" x14ac:dyDescent="0.3">
      <c r="A1039" s="52">
        <v>9994</v>
      </c>
      <c r="B1039" s="53"/>
      <c r="C1039" s="72"/>
      <c r="D1039" s="74" t="s">
        <v>615</v>
      </c>
      <c r="E1039" s="56"/>
      <c r="F1039" s="57"/>
      <c r="G1039" s="57"/>
      <c r="H1039" s="57"/>
      <c r="I1039" s="57"/>
      <c r="J1039" s="57"/>
      <c r="K1039" s="57"/>
      <c r="L1039" s="57"/>
      <c r="M1039" s="58"/>
      <c r="N1039" s="59"/>
      <c r="O1039" s="73"/>
    </row>
    <row r="1040" spans="1:15" x14ac:dyDescent="0.3">
      <c r="A1040" s="52">
        <v>9995</v>
      </c>
      <c r="B1040" s="53"/>
      <c r="C1040" s="72"/>
      <c r="D1040" s="81" t="s">
        <v>708</v>
      </c>
      <c r="E1040" s="56"/>
      <c r="F1040" s="57">
        <v>1</v>
      </c>
      <c r="G1040" s="57"/>
      <c r="H1040" s="57"/>
      <c r="I1040" s="57"/>
      <c r="J1040" s="57">
        <f t="shared" ref="J1040" si="159">PRODUCT(F1040:I1040)</f>
        <v>1</v>
      </c>
      <c r="K1040" s="57"/>
      <c r="L1040" s="57"/>
      <c r="M1040" s="58"/>
      <c r="N1040" s="59"/>
      <c r="O1040" s="73"/>
    </row>
    <row r="1041" spans="1:15" x14ac:dyDescent="0.3">
      <c r="A1041" s="52">
        <v>9996</v>
      </c>
      <c r="B1041" s="53"/>
      <c r="C1041" s="72"/>
      <c r="D1041" s="74" t="s">
        <v>617</v>
      </c>
      <c r="E1041" s="56"/>
      <c r="F1041" s="57"/>
      <c r="G1041" s="57"/>
      <c r="H1041" s="57"/>
      <c r="I1041" s="57"/>
      <c r="J1041" s="57"/>
      <c r="K1041" s="57"/>
      <c r="L1041" s="57"/>
      <c r="M1041" s="58"/>
      <c r="N1041" s="59"/>
      <c r="O1041" s="73"/>
    </row>
    <row r="1042" spans="1:15" x14ac:dyDescent="0.3">
      <c r="A1042" s="52">
        <v>9997</v>
      </c>
      <c r="B1042" s="53"/>
      <c r="C1042" s="72"/>
      <c r="D1042" s="81" t="s">
        <v>709</v>
      </c>
      <c r="E1042" s="56"/>
      <c r="F1042" s="57">
        <v>1</v>
      </c>
      <c r="G1042" s="57"/>
      <c r="H1042" s="57"/>
      <c r="I1042" s="57"/>
      <c r="J1042" s="57">
        <f t="shared" ref="J1042" si="160">PRODUCT(F1042:I1042)</f>
        <v>1</v>
      </c>
      <c r="K1042" s="57"/>
      <c r="L1042" s="57"/>
      <c r="M1042" s="58"/>
      <c r="N1042" s="59"/>
      <c r="O1042" s="73"/>
    </row>
    <row r="1043" spans="1:15" x14ac:dyDescent="0.3">
      <c r="A1043" s="52">
        <v>9998</v>
      </c>
      <c r="B1043" s="53"/>
      <c r="C1043" s="72"/>
      <c r="D1043" s="74" t="s">
        <v>618</v>
      </c>
      <c r="E1043" s="56"/>
      <c r="F1043" s="57"/>
      <c r="G1043" s="57"/>
      <c r="H1043" s="57"/>
      <c r="I1043" s="57"/>
      <c r="J1043" s="57"/>
      <c r="K1043" s="57"/>
      <c r="L1043" s="57"/>
      <c r="M1043" s="58"/>
      <c r="N1043" s="59"/>
      <c r="O1043" s="73"/>
    </row>
    <row r="1044" spans="1:15" x14ac:dyDescent="0.3">
      <c r="A1044" s="52">
        <v>9999</v>
      </c>
      <c r="B1044" s="53"/>
      <c r="C1044" s="72"/>
      <c r="D1044" s="81" t="s">
        <v>710</v>
      </c>
      <c r="E1044" s="56"/>
      <c r="F1044" s="57">
        <v>1</v>
      </c>
      <c r="G1044" s="57"/>
      <c r="H1044" s="57"/>
      <c r="I1044" s="57"/>
      <c r="J1044" s="57">
        <f t="shared" ref="J1044" si="161">PRODUCT(F1044:I1044)</f>
        <v>1</v>
      </c>
      <c r="K1044" s="57"/>
      <c r="L1044" s="57"/>
      <c r="M1044" s="58"/>
      <c r="N1044" s="59"/>
      <c r="O1044" s="73"/>
    </row>
    <row r="1045" spans="1:15" x14ac:dyDescent="0.3">
      <c r="A1045" s="52">
        <v>10000</v>
      </c>
      <c r="B1045" s="53"/>
      <c r="C1045" s="72"/>
      <c r="D1045" s="74" t="s">
        <v>616</v>
      </c>
      <c r="E1045" s="56"/>
      <c r="F1045" s="57"/>
      <c r="G1045" s="57"/>
      <c r="H1045" s="57"/>
      <c r="I1045" s="57"/>
      <c r="J1045" s="57"/>
      <c r="K1045" s="57"/>
      <c r="L1045" s="57"/>
      <c r="M1045" s="58"/>
      <c r="N1045" s="59"/>
      <c r="O1045" s="73"/>
    </row>
    <row r="1046" spans="1:15" x14ac:dyDescent="0.3">
      <c r="A1046" s="52">
        <v>10001</v>
      </c>
      <c r="B1046" s="53"/>
      <c r="C1046" s="72"/>
      <c r="D1046" s="81" t="s">
        <v>711</v>
      </c>
      <c r="E1046" s="56"/>
      <c r="F1046" s="57">
        <v>1</v>
      </c>
      <c r="G1046" s="57"/>
      <c r="H1046" s="57"/>
      <c r="I1046" s="57"/>
      <c r="J1046" s="57">
        <f t="shared" ref="J1046" si="162">PRODUCT(F1046:I1046)</f>
        <v>1</v>
      </c>
      <c r="K1046" s="57"/>
      <c r="L1046" s="57"/>
      <c r="M1046" s="58"/>
      <c r="N1046" s="59"/>
      <c r="O1046" s="73"/>
    </row>
    <row r="1047" spans="1:15" x14ac:dyDescent="0.3">
      <c r="A1047" s="52">
        <v>10002</v>
      </c>
      <c r="B1047" s="53"/>
      <c r="C1047" s="72"/>
      <c r="D1047" s="74" t="s">
        <v>619</v>
      </c>
      <c r="E1047" s="56"/>
      <c r="F1047" s="57"/>
      <c r="G1047" s="57"/>
      <c r="H1047" s="57"/>
      <c r="I1047" s="57"/>
      <c r="J1047" s="57"/>
      <c r="K1047" s="57"/>
      <c r="L1047" s="57"/>
      <c r="M1047" s="58"/>
      <c r="N1047" s="59"/>
      <c r="O1047" s="73"/>
    </row>
    <row r="1048" spans="1:15" x14ac:dyDescent="0.3">
      <c r="A1048" s="52">
        <v>10003</v>
      </c>
      <c r="B1048" s="53"/>
      <c r="C1048" s="72"/>
      <c r="D1048" s="81" t="s">
        <v>712</v>
      </c>
      <c r="E1048" s="56"/>
      <c r="F1048" s="57">
        <v>1</v>
      </c>
      <c r="G1048" s="57"/>
      <c r="H1048" s="57"/>
      <c r="I1048" s="57"/>
      <c r="J1048" s="57">
        <f t="shared" ref="J1048" si="163">PRODUCT(F1048:I1048)</f>
        <v>1</v>
      </c>
      <c r="K1048" s="57"/>
      <c r="L1048" s="57"/>
      <c r="M1048" s="58"/>
      <c r="N1048" s="59"/>
      <c r="O1048" s="73"/>
    </row>
    <row r="1049" spans="1:15" x14ac:dyDescent="0.3">
      <c r="A1049" s="52">
        <v>10004</v>
      </c>
      <c r="B1049" s="53"/>
      <c r="C1049" s="72"/>
      <c r="D1049" s="74" t="s">
        <v>621</v>
      </c>
      <c r="E1049" s="56"/>
      <c r="F1049" s="57"/>
      <c r="G1049" s="57"/>
      <c r="H1049" s="57"/>
      <c r="I1049" s="57"/>
      <c r="J1049" s="57"/>
      <c r="K1049" s="57"/>
      <c r="L1049" s="57"/>
      <c r="M1049" s="58"/>
      <c r="N1049" s="59"/>
      <c r="O1049" s="73"/>
    </row>
    <row r="1050" spans="1:15" x14ac:dyDescent="0.3">
      <c r="A1050" s="52">
        <v>10005</v>
      </c>
      <c r="B1050" s="53"/>
      <c r="C1050" s="72"/>
      <c r="D1050" s="81" t="s">
        <v>713</v>
      </c>
      <c r="E1050" s="56"/>
      <c r="F1050" s="57">
        <v>1</v>
      </c>
      <c r="G1050" s="57"/>
      <c r="H1050" s="57"/>
      <c r="I1050" s="57"/>
      <c r="J1050" s="57">
        <f t="shared" ref="J1050" si="164">PRODUCT(F1050:I1050)</f>
        <v>1</v>
      </c>
      <c r="K1050" s="57"/>
      <c r="L1050" s="57"/>
      <c r="M1050" s="58"/>
      <c r="N1050" s="59"/>
      <c r="O1050" s="73"/>
    </row>
    <row r="1051" spans="1:15" x14ac:dyDescent="0.3">
      <c r="A1051" s="52">
        <v>10006</v>
      </c>
      <c r="B1051" s="53"/>
      <c r="C1051" s="72"/>
      <c r="D1051" s="74" t="s">
        <v>620</v>
      </c>
      <c r="E1051" s="56"/>
      <c r="F1051" s="57"/>
      <c r="G1051" s="57"/>
      <c r="H1051" s="57"/>
      <c r="I1051" s="57"/>
      <c r="J1051" s="57"/>
      <c r="K1051" s="57"/>
      <c r="L1051" s="57"/>
      <c r="M1051" s="58"/>
      <c r="N1051" s="59"/>
      <c r="O1051" s="73"/>
    </row>
    <row r="1052" spans="1:15" x14ac:dyDescent="0.3">
      <c r="A1052" s="52">
        <v>10007</v>
      </c>
      <c r="B1052" s="53"/>
      <c r="C1052" s="72"/>
      <c r="D1052" s="81" t="s">
        <v>714</v>
      </c>
      <c r="E1052" s="56"/>
      <c r="F1052" s="57">
        <v>1</v>
      </c>
      <c r="G1052" s="57"/>
      <c r="H1052" s="57"/>
      <c r="I1052" s="57"/>
      <c r="J1052" s="57">
        <f t="shared" ref="J1052" si="165">PRODUCT(F1052:I1052)</f>
        <v>1</v>
      </c>
      <c r="K1052" s="57"/>
      <c r="L1052" s="57"/>
      <c r="M1052" s="58"/>
      <c r="N1052" s="59"/>
      <c r="O1052" s="73"/>
    </row>
    <row r="1053" spans="1:15" x14ac:dyDescent="0.3">
      <c r="A1053" s="52">
        <v>10008</v>
      </c>
      <c r="B1053" s="53"/>
      <c r="C1053" s="72"/>
      <c r="D1053" s="74" t="s">
        <v>622</v>
      </c>
      <c r="E1053" s="56"/>
      <c r="F1053" s="57"/>
      <c r="G1053" s="57"/>
      <c r="H1053" s="57"/>
      <c r="I1053" s="57"/>
      <c r="J1053" s="57"/>
      <c r="K1053" s="57"/>
      <c r="L1053" s="57"/>
      <c r="M1053" s="58"/>
      <c r="N1053" s="59"/>
      <c r="O1053" s="73"/>
    </row>
    <row r="1054" spans="1:15" x14ac:dyDescent="0.3">
      <c r="A1054" s="52">
        <v>10009</v>
      </c>
      <c r="B1054" s="53"/>
      <c r="C1054" s="72"/>
      <c r="D1054" s="81" t="s">
        <v>715</v>
      </c>
      <c r="E1054" s="56"/>
      <c r="F1054" s="57">
        <v>1</v>
      </c>
      <c r="G1054" s="57"/>
      <c r="H1054" s="57"/>
      <c r="I1054" s="57"/>
      <c r="J1054" s="57">
        <f t="shared" ref="J1054" si="166">PRODUCT(F1054:I1054)</f>
        <v>1</v>
      </c>
      <c r="K1054" s="57"/>
      <c r="L1054" s="57"/>
      <c r="M1054" s="58"/>
      <c r="N1054" s="59"/>
      <c r="O1054" s="73"/>
    </row>
    <row r="1055" spans="1:15" x14ac:dyDescent="0.3">
      <c r="A1055" s="52">
        <v>10010</v>
      </c>
      <c r="B1055" s="53"/>
      <c r="C1055" s="72"/>
      <c r="D1055" s="76" t="s">
        <v>660</v>
      </c>
      <c r="E1055" s="56"/>
      <c r="F1055" s="57"/>
      <c r="G1055" s="57"/>
      <c r="H1055" s="57"/>
      <c r="I1055" s="57"/>
      <c r="J1055" s="57"/>
      <c r="K1055" s="57"/>
      <c r="L1055" s="57"/>
      <c r="M1055" s="58"/>
      <c r="N1055" s="59"/>
      <c r="O1055" s="73"/>
    </row>
    <row r="1056" spans="1:15" x14ac:dyDescent="0.3">
      <c r="A1056" s="52">
        <v>10011</v>
      </c>
      <c r="B1056" s="53"/>
      <c r="C1056" s="72"/>
      <c r="D1056" s="81" t="s">
        <v>716</v>
      </c>
      <c r="E1056" s="56"/>
      <c r="F1056" s="57">
        <v>1</v>
      </c>
      <c r="G1056" s="57"/>
      <c r="H1056" s="57"/>
      <c r="I1056" s="57"/>
      <c r="J1056" s="57">
        <f t="shared" ref="J1056" si="167">PRODUCT(F1056:I1056)</f>
        <v>1</v>
      </c>
      <c r="K1056" s="57"/>
      <c r="L1056" s="57"/>
      <c r="M1056" s="58"/>
      <c r="N1056" s="59"/>
      <c r="O1056" s="73"/>
    </row>
    <row r="1057" spans="1:15" x14ac:dyDescent="0.3">
      <c r="A1057" s="52">
        <v>10012</v>
      </c>
      <c r="B1057" s="53"/>
      <c r="C1057" s="72"/>
      <c r="D1057" s="76" t="s">
        <v>661</v>
      </c>
      <c r="E1057" s="56"/>
      <c r="F1057" s="57"/>
      <c r="G1057" s="57"/>
      <c r="H1057" s="57"/>
      <c r="I1057" s="57"/>
      <c r="J1057" s="57"/>
      <c r="K1057" s="57"/>
      <c r="L1057" s="57"/>
      <c r="M1057" s="58"/>
      <c r="N1057" s="59"/>
      <c r="O1057" s="73"/>
    </row>
    <row r="1058" spans="1:15" x14ac:dyDescent="0.3">
      <c r="A1058" s="52">
        <v>10013</v>
      </c>
      <c r="B1058" s="53"/>
      <c r="C1058" s="72"/>
      <c r="D1058" s="76" t="s">
        <v>717</v>
      </c>
      <c r="E1058" s="56"/>
      <c r="F1058" s="57">
        <v>1</v>
      </c>
      <c r="G1058" s="57"/>
      <c r="H1058" s="57"/>
      <c r="I1058" s="57"/>
      <c r="J1058" s="57">
        <f t="shared" ref="J1058" si="168">PRODUCT(F1058:I1058)</f>
        <v>1</v>
      </c>
      <c r="K1058" s="57"/>
      <c r="L1058" s="57"/>
      <c r="M1058" s="58"/>
      <c r="N1058" s="59"/>
      <c r="O1058" s="73"/>
    </row>
    <row r="1059" spans="1:15" ht="172.8" x14ac:dyDescent="0.3">
      <c r="A1059" s="52">
        <v>10014</v>
      </c>
      <c r="B1059" s="53"/>
      <c r="C1059" s="72"/>
      <c r="D1059" s="75" t="s">
        <v>718</v>
      </c>
      <c r="E1059" s="56" t="s">
        <v>89</v>
      </c>
      <c r="F1059" s="57"/>
      <c r="G1059" s="57"/>
      <c r="H1059" s="57"/>
      <c r="I1059" s="57"/>
      <c r="J1059" s="57"/>
      <c r="K1059" s="57"/>
      <c r="L1059" s="57">
        <f>J1060</f>
        <v>1</v>
      </c>
      <c r="M1059" s="58">
        <v>1</v>
      </c>
      <c r="N1059" s="59"/>
      <c r="O1059" s="73">
        <f>+ROUND(M1059*N1059,2)</f>
        <v>0</v>
      </c>
    </row>
    <row r="1060" spans="1:15" x14ac:dyDescent="0.3">
      <c r="A1060" s="52">
        <v>10015</v>
      </c>
      <c r="B1060" s="53"/>
      <c r="C1060" s="72"/>
      <c r="D1060" s="76" t="s">
        <v>719</v>
      </c>
      <c r="E1060" s="56"/>
      <c r="F1060" s="57">
        <v>1</v>
      </c>
      <c r="G1060" s="57"/>
      <c r="H1060" s="57"/>
      <c r="I1060" s="57"/>
      <c r="J1060" s="57">
        <v>1</v>
      </c>
      <c r="K1060" s="57"/>
      <c r="L1060" s="57"/>
      <c r="M1060" s="58"/>
      <c r="N1060" s="59"/>
      <c r="O1060" s="73"/>
    </row>
    <row r="1061" spans="1:15" ht="201.6" x14ac:dyDescent="0.3">
      <c r="A1061" s="52">
        <v>10016</v>
      </c>
      <c r="B1061" s="53"/>
      <c r="C1061" s="72"/>
      <c r="D1061" s="75" t="s">
        <v>523</v>
      </c>
      <c r="E1061" s="56" t="s">
        <v>89</v>
      </c>
      <c r="F1061" s="57"/>
      <c r="G1061" s="57"/>
      <c r="H1061" s="57"/>
      <c r="I1061" s="57"/>
      <c r="J1061" s="57"/>
      <c r="K1061" s="57"/>
      <c r="L1061" s="57">
        <f>K1062</f>
        <v>5</v>
      </c>
      <c r="M1061" s="58">
        <v>5</v>
      </c>
      <c r="N1061" s="59"/>
      <c r="O1061" s="73">
        <f>+ROUND(M1061*N1061,2)</f>
        <v>0</v>
      </c>
    </row>
    <row r="1062" spans="1:15" x14ac:dyDescent="0.3">
      <c r="A1062" s="52">
        <v>10017</v>
      </c>
      <c r="B1062" s="53"/>
      <c r="C1062" s="72"/>
      <c r="D1062" s="74" t="s">
        <v>658</v>
      </c>
      <c r="E1062" s="56"/>
      <c r="F1062" s="57"/>
      <c r="G1062" s="57"/>
      <c r="H1062" s="57"/>
      <c r="I1062" s="57"/>
      <c r="J1062" s="57"/>
      <c r="K1062" s="57">
        <f>SUM(J1062:J1067)</f>
        <v>5</v>
      </c>
      <c r="L1062" s="57"/>
      <c r="M1062" s="58"/>
      <c r="N1062" s="59"/>
      <c r="O1062" s="73"/>
    </row>
    <row r="1063" spans="1:15" x14ac:dyDescent="0.3">
      <c r="A1063" s="52">
        <v>10018</v>
      </c>
      <c r="B1063" s="53"/>
      <c r="C1063" s="72"/>
      <c r="D1063" s="74" t="s">
        <v>720</v>
      </c>
      <c r="E1063" s="56"/>
      <c r="F1063" s="57">
        <v>1</v>
      </c>
      <c r="G1063" s="57"/>
      <c r="H1063" s="57"/>
      <c r="I1063" s="57"/>
      <c r="J1063" s="57">
        <f>PRODUCT(F1063:I1063)</f>
        <v>1</v>
      </c>
      <c r="K1063" s="57"/>
      <c r="L1063" s="57"/>
      <c r="M1063" s="58"/>
      <c r="N1063" s="59"/>
      <c r="O1063" s="73"/>
    </row>
    <row r="1064" spans="1:15" x14ac:dyDescent="0.3">
      <c r="A1064" s="52">
        <v>10019</v>
      </c>
      <c r="B1064" s="53"/>
      <c r="C1064" s="72"/>
      <c r="D1064" s="74" t="s">
        <v>721</v>
      </c>
      <c r="E1064" s="56"/>
      <c r="F1064" s="57">
        <v>1</v>
      </c>
      <c r="G1064" s="57"/>
      <c r="H1064" s="57"/>
      <c r="I1064" s="57"/>
      <c r="J1064" s="57">
        <f t="shared" ref="J1064:J1067" si="169">PRODUCT(F1064:I1064)</f>
        <v>1</v>
      </c>
      <c r="K1064" s="57"/>
      <c r="L1064" s="57"/>
      <c r="M1064" s="58"/>
      <c r="N1064" s="59"/>
      <c r="O1064" s="73"/>
    </row>
    <row r="1065" spans="1:15" x14ac:dyDescent="0.3">
      <c r="A1065" s="52">
        <v>10020</v>
      </c>
      <c r="B1065" s="53"/>
      <c r="C1065" s="72"/>
      <c r="D1065" s="74" t="s">
        <v>722</v>
      </c>
      <c r="E1065" s="56"/>
      <c r="F1065" s="57">
        <v>1</v>
      </c>
      <c r="G1065" s="57"/>
      <c r="H1065" s="57"/>
      <c r="I1065" s="57"/>
      <c r="J1065" s="57">
        <f t="shared" si="169"/>
        <v>1</v>
      </c>
      <c r="K1065" s="57"/>
      <c r="L1065" s="57"/>
      <c r="M1065" s="58"/>
      <c r="N1065" s="59"/>
      <c r="O1065" s="73"/>
    </row>
    <row r="1066" spans="1:15" x14ac:dyDescent="0.3">
      <c r="A1066" s="52">
        <v>10021</v>
      </c>
      <c r="B1066" s="53"/>
      <c r="C1066" s="72"/>
      <c r="D1066" s="74" t="s">
        <v>723</v>
      </c>
      <c r="E1066" s="56"/>
      <c r="F1066" s="57">
        <v>1</v>
      </c>
      <c r="G1066" s="57"/>
      <c r="H1066" s="57"/>
      <c r="I1066" s="57"/>
      <c r="J1066" s="57">
        <f t="shared" si="169"/>
        <v>1</v>
      </c>
      <c r="K1066" s="57"/>
      <c r="L1066" s="57"/>
      <c r="M1066" s="58"/>
      <c r="N1066" s="59"/>
      <c r="O1066" s="73"/>
    </row>
    <row r="1067" spans="1:15" x14ac:dyDescent="0.3">
      <c r="A1067" s="52">
        <v>10022</v>
      </c>
      <c r="B1067" s="53"/>
      <c r="C1067" s="72"/>
      <c r="D1067" s="74" t="s">
        <v>724</v>
      </c>
      <c r="E1067" s="56"/>
      <c r="F1067" s="57">
        <v>1</v>
      </c>
      <c r="G1067" s="57"/>
      <c r="H1067" s="57"/>
      <c r="I1067" s="57"/>
      <c r="J1067" s="57">
        <f t="shared" si="169"/>
        <v>1</v>
      </c>
      <c r="K1067" s="57"/>
      <c r="L1067" s="57"/>
      <c r="M1067" s="58"/>
      <c r="N1067" s="59"/>
      <c r="O1067" s="73"/>
    </row>
    <row r="1068" spans="1:15" x14ac:dyDescent="0.3">
      <c r="A1068" s="52">
        <v>10023</v>
      </c>
      <c r="B1068" s="53" t="s">
        <v>21</v>
      </c>
      <c r="C1068" s="54" t="s">
        <v>725</v>
      </c>
      <c r="D1068" s="55" t="s">
        <v>726</v>
      </c>
      <c r="E1068" s="56"/>
      <c r="F1068" s="57"/>
      <c r="G1068" s="57"/>
      <c r="H1068" s="57"/>
      <c r="I1068" s="57"/>
      <c r="J1068" s="57"/>
      <c r="K1068" s="57"/>
      <c r="L1068" s="57"/>
      <c r="M1068" s="58"/>
      <c r="N1068" s="59"/>
      <c r="O1068" s="73"/>
    </row>
    <row r="1069" spans="1:15" ht="259.2" x14ac:dyDescent="0.3">
      <c r="A1069" s="52">
        <v>10024</v>
      </c>
      <c r="B1069" s="53" t="s">
        <v>21</v>
      </c>
      <c r="C1069" s="72" t="s">
        <v>727</v>
      </c>
      <c r="D1069" s="75" t="s">
        <v>728</v>
      </c>
      <c r="E1069" s="56" t="s">
        <v>89</v>
      </c>
      <c r="F1069" s="57">
        <v>1</v>
      </c>
      <c r="G1069" s="57">
        <v>1</v>
      </c>
      <c r="H1069" s="57"/>
      <c r="I1069" s="57"/>
      <c r="J1069" s="57">
        <f>PRODUCT(F1069:I1069)</f>
        <v>1</v>
      </c>
      <c r="K1069" s="57"/>
      <c r="L1069" s="57">
        <f>+J1069</f>
        <v>1</v>
      </c>
      <c r="M1069" s="58">
        <v>1</v>
      </c>
      <c r="N1069" s="59"/>
      <c r="O1069" s="73">
        <f>+ROUND(M1069*N1069,2)</f>
        <v>0</v>
      </c>
    </row>
    <row r="1070" spans="1:15" collapsed="1" x14ac:dyDescent="0.3">
      <c r="A1070" s="52">
        <v>10025</v>
      </c>
      <c r="B1070" s="53" t="s">
        <v>21</v>
      </c>
      <c r="C1070" s="54" t="s">
        <v>729</v>
      </c>
      <c r="D1070" s="55" t="s">
        <v>540</v>
      </c>
      <c r="E1070" s="56"/>
      <c r="F1070" s="57"/>
      <c r="G1070" s="57"/>
      <c r="H1070" s="57"/>
      <c r="I1070" s="57"/>
      <c r="J1070" s="57"/>
      <c r="K1070" s="57"/>
      <c r="L1070" s="57"/>
      <c r="M1070" s="58"/>
      <c r="N1070" s="59"/>
      <c r="O1070" s="73"/>
    </row>
    <row r="1071" spans="1:15" ht="115.2" x14ac:dyDescent="0.3">
      <c r="A1071" s="52">
        <v>10026</v>
      </c>
      <c r="B1071" s="53" t="s">
        <v>21</v>
      </c>
      <c r="C1071" s="72" t="s">
        <v>730</v>
      </c>
      <c r="D1071" s="60" t="s">
        <v>542</v>
      </c>
      <c r="E1071" s="56" t="s">
        <v>89</v>
      </c>
      <c r="F1071" s="57">
        <v>1</v>
      </c>
      <c r="G1071" s="57"/>
      <c r="H1071" s="57"/>
      <c r="I1071" s="57"/>
      <c r="J1071" s="57">
        <f t="shared" ref="J1071:J1081" si="170">PRODUCT(F1071:I1071)</f>
        <v>1</v>
      </c>
      <c r="K1071" s="57"/>
      <c r="L1071" s="57">
        <f>+J1071</f>
        <v>1</v>
      </c>
      <c r="M1071" s="58">
        <v>1</v>
      </c>
      <c r="N1071" s="59"/>
      <c r="O1071" s="73">
        <f>+ROUND(M1071*N1071,2)</f>
        <v>0</v>
      </c>
    </row>
    <row r="1072" spans="1:15" ht="86.4" x14ac:dyDescent="0.3">
      <c r="A1072" s="52">
        <v>10027</v>
      </c>
      <c r="B1072" s="53" t="s">
        <v>21</v>
      </c>
      <c r="C1072" s="72" t="s">
        <v>731</v>
      </c>
      <c r="D1072" s="60" t="s">
        <v>544</v>
      </c>
      <c r="E1072" s="56" t="s">
        <v>89</v>
      </c>
      <c r="F1072" s="57">
        <v>1</v>
      </c>
      <c r="G1072" s="57"/>
      <c r="H1072" s="57"/>
      <c r="I1072" s="57"/>
      <c r="J1072" s="57">
        <f t="shared" si="170"/>
        <v>1</v>
      </c>
      <c r="K1072" s="57"/>
      <c r="L1072" s="57">
        <f t="shared" ref="L1072:L1081" si="171">+J1072</f>
        <v>1</v>
      </c>
      <c r="M1072" s="58">
        <v>1</v>
      </c>
      <c r="N1072" s="59"/>
      <c r="O1072" s="73">
        <f t="shared" ref="O1072:O1081" si="172">+ROUND(M1072*N1072,2)</f>
        <v>0</v>
      </c>
    </row>
    <row r="1073" spans="1:15" ht="43.2" x14ac:dyDescent="0.3">
      <c r="A1073" s="52">
        <v>10028</v>
      </c>
      <c r="B1073" s="53" t="s">
        <v>21</v>
      </c>
      <c r="C1073" s="72" t="s">
        <v>732</v>
      </c>
      <c r="D1073" s="60" t="s">
        <v>546</v>
      </c>
      <c r="E1073" s="56" t="s">
        <v>89</v>
      </c>
      <c r="F1073" s="57">
        <v>1</v>
      </c>
      <c r="G1073" s="57"/>
      <c r="H1073" s="57"/>
      <c r="I1073" s="57"/>
      <c r="J1073" s="57">
        <f t="shared" si="170"/>
        <v>1</v>
      </c>
      <c r="K1073" s="57"/>
      <c r="L1073" s="57">
        <f t="shared" si="171"/>
        <v>1</v>
      </c>
      <c r="M1073" s="58">
        <v>1</v>
      </c>
      <c r="N1073" s="59"/>
      <c r="O1073" s="73">
        <f t="shared" si="172"/>
        <v>0</v>
      </c>
    </row>
    <row r="1074" spans="1:15" ht="43.2" x14ac:dyDescent="0.3">
      <c r="A1074" s="52">
        <v>10029</v>
      </c>
      <c r="B1074" s="53" t="s">
        <v>21</v>
      </c>
      <c r="C1074" s="72" t="s">
        <v>733</v>
      </c>
      <c r="D1074" s="60" t="s">
        <v>548</v>
      </c>
      <c r="E1074" s="56" t="s">
        <v>89</v>
      </c>
      <c r="F1074" s="57">
        <v>1</v>
      </c>
      <c r="G1074" s="57"/>
      <c r="H1074" s="57"/>
      <c r="I1074" s="57"/>
      <c r="J1074" s="57">
        <f t="shared" si="170"/>
        <v>1</v>
      </c>
      <c r="K1074" s="57"/>
      <c r="L1074" s="57">
        <f t="shared" si="171"/>
        <v>1</v>
      </c>
      <c r="M1074" s="58">
        <v>1</v>
      </c>
      <c r="N1074" s="59"/>
      <c r="O1074" s="73">
        <f t="shared" si="172"/>
        <v>0</v>
      </c>
    </row>
    <row r="1075" spans="1:15" ht="72" x14ac:dyDescent="0.3">
      <c r="A1075" s="52">
        <v>10030</v>
      </c>
      <c r="B1075" s="53" t="s">
        <v>21</v>
      </c>
      <c r="C1075" s="72" t="s">
        <v>734</v>
      </c>
      <c r="D1075" s="78" t="s">
        <v>550</v>
      </c>
      <c r="E1075" s="56" t="s">
        <v>89</v>
      </c>
      <c r="F1075" s="57">
        <v>1</v>
      </c>
      <c r="G1075" s="57"/>
      <c r="H1075" s="57"/>
      <c r="I1075" s="57"/>
      <c r="J1075" s="57">
        <f t="shared" si="170"/>
        <v>1</v>
      </c>
      <c r="K1075" s="57"/>
      <c r="L1075" s="57">
        <f t="shared" si="171"/>
        <v>1</v>
      </c>
      <c r="M1075" s="58">
        <v>1</v>
      </c>
      <c r="N1075" s="59"/>
      <c r="O1075" s="73">
        <f t="shared" si="172"/>
        <v>0</v>
      </c>
    </row>
    <row r="1076" spans="1:15" ht="129.6" x14ac:dyDescent="0.3">
      <c r="A1076" s="52">
        <v>10031</v>
      </c>
      <c r="B1076" s="53" t="s">
        <v>21</v>
      </c>
      <c r="C1076" s="72" t="s">
        <v>735</v>
      </c>
      <c r="D1076" s="78" t="s">
        <v>552</v>
      </c>
      <c r="E1076" s="56" t="s">
        <v>89</v>
      </c>
      <c r="F1076" s="57">
        <v>1</v>
      </c>
      <c r="G1076" s="57"/>
      <c r="H1076" s="57"/>
      <c r="I1076" s="57"/>
      <c r="J1076" s="57">
        <f t="shared" si="170"/>
        <v>1</v>
      </c>
      <c r="K1076" s="57"/>
      <c r="L1076" s="57">
        <f t="shared" si="171"/>
        <v>1</v>
      </c>
      <c r="M1076" s="58">
        <v>1</v>
      </c>
      <c r="N1076" s="59"/>
      <c r="O1076" s="73">
        <f t="shared" si="172"/>
        <v>0</v>
      </c>
    </row>
    <row r="1077" spans="1:15" ht="57.6" x14ac:dyDescent="0.3">
      <c r="A1077" s="52">
        <v>10032</v>
      </c>
      <c r="B1077" s="53" t="s">
        <v>21</v>
      </c>
      <c r="C1077" s="72" t="s">
        <v>736</v>
      </c>
      <c r="D1077" s="78" t="s">
        <v>554</v>
      </c>
      <c r="E1077" s="56" t="s">
        <v>89</v>
      </c>
      <c r="F1077" s="57">
        <v>1</v>
      </c>
      <c r="G1077" s="57"/>
      <c r="H1077" s="57"/>
      <c r="I1077" s="57"/>
      <c r="J1077" s="57">
        <f t="shared" si="170"/>
        <v>1</v>
      </c>
      <c r="K1077" s="57"/>
      <c r="L1077" s="57">
        <f t="shared" si="171"/>
        <v>1</v>
      </c>
      <c r="M1077" s="58">
        <v>1</v>
      </c>
      <c r="N1077" s="59"/>
      <c r="O1077" s="73">
        <f t="shared" si="172"/>
        <v>0</v>
      </c>
    </row>
    <row r="1078" spans="1:15" ht="57.6" x14ac:dyDescent="0.3">
      <c r="A1078" s="52">
        <v>10033</v>
      </c>
      <c r="B1078" s="53" t="s">
        <v>21</v>
      </c>
      <c r="C1078" s="72" t="s">
        <v>737</v>
      </c>
      <c r="D1078" s="78" t="s">
        <v>198</v>
      </c>
      <c r="E1078" s="56" t="s">
        <v>89</v>
      </c>
      <c r="F1078" s="57">
        <v>1</v>
      </c>
      <c r="G1078" s="57"/>
      <c r="H1078" s="57"/>
      <c r="I1078" s="57"/>
      <c r="J1078" s="57">
        <f t="shared" si="170"/>
        <v>1</v>
      </c>
      <c r="K1078" s="57"/>
      <c r="L1078" s="57">
        <f t="shared" si="171"/>
        <v>1</v>
      </c>
      <c r="M1078" s="58">
        <v>1</v>
      </c>
      <c r="N1078" s="59"/>
      <c r="O1078" s="73">
        <f t="shared" si="172"/>
        <v>0</v>
      </c>
    </row>
    <row r="1079" spans="1:15" ht="43.2" x14ac:dyDescent="0.3">
      <c r="A1079" s="52">
        <v>10034</v>
      </c>
      <c r="B1079" s="53" t="s">
        <v>21</v>
      </c>
      <c r="C1079" s="72" t="s">
        <v>738</v>
      </c>
      <c r="D1079" s="78" t="s">
        <v>200</v>
      </c>
      <c r="E1079" s="56" t="s">
        <v>89</v>
      </c>
      <c r="F1079" s="57">
        <v>1</v>
      </c>
      <c r="G1079" s="57"/>
      <c r="H1079" s="57"/>
      <c r="I1079" s="57"/>
      <c r="J1079" s="57">
        <f t="shared" si="170"/>
        <v>1</v>
      </c>
      <c r="K1079" s="57"/>
      <c r="L1079" s="57">
        <f t="shared" si="171"/>
        <v>1</v>
      </c>
      <c r="M1079" s="58">
        <v>1</v>
      </c>
      <c r="N1079" s="59"/>
      <c r="O1079" s="73">
        <f t="shared" si="172"/>
        <v>0</v>
      </c>
    </row>
    <row r="1080" spans="1:15" ht="158.4" x14ac:dyDescent="0.3">
      <c r="A1080" s="52">
        <v>10035</v>
      </c>
      <c r="B1080" s="53" t="s">
        <v>21</v>
      </c>
      <c r="C1080" s="72" t="s">
        <v>739</v>
      </c>
      <c r="D1080" s="78" t="s">
        <v>202</v>
      </c>
      <c r="E1080" s="56" t="s">
        <v>36</v>
      </c>
      <c r="F1080" s="57">
        <v>1</v>
      </c>
      <c r="G1080" s="57"/>
      <c r="H1080" s="57"/>
      <c r="I1080" s="57"/>
      <c r="J1080" s="57">
        <f t="shared" si="170"/>
        <v>1</v>
      </c>
      <c r="K1080" s="57"/>
      <c r="L1080" s="57">
        <f t="shared" si="171"/>
        <v>1</v>
      </c>
      <c r="M1080" s="58">
        <v>1</v>
      </c>
      <c r="N1080" s="59"/>
      <c r="O1080" s="73">
        <f t="shared" si="172"/>
        <v>0</v>
      </c>
    </row>
    <row r="1081" spans="1:15" ht="57.6" x14ac:dyDescent="0.3">
      <c r="A1081" s="52">
        <v>10036</v>
      </c>
      <c r="B1081" s="53" t="s">
        <v>21</v>
      </c>
      <c r="C1081" s="72" t="s">
        <v>740</v>
      </c>
      <c r="D1081" s="78" t="s">
        <v>559</v>
      </c>
      <c r="E1081" s="56" t="s">
        <v>89</v>
      </c>
      <c r="F1081" s="57">
        <v>1</v>
      </c>
      <c r="G1081" s="57"/>
      <c r="H1081" s="57"/>
      <c r="I1081" s="57"/>
      <c r="J1081" s="57">
        <f t="shared" si="170"/>
        <v>1</v>
      </c>
      <c r="K1081" s="57"/>
      <c r="L1081" s="57">
        <f t="shared" si="171"/>
        <v>1</v>
      </c>
      <c r="M1081" s="58">
        <v>1</v>
      </c>
      <c r="N1081" s="59"/>
      <c r="O1081" s="73">
        <f t="shared" si="172"/>
        <v>0</v>
      </c>
    </row>
    <row r="1082" spans="1:15" x14ac:dyDescent="0.3">
      <c r="A1082" s="52">
        <v>10037</v>
      </c>
      <c r="B1082" s="53" t="s">
        <v>21</v>
      </c>
      <c r="C1082" s="54" t="s">
        <v>741</v>
      </c>
      <c r="D1082" s="68" t="s">
        <v>742</v>
      </c>
      <c r="E1082" s="84"/>
      <c r="F1082" s="70"/>
      <c r="G1082" s="70"/>
      <c r="H1082" s="70"/>
      <c r="I1082" s="70"/>
      <c r="J1082" s="70"/>
      <c r="K1082" s="70"/>
      <c r="L1082" s="70"/>
      <c r="M1082" s="58"/>
      <c r="N1082" s="59"/>
      <c r="O1082" s="73"/>
    </row>
    <row r="1083" spans="1:15" x14ac:dyDescent="0.3">
      <c r="A1083" s="52">
        <v>10038</v>
      </c>
      <c r="B1083" s="53" t="s">
        <v>21</v>
      </c>
      <c r="C1083" s="54" t="s">
        <v>743</v>
      </c>
      <c r="D1083" s="55" t="s">
        <v>33</v>
      </c>
      <c r="E1083" s="63"/>
      <c r="F1083" s="57"/>
      <c r="G1083" s="57"/>
      <c r="H1083" s="57"/>
      <c r="I1083" s="57"/>
      <c r="J1083" s="57"/>
      <c r="K1083" s="57"/>
      <c r="L1083" s="57"/>
      <c r="M1083" s="66"/>
      <c r="N1083" s="67"/>
      <c r="O1083" s="67"/>
    </row>
    <row r="1084" spans="1:15" ht="57.6" collapsed="1" x14ac:dyDescent="0.3">
      <c r="A1084" s="52">
        <v>10039</v>
      </c>
      <c r="B1084" s="53" t="s">
        <v>21</v>
      </c>
      <c r="C1084" s="72" t="s">
        <v>744</v>
      </c>
      <c r="D1084" s="60" t="s">
        <v>745</v>
      </c>
      <c r="E1084" s="63" t="s">
        <v>36</v>
      </c>
      <c r="F1084" s="8"/>
      <c r="G1084" s="57"/>
      <c r="H1084" s="57"/>
      <c r="I1084" s="57"/>
      <c r="J1084" s="57"/>
      <c r="K1084" s="57"/>
      <c r="L1084" s="57">
        <f>SUM(J1085:J1087)</f>
        <v>139.0326</v>
      </c>
      <c r="M1084" s="58">
        <v>139.0326</v>
      </c>
      <c r="N1084" s="59"/>
      <c r="O1084" s="73">
        <f>+ROUND(M1084*N1084,2)</f>
        <v>0</v>
      </c>
    </row>
    <row r="1085" spans="1:15" x14ac:dyDescent="0.3">
      <c r="A1085" s="52">
        <v>10040</v>
      </c>
      <c r="B1085" s="53"/>
      <c r="C1085" s="72"/>
      <c r="D1085" s="76" t="s">
        <v>746</v>
      </c>
      <c r="E1085" s="63"/>
      <c r="F1085" s="57">
        <v>1</v>
      </c>
      <c r="G1085" s="57">
        <f>2.915+4.5+3.85+2.8+2.536+1.4+0.7+4.19</f>
        <v>22.891000000000002</v>
      </c>
      <c r="H1085" s="57"/>
      <c r="I1085" s="57">
        <v>3.6</v>
      </c>
      <c r="J1085" s="57">
        <f>PRODUCT(F1085:I1085)</f>
        <v>82.407600000000002</v>
      </c>
      <c r="K1085" s="57"/>
      <c r="L1085" s="57"/>
      <c r="M1085" s="58"/>
      <c r="N1085" s="59"/>
      <c r="O1085" s="73"/>
    </row>
    <row r="1086" spans="1:15" x14ac:dyDescent="0.3">
      <c r="A1086" s="52">
        <v>10041</v>
      </c>
      <c r="B1086" s="53"/>
      <c r="C1086" s="72"/>
      <c r="D1086" s="76" t="s">
        <v>747</v>
      </c>
      <c r="E1086" s="63"/>
      <c r="F1086" s="57">
        <v>1</v>
      </c>
      <c r="G1086" s="57">
        <f>4.666+2.78</f>
        <v>7.4459999999999997</v>
      </c>
      <c r="H1086" s="57"/>
      <c r="I1086" s="57">
        <v>2.64</v>
      </c>
      <c r="J1086" s="57">
        <f>PRODUCT(F1086:I1086)</f>
        <v>19.657440000000001</v>
      </c>
      <c r="K1086" s="57"/>
      <c r="L1086" s="57"/>
      <c r="M1086" s="58"/>
      <c r="N1086" s="59"/>
      <c r="O1086" s="73"/>
    </row>
    <row r="1087" spans="1:15" x14ac:dyDescent="0.3">
      <c r="A1087" s="52">
        <v>10042</v>
      </c>
      <c r="B1087" s="53"/>
      <c r="C1087" s="72"/>
      <c r="D1087" s="76" t="s">
        <v>748</v>
      </c>
      <c r="E1087" s="63"/>
      <c r="F1087" s="57">
        <v>1</v>
      </c>
      <c r="G1087" s="57">
        <f>1.949+4.45+3.375+2.8</f>
        <v>12.574000000000002</v>
      </c>
      <c r="H1087" s="57"/>
      <c r="I1087" s="57">
        <v>2.94</v>
      </c>
      <c r="J1087" s="57">
        <f>PRODUCT(F1087:I1087)</f>
        <v>36.967560000000006</v>
      </c>
      <c r="K1087" s="57"/>
      <c r="L1087" s="57"/>
      <c r="M1087" s="58"/>
      <c r="N1087" s="59"/>
      <c r="O1087" s="73"/>
    </row>
    <row r="1088" spans="1:15" ht="48.75" customHeight="1" collapsed="1" x14ac:dyDescent="0.3">
      <c r="A1088" s="52">
        <v>10043</v>
      </c>
      <c r="B1088" s="53" t="s">
        <v>21</v>
      </c>
      <c r="C1088" s="72" t="s">
        <v>749</v>
      </c>
      <c r="D1088" s="60" t="s">
        <v>750</v>
      </c>
      <c r="E1088" s="63" t="s">
        <v>36</v>
      </c>
      <c r="F1088" s="57"/>
      <c r="G1088" s="57"/>
      <c r="H1088" s="57"/>
      <c r="I1088" s="57"/>
      <c r="J1088" s="57"/>
      <c r="K1088" s="57"/>
      <c r="L1088" s="57">
        <f>+J1089</f>
        <v>39.456000000000003</v>
      </c>
      <c r="M1088" s="58">
        <v>39.456000000000003</v>
      </c>
      <c r="N1088" s="59"/>
      <c r="O1088" s="73">
        <f>+ROUND(M1088*N1088,2)</f>
        <v>0</v>
      </c>
    </row>
    <row r="1089" spans="1:15" x14ac:dyDescent="0.3">
      <c r="A1089" s="52">
        <v>10044</v>
      </c>
      <c r="B1089" s="53"/>
      <c r="C1089" s="72"/>
      <c r="D1089" s="76" t="s">
        <v>751</v>
      </c>
      <c r="E1089" s="63"/>
      <c r="F1089" s="57">
        <v>1</v>
      </c>
      <c r="G1089" s="57">
        <f>3.5+4.8+2.66</f>
        <v>10.96</v>
      </c>
      <c r="H1089" s="57"/>
      <c r="I1089" s="57">
        <v>3.6</v>
      </c>
      <c r="J1089" s="57">
        <f>PRODUCT(F1089:I1089)</f>
        <v>39.456000000000003</v>
      </c>
      <c r="K1089" s="57"/>
      <c r="L1089" s="57"/>
      <c r="M1089" s="58"/>
      <c r="N1089" s="59"/>
      <c r="O1089" s="73"/>
    </row>
    <row r="1090" spans="1:15" x14ac:dyDescent="0.3">
      <c r="A1090" s="52">
        <v>10045</v>
      </c>
      <c r="B1090" s="53" t="s">
        <v>21</v>
      </c>
      <c r="C1090" s="54" t="s">
        <v>752</v>
      </c>
      <c r="D1090" s="55" t="s">
        <v>55</v>
      </c>
      <c r="E1090" s="63"/>
      <c r="F1090" s="57"/>
      <c r="G1090" s="57"/>
      <c r="H1090" s="57"/>
      <c r="I1090" s="57"/>
      <c r="J1090" s="57"/>
      <c r="K1090" s="57"/>
      <c r="L1090" s="57"/>
      <c r="M1090" s="66"/>
      <c r="N1090" s="67"/>
      <c r="O1090" s="67"/>
    </row>
    <row r="1091" spans="1:15" x14ac:dyDescent="0.3">
      <c r="A1091" s="52">
        <v>10046</v>
      </c>
      <c r="B1091" s="53" t="s">
        <v>21</v>
      </c>
      <c r="C1091" s="54" t="s">
        <v>753</v>
      </c>
      <c r="D1091" s="55" t="s">
        <v>57</v>
      </c>
      <c r="E1091" s="63" t="s">
        <v>36</v>
      </c>
      <c r="F1091" s="57"/>
      <c r="G1091" s="57"/>
      <c r="H1091" s="57"/>
      <c r="I1091" s="57"/>
      <c r="J1091" s="57"/>
      <c r="K1091" s="57"/>
      <c r="L1091" s="57"/>
      <c r="M1091" s="58"/>
      <c r="N1091" s="59"/>
      <c r="O1091" s="73"/>
    </row>
    <row r="1092" spans="1:15" ht="162.75" customHeight="1" collapsed="1" x14ac:dyDescent="0.3">
      <c r="A1092" s="52">
        <v>10047</v>
      </c>
      <c r="B1092" s="53" t="s">
        <v>21</v>
      </c>
      <c r="C1092" s="72" t="s">
        <v>754</v>
      </c>
      <c r="D1092" s="75" t="s">
        <v>755</v>
      </c>
      <c r="E1092" s="63" t="s">
        <v>36</v>
      </c>
      <c r="F1092" s="57"/>
      <c r="G1092" s="57"/>
      <c r="H1092" s="57"/>
      <c r="I1092" s="57"/>
      <c r="J1092" s="57"/>
      <c r="K1092" s="57"/>
      <c r="L1092" s="57">
        <f>+K1093</f>
        <v>18.585000000000001</v>
      </c>
      <c r="M1092" s="58">
        <v>18.585000000000001</v>
      </c>
      <c r="N1092" s="59"/>
      <c r="O1092" s="73">
        <f>+ROUND(M1092*N1092,2)</f>
        <v>0</v>
      </c>
    </row>
    <row r="1093" spans="1:15" x14ac:dyDescent="0.3">
      <c r="A1093" s="52">
        <v>10048</v>
      </c>
      <c r="B1093" s="53"/>
      <c r="C1093" s="72"/>
      <c r="D1093" s="76" t="s">
        <v>751</v>
      </c>
      <c r="E1093" s="63"/>
      <c r="F1093" s="57">
        <v>1</v>
      </c>
      <c r="G1093" s="57">
        <f>2+3.5</f>
        <v>5.5</v>
      </c>
      <c r="H1093" s="57"/>
      <c r="I1093" s="57">
        <v>2.64</v>
      </c>
      <c r="J1093" s="57">
        <f>PRODUCT(F1093:I1093)</f>
        <v>14.520000000000001</v>
      </c>
      <c r="K1093" s="57">
        <f>SUM(J1093:J1096)</f>
        <v>18.585000000000001</v>
      </c>
      <c r="L1093" s="57"/>
      <c r="M1093" s="58"/>
      <c r="N1093" s="59"/>
      <c r="O1093" s="73"/>
    </row>
    <row r="1094" spans="1:15" x14ac:dyDescent="0.3">
      <c r="A1094" s="52">
        <v>10049</v>
      </c>
      <c r="B1094" s="53"/>
      <c r="C1094" s="72"/>
      <c r="D1094" s="76" t="s">
        <v>756</v>
      </c>
      <c r="E1094" s="63"/>
      <c r="F1094" s="57">
        <v>1</v>
      </c>
      <c r="G1094" s="57">
        <v>2.15</v>
      </c>
      <c r="H1094" s="57"/>
      <c r="I1094" s="57">
        <v>3.6</v>
      </c>
      <c r="J1094" s="57">
        <f>PRODUCT(F1094:I1094)</f>
        <v>7.74</v>
      </c>
      <c r="K1094" s="57"/>
      <c r="L1094" s="57"/>
      <c r="M1094" s="58"/>
      <c r="N1094" s="59"/>
      <c r="O1094" s="73"/>
    </row>
    <row r="1095" spans="1:15" x14ac:dyDescent="0.3">
      <c r="A1095" s="52">
        <v>10050</v>
      </c>
      <c r="B1095" s="53"/>
      <c r="C1095" s="72"/>
      <c r="D1095" s="76"/>
      <c r="E1095" s="63"/>
      <c r="F1095" s="57">
        <v>-1</v>
      </c>
      <c r="G1095" s="57"/>
      <c r="H1095" s="57">
        <v>0.8</v>
      </c>
      <c r="I1095" s="57">
        <v>2.1</v>
      </c>
      <c r="J1095" s="57">
        <f>PRODUCT(F1095:I1095)</f>
        <v>-1.6800000000000002</v>
      </c>
      <c r="K1095" s="57"/>
      <c r="L1095" s="57"/>
      <c r="M1095" s="58"/>
      <c r="N1095" s="59"/>
      <c r="O1095" s="73"/>
    </row>
    <row r="1096" spans="1:15" x14ac:dyDescent="0.3">
      <c r="A1096" s="52">
        <v>10051</v>
      </c>
      <c r="B1096" s="53"/>
      <c r="C1096" s="72"/>
      <c r="D1096" s="76"/>
      <c r="E1096" s="63"/>
      <c r="F1096" s="57">
        <v>-1</v>
      </c>
      <c r="G1096" s="57"/>
      <c r="H1096" s="57">
        <v>0.95</v>
      </c>
      <c r="I1096" s="57">
        <v>2.1</v>
      </c>
      <c r="J1096" s="57">
        <f>PRODUCT(F1096:I1096)</f>
        <v>-1.9949999999999999</v>
      </c>
      <c r="K1096" s="57"/>
      <c r="L1096" s="57"/>
      <c r="M1096" s="58"/>
      <c r="N1096" s="59"/>
      <c r="O1096" s="73"/>
    </row>
    <row r="1097" spans="1:15" x14ac:dyDescent="0.3">
      <c r="A1097" s="52">
        <v>10052</v>
      </c>
      <c r="B1097" s="53" t="s">
        <v>21</v>
      </c>
      <c r="C1097" s="54" t="s">
        <v>757</v>
      </c>
      <c r="D1097" s="55" t="s">
        <v>758</v>
      </c>
      <c r="E1097" s="63"/>
      <c r="F1097" s="57"/>
      <c r="G1097" s="57"/>
      <c r="H1097" s="57"/>
      <c r="I1097" s="57"/>
      <c r="J1097" s="57"/>
      <c r="K1097" s="57"/>
      <c r="L1097" s="57"/>
      <c r="M1097" s="66"/>
      <c r="N1097" s="67"/>
      <c r="O1097" s="67"/>
    </row>
    <row r="1098" spans="1:15" ht="86.4" collapsed="1" x14ac:dyDescent="0.3">
      <c r="A1098" s="52">
        <v>10053</v>
      </c>
      <c r="B1098" s="53" t="s">
        <v>21</v>
      </c>
      <c r="C1098" s="72" t="s">
        <v>759</v>
      </c>
      <c r="D1098" s="75" t="s">
        <v>63</v>
      </c>
      <c r="E1098" s="63" t="s">
        <v>36</v>
      </c>
      <c r="F1098" s="57"/>
      <c r="G1098" s="57"/>
      <c r="H1098" s="57"/>
      <c r="I1098" s="57"/>
      <c r="J1098" s="57"/>
      <c r="K1098" s="57"/>
      <c r="L1098" s="57">
        <f>SUM(J1099:J1104)</f>
        <v>290.60210000000001</v>
      </c>
      <c r="M1098" s="58">
        <v>290.60210000000001</v>
      </c>
      <c r="N1098" s="59"/>
      <c r="O1098" s="73">
        <f>+ROUND(M1098*N1098,2)</f>
        <v>0</v>
      </c>
    </row>
    <row r="1099" spans="1:15" x14ac:dyDescent="0.3">
      <c r="A1099" s="52">
        <v>10054</v>
      </c>
      <c r="B1099" s="53"/>
      <c r="C1099" s="72"/>
      <c r="D1099" s="76" t="s">
        <v>756</v>
      </c>
      <c r="E1099" s="63"/>
      <c r="F1099" s="57">
        <v>1</v>
      </c>
      <c r="G1099" s="57">
        <v>6.5640000000000001</v>
      </c>
      <c r="H1099" s="57"/>
      <c r="I1099" s="57">
        <v>3.6</v>
      </c>
      <c r="J1099" s="57">
        <f t="shared" ref="J1099:J1104" si="173">PRODUCT(F1099:I1099)</f>
        <v>23.630400000000002</v>
      </c>
      <c r="K1099" s="57"/>
      <c r="L1099" s="57"/>
      <c r="M1099" s="58"/>
      <c r="N1099" s="59"/>
      <c r="O1099" s="73"/>
    </row>
    <row r="1100" spans="1:15" x14ac:dyDescent="0.3">
      <c r="A1100" s="52">
        <v>10055</v>
      </c>
      <c r="B1100" s="53"/>
      <c r="C1100" s="72"/>
      <c r="D1100" s="76" t="s">
        <v>751</v>
      </c>
      <c r="E1100" s="63"/>
      <c r="F1100" s="57">
        <v>2</v>
      </c>
      <c r="G1100" s="57">
        <f>+K1093</f>
        <v>18.585000000000001</v>
      </c>
      <c r="H1100" s="57"/>
      <c r="I1100" s="57"/>
      <c r="J1100" s="57">
        <f t="shared" si="173"/>
        <v>37.17</v>
      </c>
      <c r="K1100" s="57"/>
      <c r="L1100" s="57"/>
      <c r="M1100" s="66"/>
      <c r="N1100" s="67"/>
      <c r="O1100" s="67"/>
    </row>
    <row r="1101" spans="1:15" x14ac:dyDescent="0.3">
      <c r="A1101" s="52">
        <v>10056</v>
      </c>
      <c r="B1101" s="53"/>
      <c r="C1101" s="72"/>
      <c r="D1101" s="76" t="s">
        <v>760</v>
      </c>
      <c r="E1101" s="63"/>
      <c r="F1101" s="57">
        <v>1</v>
      </c>
      <c r="G1101" s="57">
        <v>11.09</v>
      </c>
      <c r="H1101" s="57"/>
      <c r="I1101" s="57">
        <v>2.64</v>
      </c>
      <c r="J1101" s="57">
        <f t="shared" si="173"/>
        <v>29.2776</v>
      </c>
      <c r="K1101" s="57"/>
      <c r="L1101" s="57"/>
      <c r="M1101" s="66"/>
      <c r="N1101" s="67"/>
      <c r="O1101" s="67"/>
    </row>
    <row r="1102" spans="1:15" x14ac:dyDescent="0.3">
      <c r="A1102" s="52">
        <v>10057</v>
      </c>
      <c r="B1102" s="53"/>
      <c r="C1102" s="72"/>
      <c r="D1102" s="76" t="s">
        <v>761</v>
      </c>
      <c r="E1102" s="63"/>
      <c r="F1102" s="57">
        <v>1</v>
      </c>
      <c r="G1102" s="57">
        <v>24.478999999999999</v>
      </c>
      <c r="H1102" s="57"/>
      <c r="I1102" s="57">
        <v>2.64</v>
      </c>
      <c r="J1102" s="57">
        <f t="shared" si="173"/>
        <v>64.624560000000002</v>
      </c>
      <c r="K1102" s="57"/>
      <c r="L1102" s="57"/>
      <c r="M1102" s="66"/>
      <c r="N1102" s="67"/>
      <c r="O1102" s="67"/>
    </row>
    <row r="1103" spans="1:15" x14ac:dyDescent="0.3">
      <c r="A1103" s="52">
        <v>10058</v>
      </c>
      <c r="B1103" s="53"/>
      <c r="C1103" s="72"/>
      <c r="D1103" s="76" t="s">
        <v>762</v>
      </c>
      <c r="E1103" s="63"/>
      <c r="F1103" s="57">
        <v>1</v>
      </c>
      <c r="G1103" s="57">
        <v>14.566000000000001</v>
      </c>
      <c r="H1103" s="57"/>
      <c r="I1103" s="57">
        <v>2.94</v>
      </c>
      <c r="J1103" s="57">
        <f t="shared" si="173"/>
        <v>42.824040000000004</v>
      </c>
      <c r="K1103" s="57"/>
      <c r="L1103" s="57"/>
      <c r="M1103" s="66"/>
      <c r="N1103" s="67"/>
      <c r="O1103" s="67"/>
    </row>
    <row r="1104" spans="1:15" x14ac:dyDescent="0.3">
      <c r="A1104" s="52">
        <v>10059</v>
      </c>
      <c r="B1104" s="53"/>
      <c r="C1104" s="72"/>
      <c r="D1104" s="76" t="s">
        <v>763</v>
      </c>
      <c r="E1104" s="63"/>
      <c r="F1104" s="57">
        <v>1</v>
      </c>
      <c r="G1104" s="57">
        <v>32.094999999999999</v>
      </c>
      <c r="H1104" s="57"/>
      <c r="I1104" s="57">
        <v>2.9</v>
      </c>
      <c r="J1104" s="57">
        <f t="shared" si="173"/>
        <v>93.075499999999991</v>
      </c>
      <c r="K1104" s="57"/>
      <c r="L1104" s="57"/>
      <c r="M1104" s="66"/>
      <c r="N1104" s="67"/>
      <c r="O1104" s="67"/>
    </row>
    <row r="1105" spans="1:15" x14ac:dyDescent="0.3">
      <c r="A1105" s="52">
        <v>10060</v>
      </c>
      <c r="B1105" s="53" t="s">
        <v>21</v>
      </c>
      <c r="C1105" s="54" t="s">
        <v>764</v>
      </c>
      <c r="D1105" s="55" t="s">
        <v>74</v>
      </c>
      <c r="E1105" s="63"/>
      <c r="F1105" s="57"/>
      <c r="G1105" s="57"/>
      <c r="H1105" s="57"/>
      <c r="I1105" s="57"/>
      <c r="J1105" s="57"/>
      <c r="K1105" s="57"/>
      <c r="L1105" s="57"/>
      <c r="M1105" s="66"/>
      <c r="N1105" s="67"/>
      <c r="O1105" s="67"/>
    </row>
    <row r="1106" spans="1:15" ht="57.6" collapsed="1" x14ac:dyDescent="0.3">
      <c r="A1106" s="52">
        <v>10061</v>
      </c>
      <c r="B1106" s="53" t="s">
        <v>21</v>
      </c>
      <c r="C1106" s="72" t="s">
        <v>765</v>
      </c>
      <c r="D1106" s="60" t="s">
        <v>766</v>
      </c>
      <c r="E1106" s="63" t="s">
        <v>36</v>
      </c>
      <c r="F1106" s="57"/>
      <c r="G1106" s="57"/>
      <c r="H1106" s="57"/>
      <c r="I1106" s="57"/>
      <c r="J1106" s="57"/>
      <c r="K1106" s="57"/>
      <c r="L1106" s="57">
        <f>SUM(J1107:J1110)</f>
        <v>156.80199999999999</v>
      </c>
      <c r="M1106" s="58">
        <v>156.80199999999999</v>
      </c>
      <c r="N1106" s="59"/>
      <c r="O1106" s="73">
        <f>+ROUND(M1106*N1106,2)</f>
        <v>0</v>
      </c>
    </row>
    <row r="1107" spans="1:15" x14ac:dyDescent="0.3">
      <c r="A1107" s="52">
        <v>10062</v>
      </c>
      <c r="B1107" s="53"/>
      <c r="C1107" s="72"/>
      <c r="D1107" s="76" t="s">
        <v>767</v>
      </c>
      <c r="E1107" s="63"/>
      <c r="F1107" s="57">
        <v>1</v>
      </c>
      <c r="G1107" s="57">
        <v>64.090999999999994</v>
      </c>
      <c r="H1107" s="57"/>
      <c r="I1107" s="57"/>
      <c r="J1107" s="57">
        <f>PRODUCT(F1107:I1107)</f>
        <v>64.090999999999994</v>
      </c>
      <c r="K1107" s="57"/>
      <c r="L1107" s="57"/>
      <c r="M1107" s="58"/>
      <c r="N1107" s="59"/>
      <c r="O1107" s="73"/>
    </row>
    <row r="1108" spans="1:15" x14ac:dyDescent="0.3">
      <c r="A1108" s="52">
        <v>10063</v>
      </c>
      <c r="B1108" s="53"/>
      <c r="C1108" s="72"/>
      <c r="D1108" s="76" t="s">
        <v>751</v>
      </c>
      <c r="E1108" s="63"/>
      <c r="F1108" s="57">
        <v>1</v>
      </c>
      <c r="G1108" s="57">
        <v>42.835999999999999</v>
      </c>
      <c r="H1108" s="57"/>
      <c r="I1108" s="57"/>
      <c r="J1108" s="57">
        <f t="shared" ref="J1108:J1110" si="174">PRODUCT(F1108:I1108)</f>
        <v>42.835999999999999</v>
      </c>
      <c r="K1108" s="57"/>
      <c r="L1108" s="57"/>
      <c r="M1108" s="58"/>
      <c r="N1108" s="59"/>
      <c r="O1108" s="73"/>
    </row>
    <row r="1109" spans="1:15" x14ac:dyDescent="0.3">
      <c r="A1109" s="52">
        <v>10064</v>
      </c>
      <c r="B1109" s="53"/>
      <c r="C1109" s="72"/>
      <c r="D1109" s="76" t="s">
        <v>748</v>
      </c>
      <c r="E1109" s="63"/>
      <c r="F1109" s="57">
        <v>1</v>
      </c>
      <c r="G1109" s="57">
        <v>33.981000000000002</v>
      </c>
      <c r="H1109" s="57"/>
      <c r="I1109" s="57"/>
      <c r="J1109" s="57">
        <f t="shared" si="174"/>
        <v>33.981000000000002</v>
      </c>
      <c r="K1109" s="57"/>
      <c r="L1109" s="57"/>
      <c r="M1109" s="58"/>
      <c r="N1109" s="59"/>
      <c r="O1109" s="73"/>
    </row>
    <row r="1110" spans="1:15" x14ac:dyDescent="0.3">
      <c r="A1110" s="52">
        <v>10065</v>
      </c>
      <c r="B1110" s="53"/>
      <c r="C1110" s="72"/>
      <c r="D1110" s="76" t="s">
        <v>768</v>
      </c>
      <c r="E1110" s="63"/>
      <c r="F1110" s="57">
        <v>1</v>
      </c>
      <c r="G1110" s="57">
        <v>15.894</v>
      </c>
      <c r="H1110" s="57"/>
      <c r="I1110" s="57"/>
      <c r="J1110" s="57">
        <f t="shared" si="174"/>
        <v>15.894</v>
      </c>
      <c r="K1110" s="57"/>
      <c r="L1110" s="57"/>
      <c r="M1110" s="58"/>
      <c r="N1110" s="59"/>
      <c r="O1110" s="73"/>
    </row>
    <row r="1111" spans="1:15" x14ac:dyDescent="0.3">
      <c r="A1111" s="52">
        <v>10066</v>
      </c>
      <c r="B1111" s="53" t="s">
        <v>21</v>
      </c>
      <c r="C1111" s="54" t="s">
        <v>769</v>
      </c>
      <c r="D1111" s="55" t="s">
        <v>86</v>
      </c>
      <c r="E1111" s="63"/>
      <c r="F1111" s="57"/>
      <c r="G1111" s="57"/>
      <c r="H1111" s="57"/>
      <c r="I1111" s="57"/>
      <c r="J1111" s="57"/>
      <c r="K1111" s="57"/>
      <c r="L1111" s="57"/>
      <c r="M1111" s="58"/>
      <c r="N1111" s="59"/>
      <c r="O1111" s="73"/>
    </row>
    <row r="1112" spans="1:15" ht="244.8" collapsed="1" x14ac:dyDescent="0.3">
      <c r="A1112" s="52">
        <v>10067</v>
      </c>
      <c r="B1112" s="53" t="s">
        <v>21</v>
      </c>
      <c r="C1112" s="72" t="s">
        <v>770</v>
      </c>
      <c r="D1112" s="78" t="s">
        <v>771</v>
      </c>
      <c r="E1112" s="56" t="s">
        <v>89</v>
      </c>
      <c r="F1112" s="57"/>
      <c r="G1112" s="57"/>
      <c r="H1112" s="57"/>
      <c r="I1112" s="57"/>
      <c r="J1112" s="57"/>
      <c r="K1112" s="57"/>
      <c r="L1112" s="57">
        <f>SUM(J1113:J1113)</f>
        <v>1</v>
      </c>
      <c r="M1112" s="58">
        <v>1</v>
      </c>
      <c r="N1112" s="59"/>
      <c r="O1112" s="73">
        <f>+ROUND(M1112*N1112,2)</f>
        <v>0</v>
      </c>
    </row>
    <row r="1113" spans="1:15" x14ac:dyDescent="0.3">
      <c r="A1113" s="52">
        <v>10068</v>
      </c>
      <c r="B1113" s="53"/>
      <c r="C1113" s="72"/>
      <c r="D1113" s="76" t="s">
        <v>751</v>
      </c>
      <c r="E1113" s="56"/>
      <c r="F1113" s="57">
        <v>1</v>
      </c>
      <c r="G1113" s="57"/>
      <c r="H1113" s="57"/>
      <c r="I1113" s="57"/>
      <c r="J1113" s="57">
        <f>PRODUCT(F1113:I1113)</f>
        <v>1</v>
      </c>
      <c r="K1113" s="57"/>
      <c r="L1113" s="57"/>
      <c r="M1113" s="58"/>
      <c r="N1113" s="59"/>
      <c r="O1113" s="73"/>
    </row>
    <row r="1114" spans="1:15" x14ac:dyDescent="0.3">
      <c r="A1114" s="52">
        <v>10069</v>
      </c>
      <c r="B1114" s="53" t="s">
        <v>21</v>
      </c>
      <c r="C1114" s="54" t="s">
        <v>772</v>
      </c>
      <c r="D1114" s="68" t="s">
        <v>773</v>
      </c>
      <c r="E1114" s="69"/>
      <c r="F1114" s="85"/>
      <c r="G1114" s="70"/>
      <c r="H1114" s="70"/>
      <c r="I1114" s="70"/>
      <c r="J1114" s="70"/>
      <c r="K1114" s="70"/>
      <c r="L1114" s="70"/>
      <c r="M1114" s="66"/>
      <c r="N1114" s="67"/>
      <c r="O1114" s="67"/>
    </row>
    <row r="1115" spans="1:15" x14ac:dyDescent="0.3">
      <c r="A1115" s="52">
        <v>10070</v>
      </c>
      <c r="B1115" s="53" t="s">
        <v>21</v>
      </c>
      <c r="C1115" s="54" t="s">
        <v>774</v>
      </c>
      <c r="D1115" s="55" t="s">
        <v>775</v>
      </c>
      <c r="E1115" s="56"/>
      <c r="F1115" s="57"/>
      <c r="G1115" s="57"/>
      <c r="H1115" s="57"/>
      <c r="I1115" s="57"/>
      <c r="J1115" s="57"/>
      <c r="K1115" s="57"/>
      <c r="L1115" s="57"/>
      <c r="M1115" s="58"/>
      <c r="N1115" s="59"/>
      <c r="O1115" s="59"/>
    </row>
    <row r="1116" spans="1:15" ht="72" x14ac:dyDescent="0.3">
      <c r="A1116" s="52">
        <v>10071</v>
      </c>
      <c r="B1116" s="53" t="s">
        <v>21</v>
      </c>
      <c r="C1116" s="72" t="s">
        <v>776</v>
      </c>
      <c r="D1116" s="60" t="s">
        <v>35</v>
      </c>
      <c r="E1116" s="56" t="s">
        <v>36</v>
      </c>
      <c r="F1116" s="57"/>
      <c r="G1116" s="57"/>
      <c r="H1116" s="57"/>
      <c r="I1116" s="57"/>
      <c r="J1116" s="57"/>
      <c r="K1116" s="57"/>
      <c r="L1116" s="57">
        <f>SUM(K1117:K1130)</f>
        <v>271.262</v>
      </c>
      <c r="M1116" s="58">
        <v>271.262</v>
      </c>
      <c r="N1116" s="59"/>
      <c r="O1116" s="73">
        <f t="shared" ref="O1116:O1162" si="175">+ROUND(M1116*N1116,2)</f>
        <v>0</v>
      </c>
    </row>
    <row r="1117" spans="1:15" x14ac:dyDescent="0.3">
      <c r="A1117" s="52">
        <v>10072</v>
      </c>
      <c r="B1117" s="53"/>
      <c r="C1117" s="72"/>
      <c r="D1117" s="76" t="s">
        <v>777</v>
      </c>
      <c r="E1117" s="56"/>
      <c r="F1117" s="57">
        <v>1</v>
      </c>
      <c r="G1117" s="57">
        <v>71.816999999999993</v>
      </c>
      <c r="H1117" s="57"/>
      <c r="I1117" s="57"/>
      <c r="J1117" s="57"/>
      <c r="K1117" s="57">
        <f>PRODUCT(F1117:I1117)</f>
        <v>71.816999999999993</v>
      </c>
      <c r="L1117" s="57"/>
      <c r="M1117" s="58"/>
      <c r="N1117" s="59"/>
      <c r="O1117" s="73"/>
    </row>
    <row r="1118" spans="1:15" x14ac:dyDescent="0.3">
      <c r="A1118" s="52">
        <v>10073</v>
      </c>
      <c r="B1118" s="53"/>
      <c r="C1118" s="72"/>
      <c r="D1118" s="76" t="s">
        <v>778</v>
      </c>
      <c r="E1118" s="56"/>
      <c r="F1118" s="57">
        <v>1</v>
      </c>
      <c r="G1118" s="57">
        <v>17.329999999999998</v>
      </c>
      <c r="H1118" s="57"/>
      <c r="I1118" s="57"/>
      <c r="J1118" s="57"/>
      <c r="K1118" s="57">
        <f t="shared" ref="K1118:K1130" si="176">PRODUCT(F1118:I1118)</f>
        <v>17.329999999999998</v>
      </c>
      <c r="L1118" s="57"/>
      <c r="M1118" s="58"/>
      <c r="N1118" s="59"/>
      <c r="O1118" s="73"/>
    </row>
    <row r="1119" spans="1:15" x14ac:dyDescent="0.3">
      <c r="A1119" s="52">
        <v>10074</v>
      </c>
      <c r="B1119" s="53"/>
      <c r="C1119" s="72"/>
      <c r="D1119" s="76" t="s">
        <v>779</v>
      </c>
      <c r="E1119" s="56"/>
      <c r="F1119" s="57">
        <v>1</v>
      </c>
      <c r="G1119" s="57">
        <v>26.963999999999999</v>
      </c>
      <c r="H1119" s="57"/>
      <c r="I1119" s="57"/>
      <c r="J1119" s="57"/>
      <c r="K1119" s="57">
        <f t="shared" si="176"/>
        <v>26.963999999999999</v>
      </c>
      <c r="L1119" s="57"/>
      <c r="M1119" s="58"/>
      <c r="N1119" s="59"/>
      <c r="O1119" s="73"/>
    </row>
    <row r="1120" spans="1:15" x14ac:dyDescent="0.3">
      <c r="A1120" s="52">
        <v>10075</v>
      </c>
      <c r="B1120" s="53"/>
      <c r="C1120" s="72"/>
      <c r="D1120" s="76" t="s">
        <v>780</v>
      </c>
      <c r="E1120" s="56"/>
      <c r="F1120" s="57">
        <v>1</v>
      </c>
      <c r="G1120" s="57">
        <v>4.1580000000000004</v>
      </c>
      <c r="H1120" s="57"/>
      <c r="I1120" s="57"/>
      <c r="J1120" s="57"/>
      <c r="K1120" s="57">
        <f t="shared" si="176"/>
        <v>4.1580000000000004</v>
      </c>
      <c r="L1120" s="57"/>
      <c r="M1120" s="58"/>
      <c r="N1120" s="59"/>
      <c r="O1120" s="73"/>
    </row>
    <row r="1121" spans="1:15" x14ac:dyDescent="0.3">
      <c r="A1121" s="52">
        <v>10076</v>
      </c>
      <c r="B1121" s="53"/>
      <c r="C1121" s="72"/>
      <c r="D1121" s="76" t="s">
        <v>781</v>
      </c>
      <c r="E1121" s="56"/>
      <c r="F1121" s="57">
        <v>1</v>
      </c>
      <c r="G1121" s="57">
        <v>20.507000000000001</v>
      </c>
      <c r="H1121" s="57"/>
      <c r="I1121" s="57"/>
      <c r="J1121" s="57"/>
      <c r="K1121" s="57">
        <f t="shared" si="176"/>
        <v>20.507000000000001</v>
      </c>
      <c r="L1121" s="57"/>
      <c r="M1121" s="58"/>
      <c r="N1121" s="59"/>
      <c r="O1121" s="73"/>
    </row>
    <row r="1122" spans="1:15" x14ac:dyDescent="0.3">
      <c r="A1122" s="52">
        <v>10077</v>
      </c>
      <c r="B1122" s="53"/>
      <c r="C1122" s="72"/>
      <c r="D1122" s="76" t="s">
        <v>782</v>
      </c>
      <c r="E1122" s="56"/>
      <c r="F1122" s="57">
        <v>1</v>
      </c>
      <c r="G1122" s="57">
        <v>19.431000000000001</v>
      </c>
      <c r="H1122" s="57"/>
      <c r="I1122" s="57"/>
      <c r="J1122" s="57"/>
      <c r="K1122" s="57">
        <f t="shared" si="176"/>
        <v>19.431000000000001</v>
      </c>
      <c r="L1122" s="57"/>
      <c r="M1122" s="58"/>
      <c r="N1122" s="59"/>
      <c r="O1122" s="73"/>
    </row>
    <row r="1123" spans="1:15" x14ac:dyDescent="0.3">
      <c r="A1123" s="52">
        <v>10078</v>
      </c>
      <c r="B1123" s="53"/>
      <c r="C1123" s="72"/>
      <c r="D1123" s="76" t="s">
        <v>783</v>
      </c>
      <c r="E1123" s="56"/>
      <c r="F1123" s="57">
        <v>1</v>
      </c>
      <c r="G1123" s="57">
        <v>6.9720000000000004</v>
      </c>
      <c r="H1123" s="57"/>
      <c r="I1123" s="57"/>
      <c r="J1123" s="57"/>
      <c r="K1123" s="57">
        <f t="shared" si="176"/>
        <v>6.9720000000000004</v>
      </c>
      <c r="L1123" s="57"/>
      <c r="M1123" s="58"/>
      <c r="N1123" s="59"/>
      <c r="O1123" s="73"/>
    </row>
    <row r="1124" spans="1:15" x14ac:dyDescent="0.3">
      <c r="A1124" s="52">
        <v>10079</v>
      </c>
      <c r="B1124" s="53"/>
      <c r="C1124" s="72"/>
      <c r="D1124" s="76" t="s">
        <v>784</v>
      </c>
      <c r="E1124" s="56"/>
      <c r="F1124" s="57">
        <v>1</v>
      </c>
      <c r="G1124" s="57">
        <v>1.4219999999999999</v>
      </c>
      <c r="H1124" s="57"/>
      <c r="I1124" s="57"/>
      <c r="J1124" s="57"/>
      <c r="K1124" s="57">
        <f t="shared" si="176"/>
        <v>1.4219999999999999</v>
      </c>
      <c r="L1124" s="57"/>
      <c r="M1124" s="58"/>
      <c r="N1124" s="59"/>
      <c r="O1124" s="73"/>
    </row>
    <row r="1125" spans="1:15" x14ac:dyDescent="0.3">
      <c r="A1125" s="52">
        <v>10080</v>
      </c>
      <c r="B1125" s="53"/>
      <c r="C1125" s="72"/>
      <c r="D1125" s="76" t="s">
        <v>785</v>
      </c>
      <c r="E1125" s="56"/>
      <c r="F1125" s="57">
        <v>1</v>
      </c>
      <c r="G1125" s="57">
        <v>28.379000000000001</v>
      </c>
      <c r="H1125" s="57"/>
      <c r="I1125" s="57"/>
      <c r="J1125" s="57"/>
      <c r="K1125" s="57">
        <f t="shared" si="176"/>
        <v>28.379000000000001</v>
      </c>
      <c r="L1125" s="57"/>
      <c r="M1125" s="58"/>
      <c r="N1125" s="59"/>
      <c r="O1125" s="73"/>
    </row>
    <row r="1126" spans="1:15" x14ac:dyDescent="0.3">
      <c r="A1126" s="52">
        <v>10081</v>
      </c>
      <c r="B1126" s="53"/>
      <c r="C1126" s="72"/>
      <c r="D1126" s="76" t="s">
        <v>786</v>
      </c>
      <c r="E1126" s="56"/>
      <c r="F1126" s="57">
        <v>1</v>
      </c>
      <c r="G1126" s="57">
        <v>7.1980000000000004</v>
      </c>
      <c r="H1126" s="57"/>
      <c r="I1126" s="57"/>
      <c r="J1126" s="57"/>
      <c r="K1126" s="57">
        <f t="shared" si="176"/>
        <v>7.1980000000000004</v>
      </c>
      <c r="L1126" s="57"/>
      <c r="M1126" s="58"/>
      <c r="N1126" s="59"/>
      <c r="O1126" s="73"/>
    </row>
    <row r="1127" spans="1:15" x14ac:dyDescent="0.3">
      <c r="A1127" s="52">
        <v>10082</v>
      </c>
      <c r="B1127" s="53"/>
      <c r="C1127" s="72"/>
      <c r="D1127" s="76" t="s">
        <v>787</v>
      </c>
      <c r="E1127" s="56"/>
      <c r="F1127" s="57">
        <v>1</v>
      </c>
      <c r="G1127" s="57">
        <v>23.815999999999999</v>
      </c>
      <c r="H1127" s="57"/>
      <c r="I1127" s="57"/>
      <c r="J1127" s="57"/>
      <c r="K1127" s="57">
        <f t="shared" si="176"/>
        <v>23.815999999999999</v>
      </c>
      <c r="L1127" s="57"/>
      <c r="M1127" s="58"/>
      <c r="N1127" s="59"/>
      <c r="O1127" s="73"/>
    </row>
    <row r="1128" spans="1:15" x14ac:dyDescent="0.3">
      <c r="A1128" s="52">
        <v>10083</v>
      </c>
      <c r="B1128" s="53"/>
      <c r="C1128" s="72"/>
      <c r="D1128" s="76" t="s">
        <v>788</v>
      </c>
      <c r="E1128" s="56"/>
      <c r="F1128" s="57">
        <v>1</v>
      </c>
      <c r="G1128" s="57">
        <v>12.032999999999999</v>
      </c>
      <c r="H1128" s="57"/>
      <c r="I1128" s="57"/>
      <c r="J1128" s="57"/>
      <c r="K1128" s="57">
        <f t="shared" si="176"/>
        <v>12.032999999999999</v>
      </c>
      <c r="L1128" s="57"/>
      <c r="M1128" s="58"/>
      <c r="N1128" s="59"/>
      <c r="O1128" s="73"/>
    </row>
    <row r="1129" spans="1:15" x14ac:dyDescent="0.3">
      <c r="A1129" s="52">
        <v>10084</v>
      </c>
      <c r="B1129" s="53"/>
      <c r="C1129" s="72"/>
      <c r="D1129" s="76" t="s">
        <v>789</v>
      </c>
      <c r="E1129" s="56"/>
      <c r="F1129" s="57">
        <v>1</v>
      </c>
      <c r="G1129" s="57">
        <v>8.5950000000000006</v>
      </c>
      <c r="H1129" s="57"/>
      <c r="I1129" s="57"/>
      <c r="J1129" s="57"/>
      <c r="K1129" s="57">
        <f t="shared" si="176"/>
        <v>8.5950000000000006</v>
      </c>
      <c r="L1129" s="57"/>
      <c r="M1129" s="58"/>
      <c r="N1129" s="59"/>
      <c r="O1129" s="73"/>
    </row>
    <row r="1130" spans="1:15" x14ac:dyDescent="0.3">
      <c r="A1130" s="52">
        <v>10085</v>
      </c>
      <c r="B1130" s="53"/>
      <c r="C1130" s="72"/>
      <c r="D1130" s="76" t="s">
        <v>790</v>
      </c>
      <c r="E1130" s="56"/>
      <c r="F1130" s="57">
        <v>1</v>
      </c>
      <c r="G1130" s="57">
        <v>22.64</v>
      </c>
      <c r="H1130" s="57"/>
      <c r="I1130" s="57"/>
      <c r="J1130" s="57"/>
      <c r="K1130" s="57">
        <f t="shared" si="176"/>
        <v>22.64</v>
      </c>
      <c r="L1130" s="57"/>
      <c r="M1130" s="58"/>
      <c r="N1130" s="59"/>
      <c r="O1130" s="73"/>
    </row>
    <row r="1131" spans="1:15" ht="32.25" customHeight="1" x14ac:dyDescent="0.3">
      <c r="A1131" s="52">
        <v>10086</v>
      </c>
      <c r="B1131" s="53" t="s">
        <v>21</v>
      </c>
      <c r="C1131" s="72" t="s">
        <v>791</v>
      </c>
      <c r="D1131" s="60" t="s">
        <v>792</v>
      </c>
      <c r="E1131" s="56" t="s">
        <v>36</v>
      </c>
      <c r="F1131" s="57"/>
      <c r="G1131" s="57"/>
      <c r="H1131" s="57"/>
      <c r="I1131" s="57"/>
      <c r="J1131" s="57"/>
      <c r="K1131" s="57"/>
      <c r="L1131" s="57">
        <f>SUM(K1132:K1145)</f>
        <v>1005.705</v>
      </c>
      <c r="M1131" s="58">
        <v>1005.705</v>
      </c>
      <c r="N1131" s="59"/>
      <c r="O1131" s="73">
        <f t="shared" si="175"/>
        <v>0</v>
      </c>
    </row>
    <row r="1132" spans="1:15" ht="15" customHeight="1" x14ac:dyDescent="0.3">
      <c r="A1132" s="52">
        <v>10087</v>
      </c>
      <c r="B1132" s="53"/>
      <c r="C1132" s="72"/>
      <c r="D1132" s="76" t="s">
        <v>777</v>
      </c>
      <c r="E1132" s="56"/>
      <c r="F1132" s="57">
        <v>1</v>
      </c>
      <c r="G1132" s="57">
        <v>768.48199999999997</v>
      </c>
      <c r="H1132" s="57"/>
      <c r="I1132" s="57"/>
      <c r="J1132" s="57"/>
      <c r="K1132" s="57">
        <f>PRODUCT(F1132:I1132)</f>
        <v>768.48199999999997</v>
      </c>
      <c r="L1132" s="57"/>
      <c r="M1132" s="58"/>
      <c r="N1132" s="59"/>
      <c r="O1132" s="73"/>
    </row>
    <row r="1133" spans="1:15" ht="15" customHeight="1" x14ac:dyDescent="0.3">
      <c r="A1133" s="52">
        <v>10088</v>
      </c>
      <c r="B1133" s="53"/>
      <c r="C1133" s="72"/>
      <c r="D1133" s="76" t="s">
        <v>778</v>
      </c>
      <c r="E1133" s="56"/>
      <c r="F1133" s="57">
        <v>1</v>
      </c>
      <c r="G1133" s="57">
        <v>40.792999999999999</v>
      </c>
      <c r="H1133" s="57"/>
      <c r="I1133" s="57"/>
      <c r="J1133" s="57"/>
      <c r="K1133" s="57">
        <f t="shared" ref="K1133:K1145" si="177">PRODUCT(F1133:I1133)</f>
        <v>40.792999999999999</v>
      </c>
      <c r="L1133" s="57"/>
      <c r="M1133" s="58"/>
      <c r="N1133" s="59"/>
      <c r="O1133" s="73"/>
    </row>
    <row r="1134" spans="1:15" ht="15" customHeight="1" x14ac:dyDescent="0.3">
      <c r="A1134" s="52">
        <v>10089</v>
      </c>
      <c r="B1134" s="53"/>
      <c r="C1134" s="72"/>
      <c r="D1134" s="76" t="s">
        <v>779</v>
      </c>
      <c r="E1134" s="56"/>
      <c r="F1134" s="57">
        <v>1</v>
      </c>
      <c r="G1134" s="57">
        <v>26.963999999999999</v>
      </c>
      <c r="H1134" s="57"/>
      <c r="I1134" s="57"/>
      <c r="J1134" s="57"/>
      <c r="K1134" s="57">
        <f t="shared" si="177"/>
        <v>26.963999999999999</v>
      </c>
      <c r="L1134" s="57"/>
      <c r="M1134" s="58"/>
      <c r="N1134" s="59"/>
      <c r="O1134" s="73"/>
    </row>
    <row r="1135" spans="1:15" ht="15" customHeight="1" x14ac:dyDescent="0.3">
      <c r="A1135" s="52">
        <v>10090</v>
      </c>
      <c r="B1135" s="53"/>
      <c r="C1135" s="72"/>
      <c r="D1135" s="76" t="s">
        <v>780</v>
      </c>
      <c r="E1135" s="56"/>
      <c r="F1135" s="57">
        <v>1</v>
      </c>
      <c r="G1135" s="57">
        <v>4.1580000000000004</v>
      </c>
      <c r="H1135" s="57"/>
      <c r="I1135" s="57"/>
      <c r="J1135" s="57"/>
      <c r="K1135" s="57">
        <f t="shared" si="177"/>
        <v>4.1580000000000004</v>
      </c>
      <c r="L1135" s="57"/>
      <c r="M1135" s="58"/>
      <c r="N1135" s="59"/>
      <c r="O1135" s="73"/>
    </row>
    <row r="1136" spans="1:15" ht="15" customHeight="1" x14ac:dyDescent="0.3">
      <c r="A1136" s="52">
        <v>10091</v>
      </c>
      <c r="B1136" s="53"/>
      <c r="C1136" s="72"/>
      <c r="D1136" s="76" t="s">
        <v>781</v>
      </c>
      <c r="E1136" s="56"/>
      <c r="F1136" s="57">
        <v>1</v>
      </c>
      <c r="G1136" s="57">
        <v>20.507000000000001</v>
      </c>
      <c r="H1136" s="57"/>
      <c r="I1136" s="57"/>
      <c r="J1136" s="57"/>
      <c r="K1136" s="57">
        <f t="shared" si="177"/>
        <v>20.507000000000001</v>
      </c>
      <c r="L1136" s="57"/>
      <c r="M1136" s="58"/>
      <c r="N1136" s="59"/>
      <c r="O1136" s="73"/>
    </row>
    <row r="1137" spans="1:15" ht="15" customHeight="1" x14ac:dyDescent="0.3">
      <c r="A1137" s="52">
        <v>10092</v>
      </c>
      <c r="B1137" s="53"/>
      <c r="C1137" s="72"/>
      <c r="D1137" s="76" t="s">
        <v>782</v>
      </c>
      <c r="E1137" s="56"/>
      <c r="F1137" s="57">
        <v>1</v>
      </c>
      <c r="G1137" s="57">
        <v>19.431000000000001</v>
      </c>
      <c r="H1137" s="57"/>
      <c r="I1137" s="57"/>
      <c r="J1137" s="57"/>
      <c r="K1137" s="57">
        <f t="shared" si="177"/>
        <v>19.431000000000001</v>
      </c>
      <c r="L1137" s="57"/>
      <c r="M1137" s="58"/>
      <c r="N1137" s="59"/>
      <c r="O1137" s="73"/>
    </row>
    <row r="1138" spans="1:15" ht="15" customHeight="1" x14ac:dyDescent="0.3">
      <c r="A1138" s="52">
        <v>10093</v>
      </c>
      <c r="B1138" s="53"/>
      <c r="C1138" s="72"/>
      <c r="D1138" s="76" t="s">
        <v>783</v>
      </c>
      <c r="E1138" s="56"/>
      <c r="F1138" s="57">
        <v>1</v>
      </c>
      <c r="G1138" s="57">
        <v>6.9720000000000004</v>
      </c>
      <c r="H1138" s="57"/>
      <c r="I1138" s="57"/>
      <c r="J1138" s="57"/>
      <c r="K1138" s="57">
        <f t="shared" si="177"/>
        <v>6.9720000000000004</v>
      </c>
      <c r="L1138" s="57"/>
      <c r="M1138" s="58"/>
      <c r="N1138" s="59"/>
      <c r="O1138" s="73"/>
    </row>
    <row r="1139" spans="1:15" ht="15" customHeight="1" x14ac:dyDescent="0.3">
      <c r="A1139" s="52">
        <v>10094</v>
      </c>
      <c r="B1139" s="53"/>
      <c r="C1139" s="72"/>
      <c r="D1139" s="76" t="s">
        <v>784</v>
      </c>
      <c r="E1139" s="56"/>
      <c r="F1139" s="57">
        <v>1</v>
      </c>
      <c r="G1139" s="57">
        <v>1.4219999999999999</v>
      </c>
      <c r="H1139" s="57"/>
      <c r="I1139" s="57"/>
      <c r="J1139" s="57"/>
      <c r="K1139" s="57">
        <f t="shared" si="177"/>
        <v>1.4219999999999999</v>
      </c>
      <c r="L1139" s="57"/>
      <c r="M1139" s="58"/>
      <c r="N1139" s="59"/>
      <c r="O1139" s="73"/>
    </row>
    <row r="1140" spans="1:15" ht="15" customHeight="1" x14ac:dyDescent="0.3">
      <c r="A1140" s="52">
        <v>10095</v>
      </c>
      <c r="B1140" s="53"/>
      <c r="C1140" s="72"/>
      <c r="D1140" s="76" t="s">
        <v>785</v>
      </c>
      <c r="E1140" s="56"/>
      <c r="F1140" s="57">
        <v>1</v>
      </c>
      <c r="G1140" s="57">
        <v>42.694000000000003</v>
      </c>
      <c r="H1140" s="57"/>
      <c r="I1140" s="57"/>
      <c r="J1140" s="57"/>
      <c r="K1140" s="57">
        <f t="shared" si="177"/>
        <v>42.694000000000003</v>
      </c>
      <c r="L1140" s="57"/>
      <c r="M1140" s="58"/>
      <c r="N1140" s="59"/>
      <c r="O1140" s="73"/>
    </row>
    <row r="1141" spans="1:15" ht="15" customHeight="1" x14ac:dyDescent="0.3">
      <c r="A1141" s="52">
        <v>10096</v>
      </c>
      <c r="B1141" s="53"/>
      <c r="C1141" s="72"/>
      <c r="D1141" s="76" t="s">
        <v>786</v>
      </c>
      <c r="E1141" s="56"/>
      <c r="F1141" s="57">
        <v>1</v>
      </c>
      <c r="G1141" s="57">
        <v>7.1980000000000004</v>
      </c>
      <c r="H1141" s="57"/>
      <c r="I1141" s="57"/>
      <c r="J1141" s="57"/>
      <c r="K1141" s="57">
        <f t="shared" si="177"/>
        <v>7.1980000000000004</v>
      </c>
      <c r="L1141" s="57"/>
      <c r="M1141" s="58"/>
      <c r="N1141" s="59"/>
      <c r="O1141" s="73"/>
    </row>
    <row r="1142" spans="1:15" ht="15" customHeight="1" x14ac:dyDescent="0.3">
      <c r="A1142" s="52">
        <v>10097</v>
      </c>
      <c r="B1142" s="53"/>
      <c r="C1142" s="72"/>
      <c r="D1142" s="76" t="s">
        <v>787</v>
      </c>
      <c r="E1142" s="56"/>
      <c r="F1142" s="57">
        <v>1</v>
      </c>
      <c r="G1142" s="57">
        <v>23.815999999999999</v>
      </c>
      <c r="H1142" s="57"/>
      <c r="I1142" s="57"/>
      <c r="J1142" s="57"/>
      <c r="K1142" s="57">
        <f t="shared" si="177"/>
        <v>23.815999999999999</v>
      </c>
      <c r="L1142" s="57"/>
      <c r="M1142" s="58"/>
      <c r="N1142" s="59"/>
      <c r="O1142" s="73"/>
    </row>
    <row r="1143" spans="1:15" ht="15" customHeight="1" x14ac:dyDescent="0.3">
      <c r="A1143" s="52">
        <v>10098</v>
      </c>
      <c r="B1143" s="53"/>
      <c r="C1143" s="72"/>
      <c r="D1143" s="76" t="s">
        <v>788</v>
      </c>
      <c r="E1143" s="56"/>
      <c r="F1143" s="57">
        <v>1</v>
      </c>
      <c r="G1143" s="57">
        <v>12.032999999999999</v>
      </c>
      <c r="H1143" s="57"/>
      <c r="I1143" s="57"/>
      <c r="J1143" s="57"/>
      <c r="K1143" s="57">
        <f t="shared" si="177"/>
        <v>12.032999999999999</v>
      </c>
      <c r="L1143" s="57"/>
      <c r="M1143" s="58"/>
      <c r="N1143" s="59"/>
      <c r="O1143" s="73"/>
    </row>
    <row r="1144" spans="1:15" ht="15" customHeight="1" x14ac:dyDescent="0.3">
      <c r="A1144" s="52">
        <v>10099</v>
      </c>
      <c r="B1144" s="53"/>
      <c r="C1144" s="72"/>
      <c r="D1144" s="76" t="s">
        <v>789</v>
      </c>
      <c r="E1144" s="56"/>
      <c r="F1144" s="57">
        <v>1</v>
      </c>
      <c r="G1144" s="57">
        <v>8.5950000000000006</v>
      </c>
      <c r="H1144" s="57"/>
      <c r="I1144" s="57"/>
      <c r="J1144" s="57"/>
      <c r="K1144" s="57">
        <f t="shared" si="177"/>
        <v>8.5950000000000006</v>
      </c>
      <c r="L1144" s="57"/>
      <c r="M1144" s="58"/>
      <c r="N1144" s="59"/>
      <c r="O1144" s="73"/>
    </row>
    <row r="1145" spans="1:15" ht="15" customHeight="1" x14ac:dyDescent="0.3">
      <c r="A1145" s="52">
        <v>10100</v>
      </c>
      <c r="B1145" s="53"/>
      <c r="C1145" s="72"/>
      <c r="D1145" s="76" t="s">
        <v>790</v>
      </c>
      <c r="E1145" s="56"/>
      <c r="F1145" s="57">
        <v>1</v>
      </c>
      <c r="G1145" s="57">
        <v>22.64</v>
      </c>
      <c r="H1145" s="57"/>
      <c r="I1145" s="57"/>
      <c r="J1145" s="57"/>
      <c r="K1145" s="57">
        <f t="shared" si="177"/>
        <v>22.64</v>
      </c>
      <c r="L1145" s="57"/>
      <c r="M1145" s="58"/>
      <c r="N1145" s="59"/>
      <c r="O1145" s="73"/>
    </row>
    <row r="1146" spans="1:15" ht="115.2" x14ac:dyDescent="0.3">
      <c r="A1146" s="52">
        <v>10101</v>
      </c>
      <c r="B1146" s="53" t="s">
        <v>21</v>
      </c>
      <c r="C1146" s="72" t="s">
        <v>793</v>
      </c>
      <c r="D1146" s="60" t="s">
        <v>794</v>
      </c>
      <c r="E1146" s="56" t="s">
        <v>36</v>
      </c>
      <c r="F1146" s="57"/>
      <c r="G1146" s="57"/>
      <c r="H1146" s="57"/>
      <c r="I1146" s="57"/>
      <c r="J1146" s="57"/>
      <c r="K1146" s="57"/>
      <c r="L1146" s="57">
        <f>SUM(K1147:K1161)</f>
        <v>460.81184999999999</v>
      </c>
      <c r="M1146" s="58">
        <v>460.81200000000001</v>
      </c>
      <c r="N1146" s="59"/>
      <c r="O1146" s="73">
        <f t="shared" si="175"/>
        <v>0</v>
      </c>
    </row>
    <row r="1147" spans="1:15" x14ac:dyDescent="0.3">
      <c r="A1147" s="52">
        <v>10102</v>
      </c>
      <c r="B1147" s="53"/>
      <c r="C1147" s="72"/>
      <c r="D1147" s="76" t="s">
        <v>795</v>
      </c>
      <c r="E1147" s="56"/>
      <c r="F1147" s="57"/>
      <c r="G1147" s="57"/>
      <c r="H1147" s="57"/>
      <c r="I1147" s="57"/>
      <c r="J1147" s="57"/>
      <c r="K1147" s="57">
        <f>SUM(J1148:J1149)</f>
        <v>22.74</v>
      </c>
      <c r="L1147" s="57"/>
      <c r="M1147" s="58"/>
      <c r="N1147" s="59"/>
      <c r="O1147" s="73"/>
    </row>
    <row r="1148" spans="1:15" x14ac:dyDescent="0.3">
      <c r="A1148" s="52">
        <v>10103</v>
      </c>
      <c r="B1148" s="53"/>
      <c r="C1148" s="72"/>
      <c r="D1148" s="76" t="s">
        <v>796</v>
      </c>
      <c r="E1148" s="56"/>
      <c r="F1148" s="57">
        <v>1</v>
      </c>
      <c r="G1148" s="57">
        <v>2.7</v>
      </c>
      <c r="H1148" s="57"/>
      <c r="I1148" s="57">
        <v>2.2000000000000002</v>
      </c>
      <c r="J1148" s="57">
        <f>PRODUCT(F1148:I1148)</f>
        <v>5.9400000000000013</v>
      </c>
      <c r="K1148" s="57"/>
      <c r="L1148" s="57"/>
      <c r="M1148" s="58"/>
      <c r="N1148" s="59"/>
      <c r="O1148" s="73"/>
    </row>
    <row r="1149" spans="1:15" x14ac:dyDescent="0.3">
      <c r="A1149" s="52">
        <v>10104</v>
      </c>
      <c r="B1149" s="53"/>
      <c r="C1149" s="72"/>
      <c r="D1149" s="76" t="s">
        <v>797</v>
      </c>
      <c r="E1149" s="56"/>
      <c r="F1149" s="57">
        <v>1</v>
      </c>
      <c r="G1149" s="57">
        <v>5.6</v>
      </c>
      <c r="H1149" s="57"/>
      <c r="I1149" s="57">
        <v>3</v>
      </c>
      <c r="J1149" s="57">
        <f>PRODUCT(F1149:I1149)</f>
        <v>16.799999999999997</v>
      </c>
      <c r="K1149" s="57"/>
      <c r="L1149" s="57"/>
      <c r="M1149" s="58"/>
      <c r="N1149" s="59"/>
      <c r="O1149" s="73"/>
    </row>
    <row r="1150" spans="1:15" x14ac:dyDescent="0.3">
      <c r="A1150" s="52">
        <v>10105</v>
      </c>
      <c r="B1150" s="53"/>
      <c r="C1150" s="72"/>
      <c r="D1150" s="76" t="s">
        <v>798</v>
      </c>
      <c r="E1150" s="56"/>
      <c r="F1150" s="57"/>
      <c r="G1150" s="57"/>
      <c r="H1150" s="57"/>
      <c r="I1150" s="57"/>
      <c r="J1150" s="57"/>
      <c r="K1150" s="57">
        <f>SUM(J1151:J1161)</f>
        <v>438.07184999999998</v>
      </c>
      <c r="L1150" s="57"/>
      <c r="M1150" s="58"/>
      <c r="N1150" s="59"/>
      <c r="O1150" s="73"/>
    </row>
    <row r="1151" spans="1:15" x14ac:dyDescent="0.3">
      <c r="A1151" s="52">
        <v>10106</v>
      </c>
      <c r="B1151" s="53"/>
      <c r="C1151" s="72"/>
      <c r="D1151" s="76" t="s">
        <v>777</v>
      </c>
      <c r="E1151" s="56"/>
      <c r="F1151" s="57">
        <v>1</v>
      </c>
      <c r="G1151" s="57">
        <f>17.761+(3*8.364)</f>
        <v>42.853000000000002</v>
      </c>
      <c r="H1151" s="57"/>
      <c r="I1151" s="57">
        <v>3</v>
      </c>
      <c r="J1151" s="57">
        <f>PRODUCT(F1151:I1151)</f>
        <v>128.559</v>
      </c>
      <c r="K1151" s="57"/>
      <c r="L1151" s="57"/>
      <c r="M1151" s="58"/>
      <c r="N1151" s="59"/>
      <c r="O1151" s="73"/>
    </row>
    <row r="1152" spans="1:15" x14ac:dyDescent="0.3">
      <c r="A1152" s="52">
        <v>10107</v>
      </c>
      <c r="B1152" s="53"/>
      <c r="C1152" s="72"/>
      <c r="D1152" s="76" t="s">
        <v>778</v>
      </c>
      <c r="E1152" s="56"/>
      <c r="F1152" s="57">
        <v>1</v>
      </c>
      <c r="G1152" s="57">
        <v>24.710999999999999</v>
      </c>
      <c r="H1152" s="57"/>
      <c r="I1152" s="57">
        <v>3</v>
      </c>
      <c r="J1152" s="57">
        <f t="shared" ref="J1152:J1158" si="178">PRODUCT(F1152:I1152)</f>
        <v>74.132999999999996</v>
      </c>
      <c r="K1152" s="57"/>
      <c r="L1152" s="57"/>
      <c r="M1152" s="58"/>
      <c r="N1152" s="59"/>
      <c r="O1152" s="73"/>
    </row>
    <row r="1153" spans="1:15" x14ac:dyDescent="0.3">
      <c r="A1153" s="52">
        <v>10108</v>
      </c>
      <c r="B1153" s="53"/>
      <c r="C1153" s="72"/>
      <c r="D1153" s="76" t="s">
        <v>779</v>
      </c>
      <c r="E1153" s="56"/>
      <c r="F1153" s="57">
        <v>1</v>
      </c>
      <c r="G1153" s="57">
        <v>14.96</v>
      </c>
      <c r="H1153" s="57"/>
      <c r="I1153" s="57">
        <v>3</v>
      </c>
      <c r="J1153" s="57">
        <f t="shared" si="178"/>
        <v>44.88</v>
      </c>
      <c r="K1153" s="57"/>
      <c r="L1153" s="57"/>
      <c r="M1153" s="58"/>
      <c r="N1153" s="59"/>
      <c r="O1153" s="73"/>
    </row>
    <row r="1154" spans="1:15" x14ac:dyDescent="0.3">
      <c r="A1154" s="52">
        <v>10109</v>
      </c>
      <c r="B1154" s="53"/>
      <c r="C1154" s="72"/>
      <c r="D1154" s="76" t="s">
        <v>780</v>
      </c>
      <c r="E1154" s="56"/>
      <c r="F1154" s="57">
        <v>1</v>
      </c>
      <c r="G1154" s="57">
        <v>14.105</v>
      </c>
      <c r="H1154" s="57"/>
      <c r="I1154" s="57">
        <v>3</v>
      </c>
      <c r="J1154" s="57">
        <f t="shared" si="178"/>
        <v>42.314999999999998</v>
      </c>
      <c r="K1154" s="57"/>
      <c r="L1154" s="57"/>
      <c r="M1154" s="58"/>
      <c r="N1154" s="59"/>
      <c r="O1154" s="73"/>
    </row>
    <row r="1155" spans="1:15" x14ac:dyDescent="0.3">
      <c r="A1155" s="52">
        <v>10110</v>
      </c>
      <c r="B1155" s="53"/>
      <c r="C1155" s="72"/>
      <c r="D1155" s="76" t="s">
        <v>781</v>
      </c>
      <c r="E1155" s="56"/>
      <c r="F1155" s="57">
        <v>1</v>
      </c>
      <c r="G1155" s="57">
        <v>20.5</v>
      </c>
      <c r="H1155" s="57"/>
      <c r="I1155" s="57">
        <v>3</v>
      </c>
      <c r="J1155" s="57">
        <f t="shared" si="178"/>
        <v>61.5</v>
      </c>
      <c r="K1155" s="57"/>
      <c r="L1155" s="57"/>
      <c r="M1155" s="58"/>
      <c r="N1155" s="59"/>
      <c r="O1155" s="73"/>
    </row>
    <row r="1156" spans="1:15" x14ac:dyDescent="0.3">
      <c r="A1156" s="52">
        <v>10111</v>
      </c>
      <c r="B1156" s="53"/>
      <c r="C1156" s="72"/>
      <c r="D1156" s="76" t="s">
        <v>782</v>
      </c>
      <c r="E1156" s="56"/>
      <c r="F1156" s="57">
        <v>1</v>
      </c>
      <c r="G1156" s="57">
        <v>4</v>
      </c>
      <c r="H1156" s="57"/>
      <c r="I1156" s="57">
        <v>3</v>
      </c>
      <c r="J1156" s="57">
        <f t="shared" si="178"/>
        <v>12</v>
      </c>
      <c r="K1156" s="57"/>
      <c r="L1156" s="57"/>
      <c r="M1156" s="58"/>
      <c r="N1156" s="59"/>
      <c r="O1156" s="73"/>
    </row>
    <row r="1157" spans="1:15" x14ac:dyDescent="0.3">
      <c r="A1157" s="52">
        <v>10112</v>
      </c>
      <c r="B1157" s="53"/>
      <c r="C1157" s="72"/>
      <c r="D1157" s="76" t="s">
        <v>783</v>
      </c>
      <c r="E1157" s="56"/>
      <c r="F1157" s="57">
        <v>1</v>
      </c>
      <c r="G1157" s="57">
        <v>2.4550000000000001</v>
      </c>
      <c r="H1157" s="57"/>
      <c r="I1157" s="57">
        <v>3</v>
      </c>
      <c r="J1157" s="57">
        <f t="shared" si="178"/>
        <v>7.3650000000000002</v>
      </c>
      <c r="K1157" s="57"/>
      <c r="L1157" s="57"/>
      <c r="M1157" s="58"/>
      <c r="N1157" s="59"/>
      <c r="O1157" s="73"/>
    </row>
    <row r="1158" spans="1:15" x14ac:dyDescent="0.3">
      <c r="A1158" s="52">
        <v>10113</v>
      </c>
      <c r="B1158" s="53"/>
      <c r="C1158" s="72"/>
      <c r="D1158" s="76" t="s">
        <v>785</v>
      </c>
      <c r="E1158" s="56"/>
      <c r="F1158" s="57">
        <v>1</v>
      </c>
      <c r="G1158" s="57">
        <v>7.0960000000000001</v>
      </c>
      <c r="H1158" s="57"/>
      <c r="I1158" s="57">
        <v>3.45</v>
      </c>
      <c r="J1158" s="57">
        <f t="shared" si="178"/>
        <v>24.481200000000001</v>
      </c>
      <c r="K1158" s="57"/>
      <c r="L1158" s="57"/>
      <c r="M1158" s="58"/>
      <c r="N1158" s="59"/>
      <c r="O1158" s="73"/>
    </row>
    <row r="1159" spans="1:15" x14ac:dyDescent="0.3">
      <c r="A1159" s="52">
        <v>10114</v>
      </c>
      <c r="B1159" s="53"/>
      <c r="C1159" s="72"/>
      <c r="D1159" s="76" t="s">
        <v>786</v>
      </c>
      <c r="E1159" s="56"/>
      <c r="F1159" s="57">
        <v>1</v>
      </c>
      <c r="G1159" s="57">
        <v>3.552</v>
      </c>
      <c r="H1159" s="57"/>
      <c r="I1159" s="57">
        <v>3.45</v>
      </c>
      <c r="J1159" s="57">
        <f>PRODUCT(F1159:I1159)</f>
        <v>12.2544</v>
      </c>
      <c r="K1159" s="57"/>
      <c r="L1159" s="57"/>
      <c r="M1159" s="58"/>
      <c r="N1159" s="59"/>
      <c r="O1159" s="73"/>
    </row>
    <row r="1160" spans="1:15" x14ac:dyDescent="0.3">
      <c r="A1160" s="52">
        <v>10115</v>
      </c>
      <c r="B1160" s="53"/>
      <c r="C1160" s="72"/>
      <c r="D1160" s="76" t="s">
        <v>787</v>
      </c>
      <c r="E1160" s="56"/>
      <c r="F1160" s="57">
        <v>1</v>
      </c>
      <c r="G1160" s="57">
        <v>2.76</v>
      </c>
      <c r="H1160" s="57"/>
      <c r="I1160" s="57">
        <v>3.45</v>
      </c>
      <c r="J1160" s="57">
        <f t="shared" ref="J1160:J1161" si="179">PRODUCT(F1160:I1160)</f>
        <v>9.5220000000000002</v>
      </c>
      <c r="K1160" s="57"/>
      <c r="L1160" s="57"/>
      <c r="M1160" s="58"/>
      <c r="N1160" s="59"/>
      <c r="O1160" s="73"/>
    </row>
    <row r="1161" spans="1:15" x14ac:dyDescent="0.3">
      <c r="A1161" s="52">
        <v>10116</v>
      </c>
      <c r="B1161" s="53"/>
      <c r="C1161" s="72"/>
      <c r="D1161" s="76" t="s">
        <v>788</v>
      </c>
      <c r="E1161" s="56"/>
      <c r="F1161" s="57">
        <v>1</v>
      </c>
      <c r="G1161" s="57">
        <v>6.1050000000000004</v>
      </c>
      <c r="H1161" s="57"/>
      <c r="I1161" s="57">
        <v>3.45</v>
      </c>
      <c r="J1161" s="57">
        <f t="shared" si="179"/>
        <v>21.062250000000002</v>
      </c>
      <c r="K1161" s="57"/>
      <c r="L1161" s="57"/>
      <c r="M1161" s="58"/>
      <c r="N1161" s="59"/>
      <c r="O1161" s="73"/>
    </row>
    <row r="1162" spans="1:15" ht="57.6" collapsed="1" x14ac:dyDescent="0.3">
      <c r="A1162" s="52">
        <v>10117</v>
      </c>
      <c r="B1162" s="53" t="s">
        <v>21</v>
      </c>
      <c r="C1162" s="72" t="s">
        <v>799</v>
      </c>
      <c r="D1162" s="75" t="s">
        <v>800</v>
      </c>
      <c r="E1162" s="56" t="s">
        <v>36</v>
      </c>
      <c r="F1162" s="57"/>
      <c r="G1162" s="57"/>
      <c r="H1162" s="57"/>
      <c r="I1162" s="57"/>
      <c r="J1162" s="57"/>
      <c r="K1162" s="57"/>
      <c r="L1162" s="57">
        <f>SUM(J1163:J1166)</f>
        <v>143.80070000000001</v>
      </c>
      <c r="M1162" s="58">
        <v>143.80099999999999</v>
      </c>
      <c r="N1162" s="59"/>
      <c r="O1162" s="73">
        <f t="shared" si="175"/>
        <v>0</v>
      </c>
    </row>
    <row r="1163" spans="1:15" x14ac:dyDescent="0.3">
      <c r="A1163" s="52">
        <v>10118</v>
      </c>
      <c r="B1163" s="53"/>
      <c r="C1163" s="72"/>
      <c r="D1163" s="76" t="s">
        <v>801</v>
      </c>
      <c r="E1163" s="56"/>
      <c r="F1163" s="57">
        <v>6</v>
      </c>
      <c r="G1163" s="57">
        <v>5.75</v>
      </c>
      <c r="H1163" s="57"/>
      <c r="I1163" s="57">
        <v>2.6</v>
      </c>
      <c r="J1163" s="57">
        <f t="shared" ref="J1163:J1168" si="180">PRODUCT(F1163:I1163)</f>
        <v>89.7</v>
      </c>
      <c r="K1163" s="57"/>
      <c r="L1163" s="57"/>
      <c r="M1163" s="58"/>
      <c r="N1163" s="59"/>
      <c r="O1163" s="73"/>
    </row>
    <row r="1164" spans="1:15" x14ac:dyDescent="0.3">
      <c r="A1164" s="52">
        <v>10119</v>
      </c>
      <c r="B1164" s="53"/>
      <c r="C1164" s="72"/>
      <c r="D1164" s="76" t="s">
        <v>802</v>
      </c>
      <c r="E1164" s="56"/>
      <c r="F1164" s="57">
        <v>1</v>
      </c>
      <c r="G1164" s="57">
        <v>1.867</v>
      </c>
      <c r="H1164" s="57"/>
      <c r="I1164" s="57">
        <v>2.1</v>
      </c>
      <c r="J1164" s="57">
        <f t="shared" si="180"/>
        <v>3.9207000000000001</v>
      </c>
      <c r="K1164" s="57"/>
      <c r="L1164" s="57"/>
      <c r="M1164" s="58"/>
      <c r="N1164" s="59"/>
      <c r="O1164" s="73"/>
    </row>
    <row r="1165" spans="1:15" x14ac:dyDescent="0.3">
      <c r="A1165" s="52">
        <v>10120</v>
      </c>
      <c r="B1165" s="53"/>
      <c r="C1165" s="72"/>
      <c r="D1165" s="76" t="s">
        <v>801</v>
      </c>
      <c r="E1165" s="56"/>
      <c r="F1165" s="57">
        <v>2</v>
      </c>
      <c r="G1165" s="57">
        <v>6.75</v>
      </c>
      <c r="H1165" s="57"/>
      <c r="I1165" s="57">
        <v>2.6</v>
      </c>
      <c r="J1165" s="57">
        <f t="shared" si="180"/>
        <v>35.1</v>
      </c>
      <c r="K1165" s="57"/>
      <c r="L1165" s="57"/>
      <c r="M1165" s="58"/>
      <c r="N1165" s="59"/>
      <c r="O1165" s="73"/>
    </row>
    <row r="1166" spans="1:15" x14ac:dyDescent="0.3">
      <c r="A1166" s="52">
        <v>10121</v>
      </c>
      <c r="B1166" s="53"/>
      <c r="C1166" s="72"/>
      <c r="D1166" s="76" t="s">
        <v>801</v>
      </c>
      <c r="E1166" s="56"/>
      <c r="F1166" s="57">
        <v>1</v>
      </c>
      <c r="G1166" s="57">
        <v>5.8</v>
      </c>
      <c r="H1166" s="57"/>
      <c r="I1166" s="57">
        <v>2.6</v>
      </c>
      <c r="J1166" s="57">
        <f t="shared" si="180"/>
        <v>15.08</v>
      </c>
      <c r="K1166" s="57"/>
      <c r="L1166" s="57"/>
      <c r="M1166" s="58"/>
      <c r="N1166" s="59"/>
      <c r="O1166" s="73"/>
    </row>
    <row r="1167" spans="1:15" ht="43.2" x14ac:dyDescent="0.3">
      <c r="A1167" s="52">
        <v>10122</v>
      </c>
      <c r="B1167" s="53" t="s">
        <v>21</v>
      </c>
      <c r="C1167" s="72" t="s">
        <v>803</v>
      </c>
      <c r="D1167" s="75" t="s">
        <v>804</v>
      </c>
      <c r="E1167" s="56" t="s">
        <v>89</v>
      </c>
      <c r="F1167" s="57">
        <v>2</v>
      </c>
      <c r="G1167" s="57"/>
      <c r="H1167" s="57"/>
      <c r="I1167" s="57"/>
      <c r="J1167" s="57">
        <f t="shared" si="180"/>
        <v>2</v>
      </c>
      <c r="K1167" s="57"/>
      <c r="L1167" s="57">
        <f t="shared" ref="L1167:L1168" si="181">+J1167</f>
        <v>2</v>
      </c>
      <c r="M1167" s="58">
        <v>2</v>
      </c>
      <c r="N1167" s="59"/>
      <c r="O1167" s="73">
        <f t="shared" ref="O1167:O1169" si="182">+ROUND(M1167*N1167,2)</f>
        <v>0</v>
      </c>
    </row>
    <row r="1168" spans="1:15" ht="43.2" x14ac:dyDescent="0.3">
      <c r="A1168" s="52">
        <v>10123</v>
      </c>
      <c r="B1168" s="53"/>
      <c r="C1168" s="72" t="s">
        <v>805</v>
      </c>
      <c r="D1168" s="75" t="s">
        <v>806</v>
      </c>
      <c r="E1168" s="56" t="s">
        <v>89</v>
      </c>
      <c r="F1168" s="57">
        <v>1</v>
      </c>
      <c r="G1168" s="57"/>
      <c r="H1168" s="57"/>
      <c r="I1168" s="57"/>
      <c r="J1168" s="57">
        <f t="shared" si="180"/>
        <v>1</v>
      </c>
      <c r="K1168" s="57"/>
      <c r="L1168" s="57">
        <f t="shared" si="181"/>
        <v>1</v>
      </c>
      <c r="M1168" s="58">
        <v>1</v>
      </c>
      <c r="N1168" s="59"/>
      <c r="O1168" s="73">
        <f t="shared" si="182"/>
        <v>0</v>
      </c>
    </row>
    <row r="1169" spans="1:15" ht="43.2" x14ac:dyDescent="0.3">
      <c r="A1169" s="52">
        <v>10124</v>
      </c>
      <c r="B1169" s="53"/>
      <c r="C1169" s="72" t="s">
        <v>807</v>
      </c>
      <c r="D1169" s="75" t="s">
        <v>808</v>
      </c>
      <c r="E1169" s="56" t="s">
        <v>36</v>
      </c>
      <c r="F1169" s="57"/>
      <c r="G1169" s="57"/>
      <c r="H1169" s="57"/>
      <c r="I1169" s="57"/>
      <c r="J1169" s="57"/>
      <c r="K1169" s="57"/>
      <c r="L1169" s="57">
        <f>SUM(K1170:K1171)</f>
        <v>124.04999999999998</v>
      </c>
      <c r="M1169" s="58">
        <v>124.05</v>
      </c>
      <c r="N1169" s="59"/>
      <c r="O1169" s="73">
        <f t="shared" si="182"/>
        <v>0</v>
      </c>
    </row>
    <row r="1170" spans="1:15" x14ac:dyDescent="0.3">
      <c r="A1170" s="52">
        <v>10125</v>
      </c>
      <c r="B1170" s="53"/>
      <c r="C1170" s="72"/>
      <c r="D1170" s="76" t="s">
        <v>809</v>
      </c>
      <c r="E1170" s="56"/>
      <c r="F1170" s="57">
        <v>1</v>
      </c>
      <c r="G1170" s="57">
        <v>38.65</v>
      </c>
      <c r="H1170" s="57"/>
      <c r="I1170" s="57">
        <v>3</v>
      </c>
      <c r="J1170" s="57"/>
      <c r="K1170" s="57">
        <f>PRODUCT(F1170:I1170)</f>
        <v>115.94999999999999</v>
      </c>
      <c r="L1170" s="57"/>
      <c r="M1170" s="58"/>
      <c r="N1170" s="59"/>
      <c r="O1170" s="73"/>
    </row>
    <row r="1171" spans="1:15" x14ac:dyDescent="0.3">
      <c r="A1171" s="52">
        <v>10126</v>
      </c>
      <c r="B1171" s="53"/>
      <c r="C1171" s="72"/>
      <c r="D1171" s="76" t="s">
        <v>810</v>
      </c>
      <c r="E1171" s="56"/>
      <c r="F1171" s="57">
        <v>0.5</v>
      </c>
      <c r="G1171" s="57">
        <v>5.4</v>
      </c>
      <c r="H1171" s="57"/>
      <c r="I1171" s="57">
        <v>3</v>
      </c>
      <c r="J1171" s="57"/>
      <c r="K1171" s="57">
        <f>PRODUCT(F1171:I1171)</f>
        <v>8.1000000000000014</v>
      </c>
      <c r="L1171" s="57"/>
      <c r="M1171" s="58"/>
      <c r="N1171" s="59"/>
      <c r="O1171" s="73"/>
    </row>
    <row r="1172" spans="1:15" ht="43.2" x14ac:dyDescent="0.3">
      <c r="A1172" s="52">
        <v>10127</v>
      </c>
      <c r="B1172" s="53"/>
      <c r="C1172" s="72" t="s">
        <v>811</v>
      </c>
      <c r="D1172" s="83" t="s">
        <v>812</v>
      </c>
      <c r="E1172" s="56" t="s">
        <v>89</v>
      </c>
      <c r="F1172" s="57">
        <v>1</v>
      </c>
      <c r="G1172" s="57">
        <v>36</v>
      </c>
      <c r="H1172" s="57"/>
      <c r="I1172" s="57"/>
      <c r="J1172" s="57">
        <f t="shared" ref="J1172" si="183">PRODUCT(F1172:I1172)</f>
        <v>36</v>
      </c>
      <c r="K1172" s="57"/>
      <c r="L1172" s="57">
        <f t="shared" ref="L1172" si="184">+J1172</f>
        <v>36</v>
      </c>
      <c r="M1172" s="58">
        <v>36</v>
      </c>
      <c r="N1172" s="59"/>
      <c r="O1172" s="73">
        <f t="shared" ref="O1172:O1173" si="185">+ROUND(M1172*N1172,2)</f>
        <v>0</v>
      </c>
    </row>
    <row r="1173" spans="1:15" ht="43.2" x14ac:dyDescent="0.3">
      <c r="A1173" s="52">
        <v>10128</v>
      </c>
      <c r="B1173" s="53"/>
      <c r="C1173" s="72" t="s">
        <v>813</v>
      </c>
      <c r="D1173" s="83" t="s">
        <v>814</v>
      </c>
      <c r="E1173" s="56" t="s">
        <v>50</v>
      </c>
      <c r="F1173" s="57"/>
      <c r="G1173" s="57"/>
      <c r="H1173" s="57"/>
      <c r="I1173" s="57"/>
      <c r="J1173" s="57"/>
      <c r="K1173" s="57"/>
      <c r="L1173" s="57">
        <f>SUM(K1174:K1175)</f>
        <v>37.299999999999997</v>
      </c>
      <c r="M1173" s="58">
        <v>37.299999999999997</v>
      </c>
      <c r="N1173" s="59"/>
      <c r="O1173" s="73">
        <f t="shared" si="185"/>
        <v>0</v>
      </c>
    </row>
    <row r="1174" spans="1:15" x14ac:dyDescent="0.3">
      <c r="A1174" s="52">
        <v>10129</v>
      </c>
      <c r="B1174" s="53"/>
      <c r="C1174" s="72"/>
      <c r="D1174" s="76" t="s">
        <v>815</v>
      </c>
      <c r="E1174" s="56"/>
      <c r="F1174" s="57">
        <v>1</v>
      </c>
      <c r="G1174" s="57">
        <v>30</v>
      </c>
      <c r="H1174" s="57"/>
      <c r="I1174" s="57"/>
      <c r="J1174" s="57"/>
      <c r="K1174" s="57">
        <f>PRODUCT(F1174:I1174)</f>
        <v>30</v>
      </c>
      <c r="L1174" s="57"/>
      <c r="M1174" s="58"/>
      <c r="N1174" s="59"/>
      <c r="O1174" s="73"/>
    </row>
    <row r="1175" spans="1:15" x14ac:dyDescent="0.3">
      <c r="A1175" s="52">
        <v>10130</v>
      </c>
      <c r="B1175" s="53"/>
      <c r="C1175" s="72"/>
      <c r="D1175" s="76" t="s">
        <v>816</v>
      </c>
      <c r="E1175" s="56"/>
      <c r="F1175" s="57">
        <v>1</v>
      </c>
      <c r="G1175" s="57">
        <f>3.1+4.2</f>
        <v>7.3000000000000007</v>
      </c>
      <c r="H1175" s="57"/>
      <c r="I1175" s="57"/>
      <c r="J1175" s="57"/>
      <c r="K1175" s="57">
        <f>PRODUCT(F1175:I1175)</f>
        <v>7.3000000000000007</v>
      </c>
      <c r="L1175" s="57"/>
      <c r="M1175" s="58"/>
      <c r="N1175" s="59"/>
      <c r="O1175" s="73"/>
    </row>
    <row r="1176" spans="1:15" x14ac:dyDescent="0.3">
      <c r="A1176" s="52">
        <v>10131</v>
      </c>
      <c r="B1176" s="53" t="s">
        <v>21</v>
      </c>
      <c r="C1176" s="54" t="s">
        <v>817</v>
      </c>
      <c r="D1176" s="55" t="s">
        <v>55</v>
      </c>
      <c r="E1176" s="56"/>
      <c r="F1176" s="57"/>
      <c r="G1176" s="57"/>
      <c r="H1176" s="57"/>
      <c r="I1176" s="57"/>
      <c r="J1176" s="57"/>
      <c r="K1176" s="57"/>
      <c r="L1176" s="57"/>
      <c r="M1176" s="58"/>
      <c r="N1176" s="59"/>
      <c r="O1176" s="59"/>
    </row>
    <row r="1177" spans="1:15" x14ac:dyDescent="0.3">
      <c r="A1177" s="52">
        <v>10132</v>
      </c>
      <c r="B1177" s="53" t="s">
        <v>21</v>
      </c>
      <c r="C1177" s="72" t="s">
        <v>818</v>
      </c>
      <c r="D1177" s="55" t="s">
        <v>57</v>
      </c>
      <c r="E1177" s="56"/>
      <c r="F1177" s="57"/>
      <c r="G1177" s="57"/>
      <c r="H1177" s="57"/>
      <c r="I1177" s="57"/>
      <c r="J1177" s="57"/>
      <c r="K1177" s="57"/>
      <c r="L1177" s="57"/>
      <c r="M1177" s="58"/>
      <c r="N1177" s="59"/>
      <c r="O1177" s="59"/>
    </row>
    <row r="1178" spans="1:15" ht="244.8" x14ac:dyDescent="0.3">
      <c r="A1178" s="52">
        <v>10133</v>
      </c>
      <c r="B1178" s="53"/>
      <c r="C1178" s="72"/>
      <c r="D1178" s="75" t="s">
        <v>68</v>
      </c>
      <c r="E1178" s="56" t="s">
        <v>36</v>
      </c>
      <c r="F1178" s="57"/>
      <c r="G1178" s="57"/>
      <c r="H1178" s="57"/>
      <c r="I1178" s="57"/>
      <c r="J1178" s="57"/>
      <c r="K1178" s="57"/>
      <c r="L1178" s="57">
        <f>SUM(K1179:K1181)</f>
        <v>81.899999999999991</v>
      </c>
      <c r="M1178" s="58">
        <v>81.900000000000006</v>
      </c>
      <c r="N1178" s="59"/>
      <c r="O1178" s="73">
        <f>+ROUND(M1178*N1178,2)</f>
        <v>0</v>
      </c>
    </row>
    <row r="1179" spans="1:15" x14ac:dyDescent="0.3">
      <c r="A1179" s="52">
        <v>10134</v>
      </c>
      <c r="B1179" s="53"/>
      <c r="C1179" s="72"/>
      <c r="D1179" s="76" t="s">
        <v>819</v>
      </c>
      <c r="E1179" s="56"/>
      <c r="F1179" s="57">
        <v>1</v>
      </c>
      <c r="G1179" s="57">
        <f>6.45+2.65</f>
        <v>9.1</v>
      </c>
      <c r="H1179" s="57"/>
      <c r="I1179" s="57">
        <v>3</v>
      </c>
      <c r="J1179" s="57"/>
      <c r="K1179" s="57">
        <f>PRODUCT(F1179:I1179)</f>
        <v>27.299999999999997</v>
      </c>
      <c r="L1179" s="57"/>
      <c r="M1179" s="58"/>
      <c r="N1179" s="59"/>
      <c r="O1179" s="73"/>
    </row>
    <row r="1180" spans="1:15" x14ac:dyDescent="0.3">
      <c r="A1180" s="52">
        <v>10135</v>
      </c>
      <c r="B1180" s="53"/>
      <c r="C1180" s="72"/>
      <c r="D1180" s="76" t="s">
        <v>820</v>
      </c>
      <c r="E1180" s="56"/>
      <c r="F1180" s="57">
        <v>1</v>
      </c>
      <c r="G1180" s="57">
        <f t="shared" ref="G1180:G1181" si="186">6.45+2.65</f>
        <v>9.1</v>
      </c>
      <c r="H1180" s="57"/>
      <c r="I1180" s="57">
        <v>3</v>
      </c>
      <c r="J1180" s="57"/>
      <c r="K1180" s="57">
        <f t="shared" ref="K1180:K1181" si="187">PRODUCT(F1180:I1180)</f>
        <v>27.299999999999997</v>
      </c>
      <c r="L1180" s="57"/>
      <c r="M1180" s="58"/>
      <c r="N1180" s="59"/>
      <c r="O1180" s="73"/>
    </row>
    <row r="1181" spans="1:15" x14ac:dyDescent="0.3">
      <c r="A1181" s="52">
        <v>10136</v>
      </c>
      <c r="B1181" s="53"/>
      <c r="C1181" s="72"/>
      <c r="D1181" s="76" t="s">
        <v>821</v>
      </c>
      <c r="E1181" s="56"/>
      <c r="F1181" s="57">
        <v>1</v>
      </c>
      <c r="G1181" s="57">
        <f t="shared" si="186"/>
        <v>9.1</v>
      </c>
      <c r="H1181" s="57"/>
      <c r="I1181" s="57">
        <v>3</v>
      </c>
      <c r="J1181" s="57"/>
      <c r="K1181" s="57">
        <f t="shared" si="187"/>
        <v>27.299999999999997</v>
      </c>
      <c r="L1181" s="57"/>
      <c r="M1181" s="58"/>
      <c r="N1181" s="59"/>
      <c r="O1181" s="73"/>
    </row>
    <row r="1182" spans="1:15" ht="182.25" customHeight="1" collapsed="1" x14ac:dyDescent="0.3">
      <c r="A1182" s="52">
        <v>10137</v>
      </c>
      <c r="B1182" s="53" t="s">
        <v>21</v>
      </c>
      <c r="C1182" s="72" t="s">
        <v>822</v>
      </c>
      <c r="D1182" s="75" t="s">
        <v>106</v>
      </c>
      <c r="E1182" s="56" t="s">
        <v>36</v>
      </c>
      <c r="F1182" s="57"/>
      <c r="G1182" s="57"/>
      <c r="H1182" s="57"/>
      <c r="I1182" s="57"/>
      <c r="J1182" s="57"/>
      <c r="K1182" s="57"/>
      <c r="L1182" s="57">
        <f>SUM(K1183:K1190)</f>
        <v>226.83644999999999</v>
      </c>
      <c r="M1182" s="58">
        <v>226.83600000000001</v>
      </c>
      <c r="N1182" s="59"/>
      <c r="O1182" s="73">
        <f>+ROUND(M1182*N1182,2)</f>
        <v>0</v>
      </c>
    </row>
    <row r="1183" spans="1:15" x14ac:dyDescent="0.3">
      <c r="A1183" s="52">
        <v>10138</v>
      </c>
      <c r="B1183" s="53"/>
      <c r="C1183" s="72"/>
      <c r="D1183" s="76" t="s">
        <v>823</v>
      </c>
      <c r="E1183" s="56"/>
      <c r="F1183" s="57">
        <v>1</v>
      </c>
      <c r="G1183" s="57">
        <v>40.014000000000003</v>
      </c>
      <c r="H1183" s="57"/>
      <c r="I1183" s="57">
        <v>3</v>
      </c>
      <c r="J1183" s="57"/>
      <c r="K1183" s="57">
        <f>PRODUCT(F1183:I1183)</f>
        <v>120.042</v>
      </c>
      <c r="L1183" s="57"/>
      <c r="M1183" s="58"/>
      <c r="N1183" s="59"/>
      <c r="O1183" s="73"/>
    </row>
    <row r="1184" spans="1:15" x14ac:dyDescent="0.3">
      <c r="A1184" s="52">
        <v>10139</v>
      </c>
      <c r="B1184" s="53"/>
      <c r="C1184" s="72"/>
      <c r="D1184" s="76" t="s">
        <v>782</v>
      </c>
      <c r="E1184" s="56"/>
      <c r="F1184" s="57">
        <v>1</v>
      </c>
      <c r="G1184" s="57">
        <v>3.2490000000000001</v>
      </c>
      <c r="H1184" s="57"/>
      <c r="I1184" s="57">
        <v>3</v>
      </c>
      <c r="J1184" s="57"/>
      <c r="K1184" s="57">
        <f t="shared" ref="K1184:K1190" si="188">PRODUCT(F1184:I1184)</f>
        <v>9.7469999999999999</v>
      </c>
      <c r="L1184" s="57"/>
      <c r="M1184" s="58"/>
      <c r="N1184" s="59"/>
      <c r="O1184" s="73"/>
    </row>
    <row r="1185" spans="1:15" x14ac:dyDescent="0.3">
      <c r="A1185" s="52">
        <v>10140</v>
      </c>
      <c r="B1185" s="53"/>
      <c r="C1185" s="72"/>
      <c r="D1185" s="76" t="s">
        <v>824</v>
      </c>
      <c r="E1185" s="56"/>
      <c r="F1185" s="57">
        <v>1</v>
      </c>
      <c r="G1185" s="57">
        <v>8.32</v>
      </c>
      <c r="H1185" s="57"/>
      <c r="I1185" s="57">
        <v>3</v>
      </c>
      <c r="J1185" s="57"/>
      <c r="K1185" s="57">
        <f t="shared" si="188"/>
        <v>24.96</v>
      </c>
      <c r="L1185" s="57"/>
      <c r="M1185" s="58"/>
      <c r="N1185" s="59"/>
      <c r="O1185" s="73"/>
    </row>
    <row r="1186" spans="1:15" x14ac:dyDescent="0.3">
      <c r="A1186" s="52">
        <v>10141</v>
      </c>
      <c r="B1186" s="53"/>
      <c r="C1186" s="72"/>
      <c r="D1186" s="76" t="s">
        <v>825</v>
      </c>
      <c r="E1186" s="56"/>
      <c r="F1186" s="57">
        <v>1</v>
      </c>
      <c r="G1186" s="57">
        <f>7.571+3.2</f>
        <v>10.771000000000001</v>
      </c>
      <c r="H1186" s="57"/>
      <c r="I1186" s="57">
        <v>3</v>
      </c>
      <c r="J1186" s="57"/>
      <c r="K1186" s="57">
        <f t="shared" si="188"/>
        <v>32.313000000000002</v>
      </c>
      <c r="L1186" s="57"/>
      <c r="M1186" s="58"/>
      <c r="N1186" s="59"/>
      <c r="O1186" s="73"/>
    </row>
    <row r="1187" spans="1:15" x14ac:dyDescent="0.3">
      <c r="A1187" s="52">
        <v>10142</v>
      </c>
      <c r="B1187" s="53"/>
      <c r="C1187" s="72"/>
      <c r="D1187" s="76" t="s">
        <v>826</v>
      </c>
      <c r="E1187" s="56"/>
      <c r="F1187" s="57">
        <v>1</v>
      </c>
      <c r="G1187" s="57">
        <v>0.4</v>
      </c>
      <c r="H1187" s="57"/>
      <c r="I1187" s="57">
        <v>3</v>
      </c>
      <c r="J1187" s="57"/>
      <c r="K1187" s="57">
        <f t="shared" si="188"/>
        <v>1.2000000000000002</v>
      </c>
      <c r="L1187" s="57"/>
      <c r="M1187" s="58"/>
      <c r="N1187" s="59"/>
      <c r="O1187" s="73"/>
    </row>
    <row r="1188" spans="1:15" x14ac:dyDescent="0.3">
      <c r="A1188" s="52">
        <v>10143</v>
      </c>
      <c r="B1188" s="53"/>
      <c r="C1188" s="72"/>
      <c r="D1188" s="76" t="s">
        <v>826</v>
      </c>
      <c r="E1188" s="56"/>
      <c r="F1188" s="57">
        <v>1</v>
      </c>
      <c r="G1188" s="57">
        <v>3.65</v>
      </c>
      <c r="H1188" s="57"/>
      <c r="I1188" s="57">
        <v>3.45</v>
      </c>
      <c r="J1188" s="57"/>
      <c r="K1188" s="57">
        <f t="shared" si="188"/>
        <v>12.592500000000001</v>
      </c>
      <c r="L1188" s="57"/>
      <c r="M1188" s="58"/>
      <c r="N1188" s="59"/>
      <c r="O1188" s="73"/>
    </row>
    <row r="1189" spans="1:15" x14ac:dyDescent="0.3">
      <c r="A1189" s="52">
        <v>10144</v>
      </c>
      <c r="B1189" s="53"/>
      <c r="C1189" s="72"/>
      <c r="D1189" s="76" t="s">
        <v>787</v>
      </c>
      <c r="E1189" s="56"/>
      <c r="F1189" s="57">
        <v>1</v>
      </c>
      <c r="G1189" s="57">
        <f>2.463+2.852</f>
        <v>5.3149999999999995</v>
      </c>
      <c r="H1189" s="57"/>
      <c r="I1189" s="57">
        <v>3.45</v>
      </c>
      <c r="J1189" s="57"/>
      <c r="K1189" s="57">
        <f t="shared" si="188"/>
        <v>18.336749999999999</v>
      </c>
      <c r="L1189" s="57"/>
      <c r="M1189" s="58"/>
      <c r="N1189" s="59"/>
      <c r="O1189" s="73"/>
    </row>
    <row r="1190" spans="1:15" x14ac:dyDescent="0.3">
      <c r="A1190" s="52">
        <v>10145</v>
      </c>
      <c r="B1190" s="53"/>
      <c r="C1190" s="72"/>
      <c r="D1190" s="76" t="s">
        <v>788</v>
      </c>
      <c r="E1190" s="56"/>
      <c r="F1190" s="57">
        <v>1</v>
      </c>
      <c r="G1190" s="57">
        <v>2.2160000000000002</v>
      </c>
      <c r="H1190" s="57"/>
      <c r="I1190" s="57">
        <v>3.45</v>
      </c>
      <c r="J1190" s="57"/>
      <c r="K1190" s="57">
        <f t="shared" si="188"/>
        <v>7.6452000000000009</v>
      </c>
      <c r="L1190" s="57"/>
      <c r="M1190" s="58"/>
      <c r="N1190" s="59"/>
      <c r="O1190" s="73"/>
    </row>
    <row r="1191" spans="1:15" ht="129.6" collapsed="1" x14ac:dyDescent="0.3">
      <c r="A1191" s="52">
        <v>10146</v>
      </c>
      <c r="B1191" s="53" t="s">
        <v>21</v>
      </c>
      <c r="C1191" s="72" t="s">
        <v>827</v>
      </c>
      <c r="D1191" s="75" t="s">
        <v>573</v>
      </c>
      <c r="E1191" s="63" t="s">
        <v>36</v>
      </c>
      <c r="F1191" s="57"/>
      <c r="G1191" s="57"/>
      <c r="H1191" s="57"/>
      <c r="I1191" s="57"/>
      <c r="J1191" s="57"/>
      <c r="K1191" s="57"/>
      <c r="L1191" s="57">
        <f>SUM(K1192:K1202)</f>
        <v>374.02200000000011</v>
      </c>
      <c r="M1191" s="58">
        <v>374.02199999999999</v>
      </c>
      <c r="N1191" s="59"/>
      <c r="O1191" s="73">
        <f>+ROUND(M1191*N1191,2)</f>
        <v>0</v>
      </c>
    </row>
    <row r="1192" spans="1:15" x14ac:dyDescent="0.3">
      <c r="A1192" s="52">
        <v>10147</v>
      </c>
      <c r="B1192" s="53"/>
      <c r="C1192" s="72"/>
      <c r="D1192" s="76" t="s">
        <v>823</v>
      </c>
      <c r="E1192" s="63"/>
      <c r="F1192" s="57">
        <v>2</v>
      </c>
      <c r="G1192" s="57">
        <v>40.014000000000003</v>
      </c>
      <c r="H1192" s="57"/>
      <c r="I1192" s="57">
        <v>2.7</v>
      </c>
      <c r="J1192" s="57"/>
      <c r="K1192" s="57">
        <f>PRODUCT(F1192:I1192)</f>
        <v>216.07560000000004</v>
      </c>
      <c r="L1192" s="57"/>
      <c r="M1192" s="66"/>
      <c r="N1192" s="67"/>
      <c r="O1192" s="67"/>
    </row>
    <row r="1193" spans="1:15" x14ac:dyDescent="0.3">
      <c r="A1193" s="52">
        <v>10148</v>
      </c>
      <c r="B1193" s="53"/>
      <c r="C1193" s="72"/>
      <c r="D1193" s="76" t="s">
        <v>782</v>
      </c>
      <c r="E1193" s="63"/>
      <c r="F1193" s="57"/>
      <c r="G1193" s="57"/>
      <c r="H1193" s="57"/>
      <c r="I1193" s="57"/>
      <c r="J1193" s="57"/>
      <c r="K1193" s="57">
        <f>SUM(J1194:J1195)</f>
        <v>18.519300000000001</v>
      </c>
      <c r="L1193" s="57"/>
      <c r="M1193" s="66"/>
      <c r="N1193" s="67"/>
      <c r="O1193" s="67"/>
    </row>
    <row r="1194" spans="1:15" x14ac:dyDescent="0.3">
      <c r="A1194" s="52">
        <v>10149</v>
      </c>
      <c r="B1194" s="53"/>
      <c r="C1194" s="72"/>
      <c r="D1194" s="76"/>
      <c r="E1194" s="63"/>
      <c r="F1194" s="57">
        <v>1</v>
      </c>
      <c r="G1194" s="57">
        <v>3.2490000000000001</v>
      </c>
      <c r="H1194" s="57"/>
      <c r="I1194" s="57">
        <v>3</v>
      </c>
      <c r="J1194" s="57">
        <f>PRODUCT(F1194:I1194)</f>
        <v>9.7469999999999999</v>
      </c>
      <c r="K1194" s="57"/>
      <c r="L1194" s="57"/>
      <c r="M1194" s="66"/>
      <c r="N1194" s="67"/>
      <c r="O1194" s="67"/>
    </row>
    <row r="1195" spans="1:15" x14ac:dyDescent="0.3">
      <c r="A1195" s="52">
        <v>10150</v>
      </c>
      <c r="B1195" s="53"/>
      <c r="C1195" s="72"/>
      <c r="D1195" s="76"/>
      <c r="E1195" s="63"/>
      <c r="F1195" s="57">
        <v>1</v>
      </c>
      <c r="G1195" s="57">
        <v>3.2490000000000001</v>
      </c>
      <c r="H1195" s="57"/>
      <c r="I1195" s="57">
        <v>2.7</v>
      </c>
      <c r="J1195" s="57">
        <f>PRODUCT(F1195:I1195)</f>
        <v>8.7723000000000013</v>
      </c>
      <c r="K1195" s="57"/>
      <c r="L1195" s="57"/>
      <c r="M1195" s="66"/>
      <c r="N1195" s="67"/>
      <c r="O1195" s="67"/>
    </row>
    <row r="1196" spans="1:15" x14ac:dyDescent="0.3">
      <c r="A1196" s="52">
        <v>10151</v>
      </c>
      <c r="B1196" s="53"/>
      <c r="C1196" s="72"/>
      <c r="D1196" s="76" t="s">
        <v>824</v>
      </c>
      <c r="E1196" s="56"/>
      <c r="F1196" s="57">
        <v>2</v>
      </c>
      <c r="G1196" s="57">
        <v>8.32</v>
      </c>
      <c r="H1196" s="57"/>
      <c r="I1196" s="57">
        <v>2.7</v>
      </c>
      <c r="J1196" s="57"/>
      <c r="K1196" s="57">
        <f t="shared" ref="K1196:K1202" si="189">PRODUCT(F1196:I1196)</f>
        <v>44.928000000000004</v>
      </c>
      <c r="L1196" s="57"/>
      <c r="M1196" s="66"/>
      <c r="N1196" s="67"/>
      <c r="O1196" s="67"/>
    </row>
    <row r="1197" spans="1:15" x14ac:dyDescent="0.3">
      <c r="A1197" s="52">
        <v>10152</v>
      </c>
      <c r="B1197" s="53"/>
      <c r="C1197" s="72"/>
      <c r="D1197" s="76" t="s">
        <v>825</v>
      </c>
      <c r="E1197" s="63"/>
      <c r="F1197" s="57"/>
      <c r="G1197" s="57"/>
      <c r="H1197" s="57"/>
      <c r="I1197" s="57"/>
      <c r="J1197" s="57"/>
      <c r="K1197" s="57">
        <f>SUM(J1198:J1199)</f>
        <v>31.9617</v>
      </c>
      <c r="L1197" s="57"/>
      <c r="M1197" s="66"/>
      <c r="N1197" s="67"/>
      <c r="O1197" s="67"/>
    </row>
    <row r="1198" spans="1:15" x14ac:dyDescent="0.3">
      <c r="A1198" s="52">
        <v>10153</v>
      </c>
      <c r="B1198" s="53"/>
      <c r="C1198" s="72"/>
      <c r="D1198" s="76"/>
      <c r="E1198" s="63"/>
      <c r="F1198" s="57">
        <v>2</v>
      </c>
      <c r="G1198" s="57">
        <v>3.2</v>
      </c>
      <c r="H1198" s="57"/>
      <c r="I1198" s="57">
        <v>1.8</v>
      </c>
      <c r="J1198" s="57">
        <f>PRODUCT(F1198:I1198)</f>
        <v>11.520000000000001</v>
      </c>
      <c r="K1198" s="57"/>
      <c r="L1198" s="57"/>
      <c r="M1198" s="66"/>
      <c r="N1198" s="67"/>
      <c r="O1198" s="67"/>
    </row>
    <row r="1199" spans="1:15" x14ac:dyDescent="0.3">
      <c r="A1199" s="52">
        <v>10154</v>
      </c>
      <c r="B1199" s="53"/>
      <c r="C1199" s="72"/>
      <c r="D1199" s="76"/>
      <c r="E1199" s="63"/>
      <c r="F1199" s="57">
        <v>1</v>
      </c>
      <c r="G1199" s="57">
        <v>7.5709999999999997</v>
      </c>
      <c r="H1199" s="57"/>
      <c r="I1199" s="57">
        <v>2.7</v>
      </c>
      <c r="J1199" s="57">
        <f>PRODUCT(F1199:I1199)</f>
        <v>20.441700000000001</v>
      </c>
      <c r="K1199" s="57"/>
      <c r="L1199" s="57"/>
      <c r="M1199" s="66"/>
      <c r="N1199" s="67"/>
      <c r="O1199" s="67"/>
    </row>
    <row r="1200" spans="1:15" x14ac:dyDescent="0.3">
      <c r="A1200" s="52">
        <v>10155</v>
      </c>
      <c r="B1200" s="53"/>
      <c r="C1200" s="72"/>
      <c r="D1200" s="76" t="s">
        <v>826</v>
      </c>
      <c r="E1200" s="63"/>
      <c r="F1200" s="57">
        <v>2</v>
      </c>
      <c r="G1200" s="57">
        <f>0.4+3.65</f>
        <v>4.05</v>
      </c>
      <c r="H1200" s="57"/>
      <c r="I1200" s="57">
        <v>2.7</v>
      </c>
      <c r="J1200" s="57"/>
      <c r="K1200" s="57">
        <f t="shared" si="189"/>
        <v>21.87</v>
      </c>
      <c r="L1200" s="57"/>
      <c r="M1200" s="66"/>
      <c r="N1200" s="67"/>
      <c r="O1200" s="67"/>
    </row>
    <row r="1201" spans="1:15" x14ac:dyDescent="0.3">
      <c r="A1201" s="52">
        <v>10156</v>
      </c>
      <c r="B1201" s="53"/>
      <c r="C1201" s="72"/>
      <c r="D1201" s="76" t="s">
        <v>787</v>
      </c>
      <c r="E1201" s="56"/>
      <c r="F1201" s="57">
        <v>2</v>
      </c>
      <c r="G1201" s="57">
        <v>5.3150000000000004</v>
      </c>
      <c r="H1201" s="57"/>
      <c r="I1201" s="57">
        <v>2.7</v>
      </c>
      <c r="J1201" s="57"/>
      <c r="K1201" s="57">
        <f t="shared" si="189"/>
        <v>28.701000000000004</v>
      </c>
      <c r="L1201" s="57"/>
      <c r="M1201" s="58"/>
      <c r="N1201" s="59"/>
      <c r="O1201" s="73"/>
    </row>
    <row r="1202" spans="1:15" x14ac:dyDescent="0.3">
      <c r="A1202" s="52">
        <v>10157</v>
      </c>
      <c r="B1202" s="53"/>
      <c r="C1202" s="72"/>
      <c r="D1202" s="76" t="s">
        <v>788</v>
      </c>
      <c r="E1202" s="56"/>
      <c r="F1202" s="57">
        <v>2</v>
      </c>
      <c r="G1202" s="57">
        <v>2.2160000000000002</v>
      </c>
      <c r="H1202" s="57"/>
      <c r="I1202" s="57">
        <v>2.7</v>
      </c>
      <c r="J1202" s="57"/>
      <c r="K1202" s="57">
        <f t="shared" si="189"/>
        <v>11.966400000000002</v>
      </c>
      <c r="L1202" s="57"/>
      <c r="M1202" s="58"/>
      <c r="N1202" s="59"/>
      <c r="O1202" s="73"/>
    </row>
    <row r="1203" spans="1:15" ht="129.6" collapsed="1" x14ac:dyDescent="0.3">
      <c r="A1203" s="52">
        <v>10158</v>
      </c>
      <c r="B1203" s="53" t="s">
        <v>21</v>
      </c>
      <c r="C1203" s="72" t="s">
        <v>828</v>
      </c>
      <c r="D1203" s="75" t="s">
        <v>331</v>
      </c>
      <c r="E1203" s="56" t="s">
        <v>36</v>
      </c>
      <c r="F1203" s="57"/>
      <c r="G1203" s="57"/>
      <c r="H1203" s="57"/>
      <c r="I1203" s="57"/>
      <c r="J1203" s="57"/>
      <c r="K1203" s="57"/>
      <c r="L1203" s="57">
        <f>SUM(K1204:K1217)</f>
        <v>480.08600000000001</v>
      </c>
      <c r="M1203" s="58">
        <v>480.08600000000001</v>
      </c>
      <c r="N1203" s="59"/>
      <c r="O1203" s="73">
        <f>+ROUND(M1203*N1203,2)</f>
        <v>0</v>
      </c>
    </row>
    <row r="1204" spans="1:15" x14ac:dyDescent="0.3">
      <c r="A1204" s="52">
        <v>10159</v>
      </c>
      <c r="B1204" s="53"/>
      <c r="C1204" s="72"/>
      <c r="D1204" s="76" t="s">
        <v>777</v>
      </c>
      <c r="E1204" s="63"/>
      <c r="F1204" s="57"/>
      <c r="G1204" s="57"/>
      <c r="H1204" s="57"/>
      <c r="I1204" s="57"/>
      <c r="J1204" s="57"/>
      <c r="K1204" s="57">
        <f>SUM(J1205:J1208)</f>
        <v>292.77120000000002</v>
      </c>
      <c r="L1204" s="57"/>
      <c r="M1204" s="66"/>
      <c r="N1204" s="67"/>
      <c r="O1204" s="67"/>
    </row>
    <row r="1205" spans="1:15" x14ac:dyDescent="0.3">
      <c r="A1205" s="52">
        <v>10160</v>
      </c>
      <c r="B1205" s="53"/>
      <c r="C1205" s="72"/>
      <c r="D1205" s="76" t="s">
        <v>829</v>
      </c>
      <c r="E1205" s="63"/>
      <c r="F1205" s="57">
        <v>12</v>
      </c>
      <c r="G1205" s="57">
        <f>2.5</f>
        <v>2.5</v>
      </c>
      <c r="H1205" s="57"/>
      <c r="I1205" s="57">
        <v>2.4</v>
      </c>
      <c r="J1205" s="57">
        <f>PRODUCT(F1205:I1205)</f>
        <v>72</v>
      </c>
      <c r="K1205" s="57"/>
      <c r="L1205" s="57"/>
      <c r="M1205" s="66"/>
      <c r="N1205" s="67"/>
      <c r="O1205" s="67"/>
    </row>
    <row r="1206" spans="1:15" x14ac:dyDescent="0.3">
      <c r="A1206" s="52">
        <v>10161</v>
      </c>
      <c r="B1206" s="53"/>
      <c r="C1206" s="72"/>
      <c r="D1206" s="76" t="s">
        <v>830</v>
      </c>
      <c r="E1206" s="63"/>
      <c r="F1206" s="57">
        <v>3</v>
      </c>
      <c r="G1206" s="57">
        <f>22.206</f>
        <v>22.206</v>
      </c>
      <c r="H1206" s="57"/>
      <c r="I1206" s="57">
        <v>2.4</v>
      </c>
      <c r="J1206" s="57">
        <f>PRODUCT(F1206:I1206)</f>
        <v>159.88319999999999</v>
      </c>
      <c r="K1206" s="57"/>
      <c r="L1206" s="57"/>
      <c r="M1206" s="66"/>
      <c r="N1206" s="67"/>
      <c r="O1206" s="67"/>
    </row>
    <row r="1207" spans="1:15" x14ac:dyDescent="0.3">
      <c r="A1207" s="52">
        <v>10162</v>
      </c>
      <c r="B1207" s="53"/>
      <c r="C1207" s="72"/>
      <c r="D1207" s="76" t="s">
        <v>831</v>
      </c>
      <c r="E1207" s="63"/>
      <c r="F1207" s="57">
        <v>1</v>
      </c>
      <c r="G1207" s="57">
        <v>9.0169999999999995</v>
      </c>
      <c r="H1207" s="57"/>
      <c r="I1207" s="57">
        <v>2.4</v>
      </c>
      <c r="J1207" s="57">
        <f>PRODUCT(F1207:I1207)</f>
        <v>21.640799999999999</v>
      </c>
      <c r="K1207" s="57"/>
      <c r="L1207" s="57"/>
      <c r="M1207" s="66"/>
      <c r="N1207" s="67"/>
      <c r="O1207" s="67"/>
    </row>
    <row r="1208" spans="1:15" x14ac:dyDescent="0.3">
      <c r="A1208" s="52">
        <v>10163</v>
      </c>
      <c r="B1208" s="53"/>
      <c r="C1208" s="72"/>
      <c r="D1208" s="76" t="s">
        <v>832</v>
      </c>
      <c r="E1208" s="63"/>
      <c r="F1208" s="57">
        <v>1</v>
      </c>
      <c r="G1208" s="57">
        <v>16.353000000000002</v>
      </c>
      <c r="H1208" s="57"/>
      <c r="I1208" s="57">
        <v>2.4</v>
      </c>
      <c r="J1208" s="57">
        <f>PRODUCT(F1208:I1208)</f>
        <v>39.247199999999999</v>
      </c>
      <c r="K1208" s="57"/>
      <c r="L1208" s="57"/>
      <c r="M1208" s="66"/>
      <c r="N1208" s="67"/>
      <c r="O1208" s="67"/>
    </row>
    <row r="1209" spans="1:15" x14ac:dyDescent="0.3">
      <c r="A1209" s="52">
        <v>10164</v>
      </c>
      <c r="B1209" s="53"/>
      <c r="C1209" s="72"/>
      <c r="D1209" s="76" t="s">
        <v>825</v>
      </c>
      <c r="E1209" s="63"/>
      <c r="F1209" s="57"/>
      <c r="G1209" s="57"/>
      <c r="H1209" s="57"/>
      <c r="I1209" s="57"/>
      <c r="J1209" s="57"/>
      <c r="K1209" s="57">
        <f>SUM(J1210:J1215)</f>
        <v>89.901200000000003</v>
      </c>
      <c r="L1209" s="57"/>
      <c r="M1209" s="66"/>
      <c r="N1209" s="67"/>
      <c r="O1209" s="67"/>
    </row>
    <row r="1210" spans="1:15" x14ac:dyDescent="0.3">
      <c r="A1210" s="52">
        <v>10165</v>
      </c>
      <c r="B1210" s="53"/>
      <c r="C1210" s="72"/>
      <c r="D1210" s="76" t="s">
        <v>833</v>
      </c>
      <c r="E1210" s="63"/>
      <c r="F1210" s="57">
        <v>1</v>
      </c>
      <c r="G1210" s="57">
        <v>3.9129999999999998</v>
      </c>
      <c r="H1210" s="57"/>
      <c r="I1210" s="57">
        <v>2.4</v>
      </c>
      <c r="J1210" s="57">
        <f>PRODUCT(F1210:I1210)</f>
        <v>9.3911999999999995</v>
      </c>
      <c r="K1210" s="57"/>
      <c r="L1210" s="57"/>
      <c r="M1210" s="66"/>
      <c r="N1210" s="67"/>
      <c r="O1210" s="67"/>
    </row>
    <row r="1211" spans="1:15" x14ac:dyDescent="0.3">
      <c r="A1211" s="52">
        <v>10166</v>
      </c>
      <c r="B1211" s="53"/>
      <c r="C1211" s="72"/>
      <c r="D1211" s="76" t="s">
        <v>834</v>
      </c>
      <c r="E1211" s="63"/>
      <c r="F1211" s="57">
        <v>1</v>
      </c>
      <c r="G1211" s="57">
        <v>5</v>
      </c>
      <c r="H1211" s="57"/>
      <c r="I1211" s="57">
        <v>2.4</v>
      </c>
      <c r="J1211" s="57">
        <f t="shared" ref="J1211:J1215" si="190">PRODUCT(F1211:I1211)</f>
        <v>12</v>
      </c>
      <c r="K1211" s="57"/>
      <c r="L1211" s="57"/>
      <c r="M1211" s="66"/>
      <c r="N1211" s="67"/>
      <c r="O1211" s="67"/>
    </row>
    <row r="1212" spans="1:15" x14ac:dyDescent="0.3">
      <c r="A1212" s="52">
        <v>10167</v>
      </c>
      <c r="B1212" s="53"/>
      <c r="C1212" s="72"/>
      <c r="D1212" s="76" t="s">
        <v>835</v>
      </c>
      <c r="E1212" s="63"/>
      <c r="F1212" s="57">
        <v>1</v>
      </c>
      <c r="G1212" s="57">
        <v>6.2</v>
      </c>
      <c r="H1212" s="57"/>
      <c r="I1212" s="57">
        <v>5.4</v>
      </c>
      <c r="J1212" s="57">
        <f t="shared" si="190"/>
        <v>33.480000000000004</v>
      </c>
      <c r="K1212" s="57"/>
      <c r="L1212" s="57"/>
      <c r="M1212" s="66"/>
      <c r="N1212" s="67"/>
      <c r="O1212" s="67"/>
    </row>
    <row r="1213" spans="1:15" x14ac:dyDescent="0.3">
      <c r="A1213" s="52">
        <v>10168</v>
      </c>
      <c r="B1213" s="53"/>
      <c r="C1213" s="72"/>
      <c r="D1213" s="76" t="s">
        <v>836</v>
      </c>
      <c r="E1213" s="63"/>
      <c r="F1213" s="57">
        <v>1</v>
      </c>
      <c r="G1213" s="57">
        <v>9.59</v>
      </c>
      <c r="H1213" s="57"/>
      <c r="I1213" s="57"/>
      <c r="J1213" s="57">
        <f t="shared" si="190"/>
        <v>9.59</v>
      </c>
      <c r="K1213" s="57"/>
      <c r="L1213" s="57"/>
      <c r="M1213" s="66"/>
      <c r="N1213" s="67"/>
      <c r="O1213" s="67"/>
    </row>
    <row r="1214" spans="1:15" x14ac:dyDescent="0.3">
      <c r="A1214" s="52">
        <v>10169</v>
      </c>
      <c r="B1214" s="53"/>
      <c r="C1214" s="72"/>
      <c r="D1214" s="76" t="s">
        <v>837</v>
      </c>
      <c r="E1214" s="63"/>
      <c r="F1214" s="57">
        <v>1</v>
      </c>
      <c r="G1214" s="57">
        <v>2.4</v>
      </c>
      <c r="H1214" s="57"/>
      <c r="I1214" s="57">
        <v>2.4</v>
      </c>
      <c r="J1214" s="57">
        <f t="shared" si="190"/>
        <v>5.76</v>
      </c>
      <c r="K1214" s="57"/>
      <c r="L1214" s="57"/>
      <c r="M1214" s="66"/>
      <c r="N1214" s="67"/>
      <c r="O1214" s="67"/>
    </row>
    <row r="1215" spans="1:15" x14ac:dyDescent="0.3">
      <c r="A1215" s="52">
        <v>10170</v>
      </c>
      <c r="B1215" s="53"/>
      <c r="C1215" s="72"/>
      <c r="D1215" s="76" t="s">
        <v>838</v>
      </c>
      <c r="E1215" s="63"/>
      <c r="F1215" s="57">
        <v>1</v>
      </c>
      <c r="G1215" s="57">
        <v>8.1999999999999993</v>
      </c>
      <c r="H1215" s="57"/>
      <c r="I1215" s="57">
        <v>2.4</v>
      </c>
      <c r="J1215" s="57">
        <f t="shared" si="190"/>
        <v>19.679999999999996</v>
      </c>
      <c r="K1215" s="57"/>
      <c r="L1215" s="57"/>
      <c r="M1215" s="66"/>
      <c r="N1215" s="67"/>
      <c r="O1215" s="67"/>
    </row>
    <row r="1216" spans="1:15" x14ac:dyDescent="0.3">
      <c r="A1216" s="52">
        <v>10171</v>
      </c>
      <c r="B1216" s="53"/>
      <c r="C1216" s="72"/>
      <c r="D1216" s="76" t="s">
        <v>824</v>
      </c>
      <c r="E1216" s="63"/>
      <c r="F1216" s="57">
        <v>1</v>
      </c>
      <c r="G1216" s="57">
        <v>24.687999999999999</v>
      </c>
      <c r="H1216" s="57"/>
      <c r="I1216" s="57">
        <v>2.4</v>
      </c>
      <c r="J1216" s="57"/>
      <c r="K1216" s="57">
        <f>PRODUCT(F1216:I1216)</f>
        <v>59.251199999999997</v>
      </c>
      <c r="L1216" s="57"/>
      <c r="M1216" s="66"/>
      <c r="N1216" s="67"/>
      <c r="O1216" s="67"/>
    </row>
    <row r="1217" spans="1:15" x14ac:dyDescent="0.3">
      <c r="A1217" s="52">
        <v>10172</v>
      </c>
      <c r="B1217" s="53"/>
      <c r="C1217" s="72"/>
      <c r="D1217" s="76" t="s">
        <v>785</v>
      </c>
      <c r="E1217" s="63"/>
      <c r="F1217" s="57">
        <v>1</v>
      </c>
      <c r="G1217" s="57">
        <v>15.901</v>
      </c>
      <c r="H1217" s="57"/>
      <c r="I1217" s="57">
        <v>2.4</v>
      </c>
      <c r="J1217" s="57"/>
      <c r="K1217" s="57">
        <f>PRODUCT(F1217:I1217)</f>
        <v>38.162399999999998</v>
      </c>
      <c r="L1217" s="57"/>
      <c r="M1217" s="66"/>
      <c r="N1217" s="67"/>
      <c r="O1217" s="67"/>
    </row>
    <row r="1218" spans="1:15" ht="119.25" customHeight="1" collapsed="1" x14ac:dyDescent="0.3">
      <c r="A1218" s="52">
        <v>10173</v>
      </c>
      <c r="B1218" s="53" t="s">
        <v>21</v>
      </c>
      <c r="C1218" s="72" t="s">
        <v>839</v>
      </c>
      <c r="D1218" s="75" t="s">
        <v>336</v>
      </c>
      <c r="E1218" s="56" t="s">
        <v>36</v>
      </c>
      <c r="F1218" s="57"/>
      <c r="G1218" s="57"/>
      <c r="H1218" s="57"/>
      <c r="I1218" s="57"/>
      <c r="J1218" s="57"/>
      <c r="K1218" s="57"/>
      <c r="L1218" s="57">
        <f>SUM(K1219:K1220)</f>
        <v>8.9450000000000003</v>
      </c>
      <c r="M1218" s="58">
        <v>8.9450000000000003</v>
      </c>
      <c r="N1218" s="59"/>
      <c r="O1218" s="73">
        <f>+ROUND(M1218*N1218,2)</f>
        <v>0</v>
      </c>
    </row>
    <row r="1219" spans="1:15" x14ac:dyDescent="0.3">
      <c r="A1219" s="52">
        <v>10174</v>
      </c>
      <c r="B1219" s="53"/>
      <c r="C1219" s="72"/>
      <c r="D1219" s="76" t="s">
        <v>840</v>
      </c>
      <c r="E1219" s="56"/>
      <c r="F1219" s="57">
        <v>1</v>
      </c>
      <c r="G1219" s="57">
        <v>3.1589999999999998</v>
      </c>
      <c r="H1219" s="57"/>
      <c r="I1219" s="57"/>
      <c r="J1219" s="57"/>
      <c r="K1219" s="57">
        <f>PRODUCT(F1219:I1219)</f>
        <v>3.1589999999999998</v>
      </c>
      <c r="L1219" s="57"/>
      <c r="M1219" s="58"/>
      <c r="N1219" s="59"/>
      <c r="O1219" s="73"/>
    </row>
    <row r="1220" spans="1:15" x14ac:dyDescent="0.3">
      <c r="A1220" s="52">
        <v>10175</v>
      </c>
      <c r="B1220" s="53"/>
      <c r="C1220" s="72"/>
      <c r="D1220" s="76" t="s">
        <v>840</v>
      </c>
      <c r="E1220" s="56"/>
      <c r="F1220" s="57">
        <v>1</v>
      </c>
      <c r="G1220" s="57">
        <v>5.7859999999999996</v>
      </c>
      <c r="H1220" s="57"/>
      <c r="I1220" s="57"/>
      <c r="J1220" s="57"/>
      <c r="K1220" s="57">
        <f>PRODUCT(F1220:I1220)</f>
        <v>5.7859999999999996</v>
      </c>
      <c r="L1220" s="57"/>
      <c r="M1220" s="58"/>
      <c r="N1220" s="59"/>
      <c r="O1220" s="73"/>
    </row>
    <row r="1221" spans="1:15" ht="115.2" collapsed="1" x14ac:dyDescent="0.3">
      <c r="A1221" s="52">
        <v>10176</v>
      </c>
      <c r="B1221" s="53" t="s">
        <v>21</v>
      </c>
      <c r="C1221" s="72" t="s">
        <v>841</v>
      </c>
      <c r="D1221" s="75" t="s">
        <v>483</v>
      </c>
      <c r="E1221" s="56" t="s">
        <v>36</v>
      </c>
      <c r="F1221" s="57"/>
      <c r="G1221" s="57"/>
      <c r="H1221" s="57"/>
      <c r="I1221" s="57"/>
      <c r="J1221" s="57"/>
      <c r="K1221" s="57"/>
      <c r="L1221" s="57">
        <f>SUM(K1222:K1224)</f>
        <v>0.90800000000000014</v>
      </c>
      <c r="M1221" s="58">
        <v>0.90800000000000003</v>
      </c>
      <c r="N1221" s="59"/>
      <c r="O1221" s="73">
        <f>+ROUND(M1221*N1221,2)</f>
        <v>0</v>
      </c>
    </row>
    <row r="1222" spans="1:15" x14ac:dyDescent="0.3">
      <c r="A1222" s="52">
        <v>10177</v>
      </c>
      <c r="B1222" s="53"/>
      <c r="C1222" s="72"/>
      <c r="D1222" s="76" t="s">
        <v>840</v>
      </c>
      <c r="E1222" s="63"/>
      <c r="F1222" s="57">
        <v>1</v>
      </c>
      <c r="G1222" s="57">
        <v>0.9</v>
      </c>
      <c r="H1222" s="57">
        <v>0.2</v>
      </c>
      <c r="I1222" s="57"/>
      <c r="J1222" s="57"/>
      <c r="K1222" s="57">
        <f>PRODUCT(F1222:I1222)</f>
        <v>0.18000000000000002</v>
      </c>
      <c r="L1222" s="57"/>
      <c r="M1222" s="58"/>
      <c r="N1222" s="59"/>
      <c r="O1222" s="73"/>
    </row>
    <row r="1223" spans="1:15" x14ac:dyDescent="0.3">
      <c r="A1223" s="52">
        <v>10178</v>
      </c>
      <c r="B1223" s="53"/>
      <c r="C1223" s="72"/>
      <c r="D1223" s="76" t="s">
        <v>840</v>
      </c>
      <c r="E1223" s="63"/>
      <c r="F1223" s="57">
        <v>1</v>
      </c>
      <c r="G1223" s="57">
        <v>2.74</v>
      </c>
      <c r="H1223" s="57">
        <v>0.2</v>
      </c>
      <c r="I1223" s="57"/>
      <c r="J1223" s="57"/>
      <c r="K1223" s="57">
        <f t="shared" ref="K1223:K1224" si="191">PRODUCT(F1223:I1223)</f>
        <v>0.54800000000000004</v>
      </c>
      <c r="L1223" s="57"/>
      <c r="M1223" s="58"/>
      <c r="N1223" s="59"/>
      <c r="O1223" s="73"/>
    </row>
    <row r="1224" spans="1:15" x14ac:dyDescent="0.3">
      <c r="A1224" s="52">
        <v>10179</v>
      </c>
      <c r="B1224" s="53"/>
      <c r="C1224" s="72"/>
      <c r="D1224" s="76" t="s">
        <v>840</v>
      </c>
      <c r="E1224" s="63"/>
      <c r="F1224" s="57">
        <v>1</v>
      </c>
      <c r="G1224" s="57">
        <v>0.9</v>
      </c>
      <c r="H1224" s="57">
        <v>0.2</v>
      </c>
      <c r="I1224" s="57"/>
      <c r="J1224" s="57"/>
      <c r="K1224" s="57">
        <f t="shared" si="191"/>
        <v>0.18000000000000002</v>
      </c>
      <c r="L1224" s="57"/>
      <c r="M1224" s="58"/>
      <c r="N1224" s="59"/>
      <c r="O1224" s="73"/>
    </row>
    <row r="1225" spans="1:15" ht="115.2" collapsed="1" x14ac:dyDescent="0.3">
      <c r="A1225" s="52">
        <v>10180</v>
      </c>
      <c r="B1225" s="53" t="s">
        <v>21</v>
      </c>
      <c r="C1225" s="72" t="s">
        <v>842</v>
      </c>
      <c r="D1225" s="75" t="s">
        <v>843</v>
      </c>
      <c r="E1225" s="56" t="s">
        <v>36</v>
      </c>
      <c r="F1225" s="57"/>
      <c r="G1225" s="57"/>
      <c r="H1225" s="57"/>
      <c r="I1225" s="57"/>
      <c r="J1225" s="57"/>
      <c r="K1225" s="57"/>
      <c r="L1225" s="57">
        <f>SUM(K1226:K1227)</f>
        <v>62.272600000000004</v>
      </c>
      <c r="M1225" s="58">
        <v>62.273000000000003</v>
      </c>
      <c r="N1225" s="59"/>
      <c r="O1225" s="73">
        <f>+ROUND(M1225*N1225,2)</f>
        <v>0</v>
      </c>
    </row>
    <row r="1226" spans="1:15" x14ac:dyDescent="0.3">
      <c r="A1226" s="52">
        <v>10181</v>
      </c>
      <c r="B1226" s="53"/>
      <c r="C1226" s="72"/>
      <c r="D1226" s="76" t="s">
        <v>844</v>
      </c>
      <c r="E1226" s="56"/>
      <c r="F1226" s="57">
        <v>1</v>
      </c>
      <c r="G1226" s="57">
        <v>10.39</v>
      </c>
      <c r="H1226" s="57"/>
      <c r="I1226" s="57">
        <v>2.6</v>
      </c>
      <c r="J1226" s="57"/>
      <c r="K1226" s="57">
        <f>PRODUCT(F1226:I1226)</f>
        <v>27.014000000000003</v>
      </c>
      <c r="L1226" s="57"/>
      <c r="M1226" s="58"/>
      <c r="N1226" s="59"/>
      <c r="O1226" s="73"/>
    </row>
    <row r="1227" spans="1:15" x14ac:dyDescent="0.3">
      <c r="A1227" s="52">
        <v>10182</v>
      </c>
      <c r="B1227" s="53"/>
      <c r="C1227" s="72"/>
      <c r="D1227" s="76" t="s">
        <v>845</v>
      </c>
      <c r="E1227" s="56"/>
      <c r="F1227" s="57">
        <v>1</v>
      </c>
      <c r="G1227" s="57">
        <v>13.561</v>
      </c>
      <c r="H1227" s="57"/>
      <c r="I1227" s="57">
        <v>2.6</v>
      </c>
      <c r="J1227" s="57"/>
      <c r="K1227" s="57">
        <f>PRODUCT(F1227:I1227)</f>
        <v>35.258600000000001</v>
      </c>
      <c r="L1227" s="57"/>
      <c r="M1227" s="58"/>
      <c r="N1227" s="59"/>
      <c r="O1227" s="73"/>
    </row>
    <row r="1228" spans="1:15" ht="115.2" collapsed="1" x14ac:dyDescent="0.3">
      <c r="A1228" s="52">
        <v>10183</v>
      </c>
      <c r="B1228" s="53" t="s">
        <v>21</v>
      </c>
      <c r="C1228" s="72" t="s">
        <v>846</v>
      </c>
      <c r="D1228" s="75" t="s">
        <v>477</v>
      </c>
      <c r="E1228" s="56" t="s">
        <v>36</v>
      </c>
      <c r="F1228" s="57"/>
      <c r="G1228" s="57"/>
      <c r="H1228" s="57"/>
      <c r="I1228" s="57"/>
      <c r="J1228" s="57"/>
      <c r="K1228" s="57"/>
      <c r="L1228" s="57">
        <f>SUM(K1229:K1231)</f>
        <v>11.16</v>
      </c>
      <c r="M1228" s="58">
        <v>11.16</v>
      </c>
      <c r="N1228" s="59"/>
      <c r="O1228" s="73">
        <f>+ROUND(M1228*N1228,2)</f>
        <v>0</v>
      </c>
    </row>
    <row r="1229" spans="1:15" x14ac:dyDescent="0.3">
      <c r="A1229" s="52">
        <v>10184</v>
      </c>
      <c r="B1229" s="53"/>
      <c r="C1229" s="72"/>
      <c r="D1229" s="76" t="s">
        <v>844</v>
      </c>
      <c r="E1229" s="56"/>
      <c r="F1229" s="57">
        <v>1</v>
      </c>
      <c r="G1229" s="57">
        <v>1.85</v>
      </c>
      <c r="H1229" s="57"/>
      <c r="I1229" s="57">
        <v>0.9</v>
      </c>
      <c r="J1229" s="57"/>
      <c r="K1229" s="57">
        <f t="shared" ref="K1229:K1247" si="192">PRODUCT(F1229:I1229)</f>
        <v>1.665</v>
      </c>
      <c r="L1229" s="57"/>
      <c r="M1229" s="58"/>
      <c r="N1229" s="59"/>
      <c r="O1229" s="73"/>
    </row>
    <row r="1230" spans="1:15" x14ac:dyDescent="0.3">
      <c r="A1230" s="52">
        <v>10185</v>
      </c>
      <c r="B1230" s="53"/>
      <c r="C1230" s="72"/>
      <c r="D1230" s="76" t="s">
        <v>845</v>
      </c>
      <c r="E1230" s="56"/>
      <c r="F1230" s="57">
        <v>1</v>
      </c>
      <c r="G1230" s="57">
        <v>1.85</v>
      </c>
      <c r="H1230" s="57"/>
      <c r="I1230" s="57">
        <v>0.9</v>
      </c>
      <c r="J1230" s="57"/>
      <c r="K1230" s="57">
        <f t="shared" si="192"/>
        <v>1.665</v>
      </c>
      <c r="L1230" s="57"/>
      <c r="M1230" s="58"/>
      <c r="N1230" s="59"/>
      <c r="O1230" s="73"/>
    </row>
    <row r="1231" spans="1:15" x14ac:dyDescent="0.3">
      <c r="A1231" s="52">
        <v>10186</v>
      </c>
      <c r="B1231" s="53"/>
      <c r="C1231" s="72"/>
      <c r="D1231" s="76" t="s">
        <v>847</v>
      </c>
      <c r="E1231" s="56"/>
      <c r="F1231" s="57">
        <v>1</v>
      </c>
      <c r="G1231" s="57">
        <v>8.6999999999999993</v>
      </c>
      <c r="H1231" s="57"/>
      <c r="I1231" s="57">
        <v>0.9</v>
      </c>
      <c r="J1231" s="57"/>
      <c r="K1231" s="57">
        <f t="shared" si="192"/>
        <v>7.8299999999999992</v>
      </c>
      <c r="L1231" s="57"/>
      <c r="M1231" s="58"/>
      <c r="N1231" s="59"/>
      <c r="O1231" s="73"/>
    </row>
    <row r="1232" spans="1:15" ht="172.8" collapsed="1" x14ac:dyDescent="0.3">
      <c r="A1232" s="52">
        <v>10187</v>
      </c>
      <c r="B1232" s="53" t="s">
        <v>21</v>
      </c>
      <c r="C1232" s="72" t="s">
        <v>848</v>
      </c>
      <c r="D1232" s="75" t="s">
        <v>480</v>
      </c>
      <c r="E1232" s="56" t="s">
        <v>36</v>
      </c>
      <c r="F1232" s="57"/>
      <c r="G1232" s="57"/>
      <c r="H1232" s="57"/>
      <c r="I1232" s="57"/>
      <c r="J1232" s="57"/>
      <c r="K1232" s="57"/>
      <c r="L1232" s="57">
        <f>SUM(K1233:K1235)</f>
        <v>22.32</v>
      </c>
      <c r="M1232" s="58">
        <v>22.32</v>
      </c>
      <c r="N1232" s="59"/>
      <c r="O1232" s="73">
        <f>+ROUND(M1232*N1232,2)</f>
        <v>0</v>
      </c>
    </row>
    <row r="1233" spans="1:15" x14ac:dyDescent="0.3">
      <c r="A1233" s="52">
        <v>10188</v>
      </c>
      <c r="B1233" s="53"/>
      <c r="C1233" s="72"/>
      <c r="D1233" s="76" t="s">
        <v>844</v>
      </c>
      <c r="E1233" s="56"/>
      <c r="F1233" s="57">
        <v>1</v>
      </c>
      <c r="G1233" s="57">
        <v>1.85</v>
      </c>
      <c r="H1233" s="57"/>
      <c r="I1233" s="57">
        <v>1.8</v>
      </c>
      <c r="J1233" s="57"/>
      <c r="K1233" s="57">
        <f t="shared" si="192"/>
        <v>3.33</v>
      </c>
      <c r="L1233" s="57"/>
      <c r="M1233" s="58"/>
      <c r="N1233" s="59"/>
      <c r="O1233" s="73"/>
    </row>
    <row r="1234" spans="1:15" x14ac:dyDescent="0.3">
      <c r="A1234" s="52">
        <v>10189</v>
      </c>
      <c r="B1234" s="53"/>
      <c r="C1234" s="72"/>
      <c r="D1234" s="76" t="s">
        <v>845</v>
      </c>
      <c r="E1234" s="56"/>
      <c r="F1234" s="57">
        <v>1</v>
      </c>
      <c r="G1234" s="57">
        <v>1.85</v>
      </c>
      <c r="H1234" s="57"/>
      <c r="I1234" s="57">
        <v>1.8</v>
      </c>
      <c r="J1234" s="57"/>
      <c r="K1234" s="57">
        <f t="shared" si="192"/>
        <v>3.33</v>
      </c>
      <c r="L1234" s="57"/>
      <c r="M1234" s="58"/>
      <c r="N1234" s="59"/>
      <c r="O1234" s="73"/>
    </row>
    <row r="1235" spans="1:15" x14ac:dyDescent="0.3">
      <c r="A1235" s="52">
        <v>10190</v>
      </c>
      <c r="B1235" s="53"/>
      <c r="C1235" s="72"/>
      <c r="D1235" s="76" t="s">
        <v>847</v>
      </c>
      <c r="E1235" s="56"/>
      <c r="F1235" s="57">
        <v>1</v>
      </c>
      <c r="G1235" s="57">
        <v>8.6999999999999993</v>
      </c>
      <c r="H1235" s="57"/>
      <c r="I1235" s="57">
        <v>1.8</v>
      </c>
      <c r="J1235" s="57"/>
      <c r="K1235" s="57">
        <f t="shared" si="192"/>
        <v>15.659999999999998</v>
      </c>
      <c r="L1235" s="57"/>
      <c r="M1235" s="58"/>
      <c r="N1235" s="59"/>
      <c r="O1235" s="73"/>
    </row>
    <row r="1236" spans="1:15" ht="86.4" collapsed="1" x14ac:dyDescent="0.3">
      <c r="A1236" s="52">
        <v>10191</v>
      </c>
      <c r="B1236" s="53" t="s">
        <v>21</v>
      </c>
      <c r="C1236" s="72" t="s">
        <v>849</v>
      </c>
      <c r="D1236" s="75" t="s">
        <v>342</v>
      </c>
      <c r="E1236" s="56" t="s">
        <v>36</v>
      </c>
      <c r="F1236" s="57"/>
      <c r="G1236" s="57"/>
      <c r="H1236" s="57"/>
      <c r="I1236" s="57"/>
      <c r="J1236" s="57"/>
      <c r="K1236" s="57"/>
      <c r="L1236" s="57">
        <f>SUM(J1237:J1237)</f>
        <v>0</v>
      </c>
      <c r="M1236" s="58">
        <v>13.38</v>
      </c>
      <c r="N1236" s="59"/>
      <c r="O1236" s="73">
        <f>+ROUND(M1236*N1236,2)</f>
        <v>0</v>
      </c>
    </row>
    <row r="1237" spans="1:15" x14ac:dyDescent="0.3">
      <c r="A1237" s="52">
        <v>10192</v>
      </c>
      <c r="B1237" s="53"/>
      <c r="C1237" s="72"/>
      <c r="D1237" s="76" t="s">
        <v>850</v>
      </c>
      <c r="E1237" s="56"/>
      <c r="F1237" s="57">
        <v>1</v>
      </c>
      <c r="G1237" s="57">
        <v>6.3</v>
      </c>
      <c r="H1237" s="57"/>
      <c r="I1237" s="57">
        <v>2.6</v>
      </c>
      <c r="J1237" s="57"/>
      <c r="K1237" s="57">
        <f t="shared" si="192"/>
        <v>16.38</v>
      </c>
      <c r="L1237" s="57"/>
      <c r="M1237" s="58"/>
      <c r="N1237" s="59"/>
      <c r="O1237" s="73"/>
    </row>
    <row r="1238" spans="1:15" ht="86.4" collapsed="1" x14ac:dyDescent="0.3">
      <c r="A1238" s="52">
        <v>10193</v>
      </c>
      <c r="B1238" s="53" t="s">
        <v>21</v>
      </c>
      <c r="C1238" s="72" t="s">
        <v>851</v>
      </c>
      <c r="D1238" s="75" t="s">
        <v>63</v>
      </c>
      <c r="E1238" s="56" t="s">
        <v>36</v>
      </c>
      <c r="F1238" s="57"/>
      <c r="G1238" s="57"/>
      <c r="H1238" s="57"/>
      <c r="I1238" s="57"/>
      <c r="J1238" s="57"/>
      <c r="K1238" s="57"/>
      <c r="L1238" s="57">
        <f>SUM(K1239:K1246)</f>
        <v>212.01059999999998</v>
      </c>
      <c r="M1238" s="58">
        <v>97.896000000000001</v>
      </c>
      <c r="N1238" s="59"/>
      <c r="O1238" s="73">
        <f>+ROUND(M1238*N1238,2)</f>
        <v>0</v>
      </c>
    </row>
    <row r="1239" spans="1:15" x14ac:dyDescent="0.3">
      <c r="A1239" s="52">
        <v>10194</v>
      </c>
      <c r="B1239" s="53"/>
      <c r="C1239" s="72"/>
      <c r="D1239" s="76" t="s">
        <v>784</v>
      </c>
      <c r="E1239" s="56"/>
      <c r="F1239" s="57">
        <v>1</v>
      </c>
      <c r="G1239" s="57">
        <v>7.4</v>
      </c>
      <c r="H1239" s="57"/>
      <c r="I1239" s="57">
        <v>3</v>
      </c>
      <c r="J1239" s="57"/>
      <c r="K1239" s="57">
        <f t="shared" si="192"/>
        <v>22.200000000000003</v>
      </c>
      <c r="L1239" s="57"/>
      <c r="M1239" s="58"/>
      <c r="N1239" s="59"/>
      <c r="O1239" s="73"/>
    </row>
    <row r="1240" spans="1:15" x14ac:dyDescent="0.3">
      <c r="A1240" s="52">
        <v>10195</v>
      </c>
      <c r="B1240" s="53"/>
      <c r="C1240" s="72"/>
      <c r="D1240" s="76" t="s">
        <v>782</v>
      </c>
      <c r="E1240" s="56"/>
      <c r="F1240" s="57">
        <v>1</v>
      </c>
      <c r="G1240" s="57">
        <v>17.399999999999999</v>
      </c>
      <c r="H1240" s="57"/>
      <c r="I1240" s="57">
        <v>3</v>
      </c>
      <c r="J1240" s="57"/>
      <c r="K1240" s="57">
        <f t="shared" si="192"/>
        <v>52.199999999999996</v>
      </c>
      <c r="L1240" s="57"/>
      <c r="M1240" s="58"/>
      <c r="N1240" s="59"/>
      <c r="O1240" s="73"/>
    </row>
    <row r="1241" spans="1:15" x14ac:dyDescent="0.3">
      <c r="A1241" s="52">
        <v>10196</v>
      </c>
      <c r="B1241" s="53"/>
      <c r="C1241" s="72"/>
      <c r="D1241" s="76" t="s">
        <v>852</v>
      </c>
      <c r="E1241" s="56"/>
      <c r="F1241" s="57">
        <v>1</v>
      </c>
      <c r="G1241" s="57">
        <v>3.597</v>
      </c>
      <c r="H1241" s="57"/>
      <c r="I1241" s="57">
        <v>3</v>
      </c>
      <c r="J1241" s="57"/>
      <c r="K1241" s="57">
        <f t="shared" si="192"/>
        <v>10.791</v>
      </c>
      <c r="L1241" s="57"/>
      <c r="M1241" s="58"/>
      <c r="N1241" s="59"/>
      <c r="O1241" s="73"/>
    </row>
    <row r="1242" spans="1:15" x14ac:dyDescent="0.3">
      <c r="A1242" s="52">
        <v>10197</v>
      </c>
      <c r="B1242" s="53"/>
      <c r="C1242" s="72"/>
      <c r="D1242" s="76" t="s">
        <v>852</v>
      </c>
      <c r="E1242" s="56"/>
      <c r="F1242" s="57">
        <v>1</v>
      </c>
      <c r="G1242" s="57">
        <v>4.71</v>
      </c>
      <c r="H1242" s="57"/>
      <c r="I1242" s="57">
        <v>3</v>
      </c>
      <c r="J1242" s="57"/>
      <c r="K1242" s="57">
        <f t="shared" si="192"/>
        <v>14.129999999999999</v>
      </c>
      <c r="L1242" s="57"/>
      <c r="M1242" s="58"/>
      <c r="N1242" s="59"/>
      <c r="O1242" s="73"/>
    </row>
    <row r="1243" spans="1:15" x14ac:dyDescent="0.3">
      <c r="A1243" s="52">
        <v>10198</v>
      </c>
      <c r="B1243" s="53"/>
      <c r="C1243" s="72"/>
      <c r="D1243" s="76" t="s">
        <v>852</v>
      </c>
      <c r="E1243" s="56"/>
      <c r="F1243" s="57">
        <v>1</v>
      </c>
      <c r="G1243" s="57">
        <v>7.55</v>
      </c>
      <c r="H1243" s="57"/>
      <c r="I1243" s="57">
        <v>3</v>
      </c>
      <c r="J1243" s="57"/>
      <c r="K1243" s="57">
        <f t="shared" si="192"/>
        <v>22.65</v>
      </c>
      <c r="L1243" s="57"/>
      <c r="M1243" s="58"/>
      <c r="N1243" s="59"/>
      <c r="O1243" s="73"/>
    </row>
    <row r="1244" spans="1:15" x14ac:dyDescent="0.3">
      <c r="A1244" s="52">
        <v>10199</v>
      </c>
      <c r="B1244" s="53"/>
      <c r="C1244" s="72"/>
      <c r="D1244" s="76" t="s">
        <v>853</v>
      </c>
      <c r="E1244" s="56"/>
      <c r="F1244" s="57">
        <v>1</v>
      </c>
      <c r="G1244" s="57">
        <v>10.987</v>
      </c>
      <c r="H1244" s="57"/>
      <c r="I1244" s="57">
        <v>2.7</v>
      </c>
      <c r="J1244" s="57"/>
      <c r="K1244" s="57">
        <f t="shared" si="192"/>
        <v>29.664900000000003</v>
      </c>
      <c r="L1244" s="57"/>
      <c r="M1244" s="58"/>
      <c r="N1244" s="59"/>
      <c r="O1244" s="73"/>
    </row>
    <row r="1245" spans="1:15" x14ac:dyDescent="0.3">
      <c r="A1245" s="52">
        <v>10200</v>
      </c>
      <c r="B1245" s="53"/>
      <c r="C1245" s="72"/>
      <c r="D1245" s="76" t="s">
        <v>787</v>
      </c>
      <c r="E1245" s="56"/>
      <c r="F1245" s="57">
        <v>1</v>
      </c>
      <c r="G1245" s="57">
        <v>12.773</v>
      </c>
      <c r="H1245" s="57"/>
      <c r="I1245" s="57">
        <v>2.7</v>
      </c>
      <c r="J1245" s="57"/>
      <c r="K1245" s="57">
        <f t="shared" si="192"/>
        <v>34.487099999999998</v>
      </c>
      <c r="L1245" s="57"/>
      <c r="M1245" s="58"/>
      <c r="N1245" s="59"/>
      <c r="O1245" s="73"/>
    </row>
    <row r="1246" spans="1:15" x14ac:dyDescent="0.3">
      <c r="A1246" s="52">
        <v>10201</v>
      </c>
      <c r="B1246" s="53"/>
      <c r="C1246" s="72"/>
      <c r="D1246" s="76" t="s">
        <v>788</v>
      </c>
      <c r="E1246" s="56"/>
      <c r="F1246" s="57">
        <v>1</v>
      </c>
      <c r="G1246" s="57">
        <v>9.5879999999999992</v>
      </c>
      <c r="H1246" s="57"/>
      <c r="I1246" s="57">
        <v>2.7</v>
      </c>
      <c r="J1246" s="57"/>
      <c r="K1246" s="57">
        <f t="shared" si="192"/>
        <v>25.887599999999999</v>
      </c>
      <c r="L1246" s="57"/>
      <c r="M1246" s="58"/>
      <c r="N1246" s="59"/>
      <c r="O1246" s="73"/>
    </row>
    <row r="1247" spans="1:15" x14ac:dyDescent="0.3">
      <c r="A1247" s="52">
        <v>10202</v>
      </c>
      <c r="B1247" s="53"/>
      <c r="C1247" s="72"/>
      <c r="D1247" s="76" t="s">
        <v>789</v>
      </c>
      <c r="E1247" s="56"/>
      <c r="F1247" s="57">
        <v>1</v>
      </c>
      <c r="G1247" s="57">
        <v>11.413</v>
      </c>
      <c r="H1247" s="57"/>
      <c r="I1247" s="57">
        <v>2.7</v>
      </c>
      <c r="J1247" s="57"/>
      <c r="K1247" s="57">
        <f t="shared" si="192"/>
        <v>30.815100000000001</v>
      </c>
      <c r="L1247" s="57"/>
      <c r="M1247" s="58"/>
      <c r="N1247" s="59"/>
      <c r="O1247" s="73"/>
    </row>
    <row r="1248" spans="1:15" x14ac:dyDescent="0.3">
      <c r="A1248" s="52">
        <v>10203</v>
      </c>
      <c r="B1248" s="53" t="s">
        <v>21</v>
      </c>
      <c r="C1248" s="54" t="s">
        <v>854</v>
      </c>
      <c r="D1248" s="55" t="s">
        <v>70</v>
      </c>
      <c r="E1248" s="63"/>
      <c r="F1248" s="57"/>
      <c r="G1248" s="57"/>
      <c r="H1248" s="57"/>
      <c r="I1248" s="57"/>
      <c r="J1248" s="57"/>
      <c r="K1248" s="57"/>
      <c r="L1248" s="57"/>
      <c r="M1248" s="66"/>
      <c r="N1248" s="67"/>
      <c r="O1248" s="67"/>
    </row>
    <row r="1249" spans="1:15" ht="115.2" collapsed="1" x14ac:dyDescent="0.3">
      <c r="A1249" s="52">
        <v>10204</v>
      </c>
      <c r="B1249" s="53" t="s">
        <v>21</v>
      </c>
      <c r="C1249" s="72" t="s">
        <v>855</v>
      </c>
      <c r="D1249" s="75" t="s">
        <v>856</v>
      </c>
      <c r="E1249" s="63" t="s">
        <v>36</v>
      </c>
      <c r="F1249" s="57"/>
      <c r="G1249" s="57"/>
      <c r="H1249" s="57"/>
      <c r="I1249" s="57"/>
      <c r="J1249" s="57"/>
      <c r="K1249" s="57"/>
      <c r="L1249" s="57">
        <f>SUM(K1250)</f>
        <v>313.82299999999998</v>
      </c>
      <c r="M1249" s="58">
        <v>313.82299999999998</v>
      </c>
      <c r="N1249" s="59"/>
      <c r="O1249" s="73">
        <f>+ROUND(M1249*N1249,2)</f>
        <v>0</v>
      </c>
    </row>
    <row r="1250" spans="1:15" x14ac:dyDescent="0.3">
      <c r="A1250" s="52">
        <v>10205</v>
      </c>
      <c r="B1250" s="53"/>
      <c r="C1250" s="54"/>
      <c r="D1250" s="76" t="s">
        <v>777</v>
      </c>
      <c r="E1250" s="63"/>
      <c r="F1250" s="57">
        <v>1</v>
      </c>
      <c r="G1250" s="57">
        <v>313.82299999999998</v>
      </c>
      <c r="H1250" s="57"/>
      <c r="I1250" s="57"/>
      <c r="J1250" s="57"/>
      <c r="K1250" s="57">
        <f t="shared" ref="K1250:K1271" si="193">PRODUCT(F1250:I1250)</f>
        <v>313.82299999999998</v>
      </c>
      <c r="L1250" s="57"/>
      <c r="M1250" s="66"/>
      <c r="N1250" s="67"/>
      <c r="O1250" s="67"/>
    </row>
    <row r="1251" spans="1:15" ht="86.4" collapsed="1" x14ac:dyDescent="0.3">
      <c r="A1251" s="52">
        <v>10206</v>
      </c>
      <c r="B1251" s="53" t="s">
        <v>21</v>
      </c>
      <c r="C1251" s="72" t="s">
        <v>857</v>
      </c>
      <c r="D1251" s="75" t="s">
        <v>363</v>
      </c>
      <c r="E1251" s="63" t="s">
        <v>36</v>
      </c>
      <c r="F1251" s="57"/>
      <c r="G1251" s="57"/>
      <c r="H1251" s="57"/>
      <c r="I1251" s="57"/>
      <c r="J1251" s="57"/>
      <c r="K1251" s="57"/>
      <c r="L1251" s="57">
        <f>SUM(K1252:K1254)</f>
        <v>618.55600000000004</v>
      </c>
      <c r="M1251" s="58">
        <v>618.55600000000004</v>
      </c>
      <c r="N1251" s="59"/>
      <c r="O1251" s="73">
        <f>+ROUND(M1251*N1251,2)</f>
        <v>0</v>
      </c>
    </row>
    <row r="1252" spans="1:15" x14ac:dyDescent="0.3">
      <c r="A1252" s="52">
        <v>10207</v>
      </c>
      <c r="B1252" s="53"/>
      <c r="C1252" s="54"/>
      <c r="D1252" s="76" t="s">
        <v>777</v>
      </c>
      <c r="E1252" s="63"/>
      <c r="F1252" s="57">
        <v>1</v>
      </c>
      <c r="G1252" s="57">
        <v>527.58000000000004</v>
      </c>
      <c r="H1252" s="57"/>
      <c r="I1252" s="57"/>
      <c r="J1252" s="57"/>
      <c r="K1252" s="57">
        <f t="shared" si="193"/>
        <v>527.58000000000004</v>
      </c>
      <c r="L1252" s="57"/>
      <c r="M1252" s="66"/>
      <c r="N1252" s="67"/>
      <c r="O1252" s="67"/>
    </row>
    <row r="1253" spans="1:15" x14ac:dyDescent="0.3">
      <c r="A1253" s="52">
        <v>10208</v>
      </c>
      <c r="B1253" s="53"/>
      <c r="C1253" s="54"/>
      <c r="D1253" s="76" t="s">
        <v>824</v>
      </c>
      <c r="E1253" s="63"/>
      <c r="F1253" s="57">
        <v>1</v>
      </c>
      <c r="G1253" s="57">
        <v>44.735999999999997</v>
      </c>
      <c r="H1253" s="57"/>
      <c r="I1253" s="57"/>
      <c r="J1253" s="57"/>
      <c r="K1253" s="57">
        <f t="shared" si="193"/>
        <v>44.735999999999997</v>
      </c>
      <c r="L1253" s="57"/>
      <c r="M1253" s="66"/>
      <c r="N1253" s="67"/>
      <c r="O1253" s="67"/>
    </row>
    <row r="1254" spans="1:15" x14ac:dyDescent="0.3">
      <c r="A1254" s="52">
        <v>10209</v>
      </c>
      <c r="B1254" s="53"/>
      <c r="C1254" s="54"/>
      <c r="D1254" s="76" t="s">
        <v>785</v>
      </c>
      <c r="E1254" s="63"/>
      <c r="F1254" s="57">
        <v>1</v>
      </c>
      <c r="G1254" s="57">
        <v>46.24</v>
      </c>
      <c r="H1254" s="57"/>
      <c r="I1254" s="57"/>
      <c r="J1254" s="57"/>
      <c r="K1254" s="57">
        <f t="shared" si="193"/>
        <v>46.24</v>
      </c>
      <c r="L1254" s="57"/>
      <c r="M1254" s="66"/>
      <c r="N1254" s="67"/>
      <c r="O1254" s="67"/>
    </row>
    <row r="1255" spans="1:15" ht="86.4" collapsed="1" x14ac:dyDescent="0.3">
      <c r="A1255" s="52">
        <v>10210</v>
      </c>
      <c r="B1255" s="53" t="s">
        <v>21</v>
      </c>
      <c r="C1255" s="72" t="s">
        <v>858</v>
      </c>
      <c r="D1255" s="75" t="s">
        <v>859</v>
      </c>
      <c r="E1255" s="63" t="s">
        <v>36</v>
      </c>
      <c r="F1255" s="57"/>
      <c r="G1255" s="57"/>
      <c r="H1255" s="57"/>
      <c r="I1255" s="57"/>
      <c r="J1255" s="57"/>
      <c r="K1255" s="57"/>
      <c r="L1255" s="57">
        <f>SUM(K1256:K1257)</f>
        <v>31.179000000000002</v>
      </c>
      <c r="M1255" s="58">
        <v>31.178999999999998</v>
      </c>
      <c r="N1255" s="59"/>
      <c r="O1255" s="73">
        <f>+ROUND(M1255*N1255,2)</f>
        <v>0</v>
      </c>
    </row>
    <row r="1256" spans="1:15" collapsed="1" x14ac:dyDescent="0.3">
      <c r="A1256" s="52">
        <v>10211</v>
      </c>
      <c r="B1256" s="53"/>
      <c r="C1256" s="72"/>
      <c r="D1256" s="76" t="s">
        <v>860</v>
      </c>
      <c r="E1256" s="63"/>
      <c r="F1256" s="57">
        <v>1</v>
      </c>
      <c r="G1256" s="57">
        <v>25.5</v>
      </c>
      <c r="H1256" s="57"/>
      <c r="I1256" s="57"/>
      <c r="J1256" s="57"/>
      <c r="K1256" s="57">
        <f t="shared" si="193"/>
        <v>25.5</v>
      </c>
      <c r="L1256" s="57"/>
      <c r="M1256" s="58"/>
      <c r="N1256" s="59"/>
      <c r="O1256" s="73"/>
    </row>
    <row r="1257" spans="1:15" x14ac:dyDescent="0.3">
      <c r="A1257" s="52">
        <v>10212</v>
      </c>
      <c r="B1257" s="53"/>
      <c r="C1257" s="54"/>
      <c r="D1257" s="76" t="s">
        <v>847</v>
      </c>
      <c r="E1257" s="63"/>
      <c r="F1257" s="57">
        <v>1</v>
      </c>
      <c r="G1257" s="57">
        <v>5.6790000000000003</v>
      </c>
      <c r="H1257" s="57"/>
      <c r="I1257" s="57"/>
      <c r="J1257" s="57"/>
      <c r="K1257" s="57">
        <f t="shared" si="193"/>
        <v>5.6790000000000003</v>
      </c>
      <c r="L1257" s="57"/>
      <c r="M1257" s="66"/>
      <c r="N1257" s="67"/>
      <c r="O1257" s="67"/>
    </row>
    <row r="1258" spans="1:15" ht="86.4" collapsed="1" x14ac:dyDescent="0.3">
      <c r="A1258" s="52">
        <v>10213</v>
      </c>
      <c r="B1258" s="53" t="s">
        <v>21</v>
      </c>
      <c r="C1258" s="72" t="s">
        <v>861</v>
      </c>
      <c r="D1258" s="75" t="s">
        <v>371</v>
      </c>
      <c r="E1258" s="63" t="s">
        <v>36</v>
      </c>
      <c r="F1258" s="57"/>
      <c r="G1258" s="57"/>
      <c r="H1258" s="57"/>
      <c r="I1258" s="57"/>
      <c r="J1258" s="57"/>
      <c r="K1258" s="57"/>
      <c r="L1258" s="57">
        <f>SUM(K1259:K1266)</f>
        <v>628.53300000000002</v>
      </c>
      <c r="M1258" s="58">
        <v>628.53300000000002</v>
      </c>
      <c r="N1258" s="59"/>
      <c r="O1258" s="73">
        <f>+ROUND(M1258*N1258,2)</f>
        <v>0</v>
      </c>
    </row>
    <row r="1259" spans="1:15" x14ac:dyDescent="0.3">
      <c r="A1259" s="52">
        <v>10214</v>
      </c>
      <c r="B1259" s="53"/>
      <c r="C1259" s="72"/>
      <c r="D1259" s="76" t="s">
        <v>777</v>
      </c>
      <c r="E1259" s="56"/>
      <c r="F1259" s="57">
        <v>1</v>
      </c>
      <c r="G1259" s="57">
        <v>571.822</v>
      </c>
      <c r="H1259" s="57"/>
      <c r="I1259" s="57"/>
      <c r="J1259" s="57"/>
      <c r="K1259" s="57">
        <f t="shared" si="193"/>
        <v>571.822</v>
      </c>
      <c r="L1259" s="57"/>
      <c r="M1259" s="58"/>
      <c r="N1259" s="59"/>
      <c r="O1259" s="73"/>
    </row>
    <row r="1260" spans="1:15" x14ac:dyDescent="0.3">
      <c r="A1260" s="52">
        <v>10215</v>
      </c>
      <c r="B1260" s="53"/>
      <c r="C1260" s="72"/>
      <c r="D1260" s="76" t="s">
        <v>860</v>
      </c>
      <c r="E1260" s="56"/>
      <c r="F1260" s="57">
        <v>1</v>
      </c>
      <c r="G1260" s="57">
        <v>25.5</v>
      </c>
      <c r="H1260" s="57"/>
      <c r="I1260" s="57"/>
      <c r="J1260" s="57"/>
      <c r="K1260" s="57">
        <f t="shared" si="193"/>
        <v>25.5</v>
      </c>
      <c r="L1260" s="57"/>
      <c r="M1260" s="58"/>
      <c r="N1260" s="59"/>
      <c r="O1260" s="73"/>
    </row>
    <row r="1261" spans="1:15" x14ac:dyDescent="0.3">
      <c r="A1261" s="52">
        <v>10216</v>
      </c>
      <c r="B1261" s="53"/>
      <c r="C1261" s="72"/>
      <c r="D1261" s="76" t="s">
        <v>847</v>
      </c>
      <c r="E1261" s="56"/>
      <c r="F1261" s="57">
        <v>1</v>
      </c>
      <c r="G1261" s="57">
        <v>5.6790000000000003</v>
      </c>
      <c r="H1261" s="57"/>
      <c r="I1261" s="57"/>
      <c r="J1261" s="57"/>
      <c r="K1261" s="57">
        <f t="shared" si="193"/>
        <v>5.6790000000000003</v>
      </c>
      <c r="L1261" s="57"/>
      <c r="M1261" s="58"/>
      <c r="N1261" s="59"/>
      <c r="O1261" s="73"/>
    </row>
    <row r="1262" spans="1:15" x14ac:dyDescent="0.3">
      <c r="A1262" s="52">
        <v>10217</v>
      </c>
      <c r="B1262" s="53"/>
      <c r="C1262" s="72"/>
      <c r="D1262" s="76" t="s">
        <v>784</v>
      </c>
      <c r="E1262" s="56"/>
      <c r="F1262" s="57">
        <v>1</v>
      </c>
      <c r="G1262" s="57">
        <v>3.1720000000000002</v>
      </c>
      <c r="H1262" s="57"/>
      <c r="I1262" s="57"/>
      <c r="J1262" s="57"/>
      <c r="K1262" s="57">
        <f t="shared" si="193"/>
        <v>3.1720000000000002</v>
      </c>
      <c r="L1262" s="57"/>
      <c r="M1262" s="58"/>
      <c r="N1262" s="59"/>
      <c r="O1262" s="73"/>
    </row>
    <row r="1263" spans="1:15" x14ac:dyDescent="0.3">
      <c r="A1263" s="52">
        <v>10218</v>
      </c>
      <c r="B1263" s="53"/>
      <c r="C1263" s="72"/>
      <c r="D1263" s="76" t="s">
        <v>782</v>
      </c>
      <c r="E1263" s="56"/>
      <c r="F1263" s="57">
        <v>1</v>
      </c>
      <c r="G1263" s="57">
        <v>15.8</v>
      </c>
      <c r="H1263" s="57"/>
      <c r="I1263" s="57"/>
      <c r="J1263" s="57"/>
      <c r="K1263" s="57">
        <f t="shared" si="193"/>
        <v>15.8</v>
      </c>
      <c r="L1263" s="57"/>
      <c r="M1263" s="58"/>
      <c r="N1263" s="59"/>
      <c r="O1263" s="73"/>
    </row>
    <row r="1264" spans="1:15" x14ac:dyDescent="0.3">
      <c r="A1264" s="52">
        <v>10219</v>
      </c>
      <c r="B1264" s="53"/>
      <c r="C1264" s="72"/>
      <c r="D1264" s="76" t="s">
        <v>852</v>
      </c>
      <c r="E1264" s="56"/>
      <c r="F1264" s="57">
        <v>1</v>
      </c>
      <c r="G1264" s="57">
        <f>2.4*0.6</f>
        <v>1.44</v>
      </c>
      <c r="H1264" s="57"/>
      <c r="I1264" s="57"/>
      <c r="J1264" s="57"/>
      <c r="K1264" s="57">
        <f t="shared" si="193"/>
        <v>1.44</v>
      </c>
      <c r="L1264" s="57"/>
      <c r="M1264" s="58"/>
      <c r="N1264" s="59"/>
      <c r="O1264" s="73"/>
    </row>
    <row r="1265" spans="1:15" x14ac:dyDescent="0.3">
      <c r="A1265" s="52">
        <v>10220</v>
      </c>
      <c r="B1265" s="53"/>
      <c r="C1265" s="72"/>
      <c r="D1265" s="76" t="s">
        <v>852</v>
      </c>
      <c r="E1265" s="56"/>
      <c r="F1265" s="57">
        <v>1</v>
      </c>
      <c r="G1265" s="57">
        <f>0.75*3.2</f>
        <v>2.4000000000000004</v>
      </c>
      <c r="H1265" s="57"/>
      <c r="I1265" s="57"/>
      <c r="J1265" s="57"/>
      <c r="K1265" s="57">
        <f t="shared" si="193"/>
        <v>2.4000000000000004</v>
      </c>
      <c r="L1265" s="57"/>
      <c r="M1265" s="58"/>
      <c r="N1265" s="59"/>
      <c r="O1265" s="73"/>
    </row>
    <row r="1266" spans="1:15" x14ac:dyDescent="0.3">
      <c r="A1266" s="52">
        <v>10221</v>
      </c>
      <c r="B1266" s="53"/>
      <c r="C1266" s="72"/>
      <c r="D1266" s="76" t="s">
        <v>852</v>
      </c>
      <c r="E1266" s="56"/>
      <c r="F1266" s="57">
        <v>1</v>
      </c>
      <c r="G1266" s="57">
        <f>0.4*6.8</f>
        <v>2.72</v>
      </c>
      <c r="H1266" s="57"/>
      <c r="I1266" s="57"/>
      <c r="J1266" s="57"/>
      <c r="K1266" s="57">
        <f t="shared" si="193"/>
        <v>2.72</v>
      </c>
      <c r="L1266" s="57"/>
      <c r="M1266" s="58"/>
      <c r="N1266" s="59"/>
      <c r="O1266" s="73"/>
    </row>
    <row r="1267" spans="1:15" ht="158.4" x14ac:dyDescent="0.3">
      <c r="A1267" s="52">
        <v>10222</v>
      </c>
      <c r="B1267" s="53"/>
      <c r="C1267" s="72"/>
      <c r="D1267" s="75" t="s">
        <v>72</v>
      </c>
      <c r="E1267" s="63" t="s">
        <v>36</v>
      </c>
      <c r="F1267" s="57"/>
      <c r="G1267" s="57"/>
      <c r="H1267" s="57"/>
      <c r="I1267" s="57"/>
      <c r="J1267" s="57"/>
      <c r="K1267" s="57"/>
      <c r="L1267" s="57">
        <f>SUM(K1268:K1271)</f>
        <v>44.369</v>
      </c>
      <c r="M1267" s="58">
        <v>44.369</v>
      </c>
      <c r="N1267" s="59"/>
      <c r="O1267" s="73">
        <f>+ROUND(M1267*N1267,2)</f>
        <v>0</v>
      </c>
    </row>
    <row r="1268" spans="1:15" x14ac:dyDescent="0.3">
      <c r="A1268" s="52">
        <v>10223</v>
      </c>
      <c r="B1268" s="53"/>
      <c r="C1268" s="72"/>
      <c r="D1268" s="76" t="s">
        <v>853</v>
      </c>
      <c r="E1268" s="56"/>
      <c r="F1268" s="57">
        <v>1</v>
      </c>
      <c r="G1268" s="57">
        <v>12.811999999999999</v>
      </c>
      <c r="H1268" s="57"/>
      <c r="I1268" s="57"/>
      <c r="J1268" s="57"/>
      <c r="K1268" s="57">
        <f t="shared" si="193"/>
        <v>12.811999999999999</v>
      </c>
      <c r="L1268" s="57"/>
      <c r="M1268" s="58"/>
      <c r="N1268" s="59"/>
      <c r="O1268" s="73"/>
    </row>
    <row r="1269" spans="1:15" x14ac:dyDescent="0.3">
      <c r="A1269" s="52">
        <v>10224</v>
      </c>
      <c r="B1269" s="53"/>
      <c r="C1269" s="72"/>
      <c r="D1269" s="76" t="s">
        <v>787</v>
      </c>
      <c r="E1269" s="56"/>
      <c r="F1269" s="57">
        <v>1</v>
      </c>
      <c r="G1269" s="57">
        <v>12.773</v>
      </c>
      <c r="H1269" s="57"/>
      <c r="I1269" s="57"/>
      <c r="J1269" s="57"/>
      <c r="K1269" s="57">
        <f t="shared" si="193"/>
        <v>12.773</v>
      </c>
      <c r="L1269" s="57"/>
      <c r="M1269" s="66"/>
      <c r="N1269" s="67"/>
      <c r="O1269" s="67"/>
    </row>
    <row r="1270" spans="1:15" x14ac:dyDescent="0.3">
      <c r="A1270" s="52">
        <v>10225</v>
      </c>
      <c r="B1270" s="53"/>
      <c r="C1270" s="72"/>
      <c r="D1270" s="76" t="s">
        <v>788</v>
      </c>
      <c r="E1270" s="56"/>
      <c r="F1270" s="57">
        <v>1</v>
      </c>
      <c r="G1270" s="57">
        <v>10.113</v>
      </c>
      <c r="H1270" s="57"/>
      <c r="I1270" s="57"/>
      <c r="J1270" s="57"/>
      <c r="K1270" s="57">
        <f t="shared" si="193"/>
        <v>10.113</v>
      </c>
      <c r="L1270" s="57"/>
      <c r="M1270" s="66"/>
      <c r="N1270" s="67"/>
      <c r="O1270" s="67"/>
    </row>
    <row r="1271" spans="1:15" x14ac:dyDescent="0.3">
      <c r="A1271" s="52">
        <v>10226</v>
      </c>
      <c r="B1271" s="53"/>
      <c r="C1271" s="72"/>
      <c r="D1271" s="76" t="s">
        <v>789</v>
      </c>
      <c r="E1271" s="56"/>
      <c r="F1271" s="57">
        <v>1</v>
      </c>
      <c r="G1271" s="57">
        <v>8.6709999999999994</v>
      </c>
      <c r="H1271" s="57"/>
      <c r="I1271" s="57"/>
      <c r="J1271" s="57"/>
      <c r="K1271" s="57">
        <f t="shared" si="193"/>
        <v>8.6709999999999994</v>
      </c>
      <c r="L1271" s="57"/>
      <c r="M1271" s="66"/>
      <c r="N1271" s="67"/>
      <c r="O1271" s="67"/>
    </row>
    <row r="1272" spans="1:15" ht="72" x14ac:dyDescent="0.3">
      <c r="A1272" s="52">
        <v>10227</v>
      </c>
      <c r="B1272" s="53"/>
      <c r="C1272" s="72"/>
      <c r="D1272" s="75" t="s">
        <v>862</v>
      </c>
      <c r="E1272" s="63" t="s">
        <v>36</v>
      </c>
      <c r="F1272" s="57"/>
      <c r="G1272" s="57"/>
      <c r="H1272" s="57"/>
      <c r="I1272" s="57"/>
      <c r="J1272" s="57"/>
      <c r="K1272" s="57"/>
      <c r="L1272" s="57">
        <f>SUM(K1273)</f>
        <v>22.64</v>
      </c>
      <c r="M1272" s="58">
        <v>22.64</v>
      </c>
      <c r="N1272" s="59"/>
      <c r="O1272" s="73">
        <f>+ROUND(M1272*N1272,2)</f>
        <v>0</v>
      </c>
    </row>
    <row r="1273" spans="1:15" x14ac:dyDescent="0.3">
      <c r="A1273" s="52">
        <v>10228</v>
      </c>
      <c r="B1273" s="53"/>
      <c r="C1273" s="72"/>
      <c r="D1273" s="76" t="s">
        <v>790</v>
      </c>
      <c r="E1273" s="56"/>
      <c r="F1273" s="57">
        <v>1</v>
      </c>
      <c r="G1273" s="57">
        <v>22.64</v>
      </c>
      <c r="H1273" s="57"/>
      <c r="I1273" s="57"/>
      <c r="J1273" s="57"/>
      <c r="K1273" s="57">
        <f t="shared" ref="K1273" si="194">PRODUCT(F1273:I1273)</f>
        <v>22.64</v>
      </c>
      <c r="L1273" s="57"/>
      <c r="M1273" s="66"/>
      <c r="N1273" s="67"/>
      <c r="O1273" s="67"/>
    </row>
    <row r="1274" spans="1:15" x14ac:dyDescent="0.3">
      <c r="A1274" s="52">
        <v>10229</v>
      </c>
      <c r="B1274" s="53" t="s">
        <v>21</v>
      </c>
      <c r="C1274" s="54" t="s">
        <v>863</v>
      </c>
      <c r="D1274" s="55" t="s">
        <v>74</v>
      </c>
      <c r="E1274" s="63"/>
      <c r="F1274" s="57"/>
      <c r="G1274" s="57"/>
      <c r="H1274" s="57"/>
      <c r="I1274" s="57"/>
      <c r="J1274" s="57"/>
      <c r="K1274" s="57"/>
      <c r="L1274" s="57"/>
      <c r="M1274" s="58"/>
      <c r="N1274" s="59"/>
      <c r="O1274" s="73"/>
    </row>
    <row r="1275" spans="1:15" ht="172.8" x14ac:dyDescent="0.3">
      <c r="A1275" s="52">
        <v>10230</v>
      </c>
      <c r="B1275" s="53" t="s">
        <v>21</v>
      </c>
      <c r="C1275" s="72" t="s">
        <v>864</v>
      </c>
      <c r="D1275" s="75" t="s">
        <v>76</v>
      </c>
      <c r="E1275" s="63" t="s">
        <v>36</v>
      </c>
      <c r="F1275" s="57"/>
      <c r="G1275" s="57"/>
      <c r="H1275" s="57"/>
      <c r="I1275" s="57"/>
      <c r="J1275" s="57"/>
      <c r="K1275" s="57"/>
      <c r="L1275" s="57">
        <f>SUM(K1276:K1290)</f>
        <v>271.18700000000001</v>
      </c>
      <c r="M1275" s="58">
        <v>271.262</v>
      </c>
      <c r="N1275" s="59"/>
      <c r="O1275" s="73">
        <f>+ROUND(M1275*N1275,2)</f>
        <v>0</v>
      </c>
    </row>
    <row r="1276" spans="1:15" x14ac:dyDescent="0.3">
      <c r="A1276" s="52">
        <v>10231</v>
      </c>
      <c r="B1276" s="53"/>
      <c r="C1276" s="72"/>
      <c r="D1276" s="76" t="s">
        <v>777</v>
      </c>
      <c r="E1276" s="56"/>
      <c r="F1276" s="57">
        <v>1</v>
      </c>
      <c r="G1276" s="57">
        <v>71.816999999999993</v>
      </c>
      <c r="H1276" s="57"/>
      <c r="I1276" s="57"/>
      <c r="J1276" s="57"/>
      <c r="K1276" s="57">
        <f>PRODUCT(F1276:I1276)</f>
        <v>71.816999999999993</v>
      </c>
      <c r="L1276" s="57"/>
      <c r="M1276" s="58"/>
      <c r="N1276" s="59"/>
      <c r="O1276" s="73"/>
    </row>
    <row r="1277" spans="1:15" x14ac:dyDescent="0.3">
      <c r="A1277" s="52">
        <v>10232</v>
      </c>
      <c r="B1277" s="53"/>
      <c r="C1277" s="72"/>
      <c r="D1277" s="76" t="s">
        <v>778</v>
      </c>
      <c r="E1277" s="56"/>
      <c r="F1277" s="57">
        <v>1</v>
      </c>
      <c r="G1277" s="57">
        <v>17.329999999999998</v>
      </c>
      <c r="H1277" s="57"/>
      <c r="I1277" s="57"/>
      <c r="J1277" s="57"/>
      <c r="K1277" s="57">
        <f t="shared" ref="K1277:K1290" si="195">PRODUCT(F1277:I1277)</f>
        <v>17.329999999999998</v>
      </c>
      <c r="L1277" s="57"/>
      <c r="M1277" s="58"/>
      <c r="N1277" s="59"/>
      <c r="O1277" s="73"/>
    </row>
    <row r="1278" spans="1:15" x14ac:dyDescent="0.3">
      <c r="A1278" s="52">
        <v>10233</v>
      </c>
      <c r="B1278" s="53"/>
      <c r="C1278" s="72"/>
      <c r="D1278" s="76" t="s">
        <v>779</v>
      </c>
      <c r="E1278" s="56"/>
      <c r="F1278" s="57">
        <v>1</v>
      </c>
      <c r="G1278" s="57">
        <v>26.963999999999999</v>
      </c>
      <c r="H1278" s="57"/>
      <c r="I1278" s="57"/>
      <c r="J1278" s="57"/>
      <c r="K1278" s="57">
        <f t="shared" si="195"/>
        <v>26.963999999999999</v>
      </c>
      <c r="L1278" s="57"/>
      <c r="M1278" s="58"/>
      <c r="N1278" s="59"/>
      <c r="O1278" s="73"/>
    </row>
    <row r="1279" spans="1:15" x14ac:dyDescent="0.3">
      <c r="A1279" s="52">
        <v>10234</v>
      </c>
      <c r="B1279" s="53"/>
      <c r="C1279" s="72"/>
      <c r="D1279" s="76" t="s">
        <v>780</v>
      </c>
      <c r="E1279" s="56"/>
      <c r="F1279" s="57">
        <v>1</v>
      </c>
      <c r="G1279" s="57">
        <v>4.1580000000000004</v>
      </c>
      <c r="H1279" s="57"/>
      <c r="I1279" s="57"/>
      <c r="J1279" s="57"/>
      <c r="K1279" s="57">
        <f t="shared" si="195"/>
        <v>4.1580000000000004</v>
      </c>
      <c r="L1279" s="57"/>
      <c r="M1279" s="58"/>
      <c r="N1279" s="59"/>
      <c r="O1279" s="73"/>
    </row>
    <row r="1280" spans="1:15" x14ac:dyDescent="0.3">
      <c r="A1280" s="52">
        <v>10235</v>
      </c>
      <c r="B1280" s="53"/>
      <c r="C1280" s="72"/>
      <c r="D1280" s="76" t="s">
        <v>781</v>
      </c>
      <c r="E1280" s="56"/>
      <c r="F1280" s="57">
        <v>1</v>
      </c>
      <c r="G1280" s="57">
        <v>20.507000000000001</v>
      </c>
      <c r="H1280" s="57"/>
      <c r="I1280" s="57"/>
      <c r="J1280" s="57"/>
      <c r="K1280" s="57">
        <f t="shared" si="195"/>
        <v>20.507000000000001</v>
      </c>
      <c r="L1280" s="57"/>
      <c r="M1280" s="58"/>
      <c r="N1280" s="59"/>
      <c r="O1280" s="73"/>
    </row>
    <row r="1281" spans="1:15" x14ac:dyDescent="0.3">
      <c r="A1281" s="52">
        <v>10236</v>
      </c>
      <c r="B1281" s="53"/>
      <c r="C1281" s="72"/>
      <c r="D1281" s="76" t="s">
        <v>782</v>
      </c>
      <c r="E1281" s="56"/>
      <c r="F1281" s="57">
        <v>1</v>
      </c>
      <c r="G1281" s="57">
        <v>19.431000000000001</v>
      </c>
      <c r="H1281" s="57"/>
      <c r="I1281" s="57"/>
      <c r="J1281" s="57"/>
      <c r="K1281" s="57">
        <f t="shared" si="195"/>
        <v>19.431000000000001</v>
      </c>
      <c r="L1281" s="57"/>
      <c r="M1281" s="58"/>
      <c r="N1281" s="59"/>
      <c r="O1281" s="73"/>
    </row>
    <row r="1282" spans="1:15" x14ac:dyDescent="0.3">
      <c r="A1282" s="52">
        <v>10237</v>
      </c>
      <c r="B1282" s="53"/>
      <c r="C1282" s="72"/>
      <c r="D1282" s="76" t="s">
        <v>783</v>
      </c>
      <c r="E1282" s="56"/>
      <c r="F1282" s="57">
        <v>1</v>
      </c>
      <c r="G1282" s="57">
        <v>6.9720000000000004</v>
      </c>
      <c r="H1282" s="57"/>
      <c r="I1282" s="57"/>
      <c r="J1282" s="57"/>
      <c r="K1282" s="57">
        <f t="shared" si="195"/>
        <v>6.9720000000000004</v>
      </c>
      <c r="L1282" s="57"/>
      <c r="M1282" s="58"/>
      <c r="N1282" s="59"/>
      <c r="O1282" s="73"/>
    </row>
    <row r="1283" spans="1:15" x14ac:dyDescent="0.3">
      <c r="A1283" s="52">
        <v>10238</v>
      </c>
      <c r="B1283" s="53"/>
      <c r="C1283" s="72"/>
      <c r="D1283" s="76" t="s">
        <v>784</v>
      </c>
      <c r="E1283" s="56"/>
      <c r="F1283" s="57">
        <v>1</v>
      </c>
      <c r="G1283" s="57">
        <v>1.4219999999999999</v>
      </c>
      <c r="H1283" s="57"/>
      <c r="I1283" s="57"/>
      <c r="J1283" s="57"/>
      <c r="K1283" s="57">
        <f t="shared" si="195"/>
        <v>1.4219999999999999</v>
      </c>
      <c r="L1283" s="57"/>
      <c r="M1283" s="58"/>
      <c r="N1283" s="59"/>
      <c r="O1283" s="73"/>
    </row>
    <row r="1284" spans="1:15" x14ac:dyDescent="0.3">
      <c r="A1284" s="52">
        <v>10239</v>
      </c>
      <c r="B1284" s="53"/>
      <c r="C1284" s="72"/>
      <c r="D1284" s="76" t="s">
        <v>785</v>
      </c>
      <c r="E1284" s="56"/>
      <c r="F1284" s="57">
        <v>1</v>
      </c>
      <c r="G1284" s="57">
        <v>28.379000000000001</v>
      </c>
      <c r="H1284" s="57"/>
      <c r="I1284" s="57"/>
      <c r="J1284" s="57"/>
      <c r="K1284" s="57">
        <f t="shared" si="195"/>
        <v>28.379000000000001</v>
      </c>
      <c r="L1284" s="57"/>
      <c r="M1284" s="58"/>
      <c r="N1284" s="59"/>
      <c r="O1284" s="73"/>
    </row>
    <row r="1285" spans="1:15" x14ac:dyDescent="0.3">
      <c r="A1285" s="52">
        <v>10240</v>
      </c>
      <c r="B1285" s="53"/>
      <c r="C1285" s="72"/>
      <c r="D1285" s="76" t="s">
        <v>786</v>
      </c>
      <c r="E1285" s="56"/>
      <c r="F1285" s="57">
        <v>1</v>
      </c>
      <c r="G1285" s="57">
        <v>7.1980000000000004</v>
      </c>
      <c r="H1285" s="57"/>
      <c r="I1285" s="57"/>
      <c r="J1285" s="57"/>
      <c r="K1285" s="57">
        <f t="shared" si="195"/>
        <v>7.1980000000000004</v>
      </c>
      <c r="L1285" s="57"/>
      <c r="M1285" s="58"/>
      <c r="N1285" s="59"/>
      <c r="O1285" s="73"/>
    </row>
    <row r="1286" spans="1:15" x14ac:dyDescent="0.3">
      <c r="A1286" s="52">
        <v>10241</v>
      </c>
      <c r="B1286" s="53"/>
      <c r="C1286" s="72"/>
      <c r="D1286" s="76" t="s">
        <v>853</v>
      </c>
      <c r="E1286" s="56"/>
      <c r="F1286" s="57">
        <v>1</v>
      </c>
      <c r="G1286" s="57">
        <v>12.811999999999999</v>
      </c>
      <c r="H1286" s="57"/>
      <c r="I1286" s="57"/>
      <c r="J1286" s="57"/>
      <c r="K1286" s="57">
        <f t="shared" si="195"/>
        <v>12.811999999999999</v>
      </c>
      <c r="L1286" s="57"/>
      <c r="M1286" s="58"/>
      <c r="N1286" s="59"/>
      <c r="O1286" s="73"/>
    </row>
    <row r="1287" spans="1:15" x14ac:dyDescent="0.3">
      <c r="A1287" s="52">
        <v>10242</v>
      </c>
      <c r="B1287" s="53"/>
      <c r="C1287" s="72"/>
      <c r="D1287" s="76" t="s">
        <v>787</v>
      </c>
      <c r="E1287" s="56"/>
      <c r="F1287" s="57">
        <v>1</v>
      </c>
      <c r="G1287" s="57">
        <v>12.773</v>
      </c>
      <c r="H1287" s="57"/>
      <c r="I1287" s="57"/>
      <c r="J1287" s="57"/>
      <c r="K1287" s="57">
        <f t="shared" si="195"/>
        <v>12.773</v>
      </c>
      <c r="L1287" s="57"/>
      <c r="M1287" s="58"/>
      <c r="N1287" s="59"/>
      <c r="O1287" s="73"/>
    </row>
    <row r="1288" spans="1:15" x14ac:dyDescent="0.3">
      <c r="A1288" s="52">
        <v>10243</v>
      </c>
      <c r="B1288" s="53"/>
      <c r="C1288" s="72"/>
      <c r="D1288" s="76" t="s">
        <v>788</v>
      </c>
      <c r="E1288" s="56"/>
      <c r="F1288" s="57">
        <v>1</v>
      </c>
      <c r="G1288" s="57">
        <v>10.113</v>
      </c>
      <c r="H1288" s="57"/>
      <c r="I1288" s="57"/>
      <c r="J1288" s="57"/>
      <c r="K1288" s="57">
        <f t="shared" si="195"/>
        <v>10.113</v>
      </c>
      <c r="L1288" s="57"/>
      <c r="M1288" s="58"/>
      <c r="N1288" s="59"/>
      <c r="O1288" s="73"/>
    </row>
    <row r="1289" spans="1:15" collapsed="1" x14ac:dyDescent="0.3">
      <c r="A1289" s="52">
        <v>10244</v>
      </c>
      <c r="B1289" s="53"/>
      <c r="C1289" s="72"/>
      <c r="D1289" s="76" t="s">
        <v>789</v>
      </c>
      <c r="E1289" s="56"/>
      <c r="F1289" s="57">
        <v>1</v>
      </c>
      <c r="G1289" s="57">
        <v>8.6709999999999994</v>
      </c>
      <c r="H1289" s="57"/>
      <c r="I1289" s="57"/>
      <c r="J1289" s="57"/>
      <c r="K1289" s="57">
        <f t="shared" si="195"/>
        <v>8.6709999999999994</v>
      </c>
      <c r="L1289" s="57"/>
      <c r="M1289" s="58"/>
      <c r="N1289" s="59"/>
      <c r="O1289" s="73"/>
    </row>
    <row r="1290" spans="1:15" x14ac:dyDescent="0.3">
      <c r="A1290" s="52">
        <v>10245</v>
      </c>
      <c r="B1290" s="53"/>
      <c r="C1290" s="72"/>
      <c r="D1290" s="76" t="s">
        <v>790</v>
      </c>
      <c r="E1290" s="56"/>
      <c r="F1290" s="57">
        <v>1</v>
      </c>
      <c r="G1290" s="57">
        <v>22.64</v>
      </c>
      <c r="H1290" s="57"/>
      <c r="I1290" s="57"/>
      <c r="J1290" s="57"/>
      <c r="K1290" s="57">
        <f t="shared" si="195"/>
        <v>22.64</v>
      </c>
      <c r="L1290" s="57"/>
      <c r="M1290" s="58"/>
      <c r="N1290" s="59"/>
      <c r="O1290" s="73"/>
    </row>
    <row r="1291" spans="1:15" ht="115.2" collapsed="1" x14ac:dyDescent="0.3">
      <c r="A1291" s="52">
        <v>10246</v>
      </c>
      <c r="B1291" s="53" t="s">
        <v>21</v>
      </c>
      <c r="C1291" s="72" t="s">
        <v>865</v>
      </c>
      <c r="D1291" s="75" t="s">
        <v>397</v>
      </c>
      <c r="E1291" s="63" t="s">
        <v>36</v>
      </c>
      <c r="F1291" s="57"/>
      <c r="G1291" s="57"/>
      <c r="H1291" s="57"/>
      <c r="I1291" s="57"/>
      <c r="J1291" s="57"/>
      <c r="K1291" s="57"/>
      <c r="L1291" s="57">
        <f>K1292</f>
        <v>15.599999999999998</v>
      </c>
      <c r="M1291" s="58">
        <v>15.6</v>
      </c>
      <c r="N1291" s="59"/>
      <c r="O1291" s="73">
        <f>+ROUND(M1291*N1291,2)</f>
        <v>0</v>
      </c>
    </row>
    <row r="1292" spans="1:15" x14ac:dyDescent="0.3">
      <c r="A1292" s="52">
        <v>10247</v>
      </c>
      <c r="B1292" s="53"/>
      <c r="C1292" s="72"/>
      <c r="D1292" s="74" t="s">
        <v>866</v>
      </c>
      <c r="E1292" s="56"/>
      <c r="F1292" s="57"/>
      <c r="G1292" s="57"/>
      <c r="H1292" s="57"/>
      <c r="I1292" s="57"/>
      <c r="J1292" s="57"/>
      <c r="K1292" s="57">
        <f>SUM(J1293:J1294)</f>
        <v>15.599999999999998</v>
      </c>
      <c r="L1292" s="57"/>
      <c r="M1292" s="58"/>
      <c r="N1292" s="59"/>
      <c r="O1292" s="73"/>
    </row>
    <row r="1293" spans="1:15" x14ac:dyDescent="0.3">
      <c r="A1293" s="52">
        <v>10248</v>
      </c>
      <c r="B1293" s="53"/>
      <c r="C1293" s="72"/>
      <c r="D1293" s="74" t="s">
        <v>393</v>
      </c>
      <c r="E1293" s="56"/>
      <c r="F1293" s="57">
        <f>8+7</f>
        <v>15</v>
      </c>
      <c r="G1293" s="57">
        <v>0.3</v>
      </c>
      <c r="H1293" s="57">
        <v>2.4</v>
      </c>
      <c r="I1293" s="57"/>
      <c r="J1293" s="57">
        <f>PRODUCT(F1293:I1293)</f>
        <v>10.799999999999999</v>
      </c>
      <c r="K1293" s="57"/>
      <c r="L1293" s="57"/>
      <c r="M1293" s="58"/>
      <c r="N1293" s="59"/>
      <c r="O1293" s="73"/>
    </row>
    <row r="1294" spans="1:15" x14ac:dyDescent="0.3">
      <c r="A1294" s="52">
        <v>10249</v>
      </c>
      <c r="B1294" s="53"/>
      <c r="C1294" s="72"/>
      <c r="D1294" s="74" t="s">
        <v>392</v>
      </c>
      <c r="E1294" s="56"/>
      <c r="F1294" s="57">
        <v>1</v>
      </c>
      <c r="G1294" s="57">
        <f>1.2+0.8</f>
        <v>2</v>
      </c>
      <c r="H1294" s="57">
        <v>2.4</v>
      </c>
      <c r="I1294" s="57"/>
      <c r="J1294" s="57">
        <f>PRODUCT(F1294:I1294)</f>
        <v>4.8</v>
      </c>
      <c r="K1294" s="57"/>
      <c r="L1294" s="57"/>
      <c r="M1294" s="58"/>
      <c r="N1294" s="59"/>
      <c r="O1294" s="73"/>
    </row>
    <row r="1295" spans="1:15" ht="129.6" x14ac:dyDescent="0.3">
      <c r="A1295" s="52">
        <v>10250</v>
      </c>
      <c r="B1295" s="53" t="s">
        <v>21</v>
      </c>
      <c r="C1295" s="72" t="s">
        <v>867</v>
      </c>
      <c r="D1295" s="75" t="s">
        <v>868</v>
      </c>
      <c r="E1295" s="63" t="s">
        <v>36</v>
      </c>
      <c r="F1295" s="57"/>
      <c r="G1295" s="57"/>
      <c r="H1295" s="57"/>
      <c r="I1295" s="57"/>
      <c r="J1295" s="57"/>
      <c r="K1295" s="57"/>
      <c r="L1295" s="57">
        <f>SUM(K1296:K1297)</f>
        <v>152.12899999999999</v>
      </c>
      <c r="M1295" s="58">
        <v>152.12899999999999</v>
      </c>
      <c r="N1295" s="59"/>
      <c r="O1295" s="73">
        <f>+ROUND(M1295*N1295,2)</f>
        <v>0</v>
      </c>
    </row>
    <row r="1296" spans="1:15" x14ac:dyDescent="0.3">
      <c r="A1296" s="52">
        <v>10251</v>
      </c>
      <c r="B1296" s="53"/>
      <c r="C1296" s="72"/>
      <c r="D1296" s="76" t="s">
        <v>777</v>
      </c>
      <c r="E1296" s="63"/>
      <c r="F1296" s="57">
        <v>1</v>
      </c>
      <c r="G1296" s="57">
        <v>139.369</v>
      </c>
      <c r="H1296" s="57"/>
      <c r="I1296" s="57"/>
      <c r="J1296" s="57"/>
      <c r="K1296" s="57">
        <f>PRODUCT(F1296:I1296)</f>
        <v>139.369</v>
      </c>
      <c r="L1296" s="57"/>
      <c r="M1296" s="58"/>
      <c r="N1296" s="59"/>
      <c r="O1296" s="73"/>
    </row>
    <row r="1297" spans="1:15" x14ac:dyDescent="0.3">
      <c r="A1297" s="52">
        <v>10252</v>
      </c>
      <c r="B1297" s="53"/>
      <c r="C1297" s="72"/>
      <c r="D1297" s="76" t="s">
        <v>785</v>
      </c>
      <c r="E1297" s="63"/>
      <c r="F1297" s="57">
        <v>1</v>
      </c>
      <c r="G1297" s="57">
        <v>12.76</v>
      </c>
      <c r="H1297" s="57"/>
      <c r="I1297" s="57"/>
      <c r="J1297" s="57"/>
      <c r="K1297" s="57">
        <f>PRODUCT(F1297:I1297)</f>
        <v>12.76</v>
      </c>
      <c r="L1297" s="57"/>
      <c r="M1297" s="58"/>
      <c r="N1297" s="59"/>
      <c r="O1297" s="73"/>
    </row>
    <row r="1298" spans="1:15" ht="72" x14ac:dyDescent="0.3">
      <c r="A1298" s="52">
        <v>10253</v>
      </c>
      <c r="B1298" s="53" t="s">
        <v>21</v>
      </c>
      <c r="C1298" s="72" t="s">
        <v>869</v>
      </c>
      <c r="D1298" s="75" t="s">
        <v>870</v>
      </c>
      <c r="E1298" s="63" t="s">
        <v>36</v>
      </c>
      <c r="F1298" s="57"/>
      <c r="G1298" s="57"/>
      <c r="H1298" s="57"/>
      <c r="I1298" s="57"/>
      <c r="J1298" s="57"/>
      <c r="K1298" s="57"/>
      <c r="L1298" s="57">
        <f>SUM(K1299:K1301)</f>
        <v>941.56500000000005</v>
      </c>
      <c r="M1298" s="58">
        <v>941.56500000000005</v>
      </c>
      <c r="N1298" s="59"/>
      <c r="O1298" s="73">
        <f>+ROUND(M1298*N1298,2)</f>
        <v>0</v>
      </c>
    </row>
    <row r="1299" spans="1:15" x14ac:dyDescent="0.3">
      <c r="A1299" s="52">
        <v>10254</v>
      </c>
      <c r="B1299" s="53"/>
      <c r="C1299" s="72"/>
      <c r="D1299" s="76" t="s">
        <v>777</v>
      </c>
      <c r="E1299" s="63"/>
      <c r="F1299" s="57">
        <v>1</v>
      </c>
      <c r="G1299" s="57">
        <v>713.72</v>
      </c>
      <c r="H1299" s="57"/>
      <c r="I1299" s="57"/>
      <c r="J1299" s="57"/>
      <c r="K1299" s="57">
        <f>PRODUCT(F1299:I1299)</f>
        <v>713.72</v>
      </c>
      <c r="L1299" s="57"/>
      <c r="M1299" s="58"/>
      <c r="N1299" s="59"/>
      <c r="O1299" s="73"/>
    </row>
    <row r="1300" spans="1:15" x14ac:dyDescent="0.3">
      <c r="A1300" s="52">
        <v>10255</v>
      </c>
      <c r="B1300" s="53"/>
      <c r="C1300" s="72"/>
      <c r="D1300" s="76" t="s">
        <v>778</v>
      </c>
      <c r="E1300" s="63"/>
      <c r="F1300" s="57">
        <v>1</v>
      </c>
      <c r="G1300" s="57">
        <v>75.715999999999994</v>
      </c>
      <c r="H1300" s="57"/>
      <c r="I1300" s="57"/>
      <c r="J1300" s="57"/>
      <c r="K1300" s="57">
        <f>PRODUCT(F1300:I1300)</f>
        <v>75.715999999999994</v>
      </c>
      <c r="L1300" s="57"/>
      <c r="M1300" s="58"/>
      <c r="N1300" s="59"/>
      <c r="O1300" s="73"/>
    </row>
    <row r="1301" spans="1:15" x14ac:dyDescent="0.3">
      <c r="A1301" s="52">
        <v>10256</v>
      </c>
      <c r="B1301" s="53"/>
      <c r="C1301" s="72"/>
      <c r="D1301" s="76" t="s">
        <v>871</v>
      </c>
      <c r="E1301" s="63"/>
      <c r="F1301" s="57">
        <v>1</v>
      </c>
      <c r="G1301" s="57">
        <f>L1295</f>
        <v>152.12899999999999</v>
      </c>
      <c r="H1301" s="57"/>
      <c r="I1301" s="57"/>
      <c r="J1301" s="57"/>
      <c r="K1301" s="57">
        <f>PRODUCT(F1301:I1301)</f>
        <v>152.12899999999999</v>
      </c>
      <c r="L1301" s="57"/>
      <c r="M1301" s="58"/>
      <c r="N1301" s="59"/>
      <c r="O1301" s="73"/>
    </row>
    <row r="1302" spans="1:15" ht="86.4" x14ac:dyDescent="0.3">
      <c r="A1302" s="52">
        <v>10257</v>
      </c>
      <c r="B1302" s="53"/>
      <c r="C1302" s="72"/>
      <c r="D1302" s="75" t="s">
        <v>387</v>
      </c>
      <c r="E1302" s="63" t="s">
        <v>36</v>
      </c>
      <c r="F1302" s="57"/>
      <c r="G1302" s="57"/>
      <c r="H1302" s="57"/>
      <c r="I1302" s="57"/>
      <c r="J1302" s="57"/>
      <c r="K1302" s="57"/>
      <c r="L1302" s="57">
        <f>K1303</f>
        <v>19.728999999999999</v>
      </c>
      <c r="M1302" s="58">
        <v>19.728999999999999</v>
      </c>
      <c r="N1302" s="59"/>
      <c r="O1302" s="73">
        <f>+ROUND(M1302*N1302,2)</f>
        <v>0</v>
      </c>
    </row>
    <row r="1303" spans="1:15" x14ac:dyDescent="0.3">
      <c r="A1303" s="52">
        <v>10258</v>
      </c>
      <c r="B1303" s="53"/>
      <c r="C1303" s="72"/>
      <c r="D1303" s="76" t="s">
        <v>872</v>
      </c>
      <c r="E1303" s="63"/>
      <c r="F1303" s="57">
        <v>1</v>
      </c>
      <c r="G1303" s="57">
        <v>19.728999999999999</v>
      </c>
      <c r="H1303" s="57"/>
      <c r="I1303" s="57"/>
      <c r="J1303" s="57"/>
      <c r="K1303" s="57">
        <f>PRODUCT(F1303:I1303)</f>
        <v>19.728999999999999</v>
      </c>
      <c r="L1303" s="57"/>
      <c r="M1303" s="58"/>
      <c r="N1303" s="59"/>
      <c r="O1303" s="73"/>
    </row>
    <row r="1304" spans="1:15" ht="129.6" x14ac:dyDescent="0.3">
      <c r="A1304" s="52">
        <v>10259</v>
      </c>
      <c r="B1304" s="53"/>
      <c r="C1304" s="72"/>
      <c r="D1304" s="75" t="s">
        <v>81</v>
      </c>
      <c r="E1304" s="63" t="s">
        <v>36</v>
      </c>
      <c r="F1304" s="57"/>
      <c r="G1304" s="57"/>
      <c r="H1304" s="57"/>
      <c r="I1304" s="57"/>
      <c r="J1304" s="57"/>
      <c r="K1304" s="57"/>
      <c r="L1304" s="57">
        <f>K1305</f>
        <v>19.728999999999999</v>
      </c>
      <c r="M1304" s="58">
        <v>19.728999999999999</v>
      </c>
      <c r="N1304" s="59"/>
      <c r="O1304" s="73">
        <f>+ROUND(M1304*N1304,2)</f>
        <v>0</v>
      </c>
    </row>
    <row r="1305" spans="1:15" x14ac:dyDescent="0.3">
      <c r="A1305" s="52">
        <v>10260</v>
      </c>
      <c r="B1305" s="53"/>
      <c r="C1305" s="72"/>
      <c r="D1305" s="76" t="s">
        <v>785</v>
      </c>
      <c r="E1305" s="63"/>
      <c r="F1305" s="57">
        <v>1</v>
      </c>
      <c r="G1305" s="57">
        <v>19.728999999999999</v>
      </c>
      <c r="H1305" s="57"/>
      <c r="I1305" s="57"/>
      <c r="J1305" s="57"/>
      <c r="K1305" s="57">
        <f>PRODUCT(F1305:I1305)</f>
        <v>19.728999999999999</v>
      </c>
      <c r="L1305" s="57"/>
      <c r="M1305" s="58"/>
      <c r="N1305" s="59"/>
      <c r="O1305" s="73"/>
    </row>
    <row r="1306" spans="1:15" ht="115.2" x14ac:dyDescent="0.3">
      <c r="A1306" s="52">
        <v>10261</v>
      </c>
      <c r="B1306" s="53"/>
      <c r="C1306" s="72"/>
      <c r="D1306" s="75" t="s">
        <v>83</v>
      </c>
      <c r="E1306" s="63" t="s">
        <v>84</v>
      </c>
      <c r="F1306" s="57"/>
      <c r="G1306" s="57"/>
      <c r="H1306" s="57"/>
      <c r="I1306" s="57"/>
      <c r="J1306" s="57"/>
      <c r="K1306" s="57"/>
      <c r="L1306" s="57">
        <f>SUM(K1307:K1318)</f>
        <v>36.417999999999999</v>
      </c>
      <c r="M1306" s="58">
        <v>36.417999999999999</v>
      </c>
      <c r="N1306" s="59"/>
      <c r="O1306" s="73">
        <f>+ROUND(M1306*N1306,2)</f>
        <v>0</v>
      </c>
    </row>
    <row r="1307" spans="1:15" x14ac:dyDescent="0.3">
      <c r="A1307" s="52">
        <v>10262</v>
      </c>
      <c r="B1307" s="53"/>
      <c r="C1307" s="72"/>
      <c r="D1307" s="76" t="s">
        <v>777</v>
      </c>
      <c r="E1307" s="63"/>
      <c r="F1307" s="57"/>
      <c r="G1307" s="57"/>
      <c r="H1307" s="57"/>
      <c r="I1307" s="57"/>
      <c r="J1307" s="57"/>
      <c r="K1307" s="57">
        <f>SUM(J1308:J1311)</f>
        <v>24.397600000000001</v>
      </c>
      <c r="L1307" s="57"/>
      <c r="M1307" s="58"/>
      <c r="N1307" s="59"/>
      <c r="O1307" s="73"/>
    </row>
    <row r="1308" spans="1:15" x14ac:dyDescent="0.3">
      <c r="A1308" s="52">
        <v>10263</v>
      </c>
      <c r="B1308" s="53"/>
      <c r="C1308" s="72"/>
      <c r="D1308" s="76" t="s">
        <v>829</v>
      </c>
      <c r="E1308" s="63"/>
      <c r="F1308" s="57">
        <v>12</v>
      </c>
      <c r="G1308" s="57">
        <f>2.5</f>
        <v>2.5</v>
      </c>
      <c r="H1308" s="57"/>
      <c r="I1308" s="57">
        <v>0.2</v>
      </c>
      <c r="J1308" s="57">
        <f>PRODUCT(F1308:I1308)</f>
        <v>6</v>
      </c>
      <c r="K1308" s="57"/>
      <c r="L1308" s="57"/>
      <c r="M1308" s="58"/>
      <c r="N1308" s="59"/>
      <c r="O1308" s="73"/>
    </row>
    <row r="1309" spans="1:15" x14ac:dyDescent="0.3">
      <c r="A1309" s="52">
        <v>10264</v>
      </c>
      <c r="B1309" s="53"/>
      <c r="C1309" s="72"/>
      <c r="D1309" s="76" t="s">
        <v>830</v>
      </c>
      <c r="E1309" s="63"/>
      <c r="F1309" s="57">
        <v>3</v>
      </c>
      <c r="G1309" s="57">
        <f>22.206</f>
        <v>22.206</v>
      </c>
      <c r="H1309" s="57"/>
      <c r="I1309" s="57">
        <v>0.2</v>
      </c>
      <c r="J1309" s="57">
        <f>PRODUCT(F1309:I1309)</f>
        <v>13.323599999999999</v>
      </c>
      <c r="K1309" s="57"/>
      <c r="L1309" s="57"/>
      <c r="M1309" s="58"/>
      <c r="N1309" s="59"/>
      <c r="O1309" s="73"/>
    </row>
    <row r="1310" spans="1:15" x14ac:dyDescent="0.3">
      <c r="A1310" s="52">
        <v>10265</v>
      </c>
      <c r="B1310" s="53"/>
      <c r="C1310" s="72"/>
      <c r="D1310" s="76" t="s">
        <v>831</v>
      </c>
      <c r="E1310" s="63"/>
      <c r="F1310" s="57">
        <v>1</v>
      </c>
      <c r="G1310" s="57">
        <v>9.0169999999999995</v>
      </c>
      <c r="H1310" s="57"/>
      <c r="I1310" s="57">
        <v>0.2</v>
      </c>
      <c r="J1310" s="57">
        <f>PRODUCT(F1310:I1310)</f>
        <v>1.8033999999999999</v>
      </c>
      <c r="K1310" s="57"/>
      <c r="L1310" s="57"/>
      <c r="M1310" s="58"/>
      <c r="N1310" s="59"/>
      <c r="O1310" s="73"/>
    </row>
    <row r="1311" spans="1:15" x14ac:dyDescent="0.3">
      <c r="A1311" s="52">
        <v>10266</v>
      </c>
      <c r="B1311" s="53"/>
      <c r="C1311" s="72"/>
      <c r="D1311" s="76" t="s">
        <v>832</v>
      </c>
      <c r="E1311" s="63"/>
      <c r="F1311" s="57">
        <v>1</v>
      </c>
      <c r="G1311" s="57">
        <v>16.353000000000002</v>
      </c>
      <c r="H1311" s="57"/>
      <c r="I1311" s="57">
        <v>0.2</v>
      </c>
      <c r="J1311" s="57">
        <f>PRODUCT(F1311:I1311)</f>
        <v>3.2706000000000004</v>
      </c>
      <c r="K1311" s="57"/>
      <c r="L1311" s="57"/>
      <c r="M1311" s="58"/>
      <c r="N1311" s="59"/>
      <c r="O1311" s="73"/>
    </row>
    <row r="1312" spans="1:15" x14ac:dyDescent="0.3">
      <c r="A1312" s="52">
        <v>10267</v>
      </c>
      <c r="B1312" s="53"/>
      <c r="C1312" s="72"/>
      <c r="D1312" s="76" t="s">
        <v>825</v>
      </c>
      <c r="E1312" s="63"/>
      <c r="F1312" s="57"/>
      <c r="G1312" s="57"/>
      <c r="H1312" s="57"/>
      <c r="I1312" s="57"/>
      <c r="J1312" s="57"/>
      <c r="K1312" s="57">
        <f>SUM(J1313:J1316)</f>
        <v>3.9025999999999996</v>
      </c>
      <c r="L1312" s="57"/>
      <c r="M1312" s="58"/>
      <c r="N1312" s="59"/>
      <c r="O1312" s="73"/>
    </row>
    <row r="1313" spans="1:15" x14ac:dyDescent="0.3">
      <c r="A1313" s="52">
        <v>10268</v>
      </c>
      <c r="B1313" s="53"/>
      <c r="C1313" s="72"/>
      <c r="D1313" s="76" t="s">
        <v>833</v>
      </c>
      <c r="E1313" s="63"/>
      <c r="F1313" s="57">
        <v>1</v>
      </c>
      <c r="G1313" s="57">
        <v>3.9129999999999998</v>
      </c>
      <c r="H1313" s="57"/>
      <c r="I1313" s="57">
        <v>0.2</v>
      </c>
      <c r="J1313" s="57">
        <f>PRODUCT(F1313:I1313)</f>
        <v>0.78259999999999996</v>
      </c>
      <c r="K1313" s="57"/>
      <c r="L1313" s="57"/>
      <c r="M1313" s="58"/>
      <c r="N1313" s="59"/>
      <c r="O1313" s="73"/>
    </row>
    <row r="1314" spans="1:15" x14ac:dyDescent="0.3">
      <c r="A1314" s="52">
        <v>10269</v>
      </c>
      <c r="B1314" s="53"/>
      <c r="C1314" s="72"/>
      <c r="D1314" s="76" t="s">
        <v>834</v>
      </c>
      <c r="E1314" s="63"/>
      <c r="F1314" s="57">
        <v>1</v>
      </c>
      <c r="G1314" s="57">
        <v>5</v>
      </c>
      <c r="H1314" s="57"/>
      <c r="I1314" s="57">
        <v>0.2</v>
      </c>
      <c r="J1314" s="57">
        <f t="shared" ref="J1314:J1316" si="196">PRODUCT(F1314:I1314)</f>
        <v>1</v>
      </c>
      <c r="K1314" s="57"/>
      <c r="L1314" s="57"/>
      <c r="M1314" s="58"/>
      <c r="N1314" s="59"/>
      <c r="O1314" s="73"/>
    </row>
    <row r="1315" spans="1:15" x14ac:dyDescent="0.3">
      <c r="A1315" s="52">
        <v>10270</v>
      </c>
      <c r="B1315" s="53"/>
      <c r="C1315" s="72"/>
      <c r="D1315" s="76" t="s">
        <v>837</v>
      </c>
      <c r="E1315" s="63"/>
      <c r="F1315" s="57">
        <v>1</v>
      </c>
      <c r="G1315" s="57">
        <v>2.4</v>
      </c>
      <c r="H1315" s="57"/>
      <c r="I1315" s="57">
        <v>0.2</v>
      </c>
      <c r="J1315" s="57">
        <f t="shared" si="196"/>
        <v>0.48</v>
      </c>
      <c r="K1315" s="57"/>
      <c r="L1315" s="57"/>
      <c r="M1315" s="58"/>
      <c r="N1315" s="59"/>
      <c r="O1315" s="73"/>
    </row>
    <row r="1316" spans="1:15" x14ac:dyDescent="0.3">
      <c r="A1316" s="52">
        <v>10271</v>
      </c>
      <c r="B1316" s="53"/>
      <c r="C1316" s="72"/>
      <c r="D1316" s="76" t="s">
        <v>838</v>
      </c>
      <c r="E1316" s="63"/>
      <c r="F1316" s="57">
        <v>1</v>
      </c>
      <c r="G1316" s="57">
        <v>8.1999999999999993</v>
      </c>
      <c r="H1316" s="57"/>
      <c r="I1316" s="57">
        <v>0.2</v>
      </c>
      <c r="J1316" s="57">
        <f t="shared" si="196"/>
        <v>1.64</v>
      </c>
      <c r="K1316" s="57"/>
      <c r="L1316" s="57"/>
      <c r="M1316" s="58"/>
      <c r="N1316" s="59"/>
      <c r="O1316" s="73"/>
    </row>
    <row r="1317" spans="1:15" x14ac:dyDescent="0.3">
      <c r="A1317" s="52">
        <v>10272</v>
      </c>
      <c r="B1317" s="53"/>
      <c r="C1317" s="72"/>
      <c r="D1317" s="76" t="s">
        <v>824</v>
      </c>
      <c r="E1317" s="63"/>
      <c r="F1317" s="57">
        <v>1</v>
      </c>
      <c r="G1317" s="57">
        <v>24.687999999999999</v>
      </c>
      <c r="H1317" s="57"/>
      <c r="I1317" s="57">
        <v>0.2</v>
      </c>
      <c r="J1317" s="57"/>
      <c r="K1317" s="57">
        <f>PRODUCT(F1317:I1317)</f>
        <v>4.9375999999999998</v>
      </c>
      <c r="L1317" s="57"/>
      <c r="M1317" s="58"/>
      <c r="N1317" s="59"/>
      <c r="O1317" s="73"/>
    </row>
    <row r="1318" spans="1:15" x14ac:dyDescent="0.3">
      <c r="A1318" s="52">
        <v>10273</v>
      </c>
      <c r="B1318" s="53"/>
      <c r="C1318" s="72"/>
      <c r="D1318" s="76" t="s">
        <v>785</v>
      </c>
      <c r="E1318" s="63"/>
      <c r="F1318" s="57">
        <v>1</v>
      </c>
      <c r="G1318" s="57">
        <v>15.901</v>
      </c>
      <c r="H1318" s="57"/>
      <c r="I1318" s="57">
        <v>0.2</v>
      </c>
      <c r="J1318" s="57"/>
      <c r="K1318" s="57">
        <f>PRODUCT(F1318:I1318)</f>
        <v>3.1802000000000001</v>
      </c>
      <c r="L1318" s="57"/>
      <c r="M1318" s="58"/>
      <c r="N1318" s="59"/>
      <c r="O1318" s="73"/>
    </row>
    <row r="1319" spans="1:15" ht="115.2" x14ac:dyDescent="0.3">
      <c r="A1319" s="52">
        <v>10274</v>
      </c>
      <c r="B1319" s="53"/>
      <c r="C1319" s="72"/>
      <c r="D1319" s="75" t="s">
        <v>690</v>
      </c>
      <c r="E1319" s="63" t="s">
        <v>84</v>
      </c>
      <c r="F1319" s="57"/>
      <c r="G1319" s="57"/>
      <c r="H1319" s="57"/>
      <c r="I1319" s="57"/>
      <c r="J1319" s="57"/>
      <c r="K1319" s="57"/>
      <c r="L1319" s="57">
        <f>K1320</f>
        <v>44.064999999999998</v>
      </c>
      <c r="M1319" s="58">
        <v>44.064999999999998</v>
      </c>
      <c r="N1319" s="59"/>
      <c r="O1319" s="73">
        <f>+ROUND(M1319*N1319,2)</f>
        <v>0</v>
      </c>
    </row>
    <row r="1320" spans="1:15" x14ac:dyDescent="0.3">
      <c r="A1320" s="52">
        <v>10275</v>
      </c>
      <c r="B1320" s="53"/>
      <c r="C1320" s="72"/>
      <c r="D1320" s="76" t="s">
        <v>777</v>
      </c>
      <c r="E1320" s="63"/>
      <c r="F1320" s="57">
        <v>1</v>
      </c>
      <c r="G1320" s="57">
        <v>44.064999999999998</v>
      </c>
      <c r="H1320" s="57"/>
      <c r="I1320" s="57"/>
      <c r="J1320" s="57"/>
      <c r="K1320" s="57">
        <f>PRODUCT(F1320:I1320)</f>
        <v>44.064999999999998</v>
      </c>
      <c r="L1320" s="57"/>
      <c r="M1320" s="58"/>
      <c r="N1320" s="59"/>
      <c r="O1320" s="73"/>
    </row>
    <row r="1321" spans="1:15" ht="144" collapsed="1" x14ac:dyDescent="0.3">
      <c r="A1321" s="52">
        <v>10276</v>
      </c>
      <c r="B1321" s="53" t="s">
        <v>21</v>
      </c>
      <c r="C1321" s="72" t="s">
        <v>873</v>
      </c>
      <c r="D1321" s="75" t="s">
        <v>159</v>
      </c>
      <c r="E1321" s="63" t="s">
        <v>36</v>
      </c>
      <c r="F1321" s="57"/>
      <c r="G1321" s="57"/>
      <c r="H1321" s="57"/>
      <c r="I1321" s="57"/>
      <c r="J1321" s="57"/>
      <c r="K1321" s="57"/>
      <c r="L1321" s="57">
        <f>SUM(J1322:J1323)</f>
        <v>31.756</v>
      </c>
      <c r="M1321" s="58">
        <v>31.756</v>
      </c>
      <c r="N1321" s="59"/>
      <c r="O1321" s="73">
        <f>+ROUND(M1321*N1321,2)</f>
        <v>0</v>
      </c>
    </row>
    <row r="1322" spans="1:15" x14ac:dyDescent="0.3">
      <c r="A1322" s="52">
        <v>10277</v>
      </c>
      <c r="B1322" s="53"/>
      <c r="C1322" s="72"/>
      <c r="D1322" s="76" t="s">
        <v>860</v>
      </c>
      <c r="E1322" s="63"/>
      <c r="F1322" s="57">
        <v>1</v>
      </c>
      <c r="G1322" s="57">
        <v>25.942</v>
      </c>
      <c r="H1322" s="57"/>
      <c r="I1322" s="57"/>
      <c r="J1322" s="57">
        <f t="shared" ref="J1322:J1323" si="197">PRODUCT(F1322:I1322)</f>
        <v>25.942</v>
      </c>
      <c r="K1322" s="57"/>
      <c r="L1322" s="57"/>
      <c r="M1322" s="58"/>
      <c r="N1322" s="59"/>
      <c r="O1322" s="73"/>
    </row>
    <row r="1323" spans="1:15" x14ac:dyDescent="0.3">
      <c r="A1323" s="52">
        <v>10278</v>
      </c>
      <c r="B1323" s="53"/>
      <c r="C1323" s="72"/>
      <c r="D1323" s="76" t="s">
        <v>847</v>
      </c>
      <c r="E1323" s="56"/>
      <c r="F1323" s="57">
        <v>1</v>
      </c>
      <c r="G1323" s="57">
        <v>5.8140000000000001</v>
      </c>
      <c r="H1323" s="57"/>
      <c r="I1323" s="57"/>
      <c r="J1323" s="57">
        <f t="shared" si="197"/>
        <v>5.8140000000000001</v>
      </c>
      <c r="K1323" s="57"/>
      <c r="L1323" s="57"/>
      <c r="M1323" s="58"/>
      <c r="N1323" s="59"/>
      <c r="O1323" s="73"/>
    </row>
    <row r="1324" spans="1:15" ht="158.4" collapsed="1" x14ac:dyDescent="0.3">
      <c r="A1324" s="52">
        <v>10279</v>
      </c>
      <c r="B1324" s="53" t="s">
        <v>21</v>
      </c>
      <c r="C1324" s="72" t="s">
        <v>874</v>
      </c>
      <c r="D1324" s="75" t="s">
        <v>161</v>
      </c>
      <c r="E1324" s="63" t="s">
        <v>36</v>
      </c>
      <c r="F1324" s="57"/>
      <c r="G1324" s="57"/>
      <c r="H1324" s="57"/>
      <c r="I1324" s="57"/>
      <c r="J1324" s="57"/>
      <c r="K1324" s="57"/>
      <c r="L1324" s="57">
        <f>SUM(K1325:K1330)</f>
        <v>62.845999999999997</v>
      </c>
      <c r="M1324" s="58">
        <v>62.845999999999997</v>
      </c>
      <c r="N1324" s="59"/>
      <c r="O1324" s="73">
        <f>+ROUND(M1324*N1324,2)</f>
        <v>0</v>
      </c>
    </row>
    <row r="1325" spans="1:15" x14ac:dyDescent="0.3">
      <c r="A1325" s="52">
        <v>10280</v>
      </c>
      <c r="B1325" s="53"/>
      <c r="C1325" s="72"/>
      <c r="D1325" s="76" t="s">
        <v>784</v>
      </c>
      <c r="E1325" s="56"/>
      <c r="F1325" s="57">
        <v>1</v>
      </c>
      <c r="G1325" s="57">
        <v>3.1720000000000002</v>
      </c>
      <c r="H1325" s="57"/>
      <c r="I1325" s="57"/>
      <c r="J1325" s="57"/>
      <c r="K1325" s="57">
        <f t="shared" ref="K1325:K1330" si="198">PRODUCT(F1325:I1325)</f>
        <v>3.1720000000000002</v>
      </c>
      <c r="L1325" s="57"/>
      <c r="M1325" s="58"/>
      <c r="N1325" s="59"/>
      <c r="O1325" s="73"/>
    </row>
    <row r="1326" spans="1:15" x14ac:dyDescent="0.3">
      <c r="A1326" s="52">
        <v>10281</v>
      </c>
      <c r="B1326" s="53"/>
      <c r="C1326" s="72"/>
      <c r="D1326" s="76" t="s">
        <v>782</v>
      </c>
      <c r="E1326" s="56"/>
      <c r="F1326" s="57">
        <v>1</v>
      </c>
      <c r="G1326" s="57">
        <v>15.305</v>
      </c>
      <c r="H1326" s="57"/>
      <c r="I1326" s="57"/>
      <c r="J1326" s="57"/>
      <c r="K1326" s="57">
        <f t="shared" si="198"/>
        <v>15.305</v>
      </c>
      <c r="L1326" s="57"/>
      <c r="M1326" s="58"/>
      <c r="N1326" s="59"/>
      <c r="O1326" s="73"/>
    </row>
    <row r="1327" spans="1:15" x14ac:dyDescent="0.3">
      <c r="A1327" s="52">
        <v>10282</v>
      </c>
      <c r="B1327" s="53"/>
      <c r="C1327" s="72"/>
      <c r="D1327" s="76" t="s">
        <v>853</v>
      </c>
      <c r="E1327" s="56"/>
      <c r="F1327" s="57">
        <v>1</v>
      </c>
      <c r="G1327" s="57">
        <v>12.811999999999999</v>
      </c>
      <c r="H1327" s="57"/>
      <c r="I1327" s="57"/>
      <c r="J1327" s="57"/>
      <c r="K1327" s="57">
        <f t="shared" si="198"/>
        <v>12.811999999999999</v>
      </c>
      <c r="L1327" s="57"/>
      <c r="M1327" s="58"/>
      <c r="N1327" s="59"/>
      <c r="O1327" s="73"/>
    </row>
    <row r="1328" spans="1:15" x14ac:dyDescent="0.3">
      <c r="A1328" s="52">
        <v>10283</v>
      </c>
      <c r="B1328" s="53"/>
      <c r="C1328" s="72"/>
      <c r="D1328" s="76" t="s">
        <v>787</v>
      </c>
      <c r="E1328" s="56"/>
      <c r="F1328" s="57">
        <v>1</v>
      </c>
      <c r="G1328" s="57">
        <v>12.773</v>
      </c>
      <c r="H1328" s="57"/>
      <c r="I1328" s="57"/>
      <c r="J1328" s="57"/>
      <c r="K1328" s="57">
        <f t="shared" si="198"/>
        <v>12.773</v>
      </c>
      <c r="L1328" s="57"/>
      <c r="M1328" s="58"/>
      <c r="N1328" s="59"/>
      <c r="O1328" s="73"/>
    </row>
    <row r="1329" spans="1:15" x14ac:dyDescent="0.3">
      <c r="A1329" s="52">
        <v>10284</v>
      </c>
      <c r="B1329" s="53"/>
      <c r="C1329" s="72"/>
      <c r="D1329" s="76" t="s">
        <v>788</v>
      </c>
      <c r="E1329" s="56"/>
      <c r="F1329" s="57">
        <v>1</v>
      </c>
      <c r="G1329" s="57">
        <v>10.113</v>
      </c>
      <c r="H1329" s="57"/>
      <c r="I1329" s="57"/>
      <c r="J1329" s="57"/>
      <c r="K1329" s="57">
        <f t="shared" si="198"/>
        <v>10.113</v>
      </c>
      <c r="L1329" s="57"/>
      <c r="M1329" s="58"/>
      <c r="N1329" s="59"/>
      <c r="O1329" s="73"/>
    </row>
    <row r="1330" spans="1:15" x14ac:dyDescent="0.3">
      <c r="A1330" s="52">
        <v>10285</v>
      </c>
      <c r="B1330" s="53"/>
      <c r="C1330" s="72"/>
      <c r="D1330" s="76" t="s">
        <v>789</v>
      </c>
      <c r="E1330" s="56"/>
      <c r="F1330" s="57">
        <v>1</v>
      </c>
      <c r="G1330" s="57">
        <v>8.6709999999999994</v>
      </c>
      <c r="H1330" s="57"/>
      <c r="I1330" s="57"/>
      <c r="J1330" s="57"/>
      <c r="K1330" s="57">
        <f t="shared" si="198"/>
        <v>8.6709999999999994</v>
      </c>
      <c r="L1330" s="57"/>
      <c r="M1330" s="58"/>
      <c r="N1330" s="59"/>
      <c r="O1330" s="73"/>
    </row>
    <row r="1331" spans="1:15" ht="201.6" x14ac:dyDescent="0.3">
      <c r="A1331" s="52">
        <v>10286</v>
      </c>
      <c r="B1331" s="53" t="s">
        <v>21</v>
      </c>
      <c r="C1331" s="72" t="s">
        <v>875</v>
      </c>
      <c r="D1331" s="75" t="s">
        <v>876</v>
      </c>
      <c r="E1331" s="63" t="s">
        <v>50</v>
      </c>
      <c r="F1331" s="57">
        <v>1</v>
      </c>
      <c r="G1331" s="57">
        <v>2.6</v>
      </c>
      <c r="H1331" s="57"/>
      <c r="I1331" s="57"/>
      <c r="J1331" s="57">
        <f t="shared" ref="J1331" si="199">PRODUCT(F1331:I1331)</f>
        <v>2.6</v>
      </c>
      <c r="K1331" s="57"/>
      <c r="L1331" s="57">
        <f>+J1331</f>
        <v>2.6</v>
      </c>
      <c r="M1331" s="58">
        <v>2.6</v>
      </c>
      <c r="N1331" s="59"/>
      <c r="O1331" s="73">
        <f>+ROUND(M1331*N1331,2)</f>
        <v>0</v>
      </c>
    </row>
    <row r="1332" spans="1:15" x14ac:dyDescent="0.3">
      <c r="A1332" s="52">
        <v>10287</v>
      </c>
      <c r="B1332" s="53" t="s">
        <v>21</v>
      </c>
      <c r="C1332" s="54" t="s">
        <v>877</v>
      </c>
      <c r="D1332" s="55" t="s">
        <v>878</v>
      </c>
      <c r="E1332" s="56"/>
      <c r="F1332" s="57"/>
      <c r="G1332" s="57"/>
      <c r="H1332" s="57"/>
      <c r="I1332" s="57"/>
      <c r="J1332" s="57"/>
      <c r="K1332" s="57"/>
      <c r="L1332" s="57"/>
      <c r="M1332" s="58"/>
      <c r="N1332" s="59"/>
      <c r="O1332" s="73"/>
    </row>
    <row r="1333" spans="1:15" ht="288" x14ac:dyDescent="0.3">
      <c r="A1333" s="52">
        <v>10288</v>
      </c>
      <c r="B1333" s="53"/>
      <c r="C1333" s="54"/>
      <c r="D1333" s="75" t="s">
        <v>879</v>
      </c>
      <c r="E1333" s="56" t="s">
        <v>36</v>
      </c>
      <c r="F1333" s="57"/>
      <c r="G1333" s="57"/>
      <c r="H1333" s="57"/>
      <c r="I1333" s="57"/>
      <c r="J1333" s="57"/>
      <c r="K1333" s="57"/>
      <c r="L1333" s="57">
        <f>K1334</f>
        <v>4.7502000000000004</v>
      </c>
      <c r="M1333" s="58">
        <v>4.75</v>
      </c>
      <c r="N1333" s="59"/>
      <c r="O1333" s="73">
        <f>+ROUND(M1333*N1333,2)</f>
        <v>0</v>
      </c>
    </row>
    <row r="1334" spans="1:15" x14ac:dyDescent="0.3">
      <c r="A1334" s="52">
        <v>10289</v>
      </c>
      <c r="B1334" s="53"/>
      <c r="C1334" s="54"/>
      <c r="D1334" s="55"/>
      <c r="E1334" s="56"/>
      <c r="F1334" s="57">
        <v>1</v>
      </c>
      <c r="G1334" s="57">
        <f>(1.885*2.02)+(1.885*0.5)</f>
        <v>4.7502000000000004</v>
      </c>
      <c r="H1334" s="57"/>
      <c r="I1334" s="57"/>
      <c r="J1334" s="57"/>
      <c r="K1334" s="57">
        <f>PRODUCT(F1334:I1334)</f>
        <v>4.7502000000000004</v>
      </c>
      <c r="L1334" s="57"/>
      <c r="M1334" s="58"/>
      <c r="N1334" s="59"/>
      <c r="O1334" s="73"/>
    </row>
    <row r="1335" spans="1:15" ht="201.6" x14ac:dyDescent="0.3">
      <c r="A1335" s="52">
        <v>10290</v>
      </c>
      <c r="B1335" s="53"/>
      <c r="C1335" s="54"/>
      <c r="D1335" s="78" t="s">
        <v>165</v>
      </c>
      <c r="E1335" s="56" t="s">
        <v>89</v>
      </c>
      <c r="F1335" s="57"/>
      <c r="G1335" s="57"/>
      <c r="H1335" s="57"/>
      <c r="I1335" s="57"/>
      <c r="J1335" s="57"/>
      <c r="K1335" s="57"/>
      <c r="L1335" s="57">
        <f>SUM(K1336:K1339)</f>
        <v>2</v>
      </c>
      <c r="M1335" s="58">
        <v>2</v>
      </c>
      <c r="N1335" s="59"/>
      <c r="O1335" s="73">
        <f>+ROUND(M1335*N1335,2)</f>
        <v>0</v>
      </c>
    </row>
    <row r="1336" spans="1:15" x14ac:dyDescent="0.3">
      <c r="A1336" s="52">
        <v>10291</v>
      </c>
      <c r="B1336" s="53"/>
      <c r="C1336" s="54"/>
      <c r="D1336" s="74" t="s">
        <v>880</v>
      </c>
      <c r="E1336" s="56"/>
      <c r="F1336" s="57"/>
      <c r="G1336" s="57"/>
      <c r="H1336" s="57"/>
      <c r="I1336" s="57"/>
      <c r="J1336" s="57"/>
      <c r="K1336" s="57"/>
      <c r="L1336" s="57"/>
      <c r="M1336" s="58"/>
      <c r="N1336" s="59"/>
      <c r="O1336" s="73"/>
    </row>
    <row r="1337" spans="1:15" x14ac:dyDescent="0.3">
      <c r="A1337" s="52">
        <v>10292</v>
      </c>
      <c r="B1337" s="53"/>
      <c r="C1337" s="54"/>
      <c r="D1337" s="76" t="s">
        <v>881</v>
      </c>
      <c r="E1337" s="56"/>
      <c r="F1337" s="57">
        <v>1</v>
      </c>
      <c r="G1337" s="57"/>
      <c r="H1337" s="57"/>
      <c r="I1337" s="57"/>
      <c r="J1337" s="57"/>
      <c r="K1337" s="57">
        <f>PRODUCT(F1337:I1337)</f>
        <v>1</v>
      </c>
      <c r="L1337" s="57"/>
      <c r="M1337" s="58"/>
      <c r="N1337" s="59"/>
      <c r="O1337" s="73"/>
    </row>
    <row r="1338" spans="1:15" x14ac:dyDescent="0.3">
      <c r="A1338" s="52">
        <v>10293</v>
      </c>
      <c r="B1338" s="53"/>
      <c r="C1338" s="54"/>
      <c r="D1338" s="74" t="s">
        <v>882</v>
      </c>
      <c r="E1338" s="56"/>
      <c r="F1338" s="57"/>
      <c r="G1338" s="57"/>
      <c r="H1338" s="57"/>
      <c r="I1338" s="57"/>
      <c r="J1338" s="57"/>
      <c r="K1338" s="57"/>
      <c r="L1338" s="57"/>
      <c r="M1338" s="58"/>
      <c r="N1338" s="59"/>
      <c r="O1338" s="73"/>
    </row>
    <row r="1339" spans="1:15" x14ac:dyDescent="0.3">
      <c r="A1339" s="52">
        <v>10294</v>
      </c>
      <c r="B1339" s="53"/>
      <c r="C1339" s="54"/>
      <c r="D1339" s="76" t="s">
        <v>883</v>
      </c>
      <c r="E1339" s="56"/>
      <c r="F1339" s="57">
        <v>1</v>
      </c>
      <c r="G1339" s="57"/>
      <c r="H1339" s="57"/>
      <c r="I1339" s="57"/>
      <c r="J1339" s="57"/>
      <c r="K1339" s="57">
        <f>PRODUCT(F1339:I1339)</f>
        <v>1</v>
      </c>
      <c r="L1339" s="57"/>
      <c r="M1339" s="58"/>
      <c r="N1339" s="59"/>
      <c r="O1339" s="73"/>
    </row>
    <row r="1340" spans="1:15" ht="129.6" x14ac:dyDescent="0.3">
      <c r="A1340" s="52">
        <v>10295</v>
      </c>
      <c r="B1340" s="53"/>
      <c r="C1340" s="54"/>
      <c r="D1340" s="75" t="s">
        <v>519</v>
      </c>
      <c r="E1340" s="56" t="s">
        <v>89</v>
      </c>
      <c r="F1340" s="57"/>
      <c r="G1340" s="57"/>
      <c r="H1340" s="57"/>
      <c r="I1340" s="57"/>
      <c r="J1340" s="57"/>
      <c r="K1340" s="57"/>
      <c r="L1340" s="57">
        <f>SUM(K1341:K1343)</f>
        <v>2</v>
      </c>
      <c r="M1340" s="58">
        <v>2</v>
      </c>
      <c r="N1340" s="59"/>
      <c r="O1340" s="73">
        <f>+ROUND(M1340*N1340,2)</f>
        <v>0</v>
      </c>
    </row>
    <row r="1341" spans="1:15" x14ac:dyDescent="0.3">
      <c r="A1341" s="52">
        <v>10296</v>
      </c>
      <c r="B1341" s="53"/>
      <c r="C1341" s="54"/>
      <c r="D1341" s="76" t="s">
        <v>884</v>
      </c>
      <c r="E1341" s="56"/>
      <c r="F1341" s="57"/>
      <c r="G1341" s="57"/>
      <c r="H1341" s="57"/>
      <c r="I1341" s="57"/>
      <c r="J1341" s="57"/>
      <c r="K1341" s="57"/>
      <c r="L1341" s="57"/>
      <c r="M1341" s="58"/>
      <c r="N1341" s="59"/>
      <c r="O1341" s="73"/>
    </row>
    <row r="1342" spans="1:15" x14ac:dyDescent="0.3">
      <c r="A1342" s="52">
        <v>10297</v>
      </c>
      <c r="B1342" s="53"/>
      <c r="C1342" s="54"/>
      <c r="D1342" s="81" t="s">
        <v>885</v>
      </c>
      <c r="E1342" s="56"/>
      <c r="F1342" s="57">
        <v>1</v>
      </c>
      <c r="G1342" s="57"/>
      <c r="H1342" s="57"/>
      <c r="I1342" s="57"/>
      <c r="J1342" s="57"/>
      <c r="K1342" s="57">
        <f>PRODUCT(F1342:I1342)</f>
        <v>1</v>
      </c>
      <c r="L1342" s="57"/>
      <c r="M1342" s="58"/>
      <c r="N1342" s="59"/>
      <c r="O1342" s="73"/>
    </row>
    <row r="1343" spans="1:15" x14ac:dyDescent="0.3">
      <c r="A1343" s="52">
        <v>10298</v>
      </c>
      <c r="B1343" s="53"/>
      <c r="C1343" s="54"/>
      <c r="D1343" s="81" t="s">
        <v>886</v>
      </c>
      <c r="E1343" s="56"/>
      <c r="F1343" s="57">
        <v>1</v>
      </c>
      <c r="G1343" s="57"/>
      <c r="H1343" s="57"/>
      <c r="I1343" s="57"/>
      <c r="J1343" s="57"/>
      <c r="K1343" s="57">
        <f>PRODUCT(F1343:I1343)</f>
        <v>1</v>
      </c>
      <c r="L1343" s="57"/>
      <c r="M1343" s="58"/>
      <c r="N1343" s="59"/>
      <c r="O1343" s="73"/>
    </row>
    <row r="1344" spans="1:15" ht="259.2" x14ac:dyDescent="0.3">
      <c r="A1344" s="52">
        <v>10299</v>
      </c>
      <c r="B1344" s="53"/>
      <c r="C1344" s="54"/>
      <c r="D1344" s="75" t="s">
        <v>887</v>
      </c>
      <c r="E1344" s="56" t="s">
        <v>36</v>
      </c>
      <c r="F1344" s="57"/>
      <c r="G1344" s="57"/>
      <c r="H1344" s="57"/>
      <c r="I1344" s="57"/>
      <c r="J1344" s="57"/>
      <c r="K1344" s="57"/>
      <c r="L1344" s="57">
        <f>SUM(K1345:K1350)</f>
        <v>9.072000000000001</v>
      </c>
      <c r="M1344" s="58">
        <v>9.0719999999999992</v>
      </c>
      <c r="N1344" s="59"/>
      <c r="O1344" s="73">
        <f>+ROUND(M1344*N1344,2)</f>
        <v>0</v>
      </c>
    </row>
    <row r="1345" spans="1:15" x14ac:dyDescent="0.3">
      <c r="A1345" s="52">
        <v>10300</v>
      </c>
      <c r="B1345" s="53"/>
      <c r="C1345" s="54"/>
      <c r="D1345" s="76" t="s">
        <v>888</v>
      </c>
      <c r="E1345" s="56"/>
      <c r="F1345" s="57"/>
      <c r="G1345" s="57"/>
      <c r="H1345" s="57"/>
      <c r="I1345" s="57"/>
      <c r="J1345" s="57"/>
      <c r="K1345" s="57">
        <f>SUM(J1346:J1347)</f>
        <v>4.5360000000000005</v>
      </c>
      <c r="L1345" s="57"/>
      <c r="M1345" s="58"/>
      <c r="N1345" s="59"/>
      <c r="O1345" s="73"/>
    </row>
    <row r="1346" spans="1:15" x14ac:dyDescent="0.3">
      <c r="A1346" s="52">
        <v>10301</v>
      </c>
      <c r="B1346" s="53"/>
      <c r="C1346" s="54"/>
      <c r="D1346" s="76" t="s">
        <v>889</v>
      </c>
      <c r="E1346" s="56"/>
      <c r="F1346" s="57">
        <v>1</v>
      </c>
      <c r="G1346" s="57">
        <f>(0.9*2)+(0.9*0.52)</f>
        <v>2.2680000000000002</v>
      </c>
      <c r="H1346" s="57"/>
      <c r="I1346" s="57"/>
      <c r="J1346" s="57">
        <f>PRODUCT(F1346:I1346)</f>
        <v>2.2680000000000002</v>
      </c>
      <c r="K1346" s="57"/>
      <c r="L1346" s="57"/>
      <c r="M1346" s="58"/>
      <c r="N1346" s="59"/>
      <c r="O1346" s="73"/>
    </row>
    <row r="1347" spans="1:15" x14ac:dyDescent="0.3">
      <c r="A1347" s="52">
        <v>10302</v>
      </c>
      <c r="B1347" s="53"/>
      <c r="C1347" s="54"/>
      <c r="D1347" s="76" t="s">
        <v>890</v>
      </c>
      <c r="E1347" s="56"/>
      <c r="F1347" s="57">
        <v>1</v>
      </c>
      <c r="G1347" s="57">
        <f>(0.9*2)+(0.9*0.52)</f>
        <v>2.2680000000000002</v>
      </c>
      <c r="H1347" s="57"/>
      <c r="I1347" s="57"/>
      <c r="J1347" s="57">
        <f>PRODUCT(F1347:I1347)</f>
        <v>2.2680000000000002</v>
      </c>
      <c r="K1347" s="57"/>
      <c r="L1347" s="57"/>
      <c r="M1347" s="58"/>
      <c r="N1347" s="59"/>
      <c r="O1347" s="73"/>
    </row>
    <row r="1348" spans="1:15" x14ac:dyDescent="0.3">
      <c r="A1348" s="52">
        <v>10303</v>
      </c>
      <c r="B1348" s="53"/>
      <c r="C1348" s="54"/>
      <c r="D1348" s="76" t="s">
        <v>891</v>
      </c>
      <c r="E1348" s="56"/>
      <c r="F1348" s="57"/>
      <c r="G1348" s="57"/>
      <c r="H1348" s="57"/>
      <c r="I1348" s="57"/>
      <c r="J1348" s="57"/>
      <c r="K1348" s="57">
        <f>SUM(J1349:J1350)</f>
        <v>4.5360000000000005</v>
      </c>
      <c r="L1348" s="57"/>
      <c r="M1348" s="58"/>
      <c r="N1348" s="59"/>
      <c r="O1348" s="73"/>
    </row>
    <row r="1349" spans="1:15" x14ac:dyDescent="0.3">
      <c r="A1349" s="52">
        <v>10304</v>
      </c>
      <c r="B1349" s="53"/>
      <c r="C1349" s="54"/>
      <c r="D1349" s="76" t="s">
        <v>892</v>
      </c>
      <c r="E1349" s="56"/>
      <c r="F1349" s="57">
        <v>1</v>
      </c>
      <c r="G1349" s="57">
        <f>(0.9*2)+(0.9*0.52)</f>
        <v>2.2680000000000002</v>
      </c>
      <c r="H1349" s="57"/>
      <c r="I1349" s="57"/>
      <c r="J1349" s="57">
        <f>PRODUCT(F1349:I1349)</f>
        <v>2.2680000000000002</v>
      </c>
      <c r="K1349" s="57"/>
      <c r="L1349" s="57"/>
      <c r="M1349" s="58"/>
      <c r="N1349" s="59"/>
      <c r="O1349" s="73"/>
    </row>
    <row r="1350" spans="1:15" x14ac:dyDescent="0.3">
      <c r="A1350" s="52">
        <v>10305</v>
      </c>
      <c r="B1350" s="53"/>
      <c r="C1350" s="54"/>
      <c r="D1350" s="76" t="s">
        <v>893</v>
      </c>
      <c r="E1350" s="56"/>
      <c r="F1350" s="57">
        <v>1</v>
      </c>
      <c r="G1350" s="57">
        <f>(0.9*2)+(0.9*0.52)</f>
        <v>2.2680000000000002</v>
      </c>
      <c r="H1350" s="57"/>
      <c r="I1350" s="57"/>
      <c r="J1350" s="57">
        <f>PRODUCT(F1350:I1350)</f>
        <v>2.2680000000000002</v>
      </c>
      <c r="K1350" s="57"/>
      <c r="L1350" s="57"/>
      <c r="M1350" s="58"/>
      <c r="N1350" s="59"/>
      <c r="O1350" s="73"/>
    </row>
    <row r="1351" spans="1:15" ht="144" x14ac:dyDescent="0.3">
      <c r="A1351" s="52">
        <v>10306</v>
      </c>
      <c r="B1351" s="53"/>
      <c r="C1351" s="54"/>
      <c r="D1351" s="75" t="s">
        <v>894</v>
      </c>
      <c r="E1351" s="56" t="s">
        <v>36</v>
      </c>
      <c r="F1351" s="57"/>
      <c r="G1351" s="57"/>
      <c r="H1351" s="57"/>
      <c r="I1351" s="57"/>
      <c r="J1351" s="57"/>
      <c r="K1351" s="57"/>
      <c r="L1351" s="57">
        <f>SUM(K1352:K1354)</f>
        <v>1.7472000000000001</v>
      </c>
      <c r="M1351" s="58">
        <v>1.7470000000000001</v>
      </c>
      <c r="N1351" s="59"/>
      <c r="O1351" s="73">
        <f>+ROUND(M1351*N1351,2)</f>
        <v>0</v>
      </c>
    </row>
    <row r="1352" spans="1:15" x14ac:dyDescent="0.3">
      <c r="A1352" s="52">
        <v>10307</v>
      </c>
      <c r="B1352" s="53"/>
      <c r="C1352" s="54"/>
      <c r="D1352" s="76" t="s">
        <v>888</v>
      </c>
      <c r="E1352" s="56"/>
      <c r="F1352" s="57"/>
      <c r="G1352" s="57"/>
      <c r="H1352" s="57"/>
      <c r="I1352" s="57"/>
      <c r="J1352" s="57"/>
      <c r="K1352" s="57">
        <f>SUM(J1353:J1354)</f>
        <v>1.7472000000000001</v>
      </c>
      <c r="L1352" s="57"/>
      <c r="M1352" s="58"/>
      <c r="N1352" s="59"/>
      <c r="O1352" s="73"/>
    </row>
    <row r="1353" spans="1:15" x14ac:dyDescent="0.3">
      <c r="A1353" s="52">
        <v>10308</v>
      </c>
      <c r="B1353" s="53"/>
      <c r="C1353" s="54"/>
      <c r="D1353" s="76" t="s">
        <v>895</v>
      </c>
      <c r="E1353" s="56"/>
      <c r="F1353" s="57">
        <v>1</v>
      </c>
      <c r="G1353" s="57">
        <v>0.33600000000000002</v>
      </c>
      <c r="H1353" s="57"/>
      <c r="I1353" s="57">
        <v>2.6</v>
      </c>
      <c r="J1353" s="57">
        <f>PRODUCT(F1353:I1353)</f>
        <v>0.87360000000000004</v>
      </c>
      <c r="K1353" s="57"/>
      <c r="L1353" s="57"/>
      <c r="M1353" s="58"/>
      <c r="N1353" s="59"/>
      <c r="O1353" s="73"/>
    </row>
    <row r="1354" spans="1:15" x14ac:dyDescent="0.3">
      <c r="A1354" s="52">
        <v>10309</v>
      </c>
      <c r="B1354" s="53"/>
      <c r="C1354" s="54"/>
      <c r="D1354" s="76" t="s">
        <v>896</v>
      </c>
      <c r="E1354" s="56"/>
      <c r="F1354" s="57">
        <v>1</v>
      </c>
      <c r="G1354" s="57">
        <v>0.33600000000000002</v>
      </c>
      <c r="H1354" s="57"/>
      <c r="I1354" s="57">
        <v>2.6</v>
      </c>
      <c r="J1354" s="57">
        <f>PRODUCT(F1354:I1354)</f>
        <v>0.87360000000000004</v>
      </c>
      <c r="K1354" s="57"/>
      <c r="L1354" s="57"/>
      <c r="M1354" s="58"/>
      <c r="N1354" s="59"/>
      <c r="O1354" s="73"/>
    </row>
    <row r="1355" spans="1:15" ht="144" x14ac:dyDescent="0.3">
      <c r="A1355" s="52">
        <v>10310</v>
      </c>
      <c r="B1355" s="53"/>
      <c r="C1355" s="54"/>
      <c r="D1355" s="75" t="s">
        <v>897</v>
      </c>
      <c r="E1355" s="56" t="s">
        <v>36</v>
      </c>
      <c r="F1355" s="57"/>
      <c r="G1355" s="57"/>
      <c r="H1355" s="57"/>
      <c r="I1355" s="57"/>
      <c r="J1355" s="57"/>
      <c r="K1355" s="57"/>
      <c r="L1355" s="57">
        <f>SUM(K1356:K1358)</f>
        <v>4.3315999999999999</v>
      </c>
      <c r="M1355" s="58">
        <v>4.3319999999999999</v>
      </c>
      <c r="N1355" s="59"/>
      <c r="O1355" s="73">
        <f>+ROUND(M1355*N1355,2)</f>
        <v>0</v>
      </c>
    </row>
    <row r="1356" spans="1:15" x14ac:dyDescent="0.3">
      <c r="A1356" s="52">
        <v>10311</v>
      </c>
      <c r="B1356" s="53"/>
      <c r="C1356" s="54"/>
      <c r="D1356" s="76" t="s">
        <v>891</v>
      </c>
      <c r="E1356" s="56"/>
      <c r="F1356" s="57"/>
      <c r="G1356" s="57"/>
      <c r="H1356" s="57"/>
      <c r="I1356" s="57"/>
      <c r="J1356" s="57"/>
      <c r="K1356" s="57">
        <f>SUM(J1357:J1358)</f>
        <v>4.3315999999999999</v>
      </c>
      <c r="L1356" s="57"/>
      <c r="M1356" s="58"/>
      <c r="N1356" s="59"/>
      <c r="O1356" s="73"/>
    </row>
    <row r="1357" spans="1:15" x14ac:dyDescent="0.3">
      <c r="A1357" s="52">
        <v>10312</v>
      </c>
      <c r="B1357" s="53"/>
      <c r="C1357" s="54"/>
      <c r="D1357" s="76" t="s">
        <v>898</v>
      </c>
      <c r="E1357" s="56"/>
      <c r="F1357" s="57">
        <v>1</v>
      </c>
      <c r="G1357" s="57">
        <v>0.83299999999999996</v>
      </c>
      <c r="H1357" s="57"/>
      <c r="I1357" s="57">
        <v>2.6</v>
      </c>
      <c r="J1357" s="57">
        <f>PRODUCT(F1357:I1357)</f>
        <v>2.1657999999999999</v>
      </c>
      <c r="K1357" s="57"/>
      <c r="L1357" s="57"/>
      <c r="M1357" s="58"/>
      <c r="N1357" s="59"/>
      <c r="O1357" s="73"/>
    </row>
    <row r="1358" spans="1:15" x14ac:dyDescent="0.3">
      <c r="A1358" s="52">
        <v>10313</v>
      </c>
      <c r="B1358" s="53"/>
      <c r="C1358" s="54"/>
      <c r="D1358" s="76" t="s">
        <v>899</v>
      </c>
      <c r="E1358" s="56"/>
      <c r="F1358" s="57">
        <v>1</v>
      </c>
      <c r="G1358" s="57">
        <v>0.83299999999999996</v>
      </c>
      <c r="H1358" s="57"/>
      <c r="I1358" s="57">
        <v>2.6</v>
      </c>
      <c r="J1358" s="57">
        <f>PRODUCT(F1358:I1358)</f>
        <v>2.1657999999999999</v>
      </c>
      <c r="K1358" s="57"/>
      <c r="L1358" s="57"/>
      <c r="M1358" s="58"/>
      <c r="N1358" s="59"/>
      <c r="O1358" s="73"/>
    </row>
    <row r="1359" spans="1:15" ht="187.2" x14ac:dyDescent="0.3">
      <c r="A1359" s="52">
        <v>10314</v>
      </c>
      <c r="B1359" s="53"/>
      <c r="C1359" s="54"/>
      <c r="D1359" s="75" t="s">
        <v>900</v>
      </c>
      <c r="E1359" s="56" t="s">
        <v>36</v>
      </c>
      <c r="F1359" s="57"/>
      <c r="G1359" s="57"/>
      <c r="H1359" s="57"/>
      <c r="I1359" s="57"/>
      <c r="J1359" s="57"/>
      <c r="K1359" s="57"/>
      <c r="L1359" s="57">
        <f>SUM(K1360:K1383)</f>
        <v>194.67300000000003</v>
      </c>
      <c r="M1359" s="58">
        <v>17.68</v>
      </c>
      <c r="N1359" s="59"/>
      <c r="O1359" s="73">
        <f>+ROUND(M1359*N1359,2)</f>
        <v>0</v>
      </c>
    </row>
    <row r="1360" spans="1:15" x14ac:dyDescent="0.3">
      <c r="A1360" s="52">
        <v>10315</v>
      </c>
      <c r="B1360" s="53"/>
      <c r="C1360" s="54"/>
      <c r="D1360" s="76" t="s">
        <v>901</v>
      </c>
      <c r="E1360" s="56"/>
      <c r="F1360" s="57">
        <v>1</v>
      </c>
      <c r="G1360" s="57">
        <v>6.8</v>
      </c>
      <c r="H1360" s="57"/>
      <c r="I1360" s="57">
        <v>2.6</v>
      </c>
      <c r="J1360" s="57"/>
      <c r="K1360" s="57">
        <f>PRODUCT(F1360:I1360)</f>
        <v>17.68</v>
      </c>
      <c r="L1360" s="57"/>
      <c r="M1360" s="58"/>
      <c r="N1360" s="59"/>
      <c r="O1360" s="73"/>
    </row>
    <row r="1361" spans="1:15" ht="187.2" x14ac:dyDescent="0.3">
      <c r="A1361" s="52">
        <v>10316</v>
      </c>
      <c r="B1361" s="53"/>
      <c r="C1361" s="54"/>
      <c r="D1361" s="75" t="s">
        <v>902</v>
      </c>
      <c r="E1361" s="56" t="s">
        <v>36</v>
      </c>
      <c r="F1361" s="57"/>
      <c r="G1361" s="57"/>
      <c r="H1361" s="57"/>
      <c r="I1361" s="57"/>
      <c r="J1361" s="57"/>
      <c r="K1361" s="57"/>
      <c r="L1361" s="57">
        <f>K1362</f>
        <v>15.379000000000001</v>
      </c>
      <c r="M1361" s="58">
        <v>15.379</v>
      </c>
      <c r="N1361" s="59"/>
      <c r="O1361" s="73">
        <f>+ROUND(M1361*N1361,2)</f>
        <v>0</v>
      </c>
    </row>
    <row r="1362" spans="1:15" x14ac:dyDescent="0.3">
      <c r="A1362" s="52">
        <v>10317</v>
      </c>
      <c r="B1362" s="53"/>
      <c r="C1362" s="54"/>
      <c r="D1362" s="76" t="s">
        <v>901</v>
      </c>
      <c r="E1362" s="56"/>
      <c r="F1362" s="57">
        <v>1</v>
      </c>
      <c r="G1362" s="57">
        <v>5.915</v>
      </c>
      <c r="H1362" s="57"/>
      <c r="I1362" s="57">
        <v>2.6</v>
      </c>
      <c r="J1362" s="57"/>
      <c r="K1362" s="57">
        <f>PRODUCT(F1362:I1362)</f>
        <v>15.379000000000001</v>
      </c>
      <c r="L1362" s="57"/>
      <c r="M1362" s="58"/>
      <c r="N1362" s="59"/>
      <c r="O1362" s="73"/>
    </row>
    <row r="1363" spans="1:15" ht="187.2" x14ac:dyDescent="0.3">
      <c r="A1363" s="52">
        <v>10318</v>
      </c>
      <c r="B1363" s="53"/>
      <c r="C1363" s="54"/>
      <c r="D1363" s="75" t="s">
        <v>903</v>
      </c>
      <c r="E1363" s="56" t="s">
        <v>36</v>
      </c>
      <c r="F1363" s="57"/>
      <c r="G1363" s="57"/>
      <c r="H1363" s="57"/>
      <c r="I1363" s="57"/>
      <c r="J1363" s="57"/>
      <c r="K1363" s="57"/>
      <c r="L1363" s="57">
        <f>K1364</f>
        <v>5.7200000000000006</v>
      </c>
      <c r="M1363" s="58">
        <v>5.72</v>
      </c>
      <c r="N1363" s="59"/>
      <c r="O1363" s="73">
        <f>+ROUND(M1363*N1363,2)</f>
        <v>0</v>
      </c>
    </row>
    <row r="1364" spans="1:15" x14ac:dyDescent="0.3">
      <c r="A1364" s="52">
        <v>10319</v>
      </c>
      <c r="B1364" s="53"/>
      <c r="C1364" s="54"/>
      <c r="D1364" s="76" t="s">
        <v>901</v>
      </c>
      <c r="E1364" s="56"/>
      <c r="F1364" s="57">
        <v>1</v>
      </c>
      <c r="G1364" s="57">
        <v>2.2000000000000002</v>
      </c>
      <c r="H1364" s="57"/>
      <c r="I1364" s="57">
        <v>2.6</v>
      </c>
      <c r="J1364" s="57"/>
      <c r="K1364" s="57">
        <f>PRODUCT(F1364:I1364)</f>
        <v>5.7200000000000006</v>
      </c>
      <c r="L1364" s="57"/>
      <c r="M1364" s="58"/>
      <c r="N1364" s="59"/>
      <c r="O1364" s="73"/>
    </row>
    <row r="1365" spans="1:15" ht="187.2" x14ac:dyDescent="0.3">
      <c r="A1365" s="52">
        <v>10320</v>
      </c>
      <c r="B1365" s="53"/>
      <c r="C1365" s="54"/>
      <c r="D1365" s="75" t="s">
        <v>904</v>
      </c>
      <c r="E1365" s="56" t="s">
        <v>36</v>
      </c>
      <c r="F1365" s="57"/>
      <c r="G1365" s="57"/>
      <c r="H1365" s="57"/>
      <c r="I1365" s="57"/>
      <c r="J1365" s="57"/>
      <c r="K1365" s="57"/>
      <c r="L1365" s="57">
        <f>SUM(K1366:K1395)</f>
        <v>274.11799999999999</v>
      </c>
      <c r="M1365" s="58">
        <v>60.32</v>
      </c>
      <c r="N1365" s="59"/>
      <c r="O1365" s="73">
        <f>+ROUND(M1365*N1365,2)</f>
        <v>0</v>
      </c>
    </row>
    <row r="1366" spans="1:15" x14ac:dyDescent="0.3">
      <c r="A1366" s="52">
        <v>10321</v>
      </c>
      <c r="B1366" s="53"/>
      <c r="C1366" s="54"/>
      <c r="D1366" s="76" t="s">
        <v>901</v>
      </c>
      <c r="E1366" s="56"/>
      <c r="F1366" s="57">
        <v>4</v>
      </c>
      <c r="G1366" s="57">
        <v>5.8</v>
      </c>
      <c r="H1366" s="57"/>
      <c r="I1366" s="57">
        <v>2.6</v>
      </c>
      <c r="J1366" s="57"/>
      <c r="K1366" s="57">
        <f>PRODUCT(F1366:I1366)</f>
        <v>60.32</v>
      </c>
      <c r="L1366" s="57"/>
      <c r="M1366" s="58"/>
      <c r="N1366" s="59"/>
      <c r="O1366" s="73"/>
    </row>
    <row r="1367" spans="1:15" ht="187.2" x14ac:dyDescent="0.3">
      <c r="A1367" s="52">
        <v>10322</v>
      </c>
      <c r="B1367" s="53"/>
      <c r="C1367" s="54"/>
      <c r="D1367" s="75" t="s">
        <v>905</v>
      </c>
      <c r="E1367" s="56" t="s">
        <v>36</v>
      </c>
      <c r="F1367" s="57"/>
      <c r="G1367" s="57"/>
      <c r="H1367" s="57"/>
      <c r="I1367" s="57"/>
      <c r="J1367" s="57"/>
      <c r="K1367" s="57"/>
      <c r="L1367" s="57">
        <f>K1368</f>
        <v>10.192</v>
      </c>
      <c r="M1367" s="58">
        <v>10.192</v>
      </c>
      <c r="N1367" s="59"/>
      <c r="O1367" s="73">
        <f>+ROUND(M1367*N1367,2)</f>
        <v>0</v>
      </c>
    </row>
    <row r="1368" spans="1:15" x14ac:dyDescent="0.3">
      <c r="A1368" s="52">
        <v>10323</v>
      </c>
      <c r="B1368" s="53"/>
      <c r="C1368" s="54"/>
      <c r="D1368" s="76" t="s">
        <v>901</v>
      </c>
      <c r="E1368" s="56"/>
      <c r="F1368" s="57">
        <v>1</v>
      </c>
      <c r="G1368" s="57">
        <v>3.92</v>
      </c>
      <c r="H1368" s="57"/>
      <c r="I1368" s="57">
        <v>2.6</v>
      </c>
      <c r="J1368" s="57"/>
      <c r="K1368" s="57">
        <f>PRODUCT(F1368:I1368)</f>
        <v>10.192</v>
      </c>
      <c r="L1368" s="57"/>
      <c r="M1368" s="58"/>
      <c r="N1368" s="59"/>
      <c r="O1368" s="73"/>
    </row>
    <row r="1369" spans="1:15" ht="187.2" x14ac:dyDescent="0.3">
      <c r="A1369" s="52">
        <v>10324</v>
      </c>
      <c r="B1369" s="53"/>
      <c r="C1369" s="54"/>
      <c r="D1369" s="75" t="s">
        <v>906</v>
      </c>
      <c r="E1369" s="56" t="s">
        <v>36</v>
      </c>
      <c r="F1369" s="57"/>
      <c r="G1369" s="57"/>
      <c r="H1369" s="57"/>
      <c r="I1369" s="57"/>
      <c r="J1369" s="57"/>
      <c r="K1369" s="57"/>
      <c r="L1369" s="57">
        <f>K1370</f>
        <v>22.048000000000002</v>
      </c>
      <c r="M1369" s="58">
        <v>22.047999999999998</v>
      </c>
      <c r="N1369" s="59"/>
      <c r="O1369" s="73">
        <f>+ROUND(M1369*N1369,2)</f>
        <v>0</v>
      </c>
    </row>
    <row r="1370" spans="1:15" x14ac:dyDescent="0.3">
      <c r="A1370" s="52">
        <v>10325</v>
      </c>
      <c r="B1370" s="53"/>
      <c r="C1370" s="54"/>
      <c r="D1370" s="76" t="s">
        <v>907</v>
      </c>
      <c r="E1370" s="56"/>
      <c r="F1370" s="57">
        <v>1</v>
      </c>
      <c r="G1370" s="57">
        <v>8.48</v>
      </c>
      <c r="H1370" s="57"/>
      <c r="I1370" s="57">
        <v>2.6</v>
      </c>
      <c r="J1370" s="57"/>
      <c r="K1370" s="57">
        <f>PRODUCT(F1370:I1370)</f>
        <v>22.048000000000002</v>
      </c>
      <c r="L1370" s="57"/>
      <c r="M1370" s="58"/>
      <c r="N1370" s="59"/>
      <c r="O1370" s="73"/>
    </row>
    <row r="1371" spans="1:15" ht="259.2" x14ac:dyDescent="0.3">
      <c r="A1371" s="52">
        <v>10326</v>
      </c>
      <c r="B1371" s="53"/>
      <c r="C1371" s="54"/>
      <c r="D1371" s="75" t="s">
        <v>908</v>
      </c>
      <c r="E1371" s="56" t="s">
        <v>36</v>
      </c>
      <c r="F1371" s="57"/>
      <c r="G1371" s="57"/>
      <c r="H1371" s="57"/>
      <c r="I1371" s="57"/>
      <c r="J1371" s="57"/>
      <c r="K1371" s="57"/>
      <c r="L1371" s="57">
        <f>K1372</f>
        <v>3.12</v>
      </c>
      <c r="M1371" s="58">
        <v>3.12</v>
      </c>
      <c r="N1371" s="59"/>
      <c r="O1371" s="73">
        <f>+ROUND(M1371*N1371,2)</f>
        <v>0</v>
      </c>
    </row>
    <row r="1372" spans="1:15" x14ac:dyDescent="0.3">
      <c r="A1372" s="52">
        <v>10327</v>
      </c>
      <c r="B1372" s="53"/>
      <c r="C1372" s="54"/>
      <c r="D1372" s="55"/>
      <c r="E1372" s="56"/>
      <c r="F1372" s="57">
        <v>1</v>
      </c>
      <c r="G1372" s="57">
        <v>1.2</v>
      </c>
      <c r="H1372" s="57"/>
      <c r="I1372" s="57">
        <v>2.6</v>
      </c>
      <c r="J1372" s="57"/>
      <c r="K1372" s="57">
        <f>PRODUCT(F1372:I1372)</f>
        <v>3.12</v>
      </c>
      <c r="L1372" s="57"/>
      <c r="M1372" s="58"/>
      <c r="N1372" s="59"/>
      <c r="O1372" s="73"/>
    </row>
    <row r="1373" spans="1:15" ht="187.2" x14ac:dyDescent="0.3">
      <c r="A1373" s="52">
        <v>10328</v>
      </c>
      <c r="B1373" s="53"/>
      <c r="C1373" s="54"/>
      <c r="D1373" s="75" t="s">
        <v>909</v>
      </c>
      <c r="E1373" s="56" t="s">
        <v>36</v>
      </c>
      <c r="F1373" s="57"/>
      <c r="G1373" s="57"/>
      <c r="H1373" s="57"/>
      <c r="I1373" s="57"/>
      <c r="J1373" s="57"/>
      <c r="K1373" s="57"/>
      <c r="L1373" s="57">
        <f>K1374</f>
        <v>45.239999999999995</v>
      </c>
      <c r="M1373" s="58">
        <v>45.24</v>
      </c>
      <c r="N1373" s="59"/>
      <c r="O1373" s="73">
        <f>+ROUND(M1373*N1373,2)</f>
        <v>0</v>
      </c>
    </row>
    <row r="1374" spans="1:15" x14ac:dyDescent="0.3">
      <c r="A1374" s="52">
        <v>10329</v>
      </c>
      <c r="B1374" s="53"/>
      <c r="C1374" s="54"/>
      <c r="D1374" s="76" t="s">
        <v>907</v>
      </c>
      <c r="E1374" s="56"/>
      <c r="F1374" s="57">
        <v>3</v>
      </c>
      <c r="G1374" s="57">
        <v>5.8</v>
      </c>
      <c r="H1374" s="57"/>
      <c r="I1374" s="57">
        <v>2.6</v>
      </c>
      <c r="J1374" s="57"/>
      <c r="K1374" s="57">
        <f>PRODUCT(F1374:I1374)</f>
        <v>45.239999999999995</v>
      </c>
      <c r="L1374" s="57"/>
      <c r="M1374" s="58"/>
      <c r="N1374" s="59"/>
      <c r="O1374" s="73"/>
    </row>
    <row r="1375" spans="1:15" ht="158.4" x14ac:dyDescent="0.3">
      <c r="A1375" s="52">
        <v>10330</v>
      </c>
      <c r="B1375" s="53"/>
      <c r="C1375" s="54"/>
      <c r="D1375" s="75" t="s">
        <v>910</v>
      </c>
      <c r="E1375" s="56" t="s">
        <v>36</v>
      </c>
      <c r="F1375" s="57"/>
      <c r="G1375" s="57"/>
      <c r="H1375" s="57"/>
      <c r="I1375" s="57"/>
      <c r="J1375" s="57"/>
      <c r="K1375" s="57"/>
      <c r="L1375" s="57">
        <f>SUM(K1376:K1377)</f>
        <v>6.24</v>
      </c>
      <c r="M1375" s="58">
        <v>6.24</v>
      </c>
      <c r="N1375" s="59"/>
      <c r="O1375" s="73">
        <f t="shared" ref="O1375" si="200">+ROUND(M1375*N1375,2)</f>
        <v>0</v>
      </c>
    </row>
    <row r="1376" spans="1:15" x14ac:dyDescent="0.3">
      <c r="A1376" s="52">
        <v>10331</v>
      </c>
      <c r="B1376" s="53"/>
      <c r="C1376" s="54"/>
      <c r="D1376" s="76" t="s">
        <v>911</v>
      </c>
      <c r="E1376" s="56"/>
      <c r="F1376" s="57">
        <v>1</v>
      </c>
      <c r="G1376" s="57">
        <v>1.2</v>
      </c>
      <c r="H1376" s="57"/>
      <c r="I1376" s="57">
        <v>2.6</v>
      </c>
      <c r="J1376" s="57"/>
      <c r="K1376" s="57">
        <f>PRODUCT(F1376:I1376)</f>
        <v>3.12</v>
      </c>
      <c r="L1376" s="57"/>
      <c r="M1376" s="58"/>
      <c r="N1376" s="59"/>
      <c r="O1376" s="73"/>
    </row>
    <row r="1377" spans="1:15" x14ac:dyDescent="0.3">
      <c r="A1377" s="52">
        <v>10332</v>
      </c>
      <c r="B1377" s="53"/>
      <c r="C1377" s="54"/>
      <c r="D1377" s="76" t="s">
        <v>912</v>
      </c>
      <c r="E1377" s="56"/>
      <c r="F1377" s="57">
        <v>1</v>
      </c>
      <c r="G1377" s="57">
        <v>1.2</v>
      </c>
      <c r="H1377" s="57"/>
      <c r="I1377" s="57">
        <v>2.6</v>
      </c>
      <c r="J1377" s="57"/>
      <c r="K1377" s="57">
        <f>PRODUCT(F1377:I1377)</f>
        <v>3.12</v>
      </c>
      <c r="L1377" s="57"/>
      <c r="M1377" s="58"/>
      <c r="N1377" s="59"/>
      <c r="O1377" s="73"/>
    </row>
    <row r="1378" spans="1:15" ht="86.4" x14ac:dyDescent="0.3">
      <c r="A1378" s="52">
        <v>10333</v>
      </c>
      <c r="B1378" s="53"/>
      <c r="C1378" s="54"/>
      <c r="D1378" s="75" t="s">
        <v>913</v>
      </c>
      <c r="E1378" s="56" t="s">
        <v>89</v>
      </c>
      <c r="F1378" s="57"/>
      <c r="G1378" s="57"/>
      <c r="H1378" s="57"/>
      <c r="I1378" s="57"/>
      <c r="J1378" s="57"/>
      <c r="K1378" s="57"/>
      <c r="L1378" s="57">
        <f>SUM(K1379:K1380)</f>
        <v>1</v>
      </c>
      <c r="M1378" s="58">
        <v>1</v>
      </c>
      <c r="N1378" s="59"/>
      <c r="O1378" s="73">
        <f t="shared" ref="O1378" si="201">+ROUND(M1378*N1378,2)</f>
        <v>0</v>
      </c>
    </row>
    <row r="1379" spans="1:15" x14ac:dyDescent="0.3">
      <c r="A1379" s="52">
        <v>10334</v>
      </c>
      <c r="B1379" s="53"/>
      <c r="C1379" s="54"/>
      <c r="D1379" s="76" t="s">
        <v>914</v>
      </c>
      <c r="E1379" s="56"/>
      <c r="F1379" s="57">
        <v>1</v>
      </c>
      <c r="G1379" s="57"/>
      <c r="H1379" s="57"/>
      <c r="I1379" s="57"/>
      <c r="J1379" s="57"/>
      <c r="K1379" s="57">
        <f>PRODUCT(F1379:I1379)</f>
        <v>1</v>
      </c>
      <c r="L1379" s="57"/>
      <c r="M1379" s="58"/>
      <c r="N1379" s="59"/>
      <c r="O1379" s="73"/>
    </row>
    <row r="1380" spans="1:15" ht="86.4" x14ac:dyDescent="0.3">
      <c r="A1380" s="52">
        <v>10335</v>
      </c>
      <c r="B1380" s="53"/>
      <c r="C1380" s="54"/>
      <c r="D1380" s="75" t="s">
        <v>915</v>
      </c>
      <c r="E1380" s="56"/>
      <c r="F1380" s="57"/>
      <c r="G1380" s="57"/>
      <c r="H1380" s="57"/>
      <c r="I1380" s="57"/>
      <c r="J1380" s="57"/>
      <c r="K1380" s="57"/>
      <c r="L1380" s="57">
        <f>SUM(K1381:K1382)</f>
        <v>1</v>
      </c>
      <c r="M1380" s="58">
        <v>1</v>
      </c>
      <c r="N1380" s="59"/>
      <c r="O1380" s="73">
        <f t="shared" ref="O1380" si="202">+ROUND(M1380*N1380,2)</f>
        <v>0</v>
      </c>
    </row>
    <row r="1381" spans="1:15" x14ac:dyDescent="0.3">
      <c r="A1381" s="52">
        <v>10336</v>
      </c>
      <c r="B1381" s="53"/>
      <c r="C1381" s="54"/>
      <c r="D1381" s="76" t="s">
        <v>916</v>
      </c>
      <c r="E1381" s="56" t="s">
        <v>89</v>
      </c>
      <c r="F1381" s="57">
        <v>1</v>
      </c>
      <c r="G1381" s="57"/>
      <c r="H1381" s="57"/>
      <c r="I1381" s="57"/>
      <c r="J1381" s="57"/>
      <c r="K1381" s="57">
        <f>PRODUCT(F1381:I1381)</f>
        <v>1</v>
      </c>
      <c r="L1381" s="57"/>
      <c r="M1381" s="58"/>
      <c r="N1381" s="59"/>
      <c r="O1381" s="73"/>
    </row>
    <row r="1382" spans="1:15" ht="273.60000000000002" x14ac:dyDescent="0.3">
      <c r="A1382" s="52">
        <v>10337</v>
      </c>
      <c r="B1382" s="53"/>
      <c r="C1382" s="54"/>
      <c r="D1382" s="75" t="s">
        <v>917</v>
      </c>
      <c r="E1382" s="56" t="s">
        <v>36</v>
      </c>
      <c r="F1382" s="57"/>
      <c r="G1382" s="57"/>
      <c r="H1382" s="57"/>
      <c r="I1382" s="57"/>
      <c r="J1382" s="57"/>
      <c r="K1382" s="57"/>
      <c r="L1382" s="57">
        <f>K1383</f>
        <v>6.734</v>
      </c>
      <c r="M1382" s="58">
        <v>4.75</v>
      </c>
      <c r="N1382" s="59"/>
      <c r="O1382" s="73">
        <f>+ROUND(M1382*N1382,2)</f>
        <v>0</v>
      </c>
    </row>
    <row r="1383" spans="1:15" x14ac:dyDescent="0.3">
      <c r="A1383" s="52">
        <v>10338</v>
      </c>
      <c r="B1383" s="53"/>
      <c r="C1383" s="54"/>
      <c r="D1383" s="76" t="s">
        <v>918</v>
      </c>
      <c r="E1383" s="56"/>
      <c r="F1383" s="57">
        <v>1</v>
      </c>
      <c r="G1383" s="57">
        <v>2.59</v>
      </c>
      <c r="H1383" s="57"/>
      <c r="I1383" s="57">
        <v>2.6</v>
      </c>
      <c r="J1383" s="57"/>
      <c r="K1383" s="57">
        <f>PRODUCT(F1383:I1383)</f>
        <v>6.734</v>
      </c>
      <c r="L1383" s="57"/>
      <c r="M1383" s="58"/>
      <c r="N1383" s="59"/>
      <c r="O1383" s="73"/>
    </row>
    <row r="1384" spans="1:15" ht="259.2" collapsed="1" x14ac:dyDescent="0.3">
      <c r="A1384" s="52">
        <v>10339</v>
      </c>
      <c r="B1384" s="53" t="s">
        <v>21</v>
      </c>
      <c r="C1384" s="72" t="s">
        <v>919</v>
      </c>
      <c r="D1384" s="83" t="s">
        <v>920</v>
      </c>
      <c r="E1384" s="56" t="s">
        <v>89</v>
      </c>
      <c r="F1384" s="57"/>
      <c r="G1384" s="57"/>
      <c r="H1384" s="57"/>
      <c r="I1384" s="57"/>
      <c r="J1384" s="57"/>
      <c r="K1384" s="57"/>
      <c r="L1384" s="57">
        <f>SUM(J1385:J1385)</f>
        <v>1</v>
      </c>
      <c r="M1384" s="58">
        <v>1</v>
      </c>
      <c r="N1384" s="59"/>
      <c r="O1384" s="73">
        <f>+ROUND(M1384*N1384,2)</f>
        <v>0</v>
      </c>
    </row>
    <row r="1385" spans="1:15" x14ac:dyDescent="0.3">
      <c r="A1385" s="52">
        <v>10340</v>
      </c>
      <c r="B1385" s="53"/>
      <c r="C1385" s="72"/>
      <c r="D1385" s="76" t="s">
        <v>780</v>
      </c>
      <c r="E1385" s="56"/>
      <c r="F1385" s="57">
        <v>1</v>
      </c>
      <c r="G1385" s="57"/>
      <c r="H1385" s="57"/>
      <c r="I1385" s="57"/>
      <c r="J1385" s="57">
        <f t="shared" ref="J1385" si="203">PRODUCT(F1385:I1385)</f>
        <v>1</v>
      </c>
      <c r="K1385" s="57"/>
      <c r="L1385" s="57"/>
      <c r="M1385" s="58"/>
      <c r="N1385" s="59"/>
      <c r="O1385" s="73"/>
    </row>
    <row r="1386" spans="1:15" ht="172.8" x14ac:dyDescent="0.3">
      <c r="A1386" s="52">
        <v>10341</v>
      </c>
      <c r="B1386" s="53"/>
      <c r="C1386" s="72"/>
      <c r="D1386" s="83" t="s">
        <v>921</v>
      </c>
      <c r="E1386" s="56" t="s">
        <v>36</v>
      </c>
      <c r="F1386" s="57"/>
      <c r="G1386" s="57"/>
      <c r="H1386" s="57"/>
      <c r="I1386" s="57"/>
      <c r="J1386" s="57"/>
      <c r="K1386" s="57"/>
      <c r="L1386" s="57">
        <f>SUM(K1387:K1395)</f>
        <v>118.224</v>
      </c>
      <c r="M1386" s="58">
        <v>118.224</v>
      </c>
      <c r="N1386" s="59"/>
      <c r="O1386" s="73">
        <f>+ROUND(M1386*N1386,2)</f>
        <v>0</v>
      </c>
    </row>
    <row r="1387" spans="1:15" x14ac:dyDescent="0.3">
      <c r="A1387" s="52">
        <v>10342</v>
      </c>
      <c r="B1387" s="53"/>
      <c r="C1387" s="72"/>
      <c r="D1387" s="76" t="s">
        <v>922</v>
      </c>
      <c r="E1387" s="56"/>
      <c r="F1387" s="57">
        <v>0.5</v>
      </c>
      <c r="G1387" s="57">
        <v>5.5339999999999998</v>
      </c>
      <c r="H1387" s="57"/>
      <c r="I1387" s="57">
        <v>3</v>
      </c>
      <c r="J1387" s="57"/>
      <c r="K1387" s="57">
        <f>PRODUCT(F1387:I1387)</f>
        <v>8.3010000000000002</v>
      </c>
      <c r="L1387" s="57"/>
      <c r="M1387" s="58"/>
      <c r="N1387" s="59"/>
      <c r="O1387" s="73"/>
    </row>
    <row r="1388" spans="1:15" x14ac:dyDescent="0.3">
      <c r="A1388" s="52">
        <v>10343</v>
      </c>
      <c r="B1388" s="53"/>
      <c r="C1388" s="72"/>
      <c r="D1388" s="76" t="s">
        <v>923</v>
      </c>
      <c r="E1388" s="56"/>
      <c r="F1388" s="57">
        <v>1</v>
      </c>
      <c r="G1388" s="57">
        <v>3.1259999999999999</v>
      </c>
      <c r="H1388" s="57"/>
      <c r="I1388" s="57">
        <v>3</v>
      </c>
      <c r="J1388" s="57"/>
      <c r="K1388" s="57">
        <f>PRODUCT(F1388:I1388)</f>
        <v>9.3780000000000001</v>
      </c>
      <c r="L1388" s="57"/>
      <c r="M1388" s="58"/>
      <c r="N1388" s="59"/>
      <c r="O1388" s="73"/>
    </row>
    <row r="1389" spans="1:15" x14ac:dyDescent="0.3">
      <c r="A1389" s="52">
        <v>10344</v>
      </c>
      <c r="B1389" s="53"/>
      <c r="C1389" s="72"/>
      <c r="D1389" s="76" t="s">
        <v>924</v>
      </c>
      <c r="E1389" s="56"/>
      <c r="F1389" s="57">
        <v>1</v>
      </c>
      <c r="G1389" s="57">
        <v>7.65</v>
      </c>
      <c r="H1389" s="57"/>
      <c r="I1389" s="57">
        <v>3</v>
      </c>
      <c r="J1389" s="57"/>
      <c r="K1389" s="57">
        <f>PRODUCT(F1389:I1389)</f>
        <v>22.950000000000003</v>
      </c>
      <c r="L1389" s="57"/>
      <c r="M1389" s="58"/>
      <c r="N1389" s="59"/>
      <c r="O1389" s="73"/>
    </row>
    <row r="1390" spans="1:15" x14ac:dyDescent="0.3">
      <c r="A1390" s="52">
        <v>10345</v>
      </c>
      <c r="B1390" s="53"/>
      <c r="C1390" s="72"/>
      <c r="D1390" s="76" t="s">
        <v>925</v>
      </c>
      <c r="E1390" s="56"/>
      <c r="F1390" s="57">
        <v>1</v>
      </c>
      <c r="G1390" s="57">
        <v>4.49</v>
      </c>
      <c r="H1390" s="57"/>
      <c r="I1390" s="57">
        <v>3</v>
      </c>
      <c r="J1390" s="57"/>
      <c r="K1390" s="57">
        <f>PRODUCT(F1390:I1390)</f>
        <v>13.47</v>
      </c>
      <c r="L1390" s="57"/>
      <c r="M1390" s="58"/>
      <c r="N1390" s="59"/>
      <c r="O1390" s="73"/>
    </row>
    <row r="1391" spans="1:15" x14ac:dyDescent="0.3">
      <c r="A1391" s="52">
        <v>10346</v>
      </c>
      <c r="B1391" s="53"/>
      <c r="C1391" s="72"/>
      <c r="D1391" s="76" t="s">
        <v>926</v>
      </c>
      <c r="E1391" s="56"/>
      <c r="F1391" s="57">
        <v>1</v>
      </c>
      <c r="G1391" s="57">
        <v>1.9</v>
      </c>
      <c r="H1391" s="57"/>
      <c r="I1391" s="57">
        <v>3</v>
      </c>
      <c r="J1391" s="57"/>
      <c r="K1391" s="57">
        <f t="shared" ref="K1391:K1395" si="204">PRODUCT(F1391:I1391)</f>
        <v>5.6999999999999993</v>
      </c>
      <c r="L1391" s="57"/>
      <c r="M1391" s="58"/>
      <c r="N1391" s="59"/>
      <c r="O1391" s="73"/>
    </row>
    <row r="1392" spans="1:15" x14ac:dyDescent="0.3">
      <c r="A1392" s="52">
        <v>10347</v>
      </c>
      <c r="B1392" s="53"/>
      <c r="C1392" s="72"/>
      <c r="D1392" s="76" t="s">
        <v>927</v>
      </c>
      <c r="E1392" s="56"/>
      <c r="F1392" s="57">
        <v>1</v>
      </c>
      <c r="G1392" s="57">
        <v>6.5410000000000004</v>
      </c>
      <c r="H1392" s="57"/>
      <c r="I1392" s="57">
        <v>3</v>
      </c>
      <c r="J1392" s="57"/>
      <c r="K1392" s="57">
        <f t="shared" si="204"/>
        <v>19.623000000000001</v>
      </c>
      <c r="L1392" s="57"/>
      <c r="M1392" s="58"/>
      <c r="N1392" s="59"/>
      <c r="O1392" s="73"/>
    </row>
    <row r="1393" spans="1:15" x14ac:dyDescent="0.3">
      <c r="A1393" s="52">
        <v>10348</v>
      </c>
      <c r="B1393" s="53"/>
      <c r="C1393" s="72"/>
      <c r="D1393" s="76" t="s">
        <v>928</v>
      </c>
      <c r="E1393" s="56"/>
      <c r="F1393" s="57">
        <v>1</v>
      </c>
      <c r="G1393" s="57">
        <v>6.468</v>
      </c>
      <c r="H1393" s="57"/>
      <c r="I1393" s="57">
        <v>3</v>
      </c>
      <c r="J1393" s="57"/>
      <c r="K1393" s="57">
        <f t="shared" si="204"/>
        <v>19.404</v>
      </c>
      <c r="L1393" s="57"/>
      <c r="M1393" s="58"/>
      <c r="N1393" s="59"/>
      <c r="O1393" s="73"/>
    </row>
    <row r="1394" spans="1:15" x14ac:dyDescent="0.3">
      <c r="A1394" s="52">
        <v>10349</v>
      </c>
      <c r="B1394" s="53"/>
      <c r="C1394" s="72"/>
      <c r="D1394" s="76" t="s">
        <v>929</v>
      </c>
      <c r="E1394" s="56"/>
      <c r="F1394" s="57">
        <v>1</v>
      </c>
      <c r="G1394" s="57">
        <v>2.8759999999999999</v>
      </c>
      <c r="H1394" s="57"/>
      <c r="I1394" s="57">
        <v>3</v>
      </c>
      <c r="J1394" s="57"/>
      <c r="K1394" s="57">
        <f t="shared" si="204"/>
        <v>8.6280000000000001</v>
      </c>
      <c r="L1394" s="57"/>
      <c r="M1394" s="58"/>
      <c r="N1394" s="59"/>
      <c r="O1394" s="73"/>
    </row>
    <row r="1395" spans="1:15" x14ac:dyDescent="0.3">
      <c r="A1395" s="52">
        <v>10350</v>
      </c>
      <c r="B1395" s="53"/>
      <c r="C1395" s="72"/>
      <c r="D1395" s="76" t="s">
        <v>930</v>
      </c>
      <c r="E1395" s="56"/>
      <c r="F1395" s="57">
        <v>1</v>
      </c>
      <c r="G1395" s="57">
        <v>3.59</v>
      </c>
      <c r="H1395" s="57"/>
      <c r="I1395" s="57">
        <v>3</v>
      </c>
      <c r="J1395" s="57"/>
      <c r="K1395" s="57">
        <f t="shared" si="204"/>
        <v>10.77</v>
      </c>
      <c r="L1395" s="57"/>
      <c r="M1395" s="58"/>
      <c r="N1395" s="59"/>
      <c r="O1395" s="73"/>
    </row>
    <row r="1396" spans="1:15" x14ac:dyDescent="0.3">
      <c r="A1396" s="52">
        <v>10351</v>
      </c>
      <c r="B1396" s="53" t="s">
        <v>21</v>
      </c>
      <c r="C1396" s="54" t="s">
        <v>931</v>
      </c>
      <c r="D1396" s="55" t="s">
        <v>91</v>
      </c>
      <c r="E1396" s="56"/>
      <c r="F1396" s="57"/>
      <c r="G1396" s="57"/>
      <c r="H1396" s="57"/>
      <c r="I1396" s="57"/>
      <c r="J1396" s="57"/>
      <c r="K1396" s="57"/>
      <c r="L1396" s="57"/>
      <c r="M1396" s="58"/>
      <c r="N1396" s="59"/>
      <c r="O1396" s="73"/>
    </row>
    <row r="1397" spans="1:15" ht="201.6" collapsed="1" x14ac:dyDescent="0.3">
      <c r="A1397" s="52">
        <v>10352</v>
      </c>
      <c r="B1397" s="53" t="s">
        <v>21</v>
      </c>
      <c r="C1397" s="72" t="s">
        <v>932</v>
      </c>
      <c r="D1397" s="75" t="s">
        <v>933</v>
      </c>
      <c r="E1397" s="56" t="s">
        <v>89</v>
      </c>
      <c r="F1397" s="57"/>
      <c r="G1397" s="57"/>
      <c r="H1397" s="57"/>
      <c r="I1397" s="57"/>
      <c r="J1397" s="57"/>
      <c r="K1397" s="57"/>
      <c r="L1397" s="57">
        <f>+J1398</f>
        <v>1</v>
      </c>
      <c r="M1397" s="58">
        <v>1</v>
      </c>
      <c r="N1397" s="59"/>
      <c r="O1397" s="73">
        <f>+ROUND(M1397*N1397,2)</f>
        <v>0</v>
      </c>
    </row>
    <row r="1398" spans="1:15" x14ac:dyDescent="0.3">
      <c r="A1398" s="52">
        <v>10353</v>
      </c>
      <c r="B1398" s="53"/>
      <c r="C1398" s="72"/>
      <c r="D1398" s="76" t="s">
        <v>934</v>
      </c>
      <c r="E1398" s="56"/>
      <c r="F1398" s="57">
        <v>1</v>
      </c>
      <c r="G1398" s="57"/>
      <c r="H1398" s="57"/>
      <c r="I1398" s="57"/>
      <c r="J1398" s="57">
        <f t="shared" ref="J1398" si="205">PRODUCT(F1398:I1398)</f>
        <v>1</v>
      </c>
      <c r="K1398" s="57"/>
      <c r="L1398" s="57"/>
      <c r="M1398" s="58"/>
      <c r="N1398" s="59"/>
      <c r="O1398" s="73"/>
    </row>
    <row r="1399" spans="1:15" ht="244.8" collapsed="1" x14ac:dyDescent="0.3">
      <c r="A1399" s="52">
        <v>10354</v>
      </c>
      <c r="B1399" s="53" t="s">
        <v>21</v>
      </c>
      <c r="C1399" s="72" t="s">
        <v>935</v>
      </c>
      <c r="D1399" s="83" t="s">
        <v>936</v>
      </c>
      <c r="E1399" s="56" t="s">
        <v>89</v>
      </c>
      <c r="F1399" s="57"/>
      <c r="G1399" s="57"/>
      <c r="H1399" s="57"/>
      <c r="I1399" s="57"/>
      <c r="J1399" s="57"/>
      <c r="K1399" s="57"/>
      <c r="L1399" s="57">
        <f>SUM(J1400:J1400)</f>
        <v>1</v>
      </c>
      <c r="M1399" s="58">
        <v>1</v>
      </c>
      <c r="N1399" s="59"/>
      <c r="O1399" s="73">
        <f>+ROUND(M1399*N1399,2)</f>
        <v>0</v>
      </c>
    </row>
    <row r="1400" spans="1:15" x14ac:dyDescent="0.3">
      <c r="A1400" s="52">
        <v>10355</v>
      </c>
      <c r="B1400" s="53"/>
      <c r="C1400" s="72"/>
      <c r="D1400" s="76" t="s">
        <v>937</v>
      </c>
      <c r="E1400" s="56"/>
      <c r="F1400" s="57">
        <v>1</v>
      </c>
      <c r="G1400" s="57"/>
      <c r="H1400" s="57"/>
      <c r="I1400" s="57"/>
      <c r="J1400" s="57">
        <f>PRODUCT(F1400:I1400)</f>
        <v>1</v>
      </c>
      <c r="K1400" s="57"/>
      <c r="L1400" s="57"/>
      <c r="M1400" s="58"/>
      <c r="N1400" s="59"/>
      <c r="O1400" s="73"/>
    </row>
    <row r="1401" spans="1:15" x14ac:dyDescent="0.3">
      <c r="A1401" s="52">
        <v>10356</v>
      </c>
      <c r="B1401" s="53" t="s">
        <v>21</v>
      </c>
      <c r="C1401" s="54" t="s">
        <v>938</v>
      </c>
      <c r="D1401" s="55" t="s">
        <v>408</v>
      </c>
      <c r="E1401" s="56"/>
      <c r="F1401" s="57"/>
      <c r="G1401" s="57"/>
      <c r="H1401" s="57"/>
      <c r="I1401" s="57"/>
      <c r="J1401" s="57"/>
      <c r="K1401" s="57"/>
      <c r="L1401" s="57"/>
      <c r="M1401" s="58"/>
      <c r="N1401" s="59"/>
      <c r="O1401" s="73"/>
    </row>
    <row r="1402" spans="1:15" ht="28.8" x14ac:dyDescent="0.3">
      <c r="A1402" s="52">
        <v>10357</v>
      </c>
      <c r="B1402" s="53" t="s">
        <v>21</v>
      </c>
      <c r="C1402" s="72" t="s">
        <v>939</v>
      </c>
      <c r="D1402" s="75" t="s">
        <v>940</v>
      </c>
      <c r="E1402" s="56" t="s">
        <v>89</v>
      </c>
      <c r="F1402" s="57">
        <v>2</v>
      </c>
      <c r="G1402" s="57"/>
      <c r="H1402" s="57"/>
      <c r="I1402" s="57"/>
      <c r="J1402" s="57">
        <f t="shared" ref="J1402:J1413" si="206">PRODUCT(F1402:I1402)</f>
        <v>2</v>
      </c>
      <c r="K1402" s="57"/>
      <c r="L1402" s="57">
        <f t="shared" ref="L1402" si="207">+J1402</f>
        <v>2</v>
      </c>
      <c r="M1402" s="58">
        <v>2</v>
      </c>
      <c r="N1402" s="59"/>
      <c r="O1402" s="73">
        <f t="shared" ref="O1402" si="208">+ROUND(M1402*N1402,2)</f>
        <v>0</v>
      </c>
    </row>
    <row r="1403" spans="1:15" x14ac:dyDescent="0.3">
      <c r="A1403" s="52">
        <v>10358</v>
      </c>
      <c r="B1403" s="53" t="s">
        <v>21</v>
      </c>
      <c r="C1403" s="54" t="s">
        <v>941</v>
      </c>
      <c r="D1403" s="55" t="s">
        <v>186</v>
      </c>
      <c r="E1403" s="56"/>
      <c r="F1403" s="57"/>
      <c r="G1403" s="57"/>
      <c r="H1403" s="57"/>
      <c r="I1403" s="57"/>
      <c r="J1403" s="57"/>
      <c r="K1403" s="57"/>
      <c r="L1403" s="57"/>
      <c r="M1403" s="58"/>
      <c r="N1403" s="59"/>
      <c r="O1403" s="73"/>
    </row>
    <row r="1404" spans="1:15" ht="104.25" customHeight="1" x14ac:dyDescent="0.3">
      <c r="A1404" s="52">
        <v>10359</v>
      </c>
      <c r="B1404" s="53" t="s">
        <v>21</v>
      </c>
      <c r="C1404" s="54" t="s">
        <v>942</v>
      </c>
      <c r="D1404" s="75" t="s">
        <v>188</v>
      </c>
      <c r="E1404" s="56" t="s">
        <v>89</v>
      </c>
      <c r="F1404" s="57">
        <v>4</v>
      </c>
      <c r="G1404" s="57"/>
      <c r="H1404" s="57"/>
      <c r="I1404" s="57"/>
      <c r="J1404" s="57">
        <f t="shared" si="206"/>
        <v>4</v>
      </c>
      <c r="K1404" s="57"/>
      <c r="L1404" s="57">
        <f t="shared" ref="L1404:L1413" si="209">+J1404</f>
        <v>4</v>
      </c>
      <c r="M1404" s="58">
        <v>4</v>
      </c>
      <c r="N1404" s="59"/>
      <c r="O1404" s="73">
        <f>+ROUND(M1404*N1404,2)</f>
        <v>0</v>
      </c>
    </row>
    <row r="1405" spans="1:15" ht="72" x14ac:dyDescent="0.3">
      <c r="A1405" s="52">
        <v>10360</v>
      </c>
      <c r="B1405" s="53" t="s">
        <v>21</v>
      </c>
      <c r="C1405" s="54" t="s">
        <v>943</v>
      </c>
      <c r="D1405" s="75" t="s">
        <v>944</v>
      </c>
      <c r="E1405" s="56" t="s">
        <v>89</v>
      </c>
      <c r="F1405" s="57">
        <v>2</v>
      </c>
      <c r="G1405" s="57"/>
      <c r="H1405" s="57"/>
      <c r="I1405" s="57"/>
      <c r="J1405" s="57">
        <f t="shared" si="206"/>
        <v>2</v>
      </c>
      <c r="K1405" s="57"/>
      <c r="L1405" s="57">
        <f t="shared" si="209"/>
        <v>2</v>
      </c>
      <c r="M1405" s="58">
        <v>2</v>
      </c>
      <c r="N1405" s="59"/>
      <c r="O1405" s="73">
        <f>+ROUND(M1405*N1405,2)</f>
        <v>0</v>
      </c>
    </row>
    <row r="1406" spans="1:15" ht="57.6" x14ac:dyDescent="0.3">
      <c r="A1406" s="52">
        <v>10361</v>
      </c>
      <c r="B1406" s="53" t="s">
        <v>21</v>
      </c>
      <c r="C1406" s="54" t="s">
        <v>945</v>
      </c>
      <c r="D1406" s="75" t="s">
        <v>946</v>
      </c>
      <c r="E1406" s="56" t="s">
        <v>89</v>
      </c>
      <c r="F1406" s="57">
        <v>1</v>
      </c>
      <c r="G1406" s="57"/>
      <c r="H1406" s="57"/>
      <c r="I1406" s="57"/>
      <c r="J1406" s="57">
        <f t="shared" si="206"/>
        <v>1</v>
      </c>
      <c r="K1406" s="57"/>
      <c r="L1406" s="57">
        <f t="shared" si="209"/>
        <v>1</v>
      </c>
      <c r="M1406" s="58">
        <v>1</v>
      </c>
      <c r="N1406" s="59"/>
      <c r="O1406" s="73">
        <f>+ROUND(M1406*N1406,2)</f>
        <v>0</v>
      </c>
    </row>
    <row r="1407" spans="1:15" ht="72" x14ac:dyDescent="0.3">
      <c r="A1407" s="52">
        <v>10362</v>
      </c>
      <c r="B1407" s="53" t="s">
        <v>21</v>
      </c>
      <c r="C1407" s="54" t="s">
        <v>947</v>
      </c>
      <c r="D1407" s="75" t="s">
        <v>948</v>
      </c>
      <c r="E1407" s="56" t="s">
        <v>50</v>
      </c>
      <c r="F1407" s="57">
        <v>1</v>
      </c>
      <c r="G1407" s="57">
        <f>2.9+3.3+0.5+0.9</f>
        <v>7.6</v>
      </c>
      <c r="H1407" s="57"/>
      <c r="I1407" s="57"/>
      <c r="J1407" s="57">
        <f t="shared" si="206"/>
        <v>7.6</v>
      </c>
      <c r="K1407" s="57"/>
      <c r="L1407" s="57">
        <f t="shared" si="209"/>
        <v>7.6</v>
      </c>
      <c r="M1407" s="58">
        <v>7.6</v>
      </c>
      <c r="N1407" s="59"/>
      <c r="O1407" s="73">
        <f t="shared" ref="O1407:O1414" si="210">+ROUND(M1407*N1407,2)</f>
        <v>0</v>
      </c>
    </row>
    <row r="1408" spans="1:15" ht="86.4" x14ac:dyDescent="0.3">
      <c r="A1408" s="52">
        <v>10363</v>
      </c>
      <c r="B1408" s="53" t="s">
        <v>21</v>
      </c>
      <c r="C1408" s="54" t="s">
        <v>949</v>
      </c>
      <c r="D1408" s="75" t="s">
        <v>950</v>
      </c>
      <c r="E1408" s="56" t="s">
        <v>89</v>
      </c>
      <c r="F1408" s="57">
        <v>4</v>
      </c>
      <c r="G1408" s="57"/>
      <c r="H1408" s="57"/>
      <c r="I1408" s="57"/>
      <c r="J1408" s="57">
        <f t="shared" si="206"/>
        <v>4</v>
      </c>
      <c r="K1408" s="57"/>
      <c r="L1408" s="57">
        <f t="shared" si="209"/>
        <v>4</v>
      </c>
      <c r="M1408" s="58">
        <v>4</v>
      </c>
      <c r="N1408" s="59"/>
      <c r="O1408" s="73">
        <f t="shared" si="210"/>
        <v>0</v>
      </c>
    </row>
    <row r="1409" spans="1:15" ht="72" x14ac:dyDescent="0.3">
      <c r="A1409" s="52">
        <v>10364</v>
      </c>
      <c r="B1409" s="53" t="s">
        <v>21</v>
      </c>
      <c r="C1409" s="54" t="s">
        <v>951</v>
      </c>
      <c r="D1409" s="75" t="s">
        <v>192</v>
      </c>
      <c r="E1409" s="56" t="s">
        <v>36</v>
      </c>
      <c r="F1409" s="57">
        <v>1</v>
      </c>
      <c r="G1409" s="57">
        <v>7.5</v>
      </c>
      <c r="H1409" s="57"/>
      <c r="I1409" s="57"/>
      <c r="J1409" s="57">
        <f t="shared" si="206"/>
        <v>7.5</v>
      </c>
      <c r="K1409" s="57"/>
      <c r="L1409" s="57">
        <f t="shared" si="209"/>
        <v>7.5</v>
      </c>
      <c r="M1409" s="58">
        <v>7.5</v>
      </c>
      <c r="N1409" s="59"/>
      <c r="O1409" s="73">
        <f t="shared" si="210"/>
        <v>0</v>
      </c>
    </row>
    <row r="1410" spans="1:15" ht="72" x14ac:dyDescent="0.3">
      <c r="A1410" s="52">
        <v>10365</v>
      </c>
      <c r="B1410" s="53" t="s">
        <v>21</v>
      </c>
      <c r="C1410" s="54" t="s">
        <v>952</v>
      </c>
      <c r="D1410" s="75" t="s">
        <v>194</v>
      </c>
      <c r="E1410" s="56" t="s">
        <v>89</v>
      </c>
      <c r="F1410" s="57">
        <v>2</v>
      </c>
      <c r="G1410" s="57"/>
      <c r="H1410" s="57"/>
      <c r="I1410" s="57"/>
      <c r="J1410" s="57">
        <f t="shared" si="206"/>
        <v>2</v>
      </c>
      <c r="K1410" s="57"/>
      <c r="L1410" s="57">
        <f t="shared" si="209"/>
        <v>2</v>
      </c>
      <c r="M1410" s="58">
        <v>2</v>
      </c>
      <c r="N1410" s="59"/>
      <c r="O1410" s="73">
        <f t="shared" si="210"/>
        <v>0</v>
      </c>
    </row>
    <row r="1411" spans="1:15" ht="129.6" x14ac:dyDescent="0.3">
      <c r="A1411" s="52">
        <v>10366</v>
      </c>
      <c r="B1411" s="53" t="s">
        <v>21</v>
      </c>
      <c r="C1411" s="54" t="s">
        <v>953</v>
      </c>
      <c r="D1411" s="75" t="s">
        <v>196</v>
      </c>
      <c r="E1411" s="56" t="s">
        <v>36</v>
      </c>
      <c r="F1411" s="57">
        <v>2</v>
      </c>
      <c r="G1411" s="57">
        <f>2.8+3.7</f>
        <v>6.5</v>
      </c>
      <c r="H1411" s="57"/>
      <c r="I1411" s="57"/>
      <c r="J1411" s="57">
        <f t="shared" si="206"/>
        <v>13</v>
      </c>
      <c r="K1411" s="57"/>
      <c r="L1411" s="57">
        <f t="shared" si="209"/>
        <v>13</v>
      </c>
      <c r="M1411" s="58">
        <v>13</v>
      </c>
      <c r="N1411" s="59"/>
      <c r="O1411" s="73">
        <f t="shared" si="210"/>
        <v>0</v>
      </c>
    </row>
    <row r="1412" spans="1:15" ht="57.6" collapsed="1" x14ac:dyDescent="0.3">
      <c r="A1412" s="52">
        <v>10367</v>
      </c>
      <c r="B1412" s="53" t="s">
        <v>21</v>
      </c>
      <c r="C1412" s="54" t="s">
        <v>954</v>
      </c>
      <c r="D1412" s="75" t="s">
        <v>198</v>
      </c>
      <c r="E1412" s="56" t="s">
        <v>89</v>
      </c>
      <c r="F1412" s="57">
        <v>4</v>
      </c>
      <c r="G1412" s="57"/>
      <c r="H1412" s="57"/>
      <c r="I1412" s="57"/>
      <c r="J1412" s="57">
        <f t="shared" si="206"/>
        <v>4</v>
      </c>
      <c r="K1412" s="57"/>
      <c r="L1412" s="57">
        <f t="shared" si="209"/>
        <v>4</v>
      </c>
      <c r="M1412" s="58">
        <v>4</v>
      </c>
      <c r="N1412" s="59"/>
      <c r="O1412" s="73">
        <f t="shared" si="210"/>
        <v>0</v>
      </c>
    </row>
    <row r="1413" spans="1:15" ht="34.5" customHeight="1" x14ac:dyDescent="0.3">
      <c r="A1413" s="52">
        <v>10368</v>
      </c>
      <c r="B1413" s="53" t="s">
        <v>21</v>
      </c>
      <c r="C1413" s="54" t="s">
        <v>955</v>
      </c>
      <c r="D1413" s="75" t="s">
        <v>200</v>
      </c>
      <c r="E1413" s="56" t="s">
        <v>89</v>
      </c>
      <c r="F1413" s="57">
        <v>2</v>
      </c>
      <c r="G1413" s="57"/>
      <c r="H1413" s="57"/>
      <c r="I1413" s="57"/>
      <c r="J1413" s="57">
        <f t="shared" si="206"/>
        <v>2</v>
      </c>
      <c r="K1413" s="57"/>
      <c r="L1413" s="57">
        <f t="shared" si="209"/>
        <v>2</v>
      </c>
      <c r="M1413" s="58">
        <v>2</v>
      </c>
      <c r="N1413" s="59"/>
      <c r="O1413" s="73">
        <f t="shared" si="210"/>
        <v>0</v>
      </c>
    </row>
    <row r="1414" spans="1:15" ht="168" customHeight="1" collapsed="1" x14ac:dyDescent="0.3">
      <c r="A1414" s="52">
        <v>10369</v>
      </c>
      <c r="B1414" s="53" t="s">
        <v>21</v>
      </c>
      <c r="C1414" s="54" t="s">
        <v>956</v>
      </c>
      <c r="D1414" s="75" t="s">
        <v>202</v>
      </c>
      <c r="E1414" s="56" t="s">
        <v>36</v>
      </c>
      <c r="F1414" s="57"/>
      <c r="G1414" s="57"/>
      <c r="H1414" s="57"/>
      <c r="I1414" s="57"/>
      <c r="J1414" s="57"/>
      <c r="K1414" s="57"/>
      <c r="L1414" s="57">
        <f>SUM(J1415:J1416)</f>
        <v>37.134399999999999</v>
      </c>
      <c r="M1414" s="58">
        <v>37.134399999999999</v>
      </c>
      <c r="N1414" s="59"/>
      <c r="O1414" s="73">
        <f t="shared" si="210"/>
        <v>0</v>
      </c>
    </row>
    <row r="1415" spans="1:15" x14ac:dyDescent="0.3">
      <c r="A1415" s="52">
        <v>10370</v>
      </c>
      <c r="B1415" s="53"/>
      <c r="C1415" s="72"/>
      <c r="D1415" s="76" t="s">
        <v>957</v>
      </c>
      <c r="E1415" s="56"/>
      <c r="F1415" s="57">
        <v>1</v>
      </c>
      <c r="G1415" s="57">
        <v>25.942</v>
      </c>
      <c r="H1415" s="57"/>
      <c r="I1415" s="57"/>
      <c r="J1415" s="57">
        <f t="shared" ref="J1415:J1416" si="211">PRODUCT(F1415:I1415)</f>
        <v>25.942</v>
      </c>
      <c r="K1415" s="57"/>
      <c r="L1415" s="57"/>
      <c r="M1415" s="58"/>
      <c r="N1415" s="59"/>
      <c r="O1415" s="73"/>
    </row>
    <row r="1416" spans="1:15" x14ac:dyDescent="0.3">
      <c r="A1416" s="52">
        <v>10371</v>
      </c>
      <c r="B1416" s="53"/>
      <c r="C1416" s="72"/>
      <c r="D1416" s="76" t="s">
        <v>957</v>
      </c>
      <c r="E1416" s="56"/>
      <c r="F1416" s="57">
        <v>1</v>
      </c>
      <c r="G1416" s="57">
        <v>37.308</v>
      </c>
      <c r="H1416" s="57"/>
      <c r="I1416" s="57">
        <v>0.3</v>
      </c>
      <c r="J1416" s="57">
        <f t="shared" si="211"/>
        <v>11.192399999999999</v>
      </c>
      <c r="K1416" s="57"/>
      <c r="L1416" s="57"/>
      <c r="M1416" s="58"/>
      <c r="N1416" s="59"/>
      <c r="O1416" s="73"/>
    </row>
    <row r="1417" spans="1:15" collapsed="1" x14ac:dyDescent="0.3">
      <c r="A1417" s="52">
        <v>10372</v>
      </c>
      <c r="B1417" s="53" t="s">
        <v>21</v>
      </c>
      <c r="C1417" s="54" t="s">
        <v>958</v>
      </c>
      <c r="D1417" s="55" t="s">
        <v>540</v>
      </c>
      <c r="E1417" s="56"/>
      <c r="F1417" s="57"/>
      <c r="G1417" s="57"/>
      <c r="H1417" s="57"/>
      <c r="I1417" s="57"/>
      <c r="J1417" s="57"/>
      <c r="K1417" s="57"/>
      <c r="L1417" s="57"/>
      <c r="M1417" s="58"/>
      <c r="N1417" s="59"/>
      <c r="O1417" s="73"/>
    </row>
    <row r="1418" spans="1:15" ht="115.2" x14ac:dyDescent="0.3">
      <c r="A1418" s="52">
        <v>10373</v>
      </c>
      <c r="B1418" s="53" t="s">
        <v>21</v>
      </c>
      <c r="C1418" s="72" t="s">
        <v>959</v>
      </c>
      <c r="D1418" s="75" t="s">
        <v>542</v>
      </c>
      <c r="E1418" s="56" t="s">
        <v>89</v>
      </c>
      <c r="F1418" s="57">
        <v>1</v>
      </c>
      <c r="G1418" s="57"/>
      <c r="H1418" s="57"/>
      <c r="I1418" s="57"/>
      <c r="J1418" s="57">
        <f t="shared" ref="J1418:J1426" si="212">PRODUCT(F1418:I1418)</f>
        <v>1</v>
      </c>
      <c r="K1418" s="57"/>
      <c r="L1418" s="57">
        <f>+J1418</f>
        <v>1</v>
      </c>
      <c r="M1418" s="58">
        <v>1</v>
      </c>
      <c r="N1418" s="59"/>
      <c r="O1418" s="73">
        <f>+ROUND(M1418*N1418,2)</f>
        <v>0</v>
      </c>
    </row>
    <row r="1419" spans="1:15" ht="86.4" x14ac:dyDescent="0.3">
      <c r="A1419" s="52">
        <v>10374</v>
      </c>
      <c r="B1419" s="53" t="s">
        <v>21</v>
      </c>
      <c r="C1419" s="72" t="s">
        <v>960</v>
      </c>
      <c r="D1419" s="75" t="s">
        <v>544</v>
      </c>
      <c r="E1419" s="56" t="s">
        <v>89</v>
      </c>
      <c r="F1419" s="57">
        <v>1</v>
      </c>
      <c r="G1419" s="57"/>
      <c r="H1419" s="57"/>
      <c r="I1419" s="57"/>
      <c r="J1419" s="57">
        <f t="shared" si="212"/>
        <v>1</v>
      </c>
      <c r="K1419" s="57"/>
      <c r="L1419" s="57">
        <f t="shared" ref="L1419:L1426" si="213">+J1419</f>
        <v>1</v>
      </c>
      <c r="M1419" s="58">
        <v>1</v>
      </c>
      <c r="N1419" s="59"/>
      <c r="O1419" s="73">
        <f t="shared" ref="O1419:O1427" si="214">+ROUND(M1419*N1419,2)</f>
        <v>0</v>
      </c>
    </row>
    <row r="1420" spans="1:15" ht="43.2" x14ac:dyDescent="0.3">
      <c r="A1420" s="52">
        <v>10375</v>
      </c>
      <c r="B1420" s="53" t="s">
        <v>21</v>
      </c>
      <c r="C1420" s="72" t="s">
        <v>961</v>
      </c>
      <c r="D1420" s="75" t="s">
        <v>546</v>
      </c>
      <c r="E1420" s="56" t="s">
        <v>89</v>
      </c>
      <c r="F1420" s="57">
        <v>1</v>
      </c>
      <c r="G1420" s="57"/>
      <c r="H1420" s="57"/>
      <c r="I1420" s="57"/>
      <c r="J1420" s="57">
        <f t="shared" si="212"/>
        <v>1</v>
      </c>
      <c r="K1420" s="57"/>
      <c r="L1420" s="57">
        <f t="shared" si="213"/>
        <v>1</v>
      </c>
      <c r="M1420" s="58">
        <v>1</v>
      </c>
      <c r="N1420" s="59"/>
      <c r="O1420" s="73">
        <f t="shared" si="214"/>
        <v>0</v>
      </c>
    </row>
    <row r="1421" spans="1:15" ht="47.25" customHeight="1" x14ac:dyDescent="0.3">
      <c r="A1421" s="52">
        <v>10376</v>
      </c>
      <c r="B1421" s="53" t="s">
        <v>21</v>
      </c>
      <c r="C1421" s="72" t="s">
        <v>962</v>
      </c>
      <c r="D1421" s="75" t="s">
        <v>548</v>
      </c>
      <c r="E1421" s="56" t="s">
        <v>89</v>
      </c>
      <c r="F1421" s="57">
        <v>1</v>
      </c>
      <c r="G1421" s="57"/>
      <c r="H1421" s="57"/>
      <c r="I1421" s="57"/>
      <c r="J1421" s="57">
        <f t="shared" si="212"/>
        <v>1</v>
      </c>
      <c r="K1421" s="57"/>
      <c r="L1421" s="57">
        <f t="shared" si="213"/>
        <v>1</v>
      </c>
      <c r="M1421" s="58">
        <v>1</v>
      </c>
      <c r="N1421" s="59"/>
      <c r="O1421" s="73">
        <f t="shared" si="214"/>
        <v>0</v>
      </c>
    </row>
    <row r="1422" spans="1:15" ht="76.5" customHeight="1" x14ac:dyDescent="0.3">
      <c r="A1422" s="52">
        <v>10377</v>
      </c>
      <c r="B1422" s="53" t="s">
        <v>21</v>
      </c>
      <c r="C1422" s="72" t="s">
        <v>963</v>
      </c>
      <c r="D1422" s="75" t="s">
        <v>550</v>
      </c>
      <c r="E1422" s="56" t="s">
        <v>89</v>
      </c>
      <c r="F1422" s="57">
        <v>4</v>
      </c>
      <c r="G1422" s="57"/>
      <c r="H1422" s="57"/>
      <c r="I1422" s="57"/>
      <c r="J1422" s="57">
        <f t="shared" si="212"/>
        <v>4</v>
      </c>
      <c r="K1422" s="57"/>
      <c r="L1422" s="57">
        <f t="shared" si="213"/>
        <v>4</v>
      </c>
      <c r="M1422" s="58">
        <v>4</v>
      </c>
      <c r="N1422" s="59"/>
      <c r="O1422" s="73">
        <f t="shared" si="214"/>
        <v>0</v>
      </c>
    </row>
    <row r="1423" spans="1:15" ht="129.6" x14ac:dyDescent="0.3">
      <c r="A1423" s="52">
        <v>10378</v>
      </c>
      <c r="B1423" s="53" t="s">
        <v>21</v>
      </c>
      <c r="C1423" s="72" t="s">
        <v>964</v>
      </c>
      <c r="D1423" s="75" t="s">
        <v>552</v>
      </c>
      <c r="E1423" s="56" t="s">
        <v>89</v>
      </c>
      <c r="F1423" s="57">
        <v>1</v>
      </c>
      <c r="G1423" s="57"/>
      <c r="H1423" s="57"/>
      <c r="I1423" s="57"/>
      <c r="J1423" s="57">
        <f t="shared" si="212"/>
        <v>1</v>
      </c>
      <c r="K1423" s="57"/>
      <c r="L1423" s="57">
        <f t="shared" si="213"/>
        <v>1</v>
      </c>
      <c r="M1423" s="58">
        <v>1</v>
      </c>
      <c r="N1423" s="59"/>
      <c r="O1423" s="73">
        <f t="shared" si="214"/>
        <v>0</v>
      </c>
    </row>
    <row r="1424" spans="1:15" ht="57.6" x14ac:dyDescent="0.3">
      <c r="A1424" s="52">
        <v>10379</v>
      </c>
      <c r="B1424" s="53" t="s">
        <v>21</v>
      </c>
      <c r="C1424" s="72" t="s">
        <v>965</v>
      </c>
      <c r="D1424" s="75" t="s">
        <v>554</v>
      </c>
      <c r="E1424" s="56" t="s">
        <v>89</v>
      </c>
      <c r="F1424" s="57">
        <v>1</v>
      </c>
      <c r="G1424" s="57"/>
      <c r="H1424" s="57"/>
      <c r="I1424" s="57"/>
      <c r="J1424" s="57">
        <f t="shared" si="212"/>
        <v>1</v>
      </c>
      <c r="K1424" s="57"/>
      <c r="L1424" s="57">
        <f t="shared" si="213"/>
        <v>1</v>
      </c>
      <c r="M1424" s="58">
        <v>1</v>
      </c>
      <c r="N1424" s="59"/>
      <c r="O1424" s="73">
        <f t="shared" si="214"/>
        <v>0</v>
      </c>
    </row>
    <row r="1425" spans="1:16" ht="57.6" x14ac:dyDescent="0.3">
      <c r="A1425" s="52">
        <v>10380</v>
      </c>
      <c r="B1425" s="53" t="s">
        <v>21</v>
      </c>
      <c r="C1425" s="72" t="s">
        <v>966</v>
      </c>
      <c r="D1425" s="75" t="s">
        <v>198</v>
      </c>
      <c r="E1425" s="56" t="s">
        <v>89</v>
      </c>
      <c r="F1425" s="57">
        <v>1</v>
      </c>
      <c r="G1425" s="57"/>
      <c r="H1425" s="57"/>
      <c r="I1425" s="57"/>
      <c r="J1425" s="57">
        <f t="shared" si="212"/>
        <v>1</v>
      </c>
      <c r="K1425" s="57"/>
      <c r="L1425" s="57">
        <f t="shared" si="213"/>
        <v>1</v>
      </c>
      <c r="M1425" s="58">
        <v>1</v>
      </c>
      <c r="N1425" s="59"/>
      <c r="O1425" s="73">
        <f t="shared" si="214"/>
        <v>0</v>
      </c>
    </row>
    <row r="1426" spans="1:16" ht="31.5" customHeight="1" x14ac:dyDescent="0.3">
      <c r="A1426" s="52">
        <v>10381</v>
      </c>
      <c r="B1426" s="53" t="s">
        <v>21</v>
      </c>
      <c r="C1426" s="72" t="s">
        <v>967</v>
      </c>
      <c r="D1426" s="75" t="s">
        <v>200</v>
      </c>
      <c r="E1426" s="56" t="s">
        <v>89</v>
      </c>
      <c r="F1426" s="57">
        <v>1</v>
      </c>
      <c r="G1426" s="57"/>
      <c r="H1426" s="57"/>
      <c r="I1426" s="57"/>
      <c r="J1426" s="57">
        <f t="shared" si="212"/>
        <v>1</v>
      </c>
      <c r="K1426" s="57"/>
      <c r="L1426" s="57">
        <f t="shared" si="213"/>
        <v>1</v>
      </c>
      <c r="M1426" s="58">
        <v>1</v>
      </c>
      <c r="N1426" s="59"/>
      <c r="O1426" s="73">
        <f t="shared" si="214"/>
        <v>0</v>
      </c>
    </row>
    <row r="1427" spans="1:16" ht="158.4" collapsed="1" x14ac:dyDescent="0.3">
      <c r="A1427" s="52">
        <v>10382</v>
      </c>
      <c r="B1427" s="53" t="s">
        <v>21</v>
      </c>
      <c r="C1427" s="72" t="s">
        <v>968</v>
      </c>
      <c r="D1427" s="75" t="s">
        <v>202</v>
      </c>
      <c r="E1427" s="56" t="s">
        <v>36</v>
      </c>
      <c r="F1427" s="57"/>
      <c r="G1427" s="57"/>
      <c r="H1427" s="57"/>
      <c r="I1427" s="57"/>
      <c r="J1427" s="57"/>
      <c r="K1427" s="57"/>
      <c r="L1427" s="57">
        <f>SUM(J1428:J1429)</f>
        <v>8.6736000000000004</v>
      </c>
      <c r="M1427" s="58">
        <v>8.6736000000000004</v>
      </c>
      <c r="N1427" s="59"/>
      <c r="O1427" s="73">
        <f t="shared" si="214"/>
        <v>0</v>
      </c>
    </row>
    <row r="1428" spans="1:16" x14ac:dyDescent="0.3">
      <c r="A1428" s="52">
        <v>10383</v>
      </c>
      <c r="B1428" s="53"/>
      <c r="C1428" s="72"/>
      <c r="D1428" s="76" t="s">
        <v>969</v>
      </c>
      <c r="E1428" s="56"/>
      <c r="F1428" s="57">
        <v>1</v>
      </c>
      <c r="G1428" s="57">
        <v>5.8140000000000001</v>
      </c>
      <c r="H1428" s="57"/>
      <c r="I1428" s="57"/>
      <c r="J1428" s="57">
        <f t="shared" ref="J1428:J1430" si="215">PRODUCT(F1428:I1428)</f>
        <v>5.8140000000000001</v>
      </c>
      <c r="K1428" s="57"/>
      <c r="L1428" s="57"/>
      <c r="M1428" s="58"/>
      <c r="N1428" s="59"/>
      <c r="O1428" s="73"/>
    </row>
    <row r="1429" spans="1:16" x14ac:dyDescent="0.3">
      <c r="A1429" s="52">
        <v>10384</v>
      </c>
      <c r="B1429" s="53"/>
      <c r="C1429" s="72"/>
      <c r="D1429" s="76"/>
      <c r="E1429" s="56"/>
      <c r="F1429" s="57">
        <v>1</v>
      </c>
      <c r="G1429" s="57">
        <v>9.532</v>
      </c>
      <c r="H1429" s="57"/>
      <c r="I1429" s="57">
        <v>0.3</v>
      </c>
      <c r="J1429" s="57">
        <f t="shared" si="215"/>
        <v>2.8595999999999999</v>
      </c>
      <c r="K1429" s="57"/>
      <c r="L1429" s="57"/>
      <c r="M1429" s="58"/>
      <c r="N1429" s="59"/>
      <c r="O1429" s="73"/>
    </row>
    <row r="1430" spans="1:16" ht="62.25" customHeight="1" x14ac:dyDescent="0.3">
      <c r="A1430" s="52">
        <v>10385</v>
      </c>
      <c r="B1430" s="53" t="s">
        <v>21</v>
      </c>
      <c r="C1430" s="72" t="s">
        <v>970</v>
      </c>
      <c r="D1430" s="75" t="s">
        <v>559</v>
      </c>
      <c r="E1430" s="56" t="s">
        <v>89</v>
      </c>
      <c r="F1430" s="57">
        <v>1</v>
      </c>
      <c r="G1430" s="57"/>
      <c r="H1430" s="57"/>
      <c r="I1430" s="57"/>
      <c r="J1430" s="57">
        <f t="shared" si="215"/>
        <v>1</v>
      </c>
      <c r="K1430" s="57"/>
      <c r="L1430" s="57">
        <f t="shared" ref="L1430" si="216">+J1430</f>
        <v>1</v>
      </c>
      <c r="M1430" s="58">
        <v>1</v>
      </c>
      <c r="N1430" s="59"/>
      <c r="O1430" s="73">
        <f t="shared" ref="O1430" si="217">+ROUND(M1430*N1430,2)</f>
        <v>0</v>
      </c>
    </row>
    <row r="1431" spans="1:16" x14ac:dyDescent="0.3">
      <c r="A1431" s="52">
        <v>10386</v>
      </c>
      <c r="B1431" s="53" t="s">
        <v>21</v>
      </c>
      <c r="C1431" s="61" t="s">
        <v>971</v>
      </c>
      <c r="D1431" s="62" t="s">
        <v>972</v>
      </c>
      <c r="E1431" s="63"/>
      <c r="F1431" s="86"/>
      <c r="G1431" s="64"/>
      <c r="H1431" s="64"/>
      <c r="I1431" s="64"/>
      <c r="J1431" s="64"/>
      <c r="K1431" s="65">
        <f>SUM(O1431:O1530)</f>
        <v>0</v>
      </c>
      <c r="L1431" s="64"/>
      <c r="M1431" s="66"/>
      <c r="N1431" s="67"/>
      <c r="O1431" s="67"/>
      <c r="P1431" s="112"/>
    </row>
    <row r="1432" spans="1:16" x14ac:dyDescent="0.3">
      <c r="A1432" s="52">
        <v>10387</v>
      </c>
      <c r="B1432" s="53" t="s">
        <v>21</v>
      </c>
      <c r="C1432" s="54" t="s">
        <v>973</v>
      </c>
      <c r="D1432" s="55" t="s">
        <v>974</v>
      </c>
      <c r="E1432" s="56"/>
      <c r="F1432" s="57"/>
      <c r="G1432" s="57"/>
      <c r="H1432" s="57"/>
      <c r="I1432" s="57"/>
      <c r="J1432" s="57"/>
      <c r="K1432" s="57"/>
      <c r="L1432" s="57"/>
      <c r="M1432" s="58"/>
      <c r="N1432" s="59"/>
      <c r="O1432" s="59"/>
    </row>
    <row r="1433" spans="1:16" x14ac:dyDescent="0.3">
      <c r="A1433" s="52">
        <v>10388</v>
      </c>
      <c r="B1433" s="53" t="s">
        <v>21</v>
      </c>
      <c r="C1433" s="54" t="s">
        <v>975</v>
      </c>
      <c r="D1433" s="55" t="s">
        <v>775</v>
      </c>
      <c r="E1433" s="56"/>
      <c r="F1433" s="57"/>
      <c r="G1433" s="57"/>
      <c r="H1433" s="57"/>
      <c r="I1433" s="57"/>
      <c r="J1433" s="57"/>
      <c r="K1433" s="57"/>
      <c r="L1433" s="57"/>
      <c r="M1433" s="58"/>
      <c r="N1433" s="59"/>
      <c r="O1433" s="59"/>
    </row>
    <row r="1434" spans="1:16" ht="72" x14ac:dyDescent="0.3">
      <c r="A1434" s="52">
        <v>10389</v>
      </c>
      <c r="B1434" s="53" t="s">
        <v>21</v>
      </c>
      <c r="C1434" s="72" t="s">
        <v>976</v>
      </c>
      <c r="D1434" s="60" t="s">
        <v>35</v>
      </c>
      <c r="E1434" s="63" t="s">
        <v>36</v>
      </c>
      <c r="F1434" s="57">
        <v>1</v>
      </c>
      <c r="G1434" s="57">
        <f>472.958-19.15</f>
        <v>453.80800000000005</v>
      </c>
      <c r="H1434" s="57"/>
      <c r="I1434" s="57"/>
      <c r="J1434" s="57">
        <f>PRODUCT(F1434:I1434)</f>
        <v>453.80800000000005</v>
      </c>
      <c r="K1434" s="57"/>
      <c r="L1434" s="57">
        <f>+J1434</f>
        <v>453.80800000000005</v>
      </c>
      <c r="M1434" s="58">
        <v>453.80800000000005</v>
      </c>
      <c r="N1434" s="59"/>
      <c r="O1434" s="73">
        <f>+ROUND(M1434*N1434,2)</f>
        <v>0</v>
      </c>
    </row>
    <row r="1435" spans="1:16" ht="43.2" x14ac:dyDescent="0.3">
      <c r="A1435" s="52">
        <v>10390</v>
      </c>
      <c r="B1435" s="53" t="s">
        <v>21</v>
      </c>
      <c r="C1435" s="72" t="s">
        <v>977</v>
      </c>
      <c r="D1435" s="60" t="s">
        <v>239</v>
      </c>
      <c r="E1435" s="63" t="s">
        <v>36</v>
      </c>
      <c r="F1435" s="57">
        <v>1</v>
      </c>
      <c r="G1435" s="57">
        <v>19.149999999999999</v>
      </c>
      <c r="H1435" s="57"/>
      <c r="I1435" s="57"/>
      <c r="J1435" s="57">
        <f t="shared" ref="J1435" si="218">PRODUCT(F1435:I1435)</f>
        <v>19.149999999999999</v>
      </c>
      <c r="K1435" s="57"/>
      <c r="L1435" s="57">
        <f>+J1435</f>
        <v>19.149999999999999</v>
      </c>
      <c r="M1435" s="58">
        <v>19.149999999999999</v>
      </c>
      <c r="N1435" s="59"/>
      <c r="O1435" s="73">
        <f>+ROUND(M1435*N1435,2)</f>
        <v>0</v>
      </c>
    </row>
    <row r="1436" spans="1:16" ht="115.2" collapsed="1" x14ac:dyDescent="0.3">
      <c r="A1436" s="52">
        <v>10391</v>
      </c>
      <c r="B1436" s="53" t="s">
        <v>21</v>
      </c>
      <c r="C1436" s="72" t="s">
        <v>978</v>
      </c>
      <c r="D1436" s="60" t="s">
        <v>44</v>
      </c>
      <c r="E1436" s="63" t="s">
        <v>36</v>
      </c>
      <c r="F1436" s="57"/>
      <c r="G1436" s="57"/>
      <c r="H1436" s="57"/>
      <c r="I1436" s="57"/>
      <c r="J1436" s="57"/>
      <c r="K1436" s="57"/>
      <c r="L1436" s="57">
        <f>SUM(J1437:J1439)</f>
        <v>166.46699999999998</v>
      </c>
      <c r="M1436" s="58">
        <v>166.46699999999998</v>
      </c>
      <c r="N1436" s="59"/>
      <c r="O1436" s="73">
        <f>+ROUND(M1436*N1436,2)</f>
        <v>0</v>
      </c>
    </row>
    <row r="1437" spans="1:16" ht="17.25" customHeight="1" x14ac:dyDescent="0.3">
      <c r="A1437" s="52">
        <v>10392</v>
      </c>
      <c r="B1437" s="53"/>
      <c r="C1437" s="54"/>
      <c r="D1437" s="74" t="s">
        <v>979</v>
      </c>
      <c r="E1437" s="63"/>
      <c r="F1437" s="57">
        <v>2</v>
      </c>
      <c r="G1437" s="57">
        <v>2.6</v>
      </c>
      <c r="H1437" s="57"/>
      <c r="I1437" s="57">
        <v>3</v>
      </c>
      <c r="J1437" s="57">
        <f t="shared" ref="J1437:J1439" si="219">PRODUCT(F1437:I1437)</f>
        <v>15.600000000000001</v>
      </c>
      <c r="K1437" s="57"/>
      <c r="L1437" s="57"/>
      <c r="M1437" s="66"/>
      <c r="N1437" s="67"/>
      <c r="O1437" s="67"/>
    </row>
    <row r="1438" spans="1:16" x14ac:dyDescent="0.3">
      <c r="A1438" s="52">
        <v>10393</v>
      </c>
      <c r="B1438" s="53"/>
      <c r="C1438" s="54"/>
      <c r="D1438" s="74" t="s">
        <v>980</v>
      </c>
      <c r="E1438" s="63"/>
      <c r="F1438" s="57">
        <v>1</v>
      </c>
      <c r="G1438" s="57">
        <v>40.073</v>
      </c>
      <c r="H1438" s="57"/>
      <c r="I1438" s="57">
        <v>3</v>
      </c>
      <c r="J1438" s="57">
        <f t="shared" si="219"/>
        <v>120.21899999999999</v>
      </c>
      <c r="K1438" s="57"/>
      <c r="L1438" s="57"/>
      <c r="M1438" s="66"/>
      <c r="N1438" s="67"/>
      <c r="O1438" s="67"/>
    </row>
    <row r="1439" spans="1:16" x14ac:dyDescent="0.3">
      <c r="A1439" s="52">
        <v>10394</v>
      </c>
      <c r="B1439" s="53"/>
      <c r="C1439" s="54"/>
      <c r="D1439" s="74" t="s">
        <v>981</v>
      </c>
      <c r="E1439" s="63"/>
      <c r="F1439" s="57">
        <v>1</v>
      </c>
      <c r="G1439" s="57">
        <v>10.215999999999999</v>
      </c>
      <c r="H1439" s="57"/>
      <c r="I1439" s="57">
        <v>3</v>
      </c>
      <c r="J1439" s="57">
        <f t="shared" si="219"/>
        <v>30.647999999999996</v>
      </c>
      <c r="K1439" s="57"/>
      <c r="L1439" s="57"/>
      <c r="M1439" s="66"/>
      <c r="N1439" s="67"/>
      <c r="O1439" s="67"/>
    </row>
    <row r="1440" spans="1:16" ht="115.2" x14ac:dyDescent="0.3">
      <c r="A1440" s="52">
        <v>10395</v>
      </c>
      <c r="B1440" s="53" t="s">
        <v>21</v>
      </c>
      <c r="C1440" s="72" t="s">
        <v>982</v>
      </c>
      <c r="D1440" s="60" t="s">
        <v>46</v>
      </c>
      <c r="E1440" s="63" t="s">
        <v>36</v>
      </c>
      <c r="F1440" s="57">
        <v>1</v>
      </c>
      <c r="G1440" s="57">
        <v>468.18</v>
      </c>
      <c r="H1440" s="57"/>
      <c r="I1440" s="57"/>
      <c r="J1440" s="57">
        <f>PRODUCT(F1440:I1440)</f>
        <v>468.18</v>
      </c>
      <c r="K1440" s="57"/>
      <c r="L1440" s="57">
        <f>+J1440</f>
        <v>468.18</v>
      </c>
      <c r="M1440" s="58">
        <v>468.18</v>
      </c>
      <c r="N1440" s="59"/>
      <c r="O1440" s="73">
        <f>+ROUND(M1440*N1440,2)</f>
        <v>0</v>
      </c>
    </row>
    <row r="1441" spans="1:15" ht="28.8" x14ac:dyDescent="0.3">
      <c r="A1441" s="52">
        <v>10396</v>
      </c>
      <c r="B1441" s="53" t="s">
        <v>21</v>
      </c>
      <c r="C1441" s="72" t="s">
        <v>983</v>
      </c>
      <c r="D1441" s="60" t="s">
        <v>984</v>
      </c>
      <c r="E1441" s="63" t="s">
        <v>89</v>
      </c>
      <c r="F1441" s="57">
        <v>11</v>
      </c>
      <c r="G1441" s="57"/>
      <c r="H1441" s="57"/>
      <c r="I1441" s="57"/>
      <c r="J1441" s="57">
        <f t="shared" ref="J1441" si="220">PRODUCT(F1441:I1441)</f>
        <v>11</v>
      </c>
      <c r="K1441" s="57"/>
      <c r="L1441" s="57">
        <f t="shared" ref="L1441" si="221">+J1441</f>
        <v>11</v>
      </c>
      <c r="M1441" s="58">
        <v>11</v>
      </c>
      <c r="N1441" s="59"/>
      <c r="O1441" s="73">
        <f>+ROUND(M1441*N1441,2)</f>
        <v>0</v>
      </c>
    </row>
    <row r="1442" spans="1:15" x14ac:dyDescent="0.3">
      <c r="A1442" s="52">
        <v>10397</v>
      </c>
      <c r="B1442" s="53" t="s">
        <v>21</v>
      </c>
      <c r="C1442" s="54" t="s">
        <v>985</v>
      </c>
      <c r="D1442" s="55" t="s">
        <v>55</v>
      </c>
      <c r="E1442" s="56"/>
      <c r="F1442" s="57"/>
      <c r="G1442" s="57"/>
      <c r="H1442" s="57"/>
      <c r="I1442" s="57"/>
      <c r="J1442" s="57"/>
      <c r="K1442" s="57"/>
      <c r="L1442" s="57"/>
      <c r="M1442" s="58"/>
      <c r="N1442" s="59"/>
      <c r="O1442" s="59"/>
    </row>
    <row r="1443" spans="1:15" x14ac:dyDescent="0.3">
      <c r="A1443" s="52">
        <v>10398</v>
      </c>
      <c r="B1443" s="53" t="s">
        <v>21</v>
      </c>
      <c r="C1443" s="54" t="s">
        <v>986</v>
      </c>
      <c r="D1443" s="55" t="s">
        <v>57</v>
      </c>
      <c r="E1443" s="56"/>
      <c r="F1443" s="57"/>
      <c r="G1443" s="57"/>
      <c r="H1443" s="57"/>
      <c r="I1443" s="57"/>
      <c r="J1443" s="57"/>
      <c r="K1443" s="57"/>
      <c r="L1443" s="57"/>
      <c r="M1443" s="58"/>
      <c r="N1443" s="59"/>
      <c r="O1443" s="73"/>
    </row>
    <row r="1444" spans="1:15" ht="168.75" customHeight="1" collapsed="1" x14ac:dyDescent="0.3">
      <c r="A1444" s="52">
        <v>10399</v>
      </c>
      <c r="B1444" s="53" t="s">
        <v>21</v>
      </c>
      <c r="C1444" s="72" t="s">
        <v>987</v>
      </c>
      <c r="D1444" s="60" t="s">
        <v>281</v>
      </c>
      <c r="E1444" s="56" t="s">
        <v>36</v>
      </c>
      <c r="F1444" s="57"/>
      <c r="G1444" s="57"/>
      <c r="H1444" s="57"/>
      <c r="I1444" s="57"/>
      <c r="J1444" s="57"/>
      <c r="K1444" s="57"/>
      <c r="L1444" s="57">
        <f>SUM(K1445:K1447)</f>
        <v>70.793999999999997</v>
      </c>
      <c r="M1444" s="58">
        <v>70.793999999999997</v>
      </c>
      <c r="N1444" s="59"/>
      <c r="O1444" s="73">
        <f>+ROUND(M1444*N1444,2)</f>
        <v>0</v>
      </c>
    </row>
    <row r="1445" spans="1:15" x14ac:dyDescent="0.3">
      <c r="A1445" s="52">
        <v>10400</v>
      </c>
      <c r="B1445" s="53"/>
      <c r="C1445" s="72"/>
      <c r="D1445" s="76" t="s">
        <v>988</v>
      </c>
      <c r="E1445" s="56"/>
      <c r="F1445" s="57">
        <v>1</v>
      </c>
      <c r="G1445" s="57">
        <v>13.45</v>
      </c>
      <c r="H1445" s="57"/>
      <c r="I1445" s="57">
        <v>3</v>
      </c>
      <c r="J1445" s="57"/>
      <c r="K1445" s="57">
        <f>PRODUCT(F1445:I1445)</f>
        <v>40.349999999999994</v>
      </c>
      <c r="L1445" s="57"/>
      <c r="M1445" s="58"/>
      <c r="N1445" s="59"/>
      <c r="O1445" s="73"/>
    </row>
    <row r="1446" spans="1:15" x14ac:dyDescent="0.3">
      <c r="A1446" s="52">
        <v>10401</v>
      </c>
      <c r="B1446" s="53"/>
      <c r="C1446" s="72"/>
      <c r="D1446" s="76" t="s">
        <v>989</v>
      </c>
      <c r="E1446" s="56"/>
      <c r="F1446" s="57">
        <v>1</v>
      </c>
      <c r="G1446" s="57">
        <v>9.5180000000000007</v>
      </c>
      <c r="H1446" s="57"/>
      <c r="I1446" s="57">
        <v>3</v>
      </c>
      <c r="J1446" s="57"/>
      <c r="K1446" s="57">
        <f t="shared" ref="K1446:K1447" si="222">PRODUCT(F1446:I1446)</f>
        <v>28.554000000000002</v>
      </c>
      <c r="L1446" s="57"/>
      <c r="M1446" s="58"/>
      <c r="N1446" s="59"/>
      <c r="O1446" s="73"/>
    </row>
    <row r="1447" spans="1:15" x14ac:dyDescent="0.3">
      <c r="A1447" s="52">
        <v>10402</v>
      </c>
      <c r="B1447" s="53"/>
      <c r="C1447" s="72"/>
      <c r="D1447" s="76" t="s">
        <v>990</v>
      </c>
      <c r="E1447" s="56"/>
      <c r="F1447" s="57">
        <v>1</v>
      </c>
      <c r="G1447" s="57">
        <v>0.9</v>
      </c>
      <c r="H1447" s="57"/>
      <c r="I1447" s="57">
        <v>2.1</v>
      </c>
      <c r="J1447" s="57"/>
      <c r="K1447" s="57">
        <f t="shared" si="222"/>
        <v>1.8900000000000001</v>
      </c>
      <c r="L1447" s="57"/>
      <c r="M1447" s="58"/>
      <c r="N1447" s="59"/>
      <c r="O1447" s="73"/>
    </row>
    <row r="1448" spans="1:15" ht="273.75" customHeight="1" collapsed="1" x14ac:dyDescent="0.3">
      <c r="A1448" s="52">
        <v>10403</v>
      </c>
      <c r="B1448" s="53" t="s">
        <v>21</v>
      </c>
      <c r="C1448" s="72" t="s">
        <v>991</v>
      </c>
      <c r="D1448" s="75" t="s">
        <v>68</v>
      </c>
      <c r="E1448" s="56" t="s">
        <v>36</v>
      </c>
      <c r="F1448" s="57"/>
      <c r="G1448" s="57"/>
      <c r="H1448" s="57"/>
      <c r="I1448" s="57"/>
      <c r="J1448" s="57"/>
      <c r="K1448" s="57"/>
      <c r="L1448" s="57">
        <f>SUM(K1449:K1455)</f>
        <v>122.69250000000002</v>
      </c>
      <c r="M1448" s="58">
        <v>122.693</v>
      </c>
      <c r="N1448" s="59"/>
      <c r="O1448" s="73">
        <f>+ROUND(M1448*N1448,2)</f>
        <v>0</v>
      </c>
    </row>
    <row r="1449" spans="1:15" x14ac:dyDescent="0.3">
      <c r="A1449" s="52">
        <v>10404</v>
      </c>
      <c r="B1449" s="53"/>
      <c r="C1449" s="72"/>
      <c r="D1449" s="76" t="s">
        <v>992</v>
      </c>
      <c r="E1449" s="56"/>
      <c r="F1449" s="57">
        <v>1</v>
      </c>
      <c r="G1449" s="57">
        <f>2.45+0.45</f>
        <v>2.9000000000000004</v>
      </c>
      <c r="H1449" s="57"/>
      <c r="I1449" s="57">
        <v>3</v>
      </c>
      <c r="J1449" s="57"/>
      <c r="K1449" s="57">
        <f>PRODUCT(F1449:I1449)</f>
        <v>8.7000000000000011</v>
      </c>
      <c r="L1449" s="57"/>
      <c r="M1449" s="58"/>
      <c r="N1449" s="59"/>
      <c r="O1449" s="73"/>
    </row>
    <row r="1450" spans="1:15" x14ac:dyDescent="0.3">
      <c r="A1450" s="52">
        <v>10405</v>
      </c>
      <c r="B1450" s="53"/>
      <c r="C1450" s="72"/>
      <c r="D1450" s="76" t="s">
        <v>993</v>
      </c>
      <c r="E1450" s="56"/>
      <c r="F1450" s="57">
        <v>1</v>
      </c>
      <c r="G1450" s="57">
        <f>6.85+2.535</f>
        <v>9.3849999999999998</v>
      </c>
      <c r="H1450" s="57"/>
      <c r="I1450" s="57">
        <v>3</v>
      </c>
      <c r="J1450" s="57"/>
      <c r="K1450" s="57">
        <f>PRODUCT(F1450:I1450)</f>
        <v>28.155000000000001</v>
      </c>
      <c r="L1450" s="57"/>
      <c r="M1450" s="58"/>
      <c r="N1450" s="59"/>
      <c r="O1450" s="73"/>
    </row>
    <row r="1451" spans="1:15" x14ac:dyDescent="0.3">
      <c r="A1451" s="52">
        <v>10406</v>
      </c>
      <c r="B1451" s="53"/>
      <c r="C1451" s="72"/>
      <c r="D1451" s="76" t="s">
        <v>994</v>
      </c>
      <c r="E1451" s="56"/>
      <c r="F1451" s="57">
        <v>1</v>
      </c>
      <c r="G1451" s="57">
        <v>13.122</v>
      </c>
      <c r="H1451" s="57"/>
      <c r="I1451" s="57">
        <v>3</v>
      </c>
      <c r="J1451" s="57"/>
      <c r="K1451" s="57">
        <f>PRODUCT(F1451:I1451)</f>
        <v>39.366</v>
      </c>
      <c r="L1451" s="57"/>
      <c r="M1451" s="58"/>
      <c r="N1451" s="59"/>
      <c r="O1451" s="73"/>
    </row>
    <row r="1452" spans="1:15" x14ac:dyDescent="0.3">
      <c r="A1452" s="52">
        <v>10407</v>
      </c>
      <c r="B1452" s="53"/>
      <c r="C1452" s="72"/>
      <c r="D1452" s="76" t="s">
        <v>995</v>
      </c>
      <c r="E1452" s="56"/>
      <c r="F1452" s="57">
        <v>1</v>
      </c>
      <c r="G1452" s="57">
        <v>5.2329999999999997</v>
      </c>
      <c r="H1452" s="57"/>
      <c r="I1452" s="57">
        <v>3</v>
      </c>
      <c r="J1452" s="57"/>
      <c r="K1452" s="57">
        <f t="shared" ref="K1452:K1455" si="223">PRODUCT(F1452:I1452)</f>
        <v>15.698999999999998</v>
      </c>
      <c r="L1452" s="57"/>
      <c r="M1452" s="58"/>
      <c r="N1452" s="59"/>
      <c r="O1452" s="73"/>
    </row>
    <row r="1453" spans="1:15" x14ac:dyDescent="0.3">
      <c r="A1453" s="52">
        <v>10408</v>
      </c>
      <c r="B1453" s="53"/>
      <c r="C1453" s="72"/>
      <c r="D1453" s="76" t="s">
        <v>996</v>
      </c>
      <c r="E1453" s="56"/>
      <c r="F1453" s="57">
        <v>1</v>
      </c>
      <c r="G1453" s="57">
        <v>3</v>
      </c>
      <c r="H1453" s="57"/>
      <c r="I1453" s="57">
        <v>3.45</v>
      </c>
      <c r="J1453" s="57"/>
      <c r="K1453" s="57">
        <f t="shared" si="223"/>
        <v>10.350000000000001</v>
      </c>
      <c r="L1453" s="57"/>
      <c r="M1453" s="58"/>
      <c r="N1453" s="59"/>
      <c r="O1453" s="73"/>
    </row>
    <row r="1454" spans="1:15" x14ac:dyDescent="0.3">
      <c r="A1454" s="52">
        <v>10409</v>
      </c>
      <c r="B1454" s="53"/>
      <c r="C1454" s="72"/>
      <c r="D1454" s="76" t="s">
        <v>997</v>
      </c>
      <c r="E1454" s="56"/>
      <c r="F1454" s="57">
        <v>1</v>
      </c>
      <c r="G1454" s="57">
        <v>2.0499999999999998</v>
      </c>
      <c r="H1454" s="57"/>
      <c r="I1454" s="57">
        <v>3.45</v>
      </c>
      <c r="J1454" s="57"/>
      <c r="K1454" s="57">
        <f t="shared" si="223"/>
        <v>7.0724999999999998</v>
      </c>
      <c r="L1454" s="57"/>
      <c r="M1454" s="58"/>
      <c r="N1454" s="59"/>
      <c r="O1454" s="73"/>
    </row>
    <row r="1455" spans="1:15" x14ac:dyDescent="0.3">
      <c r="A1455" s="52">
        <v>10410</v>
      </c>
      <c r="B1455" s="53"/>
      <c r="C1455" s="72"/>
      <c r="D1455" s="76" t="s">
        <v>998</v>
      </c>
      <c r="E1455" s="56"/>
      <c r="F1455" s="57">
        <v>1</v>
      </c>
      <c r="G1455" s="57">
        <v>4.45</v>
      </c>
      <c r="H1455" s="57"/>
      <c r="I1455" s="57">
        <v>3</v>
      </c>
      <c r="J1455" s="57"/>
      <c r="K1455" s="57">
        <f t="shared" si="223"/>
        <v>13.350000000000001</v>
      </c>
      <c r="L1455" s="57"/>
      <c r="M1455" s="58"/>
      <c r="N1455" s="59"/>
      <c r="O1455" s="73"/>
    </row>
    <row r="1456" spans="1:15" ht="179.25" customHeight="1" collapsed="1" x14ac:dyDescent="0.3">
      <c r="A1456" s="52">
        <v>10411</v>
      </c>
      <c r="B1456" s="53" t="s">
        <v>21</v>
      </c>
      <c r="C1456" s="72" t="s">
        <v>999</v>
      </c>
      <c r="D1456" s="75" t="s">
        <v>304</v>
      </c>
      <c r="E1456" s="56" t="s">
        <v>36</v>
      </c>
      <c r="F1456" s="57"/>
      <c r="G1456" s="57"/>
      <c r="H1456" s="57"/>
      <c r="I1456" s="57"/>
      <c r="J1456" s="57"/>
      <c r="K1456" s="57"/>
      <c r="L1456" s="57">
        <f>SUM(K1457:K1459)</f>
        <v>11.620000000000001</v>
      </c>
      <c r="M1456" s="58">
        <v>11.620000000000001</v>
      </c>
      <c r="N1456" s="59"/>
      <c r="O1456" s="73">
        <f>+ROUND(M1456*N1456,2)</f>
        <v>0</v>
      </c>
    </row>
    <row r="1457" spans="1:15" x14ac:dyDescent="0.3">
      <c r="A1457" s="52">
        <v>10412</v>
      </c>
      <c r="B1457" s="53"/>
      <c r="C1457" s="72"/>
      <c r="D1457" s="76" t="s">
        <v>992</v>
      </c>
      <c r="E1457" s="63"/>
      <c r="F1457" s="57">
        <v>1</v>
      </c>
      <c r="G1457" s="57">
        <f>5.85*2</f>
        <v>11.7</v>
      </c>
      <c r="H1457" s="57"/>
      <c r="I1457" s="57">
        <v>0.4</v>
      </c>
      <c r="J1457" s="57"/>
      <c r="K1457" s="57">
        <f>PRODUCT(F1457:I1457)</f>
        <v>4.68</v>
      </c>
      <c r="L1457" s="57"/>
      <c r="M1457" s="66"/>
      <c r="N1457" s="67"/>
      <c r="O1457" s="67"/>
    </row>
    <row r="1458" spans="1:15" x14ac:dyDescent="0.3">
      <c r="A1458" s="52">
        <v>10413</v>
      </c>
      <c r="B1458" s="53"/>
      <c r="C1458" s="72"/>
      <c r="D1458" s="76" t="s">
        <v>1000</v>
      </c>
      <c r="E1458" s="63"/>
      <c r="F1458" s="57">
        <v>1</v>
      </c>
      <c r="G1458" s="57">
        <f>5.85+5.7</f>
        <v>11.55</v>
      </c>
      <c r="H1458" s="57"/>
      <c r="I1458" s="57">
        <v>0.4</v>
      </c>
      <c r="J1458" s="57"/>
      <c r="K1458" s="57">
        <f t="shared" ref="K1458:K1459" si="224">PRODUCT(F1458:I1458)</f>
        <v>4.62</v>
      </c>
      <c r="L1458" s="57"/>
      <c r="M1458" s="66"/>
      <c r="N1458" s="67"/>
      <c r="O1458" s="67"/>
    </row>
    <row r="1459" spans="1:15" x14ac:dyDescent="0.3">
      <c r="A1459" s="52">
        <v>10414</v>
      </c>
      <c r="B1459" s="53"/>
      <c r="C1459" s="72"/>
      <c r="D1459" s="76" t="s">
        <v>1001</v>
      </c>
      <c r="E1459" s="63"/>
      <c r="F1459" s="57">
        <v>1</v>
      </c>
      <c r="G1459" s="57">
        <v>5.8</v>
      </c>
      <c r="H1459" s="57"/>
      <c r="I1459" s="57">
        <v>0.4</v>
      </c>
      <c r="J1459" s="57"/>
      <c r="K1459" s="57">
        <f t="shared" si="224"/>
        <v>2.3199999999999998</v>
      </c>
      <c r="L1459" s="57"/>
      <c r="M1459" s="66"/>
      <c r="N1459" s="67"/>
      <c r="O1459" s="67"/>
    </row>
    <row r="1460" spans="1:15" ht="179.25" customHeight="1" collapsed="1" x14ac:dyDescent="0.3">
      <c r="A1460" s="52">
        <v>10415</v>
      </c>
      <c r="B1460" s="53" t="s">
        <v>21</v>
      </c>
      <c r="C1460" s="72" t="s">
        <v>1002</v>
      </c>
      <c r="D1460" s="75" t="s">
        <v>319</v>
      </c>
      <c r="E1460" s="63" t="s">
        <v>84</v>
      </c>
      <c r="F1460" s="57"/>
      <c r="G1460" s="57"/>
      <c r="H1460" s="57"/>
      <c r="I1460" s="57"/>
      <c r="J1460" s="57"/>
      <c r="K1460" s="57"/>
      <c r="L1460" s="57">
        <f>SUM(K1461:K1465)</f>
        <v>29.05</v>
      </c>
      <c r="M1460" s="58">
        <v>29.05</v>
      </c>
      <c r="N1460" s="59"/>
      <c r="O1460" s="73">
        <f>+ROUND(M1460*N1460,2)</f>
        <v>0</v>
      </c>
    </row>
    <row r="1461" spans="1:15" x14ac:dyDescent="0.3">
      <c r="A1461" s="52">
        <v>10416</v>
      </c>
      <c r="B1461" s="53"/>
      <c r="C1461" s="72"/>
      <c r="D1461" s="76" t="s">
        <v>992</v>
      </c>
      <c r="E1461" s="63"/>
      <c r="F1461" s="57">
        <v>1</v>
      </c>
      <c r="G1461" s="57">
        <v>5.85</v>
      </c>
      <c r="H1461" s="57"/>
      <c r="I1461" s="57"/>
      <c r="J1461" s="57">
        <f t="shared" ref="J1461:J1465" si="225">PRODUCT(F1461:I1461)</f>
        <v>5.85</v>
      </c>
      <c r="K1461" s="57">
        <f>+J1461+J1462</f>
        <v>11.7</v>
      </c>
      <c r="L1461" s="57"/>
      <c r="M1461" s="66"/>
      <c r="N1461" s="67"/>
      <c r="O1461" s="67"/>
    </row>
    <row r="1462" spans="1:15" x14ac:dyDescent="0.3">
      <c r="A1462" s="52">
        <v>10417</v>
      </c>
      <c r="B1462" s="53"/>
      <c r="C1462" s="72"/>
      <c r="D1462" s="76"/>
      <c r="E1462" s="63"/>
      <c r="F1462" s="57">
        <v>1</v>
      </c>
      <c r="G1462" s="57">
        <v>5.85</v>
      </c>
      <c r="H1462" s="57"/>
      <c r="I1462" s="57"/>
      <c r="J1462" s="57">
        <f t="shared" si="225"/>
        <v>5.85</v>
      </c>
      <c r="K1462" s="57"/>
      <c r="L1462" s="57"/>
      <c r="M1462" s="66"/>
      <c r="N1462" s="67"/>
      <c r="O1462" s="67"/>
    </row>
    <row r="1463" spans="1:15" x14ac:dyDescent="0.3">
      <c r="A1463" s="52">
        <v>10418</v>
      </c>
      <c r="B1463" s="53"/>
      <c r="C1463" s="72"/>
      <c r="D1463" s="76" t="s">
        <v>1000</v>
      </c>
      <c r="E1463" s="63"/>
      <c r="F1463" s="57">
        <v>1</v>
      </c>
      <c r="G1463" s="57">
        <v>5.85</v>
      </c>
      <c r="H1463" s="57"/>
      <c r="I1463" s="57"/>
      <c r="J1463" s="57">
        <f t="shared" si="225"/>
        <v>5.85</v>
      </c>
      <c r="K1463" s="57">
        <f>+J1463+J1464</f>
        <v>11.55</v>
      </c>
      <c r="L1463" s="57"/>
      <c r="M1463" s="66"/>
      <c r="N1463" s="67"/>
      <c r="O1463" s="67"/>
    </row>
    <row r="1464" spans="1:15" x14ac:dyDescent="0.3">
      <c r="A1464" s="52">
        <v>10419</v>
      </c>
      <c r="B1464" s="53"/>
      <c r="C1464" s="72"/>
      <c r="D1464" s="76"/>
      <c r="E1464" s="63"/>
      <c r="F1464" s="57">
        <v>1</v>
      </c>
      <c r="G1464" s="57">
        <v>5.7</v>
      </c>
      <c r="H1464" s="57"/>
      <c r="I1464" s="57"/>
      <c r="J1464" s="57">
        <f t="shared" si="225"/>
        <v>5.7</v>
      </c>
      <c r="K1464" s="57"/>
      <c r="L1464" s="57"/>
      <c r="M1464" s="66"/>
      <c r="N1464" s="67"/>
      <c r="O1464" s="67"/>
    </row>
    <row r="1465" spans="1:15" x14ac:dyDescent="0.3">
      <c r="A1465" s="52">
        <v>10420</v>
      </c>
      <c r="B1465" s="53"/>
      <c r="C1465" s="72"/>
      <c r="D1465" s="76" t="s">
        <v>1001</v>
      </c>
      <c r="E1465" s="63"/>
      <c r="F1465" s="57">
        <v>1</v>
      </c>
      <c r="G1465" s="57">
        <v>5.8</v>
      </c>
      <c r="H1465" s="57"/>
      <c r="I1465" s="57"/>
      <c r="J1465" s="57">
        <f t="shared" si="225"/>
        <v>5.8</v>
      </c>
      <c r="K1465" s="57">
        <f>+J1465</f>
        <v>5.8</v>
      </c>
      <c r="L1465" s="57"/>
      <c r="M1465" s="66"/>
      <c r="N1465" s="67"/>
      <c r="O1465" s="67"/>
    </row>
    <row r="1466" spans="1:15" ht="178.5" customHeight="1" collapsed="1" x14ac:dyDescent="0.3">
      <c r="A1466" s="52">
        <v>10421</v>
      </c>
      <c r="B1466" s="53" t="s">
        <v>21</v>
      </c>
      <c r="C1466" s="72" t="s">
        <v>1003</v>
      </c>
      <c r="D1466" s="75" t="s">
        <v>321</v>
      </c>
      <c r="E1466" s="63"/>
      <c r="F1466" s="57"/>
      <c r="G1466" s="57"/>
      <c r="H1466" s="57"/>
      <c r="I1466" s="57"/>
      <c r="J1466" s="57"/>
      <c r="K1466" s="57"/>
      <c r="L1466" s="57">
        <f>SUM(K1467:K1469)</f>
        <v>10</v>
      </c>
      <c r="M1466" s="58">
        <v>10</v>
      </c>
      <c r="N1466" s="59"/>
      <c r="O1466" s="73">
        <f>+ROUND(M1466*N1466,2)</f>
        <v>0</v>
      </c>
    </row>
    <row r="1467" spans="1:15" x14ac:dyDescent="0.3">
      <c r="A1467" s="52">
        <v>10422</v>
      </c>
      <c r="B1467" s="53"/>
      <c r="C1467" s="72"/>
      <c r="D1467" s="76" t="s">
        <v>992</v>
      </c>
      <c r="E1467" s="63"/>
      <c r="F1467" s="57">
        <v>4</v>
      </c>
      <c r="G1467" s="57"/>
      <c r="H1467" s="57"/>
      <c r="I1467" s="57"/>
      <c r="J1467" s="57"/>
      <c r="K1467" s="57">
        <f>PRODUCT(F1467:I1467)</f>
        <v>4</v>
      </c>
      <c r="L1467" s="57"/>
      <c r="M1467" s="66"/>
      <c r="N1467" s="67"/>
      <c r="O1467" s="67"/>
    </row>
    <row r="1468" spans="1:15" x14ac:dyDescent="0.3">
      <c r="A1468" s="52">
        <v>10423</v>
      </c>
      <c r="B1468" s="53"/>
      <c r="C1468" s="72"/>
      <c r="D1468" s="76" t="s">
        <v>1000</v>
      </c>
      <c r="E1468" s="63"/>
      <c r="F1468" s="57">
        <v>4</v>
      </c>
      <c r="G1468" s="57"/>
      <c r="H1468" s="57"/>
      <c r="I1468" s="57"/>
      <c r="J1468" s="57"/>
      <c r="K1468" s="57">
        <f t="shared" ref="K1468:K1469" si="226">PRODUCT(F1468:I1468)</f>
        <v>4</v>
      </c>
      <c r="L1468" s="57"/>
      <c r="M1468" s="66"/>
      <c r="N1468" s="67"/>
      <c r="O1468" s="67"/>
    </row>
    <row r="1469" spans="1:15" x14ac:dyDescent="0.3">
      <c r="A1469" s="52">
        <v>10424</v>
      </c>
      <c r="B1469" s="53"/>
      <c r="C1469" s="72"/>
      <c r="D1469" s="76" t="s">
        <v>1001</v>
      </c>
      <c r="E1469" s="63"/>
      <c r="F1469" s="57">
        <v>2</v>
      </c>
      <c r="G1469" s="57"/>
      <c r="H1469" s="57"/>
      <c r="I1469" s="57"/>
      <c r="J1469" s="57"/>
      <c r="K1469" s="57">
        <f t="shared" si="226"/>
        <v>2</v>
      </c>
      <c r="L1469" s="57"/>
      <c r="M1469" s="66"/>
      <c r="N1469" s="67"/>
      <c r="O1469" s="67"/>
    </row>
    <row r="1470" spans="1:15" ht="115.2" collapsed="1" x14ac:dyDescent="0.3">
      <c r="A1470" s="52">
        <v>10425</v>
      </c>
      <c r="B1470" s="53" t="s">
        <v>21</v>
      </c>
      <c r="C1470" s="72" t="s">
        <v>1004</v>
      </c>
      <c r="D1470" s="75" t="s">
        <v>61</v>
      </c>
      <c r="E1470" s="63" t="s">
        <v>36</v>
      </c>
      <c r="F1470" s="57"/>
      <c r="G1470" s="57"/>
      <c r="H1470" s="57"/>
      <c r="I1470" s="57"/>
      <c r="J1470" s="57"/>
      <c r="K1470" s="57"/>
      <c r="L1470" s="57">
        <f>SUM(K1471:K1473)</f>
        <v>31.226800000000004</v>
      </c>
      <c r="M1470" s="58">
        <v>31.227</v>
      </c>
      <c r="N1470" s="59"/>
      <c r="O1470" s="73">
        <f>+ROUND(M1470*N1470,2)</f>
        <v>0</v>
      </c>
    </row>
    <row r="1471" spans="1:15" x14ac:dyDescent="0.3">
      <c r="A1471" s="52">
        <v>10426</v>
      </c>
      <c r="B1471" s="53"/>
      <c r="C1471" s="72"/>
      <c r="D1471" s="76" t="s">
        <v>988</v>
      </c>
      <c r="E1471" s="56"/>
      <c r="F1471" s="57">
        <v>1</v>
      </c>
      <c r="G1471" s="57">
        <v>2.7</v>
      </c>
      <c r="H1471" s="57"/>
      <c r="I1471" s="57">
        <v>1</v>
      </c>
      <c r="J1471" s="57"/>
      <c r="K1471" s="57">
        <f>PRODUCT(F1471:I1471)</f>
        <v>2.7</v>
      </c>
      <c r="L1471" s="57"/>
      <c r="M1471" s="58"/>
      <c r="N1471" s="59"/>
      <c r="O1471" s="73"/>
    </row>
    <row r="1472" spans="1:15" x14ac:dyDescent="0.3">
      <c r="A1472" s="52">
        <v>10427</v>
      </c>
      <c r="B1472" s="53"/>
      <c r="C1472" s="72"/>
      <c r="D1472" s="76" t="s">
        <v>989</v>
      </c>
      <c r="E1472" s="56"/>
      <c r="F1472" s="57">
        <v>1</v>
      </c>
      <c r="G1472" s="57">
        <v>9.5180000000000007</v>
      </c>
      <c r="H1472" s="57"/>
      <c r="I1472" s="57">
        <v>2.6</v>
      </c>
      <c r="J1472" s="57"/>
      <c r="K1472" s="57">
        <f>PRODUCT(F1472:I1472)</f>
        <v>24.746800000000004</v>
      </c>
      <c r="L1472" s="57"/>
      <c r="M1472" s="58"/>
      <c r="N1472" s="59"/>
      <c r="O1472" s="73"/>
    </row>
    <row r="1473" spans="1:15" x14ac:dyDescent="0.3">
      <c r="A1473" s="52">
        <v>10428</v>
      </c>
      <c r="B1473" s="53"/>
      <c r="C1473" s="72"/>
      <c r="D1473" s="76" t="s">
        <v>990</v>
      </c>
      <c r="E1473" s="56"/>
      <c r="F1473" s="57">
        <v>2</v>
      </c>
      <c r="G1473" s="57">
        <v>0.9</v>
      </c>
      <c r="H1473" s="57"/>
      <c r="I1473" s="57">
        <v>2.1</v>
      </c>
      <c r="J1473" s="57"/>
      <c r="K1473" s="57">
        <f>PRODUCT(F1473:I1473)</f>
        <v>3.7800000000000002</v>
      </c>
      <c r="L1473" s="57"/>
      <c r="M1473" s="58"/>
      <c r="N1473" s="59"/>
      <c r="O1473" s="73"/>
    </row>
    <row r="1474" spans="1:15" ht="86.4" collapsed="1" x14ac:dyDescent="0.3">
      <c r="A1474" s="52">
        <v>10429</v>
      </c>
      <c r="B1474" s="53" t="s">
        <v>21</v>
      </c>
      <c r="C1474" s="72" t="s">
        <v>1005</v>
      </c>
      <c r="D1474" s="75" t="s">
        <v>63</v>
      </c>
      <c r="E1474" s="63" t="s">
        <v>36</v>
      </c>
      <c r="F1474" s="57"/>
      <c r="G1474" s="57"/>
      <c r="H1474" s="57"/>
      <c r="I1474" s="57"/>
      <c r="J1474" s="57"/>
      <c r="K1474" s="57"/>
      <c r="L1474" s="57">
        <f>SUM(K1475:K1477)</f>
        <v>31.226800000000004</v>
      </c>
      <c r="M1474" s="58">
        <v>31.227</v>
      </c>
      <c r="N1474" s="59"/>
      <c r="O1474" s="73">
        <f>+ROUND(M1474*N1474,2)</f>
        <v>0</v>
      </c>
    </row>
    <row r="1475" spans="1:15" x14ac:dyDescent="0.3">
      <c r="A1475" s="52">
        <v>10430</v>
      </c>
      <c r="B1475" s="53"/>
      <c r="C1475" s="72"/>
      <c r="D1475" s="76" t="s">
        <v>988</v>
      </c>
      <c r="E1475" s="56"/>
      <c r="F1475" s="57">
        <v>1</v>
      </c>
      <c r="G1475" s="57">
        <v>2.7</v>
      </c>
      <c r="H1475" s="57"/>
      <c r="I1475" s="57">
        <v>1</v>
      </c>
      <c r="J1475" s="57"/>
      <c r="K1475" s="57">
        <f>PRODUCT(F1475:I1475)</f>
        <v>2.7</v>
      </c>
      <c r="L1475" s="57"/>
      <c r="M1475" s="58"/>
      <c r="N1475" s="59"/>
      <c r="O1475" s="73"/>
    </row>
    <row r="1476" spans="1:15" x14ac:dyDescent="0.3">
      <c r="A1476" s="52">
        <v>10431</v>
      </c>
      <c r="B1476" s="53"/>
      <c r="C1476" s="72"/>
      <c r="D1476" s="76" t="s">
        <v>989</v>
      </c>
      <c r="E1476" s="56"/>
      <c r="F1476" s="57">
        <v>1</v>
      </c>
      <c r="G1476" s="57">
        <v>9.5180000000000007</v>
      </c>
      <c r="H1476" s="57"/>
      <c r="I1476" s="57">
        <v>2.6</v>
      </c>
      <c r="J1476" s="57"/>
      <c r="K1476" s="57">
        <f>PRODUCT(F1476:I1476)</f>
        <v>24.746800000000004</v>
      </c>
      <c r="L1476" s="57"/>
      <c r="M1476" s="58"/>
      <c r="N1476" s="59"/>
      <c r="O1476" s="73"/>
    </row>
    <row r="1477" spans="1:15" x14ac:dyDescent="0.3">
      <c r="A1477" s="52">
        <v>10432</v>
      </c>
      <c r="B1477" s="53"/>
      <c r="C1477" s="72"/>
      <c r="D1477" s="76" t="s">
        <v>990</v>
      </c>
      <c r="E1477" s="56"/>
      <c r="F1477" s="57">
        <v>2</v>
      </c>
      <c r="G1477" s="57">
        <v>0.9</v>
      </c>
      <c r="H1477" s="57"/>
      <c r="I1477" s="57">
        <v>2.1</v>
      </c>
      <c r="J1477" s="57"/>
      <c r="K1477" s="57">
        <f>PRODUCT(F1477:I1477)</f>
        <v>3.7800000000000002</v>
      </c>
      <c r="L1477" s="57"/>
      <c r="M1477" s="58"/>
      <c r="N1477" s="59"/>
      <c r="O1477" s="73"/>
    </row>
    <row r="1478" spans="1:15" ht="129.6" collapsed="1" x14ac:dyDescent="0.3">
      <c r="A1478" s="52">
        <v>10433</v>
      </c>
      <c r="B1478" s="53" t="s">
        <v>21</v>
      </c>
      <c r="C1478" s="72" t="s">
        <v>1006</v>
      </c>
      <c r="D1478" s="75" t="s">
        <v>331</v>
      </c>
      <c r="E1478" s="56" t="s">
        <v>36</v>
      </c>
      <c r="F1478" s="57"/>
      <c r="G1478" s="57"/>
      <c r="H1478" s="57"/>
      <c r="I1478" s="57"/>
      <c r="J1478" s="57"/>
      <c r="K1478" s="57"/>
      <c r="L1478" s="57">
        <f>SUM(K1479:K1485)</f>
        <v>131.08002500000001</v>
      </c>
      <c r="M1478" s="58">
        <v>131.08000000000001</v>
      </c>
      <c r="N1478" s="59"/>
      <c r="O1478" s="73">
        <f>+ROUND(M1478*N1478,2)</f>
        <v>0</v>
      </c>
    </row>
    <row r="1479" spans="1:15" x14ac:dyDescent="0.3">
      <c r="A1479" s="52">
        <v>10434</v>
      </c>
      <c r="B1479" s="53"/>
      <c r="C1479" s="72"/>
      <c r="D1479" s="76" t="s">
        <v>1007</v>
      </c>
      <c r="E1479" s="56"/>
      <c r="F1479" s="57"/>
      <c r="G1479" s="57"/>
      <c r="H1479" s="57"/>
      <c r="I1479" s="57"/>
      <c r="J1479" s="57"/>
      <c r="K1479" s="57">
        <f>SUM(J1480:J1481)</f>
        <v>20.789024999999999</v>
      </c>
      <c r="L1479" s="57"/>
      <c r="M1479" s="58"/>
      <c r="N1479" s="59"/>
      <c r="O1479" s="73"/>
    </row>
    <row r="1480" spans="1:15" x14ac:dyDescent="0.3">
      <c r="A1480" s="52">
        <v>10435</v>
      </c>
      <c r="B1480" s="53"/>
      <c r="C1480" s="72"/>
      <c r="D1480" s="76"/>
      <c r="E1480" s="56"/>
      <c r="F1480" s="57">
        <v>1</v>
      </c>
      <c r="G1480" s="57">
        <v>7.6289999999999996</v>
      </c>
      <c r="H1480" s="57"/>
      <c r="I1480" s="57">
        <v>2.5</v>
      </c>
      <c r="J1480" s="57">
        <f>PRODUCT(F1480:I1480)</f>
        <v>19.072499999999998</v>
      </c>
      <c r="K1480" s="57"/>
      <c r="L1480" s="57"/>
      <c r="M1480" s="58"/>
      <c r="N1480" s="59"/>
      <c r="O1480" s="73"/>
    </row>
    <row r="1481" spans="1:15" x14ac:dyDescent="0.3">
      <c r="A1481" s="52">
        <v>10436</v>
      </c>
      <c r="B1481" s="53"/>
      <c r="C1481" s="72"/>
      <c r="D1481" s="76"/>
      <c r="E1481" s="56"/>
      <c r="F1481" s="57">
        <v>0.5</v>
      </c>
      <c r="G1481" s="57">
        <v>7.6289999999999996</v>
      </c>
      <c r="H1481" s="57"/>
      <c r="I1481" s="57">
        <v>0.45</v>
      </c>
      <c r="J1481" s="57">
        <f>PRODUCT(F1481:I1481)</f>
        <v>1.7165249999999999</v>
      </c>
      <c r="K1481" s="57"/>
      <c r="L1481" s="57"/>
      <c r="M1481" s="58"/>
      <c r="N1481" s="59"/>
      <c r="O1481" s="73"/>
    </row>
    <row r="1482" spans="1:15" x14ac:dyDescent="0.3">
      <c r="A1482" s="52">
        <v>10437</v>
      </c>
      <c r="B1482" s="53"/>
      <c r="C1482" s="72"/>
      <c r="D1482" s="76" t="s">
        <v>1001</v>
      </c>
      <c r="E1482" s="56"/>
      <c r="F1482" s="57"/>
      <c r="G1482" s="57"/>
      <c r="H1482" s="57"/>
      <c r="I1482" s="57"/>
      <c r="J1482" s="57"/>
      <c r="K1482" s="57">
        <f>SUM(J1483:J1484)</f>
        <v>81.800000000000011</v>
      </c>
      <c r="L1482" s="57"/>
      <c r="M1482" s="58"/>
      <c r="N1482" s="59"/>
      <c r="O1482" s="73"/>
    </row>
    <row r="1483" spans="1:15" x14ac:dyDescent="0.3">
      <c r="A1483" s="52">
        <v>10438</v>
      </c>
      <c r="B1483" s="53"/>
      <c r="C1483" s="72"/>
      <c r="D1483" s="76" t="s">
        <v>1008</v>
      </c>
      <c r="E1483" s="56"/>
      <c r="F1483" s="57">
        <v>1</v>
      </c>
      <c r="G1483" s="57">
        <v>27.92</v>
      </c>
      <c r="H1483" s="57"/>
      <c r="I1483" s="57">
        <v>2.5</v>
      </c>
      <c r="J1483" s="57">
        <f>PRODUCT(F1483:I1483)</f>
        <v>69.800000000000011</v>
      </c>
      <c r="K1483" s="57"/>
      <c r="L1483" s="57"/>
      <c r="M1483" s="58"/>
      <c r="N1483" s="59"/>
      <c r="O1483" s="73"/>
    </row>
    <row r="1484" spans="1:15" x14ac:dyDescent="0.3">
      <c r="A1484" s="52">
        <v>10439</v>
      </c>
      <c r="B1484" s="53"/>
      <c r="C1484" s="72"/>
      <c r="D1484" s="76" t="s">
        <v>1009</v>
      </c>
      <c r="E1484" s="56"/>
      <c r="F1484" s="57">
        <v>2</v>
      </c>
      <c r="G1484" s="57">
        <v>2.4</v>
      </c>
      <c r="H1484" s="57"/>
      <c r="I1484" s="57">
        <v>2.5</v>
      </c>
      <c r="J1484" s="57">
        <f>PRODUCT(F1484:I1484)</f>
        <v>12</v>
      </c>
      <c r="K1484" s="57"/>
      <c r="L1484" s="57"/>
      <c r="M1484" s="58"/>
      <c r="N1484" s="59"/>
      <c r="O1484" s="73"/>
    </row>
    <row r="1485" spans="1:15" x14ac:dyDescent="0.3">
      <c r="A1485" s="52">
        <v>10440</v>
      </c>
      <c r="B1485" s="53"/>
      <c r="C1485" s="72"/>
      <c r="D1485" s="76" t="s">
        <v>1010</v>
      </c>
      <c r="E1485" s="56"/>
      <c r="F1485" s="57">
        <v>1</v>
      </c>
      <c r="G1485" s="57">
        <v>9.4969999999999999</v>
      </c>
      <c r="H1485" s="57"/>
      <c r="I1485" s="57">
        <v>3</v>
      </c>
      <c r="J1485" s="57">
        <f>PRODUCT(F1485:I1485)</f>
        <v>28.491</v>
      </c>
      <c r="K1485" s="57">
        <f>PRODUCT(F1485:I1485)</f>
        <v>28.491</v>
      </c>
      <c r="L1485" s="57"/>
      <c r="M1485" s="58"/>
      <c r="N1485" s="59"/>
      <c r="O1485" s="73"/>
    </row>
    <row r="1486" spans="1:15" ht="57.6" collapsed="1" x14ac:dyDescent="0.3">
      <c r="A1486" s="52">
        <v>10441</v>
      </c>
      <c r="B1486" s="53" t="s">
        <v>21</v>
      </c>
      <c r="C1486" s="72" t="s">
        <v>1011</v>
      </c>
      <c r="D1486" s="75" t="s">
        <v>1012</v>
      </c>
      <c r="E1486" s="56" t="s">
        <v>312</v>
      </c>
      <c r="F1486" s="57"/>
      <c r="G1486" s="57"/>
      <c r="H1486" s="57"/>
      <c r="I1486" s="57"/>
      <c r="J1486" s="57"/>
      <c r="K1486" s="57"/>
      <c r="L1486" s="57">
        <f>SUM(K1487:K1488)</f>
        <v>7.5</v>
      </c>
      <c r="M1486" s="58">
        <v>7.5</v>
      </c>
      <c r="N1486" s="59"/>
      <c r="O1486" s="73">
        <f>+ROUND(M1486*N1486,2)</f>
        <v>0</v>
      </c>
    </row>
    <row r="1487" spans="1:15" x14ac:dyDescent="0.3">
      <c r="A1487" s="52">
        <v>10442</v>
      </c>
      <c r="B1487" s="52" t="s">
        <v>21</v>
      </c>
      <c r="C1487" s="72"/>
      <c r="D1487" s="76" t="s">
        <v>992</v>
      </c>
      <c r="E1487" s="56"/>
      <c r="F1487" s="57">
        <v>3</v>
      </c>
      <c r="G1487" s="57">
        <v>1.5</v>
      </c>
      <c r="H1487" s="57"/>
      <c r="I1487" s="57"/>
      <c r="J1487" s="57"/>
      <c r="K1487" s="57">
        <f>PRODUCT(F1487:I1487)</f>
        <v>4.5</v>
      </c>
      <c r="L1487" s="57"/>
      <c r="M1487" s="58"/>
      <c r="N1487" s="59"/>
      <c r="O1487" s="73"/>
    </row>
    <row r="1488" spans="1:15" x14ac:dyDescent="0.3">
      <c r="A1488" s="52">
        <v>10443</v>
      </c>
      <c r="B1488" s="52" t="s">
        <v>21</v>
      </c>
      <c r="C1488" s="72"/>
      <c r="D1488" s="76" t="s">
        <v>1000</v>
      </c>
      <c r="E1488" s="56"/>
      <c r="F1488" s="57">
        <v>2</v>
      </c>
      <c r="G1488" s="57">
        <v>1.5</v>
      </c>
      <c r="H1488" s="57"/>
      <c r="I1488" s="57"/>
      <c r="J1488" s="57"/>
      <c r="K1488" s="57">
        <f>PRODUCT(F1488:I1488)</f>
        <v>3</v>
      </c>
      <c r="L1488" s="57"/>
      <c r="M1488" s="58"/>
      <c r="N1488" s="59"/>
      <c r="O1488" s="73"/>
    </row>
    <row r="1489" spans="1:15" x14ac:dyDescent="0.3">
      <c r="A1489" s="52">
        <v>10444</v>
      </c>
      <c r="B1489" s="52" t="s">
        <v>21</v>
      </c>
      <c r="C1489" s="54" t="s">
        <v>1013</v>
      </c>
      <c r="D1489" s="55" t="s">
        <v>70</v>
      </c>
      <c r="E1489" s="63"/>
      <c r="F1489" s="57"/>
      <c r="G1489" s="57"/>
      <c r="H1489" s="57"/>
      <c r="I1489" s="57"/>
      <c r="J1489" s="57"/>
      <c r="K1489" s="57"/>
      <c r="L1489" s="57"/>
      <c r="M1489" s="66"/>
      <c r="N1489" s="67"/>
      <c r="O1489" s="67"/>
    </row>
    <row r="1490" spans="1:15" ht="86.4" collapsed="1" x14ac:dyDescent="0.3">
      <c r="A1490" s="52">
        <v>10445</v>
      </c>
      <c r="B1490" s="53" t="s">
        <v>21</v>
      </c>
      <c r="C1490" s="72" t="s">
        <v>1014</v>
      </c>
      <c r="D1490" s="75" t="s">
        <v>155</v>
      </c>
      <c r="E1490" s="63" t="s">
        <v>36</v>
      </c>
      <c r="F1490" s="57"/>
      <c r="G1490" s="57"/>
      <c r="H1490" s="57"/>
      <c r="I1490" s="57"/>
      <c r="J1490" s="57"/>
      <c r="K1490" s="57"/>
      <c r="L1490" s="57">
        <f>SUM(K1491:K1496)</f>
        <v>258.93740000000003</v>
      </c>
      <c r="M1490" s="58">
        <v>258.93700000000001</v>
      </c>
      <c r="N1490" s="59"/>
      <c r="O1490" s="73">
        <f>+ROUND(M1490*N1490,2)</f>
        <v>0</v>
      </c>
    </row>
    <row r="1491" spans="1:15" x14ac:dyDescent="0.3">
      <c r="A1491" s="52">
        <v>10446</v>
      </c>
      <c r="B1491" s="53"/>
      <c r="C1491" s="72"/>
      <c r="D1491" s="76" t="s">
        <v>1007</v>
      </c>
      <c r="E1491" s="56"/>
      <c r="F1491" s="57">
        <v>1</v>
      </c>
      <c r="G1491" s="57"/>
      <c r="H1491" s="57"/>
      <c r="I1491" s="57"/>
      <c r="J1491" s="57"/>
      <c r="K1491" s="57">
        <f>SUM(J1492:J1493)</f>
        <v>142.5164</v>
      </c>
      <c r="L1491" s="57"/>
      <c r="M1491" s="58"/>
      <c r="N1491" s="59"/>
      <c r="O1491" s="73"/>
    </row>
    <row r="1492" spans="1:15" x14ac:dyDescent="0.3">
      <c r="A1492" s="52">
        <v>10447</v>
      </c>
      <c r="B1492" s="53"/>
      <c r="C1492" s="72"/>
      <c r="D1492" s="76" t="s">
        <v>1015</v>
      </c>
      <c r="E1492" s="56"/>
      <c r="F1492" s="57">
        <v>1</v>
      </c>
      <c r="G1492" s="57">
        <v>108.28</v>
      </c>
      <c r="H1492" s="57"/>
      <c r="I1492" s="57"/>
      <c r="J1492" s="57">
        <f>PRODUCT(F1492:I1492)</f>
        <v>108.28</v>
      </c>
      <c r="K1492" s="57"/>
      <c r="L1492" s="57"/>
      <c r="M1492" s="58"/>
      <c r="N1492" s="59"/>
      <c r="O1492" s="73"/>
    </row>
    <row r="1493" spans="1:15" x14ac:dyDescent="0.3">
      <c r="A1493" s="52">
        <v>10448</v>
      </c>
      <c r="B1493" s="53"/>
      <c r="C1493" s="72"/>
      <c r="D1493" s="76" t="s">
        <v>1016</v>
      </c>
      <c r="E1493" s="56"/>
      <c r="F1493" s="57">
        <v>1</v>
      </c>
      <c r="G1493" s="57">
        <v>85.590999999999994</v>
      </c>
      <c r="H1493" s="57"/>
      <c r="I1493" s="57">
        <v>0.4</v>
      </c>
      <c r="J1493" s="57">
        <f>PRODUCT(F1493:I1493)</f>
        <v>34.236399999999996</v>
      </c>
      <c r="K1493" s="57"/>
      <c r="L1493" s="57"/>
      <c r="M1493" s="58"/>
      <c r="N1493" s="59"/>
      <c r="O1493" s="73"/>
    </row>
    <row r="1494" spans="1:15" x14ac:dyDescent="0.3">
      <c r="A1494" s="52">
        <v>10449</v>
      </c>
      <c r="B1494" s="53"/>
      <c r="C1494" s="72"/>
      <c r="D1494" s="76" t="s">
        <v>1001</v>
      </c>
      <c r="E1494" s="56"/>
      <c r="F1494" s="57">
        <v>1</v>
      </c>
      <c r="G1494" s="57"/>
      <c r="H1494" s="57"/>
      <c r="I1494" s="57"/>
      <c r="J1494" s="57"/>
      <c r="K1494" s="57">
        <f>SUM(J1495:J1496)</f>
        <v>116.42099999999999</v>
      </c>
      <c r="L1494" s="57"/>
      <c r="M1494" s="58"/>
      <c r="N1494" s="59"/>
      <c r="O1494" s="73"/>
    </row>
    <row r="1495" spans="1:15" x14ac:dyDescent="0.3">
      <c r="A1495" s="52">
        <v>10450</v>
      </c>
      <c r="B1495" s="53"/>
      <c r="C1495" s="72"/>
      <c r="D1495" s="76" t="s">
        <v>1015</v>
      </c>
      <c r="E1495" s="56"/>
      <c r="F1495" s="57">
        <v>1</v>
      </c>
      <c r="G1495" s="57">
        <v>97.748999999999995</v>
      </c>
      <c r="H1495" s="57"/>
      <c r="I1495" s="57"/>
      <c r="J1495" s="57">
        <f t="shared" ref="J1495:J1496" si="227">PRODUCT(F1495:I1495)</f>
        <v>97.748999999999995</v>
      </c>
      <c r="K1495" s="57"/>
      <c r="L1495" s="57"/>
      <c r="M1495" s="58"/>
      <c r="N1495" s="59"/>
      <c r="O1495" s="73"/>
    </row>
    <row r="1496" spans="1:15" x14ac:dyDescent="0.3">
      <c r="A1496" s="52">
        <v>10451</v>
      </c>
      <c r="B1496" s="53"/>
      <c r="C1496" s="54"/>
      <c r="D1496" s="76" t="s">
        <v>1016</v>
      </c>
      <c r="E1496" s="56"/>
      <c r="F1496" s="57">
        <v>1</v>
      </c>
      <c r="G1496" s="57">
        <v>46.68</v>
      </c>
      <c r="H1496" s="57"/>
      <c r="I1496" s="57">
        <v>0.4</v>
      </c>
      <c r="J1496" s="57">
        <f t="shared" si="227"/>
        <v>18.672000000000001</v>
      </c>
      <c r="K1496" s="57"/>
      <c r="L1496" s="57"/>
      <c r="M1496" s="58"/>
      <c r="N1496" s="59"/>
      <c r="O1496" s="73"/>
    </row>
    <row r="1497" spans="1:15" ht="144" collapsed="1" x14ac:dyDescent="0.3">
      <c r="A1497" s="52">
        <v>10452</v>
      </c>
      <c r="B1497" s="53" t="s">
        <v>21</v>
      </c>
      <c r="C1497" s="72" t="s">
        <v>1017</v>
      </c>
      <c r="D1497" s="75" t="s">
        <v>1018</v>
      </c>
      <c r="E1497" s="63" t="s">
        <v>36</v>
      </c>
      <c r="F1497" s="57"/>
      <c r="G1497" s="57"/>
      <c r="H1497" s="57"/>
      <c r="I1497" s="57"/>
      <c r="J1497" s="57"/>
      <c r="K1497" s="57"/>
      <c r="L1497" s="57">
        <f>+J1498</f>
        <v>108.28</v>
      </c>
      <c r="M1497" s="58">
        <v>108.28</v>
      </c>
      <c r="N1497" s="59"/>
      <c r="O1497" s="73">
        <f>+ROUND(M1497*N1497,2)</f>
        <v>0</v>
      </c>
    </row>
    <row r="1498" spans="1:15" x14ac:dyDescent="0.3">
      <c r="A1498" s="52">
        <v>10453</v>
      </c>
      <c r="B1498" s="52" t="s">
        <v>21</v>
      </c>
      <c r="C1498" s="72"/>
      <c r="D1498" s="76" t="s">
        <v>1007</v>
      </c>
      <c r="E1498" s="56"/>
      <c r="F1498" s="57">
        <v>1</v>
      </c>
      <c r="G1498" s="57">
        <v>108.28</v>
      </c>
      <c r="H1498" s="57"/>
      <c r="I1498" s="57"/>
      <c r="J1498" s="57">
        <f t="shared" ref="J1498" si="228">PRODUCT(F1498:I1498)</f>
        <v>108.28</v>
      </c>
      <c r="K1498" s="57"/>
      <c r="L1498" s="57"/>
      <c r="M1498" s="58"/>
      <c r="N1498" s="59"/>
      <c r="O1498" s="73"/>
    </row>
    <row r="1499" spans="1:15" x14ac:dyDescent="0.3">
      <c r="A1499" s="52">
        <v>10454</v>
      </c>
      <c r="B1499" s="53" t="s">
        <v>21</v>
      </c>
      <c r="C1499" s="54" t="s">
        <v>1019</v>
      </c>
      <c r="D1499" s="55" t="s">
        <v>74</v>
      </c>
      <c r="E1499" s="63"/>
      <c r="F1499" s="57"/>
      <c r="G1499" s="57"/>
      <c r="H1499" s="57"/>
      <c r="I1499" s="57"/>
      <c r="J1499" s="57"/>
      <c r="K1499" s="57"/>
      <c r="L1499" s="57"/>
      <c r="M1499" s="66"/>
      <c r="N1499" s="67"/>
      <c r="O1499" s="67"/>
    </row>
    <row r="1500" spans="1:15" ht="172.8" collapsed="1" x14ac:dyDescent="0.3">
      <c r="A1500" s="52">
        <v>10455</v>
      </c>
      <c r="B1500" s="53" t="s">
        <v>21</v>
      </c>
      <c r="C1500" s="72" t="s">
        <v>1020</v>
      </c>
      <c r="D1500" s="75" t="s">
        <v>76</v>
      </c>
      <c r="E1500" s="63" t="s">
        <v>36</v>
      </c>
      <c r="F1500" s="57"/>
      <c r="G1500" s="57"/>
      <c r="H1500" s="57"/>
      <c r="I1500" s="57"/>
      <c r="J1500" s="57"/>
      <c r="K1500" s="57"/>
      <c r="L1500" s="57">
        <f>SUM(J1501:J1502)</f>
        <v>206.04399999999998</v>
      </c>
      <c r="M1500" s="58">
        <v>206.04399999999998</v>
      </c>
      <c r="N1500" s="59"/>
      <c r="O1500" s="73">
        <f>+ROUND(M1500*N1500,2)</f>
        <v>0</v>
      </c>
    </row>
    <row r="1501" spans="1:15" x14ac:dyDescent="0.3">
      <c r="A1501" s="52">
        <v>10456</v>
      </c>
      <c r="B1501" s="53"/>
      <c r="C1501" s="72"/>
      <c r="D1501" s="76" t="s">
        <v>1001</v>
      </c>
      <c r="E1501" s="56"/>
      <c r="F1501" s="57">
        <v>1</v>
      </c>
      <c r="G1501" s="57">
        <v>97.763999999999996</v>
      </c>
      <c r="H1501" s="57"/>
      <c r="I1501" s="57"/>
      <c r="J1501" s="57">
        <f t="shared" ref="J1501:J1502" si="229">PRODUCT(F1501:I1501)</f>
        <v>97.763999999999996</v>
      </c>
      <c r="K1501" s="57"/>
      <c r="L1501" s="57"/>
      <c r="M1501" s="58"/>
      <c r="N1501" s="59"/>
      <c r="O1501" s="73"/>
    </row>
    <row r="1502" spans="1:15" x14ac:dyDescent="0.3">
      <c r="A1502" s="52">
        <v>10457</v>
      </c>
      <c r="B1502" s="53"/>
      <c r="C1502" s="72"/>
      <c r="D1502" s="76" t="s">
        <v>1007</v>
      </c>
      <c r="E1502" s="56"/>
      <c r="F1502" s="57">
        <v>1</v>
      </c>
      <c r="G1502" s="57">
        <v>108.28</v>
      </c>
      <c r="H1502" s="57"/>
      <c r="I1502" s="57"/>
      <c r="J1502" s="57">
        <f t="shared" si="229"/>
        <v>108.28</v>
      </c>
      <c r="K1502" s="57"/>
      <c r="L1502" s="57"/>
      <c r="M1502" s="58"/>
      <c r="N1502" s="59"/>
      <c r="O1502" s="73"/>
    </row>
    <row r="1503" spans="1:15" ht="115.2" collapsed="1" x14ac:dyDescent="0.3">
      <c r="A1503" s="52">
        <v>10458</v>
      </c>
      <c r="B1503" s="53" t="s">
        <v>21</v>
      </c>
      <c r="C1503" s="72" t="s">
        <v>1021</v>
      </c>
      <c r="D1503" s="75" t="s">
        <v>397</v>
      </c>
      <c r="E1503" s="63" t="s">
        <v>36</v>
      </c>
      <c r="F1503" s="57"/>
      <c r="G1503" s="57"/>
      <c r="H1503" s="57"/>
      <c r="I1503" s="57"/>
      <c r="J1503" s="57"/>
      <c r="K1503" s="57"/>
      <c r="L1503" s="57">
        <f>SUM(J1504:J1505)</f>
        <v>206.04399999999998</v>
      </c>
      <c r="M1503" s="58">
        <v>206.04399999999998</v>
      </c>
      <c r="N1503" s="59"/>
      <c r="O1503" s="73">
        <f>+ROUND(M1503*N1503,2)</f>
        <v>0</v>
      </c>
    </row>
    <row r="1504" spans="1:15" x14ac:dyDescent="0.3">
      <c r="A1504" s="52">
        <v>10459</v>
      </c>
      <c r="B1504" s="53"/>
      <c r="C1504" s="72"/>
      <c r="D1504" s="76" t="s">
        <v>1001</v>
      </c>
      <c r="E1504" s="56"/>
      <c r="F1504" s="57">
        <v>1</v>
      </c>
      <c r="G1504" s="57">
        <v>97.763999999999996</v>
      </c>
      <c r="H1504" s="57"/>
      <c r="I1504" s="57"/>
      <c r="J1504" s="57">
        <f t="shared" ref="J1504:J1505" si="230">PRODUCT(F1504:I1504)</f>
        <v>97.763999999999996</v>
      </c>
      <c r="K1504" s="57"/>
      <c r="L1504" s="57"/>
      <c r="M1504" s="58"/>
      <c r="N1504" s="59"/>
      <c r="O1504" s="73"/>
    </row>
    <row r="1505" spans="1:15" x14ac:dyDescent="0.3">
      <c r="A1505" s="52">
        <v>10460</v>
      </c>
      <c r="B1505" s="53"/>
      <c r="C1505" s="72"/>
      <c r="D1505" s="76" t="s">
        <v>1007</v>
      </c>
      <c r="E1505" s="56"/>
      <c r="F1505" s="57">
        <v>1</v>
      </c>
      <c r="G1505" s="57">
        <v>108.28</v>
      </c>
      <c r="H1505" s="57"/>
      <c r="I1505" s="57"/>
      <c r="J1505" s="57">
        <f t="shared" si="230"/>
        <v>108.28</v>
      </c>
      <c r="K1505" s="57"/>
      <c r="L1505" s="57"/>
      <c r="M1505" s="58"/>
      <c r="N1505" s="59"/>
      <c r="O1505" s="73"/>
    </row>
    <row r="1506" spans="1:15" ht="115.2" collapsed="1" x14ac:dyDescent="0.3">
      <c r="A1506" s="52">
        <v>10461</v>
      </c>
      <c r="B1506" s="53" t="s">
        <v>21</v>
      </c>
      <c r="C1506" s="72" t="s">
        <v>1022</v>
      </c>
      <c r="D1506" s="75" t="s">
        <v>1023</v>
      </c>
      <c r="E1506" s="63" t="s">
        <v>84</v>
      </c>
      <c r="F1506" s="57"/>
      <c r="G1506" s="57"/>
      <c r="H1506" s="57"/>
      <c r="I1506" s="57"/>
      <c r="J1506" s="57"/>
      <c r="K1506" s="57"/>
      <c r="L1506" s="57">
        <f>SUM(K1507:K1510)</f>
        <v>40.348999999999997</v>
      </c>
      <c r="M1506" s="58">
        <v>40.348999999999997</v>
      </c>
      <c r="N1506" s="59"/>
      <c r="O1506" s="73">
        <f>+ROUND(M1506*N1506,2)</f>
        <v>0</v>
      </c>
    </row>
    <row r="1507" spans="1:15" x14ac:dyDescent="0.3">
      <c r="A1507" s="52">
        <v>10462</v>
      </c>
      <c r="B1507" s="53"/>
      <c r="C1507" s="72"/>
      <c r="D1507" s="76" t="s">
        <v>1001</v>
      </c>
      <c r="E1507" s="56"/>
      <c r="F1507" s="57"/>
      <c r="G1507" s="57"/>
      <c r="H1507" s="57"/>
      <c r="I1507" s="57"/>
      <c r="J1507" s="57"/>
      <c r="K1507" s="57">
        <f>SUM(J1508:J1509)</f>
        <v>32.72</v>
      </c>
      <c r="L1507" s="57"/>
      <c r="M1507" s="58"/>
      <c r="N1507" s="59"/>
      <c r="O1507" s="73"/>
    </row>
    <row r="1508" spans="1:15" x14ac:dyDescent="0.3">
      <c r="A1508" s="52">
        <v>10463</v>
      </c>
      <c r="B1508" s="53"/>
      <c r="C1508" s="72"/>
      <c r="D1508" s="76" t="s">
        <v>1008</v>
      </c>
      <c r="E1508" s="56"/>
      <c r="F1508" s="57">
        <v>1</v>
      </c>
      <c r="G1508" s="57">
        <v>27.92</v>
      </c>
      <c r="H1508" s="57"/>
      <c r="I1508" s="57"/>
      <c r="J1508" s="57">
        <f>PRODUCT(F1508:I1508)</f>
        <v>27.92</v>
      </c>
      <c r="K1508" s="57"/>
      <c r="L1508" s="57"/>
      <c r="M1508" s="58"/>
      <c r="N1508" s="59"/>
      <c r="O1508" s="73"/>
    </row>
    <row r="1509" spans="1:15" x14ac:dyDescent="0.3">
      <c r="A1509" s="52">
        <v>10464</v>
      </c>
      <c r="B1509" s="53"/>
      <c r="C1509" s="72"/>
      <c r="D1509" s="76" t="s">
        <v>1009</v>
      </c>
      <c r="E1509" s="56"/>
      <c r="F1509" s="57">
        <v>2</v>
      </c>
      <c r="G1509" s="57">
        <v>2.4</v>
      </c>
      <c r="H1509" s="57"/>
      <c r="I1509" s="57"/>
      <c r="J1509" s="57">
        <f>PRODUCT(F1509:I1509)</f>
        <v>4.8</v>
      </c>
      <c r="K1509" s="57"/>
      <c r="L1509" s="57"/>
      <c r="M1509" s="58"/>
      <c r="N1509" s="59"/>
      <c r="O1509" s="73"/>
    </row>
    <row r="1510" spans="1:15" x14ac:dyDescent="0.3">
      <c r="A1510" s="52">
        <v>10465</v>
      </c>
      <c r="B1510" s="53"/>
      <c r="C1510" s="72"/>
      <c r="D1510" s="76" t="s">
        <v>1007</v>
      </c>
      <c r="E1510" s="56"/>
      <c r="F1510" s="57">
        <v>1</v>
      </c>
      <c r="G1510" s="57">
        <v>7.6289999999999996</v>
      </c>
      <c r="H1510" s="57"/>
      <c r="I1510" s="57"/>
      <c r="J1510" s="57"/>
      <c r="K1510" s="57">
        <f>PRODUCT(F1510:I1510)</f>
        <v>7.6289999999999996</v>
      </c>
      <c r="L1510" s="57"/>
      <c r="M1510" s="58"/>
      <c r="N1510" s="59"/>
      <c r="O1510" s="73"/>
    </row>
    <row r="1511" spans="1:15" ht="115.2" x14ac:dyDescent="0.3">
      <c r="A1511" s="52">
        <v>10466</v>
      </c>
      <c r="B1511" s="53"/>
      <c r="C1511" s="72"/>
      <c r="D1511" s="75" t="s">
        <v>690</v>
      </c>
      <c r="E1511" s="63" t="s">
        <v>84</v>
      </c>
      <c r="F1511" s="57"/>
      <c r="G1511" s="57"/>
      <c r="H1511" s="57"/>
      <c r="I1511" s="57"/>
      <c r="J1511" s="57"/>
      <c r="K1511" s="57"/>
      <c r="L1511" s="57">
        <f>K1512</f>
        <v>12.8</v>
      </c>
      <c r="M1511" s="58">
        <v>12.8</v>
      </c>
      <c r="N1511" s="59"/>
      <c r="O1511" s="73">
        <f>+ROUND(M1511*N1511,2)</f>
        <v>0</v>
      </c>
    </row>
    <row r="1512" spans="1:15" x14ac:dyDescent="0.3">
      <c r="A1512" s="52">
        <v>10467</v>
      </c>
      <c r="B1512" s="53"/>
      <c r="C1512" s="72"/>
      <c r="D1512" s="76" t="s">
        <v>1001</v>
      </c>
      <c r="E1512" s="56"/>
      <c r="F1512" s="57">
        <v>1</v>
      </c>
      <c r="G1512" s="57">
        <v>12.8</v>
      </c>
      <c r="H1512" s="57"/>
      <c r="I1512" s="57"/>
      <c r="J1512" s="57"/>
      <c r="K1512" s="57">
        <f>PRODUCT(F1512:I1512)</f>
        <v>12.8</v>
      </c>
      <c r="L1512" s="57"/>
      <c r="M1512" s="58"/>
      <c r="N1512" s="59"/>
      <c r="O1512" s="73"/>
    </row>
    <row r="1513" spans="1:15" x14ac:dyDescent="0.3">
      <c r="A1513" s="52">
        <v>10468</v>
      </c>
      <c r="B1513" s="53" t="s">
        <v>21</v>
      </c>
      <c r="C1513" s="54" t="s">
        <v>1024</v>
      </c>
      <c r="D1513" s="55" t="s">
        <v>408</v>
      </c>
      <c r="E1513" s="63"/>
      <c r="F1513" s="57"/>
      <c r="G1513" s="57"/>
      <c r="H1513" s="57"/>
      <c r="I1513" s="57"/>
      <c r="J1513" s="57"/>
      <c r="K1513" s="57"/>
      <c r="L1513" s="57"/>
      <c r="M1513" s="58"/>
      <c r="N1513" s="59"/>
      <c r="O1513" s="73"/>
    </row>
    <row r="1514" spans="1:15" ht="100.8" collapsed="1" x14ac:dyDescent="0.3">
      <c r="A1514" s="52">
        <v>10469</v>
      </c>
      <c r="B1514" s="53" t="s">
        <v>21</v>
      </c>
      <c r="C1514" s="72" t="s">
        <v>1025</v>
      </c>
      <c r="D1514" s="75" t="s">
        <v>410</v>
      </c>
      <c r="E1514" s="63" t="s">
        <v>84</v>
      </c>
      <c r="F1514" s="57"/>
      <c r="G1514" s="57"/>
      <c r="H1514" s="57"/>
      <c r="I1514" s="57"/>
      <c r="J1514" s="57"/>
      <c r="K1514" s="57"/>
      <c r="L1514" s="57">
        <f>SUM(K1515:K1519)</f>
        <v>29.15</v>
      </c>
      <c r="M1514" s="58">
        <v>29.15</v>
      </c>
      <c r="N1514" s="59"/>
      <c r="O1514" s="73">
        <f>+ROUND(M1514*N1514,2)</f>
        <v>0</v>
      </c>
    </row>
    <row r="1515" spans="1:15" x14ac:dyDescent="0.3">
      <c r="A1515" s="52">
        <v>10470</v>
      </c>
      <c r="B1515" s="53"/>
      <c r="C1515" s="72"/>
      <c r="D1515" s="76" t="s">
        <v>992</v>
      </c>
      <c r="E1515" s="63"/>
      <c r="F1515" s="57">
        <v>1</v>
      </c>
      <c r="G1515" s="57">
        <v>5.85</v>
      </c>
      <c r="H1515" s="57"/>
      <c r="I1515" s="57"/>
      <c r="J1515" s="57">
        <f t="shared" ref="J1515:J1518" si="231">PRODUCT(F1515:I1515)</f>
        <v>5.85</v>
      </c>
      <c r="K1515" s="57">
        <f>+J1515+J1516</f>
        <v>11.7</v>
      </c>
      <c r="L1515" s="57"/>
      <c r="M1515" s="66"/>
      <c r="N1515" s="67"/>
      <c r="O1515" s="67"/>
    </row>
    <row r="1516" spans="1:15" x14ac:dyDescent="0.3">
      <c r="A1516" s="52">
        <v>10471</v>
      </c>
      <c r="B1516" s="53"/>
      <c r="C1516" s="72"/>
      <c r="D1516" s="76"/>
      <c r="E1516" s="63"/>
      <c r="F1516" s="57">
        <v>1</v>
      </c>
      <c r="G1516" s="57">
        <v>5.85</v>
      </c>
      <c r="H1516" s="57"/>
      <c r="I1516" s="57"/>
      <c r="J1516" s="57">
        <f t="shared" si="231"/>
        <v>5.85</v>
      </c>
      <c r="K1516" s="57"/>
      <c r="L1516" s="57"/>
      <c r="M1516" s="66"/>
      <c r="N1516" s="67"/>
      <c r="O1516" s="67"/>
    </row>
    <row r="1517" spans="1:15" x14ac:dyDescent="0.3">
      <c r="A1517" s="52">
        <v>10472</v>
      </c>
      <c r="B1517" s="53"/>
      <c r="C1517" s="72"/>
      <c r="D1517" s="76" t="s">
        <v>1000</v>
      </c>
      <c r="E1517" s="63"/>
      <c r="F1517" s="57">
        <v>1</v>
      </c>
      <c r="G1517" s="57">
        <v>5.85</v>
      </c>
      <c r="H1517" s="57"/>
      <c r="I1517" s="57"/>
      <c r="J1517" s="57">
        <f t="shared" si="231"/>
        <v>5.85</v>
      </c>
      <c r="K1517" s="57">
        <f>+J1517+J1518</f>
        <v>11.7</v>
      </c>
      <c r="L1517" s="57"/>
      <c r="M1517" s="66"/>
      <c r="N1517" s="67"/>
      <c r="O1517" s="67"/>
    </row>
    <row r="1518" spans="1:15" x14ac:dyDescent="0.3">
      <c r="A1518" s="52">
        <v>10473</v>
      </c>
      <c r="B1518" s="53"/>
      <c r="C1518" s="72"/>
      <c r="D1518" s="76"/>
      <c r="E1518" s="63"/>
      <c r="F1518" s="57">
        <v>1</v>
      </c>
      <c r="G1518" s="57">
        <v>5.85</v>
      </c>
      <c r="H1518" s="57"/>
      <c r="I1518" s="57"/>
      <c r="J1518" s="57">
        <f t="shared" si="231"/>
        <v>5.85</v>
      </c>
      <c r="K1518" s="57"/>
      <c r="L1518" s="57"/>
      <c r="M1518" s="66"/>
      <c r="N1518" s="67"/>
      <c r="O1518" s="67"/>
    </row>
    <row r="1519" spans="1:15" x14ac:dyDescent="0.3">
      <c r="A1519" s="52">
        <v>10474</v>
      </c>
      <c r="B1519" s="53"/>
      <c r="C1519" s="72"/>
      <c r="D1519" s="76" t="s">
        <v>1001</v>
      </c>
      <c r="E1519" s="63"/>
      <c r="F1519" s="57">
        <v>1</v>
      </c>
      <c r="G1519" s="57">
        <v>5.75</v>
      </c>
      <c r="H1519" s="57"/>
      <c r="I1519" s="57"/>
      <c r="J1519" s="57"/>
      <c r="K1519" s="57">
        <f>PRODUCT(F1519:I1519)</f>
        <v>5.75</v>
      </c>
      <c r="L1519" s="57"/>
      <c r="M1519" s="66"/>
      <c r="N1519" s="67"/>
      <c r="O1519" s="67"/>
    </row>
    <row r="1520" spans="1:15" x14ac:dyDescent="0.3">
      <c r="A1520" s="52">
        <v>10475</v>
      </c>
      <c r="B1520" s="53"/>
      <c r="C1520" s="72"/>
      <c r="D1520" s="55" t="s">
        <v>878</v>
      </c>
      <c r="E1520" s="63"/>
      <c r="F1520" s="57"/>
      <c r="G1520" s="57"/>
      <c r="H1520" s="57"/>
      <c r="I1520" s="57"/>
      <c r="J1520" s="57"/>
      <c r="K1520" s="57"/>
      <c r="L1520" s="57"/>
      <c r="M1520" s="66"/>
      <c r="N1520" s="67"/>
      <c r="O1520" s="67"/>
    </row>
    <row r="1521" spans="1:15" ht="172.8" x14ac:dyDescent="0.3">
      <c r="A1521" s="52">
        <v>10476</v>
      </c>
      <c r="B1521" s="53"/>
      <c r="C1521" s="72"/>
      <c r="D1521" s="83" t="s">
        <v>1026</v>
      </c>
      <c r="E1521" s="56" t="s">
        <v>36</v>
      </c>
      <c r="F1521" s="57"/>
      <c r="G1521" s="57"/>
      <c r="H1521" s="57"/>
      <c r="I1521" s="57"/>
      <c r="J1521" s="57"/>
      <c r="K1521" s="57"/>
      <c r="L1521" s="57">
        <f>SUM(K1522:K1528)</f>
        <v>105.678</v>
      </c>
      <c r="M1521" s="58">
        <v>105.678</v>
      </c>
      <c r="N1521" s="59"/>
      <c r="O1521" s="73">
        <f>+ROUND(M1521*N1521,2)</f>
        <v>0</v>
      </c>
    </row>
    <row r="1522" spans="1:15" x14ac:dyDescent="0.3">
      <c r="A1522" s="52">
        <v>10477</v>
      </c>
      <c r="B1522" s="53"/>
      <c r="C1522" s="72"/>
      <c r="D1522" s="76" t="s">
        <v>1027</v>
      </c>
      <c r="E1522" s="56"/>
      <c r="F1522" s="57">
        <v>1</v>
      </c>
      <c r="G1522" s="57">
        <v>4.49</v>
      </c>
      <c r="H1522" s="57"/>
      <c r="I1522" s="57">
        <v>3</v>
      </c>
      <c r="J1522" s="57"/>
      <c r="K1522" s="57">
        <f>PRODUCT(F1522:I1522)</f>
        <v>13.47</v>
      </c>
      <c r="L1522" s="57"/>
      <c r="M1522" s="58"/>
      <c r="N1522" s="59"/>
      <c r="O1522" s="73"/>
    </row>
    <row r="1523" spans="1:15" x14ac:dyDescent="0.3">
      <c r="A1523" s="52">
        <v>10478</v>
      </c>
      <c r="B1523" s="53"/>
      <c r="C1523" s="72"/>
      <c r="D1523" s="76" t="s">
        <v>1028</v>
      </c>
      <c r="E1523" s="56"/>
      <c r="F1523" s="57">
        <v>1</v>
      </c>
      <c r="G1523" s="57">
        <v>1.9</v>
      </c>
      <c r="H1523" s="57"/>
      <c r="I1523" s="57">
        <v>3</v>
      </c>
      <c r="J1523" s="57"/>
      <c r="K1523" s="57">
        <f t="shared" ref="K1523:K1528" si="232">PRODUCT(F1523:I1523)</f>
        <v>5.6999999999999993</v>
      </c>
      <c r="L1523" s="57"/>
      <c r="M1523" s="58"/>
      <c r="N1523" s="59"/>
      <c r="O1523" s="73"/>
    </row>
    <row r="1524" spans="1:15" x14ac:dyDescent="0.3">
      <c r="A1524" s="52">
        <v>10479</v>
      </c>
      <c r="B1524" s="53"/>
      <c r="C1524" s="72"/>
      <c r="D1524" s="76" t="s">
        <v>1029</v>
      </c>
      <c r="E1524" s="56"/>
      <c r="F1524" s="57">
        <v>1</v>
      </c>
      <c r="G1524" s="57">
        <v>6.5410000000000004</v>
      </c>
      <c r="H1524" s="57"/>
      <c r="I1524" s="57">
        <v>3</v>
      </c>
      <c r="J1524" s="57"/>
      <c r="K1524" s="57">
        <f t="shared" si="232"/>
        <v>19.623000000000001</v>
      </c>
      <c r="L1524" s="57"/>
      <c r="M1524" s="58"/>
      <c r="N1524" s="59"/>
      <c r="O1524" s="73"/>
    </row>
    <row r="1525" spans="1:15" x14ac:dyDescent="0.3">
      <c r="A1525" s="52">
        <v>10480</v>
      </c>
      <c r="B1525" s="53"/>
      <c r="C1525" s="72"/>
      <c r="D1525" s="76" t="s">
        <v>1030</v>
      </c>
      <c r="E1525" s="56"/>
      <c r="F1525" s="57">
        <v>1</v>
      </c>
      <c r="G1525" s="57">
        <v>6.468</v>
      </c>
      <c r="H1525" s="57"/>
      <c r="I1525" s="57">
        <v>3</v>
      </c>
      <c r="J1525" s="57"/>
      <c r="K1525" s="57">
        <f t="shared" si="232"/>
        <v>19.404</v>
      </c>
      <c r="L1525" s="57"/>
      <c r="M1525" s="58"/>
      <c r="N1525" s="59"/>
      <c r="O1525" s="73"/>
    </row>
    <row r="1526" spans="1:15" x14ac:dyDescent="0.3">
      <c r="A1526" s="52">
        <v>10481</v>
      </c>
      <c r="B1526" s="53"/>
      <c r="C1526" s="72"/>
      <c r="D1526" s="76" t="s">
        <v>1031</v>
      </c>
      <c r="E1526" s="56"/>
      <c r="F1526" s="57">
        <v>1</v>
      </c>
      <c r="G1526" s="57">
        <v>2.8759999999999999</v>
      </c>
      <c r="H1526" s="57"/>
      <c r="I1526" s="57">
        <v>3</v>
      </c>
      <c r="J1526" s="57"/>
      <c r="K1526" s="57">
        <f t="shared" si="232"/>
        <v>8.6280000000000001</v>
      </c>
      <c r="L1526" s="57"/>
      <c r="M1526" s="58"/>
      <c r="N1526" s="59"/>
      <c r="O1526" s="73"/>
    </row>
    <row r="1527" spans="1:15" x14ac:dyDescent="0.3">
      <c r="A1527" s="52">
        <v>10482</v>
      </c>
      <c r="B1527" s="53"/>
      <c r="C1527" s="72"/>
      <c r="D1527" s="76" t="s">
        <v>1032</v>
      </c>
      <c r="E1527" s="56"/>
      <c r="F1527" s="57">
        <v>1</v>
      </c>
      <c r="G1527" s="57">
        <v>3.59</v>
      </c>
      <c r="H1527" s="57"/>
      <c r="I1527" s="57">
        <v>3</v>
      </c>
      <c r="J1527" s="57"/>
      <c r="K1527" s="57">
        <f t="shared" si="232"/>
        <v>10.77</v>
      </c>
      <c r="L1527" s="57"/>
      <c r="M1527" s="58"/>
      <c r="N1527" s="59"/>
      <c r="O1527" s="73"/>
    </row>
    <row r="1528" spans="1:15" x14ac:dyDescent="0.3">
      <c r="A1528" s="52">
        <v>10483</v>
      </c>
      <c r="B1528" s="53"/>
      <c r="C1528" s="72"/>
      <c r="D1528" s="76" t="s">
        <v>1033</v>
      </c>
      <c r="E1528" s="56"/>
      <c r="F1528" s="57">
        <v>1</v>
      </c>
      <c r="G1528" s="57">
        <v>9.3610000000000007</v>
      </c>
      <c r="H1528" s="57"/>
      <c r="I1528" s="57">
        <v>3</v>
      </c>
      <c r="J1528" s="57"/>
      <c r="K1528" s="57">
        <f t="shared" si="232"/>
        <v>28.083000000000002</v>
      </c>
      <c r="L1528" s="57"/>
      <c r="M1528" s="58"/>
      <c r="N1528" s="59"/>
      <c r="O1528" s="73"/>
    </row>
    <row r="1529" spans="1:15" ht="172.8" x14ac:dyDescent="0.3">
      <c r="A1529" s="52">
        <v>10484</v>
      </c>
      <c r="B1529" s="53" t="s">
        <v>21</v>
      </c>
      <c r="C1529" s="72" t="s">
        <v>1034</v>
      </c>
      <c r="D1529" s="75" t="s">
        <v>1035</v>
      </c>
      <c r="E1529" s="87" t="s">
        <v>89</v>
      </c>
      <c r="F1529" s="88"/>
      <c r="G1529" s="57"/>
      <c r="H1529" s="57"/>
      <c r="I1529" s="57"/>
      <c r="J1529" s="57"/>
      <c r="K1529" s="57"/>
      <c r="L1529" s="57">
        <f>+K1530</f>
        <v>1</v>
      </c>
      <c r="M1529" s="58">
        <v>1</v>
      </c>
      <c r="N1529" s="59"/>
      <c r="O1529" s="73">
        <f t="shared" ref="O1529" si="233">+ROUND(M1529*N1529,2)</f>
        <v>0</v>
      </c>
    </row>
    <row r="1530" spans="1:15" x14ac:dyDescent="0.3">
      <c r="A1530" s="52">
        <v>10485</v>
      </c>
      <c r="B1530" s="53"/>
      <c r="C1530" s="72"/>
      <c r="D1530" s="76" t="s">
        <v>1036</v>
      </c>
      <c r="E1530" s="87"/>
      <c r="F1530" s="88">
        <v>1</v>
      </c>
      <c r="G1530" s="57">
        <v>1</v>
      </c>
      <c r="H1530" s="57"/>
      <c r="I1530" s="57"/>
      <c r="J1530" s="57"/>
      <c r="K1530" s="57">
        <v>1</v>
      </c>
      <c r="L1530" s="57"/>
      <c r="M1530" s="58"/>
      <c r="N1530" s="59"/>
      <c r="O1530" s="73"/>
    </row>
    <row r="1531" spans="1:15" ht="273.60000000000002" x14ac:dyDescent="0.3">
      <c r="A1531" s="52">
        <v>10486</v>
      </c>
      <c r="B1531" s="53"/>
      <c r="C1531" s="72"/>
      <c r="D1531" s="75" t="s">
        <v>1037</v>
      </c>
      <c r="E1531" s="56" t="s">
        <v>36</v>
      </c>
      <c r="F1531" s="57"/>
      <c r="G1531" s="57"/>
      <c r="H1531" s="57"/>
      <c r="I1531" s="57"/>
      <c r="J1531" s="57"/>
      <c r="K1531" s="57"/>
      <c r="L1531" s="57">
        <f>K1532</f>
        <v>14.999400000000001</v>
      </c>
      <c r="M1531" s="58">
        <v>14.999000000000001</v>
      </c>
      <c r="N1531" s="59"/>
      <c r="O1531" s="73">
        <f>+ROUND(M1531*N1531,2)</f>
        <v>0</v>
      </c>
    </row>
    <row r="1532" spans="1:15" ht="15" customHeight="1" x14ac:dyDescent="0.3">
      <c r="A1532" s="52">
        <v>10487</v>
      </c>
      <c r="B1532" s="53"/>
      <c r="C1532" s="72"/>
      <c r="D1532" s="76" t="s">
        <v>1001</v>
      </c>
      <c r="E1532" s="56"/>
      <c r="F1532" s="57">
        <v>1</v>
      </c>
      <c r="G1532" s="57">
        <v>5.7690000000000001</v>
      </c>
      <c r="H1532" s="57"/>
      <c r="I1532" s="57">
        <v>2.6</v>
      </c>
      <c r="J1532" s="57"/>
      <c r="K1532" s="57">
        <f>PRODUCT(F1532:I1532)</f>
        <v>14.999400000000001</v>
      </c>
      <c r="L1532" s="57"/>
      <c r="M1532" s="58"/>
      <c r="N1532" s="59"/>
      <c r="O1532" s="73"/>
    </row>
    <row r="1533" spans="1:15" x14ac:dyDescent="0.3">
      <c r="A1533" s="52">
        <v>10488</v>
      </c>
      <c r="B1533" s="53" t="s">
        <v>21</v>
      </c>
      <c r="C1533" s="61" t="s">
        <v>1038</v>
      </c>
      <c r="D1533" s="62" t="s">
        <v>1039</v>
      </c>
      <c r="E1533" s="63"/>
      <c r="F1533" s="86"/>
      <c r="G1533" s="64"/>
      <c r="H1533" s="64"/>
      <c r="I1533" s="64"/>
      <c r="J1533" s="64"/>
      <c r="K1533" s="65">
        <f>SUM(O1533:O1550)</f>
        <v>0</v>
      </c>
      <c r="L1533" s="64"/>
      <c r="M1533" s="66"/>
      <c r="N1533" s="67"/>
      <c r="O1533" s="67"/>
    </row>
    <row r="1534" spans="1:15" ht="107.25" customHeight="1" x14ac:dyDescent="0.3">
      <c r="A1534" s="52">
        <v>10489</v>
      </c>
      <c r="B1534" s="53" t="s">
        <v>21</v>
      </c>
      <c r="C1534" s="54" t="s">
        <v>24</v>
      </c>
      <c r="D1534" s="75" t="s">
        <v>1040</v>
      </c>
      <c r="E1534" s="63"/>
      <c r="F1534" s="89"/>
      <c r="G1534" s="57"/>
      <c r="H1534" s="57"/>
      <c r="I1534" s="57"/>
      <c r="J1534" s="57"/>
      <c r="K1534" s="57"/>
      <c r="L1534" s="57"/>
      <c r="M1534" s="66"/>
      <c r="N1534" s="67"/>
      <c r="O1534" s="67"/>
    </row>
    <row r="1535" spans="1:15" x14ac:dyDescent="0.3">
      <c r="A1535" s="52">
        <v>10490</v>
      </c>
      <c r="B1535" s="53" t="s">
        <v>21</v>
      </c>
      <c r="C1535" s="54" t="s">
        <v>1041</v>
      </c>
      <c r="D1535" s="55" t="s">
        <v>33</v>
      </c>
      <c r="E1535" s="63"/>
      <c r="F1535" s="89"/>
      <c r="G1535" s="57"/>
      <c r="H1535" s="57"/>
      <c r="I1535" s="57"/>
      <c r="J1535" s="57"/>
      <c r="K1535" s="57"/>
      <c r="L1535" s="57"/>
      <c r="M1535" s="66"/>
      <c r="N1535" s="67"/>
      <c r="O1535" s="67"/>
    </row>
    <row r="1536" spans="1:15" ht="50.25" customHeight="1" x14ac:dyDescent="0.3">
      <c r="A1536" s="52">
        <v>10491</v>
      </c>
      <c r="B1536" s="53" t="s">
        <v>21</v>
      </c>
      <c r="C1536" s="72" t="s">
        <v>1042</v>
      </c>
      <c r="D1536" s="60" t="s">
        <v>1043</v>
      </c>
      <c r="E1536" s="56" t="s">
        <v>89</v>
      </c>
      <c r="F1536" s="57">
        <v>1</v>
      </c>
      <c r="G1536" s="57"/>
      <c r="H1536" s="57"/>
      <c r="I1536" s="57"/>
      <c r="J1536" s="57">
        <f>PRODUCT(F1536:I1536)</f>
        <v>1</v>
      </c>
      <c r="K1536" s="57"/>
      <c r="L1536" s="57">
        <f>+J1536</f>
        <v>1</v>
      </c>
      <c r="M1536" s="58">
        <v>1</v>
      </c>
      <c r="N1536" s="59"/>
      <c r="O1536" s="73">
        <f>+ROUND(M1536*N1536,2)</f>
        <v>0</v>
      </c>
    </row>
    <row r="1537" spans="1:15" ht="28.8" x14ac:dyDescent="0.3">
      <c r="A1537" s="52">
        <v>10492</v>
      </c>
      <c r="B1537" s="53" t="s">
        <v>21</v>
      </c>
      <c r="C1537" s="72" t="s">
        <v>1044</v>
      </c>
      <c r="D1537" s="60" t="s">
        <v>1045</v>
      </c>
      <c r="E1537" s="63" t="s">
        <v>89</v>
      </c>
      <c r="F1537" s="57">
        <v>3</v>
      </c>
      <c r="G1537" s="57"/>
      <c r="H1537" s="57"/>
      <c r="I1537" s="57"/>
      <c r="J1537" s="57">
        <f>PRODUCT(F1537:I1537)</f>
        <v>3</v>
      </c>
      <c r="K1537" s="57"/>
      <c r="L1537" s="57">
        <f>+J1537</f>
        <v>3</v>
      </c>
      <c r="M1537" s="58">
        <v>3</v>
      </c>
      <c r="N1537" s="59"/>
      <c r="O1537" s="73">
        <f>+ROUND(M1537*N1537,2)</f>
        <v>0</v>
      </c>
    </row>
    <row r="1538" spans="1:15" x14ac:dyDescent="0.3">
      <c r="A1538" s="52">
        <v>10493</v>
      </c>
      <c r="B1538" s="53" t="s">
        <v>21</v>
      </c>
      <c r="C1538" s="54" t="s">
        <v>1046</v>
      </c>
      <c r="D1538" s="55" t="s">
        <v>55</v>
      </c>
      <c r="E1538" s="63"/>
      <c r="F1538" s="89"/>
      <c r="G1538" s="57"/>
      <c r="H1538" s="57"/>
      <c r="I1538" s="57"/>
      <c r="J1538" s="57"/>
      <c r="K1538" s="57"/>
      <c r="L1538" s="57"/>
      <c r="M1538" s="66"/>
      <c r="N1538" s="67"/>
      <c r="O1538" s="67"/>
    </row>
    <row r="1539" spans="1:15" x14ac:dyDescent="0.3">
      <c r="A1539" s="52">
        <v>10494</v>
      </c>
      <c r="B1539" s="53" t="s">
        <v>21</v>
      </c>
      <c r="C1539" s="54" t="s">
        <v>1047</v>
      </c>
      <c r="D1539" s="55" t="s">
        <v>57</v>
      </c>
      <c r="E1539" s="63"/>
      <c r="F1539" s="89"/>
      <c r="G1539" s="57"/>
      <c r="H1539" s="57"/>
      <c r="I1539" s="57"/>
      <c r="J1539" s="57"/>
      <c r="K1539" s="57"/>
      <c r="L1539" s="57"/>
      <c r="M1539" s="66"/>
      <c r="N1539" s="67"/>
      <c r="O1539" s="67"/>
    </row>
    <row r="1540" spans="1:15" ht="303" customHeight="1" x14ac:dyDescent="0.3">
      <c r="A1540" s="52">
        <v>10495</v>
      </c>
      <c r="B1540" s="53" t="s">
        <v>21</v>
      </c>
      <c r="C1540" s="72" t="s">
        <v>1048</v>
      </c>
      <c r="D1540" s="75" t="s">
        <v>1049</v>
      </c>
      <c r="E1540" s="56" t="s">
        <v>36</v>
      </c>
      <c r="F1540" s="57">
        <v>1</v>
      </c>
      <c r="G1540" s="57">
        <f>7.2+2.95+2.75</f>
        <v>12.9</v>
      </c>
      <c r="H1540" s="57"/>
      <c r="I1540" s="57">
        <v>2.7</v>
      </c>
      <c r="J1540" s="57">
        <f t="shared" ref="J1540" si="234">PRODUCT(F1540:I1540)</f>
        <v>34.830000000000005</v>
      </c>
      <c r="K1540" s="57"/>
      <c r="L1540" s="57">
        <f>+J1540</f>
        <v>34.830000000000005</v>
      </c>
      <c r="M1540" s="58">
        <v>34.830000000000005</v>
      </c>
      <c r="N1540" s="59"/>
      <c r="O1540" s="73">
        <f>+ROUND(M1540*N1540,2)</f>
        <v>0</v>
      </c>
    </row>
    <row r="1541" spans="1:15" ht="86.4" x14ac:dyDescent="0.3">
      <c r="A1541" s="52">
        <v>10496</v>
      </c>
      <c r="B1541" s="53" t="s">
        <v>21</v>
      </c>
      <c r="C1541" s="72" t="s">
        <v>1050</v>
      </c>
      <c r="D1541" s="75" t="s">
        <v>63</v>
      </c>
      <c r="E1541" s="63" t="s">
        <v>36</v>
      </c>
      <c r="F1541" s="57">
        <v>2</v>
      </c>
      <c r="G1541" s="57">
        <f>7.2+5.57+2.95+2.76+1.47+2.95+2.65</f>
        <v>25.549999999999994</v>
      </c>
      <c r="H1541" s="57"/>
      <c r="I1541" s="57">
        <v>2.7</v>
      </c>
      <c r="J1541" s="57">
        <f>PRODUCT(F1541:I1541)</f>
        <v>137.96999999999997</v>
      </c>
      <c r="K1541" s="57"/>
      <c r="L1541" s="57">
        <f>+J1541</f>
        <v>137.96999999999997</v>
      </c>
      <c r="M1541" s="58">
        <v>68.984999999999985</v>
      </c>
      <c r="N1541" s="59"/>
      <c r="O1541" s="73">
        <f>+ROUND(M1541*N1541,2)</f>
        <v>0</v>
      </c>
    </row>
    <row r="1542" spans="1:15" x14ac:dyDescent="0.3">
      <c r="A1542" s="52">
        <v>10497</v>
      </c>
      <c r="B1542" s="53" t="s">
        <v>21</v>
      </c>
      <c r="C1542" s="54" t="s">
        <v>1051</v>
      </c>
      <c r="D1542" s="55" t="s">
        <v>86</v>
      </c>
      <c r="E1542" s="56"/>
      <c r="F1542" s="57"/>
      <c r="G1542" s="57"/>
      <c r="H1542" s="57"/>
      <c r="I1542" s="57"/>
      <c r="J1542" s="57"/>
      <c r="K1542" s="57"/>
      <c r="L1542" s="57"/>
      <c r="M1542" s="58"/>
      <c r="N1542" s="59"/>
      <c r="O1542" s="73"/>
    </row>
    <row r="1543" spans="1:15" ht="28.8" x14ac:dyDescent="0.3">
      <c r="A1543" s="52">
        <v>10498</v>
      </c>
      <c r="B1543" s="53" t="s">
        <v>21</v>
      </c>
      <c r="C1543" s="72" t="s">
        <v>1052</v>
      </c>
      <c r="D1543" s="75" t="s">
        <v>1053</v>
      </c>
      <c r="E1543" s="56" t="s">
        <v>89</v>
      </c>
      <c r="F1543" s="57">
        <v>2</v>
      </c>
      <c r="G1543" s="57"/>
      <c r="H1543" s="57"/>
      <c r="I1543" s="57"/>
      <c r="J1543" s="57">
        <f>PRODUCT(F1543:I1543)</f>
        <v>2</v>
      </c>
      <c r="K1543" s="57"/>
      <c r="L1543" s="57">
        <f>+J1543</f>
        <v>2</v>
      </c>
      <c r="M1543" s="58">
        <v>2</v>
      </c>
      <c r="N1543" s="59"/>
      <c r="O1543" s="73">
        <f>+ROUND(M1543*N1543,2)</f>
        <v>0</v>
      </c>
    </row>
    <row r="1544" spans="1:15" x14ac:dyDescent="0.3">
      <c r="A1544" s="52">
        <v>10499</v>
      </c>
      <c r="B1544" s="53" t="s">
        <v>21</v>
      </c>
      <c r="C1544" s="54" t="s">
        <v>1054</v>
      </c>
      <c r="D1544" s="55" t="s">
        <v>540</v>
      </c>
      <c r="E1544" s="56"/>
      <c r="F1544" s="57"/>
      <c r="G1544" s="57"/>
      <c r="H1544" s="57"/>
      <c r="I1544" s="57"/>
      <c r="J1544" s="57"/>
      <c r="K1544" s="57"/>
      <c r="L1544" s="57"/>
      <c r="M1544" s="58"/>
      <c r="N1544" s="59"/>
      <c r="O1544" s="73"/>
    </row>
    <row r="1545" spans="1:15" ht="43.2" x14ac:dyDescent="0.3">
      <c r="A1545" s="52">
        <v>10500</v>
      </c>
      <c r="B1545" s="53" t="s">
        <v>21</v>
      </c>
      <c r="C1545" s="72" t="s">
        <v>1055</v>
      </c>
      <c r="D1545" s="60" t="s">
        <v>1056</v>
      </c>
      <c r="E1545" s="56" t="s">
        <v>89</v>
      </c>
      <c r="F1545" s="57">
        <v>1</v>
      </c>
      <c r="G1545" s="57"/>
      <c r="H1545" s="57"/>
      <c r="I1545" s="57"/>
      <c r="J1545" s="57">
        <f t="shared" ref="J1545:J1550" si="235">PRODUCT(F1545:I1545)</f>
        <v>1</v>
      </c>
      <c r="K1545" s="57"/>
      <c r="L1545" s="57">
        <f>+J1545</f>
        <v>1</v>
      </c>
      <c r="M1545" s="58">
        <v>1</v>
      </c>
      <c r="N1545" s="59"/>
      <c r="O1545" s="73">
        <f>+ROUND(M1545*N1545,2)</f>
        <v>0</v>
      </c>
    </row>
    <row r="1546" spans="1:15" ht="115.2" x14ac:dyDescent="0.3">
      <c r="A1546" s="52">
        <v>10501</v>
      </c>
      <c r="B1546" s="53" t="s">
        <v>21</v>
      </c>
      <c r="C1546" s="72" t="s">
        <v>1057</v>
      </c>
      <c r="D1546" s="60" t="s">
        <v>1058</v>
      </c>
      <c r="E1546" s="56" t="s">
        <v>89</v>
      </c>
      <c r="F1546" s="57">
        <v>1</v>
      </c>
      <c r="G1546" s="57"/>
      <c r="H1546" s="57"/>
      <c r="I1546" s="57"/>
      <c r="J1546" s="57">
        <f t="shared" si="235"/>
        <v>1</v>
      </c>
      <c r="K1546" s="57"/>
      <c r="L1546" s="57">
        <f t="shared" ref="L1546:L1550" si="236">+J1546</f>
        <v>1</v>
      </c>
      <c r="M1546" s="58">
        <v>1</v>
      </c>
      <c r="N1546" s="59"/>
      <c r="O1546" s="73">
        <f t="shared" ref="O1546:O1550" si="237">+ROUND(M1546*N1546,2)</f>
        <v>0</v>
      </c>
    </row>
    <row r="1547" spans="1:15" ht="43.2" x14ac:dyDescent="0.3">
      <c r="A1547" s="52">
        <v>10502</v>
      </c>
      <c r="B1547" s="53" t="s">
        <v>21</v>
      </c>
      <c r="C1547" s="72" t="s">
        <v>1059</v>
      </c>
      <c r="D1547" s="60" t="s">
        <v>1060</v>
      </c>
      <c r="E1547" s="56" t="s">
        <v>89</v>
      </c>
      <c r="F1547" s="57">
        <v>1</v>
      </c>
      <c r="G1547" s="57"/>
      <c r="H1547" s="57"/>
      <c r="I1547" s="57"/>
      <c r="J1547" s="57">
        <f t="shared" si="235"/>
        <v>1</v>
      </c>
      <c r="K1547" s="57"/>
      <c r="L1547" s="57">
        <f t="shared" si="236"/>
        <v>1</v>
      </c>
      <c r="M1547" s="58">
        <v>1</v>
      </c>
      <c r="N1547" s="59"/>
      <c r="O1547" s="73">
        <f t="shared" si="237"/>
        <v>0</v>
      </c>
    </row>
    <row r="1548" spans="1:15" ht="43.2" x14ac:dyDescent="0.3">
      <c r="A1548" s="52">
        <v>10503</v>
      </c>
      <c r="B1548" s="53" t="s">
        <v>21</v>
      </c>
      <c r="C1548" s="72" t="s">
        <v>1061</v>
      </c>
      <c r="D1548" s="60" t="s">
        <v>548</v>
      </c>
      <c r="E1548" s="56" t="s">
        <v>89</v>
      </c>
      <c r="F1548" s="57">
        <v>1</v>
      </c>
      <c r="G1548" s="57"/>
      <c r="H1548" s="57"/>
      <c r="I1548" s="57"/>
      <c r="J1548" s="57">
        <f t="shared" si="235"/>
        <v>1</v>
      </c>
      <c r="K1548" s="57"/>
      <c r="L1548" s="57">
        <f t="shared" si="236"/>
        <v>1</v>
      </c>
      <c r="M1548" s="58">
        <v>1</v>
      </c>
      <c r="N1548" s="59"/>
      <c r="O1548" s="73">
        <f t="shared" si="237"/>
        <v>0</v>
      </c>
    </row>
    <row r="1549" spans="1:15" ht="86.4" x14ac:dyDescent="0.3">
      <c r="A1549" s="52">
        <v>10504</v>
      </c>
      <c r="B1549" s="53" t="s">
        <v>21</v>
      </c>
      <c r="C1549" s="72" t="s">
        <v>1062</v>
      </c>
      <c r="D1549" s="78" t="s">
        <v>1063</v>
      </c>
      <c r="E1549" s="56" t="s">
        <v>89</v>
      </c>
      <c r="F1549" s="57">
        <v>1</v>
      </c>
      <c r="G1549" s="57"/>
      <c r="H1549" s="57"/>
      <c r="I1549" s="57"/>
      <c r="J1549" s="57">
        <f t="shared" si="235"/>
        <v>1</v>
      </c>
      <c r="K1549" s="57"/>
      <c r="L1549" s="57">
        <f t="shared" si="236"/>
        <v>1</v>
      </c>
      <c r="M1549" s="58">
        <v>1</v>
      </c>
      <c r="N1549" s="59"/>
      <c r="O1549" s="73">
        <f t="shared" si="237"/>
        <v>0</v>
      </c>
    </row>
    <row r="1550" spans="1:15" ht="57.6" x14ac:dyDescent="0.3">
      <c r="A1550" s="52">
        <v>10505</v>
      </c>
      <c r="B1550" s="53" t="s">
        <v>21</v>
      </c>
      <c r="C1550" s="72" t="s">
        <v>1064</v>
      </c>
      <c r="D1550" s="78" t="s">
        <v>554</v>
      </c>
      <c r="E1550" s="56" t="s">
        <v>89</v>
      </c>
      <c r="F1550" s="57">
        <v>1</v>
      </c>
      <c r="G1550" s="57"/>
      <c r="H1550" s="57"/>
      <c r="I1550" s="57"/>
      <c r="J1550" s="57">
        <f t="shared" si="235"/>
        <v>1</v>
      </c>
      <c r="K1550" s="57"/>
      <c r="L1550" s="57">
        <f t="shared" si="236"/>
        <v>1</v>
      </c>
      <c r="M1550" s="58">
        <v>1</v>
      </c>
      <c r="N1550" s="59"/>
      <c r="O1550" s="73">
        <f t="shared" si="237"/>
        <v>0</v>
      </c>
    </row>
    <row r="1551" spans="1:15" x14ac:dyDescent="0.3">
      <c r="A1551" s="52">
        <v>10506</v>
      </c>
      <c r="B1551" s="53" t="s">
        <v>21</v>
      </c>
      <c r="C1551" s="90" t="s">
        <v>1065</v>
      </c>
      <c r="D1551" s="55" t="s">
        <v>1066</v>
      </c>
      <c r="E1551" s="56"/>
      <c r="F1551" s="64"/>
      <c r="G1551" s="64"/>
      <c r="H1551" s="64"/>
      <c r="I1551" s="64"/>
      <c r="J1551" s="64"/>
      <c r="K1551" s="65">
        <f>SUM(O1551:O1795)</f>
        <v>0</v>
      </c>
      <c r="L1551" s="64"/>
      <c r="M1551" s="58"/>
      <c r="N1551" s="59"/>
      <c r="O1551" s="59"/>
    </row>
    <row r="1552" spans="1:15" x14ac:dyDescent="0.3">
      <c r="A1552" s="52">
        <v>10507</v>
      </c>
      <c r="B1552" s="53" t="s">
        <v>21</v>
      </c>
      <c r="C1552" s="54" t="s">
        <v>1067</v>
      </c>
      <c r="D1552" s="55" t="s">
        <v>1068</v>
      </c>
      <c r="E1552" s="91"/>
      <c r="F1552" s="92"/>
      <c r="G1552" s="70"/>
      <c r="H1552" s="70"/>
      <c r="I1552" s="70"/>
      <c r="J1552" s="70"/>
      <c r="K1552" s="70"/>
      <c r="L1552" s="70"/>
      <c r="M1552" s="58"/>
      <c r="N1552" s="59"/>
      <c r="O1552" s="59"/>
    </row>
    <row r="1553" spans="1:15" x14ac:dyDescent="0.3">
      <c r="A1553" s="52">
        <v>10508</v>
      </c>
      <c r="B1553" s="53" t="s">
        <v>21</v>
      </c>
      <c r="C1553" s="54" t="s">
        <v>1069</v>
      </c>
      <c r="D1553" s="55" t="s">
        <v>1070</v>
      </c>
      <c r="E1553" s="93"/>
      <c r="F1553" s="94"/>
      <c r="G1553" s="95"/>
      <c r="H1553" s="95"/>
      <c r="I1553" s="95"/>
      <c r="J1553" s="95"/>
      <c r="K1553" s="95"/>
      <c r="L1553" s="95"/>
      <c r="M1553" s="58"/>
      <c r="N1553" s="59"/>
      <c r="O1553" s="59"/>
    </row>
    <row r="1554" spans="1:15" x14ac:dyDescent="0.3">
      <c r="A1554" s="52">
        <v>10509</v>
      </c>
      <c r="B1554" s="53" t="s">
        <v>21</v>
      </c>
      <c r="C1554" s="54" t="s">
        <v>1071</v>
      </c>
      <c r="D1554" s="55" t="s">
        <v>33</v>
      </c>
      <c r="E1554" s="63"/>
      <c r="F1554" s="57"/>
      <c r="G1554" s="57"/>
      <c r="H1554" s="57"/>
      <c r="I1554" s="57"/>
      <c r="J1554" s="57"/>
      <c r="K1554" s="57"/>
      <c r="L1554" s="57"/>
      <c r="M1554" s="66"/>
      <c r="N1554" s="67"/>
      <c r="O1554" s="67"/>
    </row>
    <row r="1555" spans="1:15" ht="120.75" customHeight="1" x14ac:dyDescent="0.3">
      <c r="A1555" s="52">
        <v>10510</v>
      </c>
      <c r="B1555" s="53" t="s">
        <v>21</v>
      </c>
      <c r="C1555" s="72" t="s">
        <v>1072</v>
      </c>
      <c r="D1555" s="60" t="s">
        <v>44</v>
      </c>
      <c r="E1555" s="63" t="s">
        <v>36</v>
      </c>
      <c r="F1555" s="57"/>
      <c r="G1555" s="57"/>
      <c r="H1555" s="57"/>
      <c r="I1555" s="57"/>
      <c r="J1555" s="57"/>
      <c r="K1555" s="57"/>
      <c r="L1555" s="57">
        <f>K1556</f>
        <v>4.0500000000000007</v>
      </c>
      <c r="M1555" s="58">
        <v>4.05</v>
      </c>
      <c r="N1555" s="59"/>
      <c r="O1555" s="73">
        <f>+ROUND(M1555*N1555,2)</f>
        <v>0</v>
      </c>
    </row>
    <row r="1556" spans="1:15" ht="15" customHeight="1" x14ac:dyDescent="0.3">
      <c r="A1556" s="52">
        <v>10511</v>
      </c>
      <c r="B1556" s="53"/>
      <c r="C1556" s="72"/>
      <c r="D1556" s="76" t="s">
        <v>1073</v>
      </c>
      <c r="E1556" s="63"/>
      <c r="F1556" s="57">
        <v>1</v>
      </c>
      <c r="G1556" s="57">
        <v>1.5</v>
      </c>
      <c r="H1556" s="57"/>
      <c r="I1556" s="57">
        <v>2.7</v>
      </c>
      <c r="J1556" s="57"/>
      <c r="K1556" s="57">
        <f>PRODUCT(F1556:I1556)</f>
        <v>4.0500000000000007</v>
      </c>
      <c r="L1556" s="57"/>
      <c r="M1556" s="58"/>
      <c r="N1556" s="59"/>
      <c r="O1556" s="73"/>
    </row>
    <row r="1557" spans="1:15" ht="72" x14ac:dyDescent="0.3">
      <c r="A1557" s="52">
        <v>10512</v>
      </c>
      <c r="B1557" s="53" t="s">
        <v>21</v>
      </c>
      <c r="C1557" s="72" t="s">
        <v>1074</v>
      </c>
      <c r="D1557" s="75" t="s">
        <v>1075</v>
      </c>
      <c r="E1557" s="63" t="s">
        <v>36</v>
      </c>
      <c r="F1557" s="57"/>
      <c r="G1557" s="57"/>
      <c r="H1557" s="57"/>
      <c r="I1557" s="57"/>
      <c r="J1557" s="57"/>
      <c r="K1557" s="57"/>
      <c r="L1557" s="57">
        <f>K1558</f>
        <v>15.984075000000001</v>
      </c>
      <c r="M1557" s="58">
        <v>15.984</v>
      </c>
      <c r="N1557" s="59"/>
      <c r="O1557" s="73">
        <f>+ROUND(M1557*N1557,2)</f>
        <v>0</v>
      </c>
    </row>
    <row r="1558" spans="1:15" x14ac:dyDescent="0.3">
      <c r="A1558" s="52">
        <v>10513</v>
      </c>
      <c r="B1558" s="53"/>
      <c r="C1558" s="72"/>
      <c r="D1558" s="76" t="s">
        <v>1076</v>
      </c>
      <c r="E1558" s="63"/>
      <c r="F1558" s="57">
        <v>1</v>
      </c>
      <c r="G1558" s="57">
        <f>((4.965+4.486)*1.15)+1.575+2.318+(1.605*0.9*0.15)+(4.3*0.9*0.15)+(3.15*0.9*0.15)</f>
        <v>15.984075000000001</v>
      </c>
      <c r="H1558" s="57"/>
      <c r="I1558" s="57"/>
      <c r="J1558" s="57"/>
      <c r="K1558" s="57">
        <f>PRODUCT(F1558:I1558)</f>
        <v>15.984075000000001</v>
      </c>
      <c r="L1558" s="57"/>
      <c r="M1558" s="58"/>
      <c r="N1558" s="59"/>
      <c r="O1558" s="73"/>
    </row>
    <row r="1559" spans="1:15" ht="43.2" x14ac:dyDescent="0.3">
      <c r="A1559" s="52">
        <v>10514</v>
      </c>
      <c r="B1559" s="53" t="s">
        <v>21</v>
      </c>
      <c r="C1559" s="72" t="s">
        <v>1077</v>
      </c>
      <c r="D1559" s="60" t="s">
        <v>1078</v>
      </c>
      <c r="E1559" s="63" t="s">
        <v>36</v>
      </c>
      <c r="F1559" s="57"/>
      <c r="G1559" s="57"/>
      <c r="H1559" s="57"/>
      <c r="I1559" s="57"/>
      <c r="J1559" s="57"/>
      <c r="K1559" s="57"/>
      <c r="L1559" s="57">
        <f>K1560</f>
        <v>24.84</v>
      </c>
      <c r="M1559" s="58">
        <v>24.84</v>
      </c>
      <c r="N1559" s="59"/>
      <c r="O1559" s="73">
        <f>+ROUND(M1559*N1559,2)</f>
        <v>0</v>
      </c>
    </row>
    <row r="1560" spans="1:15" x14ac:dyDescent="0.3">
      <c r="A1560" s="52">
        <v>10515</v>
      </c>
      <c r="B1560" s="53"/>
      <c r="C1560" s="72"/>
      <c r="D1560" s="76" t="s">
        <v>1076</v>
      </c>
      <c r="E1560" s="63"/>
      <c r="F1560" s="57">
        <v>1</v>
      </c>
      <c r="G1560" s="57">
        <f>(1.6+6.9+1.85)*2.4</f>
        <v>24.84</v>
      </c>
      <c r="H1560" s="57"/>
      <c r="I1560" s="57"/>
      <c r="J1560" s="57"/>
      <c r="K1560" s="57">
        <f>PRODUCT(F1560:I1560)</f>
        <v>24.84</v>
      </c>
      <c r="L1560" s="57"/>
      <c r="M1560" s="58"/>
      <c r="N1560" s="59"/>
      <c r="O1560" s="73"/>
    </row>
    <row r="1561" spans="1:15" ht="43.2" x14ac:dyDescent="0.3">
      <c r="A1561" s="52">
        <v>10516</v>
      </c>
      <c r="B1561" s="53" t="s">
        <v>21</v>
      </c>
      <c r="C1561" s="72" t="s">
        <v>1079</v>
      </c>
      <c r="D1561" s="60" t="s">
        <v>1080</v>
      </c>
      <c r="E1561" s="63" t="s">
        <v>36</v>
      </c>
      <c r="F1561" s="57"/>
      <c r="G1561" s="57"/>
      <c r="H1561" s="57"/>
      <c r="I1561" s="57"/>
      <c r="J1561" s="57"/>
      <c r="K1561" s="57"/>
      <c r="L1561" s="57">
        <f>K1562</f>
        <v>52</v>
      </c>
      <c r="M1561" s="58">
        <v>52</v>
      </c>
      <c r="N1561" s="59"/>
      <c r="O1561" s="73">
        <f>+ROUND(M1561*N1561,2)</f>
        <v>0</v>
      </c>
    </row>
    <row r="1562" spans="1:15" x14ac:dyDescent="0.3">
      <c r="A1562" s="52">
        <v>10517</v>
      </c>
      <c r="B1562" s="53"/>
      <c r="C1562" s="72"/>
      <c r="D1562" s="76" t="s">
        <v>1076</v>
      </c>
      <c r="E1562" s="63"/>
      <c r="F1562" s="57">
        <v>2</v>
      </c>
      <c r="G1562" s="57">
        <v>26</v>
      </c>
      <c r="H1562" s="57"/>
      <c r="I1562" s="57"/>
      <c r="J1562" s="57"/>
      <c r="K1562" s="57">
        <f>PRODUCT(F1562:I1562)</f>
        <v>52</v>
      </c>
      <c r="L1562" s="57"/>
      <c r="M1562" s="58"/>
      <c r="N1562" s="59"/>
      <c r="O1562" s="73"/>
    </row>
    <row r="1563" spans="1:15" x14ac:dyDescent="0.3">
      <c r="A1563" s="52">
        <v>10518</v>
      </c>
      <c r="B1563" s="53" t="s">
        <v>21</v>
      </c>
      <c r="C1563" s="54" t="s">
        <v>1081</v>
      </c>
      <c r="D1563" s="55" t="s">
        <v>55</v>
      </c>
      <c r="E1563" s="63"/>
      <c r="F1563" s="57"/>
      <c r="G1563" s="57"/>
      <c r="H1563" s="57"/>
      <c r="I1563" s="57"/>
      <c r="J1563" s="57"/>
      <c r="K1563" s="57"/>
      <c r="L1563" s="57"/>
      <c r="M1563" s="66"/>
      <c r="N1563" s="67"/>
      <c r="O1563" s="67"/>
    </row>
    <row r="1564" spans="1:15" x14ac:dyDescent="0.3">
      <c r="A1564" s="52">
        <v>10519</v>
      </c>
      <c r="B1564" s="53" t="s">
        <v>21</v>
      </c>
      <c r="C1564" s="54" t="s">
        <v>1082</v>
      </c>
      <c r="D1564" s="55" t="s">
        <v>57</v>
      </c>
      <c r="E1564" s="63"/>
      <c r="F1564" s="57"/>
      <c r="G1564" s="57"/>
      <c r="H1564" s="57"/>
      <c r="I1564" s="57"/>
      <c r="J1564" s="57"/>
      <c r="K1564" s="57"/>
      <c r="L1564" s="57"/>
      <c r="M1564" s="66"/>
      <c r="N1564" s="67"/>
      <c r="O1564" s="67"/>
    </row>
    <row r="1565" spans="1:15" ht="244.8" x14ac:dyDescent="0.3">
      <c r="A1565" s="52">
        <v>10520</v>
      </c>
      <c r="B1565" s="53" t="s">
        <v>21</v>
      </c>
      <c r="C1565" s="72" t="s">
        <v>1083</v>
      </c>
      <c r="D1565" s="75" t="s">
        <v>1084</v>
      </c>
      <c r="E1565" s="63" t="s">
        <v>89</v>
      </c>
      <c r="F1565" s="57">
        <v>1</v>
      </c>
      <c r="G1565" s="57"/>
      <c r="H1565" s="57"/>
      <c r="I1565" s="57"/>
      <c r="J1565" s="57">
        <f t="shared" ref="J1565:J1566" si="238">PRODUCT(F1565:I1565)</f>
        <v>1</v>
      </c>
      <c r="K1565" s="57"/>
      <c r="L1565" s="57">
        <f>+J1565</f>
        <v>1</v>
      </c>
      <c r="M1565" s="58">
        <v>1</v>
      </c>
      <c r="N1565" s="59"/>
      <c r="O1565" s="73">
        <f>+ROUND(M1565*N1565,2)</f>
        <v>0</v>
      </c>
    </row>
    <row r="1566" spans="1:15" ht="244.8" x14ac:dyDescent="0.3">
      <c r="A1566" s="52">
        <v>10521</v>
      </c>
      <c r="B1566" s="53"/>
      <c r="C1566" s="72"/>
      <c r="D1566" s="75" t="s">
        <v>1085</v>
      </c>
      <c r="E1566" s="63" t="s">
        <v>89</v>
      </c>
      <c r="F1566" s="57">
        <v>1</v>
      </c>
      <c r="G1566" s="57"/>
      <c r="H1566" s="57"/>
      <c r="I1566" s="57"/>
      <c r="J1566" s="57">
        <f t="shared" si="238"/>
        <v>1</v>
      </c>
      <c r="K1566" s="57"/>
      <c r="L1566" s="57">
        <f>+J1566</f>
        <v>1</v>
      </c>
      <c r="M1566" s="58">
        <v>1</v>
      </c>
      <c r="N1566" s="59"/>
      <c r="O1566" s="73">
        <f>+ROUND(M1566*N1566,2)</f>
        <v>0</v>
      </c>
    </row>
    <row r="1567" spans="1:15" x14ac:dyDescent="0.3">
      <c r="A1567" s="52">
        <v>10522</v>
      </c>
      <c r="B1567" s="53" t="s">
        <v>21</v>
      </c>
      <c r="C1567" s="54" t="s">
        <v>1086</v>
      </c>
      <c r="D1567" s="55" t="s">
        <v>70</v>
      </c>
      <c r="E1567" s="63"/>
      <c r="F1567" s="57"/>
      <c r="G1567" s="57"/>
      <c r="H1567" s="57"/>
      <c r="I1567" s="57"/>
      <c r="J1567" s="57"/>
      <c r="K1567" s="57"/>
      <c r="L1567" s="57"/>
      <c r="M1567" s="66"/>
      <c r="N1567" s="67"/>
      <c r="O1567" s="67"/>
    </row>
    <row r="1568" spans="1:15" ht="86.4" x14ac:dyDescent="0.3">
      <c r="A1568" s="52">
        <v>10523</v>
      </c>
      <c r="B1568" s="53" t="s">
        <v>21</v>
      </c>
      <c r="C1568" s="72" t="s">
        <v>1087</v>
      </c>
      <c r="D1568" s="75" t="s">
        <v>1088</v>
      </c>
      <c r="E1568" s="63" t="s">
        <v>36</v>
      </c>
      <c r="F1568" s="57">
        <v>1</v>
      </c>
      <c r="G1568" s="57">
        <v>11.8</v>
      </c>
      <c r="H1568" s="57">
        <v>1.9</v>
      </c>
      <c r="I1568" s="57"/>
      <c r="J1568" s="57">
        <f t="shared" ref="J1568" si="239">PRODUCT(F1568:I1568)</f>
        <v>22.42</v>
      </c>
      <c r="K1568" s="57"/>
      <c r="L1568" s="57">
        <f>+J1568</f>
        <v>22.42</v>
      </c>
      <c r="M1568" s="58">
        <v>22.42</v>
      </c>
      <c r="N1568" s="59"/>
      <c r="O1568" s="73">
        <f>+ROUND(M1568*N1568,2)</f>
        <v>0</v>
      </c>
    </row>
    <row r="1569" spans="1:16" x14ac:dyDescent="0.3">
      <c r="A1569" s="52">
        <v>10524</v>
      </c>
      <c r="B1569" s="53" t="s">
        <v>21</v>
      </c>
      <c r="C1569" s="54" t="s">
        <v>1089</v>
      </c>
      <c r="D1569" s="55" t="s">
        <v>74</v>
      </c>
      <c r="E1569" s="63"/>
      <c r="F1569" s="57"/>
      <c r="G1569" s="57"/>
      <c r="H1569" s="57"/>
      <c r="I1569" s="57"/>
      <c r="J1569" s="57"/>
      <c r="K1569" s="57"/>
      <c r="L1569" s="57"/>
      <c r="M1569" s="66"/>
      <c r="N1569" s="67"/>
      <c r="O1569" s="67"/>
    </row>
    <row r="1570" spans="1:16" ht="172.8" x14ac:dyDescent="0.3">
      <c r="A1570" s="52">
        <v>10525</v>
      </c>
      <c r="B1570" s="53" t="s">
        <v>21</v>
      </c>
      <c r="C1570" s="72" t="s">
        <v>1090</v>
      </c>
      <c r="D1570" s="75" t="s">
        <v>76</v>
      </c>
      <c r="E1570" s="63" t="s">
        <v>36</v>
      </c>
      <c r="F1570" s="57"/>
      <c r="G1570" s="57"/>
      <c r="H1570" s="57"/>
      <c r="I1570" s="57"/>
      <c r="J1570" s="57"/>
      <c r="K1570" s="57">
        <f>SUM(J1571:J1573)</f>
        <v>14.827499999999999</v>
      </c>
      <c r="L1570" s="57">
        <f>K1570</f>
        <v>14.827499999999999</v>
      </c>
      <c r="M1570" s="58">
        <v>14.827999999999999</v>
      </c>
      <c r="N1570" s="59"/>
      <c r="O1570" s="73">
        <f>+ROUND(M1570*N1570,2)</f>
        <v>0</v>
      </c>
    </row>
    <row r="1571" spans="1:16" x14ac:dyDescent="0.3">
      <c r="A1571" s="52">
        <v>10526</v>
      </c>
      <c r="B1571" s="53"/>
      <c r="C1571" s="72"/>
      <c r="D1571" s="76" t="s">
        <v>394</v>
      </c>
      <c r="E1571" s="63"/>
      <c r="F1571" s="57">
        <v>1</v>
      </c>
      <c r="G1571" s="57">
        <v>1.45</v>
      </c>
      <c r="H1571" s="57">
        <v>1.45</v>
      </c>
      <c r="I1571" s="57"/>
      <c r="J1571" s="57">
        <f>PRODUCT(F1571:I1571)</f>
        <v>2.1025</v>
      </c>
      <c r="K1571" s="57"/>
      <c r="L1571" s="57"/>
      <c r="M1571" s="58"/>
      <c r="N1571" s="59"/>
      <c r="O1571" s="73"/>
    </row>
    <row r="1572" spans="1:16" collapsed="1" x14ac:dyDescent="0.3">
      <c r="A1572" s="52">
        <v>10527</v>
      </c>
      <c r="B1572" s="53"/>
      <c r="C1572" s="72"/>
      <c r="D1572" s="76" t="s">
        <v>394</v>
      </c>
      <c r="E1572" s="63"/>
      <c r="F1572" s="57">
        <v>1</v>
      </c>
      <c r="G1572" s="57">
        <v>1.75</v>
      </c>
      <c r="H1572" s="57">
        <v>2.2999999999999998</v>
      </c>
      <c r="I1572" s="57"/>
      <c r="J1572" s="57">
        <f>PRODUCT(F1572:I1572)</f>
        <v>4.0249999999999995</v>
      </c>
      <c r="K1572" s="57"/>
      <c r="L1572" s="57"/>
      <c r="M1572" s="58"/>
      <c r="N1572" s="59"/>
      <c r="O1572" s="73"/>
    </row>
    <row r="1573" spans="1:16" ht="14.25" customHeight="1" x14ac:dyDescent="0.3">
      <c r="A1573" s="52">
        <v>10528</v>
      </c>
      <c r="B1573" s="53"/>
      <c r="C1573" s="72"/>
      <c r="D1573" s="76" t="s">
        <v>1091</v>
      </c>
      <c r="E1573" s="56"/>
      <c r="F1573" s="57">
        <f>10+10</f>
        <v>20</v>
      </c>
      <c r="G1573" s="57">
        <v>1.45</v>
      </c>
      <c r="H1573" s="57">
        <v>0.3</v>
      </c>
      <c r="I1573" s="57"/>
      <c r="J1573" s="57">
        <f>PRODUCT(F1573:I1573)</f>
        <v>8.6999999999999993</v>
      </c>
      <c r="K1573" s="57"/>
      <c r="L1573" s="57"/>
      <c r="M1573" s="58"/>
      <c r="N1573" s="59"/>
      <c r="O1573" s="73"/>
    </row>
    <row r="1574" spans="1:16" ht="115.2" collapsed="1" x14ac:dyDescent="0.3">
      <c r="A1574" s="52">
        <v>10529</v>
      </c>
      <c r="B1574" s="53" t="s">
        <v>21</v>
      </c>
      <c r="C1574" s="72" t="s">
        <v>1092</v>
      </c>
      <c r="D1574" s="75" t="s">
        <v>1093</v>
      </c>
      <c r="E1574" s="63" t="s">
        <v>36</v>
      </c>
      <c r="F1574" s="57"/>
      <c r="G1574" s="57"/>
      <c r="H1574" s="57"/>
      <c r="I1574" s="57"/>
      <c r="J1574" s="57"/>
      <c r="K1574" s="57">
        <f>SUM(J1575:J1578)</f>
        <v>20.767499999999998</v>
      </c>
      <c r="L1574" s="57">
        <f>K1574</f>
        <v>20.767499999999998</v>
      </c>
      <c r="M1574" s="58">
        <v>20.768000000000001</v>
      </c>
      <c r="N1574" s="59"/>
      <c r="O1574" s="73">
        <f>+ROUND(M1574*N1574,2)</f>
        <v>0</v>
      </c>
    </row>
    <row r="1575" spans="1:16" x14ac:dyDescent="0.3">
      <c r="A1575" s="52">
        <v>10530</v>
      </c>
      <c r="B1575" s="53"/>
      <c r="C1575" s="72"/>
      <c r="D1575" s="76" t="s">
        <v>394</v>
      </c>
      <c r="E1575" s="63"/>
      <c r="F1575" s="57">
        <v>1</v>
      </c>
      <c r="G1575" s="57">
        <v>1.45</v>
      </c>
      <c r="H1575" s="57">
        <v>1.45</v>
      </c>
      <c r="I1575" s="57"/>
      <c r="J1575" s="57">
        <f>PRODUCT(F1575:I1575)</f>
        <v>2.1025</v>
      </c>
      <c r="K1575" s="57"/>
      <c r="L1575" s="57"/>
      <c r="M1575" s="58"/>
      <c r="N1575" s="59"/>
      <c r="O1575" s="73"/>
    </row>
    <row r="1576" spans="1:16" x14ac:dyDescent="0.3">
      <c r="A1576" s="52">
        <v>10531</v>
      </c>
      <c r="B1576" s="53"/>
      <c r="C1576" s="72"/>
      <c r="D1576" s="76" t="s">
        <v>394</v>
      </c>
      <c r="E1576" s="63"/>
      <c r="F1576" s="57">
        <v>1</v>
      </c>
      <c r="G1576" s="57">
        <v>1.75</v>
      </c>
      <c r="H1576" s="57">
        <v>2.2999999999999998</v>
      </c>
      <c r="I1576" s="57"/>
      <c r="J1576" s="57">
        <f>PRODUCT(F1576:I1576)</f>
        <v>4.0249999999999995</v>
      </c>
      <c r="K1576" s="57"/>
      <c r="L1576" s="57"/>
      <c r="M1576" s="58"/>
      <c r="N1576" s="59"/>
      <c r="O1576" s="73"/>
    </row>
    <row r="1577" spans="1:16" x14ac:dyDescent="0.3">
      <c r="A1577" s="52">
        <v>10532</v>
      </c>
      <c r="B1577" s="53"/>
      <c r="C1577" s="72"/>
      <c r="D1577" s="76" t="s">
        <v>393</v>
      </c>
      <c r="E1577" s="56"/>
      <c r="F1577" s="57">
        <f>10+10</f>
        <v>20</v>
      </c>
      <c r="G1577" s="57">
        <v>1.45</v>
      </c>
      <c r="H1577" s="57">
        <v>0.3</v>
      </c>
      <c r="I1577" s="57"/>
      <c r="J1577" s="57">
        <f>PRODUCT(F1577:I1577)</f>
        <v>8.6999999999999993</v>
      </c>
      <c r="K1577" s="57"/>
      <c r="L1577" s="57"/>
      <c r="M1577" s="58"/>
      <c r="N1577" s="59"/>
      <c r="O1577" s="73"/>
    </row>
    <row r="1578" spans="1:16" x14ac:dyDescent="0.3">
      <c r="A1578" s="52">
        <v>10533</v>
      </c>
      <c r="B1578" s="53"/>
      <c r="C1578" s="72"/>
      <c r="D1578" s="76" t="s">
        <v>399</v>
      </c>
      <c r="E1578" s="56"/>
      <c r="F1578" s="57">
        <v>22</v>
      </c>
      <c r="G1578" s="57">
        <v>1.5</v>
      </c>
      <c r="H1578" s="57">
        <v>0.18</v>
      </c>
      <c r="I1578" s="57"/>
      <c r="J1578" s="57">
        <f t="shared" ref="J1578" si="240">PRODUCT(F1578:I1578)</f>
        <v>5.9399999999999995</v>
      </c>
      <c r="K1578" s="57"/>
      <c r="L1578" s="57"/>
      <c r="M1578" s="58"/>
      <c r="N1578" s="59"/>
      <c r="O1578" s="73"/>
    </row>
    <row r="1579" spans="1:16" x14ac:dyDescent="0.3">
      <c r="A1579" s="52">
        <v>10534</v>
      </c>
      <c r="B1579" s="53" t="s">
        <v>21</v>
      </c>
      <c r="C1579" s="54" t="s">
        <v>1094</v>
      </c>
      <c r="D1579" s="55" t="s">
        <v>408</v>
      </c>
      <c r="E1579" s="63"/>
      <c r="F1579" s="57"/>
      <c r="G1579" s="57"/>
      <c r="H1579" s="57"/>
      <c r="I1579" s="57"/>
      <c r="J1579" s="57"/>
      <c r="K1579" s="57"/>
      <c r="L1579" s="57"/>
      <c r="M1579" s="66"/>
      <c r="N1579" s="67"/>
      <c r="O1579" s="67"/>
    </row>
    <row r="1580" spans="1:16" ht="72" x14ac:dyDescent="0.3">
      <c r="A1580" s="52">
        <v>10535</v>
      </c>
      <c r="B1580" s="53" t="s">
        <v>21</v>
      </c>
      <c r="C1580" s="72" t="s">
        <v>1095</v>
      </c>
      <c r="D1580" s="75" t="s">
        <v>1096</v>
      </c>
      <c r="E1580" s="87" t="s">
        <v>84</v>
      </c>
      <c r="F1580" s="88">
        <v>1</v>
      </c>
      <c r="G1580" s="57">
        <v>10.4</v>
      </c>
      <c r="H1580" s="57"/>
      <c r="I1580" s="57"/>
      <c r="J1580" s="57"/>
      <c r="K1580" s="57">
        <f>PRODUCT(F1580:I1580)</f>
        <v>10.4</v>
      </c>
      <c r="L1580" s="57">
        <f>K1580</f>
        <v>10.4</v>
      </c>
      <c r="M1580" s="58">
        <v>10.4</v>
      </c>
      <c r="N1580" s="59"/>
      <c r="O1580" s="73">
        <f>+ROUND(M1580*N1580,2)</f>
        <v>0</v>
      </c>
    </row>
    <row r="1581" spans="1:16" x14ac:dyDescent="0.3">
      <c r="A1581" s="52">
        <v>10536</v>
      </c>
      <c r="B1581" s="53" t="s">
        <v>21</v>
      </c>
      <c r="C1581" s="54" t="s">
        <v>1097</v>
      </c>
      <c r="D1581" s="55" t="s">
        <v>974</v>
      </c>
      <c r="E1581" s="96"/>
      <c r="F1581" s="94"/>
      <c r="G1581" s="95"/>
      <c r="H1581" s="95"/>
      <c r="I1581" s="95"/>
      <c r="J1581" s="95"/>
      <c r="K1581" s="95"/>
      <c r="L1581" s="95"/>
      <c r="M1581" s="58"/>
      <c r="N1581" s="59"/>
      <c r="O1581" s="59"/>
      <c r="P1581" s="111"/>
    </row>
    <row r="1582" spans="1:16" x14ac:dyDescent="0.3">
      <c r="A1582" s="52">
        <v>10537</v>
      </c>
      <c r="B1582" s="53" t="s">
        <v>21</v>
      </c>
      <c r="C1582" s="54" t="s">
        <v>1098</v>
      </c>
      <c r="D1582" s="55" t="s">
        <v>33</v>
      </c>
      <c r="E1582" s="63"/>
      <c r="F1582" s="57"/>
      <c r="G1582" s="57"/>
      <c r="H1582" s="57"/>
      <c r="I1582" s="57"/>
      <c r="J1582" s="57"/>
      <c r="K1582" s="57"/>
      <c r="L1582" s="57"/>
      <c r="M1582" s="66"/>
      <c r="N1582" s="67"/>
      <c r="O1582" s="67"/>
    </row>
    <row r="1583" spans="1:16" ht="43.2" x14ac:dyDescent="0.3">
      <c r="A1583" s="52">
        <v>10538</v>
      </c>
      <c r="B1583" s="53"/>
      <c r="C1583" s="54"/>
      <c r="D1583" s="60" t="s">
        <v>239</v>
      </c>
      <c r="E1583" s="63" t="s">
        <v>36</v>
      </c>
      <c r="F1583" s="57"/>
      <c r="G1583" s="57"/>
      <c r="H1583" s="57"/>
      <c r="I1583" s="57"/>
      <c r="J1583" s="57"/>
      <c r="K1583" s="57"/>
      <c r="L1583" s="57">
        <f>SUM(K1584:K1586)</f>
        <v>66.812000000000012</v>
      </c>
      <c r="M1583" s="58">
        <v>66.811999999999998</v>
      </c>
      <c r="N1583" s="59"/>
      <c r="O1583" s="73">
        <f>+ROUND(M1583*N1583,2)</f>
        <v>0</v>
      </c>
    </row>
    <row r="1584" spans="1:16" x14ac:dyDescent="0.3">
      <c r="A1584" s="52">
        <v>10539</v>
      </c>
      <c r="B1584" s="53"/>
      <c r="C1584" s="54"/>
      <c r="D1584" s="76" t="s">
        <v>1099</v>
      </c>
      <c r="E1584" s="63"/>
      <c r="F1584" s="57">
        <v>1</v>
      </c>
      <c r="G1584" s="57">
        <v>28.141999999999999</v>
      </c>
      <c r="H1584" s="57"/>
      <c r="I1584" s="57"/>
      <c r="J1584" s="57"/>
      <c r="K1584" s="57">
        <f>PRODUCT(F1584:I1584)</f>
        <v>28.141999999999999</v>
      </c>
      <c r="L1584" s="57"/>
      <c r="M1584" s="58"/>
      <c r="N1584" s="59"/>
      <c r="O1584" s="73"/>
    </row>
    <row r="1585" spans="1:15" x14ac:dyDescent="0.3">
      <c r="A1585" s="52">
        <v>10540</v>
      </c>
      <c r="B1585" s="53"/>
      <c r="C1585" s="54"/>
      <c r="D1585" s="76" t="s">
        <v>1100</v>
      </c>
      <c r="E1585" s="63"/>
      <c r="F1585" s="57">
        <v>1</v>
      </c>
      <c r="G1585" s="57">
        <v>19.335000000000001</v>
      </c>
      <c r="H1585" s="57"/>
      <c r="I1585" s="57"/>
      <c r="J1585" s="57"/>
      <c r="K1585" s="57">
        <f>PRODUCT(F1585:I1585)</f>
        <v>19.335000000000001</v>
      </c>
      <c r="L1585" s="57"/>
      <c r="M1585" s="58"/>
      <c r="N1585" s="59"/>
      <c r="O1585" s="73"/>
    </row>
    <row r="1586" spans="1:15" x14ac:dyDescent="0.3">
      <c r="A1586" s="52">
        <v>10541</v>
      </c>
      <c r="B1586" s="53"/>
      <c r="C1586" s="54"/>
      <c r="D1586" s="76" t="s">
        <v>1101</v>
      </c>
      <c r="E1586" s="63"/>
      <c r="F1586" s="57">
        <v>1</v>
      </c>
      <c r="G1586" s="57">
        <v>19.335000000000001</v>
      </c>
      <c r="H1586" s="57"/>
      <c r="I1586" s="57"/>
      <c r="J1586" s="57"/>
      <c r="K1586" s="57">
        <f>PRODUCT(F1586:I1586)</f>
        <v>19.335000000000001</v>
      </c>
      <c r="L1586" s="57"/>
      <c r="M1586" s="58"/>
      <c r="N1586" s="59"/>
      <c r="O1586" s="73"/>
    </row>
    <row r="1587" spans="1:15" ht="72" x14ac:dyDescent="0.3">
      <c r="A1587" s="52">
        <v>10542</v>
      </c>
      <c r="B1587" s="53"/>
      <c r="C1587" s="54"/>
      <c r="D1587" s="60" t="s">
        <v>1102</v>
      </c>
      <c r="E1587" s="63" t="s">
        <v>36</v>
      </c>
      <c r="F1587" s="57"/>
      <c r="G1587" s="57"/>
      <c r="H1587" s="57"/>
      <c r="I1587" s="57"/>
      <c r="J1587" s="57"/>
      <c r="K1587" s="57"/>
      <c r="L1587" s="57">
        <f>SUM(K1588:K1600)</f>
        <v>689.92750000000001</v>
      </c>
      <c r="M1587" s="58">
        <v>689.928</v>
      </c>
      <c r="N1587" s="59"/>
      <c r="O1587" s="73">
        <f>+ROUND(M1587*N1587,2)</f>
        <v>0</v>
      </c>
    </row>
    <row r="1588" spans="1:15" x14ac:dyDescent="0.3">
      <c r="A1588" s="52">
        <v>10543</v>
      </c>
      <c r="B1588" s="53"/>
      <c r="C1588" s="54"/>
      <c r="D1588" s="76" t="s">
        <v>1103</v>
      </c>
      <c r="E1588" s="63"/>
      <c r="F1588" s="57">
        <v>1</v>
      </c>
      <c r="G1588" s="57">
        <v>78.94</v>
      </c>
      <c r="H1588" s="57"/>
      <c r="I1588" s="57">
        <v>2.5</v>
      </c>
      <c r="J1588" s="57"/>
      <c r="K1588" s="57">
        <f t="shared" ref="K1588:K1590" si="241">PRODUCT(F1588:I1588)</f>
        <v>197.35</v>
      </c>
      <c r="L1588" s="57"/>
      <c r="M1588" s="58"/>
      <c r="N1588" s="59"/>
      <c r="O1588" s="73"/>
    </row>
    <row r="1589" spans="1:15" x14ac:dyDescent="0.3">
      <c r="A1589" s="52">
        <v>10544</v>
      </c>
      <c r="B1589" s="53"/>
      <c r="C1589" s="54"/>
      <c r="D1589" s="76" t="s">
        <v>1104</v>
      </c>
      <c r="E1589" s="63"/>
      <c r="F1589" s="57">
        <v>2</v>
      </c>
      <c r="G1589" s="57">
        <v>17.728999999999999</v>
      </c>
      <c r="H1589" s="57"/>
      <c r="I1589" s="57">
        <v>0.5</v>
      </c>
      <c r="J1589" s="57"/>
      <c r="K1589" s="57">
        <f t="shared" si="241"/>
        <v>17.728999999999999</v>
      </c>
      <c r="L1589" s="57"/>
      <c r="M1589" s="58"/>
      <c r="N1589" s="59"/>
      <c r="O1589" s="73"/>
    </row>
    <row r="1590" spans="1:15" x14ac:dyDescent="0.3">
      <c r="A1590" s="52">
        <v>10545</v>
      </c>
      <c r="B1590" s="53"/>
      <c r="C1590" s="54"/>
      <c r="D1590" s="76" t="s">
        <v>1105</v>
      </c>
      <c r="E1590" s="63"/>
      <c r="F1590" s="57">
        <v>2</v>
      </c>
      <c r="G1590" s="57">
        <v>47.268999999999998</v>
      </c>
      <c r="H1590" s="57"/>
      <c r="I1590" s="57"/>
      <c r="J1590" s="57"/>
      <c r="K1590" s="57">
        <f t="shared" si="241"/>
        <v>94.537999999999997</v>
      </c>
      <c r="L1590" s="57"/>
      <c r="M1590" s="58"/>
      <c r="N1590" s="59"/>
      <c r="O1590" s="73"/>
    </row>
    <row r="1591" spans="1:15" ht="57.6" x14ac:dyDescent="0.3">
      <c r="A1591" s="52">
        <v>10546</v>
      </c>
      <c r="B1591" s="53"/>
      <c r="C1591" s="54"/>
      <c r="D1591" s="60" t="s">
        <v>1106</v>
      </c>
      <c r="E1591" s="63" t="s">
        <v>36</v>
      </c>
      <c r="F1591" s="57"/>
      <c r="G1591" s="57"/>
      <c r="H1591" s="57"/>
      <c r="I1591" s="57"/>
      <c r="J1591" s="57"/>
      <c r="K1591" s="57"/>
      <c r="L1591" s="57">
        <f>SUM(K1592:K1594)</f>
        <v>260.673</v>
      </c>
      <c r="M1591" s="58">
        <v>260.673</v>
      </c>
      <c r="N1591" s="59"/>
      <c r="O1591" s="73">
        <f>+ROUND(M1591*N1591,2)</f>
        <v>0</v>
      </c>
    </row>
    <row r="1592" spans="1:15" x14ac:dyDescent="0.3">
      <c r="A1592" s="52">
        <v>10547</v>
      </c>
      <c r="B1592" s="53"/>
      <c r="C1592" s="54"/>
      <c r="D1592" s="76" t="s">
        <v>1099</v>
      </c>
      <c r="E1592" s="63"/>
      <c r="F1592" s="57">
        <v>1</v>
      </c>
      <c r="G1592" s="57">
        <v>38.765999999999998</v>
      </c>
      <c r="H1592" s="57"/>
      <c r="I1592" s="57"/>
      <c r="J1592" s="57"/>
      <c r="K1592" s="57">
        <f>PRODUCT(F1592:I1592)</f>
        <v>38.765999999999998</v>
      </c>
      <c r="L1592" s="57"/>
      <c r="M1592" s="58"/>
      <c r="N1592" s="59"/>
      <c r="O1592" s="73"/>
    </row>
    <row r="1593" spans="1:15" ht="57.6" x14ac:dyDescent="0.3">
      <c r="A1593" s="52">
        <v>10548</v>
      </c>
      <c r="B1593" s="53"/>
      <c r="C1593" s="54"/>
      <c r="D1593" s="60" t="s">
        <v>1107</v>
      </c>
      <c r="E1593" s="63" t="s">
        <v>36</v>
      </c>
      <c r="F1593" s="57"/>
      <c r="G1593" s="57"/>
      <c r="H1593" s="57"/>
      <c r="I1593" s="57"/>
      <c r="J1593" s="57"/>
      <c r="K1593" s="57"/>
      <c r="L1593" s="57">
        <f>SUM(K1594:K1600)</f>
        <v>341.54450000000003</v>
      </c>
      <c r="M1593" s="58">
        <v>341.54500000000002</v>
      </c>
      <c r="N1593" s="59"/>
      <c r="O1593" s="73">
        <f>+ROUND(M1593*N1593,2)</f>
        <v>0</v>
      </c>
    </row>
    <row r="1594" spans="1:15" x14ac:dyDescent="0.3">
      <c r="A1594" s="52">
        <v>10549</v>
      </c>
      <c r="B1594" s="53"/>
      <c r="C1594" s="54"/>
      <c r="D1594" s="76" t="s">
        <v>1099</v>
      </c>
      <c r="E1594" s="63"/>
      <c r="F1594" s="57">
        <v>1</v>
      </c>
      <c r="G1594" s="57">
        <v>221.90700000000001</v>
      </c>
      <c r="H1594" s="57"/>
      <c r="I1594" s="57"/>
      <c r="J1594" s="57"/>
      <c r="K1594" s="57">
        <f>PRODUCT(F1594:I1594)</f>
        <v>221.90700000000001</v>
      </c>
      <c r="L1594" s="57"/>
      <c r="M1594" s="58"/>
      <c r="N1594" s="59"/>
      <c r="O1594" s="73"/>
    </row>
    <row r="1595" spans="1:15" ht="43.2" x14ac:dyDescent="0.3">
      <c r="A1595" s="52">
        <v>10550</v>
      </c>
      <c r="B1595" s="53"/>
      <c r="C1595" s="54"/>
      <c r="D1595" s="60" t="s">
        <v>1108</v>
      </c>
      <c r="E1595" s="63" t="s">
        <v>36</v>
      </c>
      <c r="F1595" s="57"/>
      <c r="G1595" s="57"/>
      <c r="H1595" s="57"/>
      <c r="I1595" s="57"/>
      <c r="J1595" s="57"/>
      <c r="K1595" s="57"/>
      <c r="L1595" s="57">
        <f>SUM(K1596:K1600)</f>
        <v>119.63749999999999</v>
      </c>
      <c r="M1595" s="58">
        <v>119.63800000000001</v>
      </c>
      <c r="N1595" s="59"/>
      <c r="O1595" s="73">
        <f>+ROUND(M1595*N1595,2)</f>
        <v>0</v>
      </c>
    </row>
    <row r="1596" spans="1:15" x14ac:dyDescent="0.3">
      <c r="A1596" s="52">
        <v>10551</v>
      </c>
      <c r="B1596" s="53"/>
      <c r="C1596" s="54"/>
      <c r="D1596" s="76" t="s">
        <v>1109</v>
      </c>
      <c r="E1596" s="63"/>
      <c r="F1596" s="57">
        <v>2</v>
      </c>
      <c r="G1596" s="57">
        <v>3.2</v>
      </c>
      <c r="H1596" s="57"/>
      <c r="I1596" s="57">
        <v>4.25</v>
      </c>
      <c r="J1596" s="57"/>
      <c r="K1596" s="57">
        <f>PRODUCT(F1596:I1596)</f>
        <v>27.200000000000003</v>
      </c>
      <c r="L1596" s="57"/>
      <c r="M1596" s="58"/>
      <c r="N1596" s="59"/>
      <c r="O1596" s="73"/>
    </row>
    <row r="1597" spans="1:15" x14ac:dyDescent="0.3">
      <c r="A1597" s="52">
        <v>10552</v>
      </c>
      <c r="B1597" s="53"/>
      <c r="C1597" s="54"/>
      <c r="D1597" s="76" t="s">
        <v>1110</v>
      </c>
      <c r="E1597" s="63"/>
      <c r="F1597" s="57">
        <v>1</v>
      </c>
      <c r="G1597" s="57">
        <v>17.399999999999999</v>
      </c>
      <c r="H1597" s="57"/>
      <c r="I1597" s="57">
        <v>4.25</v>
      </c>
      <c r="J1597" s="57"/>
      <c r="K1597" s="57">
        <f>PRODUCT(F1597:I1597)</f>
        <v>73.949999999999989</v>
      </c>
      <c r="L1597" s="57"/>
      <c r="M1597" s="58"/>
      <c r="N1597" s="59"/>
      <c r="O1597" s="73"/>
    </row>
    <row r="1598" spans="1:15" ht="57.6" x14ac:dyDescent="0.3">
      <c r="A1598" s="52">
        <v>10553</v>
      </c>
      <c r="B1598" s="53"/>
      <c r="C1598" s="54"/>
      <c r="D1598" s="60" t="s">
        <v>1111</v>
      </c>
      <c r="E1598" s="63" t="s">
        <v>36</v>
      </c>
      <c r="F1598" s="57"/>
      <c r="G1598" s="57"/>
      <c r="H1598" s="57"/>
      <c r="I1598" s="57"/>
      <c r="J1598" s="57"/>
      <c r="K1598" s="57"/>
      <c r="L1598" s="57">
        <f>SUM(K1599:K1600)</f>
        <v>18.487499999999997</v>
      </c>
      <c r="M1598" s="58">
        <v>18.488</v>
      </c>
      <c r="N1598" s="59"/>
      <c r="O1598" s="73">
        <f>+ROUND(M1598*N1598,2)</f>
        <v>0</v>
      </c>
    </row>
    <row r="1599" spans="1:15" x14ac:dyDescent="0.3">
      <c r="A1599" s="52">
        <v>10554</v>
      </c>
      <c r="B1599" s="53"/>
      <c r="C1599" s="54"/>
      <c r="D1599" s="76" t="s">
        <v>1112</v>
      </c>
      <c r="E1599" s="63"/>
      <c r="F1599" s="57">
        <v>1</v>
      </c>
      <c r="G1599" s="57">
        <v>7.25</v>
      </c>
      <c r="H1599" s="57"/>
      <c r="I1599" s="57">
        <v>2.0499999999999998</v>
      </c>
      <c r="J1599" s="57"/>
      <c r="K1599" s="57">
        <f>PRODUCT(F1599:I1599)</f>
        <v>14.862499999999999</v>
      </c>
      <c r="L1599" s="57"/>
      <c r="M1599" s="58"/>
      <c r="N1599" s="59"/>
      <c r="O1599" s="73"/>
    </row>
    <row r="1600" spans="1:15" x14ac:dyDescent="0.3">
      <c r="A1600" s="52">
        <v>10555</v>
      </c>
      <c r="B1600" s="53"/>
      <c r="C1600" s="54"/>
      <c r="D1600" s="76" t="s">
        <v>1113</v>
      </c>
      <c r="E1600" s="63"/>
      <c r="F1600" s="57">
        <v>1</v>
      </c>
      <c r="G1600" s="57">
        <f>0.5*7.25</f>
        <v>3.625</v>
      </c>
      <c r="H1600" s="57"/>
      <c r="I1600" s="57"/>
      <c r="J1600" s="57"/>
      <c r="K1600" s="57">
        <f>PRODUCT(F1600:I1600)</f>
        <v>3.625</v>
      </c>
      <c r="L1600" s="57"/>
      <c r="M1600" s="58"/>
      <c r="N1600" s="59"/>
      <c r="O1600" s="73"/>
    </row>
    <row r="1601" spans="1:15" ht="78.75" customHeight="1" x14ac:dyDescent="0.3">
      <c r="A1601" s="52">
        <v>10556</v>
      </c>
      <c r="B1601" s="53" t="s">
        <v>21</v>
      </c>
      <c r="C1601" s="72" t="s">
        <v>1114</v>
      </c>
      <c r="D1601" s="60" t="s">
        <v>1115</v>
      </c>
      <c r="E1601" s="63" t="s">
        <v>89</v>
      </c>
      <c r="F1601" s="57">
        <v>1</v>
      </c>
      <c r="G1601" s="57"/>
      <c r="H1601" s="57"/>
      <c r="I1601" s="57"/>
      <c r="J1601" s="57">
        <f t="shared" ref="J1601:J1605" si="242">PRODUCT(F1601:I1601)</f>
        <v>1</v>
      </c>
      <c r="K1601" s="57"/>
      <c r="L1601" s="57">
        <f t="shared" ref="L1601:L1605" si="243">+J1601</f>
        <v>1</v>
      </c>
      <c r="M1601" s="58">
        <v>1</v>
      </c>
      <c r="N1601" s="59"/>
      <c r="O1601" s="73">
        <f t="shared" ref="O1601:O1605" si="244">+ROUND(M1601*N1601,2)</f>
        <v>0</v>
      </c>
    </row>
    <row r="1602" spans="1:15" ht="72" x14ac:dyDescent="0.3">
      <c r="A1602" s="52">
        <v>10557</v>
      </c>
      <c r="B1602" s="53" t="s">
        <v>21</v>
      </c>
      <c r="C1602" s="72" t="s">
        <v>1116</v>
      </c>
      <c r="D1602" s="75" t="s">
        <v>1117</v>
      </c>
      <c r="E1602" s="63" t="s">
        <v>36</v>
      </c>
      <c r="F1602" s="57">
        <v>1</v>
      </c>
      <c r="G1602" s="57">
        <v>10.195</v>
      </c>
      <c r="H1602" s="57"/>
      <c r="I1602" s="57">
        <v>2</v>
      </c>
      <c r="J1602" s="57">
        <f t="shared" si="242"/>
        <v>20.39</v>
      </c>
      <c r="K1602" s="57"/>
      <c r="L1602" s="57">
        <f t="shared" si="243"/>
        <v>20.39</v>
      </c>
      <c r="M1602" s="58">
        <v>20.39</v>
      </c>
      <c r="N1602" s="59"/>
      <c r="O1602" s="73">
        <f t="shared" si="244"/>
        <v>0</v>
      </c>
    </row>
    <row r="1603" spans="1:15" ht="43.2" x14ac:dyDescent="0.3">
      <c r="A1603" s="52">
        <v>10558</v>
      </c>
      <c r="B1603" s="53" t="s">
        <v>21</v>
      </c>
      <c r="C1603" s="72" t="s">
        <v>1118</v>
      </c>
      <c r="D1603" s="75" t="s">
        <v>1119</v>
      </c>
      <c r="E1603" s="63" t="s">
        <v>36</v>
      </c>
      <c r="F1603" s="57">
        <v>1</v>
      </c>
      <c r="G1603" s="57">
        <v>13.86</v>
      </c>
      <c r="H1603" s="57"/>
      <c r="I1603" s="57"/>
      <c r="J1603" s="57">
        <f t="shared" si="242"/>
        <v>13.86</v>
      </c>
      <c r="K1603" s="57"/>
      <c r="L1603" s="57">
        <f t="shared" si="243"/>
        <v>13.86</v>
      </c>
      <c r="M1603" s="58">
        <v>13.86</v>
      </c>
      <c r="N1603" s="59"/>
      <c r="O1603" s="73">
        <f t="shared" si="244"/>
        <v>0</v>
      </c>
    </row>
    <row r="1604" spans="1:15" ht="57.6" x14ac:dyDescent="0.3">
      <c r="A1604" s="52">
        <v>10559</v>
      </c>
      <c r="B1604" s="53" t="s">
        <v>21</v>
      </c>
      <c r="C1604" s="72" t="s">
        <v>1120</v>
      </c>
      <c r="D1604" s="60" t="s">
        <v>1121</v>
      </c>
      <c r="E1604" s="63" t="s">
        <v>84</v>
      </c>
      <c r="F1604" s="57">
        <v>1</v>
      </c>
      <c r="G1604" s="57">
        <v>23.254000000000001</v>
      </c>
      <c r="H1604" s="57"/>
      <c r="I1604" s="57"/>
      <c r="J1604" s="57">
        <f t="shared" si="242"/>
        <v>23.254000000000001</v>
      </c>
      <c r="K1604" s="57"/>
      <c r="L1604" s="57">
        <f t="shared" si="243"/>
        <v>23.254000000000001</v>
      </c>
      <c r="M1604" s="58">
        <v>23.254000000000001</v>
      </c>
      <c r="N1604" s="59"/>
      <c r="O1604" s="73">
        <f t="shared" si="244"/>
        <v>0</v>
      </c>
    </row>
    <row r="1605" spans="1:15" ht="45" customHeight="1" x14ac:dyDescent="0.3">
      <c r="A1605" s="52">
        <v>10560</v>
      </c>
      <c r="B1605" s="53" t="s">
        <v>21</v>
      </c>
      <c r="C1605" s="72" t="s">
        <v>1122</v>
      </c>
      <c r="D1605" s="75" t="s">
        <v>1123</v>
      </c>
      <c r="E1605" s="63" t="s">
        <v>84</v>
      </c>
      <c r="F1605" s="57">
        <v>1</v>
      </c>
      <c r="G1605" s="57">
        <v>22.888000000000002</v>
      </c>
      <c r="H1605" s="57"/>
      <c r="I1605" s="57"/>
      <c r="J1605" s="57">
        <f t="shared" si="242"/>
        <v>22.888000000000002</v>
      </c>
      <c r="K1605" s="57"/>
      <c r="L1605" s="57">
        <f t="shared" si="243"/>
        <v>22.888000000000002</v>
      </c>
      <c r="M1605" s="58">
        <v>22.888000000000002</v>
      </c>
      <c r="N1605" s="59"/>
      <c r="O1605" s="73">
        <f t="shared" si="244"/>
        <v>0</v>
      </c>
    </row>
    <row r="1606" spans="1:15" x14ac:dyDescent="0.3">
      <c r="A1606" s="52">
        <v>10561</v>
      </c>
      <c r="B1606" s="53" t="s">
        <v>21</v>
      </c>
      <c r="C1606" s="54" t="s">
        <v>1124</v>
      </c>
      <c r="D1606" s="55" t="s">
        <v>55</v>
      </c>
      <c r="E1606" s="63"/>
      <c r="F1606" s="57"/>
      <c r="G1606" s="57"/>
      <c r="H1606" s="57"/>
      <c r="I1606" s="57"/>
      <c r="J1606" s="57"/>
      <c r="K1606" s="57"/>
      <c r="L1606" s="57"/>
      <c r="M1606" s="66"/>
      <c r="N1606" s="67"/>
      <c r="O1606" s="67"/>
    </row>
    <row r="1607" spans="1:15" x14ac:dyDescent="0.3">
      <c r="A1607" s="52">
        <v>10562</v>
      </c>
      <c r="B1607" s="53" t="s">
        <v>21</v>
      </c>
      <c r="C1607" s="54" t="s">
        <v>1125</v>
      </c>
      <c r="D1607" s="55" t="s">
        <v>57</v>
      </c>
      <c r="E1607" s="56"/>
      <c r="F1607" s="57"/>
      <c r="G1607" s="57"/>
      <c r="H1607" s="57"/>
      <c r="I1607" s="57"/>
      <c r="J1607" s="57"/>
      <c r="K1607" s="57"/>
      <c r="L1607" s="57"/>
      <c r="M1607" s="58"/>
      <c r="N1607" s="59"/>
      <c r="O1607" s="73"/>
    </row>
    <row r="1608" spans="1:15" ht="230.4" x14ac:dyDescent="0.3">
      <c r="A1608" s="52">
        <v>10563</v>
      </c>
      <c r="B1608" s="53" t="s">
        <v>21</v>
      </c>
      <c r="C1608" s="72" t="s">
        <v>1126</v>
      </c>
      <c r="D1608" s="75" t="s">
        <v>1127</v>
      </c>
      <c r="E1608" s="56" t="s">
        <v>36</v>
      </c>
      <c r="F1608" s="57"/>
      <c r="G1608" s="57"/>
      <c r="H1608" s="57"/>
      <c r="I1608" s="57"/>
      <c r="J1608" s="57"/>
      <c r="K1608" s="57"/>
      <c r="L1608" s="57">
        <f>SUM(K1609:K1612)</f>
        <v>34.75</v>
      </c>
      <c r="M1608" s="58">
        <v>34.75</v>
      </c>
      <c r="N1608" s="59"/>
      <c r="O1608" s="73">
        <f>+ROUND(M1608*N1608,2)</f>
        <v>0</v>
      </c>
    </row>
    <row r="1609" spans="1:15" x14ac:dyDescent="0.3">
      <c r="A1609" s="52">
        <v>10564</v>
      </c>
      <c r="B1609" s="53"/>
      <c r="C1609" s="72"/>
      <c r="D1609" s="76" t="s">
        <v>1128</v>
      </c>
      <c r="E1609" s="56"/>
      <c r="F1609" s="57">
        <v>1</v>
      </c>
      <c r="G1609" s="57">
        <v>7.35</v>
      </c>
      <c r="H1609" s="57"/>
      <c r="I1609" s="57">
        <v>2.5</v>
      </c>
      <c r="J1609" s="57"/>
      <c r="K1609" s="57">
        <f>PRODUCT(F1609:I1609)</f>
        <v>18.375</v>
      </c>
      <c r="L1609" s="57"/>
      <c r="M1609" s="58"/>
      <c r="N1609" s="59"/>
      <c r="O1609" s="73"/>
    </row>
    <row r="1610" spans="1:15" x14ac:dyDescent="0.3">
      <c r="A1610" s="52">
        <v>10565</v>
      </c>
      <c r="B1610" s="53"/>
      <c r="C1610" s="72"/>
      <c r="D1610" s="76" t="s">
        <v>1129</v>
      </c>
      <c r="E1610" s="56"/>
      <c r="F1610" s="57">
        <v>1</v>
      </c>
      <c r="G1610" s="57">
        <f>1.2*2</f>
        <v>2.4</v>
      </c>
      <c r="H1610" s="57"/>
      <c r="I1610" s="57">
        <v>2.5</v>
      </c>
      <c r="J1610" s="57"/>
      <c r="K1610" s="57">
        <f t="shared" ref="K1610:K1612" si="245">PRODUCT(F1610:I1610)</f>
        <v>6</v>
      </c>
      <c r="L1610" s="57"/>
      <c r="M1610" s="58"/>
      <c r="N1610" s="59"/>
      <c r="O1610" s="73"/>
    </row>
    <row r="1611" spans="1:15" x14ac:dyDescent="0.3">
      <c r="A1611" s="52">
        <v>10566</v>
      </c>
      <c r="B1611" s="53"/>
      <c r="C1611" s="72"/>
      <c r="D1611" s="76" t="s">
        <v>1130</v>
      </c>
      <c r="E1611" s="56"/>
      <c r="F1611" s="57">
        <v>1</v>
      </c>
      <c r="G1611" s="57">
        <f>1.2*2</f>
        <v>2.4</v>
      </c>
      <c r="H1611" s="57"/>
      <c r="I1611" s="57">
        <v>2.5</v>
      </c>
      <c r="J1611" s="57"/>
      <c r="K1611" s="57">
        <f t="shared" si="245"/>
        <v>6</v>
      </c>
      <c r="L1611" s="57"/>
      <c r="M1611" s="58"/>
      <c r="N1611" s="59"/>
      <c r="O1611" s="73"/>
    </row>
    <row r="1612" spans="1:15" x14ac:dyDescent="0.3">
      <c r="A1612" s="52">
        <v>10567</v>
      </c>
      <c r="B1612" s="53"/>
      <c r="C1612" s="72"/>
      <c r="D1612" s="76" t="s">
        <v>1131</v>
      </c>
      <c r="E1612" s="56"/>
      <c r="F1612" s="57">
        <v>1</v>
      </c>
      <c r="G1612" s="57">
        <v>1.75</v>
      </c>
      <c r="H1612" s="57"/>
      <c r="I1612" s="57">
        <v>2.5</v>
      </c>
      <c r="J1612" s="57"/>
      <c r="K1612" s="57">
        <f t="shared" si="245"/>
        <v>4.375</v>
      </c>
      <c r="L1612" s="57"/>
      <c r="M1612" s="58"/>
      <c r="N1612" s="59"/>
      <c r="O1612" s="73"/>
    </row>
    <row r="1613" spans="1:15" ht="230.4" x14ac:dyDescent="0.3">
      <c r="A1613" s="52">
        <v>10568</v>
      </c>
      <c r="B1613" s="53"/>
      <c r="C1613" s="72"/>
      <c r="D1613" s="75" t="s">
        <v>296</v>
      </c>
      <c r="E1613" s="56" t="s">
        <v>36</v>
      </c>
      <c r="F1613" s="57"/>
      <c r="G1613" s="57"/>
      <c r="H1613" s="57"/>
      <c r="I1613" s="57"/>
      <c r="J1613" s="57"/>
      <c r="K1613" s="57"/>
      <c r="L1613" s="57">
        <f>SUM(K1614:K1618)</f>
        <v>126.1125</v>
      </c>
      <c r="M1613" s="58">
        <v>126.113</v>
      </c>
      <c r="N1613" s="59"/>
      <c r="O1613" s="73">
        <f>+ROUND(M1613*N1613,2)</f>
        <v>0</v>
      </c>
    </row>
    <row r="1614" spans="1:15" x14ac:dyDescent="0.3">
      <c r="A1614" s="52">
        <v>10569</v>
      </c>
      <c r="B1614" s="53"/>
      <c r="C1614" s="72"/>
      <c r="D1614" s="76" t="s">
        <v>1132</v>
      </c>
      <c r="E1614" s="56"/>
      <c r="F1614" s="57">
        <v>1</v>
      </c>
      <c r="G1614" s="57">
        <v>16.649999999999999</v>
      </c>
      <c r="H1614" s="57"/>
      <c r="I1614" s="57">
        <v>2.5</v>
      </c>
      <c r="J1614" s="57"/>
      <c r="K1614" s="57">
        <f>PRODUCT(F1614:I1614)</f>
        <v>41.625</v>
      </c>
      <c r="L1614" s="57"/>
      <c r="M1614" s="58"/>
      <c r="N1614" s="59"/>
      <c r="O1614" s="73"/>
    </row>
    <row r="1615" spans="1:15" x14ac:dyDescent="0.3">
      <c r="A1615" s="52">
        <v>10570</v>
      </c>
      <c r="B1615" s="53"/>
      <c r="C1615" s="72"/>
      <c r="D1615" s="76" t="s">
        <v>1133</v>
      </c>
      <c r="E1615" s="56"/>
      <c r="F1615" s="57">
        <v>1</v>
      </c>
      <c r="G1615" s="57">
        <v>22.79</v>
      </c>
      <c r="H1615" s="57"/>
      <c r="I1615" s="57">
        <v>2.5</v>
      </c>
      <c r="J1615" s="57"/>
      <c r="K1615" s="57">
        <f>PRODUCT(F1615:I1615)</f>
        <v>56.974999999999994</v>
      </c>
      <c r="L1615" s="57"/>
      <c r="M1615" s="58"/>
      <c r="N1615" s="59"/>
      <c r="O1615" s="73"/>
    </row>
    <row r="1616" spans="1:15" x14ac:dyDescent="0.3">
      <c r="A1616" s="52">
        <v>10571</v>
      </c>
      <c r="B1616" s="53"/>
      <c r="C1616" s="72"/>
      <c r="D1616" s="76" t="s">
        <v>1134</v>
      </c>
      <c r="E1616" s="56"/>
      <c r="F1616" s="57">
        <v>1</v>
      </c>
      <c r="G1616" s="57">
        <v>3.2850000000000001</v>
      </c>
      <c r="H1616" s="57"/>
      <c r="I1616" s="57">
        <v>2.5</v>
      </c>
      <c r="J1616" s="57"/>
      <c r="K1616" s="57">
        <f>PRODUCT(F1616:I1616)</f>
        <v>8.2125000000000004</v>
      </c>
      <c r="L1616" s="57"/>
      <c r="M1616" s="58"/>
      <c r="N1616" s="59"/>
      <c r="O1616" s="73"/>
    </row>
    <row r="1617" spans="1:15" x14ac:dyDescent="0.3">
      <c r="A1617" s="52">
        <v>10572</v>
      </c>
      <c r="B1617" s="53"/>
      <c r="C1617" s="72"/>
      <c r="D1617" s="76" t="s">
        <v>1135</v>
      </c>
      <c r="E1617" s="56"/>
      <c r="F1617" s="57">
        <v>1</v>
      </c>
      <c r="G1617" s="57">
        <v>4.84</v>
      </c>
      <c r="H1617" s="57"/>
      <c r="I1617" s="57">
        <v>2.5</v>
      </c>
      <c r="J1617" s="57"/>
      <c r="K1617" s="57">
        <f>PRODUCT(F1617:I1617)</f>
        <v>12.1</v>
      </c>
      <c r="L1617" s="57"/>
      <c r="M1617" s="58"/>
      <c r="N1617" s="59"/>
      <c r="O1617" s="73"/>
    </row>
    <row r="1618" spans="1:15" x14ac:dyDescent="0.3">
      <c r="A1618" s="52">
        <v>10573</v>
      </c>
      <c r="B1618" s="53"/>
      <c r="C1618" s="72"/>
      <c r="D1618" s="76" t="s">
        <v>1136</v>
      </c>
      <c r="E1618" s="56"/>
      <c r="F1618" s="57">
        <v>2</v>
      </c>
      <c r="G1618" s="57">
        <v>1.44</v>
      </c>
      <c r="H1618" s="57"/>
      <c r="I1618" s="57">
        <v>2.5</v>
      </c>
      <c r="J1618" s="57"/>
      <c r="K1618" s="57">
        <f>PRODUCT(F1618:I1618)</f>
        <v>7.1999999999999993</v>
      </c>
      <c r="L1618" s="57"/>
      <c r="M1618" s="58"/>
      <c r="N1618" s="59"/>
      <c r="O1618" s="73"/>
    </row>
    <row r="1619" spans="1:15" ht="230.4" x14ac:dyDescent="0.3">
      <c r="A1619" s="52">
        <v>10574</v>
      </c>
      <c r="B1619" s="53"/>
      <c r="C1619" s="72"/>
      <c r="D1619" s="75" t="s">
        <v>1137</v>
      </c>
      <c r="E1619" s="56" t="s">
        <v>36</v>
      </c>
      <c r="F1619" s="57"/>
      <c r="G1619" s="57"/>
      <c r="H1619" s="57"/>
      <c r="I1619" s="57"/>
      <c r="J1619" s="57"/>
      <c r="K1619" s="57"/>
      <c r="L1619" s="57">
        <f>SUM(K1620:K1627)</f>
        <v>95.470000000000013</v>
      </c>
      <c r="M1619" s="58">
        <v>95.47</v>
      </c>
      <c r="N1619" s="59"/>
      <c r="O1619" s="73">
        <f>+ROUND(M1619*N1619,2)</f>
        <v>0</v>
      </c>
    </row>
    <row r="1620" spans="1:15" x14ac:dyDescent="0.3">
      <c r="A1620" s="52">
        <v>10575</v>
      </c>
      <c r="B1620" s="53"/>
      <c r="C1620" s="72"/>
      <c r="D1620" s="76" t="s">
        <v>1138</v>
      </c>
      <c r="E1620" s="56"/>
      <c r="F1620" s="57">
        <v>1</v>
      </c>
      <c r="G1620" s="57">
        <v>12.247</v>
      </c>
      <c r="H1620" s="57"/>
      <c r="I1620" s="57">
        <v>2.5</v>
      </c>
      <c r="J1620" s="57"/>
      <c r="K1620" s="57">
        <f t="shared" ref="K1620:K1627" si="246">PRODUCT(F1620:I1620)</f>
        <v>30.6175</v>
      </c>
      <c r="L1620" s="57"/>
      <c r="M1620" s="58"/>
      <c r="N1620" s="59"/>
      <c r="O1620" s="73"/>
    </row>
    <row r="1621" spans="1:15" x14ac:dyDescent="0.3">
      <c r="A1621" s="52">
        <v>10576</v>
      </c>
      <c r="B1621" s="53"/>
      <c r="C1621" s="72"/>
      <c r="D1621" s="75"/>
      <c r="E1621" s="56"/>
      <c r="F1621" s="57">
        <v>1</v>
      </c>
      <c r="G1621" s="57">
        <f>2.26/2</f>
        <v>1.1299999999999999</v>
      </c>
      <c r="H1621" s="57"/>
      <c r="I1621" s="57">
        <v>2.5</v>
      </c>
      <c r="J1621" s="57"/>
      <c r="K1621" s="57">
        <f t="shared" si="246"/>
        <v>2.8249999999999997</v>
      </c>
      <c r="L1621" s="57"/>
      <c r="M1621" s="58"/>
      <c r="N1621" s="59"/>
      <c r="O1621" s="73"/>
    </row>
    <row r="1622" spans="1:15" x14ac:dyDescent="0.3">
      <c r="A1622" s="52">
        <v>10577</v>
      </c>
      <c r="B1622" s="53"/>
      <c r="C1622" s="72"/>
      <c r="D1622" s="76" t="s">
        <v>1139</v>
      </c>
      <c r="E1622" s="56"/>
      <c r="F1622" s="57">
        <v>1</v>
      </c>
      <c r="G1622" s="57">
        <f>2.26/2</f>
        <v>1.1299999999999999</v>
      </c>
      <c r="H1622" s="57"/>
      <c r="I1622" s="57">
        <v>2.5</v>
      </c>
      <c r="J1622" s="57"/>
      <c r="K1622" s="57">
        <f t="shared" si="246"/>
        <v>2.8249999999999997</v>
      </c>
      <c r="L1622" s="57"/>
      <c r="M1622" s="58"/>
      <c r="N1622" s="59"/>
      <c r="O1622" s="73"/>
    </row>
    <row r="1623" spans="1:15" x14ac:dyDescent="0.3">
      <c r="A1623" s="52">
        <v>10578</v>
      </c>
      <c r="B1623" s="53"/>
      <c r="C1623" s="72"/>
      <c r="D1623" s="75"/>
      <c r="E1623" s="56"/>
      <c r="F1623" s="57"/>
      <c r="G1623" s="57">
        <v>2</v>
      </c>
      <c r="H1623" s="57"/>
      <c r="I1623" s="57">
        <v>2.5</v>
      </c>
      <c r="J1623" s="57"/>
      <c r="K1623" s="57">
        <f t="shared" si="246"/>
        <v>5</v>
      </c>
      <c r="L1623" s="57"/>
      <c r="M1623" s="58"/>
      <c r="N1623" s="59"/>
      <c r="O1623" s="73"/>
    </row>
    <row r="1624" spans="1:15" x14ac:dyDescent="0.3">
      <c r="A1624" s="52">
        <v>10579</v>
      </c>
      <c r="B1624" s="53"/>
      <c r="C1624" s="72"/>
      <c r="D1624" s="75"/>
      <c r="E1624" s="56"/>
      <c r="F1624" s="57"/>
      <c r="G1624" s="57">
        <v>3.94</v>
      </c>
      <c r="H1624" s="57"/>
      <c r="I1624" s="57">
        <v>2.5</v>
      </c>
      <c r="J1624" s="57"/>
      <c r="K1624" s="57">
        <f t="shared" si="246"/>
        <v>9.85</v>
      </c>
      <c r="L1624" s="57"/>
      <c r="M1624" s="58"/>
      <c r="N1624" s="59"/>
      <c r="O1624" s="73"/>
    </row>
    <row r="1625" spans="1:15" x14ac:dyDescent="0.3">
      <c r="A1625" s="52">
        <v>10580</v>
      </c>
      <c r="B1625" s="53"/>
      <c r="C1625" s="72"/>
      <c r="D1625" s="75"/>
      <c r="E1625" s="56"/>
      <c r="F1625" s="57"/>
      <c r="G1625" s="57">
        <v>0.6</v>
      </c>
      <c r="H1625" s="57"/>
      <c r="I1625" s="57">
        <v>2.5</v>
      </c>
      <c r="J1625" s="57"/>
      <c r="K1625" s="57">
        <f t="shared" si="246"/>
        <v>1.5</v>
      </c>
      <c r="L1625" s="57"/>
      <c r="M1625" s="58"/>
      <c r="N1625" s="59"/>
      <c r="O1625" s="73"/>
    </row>
    <row r="1626" spans="1:15" x14ac:dyDescent="0.3">
      <c r="A1626" s="52">
        <v>10581</v>
      </c>
      <c r="B1626" s="53"/>
      <c r="C1626" s="72"/>
      <c r="D1626" s="76"/>
      <c r="E1626" s="56"/>
      <c r="F1626" s="57"/>
      <c r="G1626" s="57">
        <v>5.7</v>
      </c>
      <c r="H1626" s="57"/>
      <c r="I1626" s="57">
        <v>2.5</v>
      </c>
      <c r="J1626" s="57"/>
      <c r="K1626" s="57">
        <f t="shared" si="246"/>
        <v>14.25</v>
      </c>
      <c r="L1626" s="57"/>
      <c r="M1626" s="58"/>
      <c r="N1626" s="59"/>
      <c r="O1626" s="73"/>
    </row>
    <row r="1627" spans="1:15" x14ac:dyDescent="0.3">
      <c r="A1627" s="52">
        <v>10582</v>
      </c>
      <c r="B1627" s="53"/>
      <c r="C1627" s="72"/>
      <c r="D1627" s="76" t="s">
        <v>1140</v>
      </c>
      <c r="E1627" s="56"/>
      <c r="F1627" s="57"/>
      <c r="G1627" s="57">
        <v>11.441000000000001</v>
      </c>
      <c r="H1627" s="57"/>
      <c r="I1627" s="57">
        <v>2.5</v>
      </c>
      <c r="J1627" s="57"/>
      <c r="K1627" s="57">
        <f t="shared" si="246"/>
        <v>28.602500000000003</v>
      </c>
      <c r="L1627" s="57"/>
      <c r="M1627" s="58"/>
      <c r="N1627" s="59"/>
      <c r="O1627" s="73"/>
    </row>
    <row r="1628" spans="1:15" ht="230.4" x14ac:dyDescent="0.3">
      <c r="A1628" s="52">
        <v>10583</v>
      </c>
      <c r="B1628" s="53" t="s">
        <v>21</v>
      </c>
      <c r="C1628" s="72" t="s">
        <v>1141</v>
      </c>
      <c r="D1628" s="75" t="s">
        <v>1142</v>
      </c>
      <c r="E1628" s="56" t="s">
        <v>36</v>
      </c>
      <c r="F1628" s="57"/>
      <c r="G1628" s="57"/>
      <c r="H1628" s="57"/>
      <c r="I1628" s="57"/>
      <c r="J1628" s="57"/>
      <c r="K1628" s="57"/>
      <c r="L1628" s="57">
        <f>SUM(K1629:K1632)</f>
        <v>298.73460000000006</v>
      </c>
      <c r="M1628" s="58">
        <v>298.73500000000001</v>
      </c>
      <c r="N1628" s="59"/>
      <c r="O1628" s="73">
        <f>+ROUND(M1628*N1628,2)</f>
        <v>0</v>
      </c>
    </row>
    <row r="1629" spans="1:15" ht="15" customHeight="1" x14ac:dyDescent="0.3">
      <c r="A1629" s="52">
        <v>10584</v>
      </c>
      <c r="B1629" s="53"/>
      <c r="C1629" s="72"/>
      <c r="D1629" s="76" t="s">
        <v>1143</v>
      </c>
      <c r="E1629" s="56"/>
      <c r="F1629" s="57">
        <v>1</v>
      </c>
      <c r="G1629" s="57">
        <v>56.456000000000003</v>
      </c>
      <c r="H1629" s="57"/>
      <c r="I1629" s="57">
        <f>1.35+1.3</f>
        <v>2.6500000000000004</v>
      </c>
      <c r="J1629" s="57"/>
      <c r="K1629" s="57">
        <f>PRODUCT(F1629:I1629)</f>
        <v>149.60840000000002</v>
      </c>
      <c r="L1629" s="57"/>
      <c r="M1629" s="58"/>
      <c r="N1629" s="59"/>
      <c r="O1629" s="73"/>
    </row>
    <row r="1630" spans="1:15" ht="15" customHeight="1" x14ac:dyDescent="0.3">
      <c r="A1630" s="52">
        <v>10585</v>
      </c>
      <c r="B1630" s="53"/>
      <c r="C1630" s="72"/>
      <c r="D1630" s="76" t="s">
        <v>1144</v>
      </c>
      <c r="E1630" s="56"/>
      <c r="F1630" s="57">
        <v>2</v>
      </c>
      <c r="G1630" s="57">
        <v>7.1950000000000003</v>
      </c>
      <c r="H1630" s="57"/>
      <c r="I1630" s="57">
        <f>(3+1.3)</f>
        <v>4.3</v>
      </c>
      <c r="J1630" s="57"/>
      <c r="K1630" s="57">
        <f>PRODUCT(F1630:I1630)</f>
        <v>61.877000000000002</v>
      </c>
      <c r="L1630" s="57"/>
      <c r="M1630" s="58"/>
      <c r="N1630" s="59"/>
      <c r="O1630" s="73"/>
    </row>
    <row r="1631" spans="1:15" ht="15" customHeight="1" x14ac:dyDescent="0.3">
      <c r="A1631" s="52">
        <v>10586</v>
      </c>
      <c r="B1631" s="53"/>
      <c r="C1631" s="72"/>
      <c r="D1631" s="76" t="s">
        <v>1145</v>
      </c>
      <c r="E1631" s="56"/>
      <c r="F1631" s="57">
        <v>2</v>
      </c>
      <c r="G1631" s="57">
        <v>10.519</v>
      </c>
      <c r="H1631" s="57"/>
      <c r="I1631" s="57">
        <v>3.4</v>
      </c>
      <c r="J1631" s="57"/>
      <c r="K1631" s="57">
        <f>PRODUCT(F1631:I1631)</f>
        <v>71.529200000000003</v>
      </c>
      <c r="L1631" s="57"/>
      <c r="M1631" s="58"/>
      <c r="N1631" s="59"/>
      <c r="O1631" s="73"/>
    </row>
    <row r="1632" spans="1:15" ht="15" customHeight="1" x14ac:dyDescent="0.3">
      <c r="A1632" s="52">
        <v>10587</v>
      </c>
      <c r="B1632" s="53"/>
      <c r="C1632" s="72"/>
      <c r="D1632" s="76" t="s">
        <v>1146</v>
      </c>
      <c r="E1632" s="56"/>
      <c r="F1632" s="57">
        <v>2</v>
      </c>
      <c r="G1632" s="57">
        <f>0.65+0.55</f>
        <v>1.2000000000000002</v>
      </c>
      <c r="H1632" s="57"/>
      <c r="I1632" s="57">
        <f>5.25+1.3</f>
        <v>6.55</v>
      </c>
      <c r="J1632" s="57"/>
      <c r="K1632" s="57">
        <f>PRODUCT(F1632:I1632)</f>
        <v>15.720000000000002</v>
      </c>
      <c r="L1632" s="57"/>
      <c r="M1632" s="58"/>
      <c r="N1632" s="59"/>
      <c r="O1632" s="73"/>
    </row>
    <row r="1633" spans="1:15" ht="100.8" x14ac:dyDescent="0.3">
      <c r="A1633" s="52">
        <v>10588</v>
      </c>
      <c r="B1633" s="53"/>
      <c r="C1633" s="72"/>
      <c r="D1633" s="75" t="s">
        <v>1147</v>
      </c>
      <c r="E1633" s="56" t="s">
        <v>36</v>
      </c>
      <c r="F1633" s="57"/>
      <c r="G1633" s="57"/>
      <c r="H1633" s="57"/>
      <c r="I1633" s="57"/>
      <c r="J1633" s="57"/>
      <c r="K1633" s="57"/>
      <c r="L1633" s="57">
        <f>K1634</f>
        <v>40.56</v>
      </c>
      <c r="M1633" s="58">
        <v>40.56</v>
      </c>
      <c r="N1633" s="59"/>
      <c r="O1633" s="73">
        <f>+ROUND(M1633*N1633,2)</f>
        <v>0</v>
      </c>
    </row>
    <row r="1634" spans="1:15" ht="15" customHeight="1" x14ac:dyDescent="0.3">
      <c r="A1634" s="52">
        <v>10589</v>
      </c>
      <c r="B1634" s="53"/>
      <c r="C1634" s="72"/>
      <c r="D1634" s="76" t="s">
        <v>1148</v>
      </c>
      <c r="E1634" s="56"/>
      <c r="F1634" s="57">
        <v>16</v>
      </c>
      <c r="G1634" s="57">
        <v>0.65</v>
      </c>
      <c r="H1634" s="57"/>
      <c r="I1634" s="57">
        <v>3.9</v>
      </c>
      <c r="J1634" s="57"/>
      <c r="K1634" s="57">
        <f>PRODUCT(F1634:I1634)</f>
        <v>40.56</v>
      </c>
      <c r="L1634" s="57"/>
      <c r="M1634" s="58"/>
      <c r="N1634" s="59"/>
      <c r="O1634" s="73"/>
    </row>
    <row r="1635" spans="1:15" ht="129.6" x14ac:dyDescent="0.3">
      <c r="A1635" s="52">
        <v>10590</v>
      </c>
      <c r="B1635" s="53" t="s">
        <v>21</v>
      </c>
      <c r="C1635" s="72" t="s">
        <v>1149</v>
      </c>
      <c r="D1635" s="75" t="s">
        <v>331</v>
      </c>
      <c r="E1635" s="56" t="s">
        <v>36</v>
      </c>
      <c r="F1635" s="57"/>
      <c r="G1635" s="57"/>
      <c r="H1635" s="57"/>
      <c r="I1635" s="57"/>
      <c r="J1635" s="57"/>
      <c r="K1635" s="57"/>
      <c r="L1635" s="57">
        <f>SUM(K1636:K1646)</f>
        <v>221.73049999999995</v>
      </c>
      <c r="M1635" s="58">
        <v>221.73099999999999</v>
      </c>
      <c r="N1635" s="59"/>
      <c r="O1635" s="73">
        <f>+ROUND(M1635*N1635,2)</f>
        <v>0</v>
      </c>
    </row>
    <row r="1636" spans="1:15" x14ac:dyDescent="0.3">
      <c r="A1636" s="52">
        <v>10591</v>
      </c>
      <c r="B1636" s="53" t="s">
        <v>21</v>
      </c>
      <c r="C1636" s="72"/>
      <c r="D1636" s="74" t="s">
        <v>1150</v>
      </c>
      <c r="E1636" s="56"/>
      <c r="F1636" s="57">
        <v>2</v>
      </c>
      <c r="G1636" s="57">
        <v>17.625</v>
      </c>
      <c r="H1636" s="57"/>
      <c r="I1636" s="57">
        <v>0.5</v>
      </c>
      <c r="J1636" s="57"/>
      <c r="K1636" s="57">
        <f>PRODUCT(F1636:I1636)</f>
        <v>17.625</v>
      </c>
      <c r="L1636" s="57"/>
      <c r="M1636" s="58"/>
      <c r="N1636" s="59"/>
      <c r="O1636" s="73"/>
    </row>
    <row r="1637" spans="1:15" x14ac:dyDescent="0.3">
      <c r="A1637" s="52">
        <v>10592</v>
      </c>
      <c r="B1637" s="53"/>
      <c r="C1637" s="72"/>
      <c r="D1637" s="74" t="s">
        <v>1151</v>
      </c>
      <c r="E1637" s="56"/>
      <c r="F1637" s="57">
        <v>2</v>
      </c>
      <c r="G1637" s="57">
        <v>3.4</v>
      </c>
      <c r="H1637" s="57"/>
      <c r="I1637" s="57">
        <v>2.2999999999999998</v>
      </c>
      <c r="J1637" s="57"/>
      <c r="K1637" s="57">
        <f>PRODUCT(F1637:I1637)</f>
        <v>15.639999999999999</v>
      </c>
      <c r="L1637" s="57"/>
      <c r="M1637" s="58"/>
      <c r="N1637" s="59"/>
      <c r="O1637" s="73"/>
    </row>
    <row r="1638" spans="1:15" x14ac:dyDescent="0.3">
      <c r="A1638" s="52">
        <v>10593</v>
      </c>
      <c r="B1638" s="53"/>
      <c r="C1638" s="72"/>
      <c r="D1638" s="74" t="s">
        <v>1152</v>
      </c>
      <c r="E1638" s="56"/>
      <c r="F1638" s="57"/>
      <c r="G1638" s="57"/>
      <c r="H1638" s="57"/>
      <c r="I1638" s="57"/>
      <c r="J1638" s="57"/>
      <c r="K1638" s="57">
        <f>SUM(J1639:J1640)</f>
        <v>67.498099999999994</v>
      </c>
      <c r="L1638" s="57"/>
      <c r="M1638" s="58"/>
      <c r="N1638" s="59"/>
      <c r="O1638" s="73"/>
    </row>
    <row r="1639" spans="1:15" x14ac:dyDescent="0.3">
      <c r="A1639" s="52">
        <v>10594</v>
      </c>
      <c r="B1639" s="53"/>
      <c r="C1639" s="72"/>
      <c r="D1639" s="74"/>
      <c r="E1639" s="56"/>
      <c r="F1639" s="57">
        <v>1</v>
      </c>
      <c r="G1639" s="57">
        <v>14.919</v>
      </c>
      <c r="H1639" s="57"/>
      <c r="I1639" s="57">
        <v>2.2999999999999998</v>
      </c>
      <c r="J1639" s="57">
        <f>PRODUCT(F1639:I1639)</f>
        <v>34.313699999999997</v>
      </c>
      <c r="K1639" s="57"/>
      <c r="L1639" s="57"/>
      <c r="M1639" s="58"/>
      <c r="N1639" s="59"/>
      <c r="O1639" s="73"/>
    </row>
    <row r="1640" spans="1:15" x14ac:dyDescent="0.3">
      <c r="A1640" s="52">
        <v>10595</v>
      </c>
      <c r="B1640" s="53"/>
      <c r="C1640" s="72"/>
      <c r="D1640" s="74"/>
      <c r="E1640" s="56"/>
      <c r="F1640" s="57">
        <v>1</v>
      </c>
      <c r="G1640" s="57">
        <v>14.428000000000001</v>
      </c>
      <c r="H1640" s="57"/>
      <c r="I1640" s="57">
        <v>2.2999999999999998</v>
      </c>
      <c r="J1640" s="57">
        <f>PRODUCT(F1640:I1640)</f>
        <v>33.184399999999997</v>
      </c>
      <c r="K1640" s="57"/>
      <c r="L1640" s="57"/>
      <c r="M1640" s="58"/>
      <c r="N1640" s="59"/>
      <c r="O1640" s="73"/>
    </row>
    <row r="1641" spans="1:15" x14ac:dyDescent="0.3">
      <c r="A1641" s="52">
        <v>10596</v>
      </c>
      <c r="B1641" s="53"/>
      <c r="C1641" s="72"/>
      <c r="D1641" s="74" t="s">
        <v>1153</v>
      </c>
      <c r="E1641" s="56"/>
      <c r="F1641" s="57">
        <v>2</v>
      </c>
      <c r="G1641" s="57">
        <v>13.5</v>
      </c>
      <c r="H1641" s="57"/>
      <c r="I1641" s="57">
        <v>1.4</v>
      </c>
      <c r="J1641" s="57"/>
      <c r="K1641" s="57">
        <f>PRODUCT(F1641:I1641)</f>
        <v>37.799999999999997</v>
      </c>
      <c r="L1641" s="57"/>
      <c r="M1641" s="58"/>
      <c r="N1641" s="59"/>
      <c r="O1641" s="73"/>
    </row>
    <row r="1642" spans="1:15" x14ac:dyDescent="0.3">
      <c r="A1642" s="52">
        <v>10597</v>
      </c>
      <c r="B1642" s="53" t="s">
        <v>21</v>
      </c>
      <c r="C1642" s="72"/>
      <c r="D1642" s="76" t="s">
        <v>1154</v>
      </c>
      <c r="E1642" s="56"/>
      <c r="F1642" s="57">
        <v>1</v>
      </c>
      <c r="G1642" s="57">
        <v>5.4130000000000003</v>
      </c>
      <c r="H1642" s="57"/>
      <c r="I1642" s="57">
        <v>2.2999999999999998</v>
      </c>
      <c r="J1642" s="57"/>
      <c r="K1642" s="57">
        <f>PRODUCT(F1642:I1642)</f>
        <v>12.4499</v>
      </c>
      <c r="L1642" s="57"/>
      <c r="M1642" s="58"/>
      <c r="N1642" s="59"/>
      <c r="O1642" s="73"/>
    </row>
    <row r="1643" spans="1:15" x14ac:dyDescent="0.3">
      <c r="A1643" s="52">
        <v>10598</v>
      </c>
      <c r="B1643" s="53" t="s">
        <v>21</v>
      </c>
      <c r="C1643" s="72"/>
      <c r="D1643" s="76" t="s">
        <v>1155</v>
      </c>
      <c r="E1643" s="56"/>
      <c r="F1643" s="57">
        <v>1</v>
      </c>
      <c r="G1643" s="57">
        <f>6.843</f>
        <v>6.843</v>
      </c>
      <c r="H1643" s="57"/>
      <c r="I1643" s="57">
        <v>2.2999999999999998</v>
      </c>
      <c r="J1643" s="57"/>
      <c r="K1643" s="57">
        <f t="shared" ref="K1643:K1651" si="247">PRODUCT(F1643:I1643)</f>
        <v>15.738899999999999</v>
      </c>
      <c r="L1643" s="57"/>
      <c r="M1643" s="58"/>
      <c r="N1643" s="59"/>
      <c r="O1643" s="73"/>
    </row>
    <row r="1644" spans="1:15" x14ac:dyDescent="0.3">
      <c r="A1644" s="52">
        <v>10599</v>
      </c>
      <c r="B1644" s="53"/>
      <c r="C1644" s="72"/>
      <c r="D1644" s="76" t="s">
        <v>1138</v>
      </c>
      <c r="E1644" s="56"/>
      <c r="F1644" s="57">
        <v>1</v>
      </c>
      <c r="G1644" s="57">
        <v>11.462999999999999</v>
      </c>
      <c r="H1644" s="57"/>
      <c r="I1644" s="57">
        <v>2.1</v>
      </c>
      <c r="J1644" s="57"/>
      <c r="K1644" s="57">
        <f t="shared" si="247"/>
        <v>24.072299999999998</v>
      </c>
      <c r="L1644" s="57"/>
      <c r="M1644" s="58"/>
      <c r="N1644" s="59"/>
      <c r="O1644" s="73"/>
    </row>
    <row r="1645" spans="1:15" x14ac:dyDescent="0.3">
      <c r="A1645" s="52">
        <v>10600</v>
      </c>
      <c r="B1645" s="53"/>
      <c r="C1645" s="72"/>
      <c r="D1645" s="76" t="s">
        <v>1156</v>
      </c>
      <c r="E1645" s="56"/>
      <c r="F1645" s="57">
        <v>1</v>
      </c>
      <c r="G1645" s="57">
        <v>11.563000000000001</v>
      </c>
      <c r="H1645" s="57"/>
      <c r="I1645" s="57">
        <v>2.1</v>
      </c>
      <c r="J1645" s="57"/>
      <c r="K1645" s="57">
        <f t="shared" si="247"/>
        <v>24.282300000000003</v>
      </c>
      <c r="L1645" s="57"/>
      <c r="M1645" s="58"/>
      <c r="N1645" s="59"/>
      <c r="O1645" s="73"/>
    </row>
    <row r="1646" spans="1:15" x14ac:dyDescent="0.3">
      <c r="A1646" s="52">
        <v>10601</v>
      </c>
      <c r="B1646" s="53"/>
      <c r="C1646" s="72"/>
      <c r="D1646" s="76" t="s">
        <v>1157</v>
      </c>
      <c r="E1646" s="56"/>
      <c r="F1646" s="57">
        <v>2</v>
      </c>
      <c r="G1646" s="57">
        <v>1.44</v>
      </c>
      <c r="H1646" s="57"/>
      <c r="I1646" s="57">
        <v>2.2999999999999998</v>
      </c>
      <c r="J1646" s="57"/>
      <c r="K1646" s="57">
        <f t="shared" si="247"/>
        <v>6.6239999999999997</v>
      </c>
      <c r="L1646" s="57"/>
      <c r="M1646" s="58"/>
      <c r="N1646" s="59"/>
      <c r="O1646" s="73"/>
    </row>
    <row r="1647" spans="1:15" ht="86.4" x14ac:dyDescent="0.3">
      <c r="A1647" s="52">
        <v>10602</v>
      </c>
      <c r="B1647" s="53" t="s">
        <v>21</v>
      </c>
      <c r="C1647" s="72" t="s">
        <v>1158</v>
      </c>
      <c r="D1647" s="75" t="s">
        <v>63</v>
      </c>
      <c r="E1647" s="56" t="s">
        <v>36</v>
      </c>
      <c r="F1647" s="57"/>
      <c r="G1647" s="57"/>
      <c r="H1647" s="57"/>
      <c r="I1647" s="57"/>
      <c r="J1647" s="57"/>
      <c r="K1647" s="57"/>
      <c r="L1647" s="57">
        <f>SUM(K1648:K1651)</f>
        <v>79.387499999999989</v>
      </c>
      <c r="M1647" s="58">
        <v>79.388000000000005</v>
      </c>
      <c r="N1647" s="59"/>
      <c r="O1647" s="73">
        <f>+ROUND(M1647*N1647,2)</f>
        <v>0</v>
      </c>
    </row>
    <row r="1648" spans="1:15" x14ac:dyDescent="0.3">
      <c r="A1648" s="52">
        <v>10603</v>
      </c>
      <c r="B1648" s="53"/>
      <c r="C1648" s="72"/>
      <c r="D1648" s="76" t="s">
        <v>1128</v>
      </c>
      <c r="E1648" s="56"/>
      <c r="F1648" s="57">
        <v>1</v>
      </c>
      <c r="G1648" s="57">
        <v>9.8629999999999995</v>
      </c>
      <c r="H1648" s="57"/>
      <c r="I1648" s="57">
        <v>2.5</v>
      </c>
      <c r="J1648" s="57"/>
      <c r="K1648" s="57">
        <f t="shared" si="247"/>
        <v>24.657499999999999</v>
      </c>
      <c r="L1648" s="57"/>
      <c r="M1648" s="58"/>
      <c r="N1648" s="59"/>
      <c r="O1648" s="73"/>
    </row>
    <row r="1649" spans="1:15" x14ac:dyDescent="0.3">
      <c r="A1649" s="52">
        <v>10604</v>
      </c>
      <c r="B1649" s="53"/>
      <c r="C1649" s="72"/>
      <c r="D1649" s="76" t="s">
        <v>1159</v>
      </c>
      <c r="E1649" s="56"/>
      <c r="F1649" s="57">
        <v>2</v>
      </c>
      <c r="G1649" s="57">
        <v>4.0869999999999997</v>
      </c>
      <c r="H1649" s="57"/>
      <c r="I1649" s="57">
        <v>2.5</v>
      </c>
      <c r="J1649" s="57"/>
      <c r="K1649" s="57">
        <f t="shared" si="247"/>
        <v>20.434999999999999</v>
      </c>
      <c r="L1649" s="57"/>
      <c r="M1649" s="58"/>
      <c r="N1649" s="59"/>
      <c r="O1649" s="73"/>
    </row>
    <row r="1650" spans="1:15" x14ac:dyDescent="0.3">
      <c r="A1650" s="52">
        <v>10605</v>
      </c>
      <c r="B1650" s="53"/>
      <c r="C1650" s="72"/>
      <c r="D1650" s="76" t="s">
        <v>1131</v>
      </c>
      <c r="E1650" s="56"/>
      <c r="F1650" s="57">
        <v>1</v>
      </c>
      <c r="G1650" s="57">
        <v>5.6079999999999997</v>
      </c>
      <c r="H1650" s="57"/>
      <c r="I1650" s="57">
        <v>2.5</v>
      </c>
      <c r="J1650" s="57"/>
      <c r="K1650" s="57">
        <f t="shared" si="247"/>
        <v>14.02</v>
      </c>
      <c r="L1650" s="57"/>
      <c r="M1650" s="58"/>
      <c r="N1650" s="59"/>
      <c r="O1650" s="73"/>
    </row>
    <row r="1651" spans="1:15" x14ac:dyDescent="0.3">
      <c r="A1651" s="52">
        <v>10606</v>
      </c>
      <c r="B1651" s="53"/>
      <c r="C1651" s="72"/>
      <c r="D1651" s="76" t="s">
        <v>1160</v>
      </c>
      <c r="E1651" s="56"/>
      <c r="F1651" s="57">
        <v>1</v>
      </c>
      <c r="G1651" s="57">
        <v>8.11</v>
      </c>
      <c r="H1651" s="57"/>
      <c r="I1651" s="57">
        <v>2.5</v>
      </c>
      <c r="J1651" s="57"/>
      <c r="K1651" s="57">
        <f t="shared" si="247"/>
        <v>20.274999999999999</v>
      </c>
      <c r="L1651" s="57"/>
      <c r="M1651" s="58"/>
      <c r="N1651" s="59"/>
      <c r="O1651" s="73"/>
    </row>
    <row r="1652" spans="1:15" x14ac:dyDescent="0.3">
      <c r="A1652" s="52">
        <v>10607</v>
      </c>
      <c r="B1652" s="53" t="s">
        <v>21</v>
      </c>
      <c r="C1652" s="54" t="s">
        <v>1161</v>
      </c>
      <c r="D1652" s="55" t="s">
        <v>70</v>
      </c>
      <c r="E1652" s="63"/>
      <c r="F1652" s="57"/>
      <c r="G1652" s="57"/>
      <c r="H1652" s="57"/>
      <c r="I1652" s="57"/>
      <c r="J1652" s="57"/>
      <c r="K1652" s="57"/>
      <c r="L1652" s="57"/>
      <c r="M1652" s="66"/>
      <c r="N1652" s="67"/>
      <c r="O1652" s="67"/>
    </row>
    <row r="1653" spans="1:15" ht="129.6" x14ac:dyDescent="0.3">
      <c r="A1653" s="52">
        <v>10608</v>
      </c>
      <c r="B1653" s="53"/>
      <c r="C1653" s="54"/>
      <c r="D1653" s="75" t="s">
        <v>1162</v>
      </c>
      <c r="E1653" s="56" t="s">
        <v>36</v>
      </c>
      <c r="F1653" s="57"/>
      <c r="G1653" s="57"/>
      <c r="H1653" s="57"/>
      <c r="I1653" s="57"/>
      <c r="J1653" s="57"/>
      <c r="K1653" s="57"/>
      <c r="L1653" s="57">
        <f>K1654</f>
        <v>120</v>
      </c>
      <c r="M1653" s="58">
        <v>120</v>
      </c>
      <c r="N1653" s="59"/>
      <c r="O1653" s="73">
        <f>+ROUND(M1653*N1653,2)</f>
        <v>0</v>
      </c>
    </row>
    <row r="1654" spans="1:15" x14ac:dyDescent="0.3">
      <c r="A1654" s="52">
        <v>10609</v>
      </c>
      <c r="B1654" s="53"/>
      <c r="C1654" s="54"/>
      <c r="D1654" s="76" t="s">
        <v>1163</v>
      </c>
      <c r="E1654" s="63"/>
      <c r="F1654" s="57">
        <v>1</v>
      </c>
      <c r="G1654" s="57">
        <f>120</f>
        <v>120</v>
      </c>
      <c r="H1654" s="57"/>
      <c r="I1654" s="57"/>
      <c r="J1654" s="57"/>
      <c r="K1654" s="57">
        <f t="shared" ref="K1654" si="248">PRODUCT(F1654:I1654)</f>
        <v>120</v>
      </c>
      <c r="L1654" s="57"/>
      <c r="M1654" s="66"/>
      <c r="N1654" s="67"/>
      <c r="O1654" s="67"/>
    </row>
    <row r="1655" spans="1:15" ht="93.75" customHeight="1" x14ac:dyDescent="0.3">
      <c r="A1655" s="52">
        <v>10610</v>
      </c>
      <c r="B1655" s="53" t="s">
        <v>21</v>
      </c>
      <c r="C1655" s="72" t="s">
        <v>1164</v>
      </c>
      <c r="D1655" s="75" t="s">
        <v>1165</v>
      </c>
      <c r="E1655" s="63" t="s">
        <v>36</v>
      </c>
      <c r="F1655" s="57"/>
      <c r="G1655" s="57"/>
      <c r="H1655" s="57"/>
      <c r="I1655" s="57"/>
      <c r="J1655" s="57"/>
      <c r="K1655" s="57"/>
      <c r="L1655" s="57">
        <f>K1656</f>
        <v>217.041</v>
      </c>
      <c r="M1655" s="58">
        <v>217.041</v>
      </c>
      <c r="N1655" s="59"/>
      <c r="O1655" s="73">
        <f>+ROUND(M1655*N1655,2)</f>
        <v>0</v>
      </c>
    </row>
    <row r="1656" spans="1:15" ht="15" customHeight="1" x14ac:dyDescent="0.3">
      <c r="A1656" s="52">
        <v>10611</v>
      </c>
      <c r="B1656" s="53"/>
      <c r="C1656" s="72"/>
      <c r="D1656" s="76" t="s">
        <v>1163</v>
      </c>
      <c r="E1656" s="63"/>
      <c r="F1656" s="57">
        <v>1</v>
      </c>
      <c r="G1656" s="57">
        <v>217.041</v>
      </c>
      <c r="H1656" s="57"/>
      <c r="I1656" s="57"/>
      <c r="J1656" s="57"/>
      <c r="K1656" s="57">
        <f t="shared" ref="K1656" si="249">PRODUCT(F1656:I1656)</f>
        <v>217.041</v>
      </c>
      <c r="L1656" s="57"/>
      <c r="M1656" s="58"/>
      <c r="N1656" s="59"/>
      <c r="O1656" s="73"/>
    </row>
    <row r="1657" spans="1:15" ht="129.6" x14ac:dyDescent="0.3">
      <c r="A1657" s="52">
        <v>10612</v>
      </c>
      <c r="B1657" s="53" t="s">
        <v>21</v>
      </c>
      <c r="C1657" s="72" t="s">
        <v>1166</v>
      </c>
      <c r="D1657" s="75" t="s">
        <v>1167</v>
      </c>
      <c r="E1657" s="63" t="s">
        <v>36</v>
      </c>
      <c r="F1657" s="57"/>
      <c r="G1657" s="57"/>
      <c r="H1657" s="57"/>
      <c r="I1657" s="57"/>
      <c r="J1657" s="57"/>
      <c r="K1657" s="57"/>
      <c r="L1657" s="57">
        <f>K1658</f>
        <v>62.71</v>
      </c>
      <c r="M1657" s="58">
        <v>62.71</v>
      </c>
      <c r="N1657" s="59"/>
      <c r="O1657" s="73">
        <f>+ROUND(M1657*N1657,2)</f>
        <v>0</v>
      </c>
    </row>
    <row r="1658" spans="1:15" x14ac:dyDescent="0.3">
      <c r="A1658" s="52">
        <v>10613</v>
      </c>
      <c r="B1658" s="53"/>
      <c r="C1658" s="72"/>
      <c r="D1658" s="76" t="s">
        <v>1168</v>
      </c>
      <c r="E1658" s="63"/>
      <c r="F1658" s="57">
        <v>2</v>
      </c>
      <c r="G1658" s="57">
        <v>31.355</v>
      </c>
      <c r="H1658" s="57"/>
      <c r="I1658" s="57"/>
      <c r="J1658" s="57"/>
      <c r="K1658" s="57">
        <f t="shared" ref="K1658" si="250">PRODUCT(F1658:I1658)</f>
        <v>62.71</v>
      </c>
      <c r="L1658" s="57"/>
      <c r="M1658" s="58"/>
      <c r="N1658" s="59"/>
      <c r="O1658" s="73"/>
    </row>
    <row r="1659" spans="1:15" ht="144" x14ac:dyDescent="0.3">
      <c r="A1659" s="52">
        <v>10614</v>
      </c>
      <c r="B1659" s="53" t="s">
        <v>21</v>
      </c>
      <c r="C1659" s="72" t="s">
        <v>1169</v>
      </c>
      <c r="D1659" s="75" t="s">
        <v>1018</v>
      </c>
      <c r="E1659" s="63" t="s">
        <v>36</v>
      </c>
      <c r="F1659" s="57"/>
      <c r="G1659" s="57"/>
      <c r="H1659" s="57"/>
      <c r="I1659" s="57"/>
      <c r="J1659" s="57"/>
      <c r="K1659" s="57"/>
      <c r="L1659" s="57">
        <f>SUM(K1660:K1662)</f>
        <v>44.16</v>
      </c>
      <c r="M1659" s="58">
        <v>44.16</v>
      </c>
      <c r="N1659" s="59"/>
      <c r="O1659" s="73">
        <f>+ROUND(M1659*N1659,2)</f>
        <v>0</v>
      </c>
    </row>
    <row r="1660" spans="1:15" x14ac:dyDescent="0.3">
      <c r="A1660" s="52">
        <v>10615</v>
      </c>
      <c r="B1660" s="53"/>
      <c r="C1660" s="72"/>
      <c r="D1660" s="76" t="s">
        <v>1138</v>
      </c>
      <c r="E1660" s="63"/>
      <c r="F1660" s="57">
        <v>1</v>
      </c>
      <c r="G1660" s="57">
        <v>13.44</v>
      </c>
      <c r="H1660" s="57"/>
      <c r="I1660" s="57"/>
      <c r="J1660" s="57"/>
      <c r="K1660" s="57">
        <f t="shared" ref="K1660:K1662" si="251">PRODUCT(F1660:I1660)</f>
        <v>13.44</v>
      </c>
      <c r="L1660" s="57"/>
      <c r="M1660" s="58"/>
      <c r="N1660" s="59"/>
      <c r="O1660" s="73"/>
    </row>
    <row r="1661" spans="1:15" x14ac:dyDescent="0.3">
      <c r="A1661" s="52">
        <v>10616</v>
      </c>
      <c r="B1661" s="53"/>
      <c r="C1661" s="72"/>
      <c r="D1661" s="76" t="s">
        <v>1156</v>
      </c>
      <c r="E1661" s="63"/>
      <c r="F1661" s="57">
        <v>1</v>
      </c>
      <c r="G1661" s="57">
        <v>13.44</v>
      </c>
      <c r="H1661" s="57"/>
      <c r="I1661" s="57"/>
      <c r="J1661" s="57"/>
      <c r="K1661" s="57">
        <f t="shared" si="251"/>
        <v>13.44</v>
      </c>
      <c r="L1661" s="57"/>
      <c r="M1661" s="58"/>
      <c r="N1661" s="59"/>
      <c r="O1661" s="73"/>
    </row>
    <row r="1662" spans="1:15" x14ac:dyDescent="0.3">
      <c r="A1662" s="52">
        <v>10617</v>
      </c>
      <c r="B1662" s="53"/>
      <c r="C1662" s="72"/>
      <c r="D1662" s="76" t="s">
        <v>1168</v>
      </c>
      <c r="E1662" s="63"/>
      <c r="F1662" s="57">
        <v>2</v>
      </c>
      <c r="G1662" s="57">
        <v>7.2</v>
      </c>
      <c r="H1662" s="57">
        <v>1.2</v>
      </c>
      <c r="I1662" s="57"/>
      <c r="J1662" s="57"/>
      <c r="K1662" s="57">
        <f t="shared" si="251"/>
        <v>17.28</v>
      </c>
      <c r="L1662" s="57"/>
      <c r="M1662" s="58"/>
      <c r="N1662" s="59"/>
      <c r="O1662" s="73"/>
    </row>
    <row r="1663" spans="1:15" ht="86.4" x14ac:dyDescent="0.3">
      <c r="A1663" s="52">
        <v>10618</v>
      </c>
      <c r="B1663" s="53" t="s">
        <v>21</v>
      </c>
      <c r="C1663" s="72" t="s">
        <v>1170</v>
      </c>
      <c r="D1663" s="75" t="s">
        <v>1171</v>
      </c>
      <c r="E1663" s="63" t="s">
        <v>36</v>
      </c>
      <c r="F1663" s="57"/>
      <c r="G1663" s="57"/>
      <c r="H1663" s="57"/>
      <c r="I1663" s="57"/>
      <c r="J1663" s="57"/>
      <c r="K1663" s="57"/>
      <c r="L1663" s="57">
        <f>SUM(K1664:K1666)</f>
        <v>25.7</v>
      </c>
      <c r="M1663" s="58">
        <v>25.7</v>
      </c>
      <c r="N1663" s="59"/>
      <c r="O1663" s="73">
        <f>+ROUND(M1663*N1663,2)</f>
        <v>0</v>
      </c>
    </row>
    <row r="1664" spans="1:15" x14ac:dyDescent="0.3">
      <c r="A1664" s="52">
        <v>10619</v>
      </c>
      <c r="B1664" s="53"/>
      <c r="C1664" s="72"/>
      <c r="D1664" s="76" t="s">
        <v>1138</v>
      </c>
      <c r="E1664" s="63"/>
      <c r="F1664" s="57">
        <v>1</v>
      </c>
      <c r="G1664" s="57">
        <v>4.4800000000000004</v>
      </c>
      <c r="H1664" s="57"/>
      <c r="I1664" s="57"/>
      <c r="J1664" s="57"/>
      <c r="K1664" s="57">
        <f t="shared" ref="K1664:K1666" si="252">PRODUCT(F1664:I1664)</f>
        <v>4.4800000000000004</v>
      </c>
      <c r="L1664" s="57"/>
      <c r="M1664" s="58"/>
      <c r="N1664" s="59"/>
      <c r="O1664" s="73"/>
    </row>
    <row r="1665" spans="1:15" x14ac:dyDescent="0.3">
      <c r="A1665" s="52">
        <v>10620</v>
      </c>
      <c r="B1665" s="53"/>
      <c r="C1665" s="72"/>
      <c r="D1665" s="76" t="s">
        <v>1156</v>
      </c>
      <c r="E1665" s="63"/>
      <c r="F1665" s="57">
        <v>1</v>
      </c>
      <c r="G1665" s="57">
        <v>4.4800000000000004</v>
      </c>
      <c r="H1665" s="57"/>
      <c r="I1665" s="57"/>
      <c r="J1665" s="57"/>
      <c r="K1665" s="57">
        <f t="shared" si="252"/>
        <v>4.4800000000000004</v>
      </c>
      <c r="L1665" s="57"/>
      <c r="M1665" s="58"/>
      <c r="N1665" s="59"/>
      <c r="O1665" s="73"/>
    </row>
    <row r="1666" spans="1:15" x14ac:dyDescent="0.3">
      <c r="A1666" s="52">
        <v>10621</v>
      </c>
      <c r="B1666" s="53"/>
      <c r="C1666" s="72"/>
      <c r="D1666" s="76" t="s">
        <v>1168</v>
      </c>
      <c r="E1666" s="63"/>
      <c r="F1666" s="57">
        <v>1</v>
      </c>
      <c r="G1666" s="57">
        <v>16.739999999999998</v>
      </c>
      <c r="H1666" s="57"/>
      <c r="I1666" s="57"/>
      <c r="J1666" s="57"/>
      <c r="K1666" s="57">
        <f t="shared" si="252"/>
        <v>16.739999999999998</v>
      </c>
      <c r="L1666" s="57"/>
      <c r="M1666" s="58"/>
      <c r="N1666" s="59"/>
      <c r="O1666" s="73"/>
    </row>
    <row r="1667" spans="1:15" ht="86.4" x14ac:dyDescent="0.3">
      <c r="A1667" s="52">
        <v>10622</v>
      </c>
      <c r="B1667" s="53"/>
      <c r="C1667" s="72"/>
      <c r="D1667" s="75" t="s">
        <v>381</v>
      </c>
      <c r="E1667" s="63" t="s">
        <v>36</v>
      </c>
      <c r="F1667" s="57"/>
      <c r="G1667" s="57"/>
      <c r="H1667" s="57"/>
      <c r="I1667" s="57"/>
      <c r="J1667" s="57"/>
      <c r="K1667" s="57"/>
      <c r="L1667" s="57">
        <f>SUM(K1668:K1670)</f>
        <v>25.7</v>
      </c>
      <c r="M1667" s="58">
        <v>25.7</v>
      </c>
      <c r="N1667" s="59"/>
      <c r="O1667" s="73">
        <f>+ROUND(M1667*N1667,2)</f>
        <v>0</v>
      </c>
    </row>
    <row r="1668" spans="1:15" x14ac:dyDescent="0.3">
      <c r="A1668" s="52">
        <v>10623</v>
      </c>
      <c r="B1668" s="53"/>
      <c r="C1668" s="72"/>
      <c r="D1668" s="76" t="s">
        <v>1138</v>
      </c>
      <c r="E1668" s="63"/>
      <c r="F1668" s="57">
        <v>1</v>
      </c>
      <c r="G1668" s="57">
        <v>4.4800000000000004</v>
      </c>
      <c r="H1668" s="57"/>
      <c r="I1668" s="57"/>
      <c r="J1668" s="57"/>
      <c r="K1668" s="57">
        <f t="shared" ref="K1668:K1670" si="253">PRODUCT(F1668:I1668)</f>
        <v>4.4800000000000004</v>
      </c>
      <c r="L1668" s="57"/>
      <c r="M1668" s="58"/>
      <c r="N1668" s="59"/>
      <c r="O1668" s="73"/>
    </row>
    <row r="1669" spans="1:15" x14ac:dyDescent="0.3">
      <c r="A1669" s="52">
        <v>10624</v>
      </c>
      <c r="B1669" s="53"/>
      <c r="C1669" s="72"/>
      <c r="D1669" s="76" t="s">
        <v>1156</v>
      </c>
      <c r="E1669" s="63"/>
      <c r="F1669" s="57">
        <v>1</v>
      </c>
      <c r="G1669" s="57">
        <v>4.4800000000000004</v>
      </c>
      <c r="H1669" s="57"/>
      <c r="I1669" s="57"/>
      <c r="J1669" s="57"/>
      <c r="K1669" s="57">
        <f t="shared" si="253"/>
        <v>4.4800000000000004</v>
      </c>
      <c r="L1669" s="57"/>
      <c r="M1669" s="58"/>
      <c r="N1669" s="59"/>
      <c r="O1669" s="73"/>
    </row>
    <row r="1670" spans="1:15" x14ac:dyDescent="0.3">
      <c r="A1670" s="52">
        <v>10625</v>
      </c>
      <c r="B1670" s="53"/>
      <c r="C1670" s="72"/>
      <c r="D1670" s="76" t="s">
        <v>1168</v>
      </c>
      <c r="E1670" s="63"/>
      <c r="F1670" s="57">
        <v>1</v>
      </c>
      <c r="G1670" s="57">
        <v>16.739999999999998</v>
      </c>
      <c r="H1670" s="57"/>
      <c r="I1670" s="57"/>
      <c r="J1670" s="57"/>
      <c r="K1670" s="57">
        <f t="shared" si="253"/>
        <v>16.739999999999998</v>
      </c>
      <c r="L1670" s="57"/>
      <c r="M1670" s="58"/>
      <c r="N1670" s="59"/>
      <c r="O1670" s="73"/>
    </row>
    <row r="1671" spans="1:15" x14ac:dyDescent="0.3">
      <c r="A1671" s="52">
        <v>10626</v>
      </c>
      <c r="B1671" s="53" t="s">
        <v>21</v>
      </c>
      <c r="C1671" s="54" t="s">
        <v>1172</v>
      </c>
      <c r="D1671" s="55" t="s">
        <v>74</v>
      </c>
      <c r="E1671" s="63"/>
      <c r="F1671" s="57"/>
      <c r="G1671" s="57"/>
      <c r="H1671" s="57"/>
      <c r="I1671" s="57"/>
      <c r="J1671" s="57"/>
      <c r="K1671" s="57"/>
      <c r="L1671" s="57"/>
      <c r="M1671" s="66"/>
      <c r="N1671" s="67"/>
      <c r="O1671" s="67"/>
    </row>
    <row r="1672" spans="1:15" ht="115.2" x14ac:dyDescent="0.3">
      <c r="A1672" s="52">
        <v>10627</v>
      </c>
      <c r="B1672" s="53" t="s">
        <v>21</v>
      </c>
      <c r="C1672" s="72" t="s">
        <v>1173</v>
      </c>
      <c r="D1672" s="75" t="s">
        <v>386</v>
      </c>
      <c r="E1672" s="63" t="s">
        <v>36</v>
      </c>
      <c r="F1672" s="57"/>
      <c r="G1672" s="57"/>
      <c r="H1672" s="57"/>
      <c r="I1672" s="57"/>
      <c r="J1672" s="57"/>
      <c r="K1672" s="57"/>
      <c r="L1672" s="57">
        <f>SUM(K1673:K1674)</f>
        <v>43.448</v>
      </c>
      <c r="M1672" s="58">
        <v>46.305999999999997</v>
      </c>
      <c r="N1672" s="59"/>
      <c r="O1672" s="73">
        <f t="shared" ref="O1672:O1674" si="254">+ROUND(M1672*N1672,2)</f>
        <v>0</v>
      </c>
    </row>
    <row r="1673" spans="1:15" x14ac:dyDescent="0.3">
      <c r="A1673" s="52">
        <v>10628</v>
      </c>
      <c r="B1673" s="53"/>
      <c r="C1673" s="72"/>
      <c r="D1673" s="76" t="s">
        <v>1168</v>
      </c>
      <c r="E1673" s="63"/>
      <c r="F1673" s="57">
        <v>1</v>
      </c>
      <c r="G1673" s="57">
        <v>43.448</v>
      </c>
      <c r="H1673" s="57"/>
      <c r="I1673" s="57"/>
      <c r="J1673" s="57"/>
      <c r="K1673" s="57">
        <f t="shared" ref="K1673" si="255">PRODUCT(F1673:I1673)</f>
        <v>43.448</v>
      </c>
      <c r="L1673" s="57"/>
      <c r="M1673" s="58"/>
      <c r="N1673" s="59"/>
      <c r="O1673" s="73"/>
    </row>
    <row r="1674" spans="1:15" ht="115.2" x14ac:dyDescent="0.3">
      <c r="A1674" s="52">
        <v>10629</v>
      </c>
      <c r="B1674" s="53" t="s">
        <v>21</v>
      </c>
      <c r="C1674" s="72" t="s">
        <v>1174</v>
      </c>
      <c r="D1674" s="75" t="s">
        <v>79</v>
      </c>
      <c r="E1674" s="56" t="s">
        <v>36</v>
      </c>
      <c r="F1674" s="57"/>
      <c r="G1674" s="57"/>
      <c r="H1674" s="57"/>
      <c r="I1674" s="57"/>
      <c r="J1674" s="57"/>
      <c r="K1674" s="57"/>
      <c r="L1674" s="57">
        <f>SUM(K1675:K1676)</f>
        <v>35.491999999999997</v>
      </c>
      <c r="M1674" s="58">
        <v>35.247999999999998</v>
      </c>
      <c r="N1674" s="59"/>
      <c r="O1674" s="73">
        <f t="shared" si="254"/>
        <v>0</v>
      </c>
    </row>
    <row r="1675" spans="1:15" x14ac:dyDescent="0.3">
      <c r="A1675" s="52">
        <v>10630</v>
      </c>
      <c r="B1675" s="53"/>
      <c r="C1675" s="72"/>
      <c r="D1675" s="76" t="s">
        <v>1138</v>
      </c>
      <c r="E1675" s="63"/>
      <c r="F1675" s="57">
        <v>1</v>
      </c>
      <c r="G1675" s="57">
        <v>17.745999999999999</v>
      </c>
      <c r="H1675" s="57"/>
      <c r="I1675" s="57"/>
      <c r="J1675" s="57"/>
      <c r="K1675" s="57">
        <f t="shared" ref="K1675:K1676" si="256">PRODUCT(F1675:I1675)</f>
        <v>17.745999999999999</v>
      </c>
      <c r="L1675" s="57"/>
      <c r="M1675" s="58"/>
      <c r="N1675" s="59"/>
      <c r="O1675" s="73"/>
    </row>
    <row r="1676" spans="1:15" x14ac:dyDescent="0.3">
      <c r="A1676" s="52">
        <v>10631</v>
      </c>
      <c r="B1676" s="53"/>
      <c r="C1676" s="72"/>
      <c r="D1676" s="76" t="s">
        <v>1156</v>
      </c>
      <c r="E1676" s="63"/>
      <c r="F1676" s="57">
        <v>1</v>
      </c>
      <c r="G1676" s="57">
        <v>17.745999999999999</v>
      </c>
      <c r="H1676" s="57"/>
      <c r="I1676" s="57"/>
      <c r="J1676" s="57"/>
      <c r="K1676" s="57">
        <f t="shared" si="256"/>
        <v>17.745999999999999</v>
      </c>
      <c r="L1676" s="57"/>
      <c r="M1676" s="58"/>
      <c r="N1676" s="59"/>
      <c r="O1676" s="73"/>
    </row>
    <row r="1677" spans="1:15" ht="172.8" x14ac:dyDescent="0.3">
      <c r="A1677" s="52">
        <v>10632</v>
      </c>
      <c r="B1677" s="53"/>
      <c r="C1677" s="72"/>
      <c r="D1677" s="75" t="s">
        <v>1175</v>
      </c>
      <c r="E1677" s="63" t="s">
        <v>36</v>
      </c>
      <c r="F1677" s="57"/>
      <c r="G1677" s="57"/>
      <c r="H1677" s="57"/>
      <c r="I1677" s="57"/>
      <c r="J1677" s="57"/>
      <c r="K1677" s="57"/>
      <c r="L1677" s="57">
        <f>SUM(K1678:K1680)</f>
        <v>78.94</v>
      </c>
      <c r="M1677" s="58">
        <v>78.94</v>
      </c>
      <c r="N1677" s="59"/>
      <c r="O1677" s="73">
        <f t="shared" ref="O1677" si="257">+ROUND(M1677*N1677,2)</f>
        <v>0</v>
      </c>
    </row>
    <row r="1678" spans="1:15" x14ac:dyDescent="0.3">
      <c r="A1678" s="52">
        <v>10633</v>
      </c>
      <c r="B1678" s="53"/>
      <c r="C1678" s="72"/>
      <c r="D1678" s="76" t="s">
        <v>1168</v>
      </c>
      <c r="E1678" s="63"/>
      <c r="F1678" s="57">
        <v>1</v>
      </c>
      <c r="G1678" s="57">
        <v>43.448</v>
      </c>
      <c r="H1678" s="57"/>
      <c r="I1678" s="57"/>
      <c r="J1678" s="57"/>
      <c r="K1678" s="57">
        <f t="shared" ref="K1678:K1680" si="258">PRODUCT(F1678:I1678)</f>
        <v>43.448</v>
      </c>
      <c r="L1678" s="57"/>
      <c r="M1678" s="58"/>
      <c r="N1678" s="59"/>
      <c r="O1678" s="73"/>
    </row>
    <row r="1679" spans="1:15" x14ac:dyDescent="0.3">
      <c r="A1679" s="52">
        <v>10634</v>
      </c>
      <c r="B1679" s="53"/>
      <c r="C1679" s="72"/>
      <c r="D1679" s="76" t="s">
        <v>1138</v>
      </c>
      <c r="E1679" s="63"/>
      <c r="F1679" s="57">
        <v>1</v>
      </c>
      <c r="G1679" s="57">
        <v>17.745999999999999</v>
      </c>
      <c r="H1679" s="57"/>
      <c r="I1679" s="57"/>
      <c r="J1679" s="57"/>
      <c r="K1679" s="57">
        <f t="shared" si="258"/>
        <v>17.745999999999999</v>
      </c>
      <c r="L1679" s="57"/>
      <c r="M1679" s="58"/>
      <c r="N1679" s="59"/>
      <c r="O1679" s="73"/>
    </row>
    <row r="1680" spans="1:15" x14ac:dyDescent="0.3">
      <c r="A1680" s="52">
        <v>10635</v>
      </c>
      <c r="B1680" s="53"/>
      <c r="C1680" s="72"/>
      <c r="D1680" s="76" t="s">
        <v>1156</v>
      </c>
      <c r="E1680" s="63"/>
      <c r="F1680" s="57">
        <v>1</v>
      </c>
      <c r="G1680" s="57">
        <v>17.745999999999999</v>
      </c>
      <c r="H1680" s="57"/>
      <c r="I1680" s="57"/>
      <c r="J1680" s="57"/>
      <c r="K1680" s="57">
        <f t="shared" si="258"/>
        <v>17.745999999999999</v>
      </c>
      <c r="L1680" s="57"/>
      <c r="M1680" s="58"/>
      <c r="N1680" s="59"/>
      <c r="O1680" s="73"/>
    </row>
    <row r="1681" spans="1:15" ht="72" x14ac:dyDescent="0.3">
      <c r="A1681" s="52">
        <v>10636</v>
      </c>
      <c r="B1681" s="53"/>
      <c r="C1681" s="72"/>
      <c r="D1681" s="75" t="s">
        <v>870</v>
      </c>
      <c r="E1681" s="63" t="s">
        <v>36</v>
      </c>
      <c r="F1681" s="57"/>
      <c r="G1681" s="57"/>
      <c r="H1681" s="57"/>
      <c r="I1681" s="57"/>
      <c r="J1681" s="57"/>
      <c r="K1681" s="57"/>
      <c r="L1681" s="57">
        <f>SUM(K1682:K1683)</f>
        <v>212.44900000000001</v>
      </c>
      <c r="M1681" s="58">
        <v>212.44900000000001</v>
      </c>
      <c r="N1681" s="59"/>
      <c r="O1681" s="73">
        <f>+ROUND(M1681*N1681,2)</f>
        <v>0</v>
      </c>
    </row>
    <row r="1682" spans="1:15" x14ac:dyDescent="0.3">
      <c r="A1682" s="52">
        <v>10637</v>
      </c>
      <c r="B1682" s="53"/>
      <c r="C1682" s="72"/>
      <c r="D1682" s="76" t="s">
        <v>1168</v>
      </c>
      <c r="E1682" s="63"/>
      <c r="F1682" s="57">
        <v>1</v>
      </c>
      <c r="G1682" s="57">
        <f>212.449-G1683</f>
        <v>209.471</v>
      </c>
      <c r="H1682" s="57"/>
      <c r="I1682" s="57"/>
      <c r="J1682" s="57"/>
      <c r="K1682" s="57">
        <f>PRODUCT(F1682:I1682)</f>
        <v>209.471</v>
      </c>
      <c r="L1682" s="57"/>
      <c r="M1682" s="58"/>
      <c r="N1682" s="59"/>
      <c r="O1682" s="73"/>
    </row>
    <row r="1683" spans="1:15" x14ac:dyDescent="0.3">
      <c r="A1683" s="52">
        <v>10638</v>
      </c>
      <c r="B1683" s="53"/>
      <c r="C1683" s="72"/>
      <c r="D1683" s="76" t="s">
        <v>1128</v>
      </c>
      <c r="E1683" s="63"/>
      <c r="F1683" s="57">
        <v>1</v>
      </c>
      <c r="G1683" s="57">
        <v>2.9780000000000002</v>
      </c>
      <c r="H1683" s="57"/>
      <c r="I1683" s="57"/>
      <c r="J1683" s="57"/>
      <c r="K1683" s="57">
        <f>PRODUCT(F1683:I1683)</f>
        <v>2.9780000000000002</v>
      </c>
      <c r="L1683" s="57"/>
      <c r="M1683" s="58"/>
      <c r="N1683" s="59"/>
      <c r="O1683" s="73"/>
    </row>
    <row r="1684" spans="1:15" ht="172.8" x14ac:dyDescent="0.3">
      <c r="A1684" s="52">
        <v>10639</v>
      </c>
      <c r="B1684" s="53" t="s">
        <v>21</v>
      </c>
      <c r="C1684" s="72" t="s">
        <v>1176</v>
      </c>
      <c r="D1684" s="75" t="s">
        <v>76</v>
      </c>
      <c r="E1684" s="63" t="s">
        <v>36</v>
      </c>
      <c r="F1684" s="57"/>
      <c r="G1684" s="57"/>
      <c r="H1684" s="57"/>
      <c r="I1684" s="57"/>
      <c r="J1684" s="57"/>
      <c r="K1684" s="57"/>
      <c r="L1684" s="57">
        <f>SUM(K1685:K1688)</f>
        <v>14.984999999999999</v>
      </c>
      <c r="M1684" s="58">
        <v>14.984999999999999</v>
      </c>
      <c r="N1684" s="59"/>
      <c r="O1684" s="73">
        <f>+ROUND(M1684*N1684,2)</f>
        <v>0</v>
      </c>
    </row>
    <row r="1685" spans="1:15" x14ac:dyDescent="0.3">
      <c r="A1685" s="52">
        <v>10640</v>
      </c>
      <c r="B1685" s="53"/>
      <c r="C1685" s="72"/>
      <c r="D1685" s="76" t="s">
        <v>1128</v>
      </c>
      <c r="E1685" s="56"/>
      <c r="F1685" s="57">
        <v>1</v>
      </c>
      <c r="G1685" s="57">
        <f>4.429+0.733</f>
        <v>5.1619999999999999</v>
      </c>
      <c r="H1685" s="57"/>
      <c r="I1685" s="57"/>
      <c r="J1685" s="57"/>
      <c r="K1685" s="57">
        <f>PRODUCT(F1685:I1685)</f>
        <v>5.1619999999999999</v>
      </c>
      <c r="L1685" s="57"/>
      <c r="M1685" s="58"/>
      <c r="N1685" s="59"/>
      <c r="O1685" s="73"/>
    </row>
    <row r="1686" spans="1:15" x14ac:dyDescent="0.3">
      <c r="A1686" s="52">
        <v>10641</v>
      </c>
      <c r="B1686" s="53"/>
      <c r="C1686" s="72"/>
      <c r="D1686" s="76" t="s">
        <v>1159</v>
      </c>
      <c r="E1686" s="63"/>
      <c r="F1686" s="57">
        <v>2</v>
      </c>
      <c r="G1686" s="57">
        <v>2.0379999999999998</v>
      </c>
      <c r="H1686" s="57"/>
      <c r="I1686" s="57"/>
      <c r="J1686" s="57"/>
      <c r="K1686" s="57">
        <f t="shared" ref="K1686:K1688" si="259">PRODUCT(F1686:I1686)</f>
        <v>4.0759999999999996</v>
      </c>
      <c r="L1686" s="57"/>
      <c r="M1686" s="58"/>
      <c r="N1686" s="59"/>
      <c r="O1686" s="73"/>
    </row>
    <row r="1687" spans="1:15" x14ac:dyDescent="0.3">
      <c r="A1687" s="52">
        <v>10642</v>
      </c>
      <c r="B1687" s="53"/>
      <c r="C1687" s="72"/>
      <c r="D1687" s="76" t="s">
        <v>1131</v>
      </c>
      <c r="E1687" s="63"/>
      <c r="F1687" s="57">
        <v>1</v>
      </c>
      <c r="G1687" s="57">
        <v>1.857</v>
      </c>
      <c r="H1687" s="57"/>
      <c r="I1687" s="57"/>
      <c r="J1687" s="57"/>
      <c r="K1687" s="57">
        <f t="shared" si="259"/>
        <v>1.857</v>
      </c>
      <c r="L1687" s="57"/>
      <c r="M1687" s="58"/>
      <c r="N1687" s="59"/>
      <c r="O1687" s="73"/>
    </row>
    <row r="1688" spans="1:15" x14ac:dyDescent="0.3">
      <c r="A1688" s="52">
        <v>10643</v>
      </c>
      <c r="B1688" s="53"/>
      <c r="C1688" s="72"/>
      <c r="D1688" s="76" t="s">
        <v>1160</v>
      </c>
      <c r="E1688" s="63"/>
      <c r="F1688" s="57">
        <v>1</v>
      </c>
      <c r="G1688" s="57">
        <v>3.89</v>
      </c>
      <c r="H1688" s="57"/>
      <c r="I1688" s="57"/>
      <c r="J1688" s="57"/>
      <c r="K1688" s="57">
        <f t="shared" si="259"/>
        <v>3.89</v>
      </c>
      <c r="L1688" s="57"/>
      <c r="M1688" s="58"/>
      <c r="N1688" s="59"/>
      <c r="O1688" s="73"/>
    </row>
    <row r="1689" spans="1:15" ht="115.2" x14ac:dyDescent="0.3">
      <c r="A1689" s="52">
        <v>10644</v>
      </c>
      <c r="B1689" s="53"/>
      <c r="C1689" s="72"/>
      <c r="D1689" s="75" t="s">
        <v>83</v>
      </c>
      <c r="E1689" s="63" t="s">
        <v>84</v>
      </c>
      <c r="F1689" s="57"/>
      <c r="G1689" s="57"/>
      <c r="H1689" s="57"/>
      <c r="I1689" s="57"/>
      <c r="J1689" s="57"/>
      <c r="K1689" s="57"/>
      <c r="L1689" s="57">
        <f>SUM(K1690:K1696)</f>
        <v>207.65630000000002</v>
      </c>
      <c r="M1689" s="58">
        <v>207.65600000000001</v>
      </c>
      <c r="N1689" s="59"/>
      <c r="O1689" s="73">
        <f>+ROUND(M1689*N1689,2)</f>
        <v>0</v>
      </c>
    </row>
    <row r="1690" spans="1:15" x14ac:dyDescent="0.3">
      <c r="A1690" s="52">
        <v>10645</v>
      </c>
      <c r="B1690" s="53"/>
      <c r="C1690" s="72"/>
      <c r="D1690" s="74" t="s">
        <v>1151</v>
      </c>
      <c r="E1690" s="56"/>
      <c r="F1690" s="57">
        <v>2</v>
      </c>
      <c r="G1690" s="57">
        <v>8.2620000000000005</v>
      </c>
      <c r="H1690" s="57"/>
      <c r="I1690" s="57">
        <v>0.2</v>
      </c>
      <c r="J1690" s="57"/>
      <c r="K1690" s="57">
        <f>PRODUCT(F1690:I1690)</f>
        <v>3.3048000000000002</v>
      </c>
      <c r="L1690" s="57"/>
      <c r="M1690" s="58"/>
      <c r="N1690" s="59"/>
      <c r="O1690" s="73"/>
    </row>
    <row r="1691" spans="1:15" x14ac:dyDescent="0.3">
      <c r="A1691" s="52">
        <v>10646</v>
      </c>
      <c r="B1691" s="53"/>
      <c r="C1691" s="72"/>
      <c r="D1691" s="74" t="s">
        <v>1152</v>
      </c>
      <c r="E1691" s="56"/>
      <c r="F1691" s="57"/>
      <c r="G1691" s="57"/>
      <c r="H1691" s="57"/>
      <c r="I1691" s="57"/>
      <c r="J1691" s="57"/>
      <c r="K1691" s="57">
        <f>SUM(J1692:J1693)</f>
        <v>118.2131</v>
      </c>
      <c r="L1691" s="57"/>
      <c r="M1691" s="58"/>
      <c r="N1691" s="59"/>
      <c r="O1691" s="73"/>
    </row>
    <row r="1692" spans="1:15" x14ac:dyDescent="0.3">
      <c r="A1692" s="52">
        <v>10647</v>
      </c>
      <c r="B1692" s="53"/>
      <c r="C1692" s="72"/>
      <c r="D1692" s="74"/>
      <c r="E1692" s="56"/>
      <c r="F1692" s="57">
        <v>1</v>
      </c>
      <c r="G1692" s="57">
        <v>26.013999999999999</v>
      </c>
      <c r="H1692" s="57"/>
      <c r="I1692" s="57">
        <v>2.2999999999999998</v>
      </c>
      <c r="J1692" s="57">
        <f>PRODUCT(F1692:I1692)</f>
        <v>59.832199999999993</v>
      </c>
      <c r="K1692" s="57"/>
      <c r="L1692" s="57"/>
      <c r="M1692" s="58"/>
      <c r="N1692" s="59"/>
      <c r="O1692" s="73"/>
    </row>
    <row r="1693" spans="1:15" x14ac:dyDescent="0.3">
      <c r="A1693" s="52">
        <v>10648</v>
      </c>
      <c r="B1693" s="53"/>
      <c r="C1693" s="72"/>
      <c r="D1693" s="74"/>
      <c r="E1693" s="56"/>
      <c r="F1693" s="57">
        <v>1</v>
      </c>
      <c r="G1693" s="57">
        <v>25.382999999999999</v>
      </c>
      <c r="H1693" s="57"/>
      <c r="I1693" s="57">
        <v>2.2999999999999998</v>
      </c>
      <c r="J1693" s="57">
        <f>PRODUCT(F1693:I1693)</f>
        <v>58.380899999999997</v>
      </c>
      <c r="K1693" s="57"/>
      <c r="L1693" s="57"/>
      <c r="M1693" s="58"/>
      <c r="N1693" s="59"/>
      <c r="O1693" s="73"/>
    </row>
    <row r="1694" spans="1:15" x14ac:dyDescent="0.3">
      <c r="A1694" s="52">
        <v>10649</v>
      </c>
      <c r="B1694" s="53"/>
      <c r="C1694" s="72"/>
      <c r="D1694" s="76" t="s">
        <v>1138</v>
      </c>
      <c r="E1694" s="56"/>
      <c r="F1694" s="57">
        <v>1</v>
      </c>
      <c r="G1694" s="57">
        <f>12.338+6.279+2</f>
        <v>20.616999999999997</v>
      </c>
      <c r="H1694" s="57"/>
      <c r="I1694" s="57">
        <v>2.1</v>
      </c>
      <c r="J1694" s="57"/>
      <c r="K1694" s="57">
        <f t="shared" ref="K1694:K1696" si="260">PRODUCT(F1694:I1694)</f>
        <v>43.295699999999997</v>
      </c>
      <c r="L1694" s="57"/>
      <c r="M1694" s="58"/>
      <c r="N1694" s="59"/>
      <c r="O1694" s="73"/>
    </row>
    <row r="1695" spans="1:15" x14ac:dyDescent="0.3">
      <c r="A1695" s="52">
        <v>10650</v>
      </c>
      <c r="B1695" s="53"/>
      <c r="C1695" s="72"/>
      <c r="D1695" s="76" t="s">
        <v>1156</v>
      </c>
      <c r="E1695" s="56"/>
      <c r="F1695" s="57">
        <v>1</v>
      </c>
      <c r="G1695" s="57">
        <v>17.247</v>
      </c>
      <c r="H1695" s="57"/>
      <c r="I1695" s="57">
        <v>2.1</v>
      </c>
      <c r="J1695" s="57"/>
      <c r="K1695" s="57">
        <f t="shared" si="260"/>
        <v>36.218699999999998</v>
      </c>
      <c r="L1695" s="57"/>
      <c r="M1695" s="58"/>
      <c r="N1695" s="59"/>
      <c r="O1695" s="73"/>
    </row>
    <row r="1696" spans="1:15" x14ac:dyDescent="0.3">
      <c r="A1696" s="52">
        <v>10651</v>
      </c>
      <c r="B1696" s="53"/>
      <c r="C1696" s="72"/>
      <c r="D1696" s="76" t="s">
        <v>1157</v>
      </c>
      <c r="E1696" s="56"/>
      <c r="F1696" s="57">
        <v>2</v>
      </c>
      <c r="G1696" s="57">
        <v>1.44</v>
      </c>
      <c r="H1696" s="57"/>
      <c r="I1696" s="57">
        <v>2.2999999999999998</v>
      </c>
      <c r="J1696" s="57"/>
      <c r="K1696" s="57">
        <f t="shared" si="260"/>
        <v>6.6239999999999997</v>
      </c>
      <c r="L1696" s="57"/>
      <c r="M1696" s="58"/>
      <c r="N1696" s="59"/>
      <c r="O1696" s="73"/>
    </row>
    <row r="1697" spans="1:15" ht="115.2" x14ac:dyDescent="0.3">
      <c r="A1697" s="52">
        <v>10652</v>
      </c>
      <c r="B1697" s="53"/>
      <c r="C1697" s="72"/>
      <c r="D1697" s="75" t="s">
        <v>690</v>
      </c>
      <c r="E1697" s="63" t="s">
        <v>84</v>
      </c>
      <c r="F1697" s="57"/>
      <c r="G1697" s="57"/>
      <c r="H1697" s="57"/>
      <c r="I1697" s="57"/>
      <c r="J1697" s="57"/>
      <c r="K1697" s="57"/>
      <c r="L1697" s="57">
        <f>K1698</f>
        <v>22.152999999999999</v>
      </c>
      <c r="M1697" s="58">
        <v>22.152999999999999</v>
      </c>
      <c r="N1697" s="59"/>
      <c r="O1697" s="73">
        <f>+ROUND(M1697*N1697,2)</f>
        <v>0</v>
      </c>
    </row>
    <row r="1698" spans="1:15" x14ac:dyDescent="0.3">
      <c r="A1698" s="52">
        <v>10653</v>
      </c>
      <c r="B1698" s="53"/>
      <c r="C1698" s="72"/>
      <c r="D1698" s="76" t="s">
        <v>1177</v>
      </c>
      <c r="E1698" s="63"/>
      <c r="F1698" s="57">
        <v>1</v>
      </c>
      <c r="G1698" s="57">
        <v>22.152999999999999</v>
      </c>
      <c r="H1698" s="57"/>
      <c r="I1698" s="57"/>
      <c r="J1698" s="57"/>
      <c r="K1698" s="57">
        <f>PRODUCT(F1698:I1698)</f>
        <v>22.152999999999999</v>
      </c>
      <c r="L1698" s="57"/>
      <c r="M1698" s="58"/>
      <c r="N1698" s="59"/>
      <c r="O1698" s="73"/>
    </row>
    <row r="1699" spans="1:15" x14ac:dyDescent="0.3">
      <c r="A1699" s="52">
        <v>10654</v>
      </c>
      <c r="B1699" s="53" t="s">
        <v>21</v>
      </c>
      <c r="C1699" s="54" t="s">
        <v>1178</v>
      </c>
      <c r="D1699" s="55" t="s">
        <v>878</v>
      </c>
      <c r="E1699" s="56"/>
      <c r="F1699" s="57"/>
      <c r="G1699" s="57"/>
      <c r="H1699" s="57"/>
      <c r="I1699" s="57"/>
      <c r="J1699" s="57"/>
      <c r="K1699" s="57"/>
      <c r="L1699" s="57"/>
      <c r="M1699" s="58"/>
      <c r="N1699" s="59"/>
      <c r="O1699" s="73"/>
    </row>
    <row r="1700" spans="1:15" ht="129.6" x14ac:dyDescent="0.3">
      <c r="A1700" s="52">
        <v>10655</v>
      </c>
      <c r="B1700" s="53"/>
      <c r="C1700" s="54"/>
      <c r="D1700" s="75" t="s">
        <v>1179</v>
      </c>
      <c r="E1700" s="56" t="s">
        <v>89</v>
      </c>
      <c r="F1700" s="57"/>
      <c r="G1700" s="57"/>
      <c r="H1700" s="57"/>
      <c r="I1700" s="57"/>
      <c r="J1700" s="57"/>
      <c r="K1700" s="57"/>
      <c r="L1700" s="57">
        <f>+J1701</f>
        <v>1</v>
      </c>
      <c r="M1700" s="58">
        <v>1</v>
      </c>
      <c r="N1700" s="59"/>
      <c r="O1700" s="73">
        <f t="shared" ref="O1700" si="261">+ROUND(M1700*N1700,2)</f>
        <v>0</v>
      </c>
    </row>
    <row r="1701" spans="1:15" x14ac:dyDescent="0.3">
      <c r="A1701" s="52">
        <v>10656</v>
      </c>
      <c r="B1701" s="53"/>
      <c r="C1701" s="54"/>
      <c r="D1701" s="76" t="s">
        <v>1180</v>
      </c>
      <c r="E1701" s="56"/>
      <c r="F1701" s="57">
        <v>1</v>
      </c>
      <c r="G1701" s="57"/>
      <c r="H1701" s="57"/>
      <c r="I1701" s="57"/>
      <c r="J1701" s="57">
        <f t="shared" ref="J1701" si="262">PRODUCT(F1701:I1701)</f>
        <v>1</v>
      </c>
      <c r="K1701" s="57"/>
      <c r="L1701" s="57"/>
      <c r="M1701" s="58"/>
      <c r="N1701" s="59"/>
      <c r="O1701" s="73"/>
    </row>
    <row r="1702" spans="1:15" ht="115.2" x14ac:dyDescent="0.3">
      <c r="A1702" s="52">
        <v>10657</v>
      </c>
      <c r="B1702" s="53"/>
      <c r="C1702" s="54"/>
      <c r="D1702" s="75" t="s">
        <v>1181</v>
      </c>
      <c r="E1702" s="56" t="s">
        <v>89</v>
      </c>
      <c r="F1702" s="57"/>
      <c r="G1702" s="57"/>
      <c r="H1702" s="57"/>
      <c r="I1702" s="57"/>
      <c r="J1702" s="57"/>
      <c r="K1702" s="57"/>
      <c r="L1702" s="57">
        <f>K1703</f>
        <v>1</v>
      </c>
      <c r="M1702" s="58">
        <v>1</v>
      </c>
      <c r="N1702" s="59"/>
      <c r="O1702" s="73">
        <f t="shared" ref="O1702" si="263">+ROUND(M1702*N1702,2)</f>
        <v>0</v>
      </c>
    </row>
    <row r="1703" spans="1:15" x14ac:dyDescent="0.3">
      <c r="A1703" s="52">
        <v>10658</v>
      </c>
      <c r="B1703" s="53"/>
      <c r="C1703" s="54"/>
      <c r="D1703" s="76" t="s">
        <v>1182</v>
      </c>
      <c r="E1703" s="56"/>
      <c r="F1703" s="57">
        <v>1</v>
      </c>
      <c r="G1703" s="57">
        <v>1</v>
      </c>
      <c r="H1703" s="57"/>
      <c r="I1703" s="57"/>
      <c r="J1703" s="57"/>
      <c r="K1703" s="57">
        <f>PRODUCT(F1703:I1703)</f>
        <v>1</v>
      </c>
      <c r="L1703" s="57"/>
      <c r="M1703" s="58"/>
      <c r="N1703" s="59"/>
      <c r="O1703" s="73"/>
    </row>
    <row r="1704" spans="1:15" ht="158.4" x14ac:dyDescent="0.3">
      <c r="A1704" s="52">
        <v>10659</v>
      </c>
      <c r="B1704" s="53"/>
      <c r="C1704" s="54"/>
      <c r="D1704" s="75" t="s">
        <v>1183</v>
      </c>
      <c r="E1704" s="56" t="s">
        <v>89</v>
      </c>
      <c r="F1704" s="57"/>
      <c r="G1704" s="57"/>
      <c r="H1704" s="57"/>
      <c r="I1704" s="57"/>
      <c r="J1704" s="57"/>
      <c r="K1704" s="57"/>
      <c r="L1704" s="57">
        <f>K1705</f>
        <v>1</v>
      </c>
      <c r="M1704" s="58">
        <v>1</v>
      </c>
      <c r="N1704" s="59"/>
      <c r="O1704" s="73">
        <f>+ROUND(M1704*N1704,2)</f>
        <v>0</v>
      </c>
    </row>
    <row r="1705" spans="1:15" x14ac:dyDescent="0.3">
      <c r="A1705" s="52">
        <v>10660</v>
      </c>
      <c r="B1705" s="53"/>
      <c r="C1705" s="54"/>
      <c r="D1705" s="76" t="s">
        <v>1128</v>
      </c>
      <c r="E1705" s="56"/>
      <c r="F1705" s="57">
        <v>1</v>
      </c>
      <c r="G1705" s="57">
        <v>1</v>
      </c>
      <c r="H1705" s="57"/>
      <c r="I1705" s="57"/>
      <c r="J1705" s="57"/>
      <c r="K1705" s="57">
        <f>PRODUCT(F1705:I1705)</f>
        <v>1</v>
      </c>
      <c r="L1705" s="57"/>
      <c r="M1705" s="58"/>
      <c r="N1705" s="59"/>
      <c r="O1705" s="73"/>
    </row>
    <row r="1706" spans="1:15" ht="158.4" x14ac:dyDescent="0.3">
      <c r="A1706" s="52">
        <v>10661</v>
      </c>
      <c r="B1706" s="53"/>
      <c r="C1706" s="54"/>
      <c r="D1706" s="75" t="s">
        <v>1184</v>
      </c>
      <c r="E1706" s="56" t="s">
        <v>89</v>
      </c>
      <c r="F1706" s="57"/>
      <c r="G1706" s="57"/>
      <c r="H1706" s="57"/>
      <c r="I1706" s="57"/>
      <c r="J1706" s="57"/>
      <c r="K1706" s="57"/>
      <c r="L1706" s="57">
        <f>K1707</f>
        <v>1</v>
      </c>
      <c r="M1706" s="58">
        <v>1</v>
      </c>
      <c r="N1706" s="59"/>
      <c r="O1706" s="73">
        <f>+ROUND(M1706*N1706,2)</f>
        <v>0</v>
      </c>
    </row>
    <row r="1707" spans="1:15" x14ac:dyDescent="0.3">
      <c r="A1707" s="52">
        <v>10662</v>
      </c>
      <c r="B1707" s="53"/>
      <c r="C1707" s="54"/>
      <c r="D1707" s="76" t="s">
        <v>1160</v>
      </c>
      <c r="E1707" s="56"/>
      <c r="F1707" s="57">
        <v>1</v>
      </c>
      <c r="G1707" s="57">
        <v>1</v>
      </c>
      <c r="H1707" s="57"/>
      <c r="I1707" s="57"/>
      <c r="J1707" s="57"/>
      <c r="K1707" s="57">
        <f>PRODUCT(F1707:I1707)</f>
        <v>1</v>
      </c>
      <c r="L1707" s="57"/>
      <c r="M1707" s="58"/>
      <c r="N1707" s="59"/>
      <c r="O1707" s="73"/>
    </row>
    <row r="1708" spans="1:15" ht="158.4" x14ac:dyDescent="0.3">
      <c r="A1708" s="52">
        <v>10663</v>
      </c>
      <c r="B1708" s="53"/>
      <c r="C1708" s="54"/>
      <c r="D1708" s="75" t="s">
        <v>1185</v>
      </c>
      <c r="E1708" s="56" t="s">
        <v>89</v>
      </c>
      <c r="F1708" s="57"/>
      <c r="G1708" s="57"/>
      <c r="H1708" s="57"/>
      <c r="I1708" s="57"/>
      <c r="J1708" s="57"/>
      <c r="K1708" s="57"/>
      <c r="L1708" s="57">
        <f>K1709</f>
        <v>4</v>
      </c>
      <c r="M1708" s="58">
        <v>4</v>
      </c>
      <c r="N1708" s="59"/>
      <c r="O1708" s="73">
        <f>+ROUND(M1708*N1708,2)</f>
        <v>0</v>
      </c>
    </row>
    <row r="1709" spans="1:15" x14ac:dyDescent="0.3">
      <c r="A1709" s="52">
        <v>10664</v>
      </c>
      <c r="B1709" s="53"/>
      <c r="C1709" s="54"/>
      <c r="D1709" s="76" t="s">
        <v>1186</v>
      </c>
      <c r="E1709" s="56"/>
      <c r="F1709" s="57">
        <v>4</v>
      </c>
      <c r="G1709" s="57">
        <v>1</v>
      </c>
      <c r="H1709" s="57"/>
      <c r="I1709" s="57"/>
      <c r="J1709" s="57"/>
      <c r="K1709" s="57">
        <f>PRODUCT(F1709:I1709)</f>
        <v>4</v>
      </c>
      <c r="L1709" s="57"/>
      <c r="M1709" s="58"/>
      <c r="N1709" s="59"/>
      <c r="O1709" s="73"/>
    </row>
    <row r="1710" spans="1:15" x14ac:dyDescent="0.3">
      <c r="A1710" s="52">
        <v>10665</v>
      </c>
      <c r="B1710" s="53"/>
      <c r="C1710" s="54"/>
      <c r="D1710" s="55" t="s">
        <v>91</v>
      </c>
      <c r="E1710" s="56"/>
      <c r="F1710" s="57"/>
      <c r="G1710" s="57"/>
      <c r="H1710" s="57"/>
      <c r="I1710" s="57"/>
      <c r="J1710" s="57"/>
      <c r="K1710" s="57"/>
      <c r="L1710" s="57"/>
      <c r="M1710" s="58"/>
      <c r="N1710" s="59"/>
      <c r="O1710" s="73"/>
    </row>
    <row r="1711" spans="1:15" ht="244.8" x14ac:dyDescent="0.3">
      <c r="A1711" s="52">
        <v>10666</v>
      </c>
      <c r="B1711" s="53"/>
      <c r="C1711" s="54"/>
      <c r="D1711" s="78" t="s">
        <v>1187</v>
      </c>
      <c r="E1711" s="56" t="s">
        <v>89</v>
      </c>
      <c r="F1711" s="57"/>
      <c r="G1711" s="57"/>
      <c r="H1711" s="57"/>
      <c r="I1711" s="57"/>
      <c r="J1711" s="57"/>
      <c r="K1711" s="57"/>
      <c r="L1711" s="57">
        <f>K1712</f>
        <v>1</v>
      </c>
      <c r="M1711" s="58">
        <v>1</v>
      </c>
      <c r="N1711" s="59"/>
      <c r="O1711" s="73">
        <f>+ROUND(M1711*N1711,2)</f>
        <v>0</v>
      </c>
    </row>
    <row r="1712" spans="1:15" x14ac:dyDescent="0.3">
      <c r="A1712" s="52">
        <v>10667</v>
      </c>
      <c r="B1712" s="53"/>
      <c r="C1712" s="54"/>
      <c r="D1712" s="76" t="s">
        <v>1076</v>
      </c>
      <c r="E1712" s="56"/>
      <c r="F1712" s="57">
        <v>1</v>
      </c>
      <c r="G1712" s="57"/>
      <c r="H1712" s="57"/>
      <c r="I1712" s="57"/>
      <c r="J1712" s="57"/>
      <c r="K1712" s="57">
        <f>PRODUCT(F1712:I1712)</f>
        <v>1</v>
      </c>
      <c r="L1712" s="57"/>
      <c r="M1712" s="58"/>
      <c r="N1712" s="59"/>
      <c r="O1712" s="73"/>
    </row>
    <row r="1713" spans="1:15" ht="201.6" x14ac:dyDescent="0.3">
      <c r="A1713" s="52">
        <v>10668</v>
      </c>
      <c r="B1713" s="53"/>
      <c r="C1713" s="54"/>
      <c r="D1713" s="75" t="s">
        <v>1188</v>
      </c>
      <c r="E1713" s="56" t="s">
        <v>89</v>
      </c>
      <c r="F1713" s="57"/>
      <c r="G1713" s="57"/>
      <c r="H1713" s="57"/>
      <c r="I1713" s="57"/>
      <c r="J1713" s="57"/>
      <c r="K1713" s="57"/>
      <c r="L1713" s="57">
        <f>K1714</f>
        <v>1</v>
      </c>
      <c r="M1713" s="58">
        <v>1</v>
      </c>
      <c r="N1713" s="59"/>
      <c r="O1713" s="73">
        <f>+ROUND(M1713*N1713,2)</f>
        <v>0</v>
      </c>
    </row>
    <row r="1714" spans="1:15" x14ac:dyDescent="0.3">
      <c r="A1714" s="52">
        <v>10669</v>
      </c>
      <c r="B1714" s="53"/>
      <c r="C1714" s="54"/>
      <c r="D1714" s="76" t="s">
        <v>1189</v>
      </c>
      <c r="E1714" s="56"/>
      <c r="F1714" s="57">
        <v>1</v>
      </c>
      <c r="G1714" s="57"/>
      <c r="H1714" s="57"/>
      <c r="I1714" s="57"/>
      <c r="J1714" s="57"/>
      <c r="K1714" s="57">
        <f>PRODUCT(F1714:I1714)</f>
        <v>1</v>
      </c>
      <c r="L1714" s="57"/>
      <c r="M1714" s="58"/>
      <c r="N1714" s="59"/>
      <c r="O1714" s="73"/>
    </row>
    <row r="1715" spans="1:15" ht="72" x14ac:dyDescent="0.3">
      <c r="A1715" s="52">
        <v>10670</v>
      </c>
      <c r="B1715" s="53"/>
      <c r="C1715" s="54"/>
      <c r="D1715" s="78" t="s">
        <v>1190</v>
      </c>
      <c r="E1715" s="56" t="s">
        <v>89</v>
      </c>
      <c r="F1715" s="57"/>
      <c r="G1715" s="57"/>
      <c r="H1715" s="57"/>
      <c r="I1715" s="57"/>
      <c r="J1715" s="57"/>
      <c r="K1715" s="57"/>
      <c r="L1715" s="57">
        <f>K1716+K1717</f>
        <v>2</v>
      </c>
      <c r="M1715" s="58">
        <v>2</v>
      </c>
      <c r="N1715" s="59"/>
      <c r="O1715" s="73">
        <f>+ROUND(M1715*N1715,2)</f>
        <v>0</v>
      </c>
    </row>
    <row r="1716" spans="1:15" x14ac:dyDescent="0.3">
      <c r="A1716" s="52">
        <v>10671</v>
      </c>
      <c r="B1716" s="53"/>
      <c r="C1716" s="54"/>
      <c r="D1716" s="76" t="s">
        <v>1191</v>
      </c>
      <c r="E1716" s="56"/>
      <c r="F1716" s="57">
        <v>1</v>
      </c>
      <c r="G1716" s="57">
        <v>1</v>
      </c>
      <c r="H1716" s="57"/>
      <c r="I1716" s="57"/>
      <c r="J1716" s="57"/>
      <c r="K1716" s="57">
        <f>PRODUCT(F1716:I1716)</f>
        <v>1</v>
      </c>
      <c r="L1716" s="57"/>
      <c r="M1716" s="58"/>
      <c r="N1716" s="59"/>
      <c r="O1716" s="73"/>
    </row>
    <row r="1717" spans="1:15" x14ac:dyDescent="0.3">
      <c r="A1717" s="52">
        <v>10672</v>
      </c>
      <c r="B1717" s="53"/>
      <c r="C1717" s="54"/>
      <c r="D1717" s="76" t="s">
        <v>1192</v>
      </c>
      <c r="E1717" s="56"/>
      <c r="F1717" s="57">
        <v>1</v>
      </c>
      <c r="G1717" s="57">
        <v>1</v>
      </c>
      <c r="H1717" s="57"/>
      <c r="I1717" s="57"/>
      <c r="J1717" s="57"/>
      <c r="K1717" s="57">
        <f>PRODUCT(F1717:I1717)</f>
        <v>1</v>
      </c>
      <c r="L1717" s="57"/>
      <c r="M1717" s="58"/>
      <c r="N1717" s="59"/>
      <c r="O1717" s="73"/>
    </row>
    <row r="1718" spans="1:15" ht="172.8" x14ac:dyDescent="0.3">
      <c r="A1718" s="52">
        <v>10673</v>
      </c>
      <c r="B1718" s="53"/>
      <c r="C1718" s="54"/>
      <c r="D1718" s="75" t="s">
        <v>1193</v>
      </c>
      <c r="E1718" s="87" t="s">
        <v>89</v>
      </c>
      <c r="F1718" s="57"/>
      <c r="G1718" s="57"/>
      <c r="H1718" s="57"/>
      <c r="I1718" s="57"/>
      <c r="J1718" s="57"/>
      <c r="K1718" s="57"/>
      <c r="L1718" s="57">
        <f>K1719+K1720</f>
        <v>2</v>
      </c>
      <c r="M1718" s="58">
        <v>2</v>
      </c>
      <c r="N1718" s="59"/>
      <c r="O1718" s="73">
        <f t="shared" ref="O1718" si="264">+ROUND(M1718*N1718,2)</f>
        <v>0</v>
      </c>
    </row>
    <row r="1719" spans="1:15" x14ac:dyDescent="0.3">
      <c r="A1719" s="52">
        <v>10674</v>
      </c>
      <c r="B1719" s="53"/>
      <c r="C1719" s="54"/>
      <c r="D1719" s="76" t="s">
        <v>1194</v>
      </c>
      <c r="E1719" s="56"/>
      <c r="F1719" s="57">
        <v>1</v>
      </c>
      <c r="G1719" s="57">
        <v>1</v>
      </c>
      <c r="H1719" s="57"/>
      <c r="I1719" s="57"/>
      <c r="J1719" s="57"/>
      <c r="K1719" s="57">
        <f>PRODUCT(F1719:I1719)</f>
        <v>1</v>
      </c>
      <c r="L1719" s="57"/>
      <c r="M1719" s="58"/>
      <c r="N1719" s="59"/>
      <c r="O1719" s="73"/>
    </row>
    <row r="1720" spans="1:15" x14ac:dyDescent="0.3">
      <c r="A1720" s="52">
        <v>10675</v>
      </c>
      <c r="B1720" s="53"/>
      <c r="C1720" s="54"/>
      <c r="D1720" s="76" t="s">
        <v>1195</v>
      </c>
      <c r="E1720" s="56"/>
      <c r="F1720" s="57">
        <v>1</v>
      </c>
      <c r="G1720" s="57">
        <v>1</v>
      </c>
      <c r="H1720" s="57"/>
      <c r="I1720" s="57"/>
      <c r="J1720" s="57"/>
      <c r="K1720" s="57">
        <f>PRODUCT(F1720:I1720)</f>
        <v>1</v>
      </c>
      <c r="L1720" s="57"/>
      <c r="M1720" s="58"/>
      <c r="N1720" s="59"/>
      <c r="O1720" s="73"/>
    </row>
    <row r="1721" spans="1:15" ht="172.8" x14ac:dyDescent="0.3">
      <c r="A1721" s="52">
        <v>10676</v>
      </c>
      <c r="B1721" s="53"/>
      <c r="C1721" s="72" t="s">
        <v>1196</v>
      </c>
      <c r="D1721" s="75" t="s">
        <v>1197</v>
      </c>
      <c r="E1721" s="87" t="s">
        <v>89</v>
      </c>
      <c r="F1721" s="88"/>
      <c r="G1721" s="57"/>
      <c r="H1721" s="57"/>
      <c r="I1721" s="57"/>
      <c r="J1721" s="57"/>
      <c r="K1721" s="57"/>
      <c r="L1721" s="57">
        <f>SUM(K1722:K1731)</f>
        <v>10</v>
      </c>
      <c r="M1721" s="58">
        <v>10</v>
      </c>
      <c r="N1721" s="59"/>
      <c r="O1721" s="73">
        <f t="shared" ref="O1721" si="265">+ROUND(M1721*N1721,2)</f>
        <v>0</v>
      </c>
    </row>
    <row r="1722" spans="1:15" x14ac:dyDescent="0.3">
      <c r="A1722" s="52">
        <v>10677</v>
      </c>
      <c r="B1722" s="53"/>
      <c r="C1722" s="72"/>
      <c r="D1722" s="76" t="s">
        <v>1198</v>
      </c>
      <c r="E1722" s="87"/>
      <c r="F1722" s="88">
        <v>1</v>
      </c>
      <c r="G1722" s="57"/>
      <c r="H1722" s="57"/>
      <c r="I1722" s="57"/>
      <c r="J1722" s="57"/>
      <c r="K1722" s="57">
        <f t="shared" ref="K1722:K1731" si="266">PRODUCT(F1722:I1722)</f>
        <v>1</v>
      </c>
      <c r="L1722" s="57"/>
      <c r="M1722" s="58"/>
      <c r="N1722" s="59"/>
      <c r="O1722" s="73"/>
    </row>
    <row r="1723" spans="1:15" x14ac:dyDescent="0.3">
      <c r="A1723" s="52">
        <v>10678</v>
      </c>
      <c r="B1723" s="53"/>
      <c r="C1723" s="72"/>
      <c r="D1723" s="76" t="s">
        <v>1199</v>
      </c>
      <c r="E1723" s="87"/>
      <c r="F1723" s="88">
        <v>1</v>
      </c>
      <c r="G1723" s="57"/>
      <c r="H1723" s="57"/>
      <c r="I1723" s="57"/>
      <c r="J1723" s="57"/>
      <c r="K1723" s="57">
        <f t="shared" si="266"/>
        <v>1</v>
      </c>
      <c r="L1723" s="57"/>
      <c r="M1723" s="58"/>
      <c r="N1723" s="59"/>
      <c r="O1723" s="73"/>
    </row>
    <row r="1724" spans="1:15" x14ac:dyDescent="0.3">
      <c r="A1724" s="52">
        <v>10679</v>
      </c>
      <c r="B1724" s="53"/>
      <c r="C1724" s="72"/>
      <c r="D1724" s="76" t="s">
        <v>1200</v>
      </c>
      <c r="E1724" s="87"/>
      <c r="F1724" s="88">
        <v>1</v>
      </c>
      <c r="G1724" s="57"/>
      <c r="H1724" s="57"/>
      <c r="I1724" s="57"/>
      <c r="J1724" s="57"/>
      <c r="K1724" s="57">
        <f t="shared" si="266"/>
        <v>1</v>
      </c>
      <c r="L1724" s="57"/>
      <c r="M1724" s="58"/>
      <c r="N1724" s="59"/>
      <c r="O1724" s="73"/>
    </row>
    <row r="1725" spans="1:15" x14ac:dyDescent="0.3">
      <c r="A1725" s="52">
        <v>10680</v>
      </c>
      <c r="B1725" s="53"/>
      <c r="C1725" s="72"/>
      <c r="D1725" s="76" t="s">
        <v>1201</v>
      </c>
      <c r="E1725" s="87"/>
      <c r="F1725" s="88">
        <v>1</v>
      </c>
      <c r="G1725" s="57"/>
      <c r="H1725" s="57"/>
      <c r="I1725" s="57"/>
      <c r="J1725" s="57"/>
      <c r="K1725" s="57">
        <f t="shared" si="266"/>
        <v>1</v>
      </c>
      <c r="L1725" s="57"/>
      <c r="M1725" s="58"/>
      <c r="N1725" s="59"/>
      <c r="O1725" s="73"/>
    </row>
    <row r="1726" spans="1:15" x14ac:dyDescent="0.3">
      <c r="A1726" s="52">
        <v>10681</v>
      </c>
      <c r="B1726" s="53"/>
      <c r="C1726" s="72"/>
      <c r="D1726" s="76" t="s">
        <v>1202</v>
      </c>
      <c r="E1726" s="87"/>
      <c r="F1726" s="88">
        <v>1</v>
      </c>
      <c r="G1726" s="57"/>
      <c r="H1726" s="57"/>
      <c r="I1726" s="57"/>
      <c r="J1726" s="57"/>
      <c r="K1726" s="57">
        <f t="shared" si="266"/>
        <v>1</v>
      </c>
      <c r="L1726" s="57"/>
      <c r="M1726" s="58"/>
      <c r="N1726" s="59"/>
      <c r="O1726" s="73"/>
    </row>
    <row r="1727" spans="1:15" x14ac:dyDescent="0.3">
      <c r="A1727" s="52">
        <v>10682</v>
      </c>
      <c r="B1727" s="53"/>
      <c r="C1727" s="72"/>
      <c r="D1727" s="76" t="s">
        <v>1203</v>
      </c>
      <c r="E1727" s="87"/>
      <c r="F1727" s="88">
        <v>1</v>
      </c>
      <c r="G1727" s="57"/>
      <c r="H1727" s="57"/>
      <c r="I1727" s="57"/>
      <c r="J1727" s="57"/>
      <c r="K1727" s="57">
        <f t="shared" si="266"/>
        <v>1</v>
      </c>
      <c r="L1727" s="57"/>
      <c r="M1727" s="58"/>
      <c r="N1727" s="59"/>
      <c r="O1727" s="73"/>
    </row>
    <row r="1728" spans="1:15" x14ac:dyDescent="0.3">
      <c r="A1728" s="52">
        <v>10683</v>
      </c>
      <c r="B1728" s="53"/>
      <c r="C1728" s="72"/>
      <c r="D1728" s="76" t="s">
        <v>1204</v>
      </c>
      <c r="E1728" s="87"/>
      <c r="F1728" s="88">
        <v>1</v>
      </c>
      <c r="G1728" s="57"/>
      <c r="H1728" s="57"/>
      <c r="I1728" s="57"/>
      <c r="J1728" s="57"/>
      <c r="K1728" s="57">
        <f t="shared" si="266"/>
        <v>1</v>
      </c>
      <c r="L1728" s="57"/>
      <c r="M1728" s="58"/>
      <c r="N1728" s="59"/>
      <c r="O1728" s="73"/>
    </row>
    <row r="1729" spans="1:15" x14ac:dyDescent="0.3">
      <c r="A1729" s="52">
        <v>10684</v>
      </c>
      <c r="B1729" s="53"/>
      <c r="C1729" s="72"/>
      <c r="D1729" s="76" t="s">
        <v>1205</v>
      </c>
      <c r="E1729" s="87"/>
      <c r="F1729" s="88">
        <v>1</v>
      </c>
      <c r="G1729" s="57"/>
      <c r="H1729" s="57"/>
      <c r="I1729" s="57"/>
      <c r="J1729" s="57"/>
      <c r="K1729" s="57">
        <f t="shared" si="266"/>
        <v>1</v>
      </c>
      <c r="L1729" s="57"/>
      <c r="M1729" s="58"/>
      <c r="N1729" s="59"/>
      <c r="O1729" s="73"/>
    </row>
    <row r="1730" spans="1:15" x14ac:dyDescent="0.3">
      <c r="A1730" s="52">
        <v>10685</v>
      </c>
      <c r="B1730" s="53"/>
      <c r="C1730" s="72"/>
      <c r="D1730" s="76" t="s">
        <v>1206</v>
      </c>
      <c r="E1730" s="87"/>
      <c r="F1730" s="88">
        <v>1</v>
      </c>
      <c r="G1730" s="57"/>
      <c r="H1730" s="57"/>
      <c r="I1730" s="57"/>
      <c r="J1730" s="57"/>
      <c r="K1730" s="57">
        <f t="shared" si="266"/>
        <v>1</v>
      </c>
      <c r="L1730" s="57"/>
      <c r="M1730" s="58"/>
      <c r="N1730" s="59"/>
      <c r="O1730" s="73"/>
    </row>
    <row r="1731" spans="1:15" x14ac:dyDescent="0.3">
      <c r="A1731" s="52">
        <v>10686</v>
      </c>
      <c r="B1731" s="53"/>
      <c r="C1731" s="54"/>
      <c r="D1731" s="76" t="s">
        <v>1207</v>
      </c>
      <c r="E1731" s="56"/>
      <c r="F1731" s="57">
        <v>1</v>
      </c>
      <c r="G1731" s="57"/>
      <c r="H1731" s="57"/>
      <c r="I1731" s="57"/>
      <c r="J1731" s="57"/>
      <c r="K1731" s="57">
        <f t="shared" si="266"/>
        <v>1</v>
      </c>
      <c r="L1731" s="57"/>
      <c r="M1731" s="58"/>
      <c r="N1731" s="59"/>
      <c r="O1731" s="73"/>
    </row>
    <row r="1732" spans="1:15" x14ac:dyDescent="0.3">
      <c r="A1732" s="52">
        <v>10687</v>
      </c>
      <c r="B1732" s="53" t="s">
        <v>21</v>
      </c>
      <c r="C1732" s="54" t="s">
        <v>1208</v>
      </c>
      <c r="D1732" s="55" t="s">
        <v>408</v>
      </c>
      <c r="E1732" s="56"/>
      <c r="F1732" s="57"/>
      <c r="G1732" s="57"/>
      <c r="H1732" s="57"/>
      <c r="I1732" s="57"/>
      <c r="J1732" s="57"/>
      <c r="K1732" s="57"/>
      <c r="L1732" s="57"/>
      <c r="M1732" s="58"/>
      <c r="N1732" s="59"/>
      <c r="O1732" s="73"/>
    </row>
    <row r="1733" spans="1:15" ht="187.2" x14ac:dyDescent="0.3">
      <c r="A1733" s="52">
        <v>10688</v>
      </c>
      <c r="B1733" s="53" t="s">
        <v>21</v>
      </c>
      <c r="C1733" s="72" t="s">
        <v>1209</v>
      </c>
      <c r="D1733" s="75" t="s">
        <v>1210</v>
      </c>
      <c r="E1733" s="87" t="s">
        <v>84</v>
      </c>
      <c r="F1733" s="88"/>
      <c r="G1733" s="57"/>
      <c r="H1733" s="57"/>
      <c r="I1733" s="57"/>
      <c r="J1733" s="57"/>
      <c r="K1733" s="57"/>
      <c r="L1733" s="57">
        <f>K1734</f>
        <v>30.734000000000002</v>
      </c>
      <c r="M1733" s="58">
        <v>30.734000000000002</v>
      </c>
      <c r="N1733" s="59"/>
      <c r="O1733" s="73">
        <f>+ROUND(M1733*N1733,2)</f>
        <v>0</v>
      </c>
    </row>
    <row r="1734" spans="1:15" x14ac:dyDescent="0.3">
      <c r="A1734" s="52">
        <v>10689</v>
      </c>
      <c r="B1734" s="53"/>
      <c r="C1734" s="72"/>
      <c r="D1734" s="76" t="s">
        <v>1168</v>
      </c>
      <c r="E1734" s="87"/>
      <c r="F1734" s="88">
        <v>1</v>
      </c>
      <c r="G1734" s="57">
        <v>30.734000000000002</v>
      </c>
      <c r="H1734" s="57"/>
      <c r="I1734" s="57"/>
      <c r="J1734" s="57"/>
      <c r="K1734" s="57">
        <f>PRODUCT(F1734:I1734)</f>
        <v>30.734000000000002</v>
      </c>
      <c r="L1734" s="57"/>
      <c r="M1734" s="58"/>
      <c r="N1734" s="59"/>
      <c r="O1734" s="73"/>
    </row>
    <row r="1735" spans="1:15" ht="86.4" x14ac:dyDescent="0.3">
      <c r="A1735" s="52">
        <v>10690</v>
      </c>
      <c r="B1735" s="53" t="s">
        <v>21</v>
      </c>
      <c r="C1735" s="72" t="s">
        <v>1211</v>
      </c>
      <c r="D1735" s="75" t="s">
        <v>1212</v>
      </c>
      <c r="E1735" s="63" t="s">
        <v>36</v>
      </c>
      <c r="F1735" s="57"/>
      <c r="G1735" s="57"/>
      <c r="H1735" s="57"/>
      <c r="I1735" s="57"/>
      <c r="J1735" s="57"/>
      <c r="K1735" s="57"/>
      <c r="L1735" s="57">
        <f>K1736</f>
        <v>20.39</v>
      </c>
      <c r="M1735" s="58">
        <v>20.39</v>
      </c>
      <c r="N1735" s="59"/>
      <c r="O1735" s="73">
        <f t="shared" ref="O1735" si="267">+ROUND(M1735*N1735,2)</f>
        <v>0</v>
      </c>
    </row>
    <row r="1736" spans="1:15" x14ac:dyDescent="0.3">
      <c r="A1736" s="52">
        <v>10691</v>
      </c>
      <c r="B1736" s="53"/>
      <c r="C1736" s="72"/>
      <c r="D1736" s="76" t="s">
        <v>1168</v>
      </c>
      <c r="E1736" s="63"/>
      <c r="F1736" s="57">
        <v>1</v>
      </c>
      <c r="G1736" s="57">
        <v>10.195</v>
      </c>
      <c r="H1736" s="57"/>
      <c r="I1736" s="57">
        <v>2</v>
      </c>
      <c r="J1736" s="57"/>
      <c r="K1736" s="57">
        <f>PRODUCT(F1736:I1736)</f>
        <v>20.39</v>
      </c>
      <c r="L1736" s="57"/>
      <c r="M1736" s="58"/>
      <c r="N1736" s="59"/>
      <c r="O1736" s="73"/>
    </row>
    <row r="1737" spans="1:15" x14ac:dyDescent="0.3">
      <c r="A1737" s="52">
        <v>10692</v>
      </c>
      <c r="B1737" s="53" t="s">
        <v>21</v>
      </c>
      <c r="C1737" s="54" t="s">
        <v>1213</v>
      </c>
      <c r="D1737" s="55" t="s">
        <v>1214</v>
      </c>
      <c r="E1737" s="56"/>
      <c r="F1737" s="57"/>
      <c r="G1737" s="57"/>
      <c r="H1737" s="57"/>
      <c r="I1737" s="57"/>
      <c r="J1737" s="57"/>
      <c r="K1737" s="57"/>
      <c r="L1737" s="57"/>
      <c r="M1737" s="58"/>
      <c r="N1737" s="59"/>
      <c r="O1737" s="73"/>
    </row>
    <row r="1738" spans="1:15" ht="78.75" customHeight="1" x14ac:dyDescent="0.3">
      <c r="A1738" s="52">
        <v>10693</v>
      </c>
      <c r="B1738" s="53" t="s">
        <v>21</v>
      </c>
      <c r="C1738" s="72" t="s">
        <v>1215</v>
      </c>
      <c r="D1738" s="60" t="s">
        <v>1216</v>
      </c>
      <c r="E1738" s="63" t="s">
        <v>89</v>
      </c>
      <c r="F1738" s="57"/>
      <c r="G1738" s="57"/>
      <c r="H1738" s="57"/>
      <c r="I1738" s="57"/>
      <c r="J1738" s="57"/>
      <c r="K1738" s="57"/>
      <c r="L1738" s="57">
        <f>K1739</f>
        <v>1</v>
      </c>
      <c r="M1738" s="58">
        <v>1</v>
      </c>
      <c r="N1738" s="59"/>
      <c r="O1738" s="73">
        <f t="shared" ref="O1738" si="268">+ROUND(M1738*N1738,2)</f>
        <v>0</v>
      </c>
    </row>
    <row r="1739" spans="1:15" ht="15" customHeight="1" x14ac:dyDescent="0.3">
      <c r="A1739" s="52">
        <v>10694</v>
      </c>
      <c r="B1739" s="53"/>
      <c r="C1739" s="72"/>
      <c r="D1739" s="76" t="s">
        <v>1168</v>
      </c>
      <c r="E1739" s="63"/>
      <c r="F1739" s="57">
        <v>1</v>
      </c>
      <c r="G1739" s="57"/>
      <c r="H1739" s="57"/>
      <c r="I1739" s="57"/>
      <c r="J1739" s="57"/>
      <c r="K1739" s="57">
        <f>PRODUCT(F1739:I1739)</f>
        <v>1</v>
      </c>
      <c r="L1739" s="57"/>
      <c r="M1739" s="58"/>
      <c r="N1739" s="59"/>
      <c r="O1739" s="73"/>
    </row>
    <row r="1740" spans="1:15" x14ac:dyDescent="0.3">
      <c r="A1740" s="52">
        <v>10695</v>
      </c>
      <c r="B1740" s="53" t="s">
        <v>21</v>
      </c>
      <c r="C1740" s="54" t="s">
        <v>1217</v>
      </c>
      <c r="D1740" s="55" t="s">
        <v>1218</v>
      </c>
      <c r="E1740" s="56"/>
      <c r="F1740" s="70"/>
      <c r="G1740" s="70"/>
      <c r="H1740" s="70"/>
      <c r="I1740" s="70"/>
      <c r="J1740" s="70"/>
      <c r="K1740" s="70"/>
      <c r="L1740" s="70"/>
      <c r="M1740" s="58"/>
      <c r="N1740" s="59"/>
      <c r="O1740" s="59"/>
    </row>
    <row r="1741" spans="1:15" x14ac:dyDescent="0.3">
      <c r="A1741" s="52">
        <v>10696</v>
      </c>
      <c r="B1741" s="53" t="s">
        <v>21</v>
      </c>
      <c r="C1741" s="54" t="s">
        <v>1219</v>
      </c>
      <c r="D1741" s="55" t="s">
        <v>775</v>
      </c>
      <c r="E1741" s="96"/>
      <c r="F1741" s="94"/>
      <c r="G1741" s="95"/>
      <c r="H1741" s="95"/>
      <c r="I1741" s="95"/>
      <c r="J1741" s="95"/>
      <c r="K1741" s="95"/>
      <c r="L1741" s="95"/>
      <c r="M1741" s="58"/>
      <c r="N1741" s="59"/>
      <c r="O1741" s="59"/>
    </row>
    <row r="1742" spans="1:15" ht="43.2" x14ac:dyDescent="0.3">
      <c r="A1742" s="52">
        <v>10697</v>
      </c>
      <c r="B1742" s="53" t="s">
        <v>21</v>
      </c>
      <c r="C1742" s="72" t="s">
        <v>1220</v>
      </c>
      <c r="D1742" s="60" t="s">
        <v>239</v>
      </c>
      <c r="E1742" s="63" t="s">
        <v>36</v>
      </c>
      <c r="F1742" s="57">
        <v>1</v>
      </c>
      <c r="G1742" s="57">
        <v>406.26799999999997</v>
      </c>
      <c r="H1742" s="57"/>
      <c r="I1742" s="57"/>
      <c r="J1742" s="57">
        <f>PRODUCT(F1742:I1742)</f>
        <v>406.26799999999997</v>
      </c>
      <c r="K1742" s="57"/>
      <c r="L1742" s="57">
        <f>+J1742</f>
        <v>406.26799999999997</v>
      </c>
      <c r="M1742" s="58">
        <v>406.26799999999997</v>
      </c>
      <c r="N1742" s="59"/>
      <c r="O1742" s="73">
        <f>+ROUND(M1742*N1742,2)</f>
        <v>0</v>
      </c>
    </row>
    <row r="1743" spans="1:15" ht="115.2" collapsed="1" x14ac:dyDescent="0.3">
      <c r="A1743" s="52">
        <v>10698</v>
      </c>
      <c r="B1743" s="53" t="s">
        <v>21</v>
      </c>
      <c r="C1743" s="72" t="s">
        <v>1221</v>
      </c>
      <c r="D1743" s="60" t="s">
        <v>1222</v>
      </c>
      <c r="E1743" s="63" t="s">
        <v>36</v>
      </c>
      <c r="F1743" s="57"/>
      <c r="G1743" s="57"/>
      <c r="H1743" s="57"/>
      <c r="I1743" s="57"/>
      <c r="J1743" s="57"/>
      <c r="K1743" s="57"/>
      <c r="L1743" s="57">
        <f>SUM(J1744:J1746)</f>
        <v>217.48059999999998</v>
      </c>
      <c r="M1743" s="58">
        <v>217.48059999999998</v>
      </c>
      <c r="N1743" s="59"/>
      <c r="O1743" s="73">
        <f>+ROUND(M1743*N1743,2)</f>
        <v>0</v>
      </c>
    </row>
    <row r="1744" spans="1:15" ht="17.25" customHeight="1" x14ac:dyDescent="0.3">
      <c r="A1744" s="52">
        <v>10699</v>
      </c>
      <c r="B1744" s="53"/>
      <c r="C1744" s="54"/>
      <c r="D1744" s="74" t="s">
        <v>1223</v>
      </c>
      <c r="E1744" s="63"/>
      <c r="F1744" s="57">
        <v>1</v>
      </c>
      <c r="G1744" s="57">
        <v>28.076000000000001</v>
      </c>
      <c r="H1744" s="57"/>
      <c r="I1744" s="57">
        <v>5.3</v>
      </c>
      <c r="J1744" s="57">
        <f t="shared" ref="J1744:J1748" si="269">PRODUCT(F1744:I1744)</f>
        <v>148.80279999999999</v>
      </c>
      <c r="K1744" s="57"/>
      <c r="L1744" s="57"/>
      <c r="M1744" s="66"/>
      <c r="N1744" s="67"/>
      <c r="O1744" s="67"/>
    </row>
    <row r="1745" spans="1:15" x14ac:dyDescent="0.3">
      <c r="A1745" s="52">
        <v>10700</v>
      </c>
      <c r="B1745" s="53"/>
      <c r="C1745" s="54"/>
      <c r="D1745" s="74" t="s">
        <v>1224</v>
      </c>
      <c r="E1745" s="63"/>
      <c r="F1745" s="57">
        <v>1</v>
      </c>
      <c r="G1745" s="57">
        <v>11.867000000000001</v>
      </c>
      <c r="H1745" s="57"/>
      <c r="I1745" s="57">
        <v>3.1</v>
      </c>
      <c r="J1745" s="57">
        <f t="shared" si="269"/>
        <v>36.787700000000001</v>
      </c>
      <c r="K1745" s="57"/>
      <c r="L1745" s="57"/>
      <c r="M1745" s="66"/>
      <c r="N1745" s="67"/>
      <c r="O1745" s="67"/>
    </row>
    <row r="1746" spans="1:15" x14ac:dyDescent="0.3">
      <c r="A1746" s="52">
        <v>10701</v>
      </c>
      <c r="B1746" s="53"/>
      <c r="C1746" s="54"/>
      <c r="D1746" s="74" t="s">
        <v>1225</v>
      </c>
      <c r="E1746" s="63"/>
      <c r="F1746" s="57">
        <v>1</v>
      </c>
      <c r="G1746" s="57">
        <v>6.0170000000000003</v>
      </c>
      <c r="H1746" s="57"/>
      <c r="I1746" s="57">
        <v>5.3</v>
      </c>
      <c r="J1746" s="57">
        <f t="shared" si="269"/>
        <v>31.8901</v>
      </c>
      <c r="K1746" s="57"/>
      <c r="L1746" s="57"/>
      <c r="M1746" s="66"/>
      <c r="N1746" s="67"/>
      <c r="O1746" s="67"/>
    </row>
    <row r="1747" spans="1:15" ht="62.25" customHeight="1" x14ac:dyDescent="0.3">
      <c r="A1747" s="52">
        <v>10702</v>
      </c>
      <c r="B1747" s="53" t="s">
        <v>21</v>
      </c>
      <c r="C1747" s="72" t="s">
        <v>1226</v>
      </c>
      <c r="D1747" s="60" t="s">
        <v>1227</v>
      </c>
      <c r="E1747" s="63" t="s">
        <v>36</v>
      </c>
      <c r="F1747" s="57">
        <v>2</v>
      </c>
      <c r="G1747" s="57">
        <f>4.7*6</f>
        <v>28.200000000000003</v>
      </c>
      <c r="H1747" s="57"/>
      <c r="I1747" s="57">
        <v>4</v>
      </c>
      <c r="J1747" s="57">
        <f t="shared" si="269"/>
        <v>225.60000000000002</v>
      </c>
      <c r="K1747" s="57"/>
      <c r="L1747" s="57">
        <f>+J1747</f>
        <v>225.60000000000002</v>
      </c>
      <c r="M1747" s="58">
        <v>225.60000000000002</v>
      </c>
      <c r="N1747" s="59"/>
      <c r="O1747" s="73">
        <f>+ROUND(M1747*N1747,2)</f>
        <v>0</v>
      </c>
    </row>
    <row r="1748" spans="1:15" ht="115.2" x14ac:dyDescent="0.3">
      <c r="A1748" s="52">
        <v>10703</v>
      </c>
      <c r="B1748" s="53" t="s">
        <v>21</v>
      </c>
      <c r="C1748" s="72" t="s">
        <v>1228</v>
      </c>
      <c r="D1748" s="60" t="s">
        <v>46</v>
      </c>
      <c r="E1748" s="63" t="s">
        <v>36</v>
      </c>
      <c r="F1748" s="57">
        <v>1</v>
      </c>
      <c r="G1748" s="57">
        <v>406.26799999999997</v>
      </c>
      <c r="H1748" s="57"/>
      <c r="I1748" s="57"/>
      <c r="J1748" s="57">
        <f t="shared" si="269"/>
        <v>406.26799999999997</v>
      </c>
      <c r="K1748" s="57"/>
      <c r="L1748" s="57">
        <f>+J1748</f>
        <v>406.26799999999997</v>
      </c>
      <c r="M1748" s="58">
        <v>406.26799999999997</v>
      </c>
      <c r="N1748" s="59"/>
      <c r="O1748" s="73">
        <f>+ROUND(M1748*N1748,2)</f>
        <v>0</v>
      </c>
    </row>
    <row r="1749" spans="1:15" x14ac:dyDescent="0.3">
      <c r="A1749" s="52">
        <v>10704</v>
      </c>
      <c r="B1749" s="53" t="s">
        <v>21</v>
      </c>
      <c r="C1749" s="54" t="s">
        <v>1229</v>
      </c>
      <c r="D1749" s="97" t="s">
        <v>55</v>
      </c>
      <c r="E1749" s="93"/>
      <c r="F1749" s="94"/>
      <c r="G1749" s="95"/>
      <c r="H1749" s="95"/>
      <c r="I1749" s="95"/>
      <c r="J1749" s="95"/>
      <c r="K1749" s="95"/>
      <c r="L1749" s="95"/>
      <c r="M1749" s="58"/>
      <c r="N1749" s="59"/>
      <c r="O1749" s="59"/>
    </row>
    <row r="1750" spans="1:15" x14ac:dyDescent="0.3">
      <c r="A1750" s="52">
        <v>10705</v>
      </c>
      <c r="B1750" s="53" t="s">
        <v>21</v>
      </c>
      <c r="C1750" s="54" t="s">
        <v>1230</v>
      </c>
      <c r="D1750" s="55" t="s">
        <v>57</v>
      </c>
      <c r="E1750" s="56"/>
      <c r="F1750" s="57"/>
      <c r="G1750" s="57"/>
      <c r="H1750" s="57"/>
      <c r="I1750" s="57"/>
      <c r="J1750" s="57"/>
      <c r="K1750" s="57"/>
      <c r="L1750" s="57"/>
      <c r="M1750" s="58"/>
      <c r="N1750" s="59"/>
      <c r="O1750" s="73"/>
    </row>
    <row r="1751" spans="1:15" ht="273.75" customHeight="1" collapsed="1" x14ac:dyDescent="0.3">
      <c r="A1751" s="52">
        <v>10706</v>
      </c>
      <c r="B1751" s="53" t="s">
        <v>21</v>
      </c>
      <c r="C1751" s="72" t="s">
        <v>1231</v>
      </c>
      <c r="D1751" s="75" t="s">
        <v>68</v>
      </c>
      <c r="E1751" s="56" t="s">
        <v>36</v>
      </c>
      <c r="F1751" s="57"/>
      <c r="G1751" s="57"/>
      <c r="H1751" s="57"/>
      <c r="I1751" s="57"/>
      <c r="J1751" s="57"/>
      <c r="K1751" s="57"/>
      <c r="L1751" s="57">
        <f>+J1752</f>
        <v>9.1494</v>
      </c>
      <c r="M1751" s="58">
        <v>9.1489999999999991</v>
      </c>
      <c r="N1751" s="59"/>
      <c r="O1751" s="73">
        <f>+ROUND(M1751*N1751,2)</f>
        <v>0</v>
      </c>
    </row>
    <row r="1752" spans="1:15" x14ac:dyDescent="0.3">
      <c r="A1752" s="52">
        <v>10707</v>
      </c>
      <c r="B1752" s="53"/>
      <c r="C1752" s="72"/>
      <c r="D1752" s="76" t="s">
        <v>1232</v>
      </c>
      <c r="E1752" s="56"/>
      <c r="F1752" s="57">
        <v>1</v>
      </c>
      <c r="G1752" s="57">
        <v>7.0380000000000003</v>
      </c>
      <c r="H1752" s="57"/>
      <c r="I1752" s="57">
        <v>1.3</v>
      </c>
      <c r="J1752" s="57">
        <f t="shared" ref="J1752" si="270">PRODUCT(F1752:I1752)</f>
        <v>9.1494</v>
      </c>
      <c r="K1752" s="57"/>
      <c r="L1752" s="57"/>
      <c r="M1752" s="58"/>
      <c r="N1752" s="59"/>
      <c r="O1752" s="73"/>
    </row>
    <row r="1753" spans="1:15" ht="230.4" collapsed="1" x14ac:dyDescent="0.3">
      <c r="A1753" s="52">
        <v>10708</v>
      </c>
      <c r="B1753" s="53" t="s">
        <v>21</v>
      </c>
      <c r="C1753" s="72" t="s">
        <v>1233</v>
      </c>
      <c r="D1753" s="75" t="s">
        <v>1142</v>
      </c>
      <c r="E1753" s="56" t="s">
        <v>36</v>
      </c>
      <c r="F1753" s="57"/>
      <c r="G1753" s="57"/>
      <c r="H1753" s="57"/>
      <c r="I1753" s="57"/>
      <c r="J1753" s="57"/>
      <c r="K1753" s="57"/>
      <c r="L1753" s="57">
        <f>SUM(J1754:J1756)</f>
        <v>105.12685</v>
      </c>
      <c r="M1753" s="58">
        <v>105.127</v>
      </c>
      <c r="N1753" s="59"/>
      <c r="O1753" s="73">
        <f>+ROUND(M1753*N1753,2)</f>
        <v>0</v>
      </c>
    </row>
    <row r="1754" spans="1:15" x14ac:dyDescent="0.3">
      <c r="A1754" s="52">
        <v>10709</v>
      </c>
      <c r="B1754" s="53"/>
      <c r="C1754" s="72"/>
      <c r="D1754" s="76" t="s">
        <v>1234</v>
      </c>
      <c r="E1754" s="56"/>
      <c r="F1754" s="57">
        <v>2</v>
      </c>
      <c r="G1754" s="57">
        <v>2.2469999999999999</v>
      </c>
      <c r="H1754" s="57"/>
      <c r="I1754" s="57">
        <v>5.5350000000000001</v>
      </c>
      <c r="J1754" s="57">
        <f t="shared" ref="J1754:J1758" si="271">PRODUCT(F1754:I1754)</f>
        <v>24.874289999999998</v>
      </c>
      <c r="K1754" s="57"/>
      <c r="L1754" s="57"/>
      <c r="M1754" s="58"/>
      <c r="N1754" s="59"/>
      <c r="O1754" s="73"/>
    </row>
    <row r="1755" spans="1:15" x14ac:dyDescent="0.3">
      <c r="A1755" s="52">
        <v>10710</v>
      </c>
      <c r="B1755" s="53"/>
      <c r="C1755" s="72"/>
      <c r="D1755" s="76" t="s">
        <v>1234</v>
      </c>
      <c r="E1755" s="56"/>
      <c r="F1755" s="57">
        <v>1</v>
      </c>
      <c r="G1755" s="57">
        <v>17.47</v>
      </c>
      <c r="H1755" s="57"/>
      <c r="I1755" s="57">
        <v>1</v>
      </c>
      <c r="J1755" s="57">
        <f t="shared" si="271"/>
        <v>17.47</v>
      </c>
      <c r="K1755" s="57"/>
      <c r="L1755" s="57"/>
      <c r="M1755" s="58"/>
      <c r="N1755" s="59"/>
      <c r="O1755" s="73"/>
    </row>
    <row r="1756" spans="1:15" x14ac:dyDescent="0.3">
      <c r="A1756" s="52">
        <v>10711</v>
      </c>
      <c r="B1756" s="53"/>
      <c r="C1756" s="72"/>
      <c r="D1756" s="76" t="s">
        <v>1235</v>
      </c>
      <c r="E1756" s="56"/>
      <c r="F1756" s="57">
        <v>1</v>
      </c>
      <c r="G1756" s="57">
        <v>29.065999999999999</v>
      </c>
      <c r="H1756" s="57"/>
      <c r="I1756" s="57">
        <v>2.16</v>
      </c>
      <c r="J1756" s="57">
        <f t="shared" si="271"/>
        <v>62.782560000000004</v>
      </c>
      <c r="K1756" s="57"/>
      <c r="L1756" s="57"/>
      <c r="M1756" s="58"/>
      <c r="N1756" s="59"/>
      <c r="O1756" s="73"/>
    </row>
    <row r="1757" spans="1:15" ht="244.8" x14ac:dyDescent="0.3">
      <c r="A1757" s="52">
        <v>10712</v>
      </c>
      <c r="B1757" s="53" t="s">
        <v>21</v>
      </c>
      <c r="C1757" s="72" t="s">
        <v>1236</v>
      </c>
      <c r="D1757" s="75" t="s">
        <v>309</v>
      </c>
      <c r="E1757" s="56" t="s">
        <v>36</v>
      </c>
      <c r="F1757" s="57">
        <v>1</v>
      </c>
      <c r="G1757" s="57">
        <f>36.635+(2.3+3.171+1.6+2.1+2.45)</f>
        <v>48.256</v>
      </c>
      <c r="H1757" s="57"/>
      <c r="I1757" s="57">
        <v>3.5</v>
      </c>
      <c r="J1757" s="57">
        <f t="shared" si="271"/>
        <v>168.89600000000002</v>
      </c>
      <c r="K1757" s="57"/>
      <c r="L1757" s="57">
        <f>+J1757</f>
        <v>168.89600000000002</v>
      </c>
      <c r="M1757" s="58">
        <v>169.071</v>
      </c>
      <c r="N1757" s="59"/>
      <c r="O1757" s="73">
        <f>+ROUND(M1757*N1757,2)</f>
        <v>0</v>
      </c>
    </row>
    <row r="1758" spans="1:15" ht="129.6" x14ac:dyDescent="0.3">
      <c r="A1758" s="52">
        <v>10713</v>
      </c>
      <c r="B1758" s="53" t="s">
        <v>21</v>
      </c>
      <c r="C1758" s="72" t="s">
        <v>1237</v>
      </c>
      <c r="D1758" s="75" t="s">
        <v>331</v>
      </c>
      <c r="E1758" s="56" t="s">
        <v>36</v>
      </c>
      <c r="F1758" s="57">
        <v>1</v>
      </c>
      <c r="G1758" s="57">
        <f>36.635+(2.3+3.171+1.6+2.1+2.45)</f>
        <v>48.256</v>
      </c>
      <c r="H1758" s="57"/>
      <c r="I1758" s="57">
        <v>2.2999999999999998</v>
      </c>
      <c r="J1758" s="57">
        <f t="shared" si="271"/>
        <v>110.9888</v>
      </c>
      <c r="K1758" s="57"/>
      <c r="L1758" s="57">
        <f>+J1758</f>
        <v>110.9888</v>
      </c>
      <c r="M1758" s="58">
        <v>110.989</v>
      </c>
      <c r="N1758" s="59"/>
      <c r="O1758" s="73">
        <f>+ROUND(M1758*N1758,2)</f>
        <v>0</v>
      </c>
    </row>
    <row r="1759" spans="1:15" ht="15.75" customHeight="1" x14ac:dyDescent="0.3">
      <c r="A1759" s="52">
        <v>10714</v>
      </c>
      <c r="B1759" s="53" t="s">
        <v>21</v>
      </c>
      <c r="C1759" s="54" t="s">
        <v>1238</v>
      </c>
      <c r="D1759" s="55" t="s">
        <v>1239</v>
      </c>
      <c r="E1759" s="56"/>
      <c r="F1759" s="57"/>
      <c r="G1759" s="57"/>
      <c r="H1759" s="57"/>
      <c r="I1759" s="57"/>
      <c r="J1759" s="57"/>
      <c r="K1759" s="57"/>
      <c r="L1759" s="57"/>
      <c r="M1759" s="58"/>
      <c r="N1759" s="59"/>
      <c r="O1759" s="73"/>
    </row>
    <row r="1760" spans="1:15" ht="86.4" collapsed="1" x14ac:dyDescent="0.3">
      <c r="A1760" s="52">
        <v>10715</v>
      </c>
      <c r="B1760" s="53" t="s">
        <v>21</v>
      </c>
      <c r="C1760" s="72" t="s">
        <v>1240</v>
      </c>
      <c r="D1760" s="75" t="s">
        <v>155</v>
      </c>
      <c r="E1760" s="63" t="s">
        <v>36</v>
      </c>
      <c r="F1760" s="57"/>
      <c r="G1760" s="57"/>
      <c r="H1760" s="57"/>
      <c r="I1760" s="57"/>
      <c r="J1760" s="57"/>
      <c r="K1760" s="57"/>
      <c r="L1760" s="57">
        <f>SUM(J1761:J1762)</f>
        <v>534.78620000000001</v>
      </c>
      <c r="M1760" s="58">
        <v>534.78620000000001</v>
      </c>
      <c r="N1760" s="59"/>
      <c r="O1760" s="73">
        <f>+ROUND(M1760*N1760,2)</f>
        <v>0</v>
      </c>
    </row>
    <row r="1761" spans="1:15" x14ac:dyDescent="0.3">
      <c r="A1761" s="52">
        <v>10716</v>
      </c>
      <c r="B1761" s="53"/>
      <c r="C1761" s="72"/>
      <c r="D1761" s="76" t="s">
        <v>1241</v>
      </c>
      <c r="E1761" s="56"/>
      <c r="F1761" s="57">
        <v>1</v>
      </c>
      <c r="G1761" s="57">
        <v>390.95299999999997</v>
      </c>
      <c r="H1761" s="57"/>
      <c r="I1761" s="57"/>
      <c r="J1761" s="57">
        <f t="shared" ref="J1761:J1765" si="272">PRODUCT(F1761:I1761)</f>
        <v>390.95299999999997</v>
      </c>
      <c r="K1761" s="57"/>
      <c r="L1761" s="57"/>
      <c r="M1761" s="58"/>
      <c r="N1761" s="59"/>
      <c r="O1761" s="73"/>
    </row>
    <row r="1762" spans="1:15" x14ac:dyDescent="0.3">
      <c r="A1762" s="52">
        <v>10717</v>
      </c>
      <c r="B1762" s="53"/>
      <c r="C1762" s="72"/>
      <c r="D1762" s="76" t="s">
        <v>1242</v>
      </c>
      <c r="E1762" s="56"/>
      <c r="F1762" s="57">
        <v>1</v>
      </c>
      <c r="G1762" s="57">
        <v>119.861</v>
      </c>
      <c r="H1762" s="57"/>
      <c r="I1762" s="57">
        <v>1.2</v>
      </c>
      <c r="J1762" s="57">
        <f t="shared" si="272"/>
        <v>143.83320000000001</v>
      </c>
      <c r="K1762" s="57"/>
      <c r="L1762" s="57"/>
      <c r="M1762" s="58"/>
      <c r="N1762" s="59"/>
      <c r="O1762" s="73"/>
    </row>
    <row r="1763" spans="1:15" ht="201.6" x14ac:dyDescent="0.3">
      <c r="A1763" s="52">
        <v>10718</v>
      </c>
      <c r="B1763" s="53" t="s">
        <v>21</v>
      </c>
      <c r="C1763" s="72" t="s">
        <v>1243</v>
      </c>
      <c r="D1763" s="75" t="s">
        <v>1244</v>
      </c>
      <c r="E1763" s="63" t="s">
        <v>36</v>
      </c>
      <c r="F1763" s="57">
        <v>32</v>
      </c>
      <c r="G1763" s="57">
        <v>5.5</v>
      </c>
      <c r="H1763" s="57"/>
      <c r="I1763" s="57"/>
      <c r="J1763" s="57">
        <f t="shared" si="272"/>
        <v>176</v>
      </c>
      <c r="K1763" s="57"/>
      <c r="L1763" s="57">
        <f>+J1763</f>
        <v>176</v>
      </c>
      <c r="M1763" s="58">
        <v>176</v>
      </c>
      <c r="N1763" s="59"/>
      <c r="O1763" s="73">
        <f>+ROUND(M1763*N1763,2)</f>
        <v>0</v>
      </c>
    </row>
    <row r="1764" spans="1:15" ht="86.4" x14ac:dyDescent="0.3">
      <c r="A1764" s="52">
        <v>10719</v>
      </c>
      <c r="B1764" s="53" t="s">
        <v>21</v>
      </c>
      <c r="C1764" s="72" t="s">
        <v>1245</v>
      </c>
      <c r="D1764" s="75" t="s">
        <v>381</v>
      </c>
      <c r="E1764" s="63" t="s">
        <v>36</v>
      </c>
      <c r="F1764" s="57">
        <v>1</v>
      </c>
      <c r="G1764" s="57">
        <v>80</v>
      </c>
      <c r="H1764" s="57"/>
      <c r="I1764" s="57"/>
      <c r="J1764" s="57">
        <f t="shared" si="272"/>
        <v>80</v>
      </c>
      <c r="K1764" s="57"/>
      <c r="L1764" s="57">
        <f>+J1764</f>
        <v>80</v>
      </c>
      <c r="M1764" s="58">
        <v>80</v>
      </c>
      <c r="N1764" s="59"/>
      <c r="O1764" s="73">
        <f>+ROUND(M1764*N1764,2)</f>
        <v>0</v>
      </c>
    </row>
    <row r="1765" spans="1:15" ht="86.4" x14ac:dyDescent="0.3">
      <c r="A1765" s="52">
        <v>10720</v>
      </c>
      <c r="B1765" s="53" t="s">
        <v>21</v>
      </c>
      <c r="C1765" s="72" t="s">
        <v>1246</v>
      </c>
      <c r="D1765" s="75" t="s">
        <v>371</v>
      </c>
      <c r="E1765" s="63" t="s">
        <v>36</v>
      </c>
      <c r="F1765" s="57">
        <v>1</v>
      </c>
      <c r="G1765" s="57">
        <v>80</v>
      </c>
      <c r="H1765" s="57"/>
      <c r="I1765" s="57"/>
      <c r="J1765" s="57">
        <f t="shared" si="272"/>
        <v>80</v>
      </c>
      <c r="K1765" s="57"/>
      <c r="L1765" s="57">
        <f>+J1765</f>
        <v>80</v>
      </c>
      <c r="M1765" s="58">
        <v>80</v>
      </c>
      <c r="N1765" s="59"/>
      <c r="O1765" s="73">
        <f>+ROUND(M1765*N1765,2)</f>
        <v>0</v>
      </c>
    </row>
    <row r="1766" spans="1:15" x14ac:dyDescent="0.3">
      <c r="A1766" s="52">
        <v>10721</v>
      </c>
      <c r="B1766" s="53" t="s">
        <v>21</v>
      </c>
      <c r="C1766" s="54" t="s">
        <v>1247</v>
      </c>
      <c r="D1766" s="55" t="s">
        <v>74</v>
      </c>
      <c r="E1766" s="56"/>
      <c r="F1766" s="57"/>
      <c r="G1766" s="57"/>
      <c r="H1766" s="57"/>
      <c r="I1766" s="57"/>
      <c r="J1766" s="57"/>
      <c r="K1766" s="57"/>
      <c r="L1766" s="57"/>
      <c r="M1766" s="58"/>
      <c r="N1766" s="59"/>
      <c r="O1766" s="73"/>
    </row>
    <row r="1767" spans="1:15" ht="187.2" x14ac:dyDescent="0.3">
      <c r="A1767" s="52">
        <v>10722</v>
      </c>
      <c r="B1767" s="53" t="s">
        <v>21</v>
      </c>
      <c r="C1767" s="72" t="s">
        <v>1248</v>
      </c>
      <c r="D1767" s="75" t="s">
        <v>1249</v>
      </c>
      <c r="E1767" s="63" t="s">
        <v>36</v>
      </c>
      <c r="F1767" s="57">
        <v>1</v>
      </c>
      <c r="G1767" s="57">
        <v>442.60199999999998</v>
      </c>
      <c r="H1767" s="57"/>
      <c r="I1767" s="57"/>
      <c r="J1767" s="57">
        <f t="shared" ref="J1767:J1768" si="273">PRODUCT(F1767:I1767)</f>
        <v>442.60199999999998</v>
      </c>
      <c r="K1767" s="57"/>
      <c r="L1767" s="57">
        <f>+J1767</f>
        <v>442.60199999999998</v>
      </c>
      <c r="M1767" s="58">
        <v>442.60199999999998</v>
      </c>
      <c r="N1767" s="59"/>
      <c r="O1767" s="73">
        <f>+ROUND(M1767*N1767,2)</f>
        <v>0</v>
      </c>
    </row>
    <row r="1768" spans="1:15" ht="115.2" x14ac:dyDescent="0.3">
      <c r="A1768" s="52">
        <v>10723</v>
      </c>
      <c r="B1768" s="53" t="s">
        <v>21</v>
      </c>
      <c r="C1768" s="72" t="s">
        <v>1250</v>
      </c>
      <c r="D1768" s="75" t="s">
        <v>386</v>
      </c>
      <c r="E1768" s="63" t="s">
        <v>36</v>
      </c>
      <c r="F1768" s="57">
        <v>1</v>
      </c>
      <c r="G1768" s="57">
        <v>442.60199999999998</v>
      </c>
      <c r="H1768" s="57"/>
      <c r="I1768" s="57"/>
      <c r="J1768" s="57">
        <f t="shared" si="273"/>
        <v>442.60199999999998</v>
      </c>
      <c r="K1768" s="57"/>
      <c r="L1768" s="57">
        <f>+J1768</f>
        <v>442.60199999999998</v>
      </c>
      <c r="M1768" s="58">
        <v>442.60199999999998</v>
      </c>
      <c r="N1768" s="59"/>
      <c r="O1768" s="73">
        <f>+ROUND(M1768*N1768,2)</f>
        <v>0</v>
      </c>
    </row>
    <row r="1769" spans="1:15" ht="115.2" x14ac:dyDescent="0.3">
      <c r="A1769" s="52">
        <v>10724</v>
      </c>
      <c r="B1769" s="53"/>
      <c r="C1769" s="72"/>
      <c r="D1769" s="75" t="s">
        <v>83</v>
      </c>
      <c r="E1769" s="63" t="s">
        <v>84</v>
      </c>
      <c r="F1769" s="57"/>
      <c r="G1769" s="57"/>
      <c r="H1769" s="57"/>
      <c r="I1769" s="57"/>
      <c r="J1769" s="57"/>
      <c r="K1769" s="57"/>
      <c r="L1769" s="57">
        <f>SUM(K1770:K1770)</f>
        <v>48.256</v>
      </c>
      <c r="M1769" s="58">
        <v>48.256</v>
      </c>
      <c r="N1769" s="59"/>
      <c r="O1769" s="73">
        <f>+ROUND(M1769*N1769,2)</f>
        <v>0</v>
      </c>
    </row>
    <row r="1770" spans="1:15" x14ac:dyDescent="0.3">
      <c r="A1770" s="52">
        <v>10725</v>
      </c>
      <c r="B1770" s="53"/>
      <c r="C1770" s="72"/>
      <c r="D1770" s="74" t="s">
        <v>1251</v>
      </c>
      <c r="E1770" s="56"/>
      <c r="F1770" s="57">
        <v>1</v>
      </c>
      <c r="G1770" s="57">
        <f>36.635+(2.3+3.171+1.6+2.1+2.45)</f>
        <v>48.256</v>
      </c>
      <c r="H1770" s="57"/>
      <c r="I1770" s="57"/>
      <c r="J1770" s="57">
        <f t="shared" ref="J1770" si="274">PRODUCT(F1770:I1770)</f>
        <v>48.256</v>
      </c>
      <c r="K1770" s="57">
        <f>PRODUCT(F1770:I1770)</f>
        <v>48.256</v>
      </c>
      <c r="L1770" s="57"/>
      <c r="M1770" s="58"/>
      <c r="N1770" s="59"/>
      <c r="O1770" s="73"/>
    </row>
    <row r="1771" spans="1:15" ht="115.2" x14ac:dyDescent="0.3">
      <c r="A1771" s="52">
        <v>10726</v>
      </c>
      <c r="B1771" s="53"/>
      <c r="C1771" s="72"/>
      <c r="D1771" s="75" t="s">
        <v>690</v>
      </c>
      <c r="E1771" s="63" t="s">
        <v>84</v>
      </c>
      <c r="F1771" s="57"/>
      <c r="G1771" s="57"/>
      <c r="H1771" s="57"/>
      <c r="I1771" s="57"/>
      <c r="J1771" s="57"/>
      <c r="K1771" s="57"/>
      <c r="L1771" s="57">
        <f>K1772</f>
        <v>28.878</v>
      </c>
      <c r="M1771" s="58">
        <v>28.878</v>
      </c>
      <c r="N1771" s="59"/>
      <c r="O1771" s="73">
        <f>+ROUND(M1771*N1771,2)</f>
        <v>0</v>
      </c>
    </row>
    <row r="1772" spans="1:15" x14ac:dyDescent="0.3">
      <c r="A1772" s="52">
        <v>10727</v>
      </c>
      <c r="B1772" s="53"/>
      <c r="C1772" s="72"/>
      <c r="D1772" s="76" t="s">
        <v>1252</v>
      </c>
      <c r="E1772" s="63"/>
      <c r="F1772" s="57">
        <v>1</v>
      </c>
      <c r="G1772" s="57">
        <v>28.878</v>
      </c>
      <c r="H1772" s="57"/>
      <c r="I1772" s="57"/>
      <c r="J1772" s="57"/>
      <c r="K1772" s="57">
        <f>PRODUCT(F1772:I1772)</f>
        <v>28.878</v>
      </c>
      <c r="L1772" s="57"/>
      <c r="M1772" s="58"/>
      <c r="N1772" s="59"/>
      <c r="O1772" s="73"/>
    </row>
    <row r="1773" spans="1:15" x14ac:dyDescent="0.3">
      <c r="A1773" s="52">
        <v>10728</v>
      </c>
      <c r="B1773" s="53"/>
      <c r="C1773" s="72"/>
      <c r="D1773" s="55" t="s">
        <v>878</v>
      </c>
      <c r="E1773" s="56"/>
      <c r="F1773" s="57"/>
      <c r="G1773" s="57"/>
      <c r="H1773" s="57"/>
      <c r="I1773" s="57"/>
      <c r="J1773" s="57"/>
      <c r="K1773" s="57"/>
      <c r="L1773" s="57"/>
      <c r="M1773" s="58"/>
      <c r="N1773" s="59"/>
      <c r="O1773" s="73"/>
    </row>
    <row r="1774" spans="1:15" ht="115.2" x14ac:dyDescent="0.3">
      <c r="A1774" s="52">
        <v>10729</v>
      </c>
      <c r="B1774" s="53"/>
      <c r="C1774" s="72"/>
      <c r="D1774" s="75" t="s">
        <v>1253</v>
      </c>
      <c r="E1774" s="56" t="s">
        <v>89</v>
      </c>
      <c r="F1774" s="57"/>
      <c r="G1774" s="57"/>
      <c r="H1774" s="57"/>
      <c r="I1774" s="57"/>
      <c r="J1774" s="57"/>
      <c r="K1774" s="57"/>
      <c r="L1774" s="57">
        <f>K1775+K1776</f>
        <v>2</v>
      </c>
      <c r="M1774" s="58">
        <v>1</v>
      </c>
      <c r="N1774" s="59"/>
      <c r="O1774" s="73">
        <f t="shared" ref="O1774" si="275">+ROUND(M1774*N1774,2)</f>
        <v>0</v>
      </c>
    </row>
    <row r="1775" spans="1:15" x14ac:dyDescent="0.3">
      <c r="A1775" s="52">
        <v>10730</v>
      </c>
      <c r="B1775" s="53"/>
      <c r="C1775" s="72"/>
      <c r="D1775" s="76" t="s">
        <v>1254</v>
      </c>
      <c r="E1775" s="56"/>
      <c r="F1775" s="57">
        <v>1</v>
      </c>
      <c r="G1775" s="57">
        <v>1</v>
      </c>
      <c r="H1775" s="57"/>
      <c r="I1775" s="57"/>
      <c r="J1775" s="57"/>
      <c r="K1775" s="57">
        <f>PRODUCT(F1775:I1775)</f>
        <v>1</v>
      </c>
      <c r="L1775" s="57"/>
      <c r="M1775" s="58"/>
      <c r="N1775" s="59"/>
      <c r="O1775" s="73"/>
    </row>
    <row r="1776" spans="1:15" x14ac:dyDescent="0.3">
      <c r="A1776" s="52">
        <v>10731</v>
      </c>
      <c r="B1776" s="53"/>
      <c r="C1776" s="72"/>
      <c r="D1776" s="76" t="s">
        <v>1255</v>
      </c>
      <c r="E1776" s="63"/>
      <c r="F1776" s="57">
        <v>1</v>
      </c>
      <c r="G1776" s="57">
        <v>1</v>
      </c>
      <c r="H1776" s="57"/>
      <c r="I1776" s="57"/>
      <c r="J1776" s="57"/>
      <c r="K1776" s="57">
        <f>PRODUCT(F1776:I1776)</f>
        <v>1</v>
      </c>
      <c r="L1776" s="57"/>
      <c r="M1776" s="58"/>
      <c r="N1776" s="59"/>
      <c r="O1776" s="73"/>
    </row>
    <row r="1777" spans="1:15" ht="158.4" x14ac:dyDescent="0.3">
      <c r="A1777" s="52">
        <v>10732</v>
      </c>
      <c r="B1777" s="53"/>
      <c r="C1777" s="72"/>
      <c r="D1777" s="75" t="s">
        <v>1256</v>
      </c>
      <c r="E1777" s="56" t="s">
        <v>89</v>
      </c>
      <c r="F1777" s="57"/>
      <c r="G1777" s="57"/>
      <c r="H1777" s="57"/>
      <c r="I1777" s="57"/>
      <c r="J1777" s="57"/>
      <c r="K1777" s="57"/>
      <c r="L1777" s="57">
        <f>K1778+K1779</f>
        <v>2</v>
      </c>
      <c r="M1777" s="58">
        <v>2</v>
      </c>
      <c r="N1777" s="59"/>
      <c r="O1777" s="73">
        <f>+ROUND(M1777*N1777,2)</f>
        <v>0</v>
      </c>
    </row>
    <row r="1778" spans="1:15" x14ac:dyDescent="0.3">
      <c r="A1778" s="52">
        <v>10733</v>
      </c>
      <c r="B1778" s="53"/>
      <c r="C1778" s="72"/>
      <c r="D1778" s="76" t="s">
        <v>1257</v>
      </c>
      <c r="E1778" s="56"/>
      <c r="F1778" s="57">
        <v>1</v>
      </c>
      <c r="G1778" s="57">
        <v>1</v>
      </c>
      <c r="H1778" s="57"/>
      <c r="I1778" s="57"/>
      <c r="J1778" s="57"/>
      <c r="K1778" s="57">
        <f>PRODUCT(F1778:I1778)</f>
        <v>1</v>
      </c>
      <c r="L1778" s="57"/>
      <c r="M1778" s="58"/>
      <c r="N1778" s="59"/>
      <c r="O1778" s="73"/>
    </row>
    <row r="1779" spans="1:15" x14ac:dyDescent="0.3">
      <c r="A1779" s="52">
        <v>10734</v>
      </c>
      <c r="B1779" s="53"/>
      <c r="C1779" s="72"/>
      <c r="D1779" s="76" t="s">
        <v>1258</v>
      </c>
      <c r="E1779" s="56"/>
      <c r="F1779" s="57">
        <v>1</v>
      </c>
      <c r="G1779" s="57">
        <v>1</v>
      </c>
      <c r="H1779" s="57"/>
      <c r="I1779" s="57"/>
      <c r="J1779" s="57"/>
      <c r="K1779" s="57">
        <f>PRODUCT(F1779:I1779)</f>
        <v>1</v>
      </c>
      <c r="L1779" s="57"/>
      <c r="M1779" s="58"/>
      <c r="N1779" s="59"/>
      <c r="O1779" s="73"/>
    </row>
    <row r="1780" spans="1:15" ht="158.4" x14ac:dyDescent="0.3">
      <c r="A1780" s="52">
        <v>10735</v>
      </c>
      <c r="B1780" s="53"/>
      <c r="C1780" s="72"/>
      <c r="D1780" s="75" t="s">
        <v>1259</v>
      </c>
      <c r="E1780" s="56" t="s">
        <v>89</v>
      </c>
      <c r="F1780" s="57"/>
      <c r="G1780" s="57"/>
      <c r="H1780" s="57"/>
      <c r="I1780" s="57"/>
      <c r="J1780" s="57"/>
      <c r="K1780" s="57"/>
      <c r="L1780" s="57">
        <f>K1781</f>
        <v>1</v>
      </c>
      <c r="M1780" s="58">
        <v>1</v>
      </c>
      <c r="N1780" s="59"/>
      <c r="O1780" s="73">
        <f>+ROUND(M1780*N1780,2)</f>
        <v>0</v>
      </c>
    </row>
    <row r="1781" spans="1:15" x14ac:dyDescent="0.3">
      <c r="A1781" s="52">
        <v>10736</v>
      </c>
      <c r="B1781" s="53"/>
      <c r="C1781" s="72"/>
      <c r="D1781" s="76" t="s">
        <v>1260</v>
      </c>
      <c r="E1781" s="56"/>
      <c r="F1781" s="57">
        <v>1</v>
      </c>
      <c r="G1781" s="57">
        <v>1</v>
      </c>
      <c r="H1781" s="57"/>
      <c r="I1781" s="57"/>
      <c r="J1781" s="57"/>
      <c r="K1781" s="57">
        <f>PRODUCT(F1781:I1781)</f>
        <v>1</v>
      </c>
      <c r="L1781" s="57"/>
      <c r="M1781" s="58"/>
      <c r="N1781" s="59"/>
      <c r="O1781" s="73"/>
    </row>
    <row r="1782" spans="1:15" x14ac:dyDescent="0.3">
      <c r="A1782" s="52">
        <v>10737</v>
      </c>
      <c r="B1782" s="53"/>
      <c r="C1782" s="72"/>
      <c r="D1782" s="55" t="s">
        <v>91</v>
      </c>
      <c r="E1782" s="63"/>
      <c r="F1782" s="57"/>
      <c r="G1782" s="57"/>
      <c r="H1782" s="57"/>
      <c r="I1782" s="57"/>
      <c r="J1782" s="57"/>
      <c r="K1782" s="57"/>
      <c r="L1782" s="57"/>
      <c r="M1782" s="58"/>
      <c r="N1782" s="59"/>
      <c r="O1782" s="73"/>
    </row>
    <row r="1783" spans="1:15" ht="187.2" x14ac:dyDescent="0.3">
      <c r="A1783" s="52">
        <v>10738</v>
      </c>
      <c r="B1783" s="53"/>
      <c r="C1783" s="72"/>
      <c r="D1783" s="75" t="s">
        <v>1261</v>
      </c>
      <c r="E1783" s="87" t="s">
        <v>89</v>
      </c>
      <c r="F1783" s="88"/>
      <c r="G1783" s="57"/>
      <c r="H1783" s="57"/>
      <c r="I1783" s="57"/>
      <c r="J1783" s="57"/>
      <c r="K1783" s="57"/>
      <c r="L1783" s="57">
        <f>SUM(K1784:K1785)</f>
        <v>2</v>
      </c>
      <c r="M1783" s="58">
        <v>2</v>
      </c>
      <c r="N1783" s="59"/>
      <c r="O1783" s="73">
        <f t="shared" ref="O1783" si="276">+ROUND(M1783*N1783,2)</f>
        <v>0</v>
      </c>
    </row>
    <row r="1784" spans="1:15" x14ac:dyDescent="0.3">
      <c r="A1784" s="52">
        <v>10739</v>
      </c>
      <c r="B1784" s="53"/>
      <c r="C1784" s="72"/>
      <c r="D1784" s="76" t="s">
        <v>1262</v>
      </c>
      <c r="E1784" s="56"/>
      <c r="F1784" s="57">
        <v>1</v>
      </c>
      <c r="G1784" s="57">
        <v>1</v>
      </c>
      <c r="H1784" s="57"/>
      <c r="I1784" s="57"/>
      <c r="J1784" s="57"/>
      <c r="K1784" s="57">
        <f>PRODUCT(F1784:I1784)</f>
        <v>1</v>
      </c>
      <c r="L1784" s="57"/>
      <c r="M1784" s="58"/>
      <c r="N1784" s="59"/>
      <c r="O1784" s="73"/>
    </row>
    <row r="1785" spans="1:15" x14ac:dyDescent="0.3">
      <c r="A1785" s="52">
        <v>10740</v>
      </c>
      <c r="B1785" s="53"/>
      <c r="C1785" s="72"/>
      <c r="D1785" s="76" t="s">
        <v>1263</v>
      </c>
      <c r="E1785" s="63"/>
      <c r="F1785" s="57">
        <v>1</v>
      </c>
      <c r="G1785" s="57">
        <v>1</v>
      </c>
      <c r="H1785" s="57"/>
      <c r="I1785" s="57"/>
      <c r="J1785" s="57"/>
      <c r="K1785" s="57">
        <f>PRODUCT(F1785:I1785)</f>
        <v>1</v>
      </c>
      <c r="L1785" s="57"/>
      <c r="M1785" s="58"/>
      <c r="N1785" s="59"/>
      <c r="O1785" s="73"/>
    </row>
    <row r="1786" spans="1:15" ht="172.8" x14ac:dyDescent="0.3">
      <c r="A1786" s="52">
        <v>10741</v>
      </c>
      <c r="B1786" s="53"/>
      <c r="C1786" s="72"/>
      <c r="D1786" s="75" t="s">
        <v>1264</v>
      </c>
      <c r="E1786" s="87" t="s">
        <v>89</v>
      </c>
      <c r="F1786" s="88"/>
      <c r="G1786" s="57"/>
      <c r="H1786" s="57"/>
      <c r="I1786" s="57"/>
      <c r="J1786" s="57"/>
      <c r="K1786" s="57"/>
      <c r="L1786" s="57">
        <f>SUM(K1787:K1789)</f>
        <v>3</v>
      </c>
      <c r="M1786" s="58">
        <v>3</v>
      </c>
      <c r="N1786" s="59"/>
      <c r="O1786" s="73">
        <f>+ROUND(M1786*N1786,2)</f>
        <v>0</v>
      </c>
    </row>
    <row r="1787" spans="1:15" x14ac:dyDescent="0.3">
      <c r="A1787" s="52">
        <v>10742</v>
      </c>
      <c r="B1787" s="53"/>
      <c r="C1787" s="72"/>
      <c r="D1787" s="76" t="s">
        <v>1265</v>
      </c>
      <c r="E1787" s="87"/>
      <c r="F1787" s="57">
        <v>1</v>
      </c>
      <c r="G1787" s="57">
        <v>1</v>
      </c>
      <c r="H1787" s="57"/>
      <c r="I1787" s="57"/>
      <c r="J1787" s="57"/>
      <c r="K1787" s="57">
        <f>PRODUCT(F1787:I1787)</f>
        <v>1</v>
      </c>
      <c r="L1787" s="57"/>
      <c r="M1787" s="58"/>
      <c r="N1787" s="59"/>
      <c r="O1787" s="73"/>
    </row>
    <row r="1788" spans="1:15" x14ac:dyDescent="0.3">
      <c r="A1788" s="52">
        <v>10743</v>
      </c>
      <c r="B1788" s="53"/>
      <c r="C1788" s="72"/>
      <c r="D1788" s="76" t="s">
        <v>1266</v>
      </c>
      <c r="E1788" s="63"/>
      <c r="F1788" s="57">
        <v>1</v>
      </c>
      <c r="G1788" s="57">
        <v>1</v>
      </c>
      <c r="H1788" s="57"/>
      <c r="I1788" s="57"/>
      <c r="J1788" s="57"/>
      <c r="K1788" s="57">
        <f t="shared" ref="K1788:K1789" si="277">PRODUCT(F1788:I1788)</f>
        <v>1</v>
      </c>
      <c r="L1788" s="57"/>
      <c r="M1788" s="58"/>
      <c r="N1788" s="59"/>
      <c r="O1788" s="73"/>
    </row>
    <row r="1789" spans="1:15" x14ac:dyDescent="0.3">
      <c r="A1789" s="52">
        <v>10744</v>
      </c>
      <c r="B1789" s="53"/>
      <c r="C1789" s="72"/>
      <c r="D1789" s="76" t="s">
        <v>1267</v>
      </c>
      <c r="E1789" s="63"/>
      <c r="F1789" s="57">
        <v>1</v>
      </c>
      <c r="G1789" s="57">
        <v>1</v>
      </c>
      <c r="H1789" s="57"/>
      <c r="I1789" s="57"/>
      <c r="J1789" s="57"/>
      <c r="K1789" s="57">
        <f t="shared" si="277"/>
        <v>1</v>
      </c>
      <c r="L1789" s="57"/>
      <c r="M1789" s="58"/>
      <c r="N1789" s="59"/>
      <c r="O1789" s="73"/>
    </row>
    <row r="1790" spans="1:15" ht="187.2" x14ac:dyDescent="0.3">
      <c r="A1790" s="52">
        <v>10745</v>
      </c>
      <c r="B1790" s="53"/>
      <c r="C1790" s="72"/>
      <c r="D1790" s="75" t="s">
        <v>1268</v>
      </c>
      <c r="E1790" s="87" t="s">
        <v>89</v>
      </c>
      <c r="F1790" s="88"/>
      <c r="G1790" s="57"/>
      <c r="H1790" s="57"/>
      <c r="I1790" s="57"/>
      <c r="J1790" s="57"/>
      <c r="K1790" s="57"/>
      <c r="L1790" s="57">
        <f>SUM(K1791:K1791)</f>
        <v>1</v>
      </c>
      <c r="M1790" s="58">
        <v>1</v>
      </c>
      <c r="N1790" s="59"/>
      <c r="O1790" s="73">
        <f t="shared" ref="O1790" si="278">+ROUND(M1790*N1790,2)</f>
        <v>0</v>
      </c>
    </row>
    <row r="1791" spans="1:15" x14ac:dyDescent="0.3">
      <c r="A1791" s="52">
        <v>10746</v>
      </c>
      <c r="B1791" s="53"/>
      <c r="C1791" s="72"/>
      <c r="D1791" s="76" t="s">
        <v>1269</v>
      </c>
      <c r="E1791" s="56"/>
      <c r="F1791" s="57">
        <v>1</v>
      </c>
      <c r="G1791" s="57">
        <v>1</v>
      </c>
      <c r="H1791" s="57"/>
      <c r="I1791" s="57"/>
      <c r="J1791" s="57"/>
      <c r="K1791" s="57">
        <f>PRODUCT(F1791:I1791)</f>
        <v>1</v>
      </c>
      <c r="L1791" s="57"/>
      <c r="M1791" s="58"/>
      <c r="N1791" s="59"/>
      <c r="O1791" s="73"/>
    </row>
    <row r="1792" spans="1:15" x14ac:dyDescent="0.3">
      <c r="A1792" s="52">
        <v>10747</v>
      </c>
      <c r="B1792" s="53" t="s">
        <v>21</v>
      </c>
      <c r="C1792" s="54" t="s">
        <v>1270</v>
      </c>
      <c r="D1792" s="55" t="s">
        <v>1271</v>
      </c>
      <c r="E1792" s="56"/>
      <c r="F1792" s="57"/>
      <c r="G1792" s="57"/>
      <c r="H1792" s="57"/>
      <c r="I1792" s="57"/>
      <c r="J1792" s="57"/>
      <c r="K1792" s="57"/>
      <c r="L1792" s="57"/>
      <c r="M1792" s="58"/>
      <c r="N1792" s="59"/>
      <c r="O1792" s="73"/>
    </row>
    <row r="1793" spans="1:15" ht="115.2" collapsed="1" x14ac:dyDescent="0.3">
      <c r="A1793" s="52">
        <v>10748</v>
      </c>
      <c r="B1793" s="53" t="s">
        <v>21</v>
      </c>
      <c r="C1793" s="72" t="s">
        <v>1272</v>
      </c>
      <c r="D1793" s="60" t="s">
        <v>1273</v>
      </c>
      <c r="E1793" s="56" t="s">
        <v>36</v>
      </c>
      <c r="F1793" s="57"/>
      <c r="G1793" s="57"/>
      <c r="H1793" s="57"/>
      <c r="I1793" s="57"/>
      <c r="J1793" s="57"/>
      <c r="K1793" s="57"/>
      <c r="L1793" s="57">
        <f>SUM(J1794:J1795)</f>
        <v>779.92420000000004</v>
      </c>
      <c r="M1793" s="58">
        <v>779.92420000000004</v>
      </c>
      <c r="N1793" s="59"/>
      <c r="O1793" s="73">
        <f t="shared" ref="O1793" si="279">+ROUND(M1793*N1793,2)</f>
        <v>0</v>
      </c>
    </row>
    <row r="1794" spans="1:15" x14ac:dyDescent="0.3">
      <c r="A1794" s="52">
        <v>10749</v>
      </c>
      <c r="B1794" s="53"/>
      <c r="C1794" s="72"/>
      <c r="D1794" s="76" t="s">
        <v>1274</v>
      </c>
      <c r="E1794" s="56"/>
      <c r="F1794" s="57">
        <v>1</v>
      </c>
      <c r="G1794" s="57">
        <v>29.66</v>
      </c>
      <c r="H1794" s="57"/>
      <c r="I1794" s="57">
        <v>0.6</v>
      </c>
      <c r="J1794" s="57">
        <f t="shared" ref="J1794:J1795" si="280">PRODUCT(F1794:I1794)</f>
        <v>17.795999999999999</v>
      </c>
      <c r="K1794" s="57"/>
      <c r="L1794" s="57"/>
      <c r="M1794" s="58"/>
      <c r="N1794" s="59"/>
      <c r="O1794" s="73"/>
    </row>
    <row r="1795" spans="1:15" x14ac:dyDescent="0.3">
      <c r="A1795" s="52">
        <v>10750</v>
      </c>
      <c r="B1795" s="53"/>
      <c r="C1795" s="72"/>
      <c r="D1795" s="76" t="s">
        <v>1275</v>
      </c>
      <c r="E1795" s="56"/>
      <c r="F1795" s="57">
        <v>1</v>
      </c>
      <c r="G1795" s="57">
        <v>53.670999999999999</v>
      </c>
      <c r="H1795" s="57"/>
      <c r="I1795" s="57">
        <v>14.2</v>
      </c>
      <c r="J1795" s="57">
        <f t="shared" si="280"/>
        <v>762.12819999999999</v>
      </c>
      <c r="K1795" s="57"/>
      <c r="L1795" s="57"/>
      <c r="M1795" s="58"/>
      <c r="N1795" s="59"/>
      <c r="O1795" s="73"/>
    </row>
    <row r="1796" spans="1:15" x14ac:dyDescent="0.3">
      <c r="A1796" s="52">
        <v>10751</v>
      </c>
      <c r="B1796" s="53" t="s">
        <v>21</v>
      </c>
      <c r="C1796" s="90" t="s">
        <v>1276</v>
      </c>
      <c r="D1796" s="55" t="s">
        <v>1277</v>
      </c>
      <c r="E1796" s="56"/>
      <c r="F1796" s="64"/>
      <c r="G1796" s="64"/>
      <c r="H1796" s="64"/>
      <c r="I1796" s="64"/>
      <c r="J1796" s="64"/>
      <c r="K1796" s="65">
        <f>SUM(O1796:O1847)</f>
        <v>0</v>
      </c>
      <c r="L1796" s="64"/>
      <c r="M1796" s="58"/>
      <c r="N1796" s="59"/>
      <c r="O1796" s="59"/>
    </row>
    <row r="1797" spans="1:15" x14ac:dyDescent="0.3">
      <c r="A1797" s="52">
        <v>10752</v>
      </c>
      <c r="B1797" s="53" t="s">
        <v>21</v>
      </c>
      <c r="C1797" s="54" t="s">
        <v>1278</v>
      </c>
      <c r="D1797" s="97" t="s">
        <v>55</v>
      </c>
      <c r="E1797" s="93"/>
      <c r="F1797" s="94"/>
      <c r="G1797" s="95"/>
      <c r="H1797" s="95"/>
      <c r="I1797" s="95"/>
      <c r="J1797" s="95"/>
      <c r="K1797" s="95"/>
      <c r="L1797" s="95"/>
      <c r="M1797" s="58"/>
      <c r="N1797" s="59"/>
      <c r="O1797" s="73"/>
    </row>
    <row r="1798" spans="1:15" x14ac:dyDescent="0.3">
      <c r="A1798" s="52">
        <v>10753</v>
      </c>
      <c r="B1798" s="53" t="s">
        <v>21</v>
      </c>
      <c r="C1798" s="54" t="s">
        <v>1279</v>
      </c>
      <c r="D1798" s="55" t="s">
        <v>57</v>
      </c>
      <c r="E1798" s="56"/>
      <c r="F1798" s="57"/>
      <c r="G1798" s="57"/>
      <c r="H1798" s="57"/>
      <c r="I1798" s="57"/>
      <c r="J1798" s="57"/>
      <c r="K1798" s="57"/>
      <c r="L1798" s="57"/>
      <c r="M1798" s="58"/>
      <c r="N1798" s="59"/>
      <c r="O1798" s="73"/>
    </row>
    <row r="1799" spans="1:15" ht="179.25" customHeight="1" collapsed="1" x14ac:dyDescent="0.3">
      <c r="A1799" s="52">
        <v>10754</v>
      </c>
      <c r="B1799" s="53" t="s">
        <v>21</v>
      </c>
      <c r="C1799" s="72" t="s">
        <v>1280</v>
      </c>
      <c r="D1799" s="75" t="s">
        <v>304</v>
      </c>
      <c r="E1799" s="56" t="s">
        <v>36</v>
      </c>
      <c r="F1799" s="57"/>
      <c r="G1799" s="57"/>
      <c r="H1799" s="57"/>
      <c r="I1799" s="57"/>
      <c r="J1799" s="57"/>
      <c r="K1799" s="57"/>
      <c r="L1799" s="57">
        <f>SUM(J1800:J1800)</f>
        <v>223.922</v>
      </c>
      <c r="M1799" s="58">
        <v>223.922</v>
      </c>
      <c r="N1799" s="59"/>
      <c r="O1799" s="73">
        <f>+ROUND(M1799*N1799,2)</f>
        <v>0</v>
      </c>
    </row>
    <row r="1800" spans="1:15" x14ac:dyDescent="0.3">
      <c r="A1800" s="52">
        <v>10755</v>
      </c>
      <c r="B1800" s="53"/>
      <c r="C1800" s="72"/>
      <c r="D1800" s="76" t="s">
        <v>1281</v>
      </c>
      <c r="E1800" s="63"/>
      <c r="F1800" s="57">
        <v>1</v>
      </c>
      <c r="G1800" s="57">
        <v>223.922</v>
      </c>
      <c r="H1800" s="57"/>
      <c r="I1800" s="57"/>
      <c r="J1800" s="57">
        <f t="shared" ref="J1800" si="281">PRODUCT(F1800:I1800)</f>
        <v>223.922</v>
      </c>
      <c r="K1800" s="57"/>
      <c r="L1800" s="57"/>
      <c r="M1800" s="66"/>
      <c r="N1800" s="67"/>
      <c r="O1800" s="67"/>
    </row>
    <row r="1801" spans="1:15" ht="244.8" collapsed="1" x14ac:dyDescent="0.3">
      <c r="A1801" s="52">
        <v>10756</v>
      </c>
      <c r="B1801" s="53" t="s">
        <v>21</v>
      </c>
      <c r="C1801" s="72" t="s">
        <v>1282</v>
      </c>
      <c r="D1801" s="75" t="s">
        <v>309</v>
      </c>
      <c r="E1801" s="56" t="s">
        <v>36</v>
      </c>
      <c r="F1801" s="57"/>
      <c r="G1801" s="57"/>
      <c r="H1801" s="57"/>
      <c r="I1801" s="57"/>
      <c r="J1801" s="57"/>
      <c r="K1801" s="57"/>
      <c r="L1801" s="57">
        <f>SUM(K1802:K1807)</f>
        <v>89.008499999999998</v>
      </c>
      <c r="M1801" s="58">
        <v>89.008499999999998</v>
      </c>
      <c r="N1801" s="59"/>
      <c r="O1801" s="73">
        <f>+ROUND(M1801*N1801,2)</f>
        <v>0</v>
      </c>
    </row>
    <row r="1802" spans="1:15" x14ac:dyDescent="0.3">
      <c r="A1802" s="52">
        <v>10757</v>
      </c>
      <c r="B1802" s="53"/>
      <c r="C1802" s="72"/>
      <c r="D1802" s="76" t="s">
        <v>1283</v>
      </c>
      <c r="E1802" s="63"/>
      <c r="F1802" s="57">
        <v>1</v>
      </c>
      <c r="G1802" s="57">
        <v>3.63</v>
      </c>
      <c r="H1802" s="57"/>
      <c r="I1802" s="57">
        <v>3.5</v>
      </c>
      <c r="J1802" s="57">
        <f t="shared" ref="J1802:J1826" si="282">PRODUCT(F1802:I1802)</f>
        <v>12.705</v>
      </c>
      <c r="K1802" s="57">
        <f>+J1802</f>
        <v>12.705</v>
      </c>
      <c r="L1802" s="57"/>
      <c r="M1802" s="66"/>
      <c r="N1802" s="67"/>
      <c r="O1802" s="67"/>
    </row>
    <row r="1803" spans="1:15" x14ac:dyDescent="0.3">
      <c r="A1803" s="52">
        <v>10758</v>
      </c>
      <c r="B1803" s="53"/>
      <c r="C1803" s="72"/>
      <c r="D1803" s="76" t="s">
        <v>1283</v>
      </c>
      <c r="E1803" s="63"/>
      <c r="F1803" s="57">
        <v>1</v>
      </c>
      <c r="G1803" s="57">
        <v>3.2810000000000001</v>
      </c>
      <c r="H1803" s="57"/>
      <c r="I1803" s="57">
        <v>3.5</v>
      </c>
      <c r="J1803" s="57">
        <f t="shared" si="282"/>
        <v>11.483500000000001</v>
      </c>
      <c r="K1803" s="57">
        <f>+J1803</f>
        <v>11.483500000000001</v>
      </c>
      <c r="L1803" s="57"/>
      <c r="M1803" s="66"/>
      <c r="N1803" s="67"/>
      <c r="O1803" s="67"/>
    </row>
    <row r="1804" spans="1:15" x14ac:dyDescent="0.3">
      <c r="A1804" s="52">
        <v>10759</v>
      </c>
      <c r="B1804" s="53"/>
      <c r="C1804" s="72"/>
      <c r="D1804" s="76" t="s">
        <v>1284</v>
      </c>
      <c r="E1804" s="63"/>
      <c r="F1804" s="57">
        <v>2</v>
      </c>
      <c r="G1804" s="57">
        <f>1.4*1.35</f>
        <v>1.89</v>
      </c>
      <c r="H1804" s="57"/>
      <c r="I1804" s="57"/>
      <c r="J1804" s="57">
        <f t="shared" si="282"/>
        <v>3.78</v>
      </c>
      <c r="K1804" s="57">
        <f>+J1804+J1805</f>
        <v>6.3</v>
      </c>
      <c r="L1804" s="57"/>
      <c r="M1804" s="66"/>
      <c r="N1804" s="67"/>
      <c r="O1804" s="67"/>
    </row>
    <row r="1805" spans="1:15" x14ac:dyDescent="0.3">
      <c r="A1805" s="52">
        <v>10760</v>
      </c>
      <c r="B1805" s="53"/>
      <c r="C1805" s="72"/>
      <c r="D1805" s="76"/>
      <c r="E1805" s="63"/>
      <c r="F1805" s="57">
        <v>2</v>
      </c>
      <c r="G1805" s="57">
        <f>0.9*1.4</f>
        <v>1.26</v>
      </c>
      <c r="H1805" s="57"/>
      <c r="I1805" s="57"/>
      <c r="J1805" s="57">
        <f t="shared" si="282"/>
        <v>2.52</v>
      </c>
      <c r="K1805" s="57"/>
      <c r="L1805" s="57"/>
      <c r="M1805" s="66"/>
      <c r="N1805" s="67"/>
      <c r="O1805" s="67"/>
    </row>
    <row r="1806" spans="1:15" x14ac:dyDescent="0.3">
      <c r="A1806" s="52">
        <v>10761</v>
      </c>
      <c r="B1806" s="53"/>
      <c r="C1806" s="72"/>
      <c r="D1806" s="76" t="s">
        <v>1285</v>
      </c>
      <c r="E1806" s="63"/>
      <c r="F1806" s="57">
        <v>2</v>
      </c>
      <c r="G1806" s="57">
        <f>0.9*1.4</f>
        <v>1.26</v>
      </c>
      <c r="H1806" s="57"/>
      <c r="I1806" s="57"/>
      <c r="J1806" s="57">
        <f t="shared" si="282"/>
        <v>2.52</v>
      </c>
      <c r="K1806" s="57">
        <f>+J1806+J1807</f>
        <v>58.52</v>
      </c>
      <c r="L1806" s="57"/>
      <c r="M1806" s="66"/>
      <c r="N1806" s="67"/>
      <c r="O1806" s="67"/>
    </row>
    <row r="1807" spans="1:15" x14ac:dyDescent="0.3">
      <c r="A1807" s="52">
        <v>10762</v>
      </c>
      <c r="B1807" s="53"/>
      <c r="C1807" s="72"/>
      <c r="D1807" s="76"/>
      <c r="E1807" s="63"/>
      <c r="F1807" s="57">
        <v>2</v>
      </c>
      <c r="G1807" s="57">
        <f>20*1.4</f>
        <v>28</v>
      </c>
      <c r="H1807" s="57"/>
      <c r="I1807" s="57"/>
      <c r="J1807" s="57">
        <f t="shared" si="282"/>
        <v>56</v>
      </c>
      <c r="K1807" s="57"/>
      <c r="L1807" s="57"/>
      <c r="M1807" s="66"/>
      <c r="N1807" s="67"/>
      <c r="O1807" s="67"/>
    </row>
    <row r="1808" spans="1:15" ht="86.4" collapsed="1" x14ac:dyDescent="0.3">
      <c r="A1808" s="52">
        <v>10763</v>
      </c>
      <c r="B1808" s="53" t="s">
        <v>21</v>
      </c>
      <c r="C1808" s="72" t="s">
        <v>1286</v>
      </c>
      <c r="D1808" s="75" t="s">
        <v>1287</v>
      </c>
      <c r="E1808" s="63" t="s">
        <v>36</v>
      </c>
      <c r="F1808" s="57"/>
      <c r="G1808" s="57"/>
      <c r="H1808" s="57"/>
      <c r="I1808" s="57"/>
      <c r="J1808" s="57"/>
      <c r="K1808" s="57"/>
      <c r="L1808" s="57">
        <f>SUM(K1809:K1809)</f>
        <v>223.922</v>
      </c>
      <c r="M1808" s="58">
        <v>223.922</v>
      </c>
      <c r="N1808" s="59"/>
      <c r="O1808" s="73">
        <f>+ROUND(M1808*N1808,2)</f>
        <v>0</v>
      </c>
    </row>
    <row r="1809" spans="1:15" x14ac:dyDescent="0.3">
      <c r="A1809" s="52">
        <v>10764</v>
      </c>
      <c r="B1809" s="53"/>
      <c r="C1809" s="72"/>
      <c r="D1809" s="76" t="s">
        <v>1281</v>
      </c>
      <c r="E1809" s="56"/>
      <c r="F1809" s="57">
        <v>1</v>
      </c>
      <c r="G1809" s="57">
        <v>223.922</v>
      </c>
      <c r="H1809" s="57"/>
      <c r="I1809" s="57"/>
      <c r="J1809" s="57">
        <f>PRODUCT(F1809:I1809)</f>
        <v>223.922</v>
      </c>
      <c r="K1809" s="57">
        <f>+J1809</f>
        <v>223.922</v>
      </c>
      <c r="L1809" s="57"/>
      <c r="M1809" s="58"/>
      <c r="N1809" s="59"/>
      <c r="O1809" s="73"/>
    </row>
    <row r="1810" spans="1:15" ht="129.6" collapsed="1" x14ac:dyDescent="0.3">
      <c r="A1810" s="52">
        <v>10765</v>
      </c>
      <c r="B1810" s="53" t="s">
        <v>21</v>
      </c>
      <c r="C1810" s="72" t="s">
        <v>1288</v>
      </c>
      <c r="D1810" s="75" t="s">
        <v>331</v>
      </c>
      <c r="E1810" s="56" t="s">
        <v>36</v>
      </c>
      <c r="F1810" s="57"/>
      <c r="G1810" s="57"/>
      <c r="H1810" s="57"/>
      <c r="I1810" s="57"/>
      <c r="J1810" s="57"/>
      <c r="K1810" s="57"/>
      <c r="L1810" s="57">
        <f>SUM(K1811:K1811)</f>
        <v>17.2775</v>
      </c>
      <c r="M1810" s="58">
        <v>17.2775</v>
      </c>
      <c r="N1810" s="59"/>
      <c r="O1810" s="73">
        <f>+ROUND(M1810*N1810,2)</f>
        <v>0</v>
      </c>
    </row>
    <row r="1811" spans="1:15" x14ac:dyDescent="0.3">
      <c r="A1811" s="52">
        <v>10766</v>
      </c>
      <c r="B1811" s="53"/>
      <c r="C1811" s="72"/>
      <c r="D1811" s="76" t="s">
        <v>1289</v>
      </c>
      <c r="E1811" s="56"/>
      <c r="F1811" s="57">
        <v>1</v>
      </c>
      <c r="G1811" s="57">
        <v>6.9109999999999996</v>
      </c>
      <c r="H1811" s="57"/>
      <c r="I1811" s="57">
        <v>2.5</v>
      </c>
      <c r="J1811" s="57">
        <f t="shared" ref="J1811" si="283">PRODUCT(F1811:I1811)</f>
        <v>17.2775</v>
      </c>
      <c r="K1811" s="57">
        <f>+J1811</f>
        <v>17.2775</v>
      </c>
      <c r="L1811" s="57"/>
      <c r="M1811" s="58"/>
      <c r="N1811" s="59"/>
      <c r="O1811" s="73"/>
    </row>
    <row r="1812" spans="1:15" ht="121.5" customHeight="1" collapsed="1" x14ac:dyDescent="0.3">
      <c r="A1812" s="52">
        <v>10767</v>
      </c>
      <c r="B1812" s="53" t="s">
        <v>21</v>
      </c>
      <c r="C1812" s="72" t="s">
        <v>1290</v>
      </c>
      <c r="D1812" s="75" t="s">
        <v>336</v>
      </c>
      <c r="E1812" s="56" t="s">
        <v>36</v>
      </c>
      <c r="F1812" s="57"/>
      <c r="G1812" s="57"/>
      <c r="H1812" s="57"/>
      <c r="I1812" s="57"/>
      <c r="J1812" s="57"/>
      <c r="K1812" s="57"/>
      <c r="L1812" s="57">
        <f>SUM(K1813:K1818)</f>
        <v>54.144999999999996</v>
      </c>
      <c r="M1812" s="58">
        <v>54.144999999999996</v>
      </c>
      <c r="N1812" s="59"/>
      <c r="O1812" s="73">
        <f>+ROUND(M1812*N1812,2)</f>
        <v>0</v>
      </c>
    </row>
    <row r="1813" spans="1:15" x14ac:dyDescent="0.3">
      <c r="A1813" s="52">
        <v>10768</v>
      </c>
      <c r="B1813" s="53"/>
      <c r="C1813" s="72"/>
      <c r="D1813" s="76" t="s">
        <v>1291</v>
      </c>
      <c r="E1813" s="56"/>
      <c r="F1813" s="57">
        <v>2</v>
      </c>
      <c r="G1813" s="57">
        <v>1.4</v>
      </c>
      <c r="H1813" s="57"/>
      <c r="I1813" s="57">
        <v>0.9</v>
      </c>
      <c r="J1813" s="57">
        <f t="shared" ref="J1813:J1818" si="284">PRODUCT(F1813:I1813)</f>
        <v>2.52</v>
      </c>
      <c r="K1813" s="57">
        <f>SUM(J1813:J1815)</f>
        <v>5.625</v>
      </c>
      <c r="L1813" s="57"/>
      <c r="M1813" s="58"/>
      <c r="N1813" s="59"/>
      <c r="O1813" s="73"/>
    </row>
    <row r="1814" spans="1:15" x14ac:dyDescent="0.3">
      <c r="A1814" s="52">
        <v>10769</v>
      </c>
      <c r="B1814" s="53"/>
      <c r="C1814" s="72"/>
      <c r="D1814" s="76"/>
      <c r="E1814" s="56"/>
      <c r="F1814" s="57">
        <v>1</v>
      </c>
      <c r="G1814" s="57">
        <v>1.35</v>
      </c>
      <c r="H1814" s="57"/>
      <c r="I1814" s="57">
        <v>1.4</v>
      </c>
      <c r="J1814" s="57">
        <f t="shared" si="284"/>
        <v>1.89</v>
      </c>
      <c r="K1814" s="57"/>
      <c r="L1814" s="57"/>
      <c r="M1814" s="58"/>
      <c r="N1814" s="59"/>
      <c r="O1814" s="73"/>
    </row>
    <row r="1815" spans="1:15" x14ac:dyDescent="0.3">
      <c r="A1815" s="52">
        <v>10770</v>
      </c>
      <c r="B1815" s="53"/>
      <c r="C1815" s="72"/>
      <c r="D1815" s="76"/>
      <c r="E1815" s="56"/>
      <c r="F1815" s="57">
        <v>1</v>
      </c>
      <c r="G1815" s="57">
        <v>1.35</v>
      </c>
      <c r="H1815" s="57"/>
      <c r="I1815" s="57">
        <v>0.9</v>
      </c>
      <c r="J1815" s="57">
        <f t="shared" si="284"/>
        <v>1.2150000000000001</v>
      </c>
      <c r="K1815" s="57"/>
      <c r="L1815" s="57"/>
      <c r="M1815" s="58"/>
      <c r="N1815" s="59"/>
      <c r="O1815" s="73"/>
    </row>
    <row r="1816" spans="1:15" x14ac:dyDescent="0.3">
      <c r="A1816" s="52">
        <v>10771</v>
      </c>
      <c r="B1816" s="53"/>
      <c r="C1816" s="72"/>
      <c r="D1816" s="76" t="s">
        <v>1285</v>
      </c>
      <c r="E1816" s="56"/>
      <c r="F1816" s="57">
        <v>2</v>
      </c>
      <c r="G1816" s="57">
        <v>1.4</v>
      </c>
      <c r="H1816" s="57"/>
      <c r="I1816" s="57">
        <v>0.9</v>
      </c>
      <c r="J1816" s="57">
        <f t="shared" si="284"/>
        <v>2.52</v>
      </c>
      <c r="K1816" s="57">
        <f>SUM(J1816:J1818)</f>
        <v>48.519999999999996</v>
      </c>
      <c r="L1816" s="57"/>
      <c r="M1816" s="58"/>
      <c r="N1816" s="59"/>
      <c r="O1816" s="73"/>
    </row>
    <row r="1817" spans="1:15" x14ac:dyDescent="0.3">
      <c r="A1817" s="52">
        <v>10772</v>
      </c>
      <c r="B1817" s="53"/>
      <c r="C1817" s="72"/>
      <c r="D1817" s="76"/>
      <c r="E1817" s="56"/>
      <c r="F1817" s="57">
        <v>1</v>
      </c>
      <c r="G1817" s="57">
        <v>20</v>
      </c>
      <c r="H1817" s="57"/>
      <c r="I1817" s="57">
        <v>1.4</v>
      </c>
      <c r="J1817" s="57">
        <f t="shared" si="284"/>
        <v>28</v>
      </c>
      <c r="K1817" s="57"/>
      <c r="L1817" s="57"/>
      <c r="M1817" s="58"/>
      <c r="N1817" s="59"/>
      <c r="O1817" s="73"/>
    </row>
    <row r="1818" spans="1:15" x14ac:dyDescent="0.3">
      <c r="A1818" s="52">
        <v>10773</v>
      </c>
      <c r="B1818" s="53"/>
      <c r="C1818" s="72"/>
      <c r="D1818" s="76"/>
      <c r="E1818" s="56"/>
      <c r="F1818" s="57">
        <v>1</v>
      </c>
      <c r="G1818" s="57">
        <v>20</v>
      </c>
      <c r="H1818" s="57"/>
      <c r="I1818" s="57">
        <v>0.9</v>
      </c>
      <c r="J1818" s="57">
        <f t="shared" si="284"/>
        <v>18</v>
      </c>
      <c r="K1818" s="57"/>
      <c r="L1818" s="57"/>
      <c r="M1818" s="58"/>
      <c r="N1818" s="59"/>
      <c r="O1818" s="73"/>
    </row>
    <row r="1819" spans="1:15" ht="115.2" collapsed="1" x14ac:dyDescent="0.3">
      <c r="A1819" s="52">
        <v>10774</v>
      </c>
      <c r="B1819" s="53" t="s">
        <v>21</v>
      </c>
      <c r="C1819" s="72" t="s">
        <v>1292</v>
      </c>
      <c r="D1819" s="75" t="s">
        <v>483</v>
      </c>
      <c r="E1819" s="56" t="s">
        <v>36</v>
      </c>
      <c r="F1819" s="57"/>
      <c r="G1819" s="57"/>
      <c r="H1819" s="57"/>
      <c r="I1819" s="57"/>
      <c r="J1819" s="57"/>
      <c r="K1819" s="57"/>
      <c r="L1819" s="57">
        <f>SUM(J1820:J1821)</f>
        <v>19.215</v>
      </c>
      <c r="M1819" s="58">
        <v>19.215</v>
      </c>
      <c r="N1819" s="59"/>
      <c r="O1819" s="73">
        <f>+ROUND(M1819*N1819,2)</f>
        <v>0</v>
      </c>
    </row>
    <row r="1820" spans="1:15" x14ac:dyDescent="0.3">
      <c r="A1820" s="52">
        <v>10775</v>
      </c>
      <c r="B1820" s="53"/>
      <c r="C1820" s="72"/>
      <c r="D1820" s="76" t="s">
        <v>1284</v>
      </c>
      <c r="E1820" s="63"/>
      <c r="F1820" s="57">
        <v>1</v>
      </c>
      <c r="G1820" s="57">
        <v>1.2150000000000001</v>
      </c>
      <c r="H1820" s="57"/>
      <c r="I1820" s="57"/>
      <c r="J1820" s="57">
        <f t="shared" ref="J1820:J1821" si="285">PRODUCT(F1820:I1820)</f>
        <v>1.2150000000000001</v>
      </c>
      <c r="K1820" s="57"/>
      <c r="L1820" s="57"/>
      <c r="M1820" s="58"/>
      <c r="N1820" s="59"/>
      <c r="O1820" s="73"/>
    </row>
    <row r="1821" spans="1:15" x14ac:dyDescent="0.3">
      <c r="A1821" s="52">
        <v>10776</v>
      </c>
      <c r="B1821" s="53"/>
      <c r="C1821" s="72"/>
      <c r="D1821" s="76" t="s">
        <v>1285</v>
      </c>
      <c r="E1821" s="63"/>
      <c r="F1821" s="57">
        <v>1</v>
      </c>
      <c r="G1821" s="57">
        <v>18</v>
      </c>
      <c r="H1821" s="57"/>
      <c r="I1821" s="57"/>
      <c r="J1821" s="57">
        <f t="shared" si="285"/>
        <v>18</v>
      </c>
      <c r="K1821" s="57"/>
      <c r="L1821" s="57"/>
      <c r="M1821" s="58"/>
      <c r="N1821" s="59"/>
      <c r="O1821" s="73"/>
    </row>
    <row r="1822" spans="1:15" x14ac:dyDescent="0.3">
      <c r="A1822" s="52">
        <v>10777</v>
      </c>
      <c r="B1822" s="53" t="s">
        <v>21</v>
      </c>
      <c r="C1822" s="54" t="s">
        <v>1293</v>
      </c>
      <c r="D1822" s="55" t="s">
        <v>70</v>
      </c>
      <c r="E1822" s="56"/>
      <c r="F1822" s="57"/>
      <c r="G1822" s="57"/>
      <c r="H1822" s="57"/>
      <c r="I1822" s="57"/>
      <c r="J1822" s="57"/>
      <c r="K1822" s="57"/>
      <c r="L1822" s="57"/>
      <c r="M1822" s="58"/>
      <c r="N1822" s="59"/>
      <c r="O1822" s="73"/>
    </row>
    <row r="1823" spans="1:15" ht="86.4" x14ac:dyDescent="0.3">
      <c r="A1823" s="52">
        <v>10778</v>
      </c>
      <c r="B1823" s="53" t="s">
        <v>21</v>
      </c>
      <c r="C1823" s="72" t="s">
        <v>1294</v>
      </c>
      <c r="D1823" s="75" t="s">
        <v>381</v>
      </c>
      <c r="E1823" s="63" t="s">
        <v>36</v>
      </c>
      <c r="F1823" s="57">
        <v>1</v>
      </c>
      <c r="G1823" s="57">
        <v>160.64699999999999</v>
      </c>
      <c r="H1823" s="57"/>
      <c r="I1823" s="57"/>
      <c r="J1823" s="57"/>
      <c r="K1823" s="57">
        <f>PRODUCT(F1823:I1823)</f>
        <v>160.64699999999999</v>
      </c>
      <c r="L1823" s="57">
        <f>K1823</f>
        <v>160.64699999999999</v>
      </c>
      <c r="M1823" s="58">
        <v>160.64699999999999</v>
      </c>
      <c r="N1823" s="59"/>
      <c r="O1823" s="73">
        <f>+ROUND(M1823*N1823,2)</f>
        <v>0</v>
      </c>
    </row>
    <row r="1824" spans="1:15" ht="86.4" x14ac:dyDescent="0.3">
      <c r="A1824" s="52">
        <v>10779</v>
      </c>
      <c r="B1824" s="53" t="s">
        <v>21</v>
      </c>
      <c r="C1824" s="72" t="s">
        <v>1295</v>
      </c>
      <c r="D1824" s="75" t="s">
        <v>371</v>
      </c>
      <c r="E1824" s="63" t="s">
        <v>36</v>
      </c>
      <c r="F1824" s="57">
        <v>1</v>
      </c>
      <c r="G1824" s="57">
        <v>160.64699999999999</v>
      </c>
      <c r="H1824" s="57"/>
      <c r="I1824" s="57"/>
      <c r="J1824" s="57"/>
      <c r="K1824" s="57">
        <f>PRODUCT(F1824:I1824)</f>
        <v>160.64699999999999</v>
      </c>
      <c r="L1824" s="57">
        <f>K1824</f>
        <v>160.64699999999999</v>
      </c>
      <c r="M1824" s="58">
        <v>160.64699999999999</v>
      </c>
      <c r="N1824" s="59"/>
      <c r="O1824" s="73">
        <f>+ROUND(M1824*N1824,2)</f>
        <v>0</v>
      </c>
    </row>
    <row r="1825" spans="1:15" x14ac:dyDescent="0.3">
      <c r="A1825" s="52">
        <v>10780</v>
      </c>
      <c r="B1825" s="53" t="s">
        <v>21</v>
      </c>
      <c r="C1825" s="54" t="s">
        <v>1296</v>
      </c>
      <c r="D1825" s="55" t="s">
        <v>74</v>
      </c>
      <c r="E1825" s="56"/>
      <c r="F1825" s="57"/>
      <c r="G1825" s="57"/>
      <c r="H1825" s="57"/>
      <c r="I1825" s="57"/>
      <c r="J1825" s="57"/>
      <c r="K1825" s="57"/>
      <c r="L1825" s="57"/>
      <c r="M1825" s="58"/>
      <c r="N1825" s="59"/>
      <c r="O1825" s="73"/>
    </row>
    <row r="1826" spans="1:15" ht="115.2" x14ac:dyDescent="0.3">
      <c r="A1826" s="52">
        <v>10781</v>
      </c>
      <c r="B1826" s="53" t="s">
        <v>21</v>
      </c>
      <c r="C1826" s="72" t="s">
        <v>1297</v>
      </c>
      <c r="D1826" s="75" t="s">
        <v>386</v>
      </c>
      <c r="E1826" s="63" t="s">
        <v>36</v>
      </c>
      <c r="F1826" s="57">
        <v>1</v>
      </c>
      <c r="G1826" s="57">
        <v>226.738</v>
      </c>
      <c r="H1826" s="57"/>
      <c r="I1826" s="57"/>
      <c r="J1826" s="57">
        <f t="shared" si="282"/>
        <v>226.738</v>
      </c>
      <c r="K1826" s="57"/>
      <c r="L1826" s="57">
        <f t="shared" ref="L1826" si="286">+J1826</f>
        <v>226.738</v>
      </c>
      <c r="M1826" s="58">
        <v>226.738</v>
      </c>
      <c r="N1826" s="59"/>
      <c r="O1826" s="73">
        <f t="shared" ref="O1826" si="287">+ROUND(M1826*N1826,2)</f>
        <v>0</v>
      </c>
    </row>
    <row r="1827" spans="1:15" ht="115.2" collapsed="1" x14ac:dyDescent="0.3">
      <c r="A1827" s="52">
        <v>10782</v>
      </c>
      <c r="B1827" s="53" t="s">
        <v>21</v>
      </c>
      <c r="C1827" s="72" t="s">
        <v>1298</v>
      </c>
      <c r="D1827" s="75" t="s">
        <v>397</v>
      </c>
      <c r="E1827" s="63" t="s">
        <v>36</v>
      </c>
      <c r="F1827" s="57"/>
      <c r="G1827" s="57"/>
      <c r="H1827" s="57"/>
      <c r="I1827" s="57"/>
      <c r="J1827" s="57"/>
      <c r="K1827" s="57"/>
      <c r="L1827" s="57">
        <f>SUM(J1828:J1829)</f>
        <v>25.143749999999997</v>
      </c>
      <c r="M1827" s="58">
        <v>25.143749999999997</v>
      </c>
      <c r="N1827" s="59"/>
      <c r="O1827" s="73">
        <f>+ROUND(M1827*N1827,2)</f>
        <v>0</v>
      </c>
    </row>
    <row r="1828" spans="1:15" x14ac:dyDescent="0.3">
      <c r="A1828" s="52">
        <v>10783</v>
      </c>
      <c r="B1828" s="53"/>
      <c r="C1828" s="72"/>
      <c r="D1828" s="76" t="s">
        <v>1091</v>
      </c>
      <c r="E1828" s="56"/>
      <c r="F1828" s="57">
        <v>3</v>
      </c>
      <c r="G1828" s="57">
        <v>18.75</v>
      </c>
      <c r="H1828" s="57"/>
      <c r="I1828" s="57">
        <v>0.3</v>
      </c>
      <c r="J1828" s="57">
        <f t="shared" ref="J1828:J1829" si="288">PRODUCT(F1828:I1828)</f>
        <v>16.875</v>
      </c>
      <c r="K1828" s="57"/>
      <c r="L1828" s="57"/>
      <c r="M1828" s="58"/>
      <c r="N1828" s="59"/>
      <c r="O1828" s="73"/>
    </row>
    <row r="1829" spans="1:15" x14ac:dyDescent="0.3">
      <c r="A1829" s="52">
        <v>10784</v>
      </c>
      <c r="B1829" s="53"/>
      <c r="C1829" s="72"/>
      <c r="D1829" s="76" t="s">
        <v>1299</v>
      </c>
      <c r="E1829" s="56"/>
      <c r="F1829" s="57">
        <v>3</v>
      </c>
      <c r="G1829" s="57">
        <v>18.75</v>
      </c>
      <c r="H1829" s="57"/>
      <c r="I1829" s="57">
        <v>0.14699999999999999</v>
      </c>
      <c r="J1829" s="57">
        <f t="shared" si="288"/>
        <v>8.2687499999999989</v>
      </c>
      <c r="K1829" s="57"/>
      <c r="L1829" s="57"/>
      <c r="M1829" s="58"/>
      <c r="N1829" s="59"/>
      <c r="O1829" s="73"/>
    </row>
    <row r="1830" spans="1:15" ht="213" customHeight="1" collapsed="1" x14ac:dyDescent="0.3">
      <c r="A1830" s="52">
        <v>10785</v>
      </c>
      <c r="B1830" s="53" t="s">
        <v>21</v>
      </c>
      <c r="C1830" s="72" t="s">
        <v>1300</v>
      </c>
      <c r="D1830" s="75" t="s">
        <v>1175</v>
      </c>
      <c r="E1830" s="63" t="s">
        <v>36</v>
      </c>
      <c r="F1830" s="57"/>
      <c r="G1830" s="57"/>
      <c r="H1830" s="57"/>
      <c r="I1830" s="57"/>
      <c r="J1830" s="57"/>
      <c r="K1830" s="57"/>
      <c r="L1830" s="57">
        <f>SUM(J1831:J1832)</f>
        <v>50.861764999999998</v>
      </c>
      <c r="M1830" s="58">
        <v>50.861764999999998</v>
      </c>
      <c r="N1830" s="59"/>
      <c r="O1830" s="73">
        <f t="shared" ref="O1830" si="289">+ROUND(M1830*N1830,2)</f>
        <v>0</v>
      </c>
    </row>
    <row r="1831" spans="1:15" x14ac:dyDescent="0.3">
      <c r="A1831" s="52">
        <v>10786</v>
      </c>
      <c r="B1831" s="53"/>
      <c r="C1831" s="72"/>
      <c r="D1831" s="76" t="s">
        <v>1301</v>
      </c>
      <c r="E1831" s="56"/>
      <c r="F1831" s="57">
        <v>1</v>
      </c>
      <c r="G1831" s="57">
        <v>16.978999999999999</v>
      </c>
      <c r="H1831" s="57"/>
      <c r="I1831" s="57"/>
      <c r="J1831" s="57">
        <f t="shared" ref="J1831:J1833" si="290">PRODUCT(F1831:I1831)</f>
        <v>16.978999999999999</v>
      </c>
      <c r="K1831" s="57"/>
      <c r="L1831" s="57"/>
      <c r="M1831" s="58"/>
      <c r="N1831" s="59"/>
      <c r="O1831" s="73"/>
    </row>
    <row r="1832" spans="1:15" x14ac:dyDescent="0.3">
      <c r="A1832" s="52">
        <v>10787</v>
      </c>
      <c r="B1832" s="53"/>
      <c r="C1832" s="72"/>
      <c r="D1832" s="76" t="s">
        <v>1302</v>
      </c>
      <c r="E1832" s="56"/>
      <c r="F1832" s="57">
        <v>1</v>
      </c>
      <c r="G1832" s="57">
        <v>230.495</v>
      </c>
      <c r="H1832" s="57"/>
      <c r="I1832" s="57">
        <v>0.14699999999999999</v>
      </c>
      <c r="J1832" s="57">
        <f t="shared" si="290"/>
        <v>33.882764999999999</v>
      </c>
      <c r="K1832" s="57"/>
      <c r="L1832" s="57"/>
      <c r="M1832" s="58"/>
      <c r="N1832" s="59"/>
      <c r="O1832" s="73"/>
    </row>
    <row r="1833" spans="1:15" ht="115.2" x14ac:dyDescent="0.3">
      <c r="A1833" s="52">
        <v>10788</v>
      </c>
      <c r="B1833" s="53" t="s">
        <v>21</v>
      </c>
      <c r="C1833" s="72" t="s">
        <v>1303</v>
      </c>
      <c r="D1833" s="75" t="s">
        <v>1023</v>
      </c>
      <c r="E1833" s="63" t="s">
        <v>84</v>
      </c>
      <c r="F1833" s="57">
        <v>1</v>
      </c>
      <c r="G1833" s="57">
        <v>6.9109999999999996</v>
      </c>
      <c r="H1833" s="57"/>
      <c r="I1833" s="57"/>
      <c r="J1833" s="57">
        <f t="shared" si="290"/>
        <v>6.9109999999999996</v>
      </c>
      <c r="K1833" s="57"/>
      <c r="L1833" s="57">
        <f>+J1833</f>
        <v>6.9109999999999996</v>
      </c>
      <c r="M1833" s="58">
        <v>6.9109999999999996</v>
      </c>
      <c r="N1833" s="59"/>
      <c r="O1833" s="73">
        <f>+ROUND(M1833*N1833,2)</f>
        <v>0</v>
      </c>
    </row>
    <row r="1834" spans="1:15" x14ac:dyDescent="0.3">
      <c r="A1834" s="52">
        <v>10789</v>
      </c>
      <c r="B1834" s="53" t="s">
        <v>21</v>
      </c>
      <c r="C1834" s="54" t="s">
        <v>1304</v>
      </c>
      <c r="D1834" s="55" t="s">
        <v>1305</v>
      </c>
      <c r="E1834" s="56"/>
      <c r="F1834" s="57"/>
      <c r="G1834" s="57"/>
      <c r="H1834" s="57"/>
      <c r="I1834" s="57"/>
      <c r="J1834" s="57"/>
      <c r="K1834" s="57"/>
      <c r="L1834" s="57"/>
      <c r="M1834" s="58"/>
      <c r="N1834" s="59"/>
      <c r="O1834" s="73"/>
    </row>
    <row r="1835" spans="1:15" x14ac:dyDescent="0.3">
      <c r="A1835" s="52">
        <v>10790</v>
      </c>
      <c r="B1835" s="53" t="s">
        <v>21</v>
      </c>
      <c r="C1835" s="72" t="s">
        <v>1306</v>
      </c>
      <c r="D1835" s="60" t="s">
        <v>1307</v>
      </c>
      <c r="E1835" s="56"/>
      <c r="F1835" s="57"/>
      <c r="G1835" s="57"/>
      <c r="H1835" s="57"/>
      <c r="I1835" s="57"/>
      <c r="J1835" s="57"/>
      <c r="K1835" s="57"/>
      <c r="L1835" s="57"/>
      <c r="M1835" s="58"/>
      <c r="N1835" s="59"/>
      <c r="O1835" s="73"/>
    </row>
    <row r="1836" spans="1:15" x14ac:dyDescent="0.3">
      <c r="A1836" s="52">
        <v>10791</v>
      </c>
      <c r="B1836" s="53" t="s">
        <v>21</v>
      </c>
      <c r="C1836" s="72" t="s">
        <v>1308</v>
      </c>
      <c r="D1836" s="60" t="s">
        <v>1309</v>
      </c>
      <c r="E1836" s="56" t="s">
        <v>1310</v>
      </c>
      <c r="F1836" s="57">
        <v>1</v>
      </c>
      <c r="G1836" s="57">
        <v>100</v>
      </c>
      <c r="H1836" s="57"/>
      <c r="I1836" s="57"/>
      <c r="J1836" s="57">
        <f t="shared" ref="J1836:J1838" si="291">PRODUCT(F1836:I1836)</f>
        <v>100</v>
      </c>
      <c r="K1836" s="57"/>
      <c r="L1836" s="57">
        <f>+J1836</f>
        <v>100</v>
      </c>
      <c r="M1836" s="58">
        <v>100</v>
      </c>
      <c r="N1836" s="59"/>
      <c r="O1836" s="73">
        <f t="shared" ref="O1836:O1847" si="292">+ROUND(M1836*N1836,2)</f>
        <v>0</v>
      </c>
    </row>
    <row r="1837" spans="1:15" x14ac:dyDescent="0.3">
      <c r="A1837" s="52">
        <v>10792</v>
      </c>
      <c r="B1837" s="53" t="s">
        <v>21</v>
      </c>
      <c r="C1837" s="72" t="s">
        <v>1311</v>
      </c>
      <c r="D1837" s="60" t="s">
        <v>1312</v>
      </c>
      <c r="E1837" s="56"/>
      <c r="F1837" s="57"/>
      <c r="G1837" s="57"/>
      <c r="H1837" s="57"/>
      <c r="I1837" s="57"/>
      <c r="J1837" s="57"/>
      <c r="K1837" s="57"/>
      <c r="L1837" s="57"/>
      <c r="M1837" s="58"/>
      <c r="N1837" s="59"/>
      <c r="O1837" s="73"/>
    </row>
    <row r="1838" spans="1:15" x14ac:dyDescent="0.3">
      <c r="A1838" s="52">
        <v>10793</v>
      </c>
      <c r="B1838" s="53" t="s">
        <v>21</v>
      </c>
      <c r="C1838" s="72" t="s">
        <v>1313</v>
      </c>
      <c r="D1838" s="60" t="s">
        <v>1314</v>
      </c>
      <c r="E1838" s="56" t="s">
        <v>1310</v>
      </c>
      <c r="F1838" s="57">
        <v>1</v>
      </c>
      <c r="G1838" s="57">
        <v>100</v>
      </c>
      <c r="H1838" s="57"/>
      <c r="I1838" s="57"/>
      <c r="J1838" s="57">
        <f t="shared" si="291"/>
        <v>100</v>
      </c>
      <c r="K1838" s="57"/>
      <c r="L1838" s="57">
        <f>+J1838</f>
        <v>100</v>
      </c>
      <c r="M1838" s="58">
        <v>100</v>
      </c>
      <c r="N1838" s="59"/>
      <c r="O1838" s="73">
        <f t="shared" si="292"/>
        <v>0</v>
      </c>
    </row>
    <row r="1839" spans="1:15" x14ac:dyDescent="0.3">
      <c r="A1839" s="52">
        <v>10794</v>
      </c>
      <c r="B1839" s="53" t="s">
        <v>21</v>
      </c>
      <c r="C1839" s="72" t="s">
        <v>1315</v>
      </c>
      <c r="D1839" s="60" t="s">
        <v>1316</v>
      </c>
      <c r="E1839" s="56"/>
      <c r="F1839" s="57"/>
      <c r="G1839" s="57"/>
      <c r="H1839" s="57"/>
      <c r="I1839" s="57"/>
      <c r="J1839" s="57"/>
      <c r="K1839" s="57"/>
      <c r="L1839" s="57"/>
      <c r="M1839" s="58"/>
      <c r="N1839" s="59"/>
      <c r="O1839" s="73"/>
    </row>
    <row r="1840" spans="1:15" x14ac:dyDescent="0.3">
      <c r="A1840" s="52">
        <v>10795</v>
      </c>
      <c r="B1840" s="53" t="s">
        <v>21</v>
      </c>
      <c r="C1840" s="72" t="s">
        <v>1317</v>
      </c>
      <c r="D1840" s="60" t="s">
        <v>1318</v>
      </c>
      <c r="E1840" s="56" t="s">
        <v>1310</v>
      </c>
      <c r="F1840" s="57">
        <v>1</v>
      </c>
      <c r="G1840" s="57">
        <v>100</v>
      </c>
      <c r="H1840" s="57"/>
      <c r="I1840" s="57"/>
      <c r="J1840" s="57">
        <f t="shared" ref="J1840" si="293">PRODUCT(F1840:I1840)</f>
        <v>100</v>
      </c>
      <c r="K1840" s="57"/>
      <c r="L1840" s="57">
        <f>+J1840</f>
        <v>100</v>
      </c>
      <c r="M1840" s="58">
        <v>100</v>
      </c>
      <c r="N1840" s="59"/>
      <c r="O1840" s="73">
        <f t="shared" si="292"/>
        <v>0</v>
      </c>
    </row>
    <row r="1841" spans="1:16" x14ac:dyDescent="0.3">
      <c r="A1841" s="52">
        <v>10796</v>
      </c>
      <c r="B1841" s="53" t="s">
        <v>21</v>
      </c>
      <c r="C1841" s="72" t="s">
        <v>1319</v>
      </c>
      <c r="D1841" s="60" t="s">
        <v>1320</v>
      </c>
      <c r="E1841" s="56"/>
      <c r="F1841" s="57"/>
      <c r="G1841" s="57"/>
      <c r="H1841" s="57"/>
      <c r="I1841" s="57"/>
      <c r="J1841" s="57"/>
      <c r="K1841" s="57"/>
      <c r="L1841" s="57"/>
      <c r="M1841" s="58"/>
      <c r="N1841" s="59"/>
      <c r="O1841" s="73"/>
    </row>
    <row r="1842" spans="1:16" x14ac:dyDescent="0.3">
      <c r="A1842" s="52">
        <v>10797</v>
      </c>
      <c r="B1842" s="53" t="s">
        <v>21</v>
      </c>
      <c r="C1842" s="72" t="s">
        <v>1321</v>
      </c>
      <c r="D1842" s="60" t="s">
        <v>1322</v>
      </c>
      <c r="E1842" s="56" t="s">
        <v>1310</v>
      </c>
      <c r="F1842" s="57">
        <v>1</v>
      </c>
      <c r="G1842" s="57">
        <v>100</v>
      </c>
      <c r="H1842" s="57"/>
      <c r="I1842" s="57"/>
      <c r="J1842" s="57">
        <f t="shared" ref="J1842" si="294">PRODUCT(F1842:I1842)</f>
        <v>100</v>
      </c>
      <c r="K1842" s="57"/>
      <c r="L1842" s="57">
        <f>+J1842</f>
        <v>100</v>
      </c>
      <c r="M1842" s="58">
        <v>100</v>
      </c>
      <c r="N1842" s="59"/>
      <c r="O1842" s="73">
        <f t="shared" si="292"/>
        <v>0</v>
      </c>
    </row>
    <row r="1843" spans="1:16" x14ac:dyDescent="0.3">
      <c r="A1843" s="52">
        <v>10798</v>
      </c>
      <c r="B1843" s="53" t="s">
        <v>21</v>
      </c>
      <c r="C1843" s="72" t="s">
        <v>1323</v>
      </c>
      <c r="D1843" s="60" t="s">
        <v>1324</v>
      </c>
      <c r="E1843" s="56"/>
      <c r="F1843" s="57"/>
      <c r="G1843" s="57"/>
      <c r="H1843" s="57"/>
      <c r="I1843" s="57"/>
      <c r="J1843" s="57"/>
      <c r="K1843" s="57"/>
      <c r="L1843" s="57"/>
      <c r="M1843" s="58"/>
      <c r="N1843" s="59"/>
      <c r="O1843" s="73"/>
    </row>
    <row r="1844" spans="1:16" x14ac:dyDescent="0.3">
      <c r="A1844" s="52">
        <v>10799</v>
      </c>
      <c r="B1844" s="53" t="s">
        <v>21</v>
      </c>
      <c r="C1844" s="72" t="s">
        <v>1325</v>
      </c>
      <c r="D1844" s="60" t="s">
        <v>1326</v>
      </c>
      <c r="E1844" s="56" t="s">
        <v>1310</v>
      </c>
      <c r="F1844" s="57">
        <v>2</v>
      </c>
      <c r="G1844" s="57">
        <v>100</v>
      </c>
      <c r="H1844" s="57"/>
      <c r="I1844" s="57"/>
      <c r="J1844" s="57">
        <f t="shared" ref="J1844:J1847" si="295">PRODUCT(F1844:I1844)</f>
        <v>200</v>
      </c>
      <c r="K1844" s="57"/>
      <c r="L1844" s="57">
        <f>+J1844</f>
        <v>200</v>
      </c>
      <c r="M1844" s="58">
        <v>200</v>
      </c>
      <c r="N1844" s="59"/>
      <c r="O1844" s="73">
        <f t="shared" si="292"/>
        <v>0</v>
      </c>
    </row>
    <row r="1845" spans="1:16" ht="129.6" x14ac:dyDescent="0.3">
      <c r="A1845" s="52">
        <v>10800</v>
      </c>
      <c r="B1845" s="53" t="s">
        <v>21</v>
      </c>
      <c r="C1845" s="72" t="s">
        <v>1327</v>
      </c>
      <c r="D1845" s="75" t="s">
        <v>1328</v>
      </c>
      <c r="E1845" s="56" t="s">
        <v>36</v>
      </c>
      <c r="F1845" s="57">
        <v>1</v>
      </c>
      <c r="G1845" s="57">
        <v>280.91300000000001</v>
      </c>
      <c r="H1845" s="57"/>
      <c r="I1845" s="57"/>
      <c r="J1845" s="57">
        <f t="shared" si="295"/>
        <v>280.91300000000001</v>
      </c>
      <c r="K1845" s="57"/>
      <c r="L1845" s="57">
        <f>+J1845</f>
        <v>280.91300000000001</v>
      </c>
      <c r="M1845" s="58">
        <v>280.91300000000001</v>
      </c>
      <c r="N1845" s="59"/>
      <c r="O1845" s="73">
        <f t="shared" si="292"/>
        <v>0</v>
      </c>
    </row>
    <row r="1846" spans="1:16" ht="57.6" x14ac:dyDescent="0.3">
      <c r="A1846" s="52">
        <v>10801</v>
      </c>
      <c r="B1846" s="53" t="s">
        <v>21</v>
      </c>
      <c r="C1846" s="72" t="s">
        <v>1329</v>
      </c>
      <c r="D1846" s="75" t="s">
        <v>1330</v>
      </c>
      <c r="E1846" s="56" t="s">
        <v>1331</v>
      </c>
      <c r="F1846" s="57">
        <v>1</v>
      </c>
      <c r="G1846" s="57">
        <v>280.91300000000001</v>
      </c>
      <c r="H1846" s="57"/>
      <c r="I1846" s="57">
        <v>0.06</v>
      </c>
      <c r="J1846" s="57">
        <f t="shared" si="295"/>
        <v>16.854780000000002</v>
      </c>
      <c r="K1846" s="57"/>
      <c r="L1846" s="57">
        <f>+J1846</f>
        <v>16.854780000000002</v>
      </c>
      <c r="M1846" s="58">
        <v>16.854780000000002</v>
      </c>
      <c r="N1846" s="59"/>
      <c r="O1846" s="73">
        <f t="shared" si="292"/>
        <v>0</v>
      </c>
    </row>
    <row r="1847" spans="1:16" ht="72" x14ac:dyDescent="0.3">
      <c r="A1847" s="52">
        <v>10802</v>
      </c>
      <c r="B1847" s="53" t="s">
        <v>21</v>
      </c>
      <c r="C1847" s="72" t="s">
        <v>1332</v>
      </c>
      <c r="D1847" s="75" t="s">
        <v>1333</v>
      </c>
      <c r="E1847" s="56" t="s">
        <v>84</v>
      </c>
      <c r="F1847" s="57">
        <v>1</v>
      </c>
      <c r="G1847" s="57">
        <v>155.81399999999999</v>
      </c>
      <c r="H1847" s="57"/>
      <c r="I1847" s="57"/>
      <c r="J1847" s="57">
        <f t="shared" si="295"/>
        <v>155.81399999999999</v>
      </c>
      <c r="K1847" s="57"/>
      <c r="L1847" s="57">
        <f>+J1847</f>
        <v>155.81399999999999</v>
      </c>
      <c r="M1847" s="58">
        <v>155.81399999999999</v>
      </c>
      <c r="N1847" s="59"/>
      <c r="O1847" s="73">
        <f t="shared" si="292"/>
        <v>0</v>
      </c>
    </row>
    <row r="1848" spans="1:16" x14ac:dyDescent="0.3">
      <c r="A1848" s="52">
        <v>10803</v>
      </c>
      <c r="B1848" s="53" t="s">
        <v>21</v>
      </c>
      <c r="C1848" s="61" t="s">
        <v>1334</v>
      </c>
      <c r="D1848" s="62" t="s">
        <v>1335</v>
      </c>
      <c r="E1848" s="63"/>
      <c r="F1848" s="86"/>
      <c r="G1848" s="64"/>
      <c r="H1848" s="64"/>
      <c r="I1848" s="64"/>
      <c r="J1848" s="64"/>
      <c r="K1848" s="65">
        <f>SUM(O1848:O2092)</f>
        <v>0</v>
      </c>
      <c r="L1848" s="64"/>
      <c r="M1848" s="66"/>
      <c r="N1848" s="67"/>
      <c r="O1848" s="67"/>
      <c r="P1848" s="112"/>
    </row>
    <row r="1849" spans="1:16" x14ac:dyDescent="0.3">
      <c r="A1849" s="52">
        <v>10804</v>
      </c>
      <c r="B1849" s="53" t="s">
        <v>21</v>
      </c>
      <c r="C1849" s="54" t="s">
        <v>1336</v>
      </c>
      <c r="D1849" s="55" t="s">
        <v>1337</v>
      </c>
      <c r="E1849" s="96"/>
      <c r="F1849" s="98"/>
      <c r="G1849" s="57"/>
      <c r="H1849" s="57"/>
      <c r="I1849" s="57"/>
      <c r="J1849" s="57"/>
      <c r="K1849" s="57"/>
      <c r="L1849" s="57"/>
      <c r="M1849" s="58"/>
      <c r="N1849" s="59"/>
      <c r="O1849" s="59"/>
    </row>
    <row r="1850" spans="1:16" x14ac:dyDescent="0.3">
      <c r="A1850" s="52">
        <v>10805</v>
      </c>
      <c r="B1850" s="53" t="s">
        <v>21</v>
      </c>
      <c r="C1850" s="54" t="s">
        <v>1338</v>
      </c>
      <c r="D1850" s="55" t="s">
        <v>1070</v>
      </c>
      <c r="E1850" s="96"/>
      <c r="F1850" s="98"/>
      <c r="G1850" s="57"/>
      <c r="H1850" s="57"/>
      <c r="I1850" s="57"/>
      <c r="J1850" s="57"/>
      <c r="K1850" s="57"/>
      <c r="L1850" s="57"/>
      <c r="M1850" s="58"/>
      <c r="N1850" s="59"/>
      <c r="O1850" s="59"/>
    </row>
    <row r="1851" spans="1:16" x14ac:dyDescent="0.3">
      <c r="A1851" s="52">
        <v>10806</v>
      </c>
      <c r="B1851" s="53" t="s">
        <v>21</v>
      </c>
      <c r="C1851" s="54" t="s">
        <v>1339</v>
      </c>
      <c r="D1851" s="55" t="s">
        <v>33</v>
      </c>
      <c r="E1851" s="63"/>
      <c r="F1851" s="57"/>
      <c r="G1851" s="57"/>
      <c r="H1851" s="57"/>
      <c r="I1851" s="57"/>
      <c r="J1851" s="57"/>
      <c r="K1851" s="57"/>
      <c r="L1851" s="57"/>
      <c r="M1851" s="66"/>
      <c r="N1851" s="67"/>
      <c r="O1851" s="67"/>
    </row>
    <row r="1852" spans="1:16" ht="115.2" x14ac:dyDescent="0.3">
      <c r="A1852" s="52">
        <v>10807</v>
      </c>
      <c r="B1852" s="53" t="s">
        <v>21</v>
      </c>
      <c r="C1852" s="72" t="s">
        <v>1340</v>
      </c>
      <c r="D1852" s="60" t="s">
        <v>44</v>
      </c>
      <c r="E1852" s="63" t="s">
        <v>36</v>
      </c>
      <c r="F1852" s="57"/>
      <c r="G1852" s="57"/>
      <c r="H1852" s="57"/>
      <c r="I1852" s="57"/>
      <c r="J1852" s="57"/>
      <c r="K1852" s="57"/>
      <c r="L1852" s="57">
        <f>K1853</f>
        <v>4.0500000000000007</v>
      </c>
      <c r="M1852" s="58">
        <v>4.05</v>
      </c>
      <c r="N1852" s="59"/>
      <c r="O1852" s="73">
        <f>+ROUND(M1852*N1852,2)</f>
        <v>0</v>
      </c>
    </row>
    <row r="1853" spans="1:16" x14ac:dyDescent="0.3">
      <c r="A1853" s="52">
        <v>10808</v>
      </c>
      <c r="B1853" s="53"/>
      <c r="C1853" s="72"/>
      <c r="D1853" s="76" t="s">
        <v>1341</v>
      </c>
      <c r="E1853" s="63"/>
      <c r="F1853" s="57">
        <v>1</v>
      </c>
      <c r="G1853" s="57">
        <v>1.5</v>
      </c>
      <c r="H1853" s="57"/>
      <c r="I1853" s="57">
        <v>2.7</v>
      </c>
      <c r="J1853" s="57"/>
      <c r="K1853" s="57">
        <f>PRODUCT(F1853:I1853)</f>
        <v>4.0500000000000007</v>
      </c>
      <c r="L1853" s="57"/>
      <c r="M1853" s="58"/>
      <c r="N1853" s="59"/>
      <c r="O1853" s="73"/>
    </row>
    <row r="1854" spans="1:16" ht="72" x14ac:dyDescent="0.3">
      <c r="A1854" s="52">
        <v>10809</v>
      </c>
      <c r="B1854" s="53"/>
      <c r="C1854" s="72"/>
      <c r="D1854" s="75" t="s">
        <v>1075</v>
      </c>
      <c r="E1854" s="63" t="s">
        <v>36</v>
      </c>
      <c r="F1854" s="57"/>
      <c r="G1854" s="57"/>
      <c r="H1854" s="57"/>
      <c r="I1854" s="57"/>
      <c r="J1854" s="57"/>
      <c r="K1854" s="57"/>
      <c r="L1854" s="57">
        <f>K1855</f>
        <v>15.984075000000001</v>
      </c>
      <c r="M1854" s="58">
        <v>15.984</v>
      </c>
      <c r="N1854" s="59"/>
      <c r="O1854" s="73">
        <f>+ROUND(M1854*N1854,2)</f>
        <v>0</v>
      </c>
    </row>
    <row r="1855" spans="1:16" x14ac:dyDescent="0.3">
      <c r="A1855" s="52">
        <v>10810</v>
      </c>
      <c r="B1855" s="53"/>
      <c r="C1855" s="72"/>
      <c r="D1855" s="76" t="s">
        <v>1341</v>
      </c>
      <c r="E1855" s="63"/>
      <c r="F1855" s="57">
        <v>1</v>
      </c>
      <c r="G1855" s="57">
        <f>((4.965+4.486)*1.15)+1.575+2.318+(1.605*0.9*0.15)+(4.3*0.9*0.15)+(3.15*0.9*0.15)</f>
        <v>15.984075000000001</v>
      </c>
      <c r="H1855" s="57"/>
      <c r="I1855" s="57"/>
      <c r="J1855" s="57"/>
      <c r="K1855" s="57">
        <f>PRODUCT(F1855:I1855)</f>
        <v>15.984075000000001</v>
      </c>
      <c r="L1855" s="57"/>
      <c r="M1855" s="58"/>
      <c r="N1855" s="59"/>
      <c r="O1855" s="73"/>
    </row>
    <row r="1856" spans="1:16" ht="43.2" x14ac:dyDescent="0.3">
      <c r="A1856" s="52">
        <v>10811</v>
      </c>
      <c r="B1856" s="53"/>
      <c r="C1856" s="72"/>
      <c r="D1856" s="60" t="s">
        <v>1078</v>
      </c>
      <c r="E1856" s="63" t="s">
        <v>36</v>
      </c>
      <c r="F1856" s="57"/>
      <c r="G1856" s="57"/>
      <c r="H1856" s="57"/>
      <c r="I1856" s="57"/>
      <c r="J1856" s="57"/>
      <c r="K1856" s="57"/>
      <c r="L1856" s="57">
        <f>K1857</f>
        <v>24.84</v>
      </c>
      <c r="M1856" s="58">
        <v>24.84</v>
      </c>
      <c r="N1856" s="59"/>
      <c r="O1856" s="73">
        <f>+ROUND(M1856*N1856,2)</f>
        <v>0</v>
      </c>
    </row>
    <row r="1857" spans="1:15" x14ac:dyDescent="0.3">
      <c r="A1857" s="52">
        <v>10812</v>
      </c>
      <c r="B1857" s="53"/>
      <c r="C1857" s="72"/>
      <c r="D1857" s="76" t="s">
        <v>1341</v>
      </c>
      <c r="E1857" s="63"/>
      <c r="F1857" s="57">
        <v>1</v>
      </c>
      <c r="G1857" s="57">
        <f>(1.6+6.9+1.85)*2.4</f>
        <v>24.84</v>
      </c>
      <c r="H1857" s="57"/>
      <c r="I1857" s="57"/>
      <c r="J1857" s="57"/>
      <c r="K1857" s="57">
        <f>PRODUCT(F1857:I1857)</f>
        <v>24.84</v>
      </c>
      <c r="L1857" s="57"/>
      <c r="M1857" s="58"/>
      <c r="N1857" s="59"/>
      <c r="O1857" s="73"/>
    </row>
    <row r="1858" spans="1:15" ht="43.2" x14ac:dyDescent="0.3">
      <c r="A1858" s="52">
        <v>10813</v>
      </c>
      <c r="B1858" s="53"/>
      <c r="C1858" s="72"/>
      <c r="D1858" s="60" t="s">
        <v>1080</v>
      </c>
      <c r="E1858" s="63" t="s">
        <v>36</v>
      </c>
      <c r="F1858" s="57"/>
      <c r="G1858" s="57"/>
      <c r="H1858" s="57"/>
      <c r="I1858" s="57"/>
      <c r="J1858" s="57"/>
      <c r="K1858" s="57"/>
      <c r="L1858" s="57">
        <f>K1859</f>
        <v>52</v>
      </c>
      <c r="M1858" s="58">
        <v>52</v>
      </c>
      <c r="N1858" s="59"/>
      <c r="O1858" s="73">
        <f>+ROUND(M1858*N1858,2)</f>
        <v>0</v>
      </c>
    </row>
    <row r="1859" spans="1:15" x14ac:dyDescent="0.3">
      <c r="A1859" s="52">
        <v>10814</v>
      </c>
      <c r="B1859" s="53"/>
      <c r="C1859" s="72"/>
      <c r="D1859" s="76" t="s">
        <v>1341</v>
      </c>
      <c r="E1859" s="63"/>
      <c r="F1859" s="57">
        <v>2</v>
      </c>
      <c r="G1859" s="57">
        <v>26</v>
      </c>
      <c r="H1859" s="57"/>
      <c r="I1859" s="57"/>
      <c r="J1859" s="57"/>
      <c r="K1859" s="57">
        <f>PRODUCT(F1859:I1859)</f>
        <v>52</v>
      </c>
      <c r="L1859" s="57"/>
      <c r="M1859" s="58"/>
      <c r="N1859" s="59"/>
      <c r="O1859" s="73"/>
    </row>
    <row r="1860" spans="1:15" x14ac:dyDescent="0.3">
      <c r="A1860" s="52">
        <v>10815</v>
      </c>
      <c r="B1860" s="53"/>
      <c r="C1860" s="54" t="s">
        <v>1342</v>
      </c>
      <c r="D1860" s="55" t="s">
        <v>55</v>
      </c>
      <c r="E1860" s="63"/>
      <c r="F1860" s="57"/>
      <c r="G1860" s="57"/>
      <c r="H1860" s="57"/>
      <c r="I1860" s="57"/>
      <c r="J1860" s="57"/>
      <c r="K1860" s="57"/>
      <c r="L1860" s="57"/>
      <c r="M1860" s="58"/>
      <c r="N1860" s="59"/>
      <c r="O1860" s="73"/>
    </row>
    <row r="1861" spans="1:15" x14ac:dyDescent="0.3">
      <c r="A1861" s="52">
        <v>10816</v>
      </c>
      <c r="B1861" s="53"/>
      <c r="C1861" s="54" t="s">
        <v>1343</v>
      </c>
      <c r="D1861" s="55" t="s">
        <v>57</v>
      </c>
      <c r="E1861" s="63"/>
      <c r="F1861" s="57"/>
      <c r="G1861" s="57"/>
      <c r="H1861" s="57"/>
      <c r="I1861" s="57"/>
      <c r="J1861" s="57"/>
      <c r="K1861" s="57"/>
      <c r="L1861" s="57"/>
      <c r="M1861" s="58"/>
      <c r="N1861" s="59"/>
      <c r="O1861" s="73"/>
    </row>
    <row r="1862" spans="1:15" ht="244.8" x14ac:dyDescent="0.3">
      <c r="A1862" s="52">
        <v>10817</v>
      </c>
      <c r="B1862" s="53"/>
      <c r="C1862" s="72"/>
      <c r="D1862" s="75" t="s">
        <v>1344</v>
      </c>
      <c r="E1862" s="63" t="s">
        <v>89</v>
      </c>
      <c r="F1862" s="57">
        <v>1</v>
      </c>
      <c r="G1862" s="57"/>
      <c r="H1862" s="57"/>
      <c r="I1862" s="57"/>
      <c r="J1862" s="57">
        <f t="shared" ref="J1862:J1863" si="296">PRODUCT(F1862:I1862)</f>
        <v>1</v>
      </c>
      <c r="K1862" s="57"/>
      <c r="L1862" s="57">
        <f>+J1862</f>
        <v>1</v>
      </c>
      <c r="M1862" s="58">
        <v>1</v>
      </c>
      <c r="N1862" s="59"/>
      <c r="O1862" s="73">
        <f>+ROUND(M1862*N1862,2)</f>
        <v>0</v>
      </c>
    </row>
    <row r="1863" spans="1:15" ht="244.8" x14ac:dyDescent="0.3">
      <c r="A1863" s="52">
        <v>10818</v>
      </c>
      <c r="B1863" s="53"/>
      <c r="C1863" s="72"/>
      <c r="D1863" s="75" t="s">
        <v>1345</v>
      </c>
      <c r="E1863" s="63" t="s">
        <v>89</v>
      </c>
      <c r="F1863" s="57">
        <v>1</v>
      </c>
      <c r="G1863" s="57"/>
      <c r="H1863" s="57"/>
      <c r="I1863" s="57"/>
      <c r="J1863" s="57">
        <f t="shared" si="296"/>
        <v>1</v>
      </c>
      <c r="K1863" s="57"/>
      <c r="L1863" s="57">
        <f>+J1863</f>
        <v>1</v>
      </c>
      <c r="M1863" s="58">
        <v>1</v>
      </c>
      <c r="N1863" s="59"/>
      <c r="O1863" s="73">
        <f>+ROUND(M1863*N1863,2)</f>
        <v>0</v>
      </c>
    </row>
    <row r="1864" spans="1:15" x14ac:dyDescent="0.3">
      <c r="A1864" s="52">
        <v>10819</v>
      </c>
      <c r="B1864" s="53"/>
      <c r="C1864" s="72"/>
      <c r="D1864" s="55" t="s">
        <v>70</v>
      </c>
      <c r="E1864" s="63"/>
      <c r="F1864" s="57"/>
      <c r="G1864" s="57"/>
      <c r="H1864" s="57"/>
      <c r="I1864" s="57"/>
      <c r="J1864" s="57"/>
      <c r="K1864" s="57"/>
      <c r="L1864" s="57"/>
      <c r="M1864" s="66"/>
      <c r="N1864" s="67"/>
      <c r="O1864" s="67"/>
    </row>
    <row r="1865" spans="1:15" ht="86.4" x14ac:dyDescent="0.3">
      <c r="A1865" s="52">
        <v>10820</v>
      </c>
      <c r="B1865" s="53"/>
      <c r="C1865" s="72"/>
      <c r="D1865" s="75" t="s">
        <v>1346</v>
      </c>
      <c r="E1865" s="63" t="s">
        <v>36</v>
      </c>
      <c r="F1865" s="57">
        <v>1</v>
      </c>
      <c r="G1865" s="57">
        <v>11.8</v>
      </c>
      <c r="H1865" s="57">
        <v>1.9</v>
      </c>
      <c r="I1865" s="57"/>
      <c r="J1865" s="57">
        <f t="shared" ref="J1865" si="297">PRODUCT(F1865:I1865)</f>
        <v>22.42</v>
      </c>
      <c r="K1865" s="57"/>
      <c r="L1865" s="57">
        <f>+J1865</f>
        <v>22.42</v>
      </c>
      <c r="M1865" s="58">
        <v>22.42</v>
      </c>
      <c r="N1865" s="59"/>
      <c r="O1865" s="73">
        <f>+ROUND(M1865*N1865,2)</f>
        <v>0</v>
      </c>
    </row>
    <row r="1866" spans="1:15" x14ac:dyDescent="0.3">
      <c r="A1866" s="52">
        <v>10821</v>
      </c>
      <c r="B1866" s="53"/>
      <c r="C1866" s="72"/>
      <c r="D1866" s="55" t="s">
        <v>74</v>
      </c>
      <c r="E1866" s="63"/>
      <c r="F1866" s="57"/>
      <c r="G1866" s="57"/>
      <c r="H1866" s="57"/>
      <c r="I1866" s="57"/>
      <c r="J1866" s="57"/>
      <c r="K1866" s="57"/>
      <c r="L1866" s="57"/>
      <c r="M1866" s="66"/>
      <c r="N1866" s="67"/>
      <c r="O1866" s="67"/>
    </row>
    <row r="1867" spans="1:15" ht="172.8" x14ac:dyDescent="0.3">
      <c r="A1867" s="52">
        <v>10822</v>
      </c>
      <c r="B1867" s="53"/>
      <c r="C1867" s="72"/>
      <c r="D1867" s="75" t="s">
        <v>76</v>
      </c>
      <c r="E1867" s="63" t="s">
        <v>36</v>
      </c>
      <c r="F1867" s="57"/>
      <c r="G1867" s="57"/>
      <c r="H1867" s="57"/>
      <c r="I1867" s="57"/>
      <c r="J1867" s="57"/>
      <c r="K1867" s="57">
        <f>SUM(J1868:J1870)</f>
        <v>14.827499999999999</v>
      </c>
      <c r="L1867" s="57">
        <f>K1867</f>
        <v>14.827499999999999</v>
      </c>
      <c r="M1867" s="58">
        <v>14.827999999999999</v>
      </c>
      <c r="N1867" s="59"/>
      <c r="O1867" s="73">
        <f>+ROUND(M1867*N1867,2)</f>
        <v>0</v>
      </c>
    </row>
    <row r="1868" spans="1:15" x14ac:dyDescent="0.3">
      <c r="A1868" s="52">
        <v>10823</v>
      </c>
      <c r="B1868" s="53"/>
      <c r="C1868" s="72"/>
      <c r="D1868" s="76" t="s">
        <v>394</v>
      </c>
      <c r="E1868" s="63"/>
      <c r="F1868" s="57">
        <v>1</v>
      </c>
      <c r="G1868" s="57">
        <v>1.45</v>
      </c>
      <c r="H1868" s="57">
        <v>1.45</v>
      </c>
      <c r="I1868" s="57"/>
      <c r="J1868" s="57">
        <f>PRODUCT(F1868:I1868)</f>
        <v>2.1025</v>
      </c>
      <c r="K1868" s="57"/>
      <c r="L1868" s="57"/>
      <c r="M1868" s="58"/>
      <c r="N1868" s="59"/>
      <c r="O1868" s="73"/>
    </row>
    <row r="1869" spans="1:15" x14ac:dyDescent="0.3">
      <c r="A1869" s="52">
        <v>10824</v>
      </c>
      <c r="B1869" s="53"/>
      <c r="C1869" s="72"/>
      <c r="D1869" s="76" t="s">
        <v>394</v>
      </c>
      <c r="E1869" s="63"/>
      <c r="F1869" s="57">
        <v>1</v>
      </c>
      <c r="G1869" s="57">
        <v>1.75</v>
      </c>
      <c r="H1869" s="57">
        <v>2.2999999999999998</v>
      </c>
      <c r="I1869" s="57"/>
      <c r="J1869" s="57">
        <f>PRODUCT(F1869:I1869)</f>
        <v>4.0249999999999995</v>
      </c>
      <c r="K1869" s="57"/>
      <c r="L1869" s="57"/>
      <c r="M1869" s="58"/>
      <c r="N1869" s="59"/>
      <c r="O1869" s="73"/>
    </row>
    <row r="1870" spans="1:15" x14ac:dyDescent="0.3">
      <c r="A1870" s="52">
        <v>10825</v>
      </c>
      <c r="B1870" s="53"/>
      <c r="C1870" s="72"/>
      <c r="D1870" s="76" t="s">
        <v>1091</v>
      </c>
      <c r="E1870" s="56"/>
      <c r="F1870" s="57">
        <f>10+10</f>
        <v>20</v>
      </c>
      <c r="G1870" s="57">
        <v>1.45</v>
      </c>
      <c r="H1870" s="57">
        <v>0.3</v>
      </c>
      <c r="I1870" s="57"/>
      <c r="J1870" s="57">
        <f>PRODUCT(F1870:I1870)</f>
        <v>8.6999999999999993</v>
      </c>
      <c r="K1870" s="57"/>
      <c r="L1870" s="57"/>
      <c r="M1870" s="58"/>
      <c r="N1870" s="59"/>
      <c r="O1870" s="73"/>
    </row>
    <row r="1871" spans="1:15" ht="115.2" x14ac:dyDescent="0.3">
      <c r="A1871" s="52">
        <v>10826</v>
      </c>
      <c r="B1871" s="53"/>
      <c r="C1871" s="72"/>
      <c r="D1871" s="75" t="s">
        <v>1093</v>
      </c>
      <c r="E1871" s="63" t="s">
        <v>36</v>
      </c>
      <c r="F1871" s="57"/>
      <c r="G1871" s="57"/>
      <c r="H1871" s="57"/>
      <c r="I1871" s="57"/>
      <c r="J1871" s="57"/>
      <c r="K1871" s="57">
        <f>SUM(J1872:J1875)</f>
        <v>20.767499999999998</v>
      </c>
      <c r="L1871" s="57">
        <f>K1871</f>
        <v>20.767499999999998</v>
      </c>
      <c r="M1871" s="58">
        <v>20.768000000000001</v>
      </c>
      <c r="N1871" s="59"/>
      <c r="O1871" s="73">
        <f>+ROUND(M1871*N1871,2)</f>
        <v>0</v>
      </c>
    </row>
    <row r="1872" spans="1:15" x14ac:dyDescent="0.3">
      <c r="A1872" s="52">
        <v>10827</v>
      </c>
      <c r="B1872" s="53"/>
      <c r="C1872" s="72"/>
      <c r="D1872" s="76" t="s">
        <v>394</v>
      </c>
      <c r="E1872" s="63"/>
      <c r="F1872" s="57">
        <v>1</v>
      </c>
      <c r="G1872" s="57">
        <v>1.45</v>
      </c>
      <c r="H1872" s="57">
        <v>1.45</v>
      </c>
      <c r="I1872" s="57"/>
      <c r="J1872" s="57">
        <f>PRODUCT(F1872:I1872)</f>
        <v>2.1025</v>
      </c>
      <c r="K1872" s="57"/>
      <c r="L1872" s="57"/>
      <c r="M1872" s="58"/>
      <c r="N1872" s="59"/>
      <c r="O1872" s="73"/>
    </row>
    <row r="1873" spans="1:15" x14ac:dyDescent="0.3">
      <c r="A1873" s="52">
        <v>10828</v>
      </c>
      <c r="B1873" s="53"/>
      <c r="C1873" s="72"/>
      <c r="D1873" s="76" t="s">
        <v>394</v>
      </c>
      <c r="E1873" s="63"/>
      <c r="F1873" s="57">
        <v>1</v>
      </c>
      <c r="G1873" s="57">
        <v>1.75</v>
      </c>
      <c r="H1873" s="57">
        <v>2.2999999999999998</v>
      </c>
      <c r="I1873" s="57"/>
      <c r="J1873" s="57">
        <f>PRODUCT(F1873:I1873)</f>
        <v>4.0249999999999995</v>
      </c>
      <c r="K1873" s="57"/>
      <c r="L1873" s="57"/>
      <c r="M1873" s="58"/>
      <c r="N1873" s="59"/>
      <c r="O1873" s="73"/>
    </row>
    <row r="1874" spans="1:15" x14ac:dyDescent="0.3">
      <c r="A1874" s="52">
        <v>10829</v>
      </c>
      <c r="B1874" s="53"/>
      <c r="C1874" s="72"/>
      <c r="D1874" s="76" t="s">
        <v>393</v>
      </c>
      <c r="E1874" s="56"/>
      <c r="F1874" s="57">
        <f>10+10</f>
        <v>20</v>
      </c>
      <c r="G1874" s="57">
        <v>1.45</v>
      </c>
      <c r="H1874" s="57">
        <v>0.3</v>
      </c>
      <c r="I1874" s="57"/>
      <c r="J1874" s="57">
        <f>PRODUCT(F1874:I1874)</f>
        <v>8.6999999999999993</v>
      </c>
      <c r="K1874" s="57"/>
      <c r="L1874" s="57"/>
      <c r="M1874" s="58"/>
      <c r="N1874" s="59"/>
      <c r="O1874" s="73"/>
    </row>
    <row r="1875" spans="1:15" x14ac:dyDescent="0.3">
      <c r="A1875" s="52">
        <v>10830</v>
      </c>
      <c r="B1875" s="53"/>
      <c r="C1875" s="72"/>
      <c r="D1875" s="76" t="s">
        <v>399</v>
      </c>
      <c r="E1875" s="56"/>
      <c r="F1875" s="57">
        <v>22</v>
      </c>
      <c r="G1875" s="57">
        <v>1.5</v>
      </c>
      <c r="H1875" s="57">
        <v>0.18</v>
      </c>
      <c r="I1875" s="57"/>
      <c r="J1875" s="57">
        <f t="shared" ref="J1875" si="298">PRODUCT(F1875:I1875)</f>
        <v>5.9399999999999995</v>
      </c>
      <c r="K1875" s="57"/>
      <c r="L1875" s="57"/>
      <c r="M1875" s="58"/>
      <c r="N1875" s="59"/>
      <c r="O1875" s="73"/>
    </row>
    <row r="1876" spans="1:15" x14ac:dyDescent="0.3">
      <c r="A1876" s="52">
        <v>10831</v>
      </c>
      <c r="B1876" s="53"/>
      <c r="C1876" s="72"/>
      <c r="D1876" s="55" t="s">
        <v>408</v>
      </c>
      <c r="E1876" s="63"/>
      <c r="F1876" s="57"/>
      <c r="G1876" s="57"/>
      <c r="H1876" s="57"/>
      <c r="I1876" s="57"/>
      <c r="J1876" s="57"/>
      <c r="K1876" s="57"/>
      <c r="L1876" s="57"/>
      <c r="M1876" s="66"/>
      <c r="N1876" s="67"/>
      <c r="O1876" s="67"/>
    </row>
    <row r="1877" spans="1:15" ht="72" x14ac:dyDescent="0.3">
      <c r="A1877" s="52">
        <v>10832</v>
      </c>
      <c r="B1877" s="53"/>
      <c r="C1877" s="72"/>
      <c r="D1877" s="75" t="s">
        <v>1096</v>
      </c>
      <c r="E1877" s="87" t="s">
        <v>84</v>
      </c>
      <c r="F1877" s="88">
        <v>1</v>
      </c>
      <c r="G1877" s="57">
        <v>10.4</v>
      </c>
      <c r="H1877" s="57"/>
      <c r="I1877" s="57"/>
      <c r="J1877" s="57"/>
      <c r="K1877" s="57">
        <f>PRODUCT(F1877:I1877)</f>
        <v>10.4</v>
      </c>
      <c r="L1877" s="57">
        <f>K1877</f>
        <v>10.4</v>
      </c>
      <c r="M1877" s="58">
        <v>10.4</v>
      </c>
      <c r="N1877" s="59"/>
      <c r="O1877" s="73">
        <f>+ROUND(M1877*N1877,2)</f>
        <v>0</v>
      </c>
    </row>
    <row r="1878" spans="1:15" x14ac:dyDescent="0.3">
      <c r="A1878" s="52">
        <v>10833</v>
      </c>
      <c r="B1878" s="53"/>
      <c r="C1878" s="54" t="s">
        <v>1347</v>
      </c>
      <c r="D1878" s="55" t="s">
        <v>974</v>
      </c>
      <c r="E1878" s="63"/>
      <c r="F1878" s="57"/>
      <c r="G1878" s="57"/>
      <c r="H1878" s="57"/>
      <c r="I1878" s="57"/>
      <c r="J1878" s="57"/>
      <c r="K1878" s="57"/>
      <c r="L1878" s="57"/>
      <c r="M1878" s="58"/>
      <c r="N1878" s="59"/>
      <c r="O1878" s="73"/>
    </row>
    <row r="1879" spans="1:15" x14ac:dyDescent="0.3">
      <c r="A1879" s="52">
        <v>10834</v>
      </c>
      <c r="B1879" s="53"/>
      <c r="C1879" s="54" t="s">
        <v>1348</v>
      </c>
      <c r="D1879" s="55" t="s">
        <v>33</v>
      </c>
      <c r="E1879" s="63"/>
      <c r="F1879" s="57"/>
      <c r="G1879" s="57"/>
      <c r="H1879" s="57"/>
      <c r="I1879" s="57"/>
      <c r="J1879" s="57"/>
      <c r="K1879" s="57"/>
      <c r="L1879" s="57"/>
      <c r="M1879" s="58"/>
      <c r="N1879" s="59"/>
      <c r="O1879" s="73"/>
    </row>
    <row r="1880" spans="1:15" ht="43.2" x14ac:dyDescent="0.3">
      <c r="A1880" s="52">
        <v>10835</v>
      </c>
      <c r="B1880" s="53"/>
      <c r="C1880" s="72"/>
      <c r="D1880" s="60" t="s">
        <v>239</v>
      </c>
      <c r="E1880" s="63" t="s">
        <v>36</v>
      </c>
      <c r="F1880" s="57"/>
      <c r="G1880" s="57"/>
      <c r="H1880" s="57"/>
      <c r="I1880" s="57"/>
      <c r="J1880" s="57"/>
      <c r="K1880" s="57"/>
      <c r="L1880" s="57">
        <f>SUM(K1881:K1883)</f>
        <v>66.812000000000012</v>
      </c>
      <c r="M1880" s="58">
        <v>66.811999999999998</v>
      </c>
      <c r="N1880" s="59"/>
      <c r="O1880" s="73">
        <f>+ROUND(M1880*N1880,2)</f>
        <v>0</v>
      </c>
    </row>
    <row r="1881" spans="1:15" x14ac:dyDescent="0.3">
      <c r="A1881" s="52">
        <v>10836</v>
      </c>
      <c r="B1881" s="53"/>
      <c r="C1881" s="72"/>
      <c r="D1881" s="76" t="s">
        <v>1349</v>
      </c>
      <c r="E1881" s="63"/>
      <c r="F1881" s="57">
        <v>1</v>
      </c>
      <c r="G1881" s="57">
        <v>28.141999999999999</v>
      </c>
      <c r="H1881" s="57"/>
      <c r="I1881" s="57"/>
      <c r="J1881" s="57"/>
      <c r="K1881" s="57">
        <f>PRODUCT(F1881:I1881)</f>
        <v>28.141999999999999</v>
      </c>
      <c r="L1881" s="57"/>
      <c r="M1881" s="58"/>
      <c r="N1881" s="59"/>
      <c r="O1881" s="73"/>
    </row>
    <row r="1882" spans="1:15" x14ac:dyDescent="0.3">
      <c r="A1882" s="52">
        <v>10837</v>
      </c>
      <c r="B1882" s="53"/>
      <c r="C1882" s="72"/>
      <c r="D1882" s="76" t="s">
        <v>1350</v>
      </c>
      <c r="E1882" s="63"/>
      <c r="F1882" s="57">
        <v>1</v>
      </c>
      <c r="G1882" s="57">
        <v>19.335000000000001</v>
      </c>
      <c r="H1882" s="57"/>
      <c r="I1882" s="57"/>
      <c r="J1882" s="57"/>
      <c r="K1882" s="57">
        <f>PRODUCT(F1882:I1882)</f>
        <v>19.335000000000001</v>
      </c>
      <c r="L1882" s="57"/>
      <c r="M1882" s="58"/>
      <c r="N1882" s="59"/>
      <c r="O1882" s="73"/>
    </row>
    <row r="1883" spans="1:15" x14ac:dyDescent="0.3">
      <c r="A1883" s="52">
        <v>10838</v>
      </c>
      <c r="B1883" s="53"/>
      <c r="C1883" s="72"/>
      <c r="D1883" s="76" t="s">
        <v>1351</v>
      </c>
      <c r="E1883" s="63"/>
      <c r="F1883" s="57">
        <v>1</v>
      </c>
      <c r="G1883" s="57">
        <v>19.335000000000001</v>
      </c>
      <c r="H1883" s="57"/>
      <c r="I1883" s="57"/>
      <c r="J1883" s="57"/>
      <c r="K1883" s="57">
        <f>PRODUCT(F1883:I1883)</f>
        <v>19.335000000000001</v>
      </c>
      <c r="L1883" s="57"/>
      <c r="M1883" s="58"/>
      <c r="N1883" s="59"/>
      <c r="O1883" s="73"/>
    </row>
    <row r="1884" spans="1:15" ht="72" x14ac:dyDescent="0.3">
      <c r="A1884" s="52">
        <v>10839</v>
      </c>
      <c r="B1884" s="53"/>
      <c r="C1884" s="72"/>
      <c r="D1884" s="60" t="s">
        <v>1102</v>
      </c>
      <c r="E1884" s="63" t="s">
        <v>36</v>
      </c>
      <c r="F1884" s="57"/>
      <c r="G1884" s="57"/>
      <c r="H1884" s="57"/>
      <c r="I1884" s="57"/>
      <c r="J1884" s="57"/>
      <c r="K1884" s="57"/>
      <c r="L1884" s="57">
        <f>SUM(K1885:K1897)</f>
        <v>662.72749999999996</v>
      </c>
      <c r="M1884" s="58">
        <v>689.928</v>
      </c>
      <c r="N1884" s="59"/>
      <c r="O1884" s="73">
        <f>+ROUND(M1884*N1884,2)</f>
        <v>0</v>
      </c>
    </row>
    <row r="1885" spans="1:15" x14ac:dyDescent="0.3">
      <c r="A1885" s="52">
        <v>10840</v>
      </c>
      <c r="B1885" s="53"/>
      <c r="C1885" s="72"/>
      <c r="D1885" s="76" t="s">
        <v>1103</v>
      </c>
      <c r="E1885" s="63"/>
      <c r="F1885" s="57">
        <v>1</v>
      </c>
      <c r="G1885" s="57">
        <v>78.94</v>
      </c>
      <c r="H1885" s="57"/>
      <c r="I1885" s="57">
        <v>2.5</v>
      </c>
      <c r="J1885" s="57"/>
      <c r="K1885" s="57">
        <f t="shared" ref="K1885:K1887" si="299">PRODUCT(F1885:I1885)</f>
        <v>197.35</v>
      </c>
      <c r="L1885" s="57"/>
      <c r="M1885" s="58"/>
      <c r="N1885" s="59"/>
      <c r="O1885" s="73"/>
    </row>
    <row r="1886" spans="1:15" x14ac:dyDescent="0.3">
      <c r="A1886" s="52">
        <v>10841</v>
      </c>
      <c r="B1886" s="53"/>
      <c r="C1886" s="72"/>
      <c r="D1886" s="76" t="s">
        <v>1104</v>
      </c>
      <c r="E1886" s="63"/>
      <c r="F1886" s="57">
        <v>2</v>
      </c>
      <c r="G1886" s="57">
        <v>17.728999999999999</v>
      </c>
      <c r="H1886" s="57"/>
      <c r="I1886" s="57">
        <v>0.5</v>
      </c>
      <c r="J1886" s="57"/>
      <c r="K1886" s="57">
        <f t="shared" si="299"/>
        <v>17.728999999999999</v>
      </c>
      <c r="L1886" s="57"/>
      <c r="M1886" s="58"/>
      <c r="N1886" s="59"/>
      <c r="O1886" s="73"/>
    </row>
    <row r="1887" spans="1:15" x14ac:dyDescent="0.3">
      <c r="A1887" s="52">
        <v>10842</v>
      </c>
      <c r="B1887" s="53"/>
      <c r="C1887" s="72"/>
      <c r="D1887" s="76" t="s">
        <v>1105</v>
      </c>
      <c r="E1887" s="63"/>
      <c r="F1887" s="57">
        <v>2</v>
      </c>
      <c r="G1887" s="57">
        <v>47.268999999999998</v>
      </c>
      <c r="H1887" s="57"/>
      <c r="I1887" s="57"/>
      <c r="J1887" s="57"/>
      <c r="K1887" s="57">
        <f t="shared" si="299"/>
        <v>94.537999999999997</v>
      </c>
      <c r="L1887" s="57"/>
      <c r="M1887" s="58"/>
      <c r="N1887" s="59"/>
      <c r="O1887" s="73"/>
    </row>
    <row r="1888" spans="1:15" ht="57.6" x14ac:dyDescent="0.3">
      <c r="A1888" s="52">
        <v>10843</v>
      </c>
      <c r="B1888" s="53"/>
      <c r="C1888" s="72"/>
      <c r="D1888" s="60" t="s">
        <v>1106</v>
      </c>
      <c r="E1888" s="63" t="s">
        <v>36</v>
      </c>
      <c r="F1888" s="57"/>
      <c r="G1888" s="57"/>
      <c r="H1888" s="57"/>
      <c r="I1888" s="57"/>
      <c r="J1888" s="57"/>
      <c r="K1888" s="57"/>
      <c r="L1888" s="57">
        <f>SUM(K1889:K1891)</f>
        <v>260.673</v>
      </c>
      <c r="M1888" s="58">
        <v>260.673</v>
      </c>
      <c r="N1888" s="59"/>
      <c r="O1888" s="73">
        <f>+ROUND(M1888*N1888,2)</f>
        <v>0</v>
      </c>
    </row>
    <row r="1889" spans="1:15" x14ac:dyDescent="0.3">
      <c r="A1889" s="52">
        <v>10844</v>
      </c>
      <c r="B1889" s="53"/>
      <c r="C1889" s="72"/>
      <c r="D1889" s="76" t="s">
        <v>1349</v>
      </c>
      <c r="E1889" s="63"/>
      <c r="F1889" s="57">
        <v>1</v>
      </c>
      <c r="G1889" s="57">
        <v>38.765999999999998</v>
      </c>
      <c r="H1889" s="57"/>
      <c r="I1889" s="57"/>
      <c r="J1889" s="57"/>
      <c r="K1889" s="57">
        <f>PRODUCT(F1889:I1889)</f>
        <v>38.765999999999998</v>
      </c>
      <c r="L1889" s="57"/>
      <c r="M1889" s="58"/>
      <c r="N1889" s="59"/>
      <c r="O1889" s="73"/>
    </row>
    <row r="1890" spans="1:15" ht="57.6" x14ac:dyDescent="0.3">
      <c r="A1890" s="52">
        <v>10845</v>
      </c>
      <c r="B1890" s="53"/>
      <c r="C1890" s="72"/>
      <c r="D1890" s="60" t="s">
        <v>1107</v>
      </c>
      <c r="E1890" s="63" t="s">
        <v>36</v>
      </c>
      <c r="F1890" s="57"/>
      <c r="G1890" s="57"/>
      <c r="H1890" s="57"/>
      <c r="I1890" s="57"/>
      <c r="J1890" s="57"/>
      <c r="K1890" s="57"/>
      <c r="L1890" s="57">
        <f>SUM(K1891:K1897)</f>
        <v>314.34449999999998</v>
      </c>
      <c r="M1890" s="58">
        <v>341.54500000000002</v>
      </c>
      <c r="N1890" s="59"/>
      <c r="O1890" s="73">
        <f>+ROUND(M1890*N1890,2)</f>
        <v>0</v>
      </c>
    </row>
    <row r="1891" spans="1:15" x14ac:dyDescent="0.3">
      <c r="A1891" s="52">
        <v>10846</v>
      </c>
      <c r="B1891" s="53"/>
      <c r="C1891" s="72"/>
      <c r="D1891" s="76" t="s">
        <v>1349</v>
      </c>
      <c r="E1891" s="63"/>
      <c r="F1891" s="57">
        <v>1</v>
      </c>
      <c r="G1891" s="57">
        <v>221.90700000000001</v>
      </c>
      <c r="H1891" s="57"/>
      <c r="I1891" s="57"/>
      <c r="J1891" s="57"/>
      <c r="K1891" s="57">
        <f>PRODUCT(F1891:I1891)</f>
        <v>221.90700000000001</v>
      </c>
      <c r="L1891" s="57"/>
      <c r="M1891" s="58"/>
      <c r="N1891" s="59"/>
      <c r="O1891" s="73"/>
    </row>
    <row r="1892" spans="1:15" ht="43.2" x14ac:dyDescent="0.3">
      <c r="A1892" s="52">
        <v>10847</v>
      </c>
      <c r="B1892" s="53"/>
      <c r="C1892" s="72"/>
      <c r="D1892" s="60" t="s">
        <v>1108</v>
      </c>
      <c r="E1892" s="63" t="s">
        <v>36</v>
      </c>
      <c r="F1892" s="57"/>
      <c r="G1892" s="57"/>
      <c r="H1892" s="57"/>
      <c r="I1892" s="57"/>
      <c r="J1892" s="57"/>
      <c r="K1892" s="57"/>
      <c r="L1892" s="57">
        <f>SUM(K1893:K1897)</f>
        <v>92.437499999999986</v>
      </c>
      <c r="M1892" s="58">
        <v>119.63800000000001</v>
      </c>
      <c r="N1892" s="59"/>
      <c r="O1892" s="73">
        <f>+ROUND(M1892*N1892,2)</f>
        <v>0</v>
      </c>
    </row>
    <row r="1893" spans="1:15" x14ac:dyDescent="0.3">
      <c r="A1893" s="52">
        <v>10848</v>
      </c>
      <c r="B1893" s="53"/>
      <c r="C1893" s="72"/>
      <c r="D1893" s="76" t="s">
        <v>1352</v>
      </c>
      <c r="E1893" s="63"/>
      <c r="F1893" s="57">
        <v>2</v>
      </c>
      <c r="G1893" s="57">
        <v>3.2</v>
      </c>
      <c r="H1893" s="57"/>
      <c r="I1893" s="57">
        <v>4.25</v>
      </c>
      <c r="J1893" s="57"/>
      <c r="K1893" s="57">
        <f>PRODUCT(F4444:I4444)</f>
        <v>0</v>
      </c>
      <c r="L1893" s="57"/>
      <c r="M1893" s="58"/>
      <c r="N1893" s="59"/>
      <c r="O1893" s="73"/>
    </row>
    <row r="1894" spans="1:15" x14ac:dyDescent="0.3">
      <c r="A1894" s="52">
        <v>10849</v>
      </c>
      <c r="B1894" s="53"/>
      <c r="C1894" s="72"/>
      <c r="D1894" s="76" t="s">
        <v>1353</v>
      </c>
      <c r="E1894" s="63"/>
      <c r="F1894" s="57">
        <v>1</v>
      </c>
      <c r="G1894" s="57">
        <v>17.399999999999999</v>
      </c>
      <c r="H1894" s="57"/>
      <c r="I1894" s="57">
        <v>4.25</v>
      </c>
      <c r="J1894" s="57"/>
      <c r="K1894" s="57">
        <f>PRODUCT(F1894:I1894)</f>
        <v>73.949999999999989</v>
      </c>
      <c r="L1894" s="57"/>
      <c r="M1894" s="58"/>
      <c r="N1894" s="59"/>
      <c r="O1894" s="73"/>
    </row>
    <row r="1895" spans="1:15" ht="57.6" x14ac:dyDescent="0.3">
      <c r="A1895" s="52">
        <v>10850</v>
      </c>
      <c r="B1895" s="53"/>
      <c r="C1895" s="72"/>
      <c r="D1895" s="60" t="s">
        <v>1111</v>
      </c>
      <c r="E1895" s="63" t="s">
        <v>36</v>
      </c>
      <c r="F1895" s="57"/>
      <c r="G1895" s="57"/>
      <c r="H1895" s="57"/>
      <c r="I1895" s="57"/>
      <c r="J1895" s="57"/>
      <c r="K1895" s="57"/>
      <c r="L1895" s="57">
        <f>SUM(K1896:K1897)</f>
        <v>18.487499999999997</v>
      </c>
      <c r="M1895" s="58">
        <v>18.488</v>
      </c>
      <c r="N1895" s="59"/>
      <c r="O1895" s="73">
        <f>+ROUND(M1895*N1895,2)</f>
        <v>0</v>
      </c>
    </row>
    <row r="1896" spans="1:15" x14ac:dyDescent="0.3">
      <c r="A1896" s="52">
        <v>10851</v>
      </c>
      <c r="B1896" s="53"/>
      <c r="C1896" s="72"/>
      <c r="D1896" s="76" t="s">
        <v>1112</v>
      </c>
      <c r="E1896" s="63"/>
      <c r="F1896" s="57">
        <v>1</v>
      </c>
      <c r="G1896" s="57">
        <v>7.25</v>
      </c>
      <c r="H1896" s="57"/>
      <c r="I1896" s="57">
        <v>2.0499999999999998</v>
      </c>
      <c r="J1896" s="57"/>
      <c r="K1896" s="57">
        <f>PRODUCT(F1896:I1896)</f>
        <v>14.862499999999999</v>
      </c>
      <c r="L1896" s="57"/>
      <c r="M1896" s="58"/>
      <c r="N1896" s="59"/>
      <c r="O1896" s="73"/>
    </row>
    <row r="1897" spans="1:15" x14ac:dyDescent="0.3">
      <c r="A1897" s="52">
        <v>10852</v>
      </c>
      <c r="B1897" s="53"/>
      <c r="C1897" s="72"/>
      <c r="D1897" s="76" t="s">
        <v>1113</v>
      </c>
      <c r="E1897" s="63"/>
      <c r="F1897" s="57">
        <v>1</v>
      </c>
      <c r="G1897" s="57">
        <f>0.5*7.25</f>
        <v>3.625</v>
      </c>
      <c r="H1897" s="57"/>
      <c r="I1897" s="57"/>
      <c r="J1897" s="57"/>
      <c r="K1897" s="57">
        <f>PRODUCT(F1897:I1897)</f>
        <v>3.625</v>
      </c>
      <c r="L1897" s="57"/>
      <c r="M1897" s="58"/>
      <c r="N1897" s="59"/>
      <c r="O1897" s="73"/>
    </row>
    <row r="1898" spans="1:15" ht="72" x14ac:dyDescent="0.3">
      <c r="A1898" s="52">
        <v>10853</v>
      </c>
      <c r="B1898" s="53"/>
      <c r="C1898" s="72"/>
      <c r="D1898" s="60" t="s">
        <v>1354</v>
      </c>
      <c r="E1898" s="63" t="s">
        <v>89</v>
      </c>
      <c r="F1898" s="57">
        <v>1</v>
      </c>
      <c r="G1898" s="57"/>
      <c r="H1898" s="57"/>
      <c r="I1898" s="57"/>
      <c r="J1898" s="57">
        <f t="shared" ref="J1898:J1902" si="300">PRODUCT(F1898:I1898)</f>
        <v>1</v>
      </c>
      <c r="K1898" s="57"/>
      <c r="L1898" s="57">
        <f t="shared" ref="L1898:L1902" si="301">+J1898</f>
        <v>1</v>
      </c>
      <c r="M1898" s="58">
        <v>1</v>
      </c>
      <c r="N1898" s="59"/>
      <c r="O1898" s="73">
        <f t="shared" ref="O1898:O1902" si="302">+ROUND(M1898*N1898,2)</f>
        <v>0</v>
      </c>
    </row>
    <row r="1899" spans="1:15" ht="72" x14ac:dyDescent="0.3">
      <c r="A1899" s="52">
        <v>10854</v>
      </c>
      <c r="B1899" s="53"/>
      <c r="C1899" s="72"/>
      <c r="D1899" s="75" t="s">
        <v>1117</v>
      </c>
      <c r="E1899" s="63" t="s">
        <v>36</v>
      </c>
      <c r="F1899" s="57">
        <v>1</v>
      </c>
      <c r="G1899" s="57">
        <v>10.195</v>
      </c>
      <c r="H1899" s="57"/>
      <c r="I1899" s="57">
        <v>2</v>
      </c>
      <c r="J1899" s="57">
        <f t="shared" si="300"/>
        <v>20.39</v>
      </c>
      <c r="K1899" s="57"/>
      <c r="L1899" s="57">
        <f t="shared" si="301"/>
        <v>20.39</v>
      </c>
      <c r="M1899" s="58">
        <v>20.39</v>
      </c>
      <c r="N1899" s="59"/>
      <c r="O1899" s="73">
        <f t="shared" si="302"/>
        <v>0</v>
      </c>
    </row>
    <row r="1900" spans="1:15" ht="43.2" x14ac:dyDescent="0.3">
      <c r="A1900" s="52">
        <v>10855</v>
      </c>
      <c r="B1900" s="53"/>
      <c r="C1900" s="72"/>
      <c r="D1900" s="75" t="s">
        <v>1119</v>
      </c>
      <c r="E1900" s="63" t="s">
        <v>36</v>
      </c>
      <c r="F1900" s="57">
        <v>1</v>
      </c>
      <c r="G1900" s="57">
        <v>13.86</v>
      </c>
      <c r="H1900" s="57"/>
      <c r="I1900" s="57"/>
      <c r="J1900" s="57">
        <f t="shared" si="300"/>
        <v>13.86</v>
      </c>
      <c r="K1900" s="57"/>
      <c r="L1900" s="57">
        <f t="shared" si="301"/>
        <v>13.86</v>
      </c>
      <c r="M1900" s="58">
        <v>13.86</v>
      </c>
      <c r="N1900" s="59"/>
      <c r="O1900" s="73">
        <f t="shared" si="302"/>
        <v>0</v>
      </c>
    </row>
    <row r="1901" spans="1:15" ht="57.6" x14ac:dyDescent="0.3">
      <c r="A1901" s="52">
        <v>10856</v>
      </c>
      <c r="B1901" s="53"/>
      <c r="C1901" s="72"/>
      <c r="D1901" s="60" t="s">
        <v>1121</v>
      </c>
      <c r="E1901" s="63" t="s">
        <v>84</v>
      </c>
      <c r="F1901" s="57">
        <v>1</v>
      </c>
      <c r="G1901" s="57">
        <v>23.254000000000001</v>
      </c>
      <c r="H1901" s="57"/>
      <c r="I1901" s="57"/>
      <c r="J1901" s="57">
        <f t="shared" si="300"/>
        <v>23.254000000000001</v>
      </c>
      <c r="K1901" s="57"/>
      <c r="L1901" s="57">
        <f t="shared" si="301"/>
        <v>23.254000000000001</v>
      </c>
      <c r="M1901" s="58">
        <v>23.254000000000001</v>
      </c>
      <c r="N1901" s="59"/>
      <c r="O1901" s="73">
        <f t="shared" si="302"/>
        <v>0</v>
      </c>
    </row>
    <row r="1902" spans="1:15" ht="43.2" x14ac:dyDescent="0.3">
      <c r="A1902" s="52">
        <v>10857</v>
      </c>
      <c r="B1902" s="53"/>
      <c r="C1902" s="72"/>
      <c r="D1902" s="75" t="s">
        <v>1123</v>
      </c>
      <c r="E1902" s="63" t="s">
        <v>84</v>
      </c>
      <c r="F1902" s="57">
        <v>1</v>
      </c>
      <c r="G1902" s="57">
        <v>22.888000000000002</v>
      </c>
      <c r="H1902" s="57"/>
      <c r="I1902" s="57"/>
      <c r="J1902" s="57">
        <f t="shared" si="300"/>
        <v>22.888000000000002</v>
      </c>
      <c r="K1902" s="57"/>
      <c r="L1902" s="57">
        <f t="shared" si="301"/>
        <v>22.888000000000002</v>
      </c>
      <c r="M1902" s="58">
        <v>22.888000000000002</v>
      </c>
      <c r="N1902" s="59"/>
      <c r="O1902" s="73">
        <f t="shared" si="302"/>
        <v>0</v>
      </c>
    </row>
    <row r="1903" spans="1:15" x14ac:dyDescent="0.3">
      <c r="A1903" s="52">
        <v>10858</v>
      </c>
      <c r="B1903" s="53"/>
      <c r="C1903" s="54" t="s">
        <v>1355</v>
      </c>
      <c r="D1903" s="55" t="s">
        <v>55</v>
      </c>
      <c r="E1903" s="63"/>
      <c r="F1903" s="57"/>
      <c r="G1903" s="57"/>
      <c r="H1903" s="57"/>
      <c r="I1903" s="57"/>
      <c r="J1903" s="57"/>
      <c r="K1903" s="57"/>
      <c r="L1903" s="57"/>
      <c r="M1903" s="58"/>
      <c r="N1903" s="59"/>
      <c r="O1903" s="73"/>
    </row>
    <row r="1904" spans="1:15" x14ac:dyDescent="0.3">
      <c r="A1904" s="52">
        <v>10859</v>
      </c>
      <c r="B1904" s="53"/>
      <c r="C1904" s="54" t="s">
        <v>1356</v>
      </c>
      <c r="D1904" s="55" t="s">
        <v>57</v>
      </c>
      <c r="E1904" s="63"/>
      <c r="F1904" s="57"/>
      <c r="G1904" s="57"/>
      <c r="H1904" s="57"/>
      <c r="I1904" s="57"/>
      <c r="J1904" s="57"/>
      <c r="K1904" s="57"/>
      <c r="L1904" s="57"/>
      <c r="M1904" s="58"/>
      <c r="N1904" s="59"/>
      <c r="O1904" s="73"/>
    </row>
    <row r="1905" spans="1:15" ht="230.4" x14ac:dyDescent="0.3">
      <c r="A1905" s="52">
        <v>10860</v>
      </c>
      <c r="B1905" s="53"/>
      <c r="C1905" s="72"/>
      <c r="D1905" s="75" t="s">
        <v>1127</v>
      </c>
      <c r="E1905" s="56" t="s">
        <v>36</v>
      </c>
      <c r="F1905" s="57"/>
      <c r="G1905" s="57"/>
      <c r="H1905" s="57"/>
      <c r="I1905" s="57"/>
      <c r="J1905" s="57"/>
      <c r="K1905" s="57"/>
      <c r="L1905" s="57">
        <f>SUM(K1906:K1909)</f>
        <v>34.75</v>
      </c>
      <c r="M1905" s="58">
        <v>34.75</v>
      </c>
      <c r="N1905" s="59"/>
      <c r="O1905" s="73">
        <f>+ROUND(M1905*N1905,2)</f>
        <v>0</v>
      </c>
    </row>
    <row r="1906" spans="1:15" x14ac:dyDescent="0.3">
      <c r="A1906" s="52">
        <v>10861</v>
      </c>
      <c r="B1906" s="53"/>
      <c r="C1906" s="72"/>
      <c r="D1906" s="76" t="s">
        <v>1357</v>
      </c>
      <c r="E1906" s="56"/>
      <c r="F1906" s="57">
        <v>1</v>
      </c>
      <c r="G1906" s="57">
        <v>7.35</v>
      </c>
      <c r="H1906" s="57"/>
      <c r="I1906" s="57">
        <v>2.5</v>
      </c>
      <c r="J1906" s="57"/>
      <c r="K1906" s="57">
        <f>PRODUCT(F1906:I1906)</f>
        <v>18.375</v>
      </c>
      <c r="L1906" s="57"/>
      <c r="M1906" s="58"/>
      <c r="N1906" s="59"/>
      <c r="O1906" s="73"/>
    </row>
    <row r="1907" spans="1:15" x14ac:dyDescent="0.3">
      <c r="A1907" s="52">
        <v>10862</v>
      </c>
      <c r="B1907" s="53"/>
      <c r="C1907" s="72"/>
      <c r="D1907" s="76" t="s">
        <v>1358</v>
      </c>
      <c r="E1907" s="56"/>
      <c r="F1907" s="57">
        <v>1</v>
      </c>
      <c r="G1907" s="57">
        <f>1.2*2</f>
        <v>2.4</v>
      </c>
      <c r="H1907" s="57"/>
      <c r="I1907" s="57">
        <v>2.5</v>
      </c>
      <c r="J1907" s="57"/>
      <c r="K1907" s="57">
        <f t="shared" ref="K1907:K1909" si="303">PRODUCT(F1907:I1907)</f>
        <v>6</v>
      </c>
      <c r="L1907" s="57"/>
      <c r="M1907" s="58"/>
      <c r="N1907" s="59"/>
      <c r="O1907" s="73"/>
    </row>
    <row r="1908" spans="1:15" x14ac:dyDescent="0.3">
      <c r="A1908" s="52">
        <v>10863</v>
      </c>
      <c r="B1908" s="53"/>
      <c r="C1908" s="72"/>
      <c r="D1908" s="76" t="s">
        <v>1359</v>
      </c>
      <c r="E1908" s="56"/>
      <c r="F1908" s="57">
        <v>1</v>
      </c>
      <c r="G1908" s="57">
        <f>1.2*2</f>
        <v>2.4</v>
      </c>
      <c r="H1908" s="57"/>
      <c r="I1908" s="57">
        <v>2.5</v>
      </c>
      <c r="J1908" s="57"/>
      <c r="K1908" s="57">
        <f t="shared" si="303"/>
        <v>6</v>
      </c>
      <c r="L1908" s="57"/>
      <c r="M1908" s="58"/>
      <c r="N1908" s="59"/>
      <c r="O1908" s="73"/>
    </row>
    <row r="1909" spans="1:15" x14ac:dyDescent="0.3">
      <c r="A1909" s="52">
        <v>10864</v>
      </c>
      <c r="B1909" s="53"/>
      <c r="C1909" s="72"/>
      <c r="D1909" s="76" t="s">
        <v>1360</v>
      </c>
      <c r="E1909" s="56"/>
      <c r="F1909" s="57">
        <v>1</v>
      </c>
      <c r="G1909" s="57">
        <v>1.75</v>
      </c>
      <c r="H1909" s="57"/>
      <c r="I1909" s="57">
        <v>2.5</v>
      </c>
      <c r="J1909" s="57"/>
      <c r="K1909" s="57">
        <f t="shared" si="303"/>
        <v>4.375</v>
      </c>
      <c r="L1909" s="57"/>
      <c r="M1909" s="58"/>
      <c r="N1909" s="59"/>
      <c r="O1909" s="73"/>
    </row>
    <row r="1910" spans="1:15" ht="230.4" x14ac:dyDescent="0.3">
      <c r="A1910" s="52">
        <v>10865</v>
      </c>
      <c r="B1910" s="53"/>
      <c r="C1910" s="72"/>
      <c r="D1910" s="75" t="s">
        <v>296</v>
      </c>
      <c r="E1910" s="56" t="s">
        <v>36</v>
      </c>
      <c r="F1910" s="57"/>
      <c r="G1910" s="57"/>
      <c r="H1910" s="57"/>
      <c r="I1910" s="57"/>
      <c r="J1910" s="57"/>
      <c r="K1910" s="57"/>
      <c r="L1910" s="57">
        <f>SUM(K1911:K1915)</f>
        <v>126.1125</v>
      </c>
      <c r="M1910" s="58">
        <v>126.113</v>
      </c>
      <c r="N1910" s="59"/>
      <c r="O1910" s="73">
        <f>+ROUND(M1910*N1910,2)</f>
        <v>0</v>
      </c>
    </row>
    <row r="1911" spans="1:15" x14ac:dyDescent="0.3">
      <c r="A1911" s="52">
        <v>10866</v>
      </c>
      <c r="B1911" s="53"/>
      <c r="C1911" s="72"/>
      <c r="D1911" s="76" t="s">
        <v>1361</v>
      </c>
      <c r="E1911" s="56"/>
      <c r="F1911" s="57">
        <v>1</v>
      </c>
      <c r="G1911" s="57">
        <v>16.649999999999999</v>
      </c>
      <c r="H1911" s="57"/>
      <c r="I1911" s="57">
        <v>2.5</v>
      </c>
      <c r="J1911" s="57"/>
      <c r="K1911" s="57">
        <f>PRODUCT(F1911:I1911)</f>
        <v>41.625</v>
      </c>
      <c r="L1911" s="57"/>
      <c r="M1911" s="58"/>
      <c r="N1911" s="59"/>
      <c r="O1911" s="73"/>
    </row>
    <row r="1912" spans="1:15" x14ac:dyDescent="0.3">
      <c r="A1912" s="52">
        <v>10867</v>
      </c>
      <c r="B1912" s="53"/>
      <c r="C1912" s="72"/>
      <c r="D1912" s="76" t="s">
        <v>1362</v>
      </c>
      <c r="E1912" s="56"/>
      <c r="F1912" s="57">
        <v>1</v>
      </c>
      <c r="G1912" s="57">
        <v>22.79</v>
      </c>
      <c r="H1912" s="57"/>
      <c r="I1912" s="57">
        <v>2.5</v>
      </c>
      <c r="J1912" s="57"/>
      <c r="K1912" s="57">
        <f>PRODUCT(F1912:I1912)</f>
        <v>56.974999999999994</v>
      </c>
      <c r="L1912" s="57"/>
      <c r="M1912" s="58"/>
      <c r="N1912" s="59"/>
      <c r="O1912" s="73"/>
    </row>
    <row r="1913" spans="1:15" x14ac:dyDescent="0.3">
      <c r="A1913" s="52">
        <v>10868</v>
      </c>
      <c r="B1913" s="53"/>
      <c r="C1913" s="72"/>
      <c r="D1913" s="76" t="s">
        <v>1363</v>
      </c>
      <c r="E1913" s="56"/>
      <c r="F1913" s="57">
        <v>1</v>
      </c>
      <c r="G1913" s="57">
        <v>3.2850000000000001</v>
      </c>
      <c r="H1913" s="57"/>
      <c r="I1913" s="57">
        <v>2.5</v>
      </c>
      <c r="J1913" s="57"/>
      <c r="K1913" s="57">
        <f>PRODUCT(F1913:I1913)</f>
        <v>8.2125000000000004</v>
      </c>
      <c r="L1913" s="57"/>
      <c r="M1913" s="58"/>
      <c r="N1913" s="59"/>
      <c r="O1913" s="73"/>
    </row>
    <row r="1914" spans="1:15" x14ac:dyDescent="0.3">
      <c r="A1914" s="52">
        <v>10869</v>
      </c>
      <c r="B1914" s="53"/>
      <c r="C1914" s="72"/>
      <c r="D1914" s="76" t="s">
        <v>1364</v>
      </c>
      <c r="E1914" s="56"/>
      <c r="F1914" s="57">
        <v>1</v>
      </c>
      <c r="G1914" s="57">
        <v>4.84</v>
      </c>
      <c r="H1914" s="57"/>
      <c r="I1914" s="57">
        <v>2.5</v>
      </c>
      <c r="J1914" s="57"/>
      <c r="K1914" s="57">
        <f>PRODUCT(F1914:I1914)</f>
        <v>12.1</v>
      </c>
      <c r="L1914" s="57"/>
      <c r="M1914" s="58"/>
      <c r="N1914" s="59"/>
      <c r="O1914" s="73"/>
    </row>
    <row r="1915" spans="1:15" x14ac:dyDescent="0.3">
      <c r="A1915" s="52">
        <v>10870</v>
      </c>
      <c r="B1915" s="53"/>
      <c r="C1915" s="72"/>
      <c r="D1915" s="76" t="s">
        <v>1365</v>
      </c>
      <c r="E1915" s="56"/>
      <c r="F1915" s="57">
        <v>2</v>
      </c>
      <c r="G1915" s="57">
        <v>1.44</v>
      </c>
      <c r="H1915" s="57"/>
      <c r="I1915" s="57">
        <v>2.5</v>
      </c>
      <c r="J1915" s="57"/>
      <c r="K1915" s="57">
        <f>PRODUCT(F1915:I1915)</f>
        <v>7.1999999999999993</v>
      </c>
      <c r="L1915" s="57"/>
      <c r="M1915" s="58"/>
      <c r="N1915" s="59"/>
      <c r="O1915" s="73"/>
    </row>
    <row r="1916" spans="1:15" ht="230.4" x14ac:dyDescent="0.3">
      <c r="A1916" s="52">
        <v>10871</v>
      </c>
      <c r="B1916" s="53"/>
      <c r="C1916" s="72"/>
      <c r="D1916" s="75" t="s">
        <v>1137</v>
      </c>
      <c r="E1916" s="56" t="s">
        <v>36</v>
      </c>
      <c r="F1916" s="57"/>
      <c r="G1916" s="57"/>
      <c r="H1916" s="57"/>
      <c r="I1916" s="57"/>
      <c r="J1916" s="57"/>
      <c r="K1916" s="57"/>
      <c r="L1916" s="57">
        <f>SUM(K1917:K1924)</f>
        <v>95.470000000000013</v>
      </c>
      <c r="M1916" s="58">
        <v>95.47</v>
      </c>
      <c r="N1916" s="59"/>
      <c r="O1916" s="73">
        <f>+ROUND(M1916*N1916,2)</f>
        <v>0</v>
      </c>
    </row>
    <row r="1917" spans="1:15" x14ac:dyDescent="0.3">
      <c r="A1917" s="52">
        <v>10872</v>
      </c>
      <c r="B1917" s="53"/>
      <c r="C1917" s="72"/>
      <c r="D1917" s="76" t="s">
        <v>1341</v>
      </c>
      <c r="E1917" s="56"/>
      <c r="F1917" s="57">
        <v>1</v>
      </c>
      <c r="G1917" s="57">
        <v>12.247</v>
      </c>
      <c r="H1917" s="57"/>
      <c r="I1917" s="57">
        <v>2.5</v>
      </c>
      <c r="J1917" s="57"/>
      <c r="K1917" s="57">
        <f t="shared" ref="K1917:K1924" si="304">PRODUCT(F1917:I1917)</f>
        <v>30.6175</v>
      </c>
      <c r="L1917" s="57"/>
      <c r="M1917" s="58"/>
      <c r="N1917" s="59"/>
      <c r="O1917" s="73"/>
    </row>
    <row r="1918" spans="1:15" x14ac:dyDescent="0.3">
      <c r="A1918" s="52">
        <v>10873</v>
      </c>
      <c r="B1918" s="53"/>
      <c r="C1918" s="72"/>
      <c r="D1918" s="75"/>
      <c r="E1918" s="56"/>
      <c r="F1918" s="57">
        <v>1</v>
      </c>
      <c r="G1918" s="57">
        <f>2.26/2</f>
        <v>1.1299999999999999</v>
      </c>
      <c r="H1918" s="57"/>
      <c r="I1918" s="57">
        <v>2.5</v>
      </c>
      <c r="J1918" s="57"/>
      <c r="K1918" s="57">
        <f t="shared" si="304"/>
        <v>2.8249999999999997</v>
      </c>
      <c r="L1918" s="57"/>
      <c r="M1918" s="58"/>
      <c r="N1918" s="59"/>
      <c r="O1918" s="73"/>
    </row>
    <row r="1919" spans="1:15" x14ac:dyDescent="0.3">
      <c r="A1919" s="52">
        <v>10874</v>
      </c>
      <c r="B1919" s="53"/>
      <c r="C1919" s="72"/>
      <c r="D1919" s="76" t="s">
        <v>1366</v>
      </c>
      <c r="E1919" s="56"/>
      <c r="F1919" s="57">
        <v>1</v>
      </c>
      <c r="G1919" s="57">
        <f>2.26/2</f>
        <v>1.1299999999999999</v>
      </c>
      <c r="H1919" s="57"/>
      <c r="I1919" s="57">
        <v>2.5</v>
      </c>
      <c r="J1919" s="57"/>
      <c r="K1919" s="57">
        <f t="shared" si="304"/>
        <v>2.8249999999999997</v>
      </c>
      <c r="L1919" s="57"/>
      <c r="M1919" s="58"/>
      <c r="N1919" s="59"/>
      <c r="O1919" s="73"/>
    </row>
    <row r="1920" spans="1:15" x14ac:dyDescent="0.3">
      <c r="A1920" s="52">
        <v>10875</v>
      </c>
      <c r="B1920" s="53"/>
      <c r="C1920" s="72"/>
      <c r="D1920" s="75"/>
      <c r="E1920" s="56"/>
      <c r="F1920" s="57"/>
      <c r="G1920" s="57">
        <v>2</v>
      </c>
      <c r="H1920" s="57"/>
      <c r="I1920" s="57">
        <v>2.5</v>
      </c>
      <c r="J1920" s="57"/>
      <c r="K1920" s="57">
        <f t="shared" si="304"/>
        <v>5</v>
      </c>
      <c r="L1920" s="57"/>
      <c r="M1920" s="58"/>
      <c r="N1920" s="59"/>
      <c r="O1920" s="73"/>
    </row>
    <row r="1921" spans="1:15" x14ac:dyDescent="0.3">
      <c r="A1921" s="52">
        <v>10876</v>
      </c>
      <c r="B1921" s="53"/>
      <c r="C1921" s="72"/>
      <c r="D1921" s="75"/>
      <c r="E1921" s="56"/>
      <c r="F1921" s="57"/>
      <c r="G1921" s="57">
        <v>3.94</v>
      </c>
      <c r="H1921" s="57"/>
      <c r="I1921" s="57">
        <v>2.5</v>
      </c>
      <c r="J1921" s="57"/>
      <c r="K1921" s="57">
        <f t="shared" si="304"/>
        <v>9.85</v>
      </c>
      <c r="L1921" s="57"/>
      <c r="M1921" s="58"/>
      <c r="N1921" s="59"/>
      <c r="O1921" s="73"/>
    </row>
    <row r="1922" spans="1:15" x14ac:dyDescent="0.3">
      <c r="A1922" s="52">
        <v>10877</v>
      </c>
      <c r="B1922" s="53"/>
      <c r="C1922" s="72"/>
      <c r="D1922" s="75"/>
      <c r="E1922" s="56"/>
      <c r="F1922" s="57"/>
      <c r="G1922" s="57">
        <v>0.6</v>
      </c>
      <c r="H1922" s="57"/>
      <c r="I1922" s="57">
        <v>2.5</v>
      </c>
      <c r="J1922" s="57"/>
      <c r="K1922" s="57">
        <f t="shared" si="304"/>
        <v>1.5</v>
      </c>
      <c r="L1922" s="57"/>
      <c r="M1922" s="58"/>
      <c r="N1922" s="59"/>
      <c r="O1922" s="73"/>
    </row>
    <row r="1923" spans="1:15" x14ac:dyDescent="0.3">
      <c r="A1923" s="52">
        <v>10878</v>
      </c>
      <c r="B1923" s="53"/>
      <c r="C1923" s="72"/>
      <c r="D1923" s="76"/>
      <c r="E1923" s="56"/>
      <c r="F1923" s="57"/>
      <c r="G1923" s="57">
        <v>5.7</v>
      </c>
      <c r="H1923" s="57"/>
      <c r="I1923" s="57">
        <v>2.5</v>
      </c>
      <c r="J1923" s="57"/>
      <c r="K1923" s="57">
        <f t="shared" si="304"/>
        <v>14.25</v>
      </c>
      <c r="L1923" s="57"/>
      <c r="M1923" s="58"/>
      <c r="N1923" s="59"/>
      <c r="O1923" s="73"/>
    </row>
    <row r="1924" spans="1:15" x14ac:dyDescent="0.3">
      <c r="A1924" s="52">
        <v>10879</v>
      </c>
      <c r="B1924" s="53"/>
      <c r="C1924" s="72"/>
      <c r="D1924" s="76" t="s">
        <v>1367</v>
      </c>
      <c r="E1924" s="56"/>
      <c r="F1924" s="57"/>
      <c r="G1924" s="57">
        <v>11.441000000000001</v>
      </c>
      <c r="H1924" s="57"/>
      <c r="I1924" s="57">
        <v>2.5</v>
      </c>
      <c r="J1924" s="57"/>
      <c r="K1924" s="57">
        <f t="shared" si="304"/>
        <v>28.602500000000003</v>
      </c>
      <c r="L1924" s="57"/>
      <c r="M1924" s="58"/>
      <c r="N1924" s="59"/>
      <c r="O1924" s="73"/>
    </row>
    <row r="1925" spans="1:15" ht="230.4" x14ac:dyDescent="0.3">
      <c r="A1925" s="52">
        <v>10880</v>
      </c>
      <c r="B1925" s="53"/>
      <c r="C1925" s="72"/>
      <c r="D1925" s="75" t="s">
        <v>1142</v>
      </c>
      <c r="E1925" s="56" t="s">
        <v>36</v>
      </c>
      <c r="F1925" s="57"/>
      <c r="G1925" s="57"/>
      <c r="H1925" s="57"/>
      <c r="I1925" s="57"/>
      <c r="J1925" s="57"/>
      <c r="K1925" s="57"/>
      <c r="L1925" s="57">
        <f>SUM(K1926:K1929)</f>
        <v>298.73460000000006</v>
      </c>
      <c r="M1925" s="58">
        <v>298.73500000000001</v>
      </c>
      <c r="N1925" s="59"/>
      <c r="O1925" s="73">
        <f>+ROUND(M1925*N1925,2)</f>
        <v>0</v>
      </c>
    </row>
    <row r="1926" spans="1:15" x14ac:dyDescent="0.3">
      <c r="A1926" s="52">
        <v>10881</v>
      </c>
      <c r="B1926" s="53"/>
      <c r="C1926" s="72"/>
      <c r="D1926" s="76" t="s">
        <v>1143</v>
      </c>
      <c r="E1926" s="56"/>
      <c r="F1926" s="57">
        <v>1</v>
      </c>
      <c r="G1926" s="57">
        <v>56.456000000000003</v>
      </c>
      <c r="H1926" s="57"/>
      <c r="I1926" s="57">
        <f>1.35+1.3</f>
        <v>2.6500000000000004</v>
      </c>
      <c r="J1926" s="57"/>
      <c r="K1926" s="57">
        <f>PRODUCT(F1926:I1926)</f>
        <v>149.60840000000002</v>
      </c>
      <c r="L1926" s="57"/>
      <c r="M1926" s="58"/>
      <c r="N1926" s="59"/>
      <c r="O1926" s="73"/>
    </row>
    <row r="1927" spans="1:15" x14ac:dyDescent="0.3">
      <c r="A1927" s="52">
        <v>10882</v>
      </c>
      <c r="B1927" s="53"/>
      <c r="C1927" s="72"/>
      <c r="D1927" s="76" t="s">
        <v>1144</v>
      </c>
      <c r="E1927" s="56"/>
      <c r="F1927" s="57">
        <v>2</v>
      </c>
      <c r="G1927" s="57">
        <v>7.1950000000000003</v>
      </c>
      <c r="H1927" s="57"/>
      <c r="I1927" s="57">
        <f>(3+1.3)</f>
        <v>4.3</v>
      </c>
      <c r="J1927" s="57"/>
      <c r="K1927" s="57">
        <f>PRODUCT(F1927:I1927)</f>
        <v>61.877000000000002</v>
      </c>
      <c r="L1927" s="57"/>
      <c r="M1927" s="58"/>
      <c r="N1927" s="59"/>
      <c r="O1927" s="73"/>
    </row>
    <row r="1928" spans="1:15" x14ac:dyDescent="0.3">
      <c r="A1928" s="52">
        <v>10883</v>
      </c>
      <c r="B1928" s="53"/>
      <c r="C1928" s="72"/>
      <c r="D1928" s="76" t="s">
        <v>1145</v>
      </c>
      <c r="E1928" s="56"/>
      <c r="F1928" s="57">
        <v>2</v>
      </c>
      <c r="G1928" s="57">
        <v>10.519</v>
      </c>
      <c r="H1928" s="57"/>
      <c r="I1928" s="57">
        <v>3.4</v>
      </c>
      <c r="J1928" s="57"/>
      <c r="K1928" s="57">
        <f>PRODUCT(F1928:I1928)</f>
        <v>71.529200000000003</v>
      </c>
      <c r="L1928" s="57"/>
      <c r="M1928" s="58"/>
      <c r="N1928" s="59"/>
      <c r="O1928" s="73"/>
    </row>
    <row r="1929" spans="1:15" x14ac:dyDescent="0.3">
      <c r="A1929" s="52">
        <v>10884</v>
      </c>
      <c r="B1929" s="53"/>
      <c r="C1929" s="72"/>
      <c r="D1929" s="76" t="s">
        <v>1146</v>
      </c>
      <c r="E1929" s="56"/>
      <c r="F1929" s="57">
        <v>2</v>
      </c>
      <c r="G1929" s="57">
        <f>0.65+0.55</f>
        <v>1.2000000000000002</v>
      </c>
      <c r="H1929" s="57"/>
      <c r="I1929" s="57">
        <f>5.25+1.3</f>
        <v>6.55</v>
      </c>
      <c r="J1929" s="57"/>
      <c r="K1929" s="57">
        <f>PRODUCT(F1929:I1929)</f>
        <v>15.720000000000002</v>
      </c>
      <c r="L1929" s="57"/>
      <c r="M1929" s="58"/>
      <c r="N1929" s="59"/>
      <c r="O1929" s="73"/>
    </row>
    <row r="1930" spans="1:15" ht="100.8" x14ac:dyDescent="0.3">
      <c r="A1930" s="52">
        <v>10885</v>
      </c>
      <c r="B1930" s="53"/>
      <c r="C1930" s="72"/>
      <c r="D1930" s="75" t="s">
        <v>1147</v>
      </c>
      <c r="E1930" s="56" t="s">
        <v>36</v>
      </c>
      <c r="F1930" s="57"/>
      <c r="G1930" s="57"/>
      <c r="H1930" s="57"/>
      <c r="I1930" s="57"/>
      <c r="J1930" s="57"/>
      <c r="K1930" s="57"/>
      <c r="L1930" s="57">
        <f>K1931</f>
        <v>40.56</v>
      </c>
      <c r="M1930" s="58">
        <v>40.56</v>
      </c>
      <c r="N1930" s="59"/>
      <c r="O1930" s="73">
        <f>+ROUND(M1930*N1930,2)</f>
        <v>0</v>
      </c>
    </row>
    <row r="1931" spans="1:15" x14ac:dyDescent="0.3">
      <c r="A1931" s="52">
        <v>10886</v>
      </c>
      <c r="B1931" s="53"/>
      <c r="C1931" s="72"/>
      <c r="D1931" s="76" t="s">
        <v>1148</v>
      </c>
      <c r="E1931" s="56"/>
      <c r="F1931" s="57">
        <v>16</v>
      </c>
      <c r="G1931" s="57">
        <v>0.65</v>
      </c>
      <c r="H1931" s="57"/>
      <c r="I1931" s="57">
        <v>3.9</v>
      </c>
      <c r="J1931" s="57"/>
      <c r="K1931" s="57">
        <f>PRODUCT(F1931:I1931)</f>
        <v>40.56</v>
      </c>
      <c r="L1931" s="57"/>
      <c r="M1931" s="58"/>
      <c r="N1931" s="59"/>
      <c r="O1931" s="73"/>
    </row>
    <row r="1932" spans="1:15" ht="129.6" x14ac:dyDescent="0.3">
      <c r="A1932" s="52">
        <v>10887</v>
      </c>
      <c r="B1932" s="53"/>
      <c r="C1932" s="72"/>
      <c r="D1932" s="75" t="s">
        <v>331</v>
      </c>
      <c r="E1932" s="56" t="s">
        <v>36</v>
      </c>
      <c r="F1932" s="57"/>
      <c r="G1932" s="57"/>
      <c r="H1932" s="57"/>
      <c r="I1932" s="57"/>
      <c r="J1932" s="57"/>
      <c r="K1932" s="57"/>
      <c r="L1932" s="57">
        <f>SUM(K1933:K1943)</f>
        <v>221.73049999999995</v>
      </c>
      <c r="M1932" s="58">
        <v>221.73099999999999</v>
      </c>
      <c r="N1932" s="59"/>
      <c r="O1932" s="73">
        <f>+ROUND(M1932*N1932,2)</f>
        <v>0</v>
      </c>
    </row>
    <row r="1933" spans="1:15" x14ac:dyDescent="0.3">
      <c r="A1933" s="52">
        <v>10888</v>
      </c>
      <c r="B1933" s="53"/>
      <c r="C1933" s="72"/>
      <c r="D1933" s="74" t="s">
        <v>1150</v>
      </c>
      <c r="E1933" s="56"/>
      <c r="F1933" s="57">
        <v>2</v>
      </c>
      <c r="G1933" s="57">
        <v>17.625</v>
      </c>
      <c r="H1933" s="57"/>
      <c r="I1933" s="57">
        <v>0.5</v>
      </c>
      <c r="J1933" s="57"/>
      <c r="K1933" s="57">
        <f>PRODUCT(F1933:I1933)</f>
        <v>17.625</v>
      </c>
      <c r="L1933" s="57"/>
      <c r="M1933" s="58"/>
      <c r="N1933" s="59"/>
      <c r="O1933" s="73"/>
    </row>
    <row r="1934" spans="1:15" x14ac:dyDescent="0.3">
      <c r="A1934" s="52">
        <v>10889</v>
      </c>
      <c r="B1934" s="53"/>
      <c r="C1934" s="72"/>
      <c r="D1934" s="74" t="s">
        <v>1151</v>
      </c>
      <c r="E1934" s="56"/>
      <c r="F1934" s="57">
        <v>2</v>
      </c>
      <c r="G1934" s="57">
        <v>3.4</v>
      </c>
      <c r="H1934" s="57"/>
      <c r="I1934" s="57">
        <v>2.2999999999999998</v>
      </c>
      <c r="J1934" s="57"/>
      <c r="K1934" s="57">
        <f>PRODUCT(F1934:I1934)</f>
        <v>15.639999999999999</v>
      </c>
      <c r="L1934" s="57"/>
      <c r="M1934" s="58"/>
      <c r="N1934" s="59"/>
      <c r="O1934" s="73"/>
    </row>
    <row r="1935" spans="1:15" x14ac:dyDescent="0.3">
      <c r="A1935" s="52">
        <v>10890</v>
      </c>
      <c r="B1935" s="53"/>
      <c r="C1935" s="72"/>
      <c r="D1935" s="74" t="s">
        <v>1152</v>
      </c>
      <c r="E1935" s="56"/>
      <c r="F1935" s="57"/>
      <c r="G1935" s="57"/>
      <c r="H1935" s="57"/>
      <c r="I1935" s="57"/>
      <c r="J1935" s="57"/>
      <c r="K1935" s="57">
        <f>SUM(J1936:J1937)</f>
        <v>67.498099999999994</v>
      </c>
      <c r="L1935" s="57"/>
      <c r="M1935" s="58"/>
      <c r="N1935" s="59"/>
      <c r="O1935" s="73"/>
    </row>
    <row r="1936" spans="1:15" x14ac:dyDescent="0.3">
      <c r="A1936" s="52">
        <v>10891</v>
      </c>
      <c r="B1936" s="53"/>
      <c r="C1936" s="72"/>
      <c r="D1936" s="74"/>
      <c r="E1936" s="56"/>
      <c r="F1936" s="57">
        <v>1</v>
      </c>
      <c r="G1936" s="57">
        <v>14.919</v>
      </c>
      <c r="H1936" s="57"/>
      <c r="I1936" s="57">
        <v>2.2999999999999998</v>
      </c>
      <c r="J1936" s="57">
        <f>PRODUCT(F1936:I1936)</f>
        <v>34.313699999999997</v>
      </c>
      <c r="K1936" s="57"/>
      <c r="L1936" s="57"/>
      <c r="M1936" s="58"/>
      <c r="N1936" s="59"/>
      <c r="O1936" s="73"/>
    </row>
    <row r="1937" spans="1:15" x14ac:dyDescent="0.3">
      <c r="A1937" s="52">
        <v>10892</v>
      </c>
      <c r="B1937" s="53"/>
      <c r="C1937" s="72"/>
      <c r="D1937" s="74"/>
      <c r="E1937" s="56"/>
      <c r="F1937" s="57">
        <v>1</v>
      </c>
      <c r="G1937" s="57">
        <v>14.428000000000001</v>
      </c>
      <c r="H1937" s="57"/>
      <c r="I1937" s="57">
        <v>2.2999999999999998</v>
      </c>
      <c r="J1937" s="57">
        <f>PRODUCT(F1937:I1937)</f>
        <v>33.184399999999997</v>
      </c>
      <c r="K1937" s="57"/>
      <c r="L1937" s="57"/>
      <c r="M1937" s="58"/>
      <c r="N1937" s="59"/>
      <c r="O1937" s="73"/>
    </row>
    <row r="1938" spans="1:15" x14ac:dyDescent="0.3">
      <c r="A1938" s="52">
        <v>10893</v>
      </c>
      <c r="B1938" s="53"/>
      <c r="C1938" s="72"/>
      <c r="D1938" s="74" t="s">
        <v>1153</v>
      </c>
      <c r="E1938" s="56"/>
      <c r="F1938" s="57">
        <v>2</v>
      </c>
      <c r="G1938" s="57">
        <v>13.5</v>
      </c>
      <c r="H1938" s="57"/>
      <c r="I1938" s="57">
        <v>1.4</v>
      </c>
      <c r="J1938" s="57"/>
      <c r="K1938" s="57">
        <f>PRODUCT(F1938:I1938)</f>
        <v>37.799999999999997</v>
      </c>
      <c r="L1938" s="57"/>
      <c r="M1938" s="58"/>
      <c r="N1938" s="59"/>
      <c r="O1938" s="73"/>
    </row>
    <row r="1939" spans="1:15" x14ac:dyDescent="0.3">
      <c r="A1939" s="52">
        <v>10894</v>
      </c>
      <c r="B1939" s="53"/>
      <c r="C1939" s="72"/>
      <c r="D1939" s="76" t="s">
        <v>1154</v>
      </c>
      <c r="E1939" s="56"/>
      <c r="F1939" s="57">
        <v>1</v>
      </c>
      <c r="G1939" s="57">
        <v>5.4130000000000003</v>
      </c>
      <c r="H1939" s="57"/>
      <c r="I1939" s="57">
        <v>2.2999999999999998</v>
      </c>
      <c r="J1939" s="57"/>
      <c r="K1939" s="57">
        <f>PRODUCT(F1939:I1939)</f>
        <v>12.4499</v>
      </c>
      <c r="L1939" s="57"/>
      <c r="M1939" s="58"/>
      <c r="N1939" s="59"/>
      <c r="O1939" s="73"/>
    </row>
    <row r="1940" spans="1:15" x14ac:dyDescent="0.3">
      <c r="A1940" s="52">
        <v>10895</v>
      </c>
      <c r="B1940" s="53"/>
      <c r="C1940" s="72"/>
      <c r="D1940" s="76" t="s">
        <v>1155</v>
      </c>
      <c r="E1940" s="56"/>
      <c r="F1940" s="57">
        <v>1</v>
      </c>
      <c r="G1940" s="57">
        <f>6.843</f>
        <v>6.843</v>
      </c>
      <c r="H1940" s="57"/>
      <c r="I1940" s="57">
        <v>2.2999999999999998</v>
      </c>
      <c r="J1940" s="57"/>
      <c r="K1940" s="57">
        <f t="shared" ref="K1940:K1943" si="305">PRODUCT(F1940:I1940)</f>
        <v>15.738899999999999</v>
      </c>
      <c r="L1940" s="57"/>
      <c r="M1940" s="58"/>
      <c r="N1940" s="59"/>
      <c r="O1940" s="73"/>
    </row>
    <row r="1941" spans="1:15" x14ac:dyDescent="0.3">
      <c r="A1941" s="52">
        <v>10896</v>
      </c>
      <c r="B1941" s="53"/>
      <c r="C1941" s="72"/>
      <c r="D1941" s="76" t="s">
        <v>1341</v>
      </c>
      <c r="E1941" s="56"/>
      <c r="F1941" s="57">
        <v>1</v>
      </c>
      <c r="G1941" s="57">
        <v>11.462999999999999</v>
      </c>
      <c r="H1941" s="57"/>
      <c r="I1941" s="57">
        <v>2.1</v>
      </c>
      <c r="J1941" s="57"/>
      <c r="K1941" s="57">
        <f t="shared" si="305"/>
        <v>24.072299999999998</v>
      </c>
      <c r="L1941" s="57"/>
      <c r="M1941" s="58"/>
      <c r="N1941" s="59"/>
      <c r="O1941" s="73"/>
    </row>
    <row r="1942" spans="1:15" x14ac:dyDescent="0.3">
      <c r="A1942" s="52">
        <v>10897</v>
      </c>
      <c r="B1942" s="53"/>
      <c r="C1942" s="72"/>
      <c r="D1942" s="76" t="s">
        <v>1367</v>
      </c>
      <c r="E1942" s="56"/>
      <c r="F1942" s="57">
        <v>1</v>
      </c>
      <c r="G1942" s="57">
        <v>11.563000000000001</v>
      </c>
      <c r="H1942" s="57"/>
      <c r="I1942" s="57">
        <v>2.1</v>
      </c>
      <c r="J1942" s="57"/>
      <c r="K1942" s="57">
        <f t="shared" si="305"/>
        <v>24.282300000000003</v>
      </c>
      <c r="L1942" s="57"/>
      <c r="M1942" s="58"/>
      <c r="N1942" s="59"/>
      <c r="O1942" s="73"/>
    </row>
    <row r="1943" spans="1:15" x14ac:dyDescent="0.3">
      <c r="A1943" s="52">
        <v>10898</v>
      </c>
      <c r="B1943" s="53"/>
      <c r="C1943" s="72"/>
      <c r="D1943" s="76" t="s">
        <v>1368</v>
      </c>
      <c r="E1943" s="56"/>
      <c r="F1943" s="57">
        <v>2</v>
      </c>
      <c r="G1943" s="57">
        <v>1.44</v>
      </c>
      <c r="H1943" s="57"/>
      <c r="I1943" s="57">
        <v>2.2999999999999998</v>
      </c>
      <c r="J1943" s="57"/>
      <c r="K1943" s="57">
        <f t="shared" si="305"/>
        <v>6.6239999999999997</v>
      </c>
      <c r="L1943" s="57"/>
      <c r="M1943" s="58"/>
      <c r="N1943" s="59"/>
      <c r="O1943" s="73"/>
    </row>
    <row r="1944" spans="1:15" ht="86.4" x14ac:dyDescent="0.3">
      <c r="A1944" s="52">
        <v>10899</v>
      </c>
      <c r="B1944" s="53"/>
      <c r="C1944" s="72"/>
      <c r="D1944" s="75" t="s">
        <v>63</v>
      </c>
      <c r="E1944" s="56" t="s">
        <v>36</v>
      </c>
      <c r="F1944" s="57"/>
      <c r="G1944" s="57"/>
      <c r="H1944" s="57"/>
      <c r="I1944" s="57"/>
      <c r="J1944" s="57"/>
      <c r="K1944" s="57"/>
      <c r="L1944" s="57">
        <f>SUM(K1945:K1948)</f>
        <v>79.387499999999989</v>
      </c>
      <c r="M1944" s="58">
        <v>79.388000000000005</v>
      </c>
      <c r="N1944" s="59"/>
      <c r="O1944" s="73">
        <f>+ROUND(M1944*N1944,2)</f>
        <v>0</v>
      </c>
    </row>
    <row r="1945" spans="1:15" x14ac:dyDescent="0.3">
      <c r="A1945" s="52">
        <v>10900</v>
      </c>
      <c r="B1945" s="53"/>
      <c r="C1945" s="72"/>
      <c r="D1945" s="76" t="s">
        <v>1357</v>
      </c>
      <c r="E1945" s="56"/>
      <c r="F1945" s="57">
        <v>1</v>
      </c>
      <c r="G1945" s="57">
        <v>9.8629999999999995</v>
      </c>
      <c r="H1945" s="57"/>
      <c r="I1945" s="57">
        <v>2.5</v>
      </c>
      <c r="J1945" s="57"/>
      <c r="K1945" s="57">
        <f t="shared" ref="K1945:K1948" si="306">PRODUCT(F1945:I1945)</f>
        <v>24.657499999999999</v>
      </c>
      <c r="L1945" s="57"/>
      <c r="M1945" s="58"/>
      <c r="N1945" s="59"/>
      <c r="O1945" s="73"/>
    </row>
    <row r="1946" spans="1:15" x14ac:dyDescent="0.3">
      <c r="A1946" s="52">
        <v>10901</v>
      </c>
      <c r="B1946" s="53"/>
      <c r="C1946" s="72"/>
      <c r="D1946" s="76" t="s">
        <v>1369</v>
      </c>
      <c r="E1946" s="56"/>
      <c r="F1946" s="57">
        <v>2</v>
      </c>
      <c r="G1946" s="57">
        <v>4.0869999999999997</v>
      </c>
      <c r="H1946" s="57"/>
      <c r="I1946" s="57">
        <v>2.5</v>
      </c>
      <c r="J1946" s="57"/>
      <c r="K1946" s="57">
        <f t="shared" si="306"/>
        <v>20.434999999999999</v>
      </c>
      <c r="L1946" s="57"/>
      <c r="M1946" s="58"/>
      <c r="N1946" s="59"/>
      <c r="O1946" s="73"/>
    </row>
    <row r="1947" spans="1:15" x14ac:dyDescent="0.3">
      <c r="A1947" s="52">
        <v>10902</v>
      </c>
      <c r="B1947" s="53"/>
      <c r="C1947" s="72"/>
      <c r="D1947" s="76" t="s">
        <v>1360</v>
      </c>
      <c r="E1947" s="56"/>
      <c r="F1947" s="57">
        <v>1</v>
      </c>
      <c r="G1947" s="57">
        <v>5.6079999999999997</v>
      </c>
      <c r="H1947" s="57"/>
      <c r="I1947" s="57">
        <v>2.5</v>
      </c>
      <c r="J1947" s="57"/>
      <c r="K1947" s="57">
        <f t="shared" si="306"/>
        <v>14.02</v>
      </c>
      <c r="L1947" s="57"/>
      <c r="M1947" s="58"/>
      <c r="N1947" s="59"/>
      <c r="O1947" s="73"/>
    </row>
    <row r="1948" spans="1:15" x14ac:dyDescent="0.3">
      <c r="A1948" s="52">
        <v>10903</v>
      </c>
      <c r="B1948" s="53"/>
      <c r="C1948" s="72"/>
      <c r="D1948" s="76" t="s">
        <v>1367</v>
      </c>
      <c r="E1948" s="56"/>
      <c r="F1948" s="57">
        <v>1</v>
      </c>
      <c r="G1948" s="57">
        <v>8.11</v>
      </c>
      <c r="H1948" s="57"/>
      <c r="I1948" s="57">
        <v>2.5</v>
      </c>
      <c r="J1948" s="57"/>
      <c r="K1948" s="57">
        <f t="shared" si="306"/>
        <v>20.274999999999999</v>
      </c>
      <c r="L1948" s="57"/>
      <c r="M1948" s="58"/>
      <c r="N1948" s="59"/>
      <c r="O1948" s="73"/>
    </row>
    <row r="1949" spans="1:15" x14ac:dyDescent="0.3">
      <c r="A1949" s="52">
        <v>10904</v>
      </c>
      <c r="B1949" s="53"/>
      <c r="C1949" s="72"/>
      <c r="D1949" s="55" t="s">
        <v>70</v>
      </c>
      <c r="E1949" s="63"/>
      <c r="F1949" s="57"/>
      <c r="G1949" s="57"/>
      <c r="H1949" s="57"/>
      <c r="I1949" s="57"/>
      <c r="J1949" s="57"/>
      <c r="K1949" s="57"/>
      <c r="L1949" s="57"/>
      <c r="M1949" s="66"/>
      <c r="N1949" s="67"/>
      <c r="O1949" s="67"/>
    </row>
    <row r="1950" spans="1:15" ht="129.6" x14ac:dyDescent="0.3">
      <c r="A1950" s="52">
        <v>10905</v>
      </c>
      <c r="B1950" s="53"/>
      <c r="C1950" s="72"/>
      <c r="D1950" s="75" t="s">
        <v>1162</v>
      </c>
      <c r="E1950" s="56" t="s">
        <v>36</v>
      </c>
      <c r="F1950" s="57"/>
      <c r="G1950" s="57"/>
      <c r="H1950" s="57"/>
      <c r="I1950" s="57"/>
      <c r="J1950" s="57"/>
      <c r="K1950" s="57"/>
      <c r="L1950" s="57">
        <f>K1951</f>
        <v>120</v>
      </c>
      <c r="M1950" s="58">
        <v>120</v>
      </c>
      <c r="N1950" s="59"/>
      <c r="O1950" s="73">
        <f>+ROUND(M1950*N1950,2)</f>
        <v>0</v>
      </c>
    </row>
    <row r="1951" spans="1:15" x14ac:dyDescent="0.3">
      <c r="A1951" s="52">
        <v>10906</v>
      </c>
      <c r="B1951" s="53"/>
      <c r="C1951" s="72"/>
      <c r="D1951" s="76" t="s">
        <v>1370</v>
      </c>
      <c r="E1951" s="63"/>
      <c r="F1951" s="57">
        <v>1</v>
      </c>
      <c r="G1951" s="57">
        <f>120</f>
        <v>120</v>
      </c>
      <c r="H1951" s="57"/>
      <c r="I1951" s="57"/>
      <c r="J1951" s="57"/>
      <c r="K1951" s="57">
        <f t="shared" ref="K1951" si="307">PRODUCT(F1951:I1951)</f>
        <v>120</v>
      </c>
      <c r="L1951" s="57"/>
      <c r="M1951" s="66"/>
      <c r="N1951" s="67"/>
      <c r="O1951" s="67"/>
    </row>
    <row r="1952" spans="1:15" ht="86.4" x14ac:dyDescent="0.3">
      <c r="A1952" s="52">
        <v>10907</v>
      </c>
      <c r="B1952" s="53"/>
      <c r="C1952" s="72"/>
      <c r="D1952" s="75" t="s">
        <v>1165</v>
      </c>
      <c r="E1952" s="63" t="s">
        <v>36</v>
      </c>
      <c r="F1952" s="57"/>
      <c r="G1952" s="57"/>
      <c r="H1952" s="57"/>
      <c r="I1952" s="57"/>
      <c r="J1952" s="57"/>
      <c r="K1952" s="57"/>
      <c r="L1952" s="57">
        <f>K1953</f>
        <v>217.041</v>
      </c>
      <c r="M1952" s="58">
        <v>217.041</v>
      </c>
      <c r="N1952" s="59"/>
      <c r="O1952" s="73">
        <f>+ROUND(M1952*N1952,2)</f>
        <v>0</v>
      </c>
    </row>
    <row r="1953" spans="1:15" x14ac:dyDescent="0.3">
      <c r="A1953" s="52">
        <v>10908</v>
      </c>
      <c r="B1953" s="53"/>
      <c r="C1953" s="72"/>
      <c r="D1953" s="76" t="s">
        <v>1370</v>
      </c>
      <c r="E1953" s="63"/>
      <c r="F1953" s="57">
        <v>1</v>
      </c>
      <c r="G1953" s="57">
        <v>217.041</v>
      </c>
      <c r="H1953" s="57"/>
      <c r="I1953" s="57"/>
      <c r="J1953" s="57"/>
      <c r="K1953" s="57">
        <f t="shared" ref="K1953" si="308">PRODUCT(F1953:I1953)</f>
        <v>217.041</v>
      </c>
      <c r="L1953" s="57"/>
      <c r="M1953" s="58"/>
      <c r="N1953" s="59"/>
      <c r="O1953" s="73"/>
    </row>
    <row r="1954" spans="1:15" ht="129.6" x14ac:dyDescent="0.3">
      <c r="A1954" s="52">
        <v>10909</v>
      </c>
      <c r="B1954" s="53"/>
      <c r="C1954" s="72"/>
      <c r="D1954" s="75" t="s">
        <v>1167</v>
      </c>
      <c r="E1954" s="63" t="s">
        <v>36</v>
      </c>
      <c r="F1954" s="57"/>
      <c r="G1954" s="57"/>
      <c r="H1954" s="57"/>
      <c r="I1954" s="57"/>
      <c r="J1954" s="57"/>
      <c r="K1954" s="57"/>
      <c r="L1954" s="57">
        <f>K1955</f>
        <v>62.71</v>
      </c>
      <c r="M1954" s="58">
        <v>62.71</v>
      </c>
      <c r="N1954" s="59"/>
      <c r="O1954" s="73">
        <f>+ROUND(M1954*N1954,2)</f>
        <v>0</v>
      </c>
    </row>
    <row r="1955" spans="1:15" x14ac:dyDescent="0.3">
      <c r="A1955" s="52">
        <v>10910</v>
      </c>
      <c r="B1955" s="53"/>
      <c r="C1955" s="72"/>
      <c r="D1955" s="76" t="s">
        <v>1371</v>
      </c>
      <c r="E1955" s="63"/>
      <c r="F1955" s="57">
        <v>2</v>
      </c>
      <c r="G1955" s="57">
        <v>31.355</v>
      </c>
      <c r="H1955" s="57"/>
      <c r="I1955" s="57"/>
      <c r="J1955" s="57"/>
      <c r="K1955" s="57">
        <f t="shared" ref="K1955" si="309">PRODUCT(F1955:I1955)</f>
        <v>62.71</v>
      </c>
      <c r="L1955" s="57"/>
      <c r="M1955" s="58"/>
      <c r="N1955" s="59"/>
      <c r="O1955" s="73"/>
    </row>
    <row r="1956" spans="1:15" ht="144" x14ac:dyDescent="0.3">
      <c r="A1956" s="52">
        <v>10911</v>
      </c>
      <c r="B1956" s="53"/>
      <c r="C1956" s="72"/>
      <c r="D1956" s="75" t="s">
        <v>1018</v>
      </c>
      <c r="E1956" s="63" t="s">
        <v>36</v>
      </c>
      <c r="F1956" s="57"/>
      <c r="G1956" s="57"/>
      <c r="H1956" s="57"/>
      <c r="I1956" s="57"/>
      <c r="J1956" s="57"/>
      <c r="K1956" s="57"/>
      <c r="L1956" s="57">
        <f>SUM(K1957:K1959)</f>
        <v>44.16</v>
      </c>
      <c r="M1956" s="58">
        <v>44.16</v>
      </c>
      <c r="N1956" s="59"/>
      <c r="O1956" s="73">
        <f>+ROUND(M1956*N1956,2)</f>
        <v>0</v>
      </c>
    </row>
    <row r="1957" spans="1:15" x14ac:dyDescent="0.3">
      <c r="A1957" s="52">
        <v>10912</v>
      </c>
      <c r="B1957" s="53"/>
      <c r="C1957" s="72"/>
      <c r="D1957" s="76" t="s">
        <v>1341</v>
      </c>
      <c r="E1957" s="63"/>
      <c r="F1957" s="57">
        <v>1</v>
      </c>
      <c r="G1957" s="57">
        <v>13.44</v>
      </c>
      <c r="H1957" s="57"/>
      <c r="I1957" s="57"/>
      <c r="J1957" s="57"/>
      <c r="K1957" s="57">
        <f t="shared" ref="K1957:K1959" si="310">PRODUCT(F1957:I1957)</f>
        <v>13.44</v>
      </c>
      <c r="L1957" s="57"/>
      <c r="M1957" s="58"/>
      <c r="N1957" s="59"/>
      <c r="O1957" s="73"/>
    </row>
    <row r="1958" spans="1:15" x14ac:dyDescent="0.3">
      <c r="A1958" s="52">
        <v>10913</v>
      </c>
      <c r="B1958" s="53"/>
      <c r="C1958" s="72"/>
      <c r="D1958" s="76" t="s">
        <v>1367</v>
      </c>
      <c r="E1958" s="63"/>
      <c r="F1958" s="57">
        <v>1</v>
      </c>
      <c r="G1958" s="57">
        <v>13.44</v>
      </c>
      <c r="H1958" s="57"/>
      <c r="I1958" s="57"/>
      <c r="J1958" s="57"/>
      <c r="K1958" s="57">
        <f t="shared" si="310"/>
        <v>13.44</v>
      </c>
      <c r="L1958" s="57"/>
      <c r="M1958" s="58"/>
      <c r="N1958" s="59"/>
      <c r="O1958" s="73"/>
    </row>
    <row r="1959" spans="1:15" x14ac:dyDescent="0.3">
      <c r="A1959" s="52">
        <v>10914</v>
      </c>
      <c r="B1959" s="53"/>
      <c r="C1959" s="72"/>
      <c r="D1959" s="76" t="s">
        <v>1371</v>
      </c>
      <c r="E1959" s="63"/>
      <c r="F1959" s="57">
        <v>2</v>
      </c>
      <c r="G1959" s="57">
        <v>7.2</v>
      </c>
      <c r="H1959" s="57">
        <v>1.2</v>
      </c>
      <c r="I1959" s="57"/>
      <c r="J1959" s="57"/>
      <c r="K1959" s="57">
        <f t="shared" si="310"/>
        <v>17.28</v>
      </c>
      <c r="L1959" s="57"/>
      <c r="M1959" s="58"/>
      <c r="N1959" s="59"/>
      <c r="O1959" s="73"/>
    </row>
    <row r="1960" spans="1:15" ht="86.4" x14ac:dyDescent="0.3">
      <c r="A1960" s="52">
        <v>10915</v>
      </c>
      <c r="B1960" s="53"/>
      <c r="C1960" s="72"/>
      <c r="D1960" s="75" t="s">
        <v>1171</v>
      </c>
      <c r="E1960" s="63" t="s">
        <v>36</v>
      </c>
      <c r="F1960" s="57"/>
      <c r="G1960" s="57"/>
      <c r="H1960" s="57"/>
      <c r="I1960" s="57"/>
      <c r="J1960" s="57"/>
      <c r="K1960" s="57"/>
      <c r="L1960" s="57">
        <f>SUM(K1961:K1963)</f>
        <v>25.7</v>
      </c>
      <c r="M1960" s="58">
        <v>25.7</v>
      </c>
      <c r="N1960" s="59"/>
      <c r="O1960" s="73">
        <f>+ROUND(M1960*N1960,2)</f>
        <v>0</v>
      </c>
    </row>
    <row r="1961" spans="1:15" x14ac:dyDescent="0.3">
      <c r="A1961" s="52">
        <v>10916</v>
      </c>
      <c r="B1961" s="53"/>
      <c r="C1961" s="72"/>
      <c r="D1961" s="76" t="s">
        <v>1341</v>
      </c>
      <c r="E1961" s="63"/>
      <c r="F1961" s="57">
        <v>1</v>
      </c>
      <c r="G1961" s="57">
        <v>4.4800000000000004</v>
      </c>
      <c r="H1961" s="57"/>
      <c r="I1961" s="57"/>
      <c r="J1961" s="57"/>
      <c r="K1961" s="57">
        <f t="shared" ref="K1961:K1963" si="311">PRODUCT(F1961:I1961)</f>
        <v>4.4800000000000004</v>
      </c>
      <c r="L1961" s="57"/>
      <c r="M1961" s="58"/>
      <c r="N1961" s="59"/>
      <c r="O1961" s="73"/>
    </row>
    <row r="1962" spans="1:15" x14ac:dyDescent="0.3">
      <c r="A1962" s="52">
        <v>10917</v>
      </c>
      <c r="B1962" s="53"/>
      <c r="C1962" s="72"/>
      <c r="D1962" s="76" t="s">
        <v>1367</v>
      </c>
      <c r="E1962" s="63"/>
      <c r="F1962" s="57">
        <v>1</v>
      </c>
      <c r="G1962" s="57">
        <v>4.4800000000000004</v>
      </c>
      <c r="H1962" s="57"/>
      <c r="I1962" s="57"/>
      <c r="J1962" s="57"/>
      <c r="K1962" s="57">
        <f t="shared" si="311"/>
        <v>4.4800000000000004</v>
      </c>
      <c r="L1962" s="57"/>
      <c r="M1962" s="58"/>
      <c r="N1962" s="59"/>
      <c r="O1962" s="73"/>
    </row>
    <row r="1963" spans="1:15" x14ac:dyDescent="0.3">
      <c r="A1963" s="52">
        <v>10918</v>
      </c>
      <c r="B1963" s="53"/>
      <c r="C1963" s="72"/>
      <c r="D1963" s="76" t="s">
        <v>1371</v>
      </c>
      <c r="E1963" s="63"/>
      <c r="F1963" s="57">
        <v>1</v>
      </c>
      <c r="G1963" s="57">
        <v>16.739999999999998</v>
      </c>
      <c r="H1963" s="57"/>
      <c r="I1963" s="57"/>
      <c r="J1963" s="57"/>
      <c r="K1963" s="57">
        <f t="shared" si="311"/>
        <v>16.739999999999998</v>
      </c>
      <c r="L1963" s="57"/>
      <c r="M1963" s="58"/>
      <c r="N1963" s="59"/>
      <c r="O1963" s="73"/>
    </row>
    <row r="1964" spans="1:15" ht="86.4" x14ac:dyDescent="0.3">
      <c r="A1964" s="52">
        <v>10919</v>
      </c>
      <c r="B1964" s="53"/>
      <c r="C1964" s="72"/>
      <c r="D1964" s="75" t="s">
        <v>381</v>
      </c>
      <c r="E1964" s="63" t="s">
        <v>36</v>
      </c>
      <c r="F1964" s="57"/>
      <c r="G1964" s="57"/>
      <c r="H1964" s="57"/>
      <c r="I1964" s="57"/>
      <c r="J1964" s="57"/>
      <c r="K1964" s="57"/>
      <c r="L1964" s="57">
        <f>SUM(K1965:K1967)</f>
        <v>25.7</v>
      </c>
      <c r="M1964" s="58">
        <v>25.7</v>
      </c>
      <c r="N1964" s="59"/>
      <c r="O1964" s="73">
        <f>+ROUND(M1964*N1964,2)</f>
        <v>0</v>
      </c>
    </row>
    <row r="1965" spans="1:15" x14ac:dyDescent="0.3">
      <c r="A1965" s="52">
        <v>10920</v>
      </c>
      <c r="B1965" s="53"/>
      <c r="C1965" s="72"/>
      <c r="D1965" s="76" t="s">
        <v>1341</v>
      </c>
      <c r="E1965" s="63"/>
      <c r="F1965" s="57">
        <v>1</v>
      </c>
      <c r="G1965" s="57">
        <v>4.4800000000000004</v>
      </c>
      <c r="H1965" s="57"/>
      <c r="I1965" s="57"/>
      <c r="J1965" s="57"/>
      <c r="K1965" s="57">
        <f t="shared" ref="K1965:K1967" si="312">PRODUCT(F1965:I1965)</f>
        <v>4.4800000000000004</v>
      </c>
      <c r="L1965" s="57"/>
      <c r="M1965" s="58"/>
      <c r="N1965" s="59"/>
      <c r="O1965" s="73"/>
    </row>
    <row r="1966" spans="1:15" x14ac:dyDescent="0.3">
      <c r="A1966" s="52">
        <v>10921</v>
      </c>
      <c r="B1966" s="53"/>
      <c r="C1966" s="72"/>
      <c r="D1966" s="76" t="s">
        <v>1367</v>
      </c>
      <c r="E1966" s="63"/>
      <c r="F1966" s="57">
        <v>1</v>
      </c>
      <c r="G1966" s="57">
        <v>4.4800000000000004</v>
      </c>
      <c r="H1966" s="57"/>
      <c r="I1966" s="57"/>
      <c r="J1966" s="57"/>
      <c r="K1966" s="57">
        <f t="shared" si="312"/>
        <v>4.4800000000000004</v>
      </c>
      <c r="L1966" s="57"/>
      <c r="M1966" s="58"/>
      <c r="N1966" s="59"/>
      <c r="O1966" s="73"/>
    </row>
    <row r="1967" spans="1:15" x14ac:dyDescent="0.3">
      <c r="A1967" s="52">
        <v>10922</v>
      </c>
      <c r="B1967" s="53"/>
      <c r="C1967" s="72"/>
      <c r="D1967" s="76" t="s">
        <v>1371</v>
      </c>
      <c r="E1967" s="63"/>
      <c r="F1967" s="57">
        <v>1</v>
      </c>
      <c r="G1967" s="57">
        <v>16.739999999999998</v>
      </c>
      <c r="H1967" s="57"/>
      <c r="I1967" s="57"/>
      <c r="J1967" s="57"/>
      <c r="K1967" s="57">
        <f t="shared" si="312"/>
        <v>16.739999999999998</v>
      </c>
      <c r="L1967" s="57"/>
      <c r="M1967" s="58"/>
      <c r="N1967" s="59"/>
      <c r="O1967" s="73"/>
    </row>
    <row r="1968" spans="1:15" x14ac:dyDescent="0.3">
      <c r="A1968" s="52">
        <v>10923</v>
      </c>
      <c r="B1968" s="53"/>
      <c r="C1968" s="72"/>
      <c r="D1968" s="55" t="s">
        <v>74</v>
      </c>
      <c r="E1968" s="63"/>
      <c r="F1968" s="57"/>
      <c r="G1968" s="57"/>
      <c r="H1968" s="57"/>
      <c r="I1968" s="57"/>
      <c r="J1968" s="57"/>
      <c r="K1968" s="57"/>
      <c r="L1968" s="57"/>
      <c r="M1968" s="66"/>
      <c r="N1968" s="67"/>
      <c r="O1968" s="67"/>
    </row>
    <row r="1969" spans="1:15" ht="115.2" x14ac:dyDescent="0.3">
      <c r="A1969" s="52">
        <v>10924</v>
      </c>
      <c r="B1969" s="53"/>
      <c r="C1969" s="72"/>
      <c r="D1969" s="75" t="s">
        <v>386</v>
      </c>
      <c r="E1969" s="63" t="s">
        <v>36</v>
      </c>
      <c r="F1969" s="57"/>
      <c r="G1969" s="57"/>
      <c r="H1969" s="57"/>
      <c r="I1969" s="57"/>
      <c r="J1969" s="57"/>
      <c r="K1969" s="57"/>
      <c r="L1969" s="57">
        <f>SUM(K1970:K1971)</f>
        <v>43.448</v>
      </c>
      <c r="M1969" s="58">
        <v>43.448</v>
      </c>
      <c r="N1969" s="59"/>
      <c r="O1969" s="73">
        <f t="shared" ref="O1969" si="313">+ROUND(M1969*N1969,2)</f>
        <v>0</v>
      </c>
    </row>
    <row r="1970" spans="1:15" x14ac:dyDescent="0.3">
      <c r="A1970" s="52">
        <v>10925</v>
      </c>
      <c r="B1970" s="53"/>
      <c r="C1970" s="72"/>
      <c r="D1970" s="76" t="s">
        <v>1371</v>
      </c>
      <c r="E1970" s="63"/>
      <c r="F1970" s="57">
        <v>1</v>
      </c>
      <c r="G1970" s="57">
        <v>43.448</v>
      </c>
      <c r="H1970" s="57"/>
      <c r="I1970" s="57"/>
      <c r="J1970" s="57"/>
      <c r="K1970" s="57">
        <f t="shared" ref="K1970" si="314">PRODUCT(F1970:I1970)</f>
        <v>43.448</v>
      </c>
      <c r="L1970" s="57"/>
      <c r="M1970" s="58"/>
      <c r="N1970" s="59"/>
      <c r="O1970" s="73"/>
    </row>
    <row r="1971" spans="1:15" ht="115.2" x14ac:dyDescent="0.3">
      <c r="A1971" s="52">
        <v>10926</v>
      </c>
      <c r="B1971" s="53"/>
      <c r="C1971" s="54"/>
      <c r="D1971" s="75" t="s">
        <v>79</v>
      </c>
      <c r="E1971" s="56" t="s">
        <v>36</v>
      </c>
      <c r="F1971" s="57"/>
      <c r="G1971" s="57"/>
      <c r="H1971" s="57"/>
      <c r="I1971" s="57"/>
      <c r="J1971" s="57"/>
      <c r="K1971" s="57"/>
      <c r="L1971" s="57">
        <f>SUM(K1972:K1973)</f>
        <v>35.491999999999997</v>
      </c>
      <c r="M1971" s="58">
        <v>35.247999999999998</v>
      </c>
      <c r="N1971" s="59"/>
      <c r="O1971" s="73">
        <f t="shared" ref="O1971" si="315">+ROUND(M1971*N1971,2)</f>
        <v>0</v>
      </c>
    </row>
    <row r="1972" spans="1:15" x14ac:dyDescent="0.3">
      <c r="A1972" s="52">
        <v>10927</v>
      </c>
      <c r="B1972" s="53"/>
      <c r="C1972" s="54"/>
      <c r="D1972" s="76" t="s">
        <v>1341</v>
      </c>
      <c r="E1972" s="63"/>
      <c r="F1972" s="57">
        <v>1</v>
      </c>
      <c r="G1972" s="57">
        <v>17.745999999999999</v>
      </c>
      <c r="H1972" s="57"/>
      <c r="I1972" s="57"/>
      <c r="J1972" s="57"/>
      <c r="K1972" s="57">
        <f t="shared" ref="K1972:K1973" si="316">PRODUCT(F1972:I1972)</f>
        <v>17.745999999999999</v>
      </c>
      <c r="L1972" s="57"/>
      <c r="M1972" s="58"/>
      <c r="N1972" s="59"/>
      <c r="O1972" s="73"/>
    </row>
    <row r="1973" spans="1:15" x14ac:dyDescent="0.3">
      <c r="A1973" s="52">
        <v>10928</v>
      </c>
      <c r="B1973" s="53"/>
      <c r="C1973" s="72"/>
      <c r="D1973" s="76" t="s">
        <v>1367</v>
      </c>
      <c r="E1973" s="63"/>
      <c r="F1973" s="57">
        <v>1</v>
      </c>
      <c r="G1973" s="57">
        <v>17.745999999999999</v>
      </c>
      <c r="H1973" s="57"/>
      <c r="I1973" s="57"/>
      <c r="J1973" s="57"/>
      <c r="K1973" s="57">
        <f t="shared" si="316"/>
        <v>17.745999999999999</v>
      </c>
      <c r="L1973" s="57"/>
      <c r="M1973" s="58"/>
      <c r="N1973" s="59"/>
      <c r="O1973" s="73"/>
    </row>
    <row r="1974" spans="1:15" ht="172.8" x14ac:dyDescent="0.3">
      <c r="A1974" s="52">
        <v>10929</v>
      </c>
      <c r="B1974" s="53"/>
      <c r="C1974" s="54"/>
      <c r="D1974" s="75" t="s">
        <v>1175</v>
      </c>
      <c r="E1974" s="63" t="s">
        <v>36</v>
      </c>
      <c r="F1974" s="57"/>
      <c r="G1974" s="57"/>
      <c r="H1974" s="57"/>
      <c r="I1974" s="57"/>
      <c r="J1974" s="57"/>
      <c r="K1974" s="57"/>
      <c r="L1974" s="57">
        <f>SUM(K1975:K1977)</f>
        <v>78.94</v>
      </c>
      <c r="M1974" s="58">
        <v>78.94</v>
      </c>
      <c r="N1974" s="59"/>
      <c r="O1974" s="73">
        <f t="shared" ref="O1974" si="317">+ROUND(M1974*N1974,2)</f>
        <v>0</v>
      </c>
    </row>
    <row r="1975" spans="1:15" x14ac:dyDescent="0.3">
      <c r="A1975" s="52">
        <v>10930</v>
      </c>
      <c r="B1975" s="53"/>
      <c r="C1975" s="72"/>
      <c r="D1975" s="76" t="s">
        <v>1371</v>
      </c>
      <c r="E1975" s="63"/>
      <c r="F1975" s="57">
        <v>1</v>
      </c>
      <c r="G1975" s="57">
        <v>43.448</v>
      </c>
      <c r="H1975" s="57"/>
      <c r="I1975" s="57"/>
      <c r="J1975" s="57"/>
      <c r="K1975" s="57">
        <f t="shared" ref="K1975:K1977" si="318">PRODUCT(F1975:I1975)</f>
        <v>43.448</v>
      </c>
      <c r="L1975" s="57"/>
      <c r="M1975" s="58"/>
      <c r="N1975" s="59"/>
      <c r="O1975" s="73"/>
    </row>
    <row r="1976" spans="1:15" x14ac:dyDescent="0.3">
      <c r="A1976" s="52">
        <v>10931</v>
      </c>
      <c r="B1976" s="53"/>
      <c r="C1976" s="54"/>
      <c r="D1976" s="76" t="s">
        <v>1341</v>
      </c>
      <c r="E1976" s="63"/>
      <c r="F1976" s="57">
        <v>1</v>
      </c>
      <c r="G1976" s="57">
        <v>17.745999999999999</v>
      </c>
      <c r="H1976" s="57"/>
      <c r="I1976" s="57"/>
      <c r="J1976" s="57"/>
      <c r="K1976" s="57">
        <f t="shared" si="318"/>
        <v>17.745999999999999</v>
      </c>
      <c r="L1976" s="57"/>
      <c r="M1976" s="58"/>
      <c r="N1976" s="59"/>
      <c r="O1976" s="73"/>
    </row>
    <row r="1977" spans="1:15" collapsed="1" x14ac:dyDescent="0.3">
      <c r="A1977" s="52">
        <v>10932</v>
      </c>
      <c r="B1977" s="53"/>
      <c r="C1977" s="72"/>
      <c r="D1977" s="76" t="s">
        <v>1367</v>
      </c>
      <c r="E1977" s="63"/>
      <c r="F1977" s="57">
        <v>1</v>
      </c>
      <c r="G1977" s="57">
        <v>17.745999999999999</v>
      </c>
      <c r="H1977" s="57"/>
      <c r="I1977" s="57"/>
      <c r="J1977" s="57"/>
      <c r="K1977" s="57">
        <f t="shared" si="318"/>
        <v>17.745999999999999</v>
      </c>
      <c r="L1977" s="57"/>
      <c r="M1977" s="58"/>
      <c r="N1977" s="59"/>
      <c r="O1977" s="73"/>
    </row>
    <row r="1978" spans="1:15" ht="72" x14ac:dyDescent="0.3">
      <c r="A1978" s="52">
        <v>10933</v>
      </c>
      <c r="B1978" s="53"/>
      <c r="C1978" s="72"/>
      <c r="D1978" s="75" t="s">
        <v>870</v>
      </c>
      <c r="E1978" s="63" t="s">
        <v>36</v>
      </c>
      <c r="F1978" s="57"/>
      <c r="G1978" s="57"/>
      <c r="H1978" s="57"/>
      <c r="I1978" s="57"/>
      <c r="J1978" s="57"/>
      <c r="K1978" s="57"/>
      <c r="L1978" s="57">
        <f>SUM(K1979:K1980)</f>
        <v>212.44900000000001</v>
      </c>
      <c r="M1978" s="58">
        <v>212.44900000000001</v>
      </c>
      <c r="N1978" s="59"/>
      <c r="O1978" s="73">
        <f>+ROUND(M1978*N1978,2)</f>
        <v>0</v>
      </c>
    </row>
    <row r="1979" spans="1:15" collapsed="1" x14ac:dyDescent="0.3">
      <c r="A1979" s="52">
        <v>10934</v>
      </c>
      <c r="B1979" s="53"/>
      <c r="C1979" s="72"/>
      <c r="D1979" s="76" t="s">
        <v>1371</v>
      </c>
      <c r="E1979" s="63"/>
      <c r="F1979" s="57">
        <v>1</v>
      </c>
      <c r="G1979" s="57">
        <f>212.449-G1980</f>
        <v>209.471</v>
      </c>
      <c r="H1979" s="57"/>
      <c r="I1979" s="57"/>
      <c r="J1979" s="57"/>
      <c r="K1979" s="57">
        <f>PRODUCT(F1979:I1979)</f>
        <v>209.471</v>
      </c>
      <c r="L1979" s="57"/>
      <c r="M1979" s="58"/>
      <c r="N1979" s="59"/>
      <c r="O1979" s="73"/>
    </row>
    <row r="1980" spans="1:15" x14ac:dyDescent="0.3">
      <c r="A1980" s="52">
        <v>10935</v>
      </c>
      <c r="B1980" s="53"/>
      <c r="C1980" s="72"/>
      <c r="D1980" s="76" t="s">
        <v>1357</v>
      </c>
      <c r="E1980" s="63"/>
      <c r="F1980" s="57">
        <v>1</v>
      </c>
      <c r="G1980" s="57">
        <v>2.9780000000000002</v>
      </c>
      <c r="H1980" s="57"/>
      <c r="I1980" s="57"/>
      <c r="J1980" s="57"/>
      <c r="K1980" s="57">
        <f>PRODUCT(F1980:I1980)</f>
        <v>2.9780000000000002</v>
      </c>
      <c r="L1980" s="57"/>
      <c r="M1980" s="58"/>
      <c r="N1980" s="59"/>
      <c r="O1980" s="73"/>
    </row>
    <row r="1981" spans="1:15" ht="172.8" x14ac:dyDescent="0.3">
      <c r="A1981" s="52">
        <v>10936</v>
      </c>
      <c r="B1981" s="53"/>
      <c r="C1981" s="72"/>
      <c r="D1981" s="75" t="s">
        <v>76</v>
      </c>
      <c r="E1981" s="63" t="s">
        <v>36</v>
      </c>
      <c r="F1981" s="57"/>
      <c r="G1981" s="57"/>
      <c r="H1981" s="57"/>
      <c r="I1981" s="57"/>
      <c r="J1981" s="57"/>
      <c r="K1981" s="57"/>
      <c r="L1981" s="57">
        <f>SUM(K1982:K1985)</f>
        <v>14.984999999999999</v>
      </c>
      <c r="M1981" s="58">
        <v>14.984999999999999</v>
      </c>
      <c r="N1981" s="59"/>
      <c r="O1981" s="73">
        <f>+ROUND(M1981*N1981,2)</f>
        <v>0</v>
      </c>
    </row>
    <row r="1982" spans="1:15" x14ac:dyDescent="0.3">
      <c r="A1982" s="52">
        <v>10937</v>
      </c>
      <c r="B1982" s="53"/>
      <c r="C1982" s="54"/>
      <c r="D1982" s="76" t="s">
        <v>1357</v>
      </c>
      <c r="E1982" s="56"/>
      <c r="F1982" s="57">
        <v>1</v>
      </c>
      <c r="G1982" s="57">
        <f>4.429+0.733</f>
        <v>5.1619999999999999</v>
      </c>
      <c r="H1982" s="57"/>
      <c r="I1982" s="57"/>
      <c r="J1982" s="57"/>
      <c r="K1982" s="57">
        <f>PRODUCT(F1982:I1982)</f>
        <v>5.1619999999999999</v>
      </c>
      <c r="L1982" s="57"/>
      <c r="M1982" s="58"/>
      <c r="N1982" s="59"/>
      <c r="O1982" s="73"/>
    </row>
    <row r="1983" spans="1:15" x14ac:dyDescent="0.3">
      <c r="A1983" s="52">
        <v>10938</v>
      </c>
      <c r="B1983" s="53"/>
      <c r="C1983" s="72"/>
      <c r="D1983" s="76" t="s">
        <v>1369</v>
      </c>
      <c r="E1983" s="63"/>
      <c r="F1983" s="57">
        <v>2</v>
      </c>
      <c r="G1983" s="57">
        <v>2.0379999999999998</v>
      </c>
      <c r="H1983" s="57"/>
      <c r="I1983" s="57"/>
      <c r="J1983" s="57"/>
      <c r="K1983" s="57">
        <f t="shared" ref="K1983:K1985" si="319">PRODUCT(F1983:I1983)</f>
        <v>4.0759999999999996</v>
      </c>
      <c r="L1983" s="57"/>
      <c r="M1983" s="58"/>
      <c r="N1983" s="59"/>
      <c r="O1983" s="73"/>
    </row>
    <row r="1984" spans="1:15" x14ac:dyDescent="0.3">
      <c r="A1984" s="52">
        <v>10939</v>
      </c>
      <c r="B1984" s="53"/>
      <c r="C1984" s="54"/>
      <c r="D1984" s="76" t="s">
        <v>1360</v>
      </c>
      <c r="E1984" s="63"/>
      <c r="F1984" s="57">
        <v>1</v>
      </c>
      <c r="G1984" s="57">
        <v>1.857</v>
      </c>
      <c r="H1984" s="57"/>
      <c r="I1984" s="57"/>
      <c r="J1984" s="57"/>
      <c r="K1984" s="57">
        <f t="shared" si="319"/>
        <v>1.857</v>
      </c>
      <c r="L1984" s="57"/>
      <c r="M1984" s="58"/>
      <c r="N1984" s="59"/>
      <c r="O1984" s="73"/>
    </row>
    <row r="1985" spans="1:15" x14ac:dyDescent="0.3">
      <c r="A1985" s="52">
        <v>10940</v>
      </c>
      <c r="B1985" s="53"/>
      <c r="C1985" s="54"/>
      <c r="D1985" s="76" t="s">
        <v>1372</v>
      </c>
      <c r="E1985" s="63"/>
      <c r="F1985" s="57">
        <v>1</v>
      </c>
      <c r="G1985" s="57">
        <v>3.89</v>
      </c>
      <c r="H1985" s="57"/>
      <c r="I1985" s="57"/>
      <c r="J1985" s="57"/>
      <c r="K1985" s="57">
        <f t="shared" si="319"/>
        <v>3.89</v>
      </c>
      <c r="L1985" s="57"/>
      <c r="M1985" s="58"/>
      <c r="N1985" s="59"/>
      <c r="O1985" s="73"/>
    </row>
    <row r="1986" spans="1:15" ht="115.2" x14ac:dyDescent="0.3">
      <c r="A1986" s="52">
        <v>10941</v>
      </c>
      <c r="B1986" s="53"/>
      <c r="C1986" s="72"/>
      <c r="D1986" s="75" t="s">
        <v>83</v>
      </c>
      <c r="E1986" s="63" t="s">
        <v>84</v>
      </c>
      <c r="F1986" s="57"/>
      <c r="G1986" s="57"/>
      <c r="H1986" s="57"/>
      <c r="I1986" s="57"/>
      <c r="J1986" s="57"/>
      <c r="K1986" s="57"/>
      <c r="L1986" s="57">
        <f>SUM(K1987:K1993)</f>
        <v>207.65630000000002</v>
      </c>
      <c r="M1986" s="58">
        <v>207.65600000000001</v>
      </c>
      <c r="N1986" s="59"/>
      <c r="O1986" s="73">
        <f>+ROUND(M1986*N1986,2)</f>
        <v>0</v>
      </c>
    </row>
    <row r="1987" spans="1:15" collapsed="1" x14ac:dyDescent="0.3">
      <c r="A1987" s="52">
        <v>10942</v>
      </c>
      <c r="B1987" s="53"/>
      <c r="C1987" s="72"/>
      <c r="D1987" s="74" t="s">
        <v>1151</v>
      </c>
      <c r="E1987" s="56"/>
      <c r="F1987" s="57">
        <v>2</v>
      </c>
      <c r="G1987" s="57">
        <v>8.2620000000000005</v>
      </c>
      <c r="H1987" s="57"/>
      <c r="I1987" s="57">
        <v>0.2</v>
      </c>
      <c r="J1987" s="57"/>
      <c r="K1987" s="57">
        <f>PRODUCT(F1987:I1987)</f>
        <v>3.3048000000000002</v>
      </c>
      <c r="L1987" s="57"/>
      <c r="M1987" s="58"/>
      <c r="N1987" s="59"/>
      <c r="O1987" s="73"/>
    </row>
    <row r="1988" spans="1:15" x14ac:dyDescent="0.3">
      <c r="A1988" s="52">
        <v>10943</v>
      </c>
      <c r="B1988" s="53"/>
      <c r="C1988" s="72"/>
      <c r="D1988" s="74" t="s">
        <v>1152</v>
      </c>
      <c r="E1988" s="56"/>
      <c r="F1988" s="57"/>
      <c r="G1988" s="57"/>
      <c r="H1988" s="57"/>
      <c r="I1988" s="57"/>
      <c r="J1988" s="57"/>
      <c r="K1988" s="57">
        <f>SUM(J1989:J1990)</f>
        <v>118.2131</v>
      </c>
      <c r="L1988" s="57"/>
      <c r="M1988" s="58"/>
      <c r="N1988" s="59"/>
      <c r="O1988" s="73"/>
    </row>
    <row r="1989" spans="1:15" x14ac:dyDescent="0.3">
      <c r="A1989" s="52">
        <v>10944</v>
      </c>
      <c r="B1989" s="53"/>
      <c r="C1989" s="72"/>
      <c r="D1989" s="74"/>
      <c r="E1989" s="56"/>
      <c r="F1989" s="57">
        <v>1</v>
      </c>
      <c r="G1989" s="57">
        <v>26.013999999999999</v>
      </c>
      <c r="H1989" s="57"/>
      <c r="I1989" s="57">
        <v>2.2999999999999998</v>
      </c>
      <c r="J1989" s="57">
        <f>PRODUCT(F1989:I1989)</f>
        <v>59.832199999999993</v>
      </c>
      <c r="K1989" s="57"/>
      <c r="L1989" s="57"/>
      <c r="M1989" s="58"/>
      <c r="N1989" s="59"/>
      <c r="O1989" s="73"/>
    </row>
    <row r="1990" spans="1:15" x14ac:dyDescent="0.3">
      <c r="A1990" s="52">
        <v>10945</v>
      </c>
      <c r="B1990" s="53"/>
      <c r="C1990" s="72"/>
      <c r="D1990" s="74"/>
      <c r="E1990" s="56"/>
      <c r="F1990" s="57">
        <v>1</v>
      </c>
      <c r="G1990" s="57">
        <v>25.382999999999999</v>
      </c>
      <c r="H1990" s="57"/>
      <c r="I1990" s="57">
        <v>2.2999999999999998</v>
      </c>
      <c r="J1990" s="57">
        <f>PRODUCT(F1990:I1990)</f>
        <v>58.380899999999997</v>
      </c>
      <c r="K1990" s="57"/>
      <c r="L1990" s="57"/>
      <c r="M1990" s="58"/>
      <c r="N1990" s="59"/>
      <c r="O1990" s="73"/>
    </row>
    <row r="1991" spans="1:15" x14ac:dyDescent="0.3">
      <c r="A1991" s="52">
        <v>10946</v>
      </c>
      <c r="B1991" s="53"/>
      <c r="C1991" s="72"/>
      <c r="D1991" s="76" t="s">
        <v>1341</v>
      </c>
      <c r="E1991" s="56"/>
      <c r="F1991" s="57">
        <v>1</v>
      </c>
      <c r="G1991" s="57">
        <f>12.338+6.279+2</f>
        <v>20.616999999999997</v>
      </c>
      <c r="H1991" s="57"/>
      <c r="I1991" s="57">
        <v>2.1</v>
      </c>
      <c r="J1991" s="57"/>
      <c r="K1991" s="57">
        <f t="shared" ref="K1991:K1993" si="320">PRODUCT(F1991:I1991)</f>
        <v>43.295699999999997</v>
      </c>
      <c r="L1991" s="57"/>
      <c r="M1991" s="58"/>
      <c r="N1991" s="59"/>
      <c r="O1991" s="73"/>
    </row>
    <row r="1992" spans="1:15" x14ac:dyDescent="0.3">
      <c r="A1992" s="52">
        <v>10947</v>
      </c>
      <c r="B1992" s="53"/>
      <c r="C1992" s="72"/>
      <c r="D1992" s="76" t="s">
        <v>1373</v>
      </c>
      <c r="E1992" s="56"/>
      <c r="F1992" s="57">
        <v>1</v>
      </c>
      <c r="G1992" s="57">
        <v>17.247</v>
      </c>
      <c r="H1992" s="57"/>
      <c r="I1992" s="57">
        <v>2.1</v>
      </c>
      <c r="J1992" s="57"/>
      <c r="K1992" s="57">
        <f t="shared" si="320"/>
        <v>36.218699999999998</v>
      </c>
      <c r="L1992" s="57"/>
      <c r="M1992" s="58"/>
      <c r="N1992" s="59"/>
      <c r="O1992" s="73"/>
    </row>
    <row r="1993" spans="1:15" x14ac:dyDescent="0.3">
      <c r="A1993" s="52">
        <v>10948</v>
      </c>
      <c r="B1993" s="53"/>
      <c r="C1993" s="72"/>
      <c r="D1993" s="76" t="s">
        <v>1368</v>
      </c>
      <c r="E1993" s="56"/>
      <c r="F1993" s="57">
        <v>2</v>
      </c>
      <c r="G1993" s="57">
        <v>1.44</v>
      </c>
      <c r="H1993" s="57"/>
      <c r="I1993" s="57">
        <v>2.2999999999999998</v>
      </c>
      <c r="J1993" s="57"/>
      <c r="K1993" s="57">
        <f t="shared" si="320"/>
        <v>6.6239999999999997</v>
      </c>
      <c r="L1993" s="57"/>
      <c r="M1993" s="58"/>
      <c r="N1993" s="59"/>
      <c r="O1993" s="73"/>
    </row>
    <row r="1994" spans="1:15" ht="115.2" x14ac:dyDescent="0.3">
      <c r="A1994" s="52">
        <v>10949</v>
      </c>
      <c r="B1994" s="53"/>
      <c r="C1994" s="72"/>
      <c r="D1994" s="75" t="s">
        <v>690</v>
      </c>
      <c r="E1994" s="63" t="s">
        <v>84</v>
      </c>
      <c r="F1994" s="57"/>
      <c r="G1994" s="57"/>
      <c r="H1994" s="57"/>
      <c r="I1994" s="57"/>
      <c r="J1994" s="57"/>
      <c r="K1994" s="57"/>
      <c r="L1994" s="57">
        <f>K1995</f>
        <v>22.152999999999999</v>
      </c>
      <c r="M1994" s="58">
        <v>22.152999999999999</v>
      </c>
      <c r="N1994" s="59"/>
      <c r="O1994" s="73">
        <f>+ROUND(M1994*N1994,2)</f>
        <v>0</v>
      </c>
    </row>
    <row r="1995" spans="1:15" x14ac:dyDescent="0.3">
      <c r="A1995" s="52">
        <v>10950</v>
      </c>
      <c r="B1995" s="53"/>
      <c r="C1995" s="72"/>
      <c r="D1995" s="76" t="s">
        <v>1374</v>
      </c>
      <c r="E1995" s="63"/>
      <c r="F1995" s="57">
        <v>1</v>
      </c>
      <c r="G1995" s="57">
        <v>22.152999999999999</v>
      </c>
      <c r="H1995" s="57"/>
      <c r="I1995" s="57"/>
      <c r="J1995" s="57"/>
      <c r="K1995" s="57">
        <f>PRODUCT(F1995:I1995)</f>
        <v>22.152999999999999</v>
      </c>
      <c r="L1995" s="57"/>
      <c r="M1995" s="58"/>
      <c r="N1995" s="59"/>
      <c r="O1995" s="73"/>
    </row>
    <row r="1996" spans="1:15" x14ac:dyDescent="0.3">
      <c r="A1996" s="52">
        <v>10951</v>
      </c>
      <c r="B1996" s="53"/>
      <c r="C1996" s="72"/>
      <c r="D1996" s="55" t="s">
        <v>878</v>
      </c>
      <c r="E1996" s="56"/>
      <c r="F1996" s="57"/>
      <c r="G1996" s="57"/>
      <c r="H1996" s="57"/>
      <c r="I1996" s="57"/>
      <c r="J1996" s="57"/>
      <c r="K1996" s="57"/>
      <c r="L1996" s="57"/>
      <c r="M1996" s="58"/>
      <c r="N1996" s="59"/>
      <c r="O1996" s="73"/>
    </row>
    <row r="1997" spans="1:15" ht="129.6" x14ac:dyDescent="0.3">
      <c r="A1997" s="52">
        <v>10952</v>
      </c>
      <c r="B1997" s="53"/>
      <c r="C1997" s="72"/>
      <c r="D1997" s="75" t="s">
        <v>1375</v>
      </c>
      <c r="E1997" s="56" t="s">
        <v>89</v>
      </c>
      <c r="F1997" s="57"/>
      <c r="G1997" s="57"/>
      <c r="H1997" s="57"/>
      <c r="I1997" s="57"/>
      <c r="J1997" s="57"/>
      <c r="K1997" s="57"/>
      <c r="L1997" s="57">
        <f>+J1998+J1999</f>
        <v>2</v>
      </c>
      <c r="M1997" s="58">
        <v>2</v>
      </c>
      <c r="N1997" s="59"/>
      <c r="O1997" s="73">
        <f t="shared" ref="O1997" si="321">+ROUND(M1997*N1997,2)</f>
        <v>0</v>
      </c>
    </row>
    <row r="1998" spans="1:15" x14ac:dyDescent="0.3">
      <c r="A1998" s="52">
        <v>10953</v>
      </c>
      <c r="B1998" s="53" t="s">
        <v>21</v>
      </c>
      <c r="C1998" s="54" t="s">
        <v>1355</v>
      </c>
      <c r="D1998" s="76" t="s">
        <v>1376</v>
      </c>
      <c r="E1998" s="56"/>
      <c r="F1998" s="57">
        <v>1</v>
      </c>
      <c r="G1998" s="57"/>
      <c r="H1998" s="57"/>
      <c r="I1998" s="57"/>
      <c r="J1998" s="57">
        <f t="shared" ref="J1998:J1999" si="322">PRODUCT(F1998:I1998)</f>
        <v>1</v>
      </c>
      <c r="K1998" s="57"/>
      <c r="L1998" s="57"/>
      <c r="M1998" s="58"/>
      <c r="N1998" s="59"/>
      <c r="O1998" s="73"/>
    </row>
    <row r="1999" spans="1:15" x14ac:dyDescent="0.3">
      <c r="A1999" s="52">
        <v>10954</v>
      </c>
      <c r="B1999" s="53"/>
      <c r="C1999" s="54"/>
      <c r="D1999" s="76" t="s">
        <v>1377</v>
      </c>
      <c r="E1999" s="56"/>
      <c r="F1999" s="57">
        <v>1</v>
      </c>
      <c r="G1999" s="57"/>
      <c r="H1999" s="57"/>
      <c r="I1999" s="57"/>
      <c r="J1999" s="57">
        <f t="shared" si="322"/>
        <v>1</v>
      </c>
      <c r="K1999" s="57"/>
      <c r="L1999" s="57"/>
      <c r="M1999" s="58"/>
      <c r="N1999" s="59"/>
      <c r="O1999" s="73"/>
    </row>
    <row r="2000" spans="1:15" ht="115.2" x14ac:dyDescent="0.3">
      <c r="A2000" s="52">
        <v>10955</v>
      </c>
      <c r="B2000" s="53" t="s">
        <v>21</v>
      </c>
      <c r="C2000" s="54" t="s">
        <v>1356</v>
      </c>
      <c r="D2000" s="75" t="s">
        <v>1378</v>
      </c>
      <c r="E2000" s="56" t="s">
        <v>89</v>
      </c>
      <c r="F2000" s="57"/>
      <c r="G2000" s="57"/>
      <c r="H2000" s="57"/>
      <c r="I2000" s="57"/>
      <c r="J2000" s="57"/>
      <c r="K2000" s="57"/>
      <c r="L2000" s="57">
        <f>K2001</f>
        <v>1</v>
      </c>
      <c r="M2000" s="58">
        <v>1</v>
      </c>
      <c r="N2000" s="59"/>
      <c r="O2000" s="73">
        <f t="shared" ref="O2000" si="323">+ROUND(M2000*N2000,2)</f>
        <v>0</v>
      </c>
    </row>
    <row r="2001" spans="1:15" ht="15" customHeight="1" x14ac:dyDescent="0.3">
      <c r="A2001" s="52">
        <v>10956</v>
      </c>
      <c r="B2001" s="53" t="s">
        <v>21</v>
      </c>
      <c r="C2001" s="72" t="s">
        <v>1379</v>
      </c>
      <c r="D2001" s="76" t="s">
        <v>1380</v>
      </c>
      <c r="E2001" s="56"/>
      <c r="F2001" s="57">
        <v>1</v>
      </c>
      <c r="G2001" s="57">
        <v>1</v>
      </c>
      <c r="H2001" s="57"/>
      <c r="I2001" s="57"/>
      <c r="J2001" s="57"/>
      <c r="K2001" s="57">
        <f>PRODUCT(F2001:I2001)</f>
        <v>1</v>
      </c>
      <c r="L2001" s="57"/>
      <c r="M2001" s="58"/>
      <c r="N2001" s="59"/>
      <c r="O2001" s="73"/>
    </row>
    <row r="2002" spans="1:15" ht="158.4" x14ac:dyDescent="0.3">
      <c r="A2002" s="52">
        <v>10957</v>
      </c>
      <c r="B2002" s="53" t="s">
        <v>21</v>
      </c>
      <c r="C2002" s="72" t="s">
        <v>1381</v>
      </c>
      <c r="D2002" s="75" t="s">
        <v>1382</v>
      </c>
      <c r="E2002" s="56" t="s">
        <v>89</v>
      </c>
      <c r="F2002" s="57"/>
      <c r="G2002" s="57"/>
      <c r="H2002" s="57"/>
      <c r="I2002" s="57"/>
      <c r="J2002" s="57"/>
      <c r="K2002" s="57"/>
      <c r="L2002" s="57">
        <f>K2003</f>
        <v>1</v>
      </c>
      <c r="M2002" s="58">
        <v>1</v>
      </c>
      <c r="N2002" s="59"/>
      <c r="O2002" s="73">
        <f>+ROUND(M2002*N2002,2)</f>
        <v>0</v>
      </c>
    </row>
    <row r="2003" spans="1:15" x14ac:dyDescent="0.3">
      <c r="A2003" s="52">
        <v>10958</v>
      </c>
      <c r="B2003" s="53" t="s">
        <v>21</v>
      </c>
      <c r="C2003" s="72" t="s">
        <v>1383</v>
      </c>
      <c r="D2003" s="76" t="s">
        <v>1357</v>
      </c>
      <c r="E2003" s="56"/>
      <c r="F2003" s="57">
        <v>1</v>
      </c>
      <c r="G2003" s="57">
        <v>1</v>
      </c>
      <c r="H2003" s="57"/>
      <c r="I2003" s="57"/>
      <c r="J2003" s="57"/>
      <c r="K2003" s="57">
        <f>PRODUCT(F2003:I2003)</f>
        <v>1</v>
      </c>
      <c r="L2003" s="57"/>
      <c r="M2003" s="58"/>
      <c r="N2003" s="59"/>
      <c r="O2003" s="73"/>
    </row>
    <row r="2004" spans="1:15" ht="158.4" collapsed="1" x14ac:dyDescent="0.3">
      <c r="A2004" s="52">
        <v>10959</v>
      </c>
      <c r="B2004" s="53" t="s">
        <v>21</v>
      </c>
      <c r="C2004" s="72" t="s">
        <v>1384</v>
      </c>
      <c r="D2004" s="75" t="s">
        <v>1385</v>
      </c>
      <c r="E2004" s="56" t="s">
        <v>89</v>
      </c>
      <c r="F2004" s="57"/>
      <c r="G2004" s="57"/>
      <c r="H2004" s="57"/>
      <c r="I2004" s="57"/>
      <c r="J2004" s="57"/>
      <c r="K2004" s="57"/>
      <c r="L2004" s="57">
        <f>K2005</f>
        <v>1</v>
      </c>
      <c r="M2004" s="58">
        <v>1</v>
      </c>
      <c r="N2004" s="59"/>
      <c r="O2004" s="73">
        <f>+ROUND(M2004*N2004,2)</f>
        <v>0</v>
      </c>
    </row>
    <row r="2005" spans="1:15" x14ac:dyDescent="0.3">
      <c r="A2005" s="52">
        <v>10960</v>
      </c>
      <c r="B2005" s="53"/>
      <c r="C2005" s="72"/>
      <c r="D2005" s="76" t="s">
        <v>1372</v>
      </c>
      <c r="E2005" s="56"/>
      <c r="F2005" s="57">
        <v>1</v>
      </c>
      <c r="G2005" s="57">
        <v>1</v>
      </c>
      <c r="H2005" s="57"/>
      <c r="I2005" s="57"/>
      <c r="J2005" s="57"/>
      <c r="K2005" s="57">
        <f>PRODUCT(F2005:I2005)</f>
        <v>1</v>
      </c>
      <c r="L2005" s="57"/>
      <c r="M2005" s="58"/>
      <c r="N2005" s="59"/>
      <c r="O2005" s="73"/>
    </row>
    <row r="2006" spans="1:15" ht="158.4" x14ac:dyDescent="0.3">
      <c r="A2006" s="52">
        <v>10961</v>
      </c>
      <c r="B2006" s="53"/>
      <c r="C2006" s="72"/>
      <c r="D2006" s="75" t="s">
        <v>1386</v>
      </c>
      <c r="E2006" s="56" t="s">
        <v>89</v>
      </c>
      <c r="F2006" s="57"/>
      <c r="G2006" s="57"/>
      <c r="H2006" s="57"/>
      <c r="I2006" s="57"/>
      <c r="J2006" s="57"/>
      <c r="K2006" s="57"/>
      <c r="L2006" s="57">
        <f>K2007</f>
        <v>4</v>
      </c>
      <c r="M2006" s="58">
        <v>4</v>
      </c>
      <c r="N2006" s="59"/>
      <c r="O2006" s="73">
        <f>+ROUND(M2006*N2006,2)</f>
        <v>0</v>
      </c>
    </row>
    <row r="2007" spans="1:15" x14ac:dyDescent="0.3">
      <c r="A2007" s="52">
        <v>10962</v>
      </c>
      <c r="B2007" s="53"/>
      <c r="C2007" s="72"/>
      <c r="D2007" s="76" t="s">
        <v>1387</v>
      </c>
      <c r="E2007" s="56"/>
      <c r="F2007" s="57">
        <v>4</v>
      </c>
      <c r="G2007" s="57">
        <v>1</v>
      </c>
      <c r="H2007" s="57"/>
      <c r="I2007" s="57"/>
      <c r="J2007" s="57"/>
      <c r="K2007" s="57">
        <f>PRODUCT(F2007:I2007)</f>
        <v>4</v>
      </c>
      <c r="L2007" s="57"/>
      <c r="M2007" s="58"/>
      <c r="N2007" s="59"/>
      <c r="O2007" s="73"/>
    </row>
    <row r="2008" spans="1:15" x14ac:dyDescent="0.3">
      <c r="A2008" s="52">
        <v>10963</v>
      </c>
      <c r="B2008" s="53" t="s">
        <v>21</v>
      </c>
      <c r="C2008" s="72" t="s">
        <v>1388</v>
      </c>
      <c r="D2008" s="55" t="s">
        <v>91</v>
      </c>
      <c r="E2008" s="56"/>
      <c r="F2008" s="57"/>
      <c r="G2008" s="57"/>
      <c r="H2008" s="57"/>
      <c r="I2008" s="57"/>
      <c r="J2008" s="57"/>
      <c r="K2008" s="57"/>
      <c r="L2008" s="57"/>
      <c r="M2008" s="58"/>
      <c r="N2008" s="59"/>
      <c r="O2008" s="73"/>
    </row>
    <row r="2009" spans="1:15" ht="244.8" x14ac:dyDescent="0.3">
      <c r="A2009" s="52">
        <v>10964</v>
      </c>
      <c r="B2009" s="53" t="s">
        <v>21</v>
      </c>
      <c r="C2009" s="54" t="s">
        <v>1389</v>
      </c>
      <c r="D2009" s="78" t="s">
        <v>1390</v>
      </c>
      <c r="E2009" s="56" t="s">
        <v>89</v>
      </c>
      <c r="F2009" s="57"/>
      <c r="G2009" s="57"/>
      <c r="H2009" s="57"/>
      <c r="I2009" s="57"/>
      <c r="J2009" s="57"/>
      <c r="K2009" s="57"/>
      <c r="L2009" s="57">
        <f>K2010</f>
        <v>1</v>
      </c>
      <c r="M2009" s="58">
        <v>1</v>
      </c>
      <c r="N2009" s="59"/>
      <c r="O2009" s="73">
        <f>+ROUND(M2009*N2009,2)</f>
        <v>0</v>
      </c>
    </row>
    <row r="2010" spans="1:15" x14ac:dyDescent="0.3">
      <c r="A2010" s="52">
        <v>10965</v>
      </c>
      <c r="B2010" s="53" t="s">
        <v>21</v>
      </c>
      <c r="C2010" s="72" t="s">
        <v>1391</v>
      </c>
      <c r="D2010" s="76" t="s">
        <v>1341</v>
      </c>
      <c r="E2010" s="56"/>
      <c r="F2010" s="57">
        <v>1</v>
      </c>
      <c r="G2010" s="57"/>
      <c r="H2010" s="57"/>
      <c r="I2010" s="57"/>
      <c r="J2010" s="57"/>
      <c r="K2010" s="57">
        <f>PRODUCT(F2010:I2010)</f>
        <v>1</v>
      </c>
      <c r="L2010" s="57"/>
      <c r="M2010" s="58"/>
      <c r="N2010" s="59"/>
      <c r="O2010" s="73"/>
    </row>
    <row r="2011" spans="1:15" ht="201.6" x14ac:dyDescent="0.3">
      <c r="A2011" s="52">
        <v>10966</v>
      </c>
      <c r="B2011" s="53" t="s">
        <v>21</v>
      </c>
      <c r="C2011" s="72" t="s">
        <v>1392</v>
      </c>
      <c r="D2011" s="75" t="s">
        <v>1393</v>
      </c>
      <c r="E2011" s="56" t="s">
        <v>89</v>
      </c>
      <c r="F2011" s="57"/>
      <c r="G2011" s="57"/>
      <c r="H2011" s="57"/>
      <c r="I2011" s="57"/>
      <c r="J2011" s="57"/>
      <c r="K2011" s="57"/>
      <c r="L2011" s="57">
        <f>K2012</f>
        <v>1</v>
      </c>
      <c r="M2011" s="58">
        <v>1</v>
      </c>
      <c r="N2011" s="59"/>
      <c r="O2011" s="73">
        <f>+ROUND(M2011*N2011,2)</f>
        <v>0</v>
      </c>
    </row>
    <row r="2012" spans="1:15" x14ac:dyDescent="0.3">
      <c r="A2012" s="52">
        <v>10967</v>
      </c>
      <c r="B2012" s="53" t="s">
        <v>21</v>
      </c>
      <c r="C2012" s="72" t="s">
        <v>1394</v>
      </c>
      <c r="D2012" s="76" t="s">
        <v>1395</v>
      </c>
      <c r="E2012" s="56"/>
      <c r="F2012" s="57">
        <v>1</v>
      </c>
      <c r="G2012" s="57"/>
      <c r="H2012" s="57"/>
      <c r="I2012" s="57"/>
      <c r="J2012" s="57"/>
      <c r="K2012" s="57">
        <f>PRODUCT(F2012:I2012)</f>
        <v>1</v>
      </c>
      <c r="L2012" s="57"/>
      <c r="M2012" s="58"/>
      <c r="N2012" s="59"/>
      <c r="O2012" s="73"/>
    </row>
    <row r="2013" spans="1:15" ht="72" x14ac:dyDescent="0.3">
      <c r="A2013" s="52">
        <v>10968</v>
      </c>
      <c r="B2013" s="53" t="s">
        <v>21</v>
      </c>
      <c r="C2013" s="72" t="s">
        <v>1396</v>
      </c>
      <c r="D2013" s="78" t="s">
        <v>1190</v>
      </c>
      <c r="E2013" s="56" t="s">
        <v>89</v>
      </c>
      <c r="F2013" s="57"/>
      <c r="G2013" s="57"/>
      <c r="H2013" s="57"/>
      <c r="I2013" s="57"/>
      <c r="J2013" s="57"/>
      <c r="K2013" s="57"/>
      <c r="L2013" s="57">
        <f>K2014+K2015</f>
        <v>2</v>
      </c>
      <c r="M2013" s="58">
        <v>2</v>
      </c>
      <c r="N2013" s="59"/>
      <c r="O2013" s="73">
        <f>+ROUND(M2013*N2013,2)</f>
        <v>0</v>
      </c>
    </row>
    <row r="2014" spans="1:15" x14ac:dyDescent="0.3">
      <c r="A2014" s="52">
        <v>10969</v>
      </c>
      <c r="B2014" s="53" t="s">
        <v>21</v>
      </c>
      <c r="C2014" s="72" t="s">
        <v>1397</v>
      </c>
      <c r="D2014" s="76" t="s">
        <v>1398</v>
      </c>
      <c r="E2014" s="56"/>
      <c r="F2014" s="57">
        <v>1</v>
      </c>
      <c r="G2014" s="57">
        <v>1</v>
      </c>
      <c r="H2014" s="57"/>
      <c r="I2014" s="57"/>
      <c r="J2014" s="57"/>
      <c r="K2014" s="57">
        <f>PRODUCT(F2014:I2014)</f>
        <v>1</v>
      </c>
      <c r="L2014" s="57"/>
      <c r="M2014" s="58"/>
      <c r="N2014" s="59"/>
      <c r="O2014" s="73"/>
    </row>
    <row r="2015" spans="1:15" x14ac:dyDescent="0.3">
      <c r="A2015" s="52">
        <v>10970</v>
      </c>
      <c r="B2015" s="53" t="s">
        <v>21</v>
      </c>
      <c r="C2015" s="54" t="s">
        <v>1399</v>
      </c>
      <c r="D2015" s="76" t="s">
        <v>1400</v>
      </c>
      <c r="E2015" s="56"/>
      <c r="F2015" s="57">
        <v>1</v>
      </c>
      <c r="G2015" s="57">
        <v>1</v>
      </c>
      <c r="H2015" s="57"/>
      <c r="I2015" s="57"/>
      <c r="J2015" s="57"/>
      <c r="K2015" s="57">
        <f>PRODUCT(F2015:I2015)</f>
        <v>1</v>
      </c>
      <c r="L2015" s="57"/>
      <c r="M2015" s="58"/>
      <c r="N2015" s="59"/>
      <c r="O2015" s="73"/>
    </row>
    <row r="2016" spans="1:15" ht="172.8" x14ac:dyDescent="0.3">
      <c r="A2016" s="52">
        <v>10971</v>
      </c>
      <c r="B2016" s="53" t="s">
        <v>21</v>
      </c>
      <c r="C2016" s="72" t="s">
        <v>1401</v>
      </c>
      <c r="D2016" s="75" t="s">
        <v>1193</v>
      </c>
      <c r="E2016" s="87" t="s">
        <v>89</v>
      </c>
      <c r="F2016" s="57"/>
      <c r="G2016" s="57"/>
      <c r="H2016" s="57"/>
      <c r="I2016" s="57"/>
      <c r="J2016" s="57"/>
      <c r="K2016" s="57"/>
      <c r="L2016" s="57">
        <f>K2017+K2018</f>
        <v>2</v>
      </c>
      <c r="M2016" s="58">
        <v>2</v>
      </c>
      <c r="N2016" s="59"/>
      <c r="O2016" s="73">
        <f t="shared" ref="O2016" si="324">+ROUND(M2016*N2016,2)</f>
        <v>0</v>
      </c>
    </row>
    <row r="2017" spans="1:15" x14ac:dyDescent="0.3">
      <c r="A2017" s="52">
        <v>10972</v>
      </c>
      <c r="B2017" s="53" t="s">
        <v>21</v>
      </c>
      <c r="C2017" s="72" t="s">
        <v>1402</v>
      </c>
      <c r="D2017" s="76" t="s">
        <v>1403</v>
      </c>
      <c r="E2017" s="56"/>
      <c r="F2017" s="57">
        <v>1</v>
      </c>
      <c r="G2017" s="57">
        <v>1</v>
      </c>
      <c r="H2017" s="57"/>
      <c r="I2017" s="57"/>
      <c r="J2017" s="57"/>
      <c r="K2017" s="57">
        <f>PRODUCT(F2017:I2017)</f>
        <v>1</v>
      </c>
      <c r="L2017" s="57"/>
      <c r="M2017" s="58"/>
      <c r="N2017" s="59"/>
      <c r="O2017" s="73"/>
    </row>
    <row r="2018" spans="1:15" x14ac:dyDescent="0.3">
      <c r="A2018" s="52">
        <v>10973</v>
      </c>
      <c r="B2018" s="53" t="s">
        <v>21</v>
      </c>
      <c r="C2018" s="72" t="s">
        <v>1404</v>
      </c>
      <c r="D2018" s="76" t="s">
        <v>1405</v>
      </c>
      <c r="E2018" s="56"/>
      <c r="F2018" s="57">
        <v>1</v>
      </c>
      <c r="G2018" s="57">
        <v>1</v>
      </c>
      <c r="H2018" s="57"/>
      <c r="I2018" s="57"/>
      <c r="J2018" s="57"/>
      <c r="K2018" s="57">
        <f>PRODUCT(F2018:I2018)</f>
        <v>1</v>
      </c>
      <c r="L2018" s="57"/>
      <c r="M2018" s="58"/>
      <c r="N2018" s="59"/>
      <c r="O2018" s="73"/>
    </row>
    <row r="2019" spans="1:15" ht="172.8" x14ac:dyDescent="0.3">
      <c r="A2019" s="52">
        <v>10974</v>
      </c>
      <c r="B2019" s="53" t="s">
        <v>21</v>
      </c>
      <c r="C2019" s="72" t="s">
        <v>1406</v>
      </c>
      <c r="D2019" s="75" t="s">
        <v>1197</v>
      </c>
      <c r="E2019" s="87" t="s">
        <v>89</v>
      </c>
      <c r="F2019" s="88"/>
      <c r="G2019" s="57"/>
      <c r="H2019" s="57"/>
      <c r="I2019" s="57"/>
      <c r="J2019" s="57"/>
      <c r="K2019" s="57"/>
      <c r="L2019" s="57">
        <f>SUM(K2020:K2029)</f>
        <v>10</v>
      </c>
      <c r="M2019" s="58">
        <v>10</v>
      </c>
      <c r="N2019" s="59"/>
      <c r="O2019" s="73">
        <f t="shared" ref="O2019" si="325">+ROUND(M2019*N2019,2)</f>
        <v>0</v>
      </c>
    </row>
    <row r="2020" spans="1:15" x14ac:dyDescent="0.3">
      <c r="A2020" s="52">
        <v>10975</v>
      </c>
      <c r="B2020" s="53" t="s">
        <v>21</v>
      </c>
      <c r="C2020" s="72" t="s">
        <v>1407</v>
      </c>
      <c r="D2020" s="76" t="s">
        <v>1408</v>
      </c>
      <c r="E2020" s="87"/>
      <c r="F2020" s="88">
        <v>1</v>
      </c>
      <c r="G2020" s="57"/>
      <c r="H2020" s="57"/>
      <c r="I2020" s="57"/>
      <c r="J2020" s="57"/>
      <c r="K2020" s="57">
        <f t="shared" ref="K2020:K2029" si="326">PRODUCT(F2020:I2020)</f>
        <v>1</v>
      </c>
      <c r="L2020" s="57"/>
      <c r="M2020" s="58"/>
      <c r="N2020" s="59"/>
      <c r="O2020" s="73"/>
    </row>
    <row r="2021" spans="1:15" x14ac:dyDescent="0.3">
      <c r="A2021" s="52">
        <v>10976</v>
      </c>
      <c r="B2021" s="53" t="s">
        <v>21</v>
      </c>
      <c r="C2021" s="72" t="s">
        <v>1409</v>
      </c>
      <c r="D2021" s="76" t="s">
        <v>1410</v>
      </c>
      <c r="E2021" s="87"/>
      <c r="F2021" s="88">
        <v>1</v>
      </c>
      <c r="G2021" s="57"/>
      <c r="H2021" s="57"/>
      <c r="I2021" s="57"/>
      <c r="J2021" s="57"/>
      <c r="K2021" s="57">
        <f t="shared" si="326"/>
        <v>1</v>
      </c>
      <c r="L2021" s="57"/>
      <c r="M2021" s="58"/>
      <c r="N2021" s="59"/>
      <c r="O2021" s="73"/>
    </row>
    <row r="2022" spans="1:15" x14ac:dyDescent="0.3">
      <c r="A2022" s="52">
        <v>10977</v>
      </c>
      <c r="B2022" s="53" t="s">
        <v>21</v>
      </c>
      <c r="C2022" s="54" t="s">
        <v>1411</v>
      </c>
      <c r="D2022" s="76" t="s">
        <v>1412</v>
      </c>
      <c r="E2022" s="87"/>
      <c r="F2022" s="88">
        <v>1</v>
      </c>
      <c r="G2022" s="57"/>
      <c r="H2022" s="57"/>
      <c r="I2022" s="57"/>
      <c r="J2022" s="57"/>
      <c r="K2022" s="57">
        <f t="shared" si="326"/>
        <v>1</v>
      </c>
      <c r="L2022" s="57"/>
      <c r="M2022" s="58"/>
      <c r="N2022" s="59"/>
      <c r="O2022" s="73"/>
    </row>
    <row r="2023" spans="1:15" x14ac:dyDescent="0.3">
      <c r="A2023" s="52">
        <v>10978</v>
      </c>
      <c r="B2023" s="53" t="s">
        <v>21</v>
      </c>
      <c r="C2023" s="72" t="s">
        <v>1413</v>
      </c>
      <c r="D2023" s="76" t="s">
        <v>1414</v>
      </c>
      <c r="E2023" s="87"/>
      <c r="F2023" s="88">
        <v>1</v>
      </c>
      <c r="G2023" s="57"/>
      <c r="H2023" s="57"/>
      <c r="I2023" s="57"/>
      <c r="J2023" s="57"/>
      <c r="K2023" s="57">
        <f t="shared" si="326"/>
        <v>1</v>
      </c>
      <c r="L2023" s="57"/>
      <c r="M2023" s="58"/>
      <c r="N2023" s="59"/>
      <c r="O2023" s="73"/>
    </row>
    <row r="2024" spans="1:15" x14ac:dyDescent="0.3">
      <c r="A2024" s="52">
        <v>10979</v>
      </c>
      <c r="B2024" s="53" t="s">
        <v>21</v>
      </c>
      <c r="C2024" s="72" t="s">
        <v>1415</v>
      </c>
      <c r="D2024" s="76" t="s">
        <v>1416</v>
      </c>
      <c r="E2024" s="87"/>
      <c r="F2024" s="88">
        <v>1</v>
      </c>
      <c r="G2024" s="57"/>
      <c r="H2024" s="57"/>
      <c r="I2024" s="57"/>
      <c r="J2024" s="57"/>
      <c r="K2024" s="57">
        <f t="shared" si="326"/>
        <v>1</v>
      </c>
      <c r="L2024" s="57"/>
      <c r="M2024" s="58"/>
      <c r="N2024" s="59"/>
      <c r="O2024" s="73"/>
    </row>
    <row r="2025" spans="1:15" x14ac:dyDescent="0.3">
      <c r="A2025" s="52">
        <v>10980</v>
      </c>
      <c r="B2025" s="53" t="s">
        <v>21</v>
      </c>
      <c r="C2025" s="72" t="s">
        <v>1417</v>
      </c>
      <c r="D2025" s="76" t="s">
        <v>1418</v>
      </c>
      <c r="E2025" s="87"/>
      <c r="F2025" s="88">
        <v>1</v>
      </c>
      <c r="G2025" s="57"/>
      <c r="H2025" s="57"/>
      <c r="I2025" s="57"/>
      <c r="J2025" s="57"/>
      <c r="K2025" s="57">
        <f t="shared" si="326"/>
        <v>1</v>
      </c>
      <c r="L2025" s="57"/>
      <c r="M2025" s="58"/>
      <c r="N2025" s="59"/>
      <c r="O2025" s="73"/>
    </row>
    <row r="2026" spans="1:15" x14ac:dyDescent="0.3">
      <c r="A2026" s="52">
        <v>10981</v>
      </c>
      <c r="B2026" s="53" t="s">
        <v>21</v>
      </c>
      <c r="C2026" s="72" t="s">
        <v>1419</v>
      </c>
      <c r="D2026" s="76" t="s">
        <v>1420</v>
      </c>
      <c r="E2026" s="87"/>
      <c r="F2026" s="88">
        <v>1</v>
      </c>
      <c r="G2026" s="57"/>
      <c r="H2026" s="57"/>
      <c r="I2026" s="57"/>
      <c r="J2026" s="57"/>
      <c r="K2026" s="57">
        <f t="shared" si="326"/>
        <v>1</v>
      </c>
      <c r="L2026" s="57"/>
      <c r="M2026" s="58"/>
      <c r="N2026" s="59"/>
      <c r="O2026" s="73"/>
    </row>
    <row r="2027" spans="1:15" x14ac:dyDescent="0.3">
      <c r="A2027" s="52">
        <v>10982</v>
      </c>
      <c r="B2027" s="53" t="s">
        <v>21</v>
      </c>
      <c r="C2027" s="72" t="s">
        <v>1421</v>
      </c>
      <c r="D2027" s="76" t="s">
        <v>1422</v>
      </c>
      <c r="E2027" s="87"/>
      <c r="F2027" s="88">
        <v>1</v>
      </c>
      <c r="G2027" s="57"/>
      <c r="H2027" s="57"/>
      <c r="I2027" s="57"/>
      <c r="J2027" s="57"/>
      <c r="K2027" s="57">
        <f t="shared" si="326"/>
        <v>1</v>
      </c>
      <c r="L2027" s="57"/>
      <c r="M2027" s="58"/>
      <c r="N2027" s="59"/>
      <c r="O2027" s="73"/>
    </row>
    <row r="2028" spans="1:15" x14ac:dyDescent="0.3">
      <c r="A2028" s="52">
        <v>10983</v>
      </c>
      <c r="B2028" s="53" t="s">
        <v>21</v>
      </c>
      <c r="C2028" s="72" t="s">
        <v>1423</v>
      </c>
      <c r="D2028" s="76" t="s">
        <v>1424</v>
      </c>
      <c r="E2028" s="87"/>
      <c r="F2028" s="88">
        <v>1</v>
      </c>
      <c r="G2028" s="57"/>
      <c r="H2028" s="57"/>
      <c r="I2028" s="57"/>
      <c r="J2028" s="57"/>
      <c r="K2028" s="57">
        <f t="shared" si="326"/>
        <v>1</v>
      </c>
      <c r="L2028" s="57"/>
      <c r="M2028" s="58"/>
      <c r="N2028" s="59"/>
      <c r="O2028" s="73"/>
    </row>
    <row r="2029" spans="1:15" x14ac:dyDescent="0.3">
      <c r="A2029" s="52">
        <v>10984</v>
      </c>
      <c r="B2029" s="53" t="s">
        <v>21</v>
      </c>
      <c r="C2029" s="54" t="s">
        <v>1425</v>
      </c>
      <c r="D2029" s="76" t="s">
        <v>1426</v>
      </c>
      <c r="E2029" s="56"/>
      <c r="F2029" s="57">
        <v>1</v>
      </c>
      <c r="G2029" s="57"/>
      <c r="H2029" s="57"/>
      <c r="I2029" s="57"/>
      <c r="J2029" s="57"/>
      <c r="K2029" s="57">
        <f t="shared" si="326"/>
        <v>1</v>
      </c>
      <c r="L2029" s="57"/>
      <c r="M2029" s="58"/>
      <c r="N2029" s="59"/>
      <c r="O2029" s="73"/>
    </row>
    <row r="2030" spans="1:15" x14ac:dyDescent="0.3">
      <c r="A2030" s="52">
        <v>10985</v>
      </c>
      <c r="B2030" s="53" t="s">
        <v>21</v>
      </c>
      <c r="C2030" s="72" t="s">
        <v>1427</v>
      </c>
      <c r="D2030" s="55" t="s">
        <v>408</v>
      </c>
      <c r="E2030" s="56"/>
      <c r="F2030" s="57"/>
      <c r="G2030" s="57"/>
      <c r="H2030" s="57"/>
      <c r="I2030" s="57"/>
      <c r="J2030" s="57"/>
      <c r="K2030" s="57"/>
      <c r="L2030" s="57"/>
      <c r="M2030" s="58"/>
      <c r="N2030" s="59"/>
      <c r="O2030" s="73"/>
    </row>
    <row r="2031" spans="1:15" ht="187.2" x14ac:dyDescent="0.3">
      <c r="A2031" s="52">
        <v>10986</v>
      </c>
      <c r="B2031" s="53" t="s">
        <v>21</v>
      </c>
      <c r="C2031" s="72" t="s">
        <v>1428</v>
      </c>
      <c r="D2031" s="75" t="s">
        <v>1210</v>
      </c>
      <c r="E2031" s="87" t="s">
        <v>84</v>
      </c>
      <c r="F2031" s="88"/>
      <c r="G2031" s="57"/>
      <c r="H2031" s="57"/>
      <c r="I2031" s="57"/>
      <c r="J2031" s="57"/>
      <c r="K2031" s="57"/>
      <c r="L2031" s="57">
        <f>K2032</f>
        <v>30.734000000000002</v>
      </c>
      <c r="M2031" s="58">
        <v>30.734000000000002</v>
      </c>
      <c r="N2031" s="59"/>
      <c r="O2031" s="73">
        <f>+ROUND(M2031*N2031,2)</f>
        <v>0</v>
      </c>
    </row>
    <row r="2032" spans="1:15" x14ac:dyDescent="0.3">
      <c r="A2032" s="52">
        <v>10987</v>
      </c>
      <c r="B2032" s="53" t="s">
        <v>21</v>
      </c>
      <c r="C2032" s="72" t="s">
        <v>1429</v>
      </c>
      <c r="D2032" s="76" t="s">
        <v>1371</v>
      </c>
      <c r="E2032" s="87"/>
      <c r="F2032" s="88">
        <v>1</v>
      </c>
      <c r="G2032" s="57">
        <v>30.734000000000002</v>
      </c>
      <c r="H2032" s="57"/>
      <c r="I2032" s="57"/>
      <c r="J2032" s="57"/>
      <c r="K2032" s="57">
        <f>PRODUCT(F2032:I2032)</f>
        <v>30.734000000000002</v>
      </c>
      <c r="L2032" s="57"/>
      <c r="M2032" s="58"/>
      <c r="N2032" s="59"/>
      <c r="O2032" s="73"/>
    </row>
    <row r="2033" spans="1:15" ht="86.4" x14ac:dyDescent="0.3">
      <c r="A2033" s="52">
        <v>10988</v>
      </c>
      <c r="B2033" s="53" t="s">
        <v>21</v>
      </c>
      <c r="C2033" s="72" t="s">
        <v>1430</v>
      </c>
      <c r="D2033" s="75" t="s">
        <v>1212</v>
      </c>
      <c r="E2033" s="63" t="s">
        <v>36</v>
      </c>
      <c r="F2033" s="57"/>
      <c r="G2033" s="57"/>
      <c r="H2033" s="57"/>
      <c r="I2033" s="57"/>
      <c r="J2033" s="57"/>
      <c r="K2033" s="57"/>
      <c r="L2033" s="57">
        <f>K2034</f>
        <v>20.39</v>
      </c>
      <c r="M2033" s="58">
        <v>20.39</v>
      </c>
      <c r="N2033" s="59"/>
      <c r="O2033" s="73">
        <f t="shared" ref="O2033" si="327">+ROUND(M2033*N2033,2)</f>
        <v>0</v>
      </c>
    </row>
    <row r="2034" spans="1:15" x14ac:dyDescent="0.3">
      <c r="A2034" s="52">
        <v>10989</v>
      </c>
      <c r="B2034" s="53" t="s">
        <v>21</v>
      </c>
      <c r="C2034" s="72" t="s">
        <v>1431</v>
      </c>
      <c r="D2034" s="76" t="s">
        <v>1371</v>
      </c>
      <c r="E2034" s="63"/>
      <c r="F2034" s="57">
        <v>1</v>
      </c>
      <c r="G2034" s="57">
        <v>10.195</v>
      </c>
      <c r="H2034" s="57"/>
      <c r="I2034" s="57">
        <v>2</v>
      </c>
      <c r="J2034" s="57"/>
      <c r="K2034" s="57">
        <f>PRODUCT(F2034:I2034)</f>
        <v>20.39</v>
      </c>
      <c r="L2034" s="57"/>
      <c r="M2034" s="58"/>
      <c r="N2034" s="59"/>
      <c r="O2034" s="73"/>
    </row>
    <row r="2035" spans="1:15" x14ac:dyDescent="0.3">
      <c r="A2035" s="52">
        <v>10990</v>
      </c>
      <c r="B2035" s="53" t="s">
        <v>21</v>
      </c>
      <c r="C2035" s="72" t="s">
        <v>1432</v>
      </c>
      <c r="D2035" s="55" t="s">
        <v>1214</v>
      </c>
      <c r="E2035" s="56"/>
      <c r="F2035" s="57"/>
      <c r="G2035" s="57"/>
      <c r="H2035" s="57"/>
      <c r="I2035" s="57"/>
      <c r="J2035" s="57"/>
      <c r="K2035" s="57"/>
      <c r="L2035" s="57"/>
      <c r="M2035" s="58"/>
      <c r="N2035" s="59"/>
      <c r="O2035" s="73"/>
    </row>
    <row r="2036" spans="1:15" ht="72" x14ac:dyDescent="0.3">
      <c r="A2036" s="52">
        <v>10991</v>
      </c>
      <c r="B2036" s="53" t="s">
        <v>21</v>
      </c>
      <c r="C2036" s="72" t="s">
        <v>1433</v>
      </c>
      <c r="D2036" s="60" t="s">
        <v>1434</v>
      </c>
      <c r="E2036" s="63" t="s">
        <v>89</v>
      </c>
      <c r="F2036" s="57"/>
      <c r="G2036" s="57"/>
      <c r="H2036" s="57"/>
      <c r="I2036" s="57"/>
      <c r="J2036" s="57"/>
      <c r="K2036" s="57"/>
      <c r="L2036" s="57">
        <f>K2037</f>
        <v>1</v>
      </c>
      <c r="M2036" s="58">
        <v>1</v>
      </c>
      <c r="N2036" s="59"/>
      <c r="O2036" s="73">
        <f t="shared" ref="O2036" si="328">+ROUND(M2036*N2036,2)</f>
        <v>0</v>
      </c>
    </row>
    <row r="2037" spans="1:15" x14ac:dyDescent="0.3">
      <c r="A2037" s="52">
        <v>10992</v>
      </c>
      <c r="B2037" s="53" t="s">
        <v>21</v>
      </c>
      <c r="C2037" s="72" t="s">
        <v>1429</v>
      </c>
      <c r="D2037" s="76" t="s">
        <v>1371</v>
      </c>
      <c r="E2037" s="63"/>
      <c r="F2037" s="57">
        <v>1</v>
      </c>
      <c r="G2037" s="57"/>
      <c r="H2037" s="57"/>
      <c r="I2037" s="57"/>
      <c r="J2037" s="57"/>
      <c r="K2037" s="57">
        <f>PRODUCT(F2037:I2037)</f>
        <v>1</v>
      </c>
      <c r="L2037" s="57"/>
      <c r="M2037" s="58"/>
      <c r="N2037" s="59"/>
      <c r="O2037" s="73"/>
    </row>
    <row r="2038" spans="1:15" x14ac:dyDescent="0.3">
      <c r="A2038" s="52">
        <v>10993</v>
      </c>
      <c r="B2038" s="53" t="s">
        <v>21</v>
      </c>
      <c r="C2038" s="54" t="s">
        <v>1435</v>
      </c>
      <c r="D2038" s="99" t="s">
        <v>1436</v>
      </c>
      <c r="E2038" s="56"/>
      <c r="F2038" s="57"/>
      <c r="G2038" s="57"/>
      <c r="H2038" s="57"/>
      <c r="I2038" s="57"/>
      <c r="J2038" s="57"/>
      <c r="K2038" s="57"/>
      <c r="L2038" s="57"/>
      <c r="M2038" s="58"/>
      <c r="N2038" s="59"/>
      <c r="O2038" s="59"/>
    </row>
    <row r="2039" spans="1:15" x14ac:dyDescent="0.3">
      <c r="A2039" s="52">
        <v>10994</v>
      </c>
      <c r="B2039" s="53" t="s">
        <v>21</v>
      </c>
      <c r="C2039" s="54" t="s">
        <v>1437</v>
      </c>
      <c r="D2039" s="55" t="s">
        <v>775</v>
      </c>
      <c r="E2039" s="56"/>
      <c r="F2039" s="57"/>
      <c r="G2039" s="57"/>
      <c r="H2039" s="57"/>
      <c r="I2039" s="57"/>
      <c r="J2039" s="57"/>
      <c r="K2039" s="57"/>
      <c r="L2039" s="57"/>
      <c r="M2039" s="58"/>
      <c r="N2039" s="59"/>
      <c r="O2039" s="59"/>
    </row>
    <row r="2040" spans="1:15" ht="43.2" x14ac:dyDescent="0.3">
      <c r="A2040" s="52">
        <v>10995</v>
      </c>
      <c r="B2040" s="53"/>
      <c r="C2040" s="54"/>
      <c r="D2040" s="60" t="s">
        <v>239</v>
      </c>
      <c r="E2040" s="63" t="s">
        <v>36</v>
      </c>
      <c r="F2040" s="57">
        <v>1</v>
      </c>
      <c r="G2040" s="57">
        <v>51</v>
      </c>
      <c r="H2040" s="57">
        <v>8.673</v>
      </c>
      <c r="I2040" s="57"/>
      <c r="J2040" s="57">
        <f>PRODUCT(F2040:I2040)</f>
        <v>442.32299999999998</v>
      </c>
      <c r="K2040" s="57"/>
      <c r="L2040" s="57">
        <f>+J2040</f>
        <v>442.32299999999998</v>
      </c>
      <c r="M2040" s="58">
        <v>442.32299999999998</v>
      </c>
      <c r="N2040" s="59"/>
      <c r="O2040" s="73">
        <f>+ROUND(M2040*N2040,2)</f>
        <v>0</v>
      </c>
    </row>
    <row r="2041" spans="1:15" ht="115.2" x14ac:dyDescent="0.3">
      <c r="A2041" s="52">
        <v>10996</v>
      </c>
      <c r="B2041" s="53"/>
      <c r="C2041" s="54"/>
      <c r="D2041" s="60" t="s">
        <v>1222</v>
      </c>
      <c r="E2041" s="63" t="s">
        <v>36</v>
      </c>
      <c r="F2041" s="57"/>
      <c r="G2041" s="57"/>
      <c r="H2041" s="57"/>
      <c r="I2041" s="57"/>
      <c r="J2041" s="57"/>
      <c r="K2041" s="57"/>
      <c r="L2041" s="57">
        <f>SUM(J2042:J2043)</f>
        <v>52.414900000000003</v>
      </c>
      <c r="M2041" s="58">
        <v>52.414999999999999</v>
      </c>
      <c r="N2041" s="59"/>
      <c r="O2041" s="73">
        <f>+ROUND(M2041*N2041,2)</f>
        <v>0</v>
      </c>
    </row>
    <row r="2042" spans="1:15" x14ac:dyDescent="0.3">
      <c r="A2042" s="52">
        <v>10997</v>
      </c>
      <c r="B2042" s="53"/>
      <c r="C2042" s="54"/>
      <c r="D2042" s="74" t="s">
        <v>1223</v>
      </c>
      <c r="E2042" s="63"/>
      <c r="F2042" s="57">
        <v>1</v>
      </c>
      <c r="G2042" s="57">
        <v>6.4139999999999997</v>
      </c>
      <c r="H2042" s="57"/>
      <c r="I2042" s="57">
        <v>3.2</v>
      </c>
      <c r="J2042" s="57">
        <f t="shared" ref="J2042:J2045" si="329">PRODUCT(F2042:I2042)</f>
        <v>20.524799999999999</v>
      </c>
      <c r="K2042" s="57"/>
      <c r="L2042" s="57"/>
      <c r="M2042" s="66"/>
      <c r="N2042" s="67"/>
      <c r="O2042" s="67"/>
    </row>
    <row r="2043" spans="1:15" x14ac:dyDescent="0.3">
      <c r="A2043" s="52">
        <v>10998</v>
      </c>
      <c r="B2043" s="53"/>
      <c r="C2043" s="54"/>
      <c r="D2043" s="74" t="s">
        <v>1225</v>
      </c>
      <c r="E2043" s="63"/>
      <c r="F2043" s="57">
        <v>1</v>
      </c>
      <c r="G2043" s="57">
        <v>6.0170000000000003</v>
      </c>
      <c r="H2043" s="57"/>
      <c r="I2043" s="57">
        <v>5.3</v>
      </c>
      <c r="J2043" s="57">
        <f t="shared" si="329"/>
        <v>31.8901</v>
      </c>
      <c r="K2043" s="57"/>
      <c r="L2043" s="57"/>
      <c r="M2043" s="66"/>
      <c r="N2043" s="67"/>
      <c r="O2043" s="67"/>
    </row>
    <row r="2044" spans="1:15" ht="57.6" x14ac:dyDescent="0.3">
      <c r="A2044" s="52">
        <v>10999</v>
      </c>
      <c r="B2044" s="53"/>
      <c r="C2044" s="54"/>
      <c r="D2044" s="60" t="s">
        <v>1227</v>
      </c>
      <c r="E2044" s="63" t="s">
        <v>36</v>
      </c>
      <c r="F2044" s="57">
        <v>1</v>
      </c>
      <c r="G2044" s="57">
        <v>28.9</v>
      </c>
      <c r="H2044" s="57"/>
      <c r="I2044" s="57">
        <v>4</v>
      </c>
      <c r="J2044" s="57">
        <f t="shared" si="329"/>
        <v>115.6</v>
      </c>
      <c r="K2044" s="57"/>
      <c r="L2044" s="57">
        <f>+J2044</f>
        <v>115.6</v>
      </c>
      <c r="M2044" s="58">
        <v>115.6</v>
      </c>
      <c r="N2044" s="59"/>
      <c r="O2044" s="73">
        <f>+ROUND(M2044*N2044,2)</f>
        <v>0</v>
      </c>
    </row>
    <row r="2045" spans="1:15" ht="115.2" x14ac:dyDescent="0.3">
      <c r="A2045" s="52">
        <v>11000</v>
      </c>
      <c r="B2045" s="53"/>
      <c r="C2045" s="54"/>
      <c r="D2045" s="60" t="s">
        <v>46</v>
      </c>
      <c r="E2045" s="63" t="s">
        <v>36</v>
      </c>
      <c r="F2045" s="57">
        <v>1</v>
      </c>
      <c r="G2045" s="57">
        <v>51</v>
      </c>
      <c r="H2045" s="57">
        <v>8.673</v>
      </c>
      <c r="I2045" s="57"/>
      <c r="J2045" s="57">
        <f t="shared" si="329"/>
        <v>442.32299999999998</v>
      </c>
      <c r="K2045" s="57"/>
      <c r="L2045" s="57">
        <f>+J2045</f>
        <v>442.32299999999998</v>
      </c>
      <c r="M2045" s="58">
        <v>442.32299999999998</v>
      </c>
      <c r="N2045" s="59"/>
      <c r="O2045" s="73">
        <f>+ROUND(M2045*N2045,2)</f>
        <v>0</v>
      </c>
    </row>
    <row r="2046" spans="1:15" x14ac:dyDescent="0.3">
      <c r="A2046" s="52">
        <v>11001</v>
      </c>
      <c r="B2046" s="53"/>
      <c r="C2046" s="54"/>
      <c r="D2046" s="97" t="s">
        <v>55</v>
      </c>
      <c r="E2046" s="93"/>
      <c r="F2046" s="94"/>
      <c r="G2046" s="95"/>
      <c r="H2046" s="95"/>
      <c r="I2046" s="95"/>
      <c r="J2046" s="95"/>
      <c r="K2046" s="95"/>
      <c r="L2046" s="95"/>
      <c r="M2046" s="58"/>
      <c r="N2046" s="59"/>
      <c r="O2046" s="59"/>
    </row>
    <row r="2047" spans="1:15" x14ac:dyDescent="0.3">
      <c r="A2047" s="52">
        <v>11002</v>
      </c>
      <c r="B2047" s="53"/>
      <c r="C2047" s="54"/>
      <c r="D2047" s="55" t="s">
        <v>57</v>
      </c>
      <c r="E2047" s="56"/>
      <c r="F2047" s="57"/>
      <c r="G2047" s="57"/>
      <c r="H2047" s="57"/>
      <c r="I2047" s="57"/>
      <c r="J2047" s="57"/>
      <c r="K2047" s="57"/>
      <c r="L2047" s="57"/>
      <c r="M2047" s="58"/>
      <c r="N2047" s="59"/>
      <c r="O2047" s="73"/>
    </row>
    <row r="2048" spans="1:15" ht="244.8" x14ac:dyDescent="0.3">
      <c r="A2048" s="52">
        <v>11003</v>
      </c>
      <c r="B2048" s="53"/>
      <c r="C2048" s="54"/>
      <c r="D2048" s="75" t="s">
        <v>68</v>
      </c>
      <c r="E2048" s="56" t="s">
        <v>36</v>
      </c>
      <c r="F2048" s="57"/>
      <c r="G2048" s="57"/>
      <c r="H2048" s="57"/>
      <c r="I2048" s="57"/>
      <c r="J2048" s="57"/>
      <c r="K2048" s="57"/>
      <c r="L2048" s="57">
        <f>+J2049</f>
        <v>9.1494</v>
      </c>
      <c r="M2048" s="58">
        <v>9.1489999999999991</v>
      </c>
      <c r="N2048" s="59"/>
      <c r="O2048" s="73">
        <f>+ROUND(M2048*N2048,2)</f>
        <v>0</v>
      </c>
    </row>
    <row r="2049" spans="1:15" x14ac:dyDescent="0.3">
      <c r="A2049" s="52">
        <v>11004</v>
      </c>
      <c r="B2049" s="53"/>
      <c r="C2049" s="54"/>
      <c r="D2049" s="76" t="s">
        <v>1232</v>
      </c>
      <c r="E2049" s="56"/>
      <c r="F2049" s="57">
        <v>1</v>
      </c>
      <c r="G2049" s="57">
        <v>7.0380000000000003</v>
      </c>
      <c r="H2049" s="57"/>
      <c r="I2049" s="57">
        <v>1.3</v>
      </c>
      <c r="J2049" s="57">
        <f t="shared" ref="J2049" si="330">PRODUCT(F2049:I2049)</f>
        <v>9.1494</v>
      </c>
      <c r="K2049" s="57"/>
      <c r="L2049" s="57"/>
      <c r="M2049" s="58"/>
      <c r="N2049" s="59"/>
      <c r="O2049" s="73"/>
    </row>
    <row r="2050" spans="1:15" ht="230.4" x14ac:dyDescent="0.3">
      <c r="A2050" s="52">
        <v>11005</v>
      </c>
      <c r="B2050" s="53"/>
      <c r="C2050" s="54"/>
      <c r="D2050" s="75" t="s">
        <v>1142</v>
      </c>
      <c r="E2050" s="56" t="s">
        <v>36</v>
      </c>
      <c r="F2050" s="57"/>
      <c r="G2050" s="57"/>
      <c r="H2050" s="57"/>
      <c r="I2050" s="57"/>
      <c r="J2050" s="57"/>
      <c r="K2050" s="57"/>
      <c r="L2050" s="57">
        <f>SUM(J2051:J2053)</f>
        <v>105.12685</v>
      </c>
      <c r="M2050" s="58">
        <v>105.127</v>
      </c>
      <c r="N2050" s="59"/>
      <c r="O2050" s="73">
        <f>+ROUND(M2050*N2050,2)</f>
        <v>0</v>
      </c>
    </row>
    <row r="2051" spans="1:15" x14ac:dyDescent="0.3">
      <c r="A2051" s="52">
        <v>11006</v>
      </c>
      <c r="B2051" s="53"/>
      <c r="C2051" s="54"/>
      <c r="D2051" s="76" t="s">
        <v>1234</v>
      </c>
      <c r="E2051" s="56"/>
      <c r="F2051" s="57">
        <v>2</v>
      </c>
      <c r="G2051" s="57">
        <v>2.2469999999999999</v>
      </c>
      <c r="H2051" s="57"/>
      <c r="I2051" s="57">
        <v>5.5350000000000001</v>
      </c>
      <c r="J2051" s="57">
        <f t="shared" ref="J2051:J2055" si="331">PRODUCT(F2051:I2051)</f>
        <v>24.874289999999998</v>
      </c>
      <c r="K2051" s="57"/>
      <c r="L2051" s="57"/>
      <c r="M2051" s="58"/>
      <c r="N2051" s="59"/>
      <c r="O2051" s="73"/>
    </row>
    <row r="2052" spans="1:15" x14ac:dyDescent="0.3">
      <c r="A2052" s="52">
        <v>11007</v>
      </c>
      <c r="B2052" s="53"/>
      <c r="C2052" s="54"/>
      <c r="D2052" s="76" t="s">
        <v>1234</v>
      </c>
      <c r="E2052" s="56"/>
      <c r="F2052" s="57">
        <v>1</v>
      </c>
      <c r="G2052" s="57">
        <v>17.47</v>
      </c>
      <c r="H2052" s="57"/>
      <c r="I2052" s="57">
        <v>1</v>
      </c>
      <c r="J2052" s="57">
        <f t="shared" si="331"/>
        <v>17.47</v>
      </c>
      <c r="K2052" s="57"/>
      <c r="L2052" s="57"/>
      <c r="M2052" s="58"/>
      <c r="N2052" s="59"/>
      <c r="O2052" s="73"/>
    </row>
    <row r="2053" spans="1:15" x14ac:dyDescent="0.3">
      <c r="A2053" s="52">
        <v>11008</v>
      </c>
      <c r="B2053" s="53"/>
      <c r="C2053" s="54"/>
      <c r="D2053" s="76" t="s">
        <v>1235</v>
      </c>
      <c r="E2053" s="56"/>
      <c r="F2053" s="57">
        <v>1</v>
      </c>
      <c r="G2053" s="57">
        <v>29.065999999999999</v>
      </c>
      <c r="H2053" s="57"/>
      <c r="I2053" s="57">
        <v>2.16</v>
      </c>
      <c r="J2053" s="57">
        <f t="shared" si="331"/>
        <v>62.782560000000004</v>
      </c>
      <c r="K2053" s="57"/>
      <c r="L2053" s="57"/>
      <c r="M2053" s="58"/>
      <c r="N2053" s="59"/>
      <c r="O2053" s="73"/>
    </row>
    <row r="2054" spans="1:15" ht="244.8" x14ac:dyDescent="0.3">
      <c r="A2054" s="52">
        <v>11009</v>
      </c>
      <c r="B2054" s="53"/>
      <c r="C2054" s="54"/>
      <c r="D2054" s="75" t="s">
        <v>309</v>
      </c>
      <c r="E2054" s="56" t="s">
        <v>36</v>
      </c>
      <c r="F2054" s="57">
        <v>1</v>
      </c>
      <c r="G2054" s="57">
        <f>32.697+(2.3+2.1+1.6+3.171+2.45)</f>
        <v>44.317999999999998</v>
      </c>
      <c r="H2054" s="57"/>
      <c r="I2054" s="57">
        <v>3.5</v>
      </c>
      <c r="J2054" s="57">
        <f t="shared" si="331"/>
        <v>155.113</v>
      </c>
      <c r="K2054" s="57"/>
      <c r="L2054" s="57">
        <f>+J2054</f>
        <v>155.113</v>
      </c>
      <c r="M2054" s="58">
        <v>155.113</v>
      </c>
      <c r="N2054" s="59"/>
      <c r="O2054" s="73">
        <f>+ROUND(M2054*N2054,2)</f>
        <v>0</v>
      </c>
    </row>
    <row r="2055" spans="1:15" ht="129.6" x14ac:dyDescent="0.3">
      <c r="A2055" s="52">
        <v>11010</v>
      </c>
      <c r="B2055" s="53"/>
      <c r="C2055" s="54"/>
      <c r="D2055" s="75" t="s">
        <v>331</v>
      </c>
      <c r="E2055" s="56" t="s">
        <v>36</v>
      </c>
      <c r="F2055" s="57">
        <v>1</v>
      </c>
      <c r="G2055" s="57">
        <f>32.697+(2.3+2.1+1.6+3.171+2.45)</f>
        <v>44.317999999999998</v>
      </c>
      <c r="H2055" s="57"/>
      <c r="I2055" s="57">
        <v>2.2999999999999998</v>
      </c>
      <c r="J2055" s="57">
        <f t="shared" si="331"/>
        <v>101.93139999999998</v>
      </c>
      <c r="K2055" s="57"/>
      <c r="L2055" s="57">
        <f>+J2055</f>
        <v>101.93139999999998</v>
      </c>
      <c r="M2055" s="58">
        <v>101.931</v>
      </c>
      <c r="N2055" s="59"/>
      <c r="O2055" s="73">
        <f>+ROUND(M2055*N2055,2)</f>
        <v>0</v>
      </c>
    </row>
    <row r="2056" spans="1:15" x14ac:dyDescent="0.3">
      <c r="A2056" s="52">
        <v>11011</v>
      </c>
      <c r="B2056" s="53"/>
      <c r="C2056" s="54"/>
      <c r="D2056" s="55" t="s">
        <v>1239</v>
      </c>
      <c r="E2056" s="56"/>
      <c r="F2056" s="57"/>
      <c r="G2056" s="57"/>
      <c r="H2056" s="57"/>
      <c r="I2056" s="57"/>
      <c r="J2056" s="57"/>
      <c r="K2056" s="57"/>
      <c r="L2056" s="57"/>
      <c r="M2056" s="58"/>
      <c r="N2056" s="59"/>
      <c r="O2056" s="73"/>
    </row>
    <row r="2057" spans="1:15" ht="86.4" x14ac:dyDescent="0.3">
      <c r="A2057" s="52">
        <v>11012</v>
      </c>
      <c r="B2057" s="53"/>
      <c r="C2057" s="54"/>
      <c r="D2057" s="75" t="s">
        <v>155</v>
      </c>
      <c r="E2057" s="63" t="s">
        <v>36</v>
      </c>
      <c r="F2057" s="57"/>
      <c r="G2057" s="57"/>
      <c r="H2057" s="57"/>
      <c r="I2057" s="57"/>
      <c r="J2057" s="57"/>
      <c r="K2057" s="57"/>
      <c r="L2057" s="57">
        <f>SUM(J2058:J2059)</f>
        <v>564.72299999999996</v>
      </c>
      <c r="M2057" s="58">
        <v>564.72299999999996</v>
      </c>
      <c r="N2057" s="59"/>
      <c r="O2057" s="73">
        <f>+ROUND(M2057*N2057,2)</f>
        <v>0</v>
      </c>
    </row>
    <row r="2058" spans="1:15" x14ac:dyDescent="0.3">
      <c r="A2058" s="52">
        <v>11013</v>
      </c>
      <c r="B2058" s="53"/>
      <c r="C2058" s="54"/>
      <c r="D2058" s="76" t="s">
        <v>1241</v>
      </c>
      <c r="E2058" s="56"/>
      <c r="F2058" s="57">
        <v>1</v>
      </c>
      <c r="G2058" s="57">
        <v>51</v>
      </c>
      <c r="H2058" s="57">
        <v>8.673</v>
      </c>
      <c r="I2058" s="57"/>
      <c r="J2058" s="57">
        <f t="shared" ref="J2058:J2062" si="332">PRODUCT(F2058:I2058)</f>
        <v>442.32299999999998</v>
      </c>
      <c r="K2058" s="57"/>
      <c r="L2058" s="57"/>
      <c r="M2058" s="58"/>
      <c r="N2058" s="59"/>
      <c r="O2058" s="73"/>
    </row>
    <row r="2059" spans="1:15" x14ac:dyDescent="0.3">
      <c r="A2059" s="52">
        <v>11014</v>
      </c>
      <c r="B2059" s="53"/>
      <c r="C2059" s="54"/>
      <c r="D2059" s="76" t="s">
        <v>1242</v>
      </c>
      <c r="E2059" s="56"/>
      <c r="F2059" s="57">
        <v>1</v>
      </c>
      <c r="G2059" s="57">
        <f>51+51</f>
        <v>102</v>
      </c>
      <c r="H2059" s="57"/>
      <c r="I2059" s="57">
        <v>1.2</v>
      </c>
      <c r="J2059" s="57">
        <f t="shared" si="332"/>
        <v>122.39999999999999</v>
      </c>
      <c r="K2059" s="57"/>
      <c r="L2059" s="57"/>
      <c r="M2059" s="58"/>
      <c r="N2059" s="59"/>
      <c r="O2059" s="73"/>
    </row>
    <row r="2060" spans="1:15" ht="201.6" x14ac:dyDescent="0.3">
      <c r="A2060" s="52">
        <v>11015</v>
      </c>
      <c r="B2060" s="53"/>
      <c r="C2060" s="54"/>
      <c r="D2060" s="75" t="s">
        <v>1244</v>
      </c>
      <c r="E2060" s="63" t="s">
        <v>36</v>
      </c>
      <c r="F2060" s="57">
        <v>32</v>
      </c>
      <c r="G2060" s="57">
        <v>5.5</v>
      </c>
      <c r="H2060" s="57"/>
      <c r="I2060" s="57"/>
      <c r="J2060" s="57">
        <f t="shared" si="332"/>
        <v>176</v>
      </c>
      <c r="K2060" s="57"/>
      <c r="L2060" s="57">
        <f>+J2060</f>
        <v>176</v>
      </c>
      <c r="M2060" s="58">
        <v>176</v>
      </c>
      <c r="N2060" s="59"/>
      <c r="O2060" s="73">
        <f>+ROUND(M2060*N2060,2)</f>
        <v>0</v>
      </c>
    </row>
    <row r="2061" spans="1:15" ht="86.4" x14ac:dyDescent="0.3">
      <c r="A2061" s="52">
        <v>11016</v>
      </c>
      <c r="B2061" s="53"/>
      <c r="C2061" s="54"/>
      <c r="D2061" s="75" t="s">
        <v>381</v>
      </c>
      <c r="E2061" s="63" t="s">
        <v>36</v>
      </c>
      <c r="F2061" s="57">
        <v>1</v>
      </c>
      <c r="G2061" s="57">
        <v>69.635999999999996</v>
      </c>
      <c r="H2061" s="57"/>
      <c r="I2061" s="57"/>
      <c r="J2061" s="57">
        <f t="shared" si="332"/>
        <v>69.635999999999996</v>
      </c>
      <c r="K2061" s="57"/>
      <c r="L2061" s="57">
        <f>+J2061</f>
        <v>69.635999999999996</v>
      </c>
      <c r="M2061" s="58">
        <v>69.635999999999996</v>
      </c>
      <c r="N2061" s="59"/>
      <c r="O2061" s="73">
        <f>+ROUND(M2061*N2061,2)</f>
        <v>0</v>
      </c>
    </row>
    <row r="2062" spans="1:15" ht="86.4" x14ac:dyDescent="0.3">
      <c r="A2062" s="52">
        <v>11017</v>
      </c>
      <c r="B2062" s="53"/>
      <c r="C2062" s="54"/>
      <c r="D2062" s="75" t="s">
        <v>371</v>
      </c>
      <c r="E2062" s="63" t="s">
        <v>36</v>
      </c>
      <c r="F2062" s="57">
        <v>1</v>
      </c>
      <c r="G2062" s="57">
        <v>69.635999999999996</v>
      </c>
      <c r="H2062" s="57"/>
      <c r="I2062" s="57"/>
      <c r="J2062" s="57">
        <f t="shared" si="332"/>
        <v>69.635999999999996</v>
      </c>
      <c r="K2062" s="57"/>
      <c r="L2062" s="57">
        <f>+J2062</f>
        <v>69.635999999999996</v>
      </c>
      <c r="M2062" s="58">
        <v>69.635999999999996</v>
      </c>
      <c r="N2062" s="59"/>
      <c r="O2062" s="73">
        <f>+ROUND(M2062*N2062,2)</f>
        <v>0</v>
      </c>
    </row>
    <row r="2063" spans="1:15" x14ac:dyDescent="0.3">
      <c r="A2063" s="52">
        <v>11018</v>
      </c>
      <c r="B2063" s="53"/>
      <c r="C2063" s="54"/>
      <c r="D2063" s="55" t="s">
        <v>74</v>
      </c>
      <c r="E2063" s="56"/>
      <c r="F2063" s="57"/>
      <c r="G2063" s="57"/>
      <c r="H2063" s="57"/>
      <c r="I2063" s="57"/>
      <c r="J2063" s="57"/>
      <c r="K2063" s="57"/>
      <c r="L2063" s="57"/>
      <c r="M2063" s="58"/>
      <c r="N2063" s="59"/>
      <c r="O2063" s="73"/>
    </row>
    <row r="2064" spans="1:15" ht="187.2" x14ac:dyDescent="0.3">
      <c r="A2064" s="52">
        <v>11019</v>
      </c>
      <c r="B2064" s="53"/>
      <c r="C2064" s="54"/>
      <c r="D2064" s="75" t="s">
        <v>1249</v>
      </c>
      <c r="E2064" s="63" t="s">
        <v>36</v>
      </c>
      <c r="F2064" s="57">
        <v>1</v>
      </c>
      <c r="G2064" s="57">
        <v>51</v>
      </c>
      <c r="H2064" s="57">
        <v>8.673</v>
      </c>
      <c r="I2064" s="57"/>
      <c r="J2064" s="57">
        <f t="shared" ref="J2064:J2065" si="333">PRODUCT(F2064:I2064)</f>
        <v>442.32299999999998</v>
      </c>
      <c r="K2064" s="57"/>
      <c r="L2064" s="57">
        <f>+J2064</f>
        <v>442.32299999999998</v>
      </c>
      <c r="M2064" s="58">
        <v>442.32299999999998</v>
      </c>
      <c r="N2064" s="59"/>
      <c r="O2064" s="73">
        <f>+ROUND(M2064*N2064,2)</f>
        <v>0</v>
      </c>
    </row>
    <row r="2065" spans="1:15" ht="115.2" x14ac:dyDescent="0.3">
      <c r="A2065" s="52">
        <v>11020</v>
      </c>
      <c r="B2065" s="53"/>
      <c r="C2065" s="54"/>
      <c r="D2065" s="75" t="s">
        <v>386</v>
      </c>
      <c r="E2065" s="63" t="s">
        <v>36</v>
      </c>
      <c r="F2065" s="57">
        <v>1</v>
      </c>
      <c r="G2065" s="57">
        <v>51</v>
      </c>
      <c r="H2065" s="57">
        <v>8.673</v>
      </c>
      <c r="I2065" s="57"/>
      <c r="J2065" s="57">
        <f t="shared" si="333"/>
        <v>442.32299999999998</v>
      </c>
      <c r="K2065" s="57"/>
      <c r="L2065" s="57">
        <f>+J2065</f>
        <v>442.32299999999998</v>
      </c>
      <c r="M2065" s="58">
        <v>442.32299999999998</v>
      </c>
      <c r="N2065" s="59"/>
      <c r="O2065" s="73">
        <f>+ROUND(M2065*N2065,2)</f>
        <v>0</v>
      </c>
    </row>
    <row r="2066" spans="1:15" ht="115.2" x14ac:dyDescent="0.3">
      <c r="A2066" s="52">
        <v>11021</v>
      </c>
      <c r="B2066" s="53"/>
      <c r="C2066" s="54"/>
      <c r="D2066" s="75" t="s">
        <v>83</v>
      </c>
      <c r="E2066" s="63" t="s">
        <v>84</v>
      </c>
      <c r="F2066" s="57"/>
      <c r="G2066" s="57"/>
      <c r="H2066" s="57"/>
      <c r="I2066" s="57"/>
      <c r="J2066" s="57"/>
      <c r="K2066" s="57"/>
      <c r="L2066" s="57">
        <f>SUM(K2067:K2067)</f>
        <v>44.317999999999998</v>
      </c>
      <c r="M2066" s="58">
        <v>44.317999999999998</v>
      </c>
      <c r="N2066" s="59"/>
      <c r="O2066" s="73">
        <f>+ROUND(M2066*N2066,2)</f>
        <v>0</v>
      </c>
    </row>
    <row r="2067" spans="1:15" x14ac:dyDescent="0.3">
      <c r="A2067" s="52">
        <v>11022</v>
      </c>
      <c r="B2067" s="53"/>
      <c r="C2067" s="54"/>
      <c r="D2067" s="74" t="s">
        <v>1251</v>
      </c>
      <c r="E2067" s="56"/>
      <c r="F2067" s="57">
        <v>1</v>
      </c>
      <c r="G2067" s="57">
        <f>32.697+(2.3+2.1+1.6+3.171+2.45)</f>
        <v>44.317999999999998</v>
      </c>
      <c r="H2067" s="57"/>
      <c r="I2067" s="57"/>
      <c r="J2067" s="57">
        <f t="shared" ref="J2067" si="334">PRODUCT(F2067:I2067)</f>
        <v>44.317999999999998</v>
      </c>
      <c r="K2067" s="57">
        <f>PRODUCT(F2067:I2067)</f>
        <v>44.317999999999998</v>
      </c>
      <c r="L2067" s="57"/>
      <c r="M2067" s="58"/>
      <c r="N2067" s="59"/>
      <c r="O2067" s="73"/>
    </row>
    <row r="2068" spans="1:15" ht="115.2" x14ac:dyDescent="0.3">
      <c r="A2068" s="52">
        <v>11023</v>
      </c>
      <c r="B2068" s="53"/>
      <c r="C2068" s="54"/>
      <c r="D2068" s="75" t="s">
        <v>690</v>
      </c>
      <c r="E2068" s="63" t="s">
        <v>84</v>
      </c>
      <c r="F2068" s="57"/>
      <c r="G2068" s="57"/>
      <c r="H2068" s="57"/>
      <c r="I2068" s="57"/>
      <c r="J2068" s="57"/>
      <c r="K2068" s="57"/>
      <c r="L2068" s="57">
        <f>K2069</f>
        <v>23.629000000000001</v>
      </c>
      <c r="M2068" s="58">
        <v>23.629000000000001</v>
      </c>
      <c r="N2068" s="59"/>
      <c r="O2068" s="73">
        <f>+ROUND(M2068*N2068,2)</f>
        <v>0</v>
      </c>
    </row>
    <row r="2069" spans="1:15" x14ac:dyDescent="0.3">
      <c r="A2069" s="52">
        <v>11024</v>
      </c>
      <c r="B2069" s="53"/>
      <c r="C2069" s="54"/>
      <c r="D2069" s="76" t="s">
        <v>1252</v>
      </c>
      <c r="E2069" s="63"/>
      <c r="F2069" s="57">
        <v>1</v>
      </c>
      <c r="G2069" s="57">
        <f>14.38+9.249</f>
        <v>23.629000000000001</v>
      </c>
      <c r="H2069" s="57"/>
      <c r="I2069" s="57"/>
      <c r="J2069" s="57"/>
      <c r="K2069" s="57">
        <f>PRODUCT(F2069:I2069)</f>
        <v>23.629000000000001</v>
      </c>
      <c r="L2069" s="57"/>
      <c r="M2069" s="58"/>
      <c r="N2069" s="59"/>
      <c r="O2069" s="73"/>
    </row>
    <row r="2070" spans="1:15" x14ac:dyDescent="0.3">
      <c r="A2070" s="52">
        <v>11025</v>
      </c>
      <c r="B2070" s="53"/>
      <c r="C2070" s="54"/>
      <c r="D2070" s="55" t="s">
        <v>878</v>
      </c>
      <c r="E2070" s="56"/>
      <c r="F2070" s="57"/>
      <c r="G2070" s="57"/>
      <c r="H2070" s="57"/>
      <c r="I2070" s="57"/>
      <c r="J2070" s="57"/>
      <c r="K2070" s="57"/>
      <c r="L2070" s="57"/>
      <c r="M2070" s="58"/>
      <c r="N2070" s="59"/>
      <c r="O2070" s="73"/>
    </row>
    <row r="2071" spans="1:15" ht="115.2" x14ac:dyDescent="0.3">
      <c r="A2071" s="52">
        <v>11026</v>
      </c>
      <c r="B2071" s="53"/>
      <c r="C2071" s="54"/>
      <c r="D2071" s="75" t="s">
        <v>1253</v>
      </c>
      <c r="E2071" s="56" t="s">
        <v>89</v>
      </c>
      <c r="F2071" s="57"/>
      <c r="G2071" s="57"/>
      <c r="H2071" s="57"/>
      <c r="I2071" s="57"/>
      <c r="J2071" s="57"/>
      <c r="K2071" s="57"/>
      <c r="L2071" s="57">
        <f>K2072+K2073</f>
        <v>2</v>
      </c>
      <c r="M2071" s="58">
        <v>1</v>
      </c>
      <c r="N2071" s="59"/>
      <c r="O2071" s="73">
        <f t="shared" ref="O2071" si="335">+ROUND(M2071*N2071,2)</f>
        <v>0</v>
      </c>
    </row>
    <row r="2072" spans="1:15" x14ac:dyDescent="0.3">
      <c r="A2072" s="52">
        <v>11027</v>
      </c>
      <c r="B2072" s="53"/>
      <c r="C2072" s="54"/>
      <c r="D2072" s="76" t="s">
        <v>1438</v>
      </c>
      <c r="E2072" s="56"/>
      <c r="F2072" s="57">
        <v>1</v>
      </c>
      <c r="G2072" s="57">
        <v>1</v>
      </c>
      <c r="H2072" s="57"/>
      <c r="I2072" s="57"/>
      <c r="J2072" s="57"/>
      <c r="K2072" s="57">
        <f>PRODUCT(F2072:I2072)</f>
        <v>1</v>
      </c>
      <c r="L2072" s="57"/>
      <c r="M2072" s="58"/>
      <c r="N2072" s="59"/>
      <c r="O2072" s="73"/>
    </row>
    <row r="2073" spans="1:15" x14ac:dyDescent="0.3">
      <c r="A2073" s="52">
        <v>11028</v>
      </c>
      <c r="B2073" s="53"/>
      <c r="C2073" s="54"/>
      <c r="D2073" s="76" t="s">
        <v>1439</v>
      </c>
      <c r="E2073" s="63"/>
      <c r="F2073" s="57">
        <v>1</v>
      </c>
      <c r="G2073" s="57">
        <v>1</v>
      </c>
      <c r="H2073" s="57"/>
      <c r="I2073" s="57"/>
      <c r="J2073" s="57"/>
      <c r="K2073" s="57">
        <f>PRODUCT(F2073:I2073)</f>
        <v>1</v>
      </c>
      <c r="L2073" s="57"/>
      <c r="M2073" s="58"/>
      <c r="N2073" s="59"/>
      <c r="O2073" s="73"/>
    </row>
    <row r="2074" spans="1:15" ht="158.4" x14ac:dyDescent="0.3">
      <c r="A2074" s="52">
        <v>11029</v>
      </c>
      <c r="B2074" s="53"/>
      <c r="C2074" s="54"/>
      <c r="D2074" s="75" t="s">
        <v>1256</v>
      </c>
      <c r="E2074" s="56" t="s">
        <v>89</v>
      </c>
      <c r="F2074" s="57"/>
      <c r="G2074" s="57"/>
      <c r="H2074" s="57"/>
      <c r="I2074" s="57"/>
      <c r="J2074" s="57"/>
      <c r="K2074" s="57"/>
      <c r="L2074" s="57">
        <f>K2075+K2076</f>
        <v>2</v>
      </c>
      <c r="M2074" s="58">
        <v>2</v>
      </c>
      <c r="N2074" s="59"/>
      <c r="O2074" s="73">
        <f>+ROUND(M2074*N2074,2)</f>
        <v>0</v>
      </c>
    </row>
    <row r="2075" spans="1:15" x14ac:dyDescent="0.3">
      <c r="A2075" s="52">
        <v>11030</v>
      </c>
      <c r="B2075" s="53"/>
      <c r="C2075" s="54"/>
      <c r="D2075" s="76" t="s">
        <v>1440</v>
      </c>
      <c r="E2075" s="56"/>
      <c r="F2075" s="57">
        <v>1</v>
      </c>
      <c r="G2075" s="57">
        <v>1</v>
      </c>
      <c r="H2075" s="57"/>
      <c r="I2075" s="57"/>
      <c r="J2075" s="57"/>
      <c r="K2075" s="57">
        <f>PRODUCT(F2075:I2075)</f>
        <v>1</v>
      </c>
      <c r="L2075" s="57"/>
      <c r="M2075" s="58"/>
      <c r="N2075" s="59"/>
      <c r="O2075" s="73"/>
    </row>
    <row r="2076" spans="1:15" x14ac:dyDescent="0.3">
      <c r="A2076" s="52">
        <v>11031</v>
      </c>
      <c r="B2076" s="53"/>
      <c r="C2076" s="54"/>
      <c r="D2076" s="76" t="s">
        <v>1441</v>
      </c>
      <c r="E2076" s="56"/>
      <c r="F2076" s="57">
        <v>1</v>
      </c>
      <c r="G2076" s="57">
        <v>1</v>
      </c>
      <c r="H2076" s="57"/>
      <c r="I2076" s="57"/>
      <c r="J2076" s="57"/>
      <c r="K2076" s="57">
        <f>PRODUCT(F2076:I2076)</f>
        <v>1</v>
      </c>
      <c r="L2076" s="57"/>
      <c r="M2076" s="58"/>
      <c r="N2076" s="59"/>
      <c r="O2076" s="73"/>
    </row>
    <row r="2077" spans="1:15" ht="158.4" x14ac:dyDescent="0.3">
      <c r="A2077" s="52">
        <v>11032</v>
      </c>
      <c r="B2077" s="53"/>
      <c r="C2077" s="54"/>
      <c r="D2077" s="75" t="s">
        <v>1259</v>
      </c>
      <c r="E2077" s="56" t="s">
        <v>89</v>
      </c>
      <c r="F2077" s="57"/>
      <c r="G2077" s="57"/>
      <c r="H2077" s="57"/>
      <c r="I2077" s="57"/>
      <c r="J2077" s="57"/>
      <c r="K2077" s="57"/>
      <c r="L2077" s="57">
        <f>K2078</f>
        <v>1</v>
      </c>
      <c r="M2077" s="58">
        <v>1</v>
      </c>
      <c r="N2077" s="59"/>
      <c r="O2077" s="73">
        <f>+ROUND(M2077*N2077,2)</f>
        <v>0</v>
      </c>
    </row>
    <row r="2078" spans="1:15" x14ac:dyDescent="0.3">
      <c r="A2078" s="52">
        <v>11033</v>
      </c>
      <c r="B2078" s="53"/>
      <c r="C2078" s="54"/>
      <c r="D2078" s="76" t="s">
        <v>1442</v>
      </c>
      <c r="E2078" s="56"/>
      <c r="F2078" s="57">
        <v>1</v>
      </c>
      <c r="G2078" s="57">
        <v>1</v>
      </c>
      <c r="H2078" s="57"/>
      <c r="I2078" s="57"/>
      <c r="J2078" s="57"/>
      <c r="K2078" s="57">
        <f>PRODUCT(F2078:I2078)</f>
        <v>1</v>
      </c>
      <c r="L2078" s="57"/>
      <c r="M2078" s="58"/>
      <c r="N2078" s="59"/>
      <c r="O2078" s="73"/>
    </row>
    <row r="2079" spans="1:15" x14ac:dyDescent="0.3">
      <c r="A2079" s="52">
        <v>11034</v>
      </c>
      <c r="B2079" s="53"/>
      <c r="C2079" s="54"/>
      <c r="D2079" s="55" t="s">
        <v>91</v>
      </c>
      <c r="E2079" s="63"/>
      <c r="F2079" s="57"/>
      <c r="G2079" s="57"/>
      <c r="H2079" s="57"/>
      <c r="I2079" s="57"/>
      <c r="J2079" s="57"/>
      <c r="K2079" s="57"/>
      <c r="L2079" s="57"/>
      <c r="M2079" s="58"/>
      <c r="N2079" s="59"/>
      <c r="O2079" s="73"/>
    </row>
    <row r="2080" spans="1:15" ht="187.2" x14ac:dyDescent="0.3">
      <c r="A2080" s="52">
        <v>11035</v>
      </c>
      <c r="B2080" s="53"/>
      <c r="C2080" s="54"/>
      <c r="D2080" s="75" t="s">
        <v>1261</v>
      </c>
      <c r="E2080" s="87" t="s">
        <v>89</v>
      </c>
      <c r="F2080" s="88"/>
      <c r="G2080" s="57"/>
      <c r="H2080" s="57"/>
      <c r="I2080" s="57"/>
      <c r="J2080" s="57"/>
      <c r="K2080" s="57"/>
      <c r="L2080" s="57">
        <f>SUM(K2081:K2083)</f>
        <v>3</v>
      </c>
      <c r="M2080" s="58">
        <v>3</v>
      </c>
      <c r="N2080" s="59"/>
      <c r="O2080" s="73">
        <f t="shared" ref="O2080" si="336">+ROUND(M2080*N2080,2)</f>
        <v>0</v>
      </c>
    </row>
    <row r="2081" spans="1:15" x14ac:dyDescent="0.3">
      <c r="A2081" s="52">
        <v>11036</v>
      </c>
      <c r="B2081" s="53"/>
      <c r="C2081" s="54"/>
      <c r="D2081" s="76" t="s">
        <v>1443</v>
      </c>
      <c r="E2081" s="56"/>
      <c r="F2081" s="57">
        <v>1</v>
      </c>
      <c r="G2081" s="57">
        <v>1</v>
      </c>
      <c r="H2081" s="57"/>
      <c r="I2081" s="57"/>
      <c r="J2081" s="57"/>
      <c r="K2081" s="57">
        <f>PRODUCT(F2081:I2081)</f>
        <v>1</v>
      </c>
      <c r="L2081" s="57"/>
      <c r="M2081" s="58"/>
      <c r="N2081" s="59"/>
      <c r="O2081" s="73"/>
    </row>
    <row r="2082" spans="1:15" x14ac:dyDescent="0.3">
      <c r="A2082" s="52">
        <v>11037</v>
      </c>
      <c r="B2082" s="53"/>
      <c r="C2082" s="54"/>
      <c r="D2082" s="76" t="s">
        <v>1444</v>
      </c>
      <c r="E2082" s="63"/>
      <c r="F2082" s="57">
        <v>1</v>
      </c>
      <c r="G2082" s="57">
        <v>1</v>
      </c>
      <c r="H2082" s="57"/>
      <c r="I2082" s="57"/>
      <c r="J2082" s="57"/>
      <c r="K2082" s="57">
        <f>PRODUCT(F2082:I2082)</f>
        <v>1</v>
      </c>
      <c r="L2082" s="57"/>
      <c r="M2082" s="58"/>
      <c r="N2082" s="59"/>
      <c r="O2082" s="73"/>
    </row>
    <row r="2083" spans="1:15" x14ac:dyDescent="0.3">
      <c r="A2083" s="52">
        <v>11038</v>
      </c>
      <c r="B2083" s="53"/>
      <c r="C2083" s="54"/>
      <c r="D2083" s="76" t="s">
        <v>1445</v>
      </c>
      <c r="E2083" s="63"/>
      <c r="F2083" s="57">
        <v>1</v>
      </c>
      <c r="G2083" s="57">
        <v>1</v>
      </c>
      <c r="H2083" s="57"/>
      <c r="I2083" s="57"/>
      <c r="J2083" s="57"/>
      <c r="K2083" s="57">
        <f>PRODUCT(F2083:I2083)</f>
        <v>1</v>
      </c>
      <c r="L2083" s="57"/>
      <c r="M2083" s="58"/>
      <c r="N2083" s="59"/>
      <c r="O2083" s="73"/>
    </row>
    <row r="2084" spans="1:15" ht="172.8" x14ac:dyDescent="0.3">
      <c r="A2084" s="52">
        <v>11039</v>
      </c>
      <c r="B2084" s="53"/>
      <c r="C2084" s="54"/>
      <c r="D2084" s="75" t="s">
        <v>1264</v>
      </c>
      <c r="E2084" s="87" t="s">
        <v>89</v>
      </c>
      <c r="F2084" s="88"/>
      <c r="G2084" s="57"/>
      <c r="H2084" s="57"/>
      <c r="I2084" s="57"/>
      <c r="J2084" s="57"/>
      <c r="K2084" s="57"/>
      <c r="L2084" s="57">
        <f>SUM(K2085:K2086)</f>
        <v>2</v>
      </c>
      <c r="M2084" s="58">
        <v>2</v>
      </c>
      <c r="N2084" s="59"/>
      <c r="O2084" s="73">
        <f>+ROUND(M2084*N2084,2)</f>
        <v>0</v>
      </c>
    </row>
    <row r="2085" spans="1:15" x14ac:dyDescent="0.3">
      <c r="A2085" s="52">
        <v>11040</v>
      </c>
      <c r="B2085" s="53"/>
      <c r="C2085" s="54"/>
      <c r="D2085" s="76" t="s">
        <v>1446</v>
      </c>
      <c r="E2085" s="87"/>
      <c r="F2085" s="57">
        <v>1</v>
      </c>
      <c r="G2085" s="57">
        <v>1</v>
      </c>
      <c r="H2085" s="57"/>
      <c r="I2085" s="57"/>
      <c r="J2085" s="57"/>
      <c r="K2085" s="57">
        <f>PRODUCT(F2085:I2085)</f>
        <v>1</v>
      </c>
      <c r="L2085" s="57"/>
      <c r="M2085" s="58"/>
      <c r="N2085" s="59"/>
      <c r="O2085" s="73"/>
    </row>
    <row r="2086" spans="1:15" x14ac:dyDescent="0.3">
      <c r="A2086" s="52">
        <v>11041</v>
      </c>
      <c r="B2086" s="53"/>
      <c r="C2086" s="54"/>
      <c r="D2086" s="76" t="s">
        <v>1447</v>
      </c>
      <c r="E2086" s="63"/>
      <c r="F2086" s="57">
        <v>1</v>
      </c>
      <c r="G2086" s="57">
        <v>1</v>
      </c>
      <c r="H2086" s="57"/>
      <c r="I2086" s="57"/>
      <c r="J2086" s="57"/>
      <c r="K2086" s="57">
        <f t="shared" ref="K2086" si="337">PRODUCT(F2086:I2086)</f>
        <v>1</v>
      </c>
      <c r="L2086" s="57"/>
      <c r="M2086" s="58"/>
      <c r="N2086" s="59"/>
      <c r="O2086" s="73"/>
    </row>
    <row r="2087" spans="1:15" ht="187.2" x14ac:dyDescent="0.3">
      <c r="A2087" s="52">
        <v>11042</v>
      </c>
      <c r="B2087" s="53"/>
      <c r="C2087" s="54"/>
      <c r="D2087" s="75" t="s">
        <v>1268</v>
      </c>
      <c r="E2087" s="87" t="s">
        <v>89</v>
      </c>
      <c r="F2087" s="88"/>
      <c r="G2087" s="57"/>
      <c r="H2087" s="57"/>
      <c r="I2087" s="57"/>
      <c r="J2087" s="57"/>
      <c r="K2087" s="57"/>
      <c r="L2087" s="57">
        <f>SUM(K2088:K2088)</f>
        <v>1</v>
      </c>
      <c r="M2087" s="58">
        <v>1</v>
      </c>
      <c r="N2087" s="59"/>
      <c r="O2087" s="73">
        <f t="shared" ref="O2087" si="338">+ROUND(M2087*N2087,2)</f>
        <v>0</v>
      </c>
    </row>
    <row r="2088" spans="1:15" x14ac:dyDescent="0.3">
      <c r="A2088" s="52">
        <v>11043</v>
      </c>
      <c r="B2088" s="53"/>
      <c r="C2088" s="54"/>
      <c r="D2088" s="76" t="s">
        <v>1448</v>
      </c>
      <c r="E2088" s="56"/>
      <c r="F2088" s="57">
        <v>1</v>
      </c>
      <c r="G2088" s="57">
        <v>1</v>
      </c>
      <c r="H2088" s="57"/>
      <c r="I2088" s="57"/>
      <c r="J2088" s="57"/>
      <c r="K2088" s="57">
        <f>PRODUCT(F2088:I2088)</f>
        <v>1</v>
      </c>
      <c r="L2088" s="57"/>
      <c r="M2088" s="58"/>
      <c r="N2088" s="59"/>
      <c r="O2088" s="73"/>
    </row>
    <row r="2089" spans="1:15" x14ac:dyDescent="0.3">
      <c r="A2089" s="52">
        <v>11044</v>
      </c>
      <c r="B2089" s="53"/>
      <c r="C2089" s="54"/>
      <c r="D2089" s="55" t="s">
        <v>1271</v>
      </c>
      <c r="E2089" s="56"/>
      <c r="F2089" s="57"/>
      <c r="G2089" s="57"/>
      <c r="H2089" s="57"/>
      <c r="I2089" s="57"/>
      <c r="J2089" s="57"/>
      <c r="K2089" s="57"/>
      <c r="L2089" s="57"/>
      <c r="M2089" s="58"/>
      <c r="N2089" s="59"/>
      <c r="O2089" s="73"/>
    </row>
    <row r="2090" spans="1:15" ht="115.2" x14ac:dyDescent="0.3">
      <c r="A2090" s="52">
        <v>11045</v>
      </c>
      <c r="B2090" s="53"/>
      <c r="C2090" s="54"/>
      <c r="D2090" s="60" t="s">
        <v>1273</v>
      </c>
      <c r="E2090" s="56" t="s">
        <v>36</v>
      </c>
      <c r="F2090" s="57"/>
      <c r="G2090" s="57"/>
      <c r="H2090" s="57"/>
      <c r="I2090" s="57"/>
      <c r="J2090" s="57"/>
      <c r="K2090" s="57"/>
      <c r="L2090" s="57">
        <f>SUM(J2091:J2092)</f>
        <v>741.99599999999998</v>
      </c>
      <c r="M2090" s="58">
        <v>741.99599999999998</v>
      </c>
      <c r="N2090" s="59"/>
      <c r="O2090" s="73">
        <f t="shared" ref="O2090" si="339">+ROUND(M2090*N2090,2)</f>
        <v>0</v>
      </c>
    </row>
    <row r="2091" spans="1:15" x14ac:dyDescent="0.3">
      <c r="A2091" s="52">
        <v>11046</v>
      </c>
      <c r="B2091" s="53"/>
      <c r="C2091" s="54"/>
      <c r="D2091" s="76" t="s">
        <v>1274</v>
      </c>
      <c r="E2091" s="56"/>
      <c r="F2091" s="57">
        <v>1</v>
      </c>
      <c r="G2091" s="57">
        <v>29.66</v>
      </c>
      <c r="H2091" s="57"/>
      <c r="I2091" s="57">
        <v>0.6</v>
      </c>
      <c r="J2091" s="57">
        <f t="shared" ref="J2091:J2092" si="340">PRODUCT(F2091:I2091)</f>
        <v>17.795999999999999</v>
      </c>
      <c r="K2091" s="57"/>
      <c r="L2091" s="57"/>
      <c r="M2091" s="58"/>
      <c r="N2091" s="59"/>
      <c r="O2091" s="73"/>
    </row>
    <row r="2092" spans="1:15" x14ac:dyDescent="0.3">
      <c r="A2092" s="52">
        <v>11047</v>
      </c>
      <c r="B2092" s="53"/>
      <c r="C2092" s="54"/>
      <c r="D2092" s="76" t="s">
        <v>1275</v>
      </c>
      <c r="E2092" s="56"/>
      <c r="F2092" s="57">
        <v>1</v>
      </c>
      <c r="G2092" s="57">
        <v>51</v>
      </c>
      <c r="H2092" s="57">
        <v>14.2</v>
      </c>
      <c r="I2092" s="57"/>
      <c r="J2092" s="57">
        <f t="shared" si="340"/>
        <v>724.19999999999993</v>
      </c>
      <c r="K2092" s="57"/>
      <c r="L2092" s="57"/>
      <c r="M2092" s="58"/>
      <c r="N2092" s="59"/>
      <c r="O2092" s="73"/>
    </row>
    <row r="2093" spans="1:15" x14ac:dyDescent="0.3">
      <c r="A2093" s="52">
        <v>11048</v>
      </c>
      <c r="B2093" s="53" t="s">
        <v>21</v>
      </c>
      <c r="C2093" s="61" t="s">
        <v>1449</v>
      </c>
      <c r="D2093" s="62" t="s">
        <v>1450</v>
      </c>
      <c r="E2093" s="63"/>
      <c r="F2093" s="86"/>
      <c r="G2093" s="64"/>
      <c r="H2093" s="64"/>
      <c r="I2093" s="64"/>
      <c r="J2093" s="64"/>
      <c r="K2093" s="65">
        <f>SUM(O2093:O2335)</f>
        <v>0</v>
      </c>
      <c r="L2093" s="64"/>
      <c r="M2093" s="66"/>
      <c r="N2093" s="67"/>
      <c r="O2093" s="67"/>
    </row>
    <row r="2094" spans="1:15" x14ac:dyDescent="0.3">
      <c r="A2094" s="52">
        <v>11049</v>
      </c>
      <c r="B2094" s="53" t="s">
        <v>21</v>
      </c>
      <c r="C2094" s="54" t="s">
        <v>1451</v>
      </c>
      <c r="D2094" s="55" t="s">
        <v>1452</v>
      </c>
      <c r="E2094" s="96"/>
      <c r="F2094" s="98"/>
      <c r="G2094" s="57"/>
      <c r="H2094" s="57"/>
      <c r="I2094" s="57"/>
      <c r="J2094" s="57"/>
      <c r="K2094" s="57"/>
      <c r="L2094" s="57"/>
      <c r="M2094" s="58"/>
      <c r="N2094" s="59"/>
      <c r="O2094" s="59"/>
    </row>
    <row r="2095" spans="1:15" x14ac:dyDescent="0.3">
      <c r="A2095" s="52">
        <v>11050</v>
      </c>
      <c r="B2095" s="53" t="s">
        <v>21</v>
      </c>
      <c r="C2095" s="54" t="s">
        <v>1453</v>
      </c>
      <c r="D2095" s="55" t="s">
        <v>1070</v>
      </c>
      <c r="E2095" s="96"/>
      <c r="F2095" s="98"/>
      <c r="G2095" s="57"/>
      <c r="H2095" s="57"/>
      <c r="I2095" s="57"/>
      <c r="J2095" s="57"/>
      <c r="K2095" s="57"/>
      <c r="L2095" s="57"/>
      <c r="M2095" s="58"/>
      <c r="N2095" s="59"/>
      <c r="O2095" s="59"/>
    </row>
    <row r="2096" spans="1:15" x14ac:dyDescent="0.3">
      <c r="A2096" s="52">
        <v>11051</v>
      </c>
      <c r="B2096" s="53" t="s">
        <v>21</v>
      </c>
      <c r="C2096" s="54" t="s">
        <v>1454</v>
      </c>
      <c r="D2096" s="55" t="s">
        <v>33</v>
      </c>
      <c r="E2096" s="63"/>
      <c r="F2096" s="57"/>
      <c r="G2096" s="57"/>
      <c r="H2096" s="57"/>
      <c r="I2096" s="57"/>
      <c r="J2096" s="57"/>
      <c r="K2096" s="57"/>
      <c r="L2096" s="57"/>
      <c r="M2096" s="66"/>
      <c r="N2096" s="67"/>
      <c r="O2096" s="67"/>
    </row>
    <row r="2097" spans="1:15" ht="115.2" x14ac:dyDescent="0.3">
      <c r="A2097" s="52">
        <v>11052</v>
      </c>
      <c r="B2097" s="53"/>
      <c r="C2097" s="54"/>
      <c r="D2097" s="60" t="s">
        <v>44</v>
      </c>
      <c r="E2097" s="63" t="s">
        <v>36</v>
      </c>
      <c r="F2097" s="57"/>
      <c r="G2097" s="57"/>
      <c r="H2097" s="57"/>
      <c r="I2097" s="57"/>
      <c r="J2097" s="57"/>
      <c r="K2097" s="57"/>
      <c r="L2097" s="57">
        <f>K2098</f>
        <v>4.0500000000000007</v>
      </c>
      <c r="M2097" s="58">
        <v>4.05</v>
      </c>
      <c r="N2097" s="59"/>
      <c r="O2097" s="73">
        <f>+ROUND(M2097*N2097,2)</f>
        <v>0</v>
      </c>
    </row>
    <row r="2098" spans="1:15" x14ac:dyDescent="0.3">
      <c r="A2098" s="52">
        <v>11053</v>
      </c>
      <c r="B2098" s="53"/>
      <c r="C2098" s="54"/>
      <c r="D2098" s="76" t="s">
        <v>1455</v>
      </c>
      <c r="E2098" s="63"/>
      <c r="F2098" s="57">
        <v>1</v>
      </c>
      <c r="G2098" s="57">
        <v>1.5</v>
      </c>
      <c r="H2098" s="57"/>
      <c r="I2098" s="57">
        <v>2.7</v>
      </c>
      <c r="J2098" s="57"/>
      <c r="K2098" s="57">
        <f>PRODUCT(F2098:I2098)</f>
        <v>4.0500000000000007</v>
      </c>
      <c r="L2098" s="57"/>
      <c r="M2098" s="58"/>
      <c r="N2098" s="59"/>
      <c r="O2098" s="73"/>
    </row>
    <row r="2099" spans="1:15" ht="72" x14ac:dyDescent="0.3">
      <c r="A2099" s="52">
        <v>11054</v>
      </c>
      <c r="B2099" s="53"/>
      <c r="C2099" s="54"/>
      <c r="D2099" s="75" t="s">
        <v>1075</v>
      </c>
      <c r="E2099" s="63" t="s">
        <v>36</v>
      </c>
      <c r="F2099" s="57"/>
      <c r="G2099" s="57"/>
      <c r="H2099" s="57"/>
      <c r="I2099" s="57"/>
      <c r="J2099" s="57"/>
      <c r="K2099" s="57"/>
      <c r="L2099" s="57">
        <f>K2100</f>
        <v>15.984075000000001</v>
      </c>
      <c r="M2099" s="58">
        <v>15.984</v>
      </c>
      <c r="N2099" s="59"/>
      <c r="O2099" s="73">
        <f>+ROUND(M2099*N2099,2)</f>
        <v>0</v>
      </c>
    </row>
    <row r="2100" spans="1:15" x14ac:dyDescent="0.3">
      <c r="A2100" s="52">
        <v>11055</v>
      </c>
      <c r="B2100" s="53"/>
      <c r="C2100" s="54"/>
      <c r="D2100" s="76" t="s">
        <v>1455</v>
      </c>
      <c r="E2100" s="63"/>
      <c r="F2100" s="57">
        <v>1</v>
      </c>
      <c r="G2100" s="57">
        <f>((4.965+4.486)*1.15)+1.575+2.318+(1.605*0.9*0.15)+(4.3*0.9*0.15)+(3.15*0.9*0.15)</f>
        <v>15.984075000000001</v>
      </c>
      <c r="H2100" s="57"/>
      <c r="I2100" s="57"/>
      <c r="J2100" s="57"/>
      <c r="K2100" s="57">
        <f>PRODUCT(F2100:I2100)</f>
        <v>15.984075000000001</v>
      </c>
      <c r="L2100" s="57"/>
      <c r="M2100" s="58"/>
      <c r="N2100" s="59"/>
      <c r="O2100" s="73"/>
    </row>
    <row r="2101" spans="1:15" ht="43.2" x14ac:dyDescent="0.3">
      <c r="A2101" s="52">
        <v>11056</v>
      </c>
      <c r="B2101" s="53"/>
      <c r="C2101" s="54"/>
      <c r="D2101" s="60" t="s">
        <v>1078</v>
      </c>
      <c r="E2101" s="63" t="s">
        <v>36</v>
      </c>
      <c r="F2101" s="57"/>
      <c r="G2101" s="57"/>
      <c r="H2101" s="57"/>
      <c r="I2101" s="57"/>
      <c r="J2101" s="57"/>
      <c r="K2101" s="57"/>
      <c r="L2101" s="57">
        <f>K2102</f>
        <v>24.84</v>
      </c>
      <c r="M2101" s="58">
        <v>24.84</v>
      </c>
      <c r="N2101" s="59"/>
      <c r="O2101" s="73">
        <f>+ROUND(M2101*N2101,2)</f>
        <v>0</v>
      </c>
    </row>
    <row r="2102" spans="1:15" x14ac:dyDescent="0.3">
      <c r="A2102" s="52">
        <v>11057</v>
      </c>
      <c r="B2102" s="53"/>
      <c r="C2102" s="54"/>
      <c r="D2102" s="76" t="s">
        <v>1455</v>
      </c>
      <c r="E2102" s="63"/>
      <c r="F2102" s="57">
        <v>1</v>
      </c>
      <c r="G2102" s="57">
        <f>(1.6+6.9+1.85)*2.4</f>
        <v>24.84</v>
      </c>
      <c r="H2102" s="57"/>
      <c r="I2102" s="57"/>
      <c r="J2102" s="57"/>
      <c r="K2102" s="57">
        <f>PRODUCT(F2102:I2102)</f>
        <v>24.84</v>
      </c>
      <c r="L2102" s="57"/>
      <c r="M2102" s="58"/>
      <c r="N2102" s="59"/>
      <c r="O2102" s="73"/>
    </row>
    <row r="2103" spans="1:15" ht="43.2" x14ac:dyDescent="0.3">
      <c r="A2103" s="52">
        <v>11058</v>
      </c>
      <c r="B2103" s="53"/>
      <c r="C2103" s="54"/>
      <c r="D2103" s="60" t="s">
        <v>1080</v>
      </c>
      <c r="E2103" s="63" t="s">
        <v>36</v>
      </c>
      <c r="F2103" s="57"/>
      <c r="G2103" s="57"/>
      <c r="H2103" s="57"/>
      <c r="I2103" s="57"/>
      <c r="J2103" s="57"/>
      <c r="K2103" s="57"/>
      <c r="L2103" s="57">
        <f>K2104</f>
        <v>52</v>
      </c>
      <c r="M2103" s="58">
        <v>52</v>
      </c>
      <c r="N2103" s="59"/>
      <c r="O2103" s="73">
        <f>+ROUND(M2103*N2103,2)</f>
        <v>0</v>
      </c>
    </row>
    <row r="2104" spans="1:15" x14ac:dyDescent="0.3">
      <c r="A2104" s="52">
        <v>11059</v>
      </c>
      <c r="B2104" s="53"/>
      <c r="C2104" s="54"/>
      <c r="D2104" s="76" t="s">
        <v>1455</v>
      </c>
      <c r="E2104" s="63"/>
      <c r="F2104" s="57">
        <v>2</v>
      </c>
      <c r="G2104" s="57">
        <v>26</v>
      </c>
      <c r="H2104" s="57"/>
      <c r="I2104" s="57"/>
      <c r="J2104" s="57"/>
      <c r="K2104" s="57">
        <f>PRODUCT(F2104:I2104)</f>
        <v>52</v>
      </c>
      <c r="L2104" s="57"/>
      <c r="M2104" s="58"/>
      <c r="N2104" s="59"/>
      <c r="O2104" s="73"/>
    </row>
    <row r="2105" spans="1:15" x14ac:dyDescent="0.3">
      <c r="A2105" s="52">
        <v>11060</v>
      </c>
      <c r="B2105" s="53"/>
      <c r="C2105" s="54"/>
      <c r="D2105" s="55" t="s">
        <v>55</v>
      </c>
      <c r="E2105" s="63"/>
      <c r="F2105" s="57"/>
      <c r="G2105" s="57"/>
      <c r="H2105" s="57"/>
      <c r="I2105" s="57"/>
      <c r="J2105" s="57"/>
      <c r="K2105" s="57"/>
      <c r="L2105" s="57"/>
      <c r="M2105" s="58"/>
      <c r="N2105" s="59"/>
      <c r="O2105" s="73"/>
    </row>
    <row r="2106" spans="1:15" x14ac:dyDescent="0.3">
      <c r="A2106" s="52">
        <v>11061</v>
      </c>
      <c r="B2106" s="53"/>
      <c r="C2106" s="54"/>
      <c r="D2106" s="55" t="s">
        <v>57</v>
      </c>
      <c r="E2106" s="63"/>
      <c r="F2106" s="57"/>
      <c r="G2106" s="57"/>
      <c r="H2106" s="57"/>
      <c r="I2106" s="57"/>
      <c r="J2106" s="57"/>
      <c r="K2106" s="57"/>
      <c r="L2106" s="57"/>
      <c r="M2106" s="58"/>
      <c r="N2106" s="59"/>
      <c r="O2106" s="73"/>
    </row>
    <row r="2107" spans="1:15" ht="244.8" x14ac:dyDescent="0.3">
      <c r="A2107" s="52">
        <v>11062</v>
      </c>
      <c r="B2107" s="53"/>
      <c r="C2107" s="54"/>
      <c r="D2107" s="75" t="s">
        <v>1456</v>
      </c>
      <c r="E2107" s="63" t="s">
        <v>89</v>
      </c>
      <c r="F2107" s="57">
        <v>1</v>
      </c>
      <c r="G2107" s="57"/>
      <c r="H2107" s="57"/>
      <c r="I2107" s="57"/>
      <c r="J2107" s="57">
        <f t="shared" ref="J2107:J2108" si="341">PRODUCT(F2107:I2107)</f>
        <v>1</v>
      </c>
      <c r="K2107" s="57"/>
      <c r="L2107" s="57">
        <f>+J2107</f>
        <v>1</v>
      </c>
      <c r="M2107" s="58">
        <v>1</v>
      </c>
      <c r="N2107" s="59"/>
      <c r="O2107" s="73">
        <f>+ROUND(M2107*N2107,2)</f>
        <v>0</v>
      </c>
    </row>
    <row r="2108" spans="1:15" ht="244.8" x14ac:dyDescent="0.3">
      <c r="A2108" s="52">
        <v>11063</v>
      </c>
      <c r="B2108" s="53"/>
      <c r="C2108" s="54"/>
      <c r="D2108" s="75" t="s">
        <v>1457</v>
      </c>
      <c r="E2108" s="63" t="s">
        <v>89</v>
      </c>
      <c r="F2108" s="57">
        <v>1</v>
      </c>
      <c r="G2108" s="57"/>
      <c r="H2108" s="57"/>
      <c r="I2108" s="57"/>
      <c r="J2108" s="57">
        <f t="shared" si="341"/>
        <v>1</v>
      </c>
      <c r="K2108" s="57"/>
      <c r="L2108" s="57">
        <f>+J2108</f>
        <v>1</v>
      </c>
      <c r="M2108" s="58">
        <v>1</v>
      </c>
      <c r="N2108" s="59"/>
      <c r="O2108" s="73">
        <f>+ROUND(M2108*N2108,2)</f>
        <v>0</v>
      </c>
    </row>
    <row r="2109" spans="1:15" x14ac:dyDescent="0.3">
      <c r="A2109" s="52">
        <v>11064</v>
      </c>
      <c r="B2109" s="53"/>
      <c r="C2109" s="54"/>
      <c r="D2109" s="55" t="s">
        <v>70</v>
      </c>
      <c r="E2109" s="63"/>
      <c r="F2109" s="57"/>
      <c r="G2109" s="57"/>
      <c r="H2109" s="57"/>
      <c r="I2109" s="57"/>
      <c r="J2109" s="57"/>
      <c r="K2109" s="57"/>
      <c r="L2109" s="57"/>
      <c r="M2109" s="66"/>
      <c r="N2109" s="67"/>
      <c r="O2109" s="67"/>
    </row>
    <row r="2110" spans="1:15" ht="86.4" x14ac:dyDescent="0.3">
      <c r="A2110" s="52">
        <v>11065</v>
      </c>
      <c r="B2110" s="53"/>
      <c r="C2110" s="54"/>
      <c r="D2110" s="75" t="s">
        <v>1458</v>
      </c>
      <c r="E2110" s="63" t="s">
        <v>36</v>
      </c>
      <c r="F2110" s="57">
        <v>1</v>
      </c>
      <c r="G2110" s="57">
        <v>11.8</v>
      </c>
      <c r="H2110" s="57">
        <v>1.9</v>
      </c>
      <c r="I2110" s="57"/>
      <c r="J2110" s="57">
        <f t="shared" ref="J2110" si="342">PRODUCT(F2110:I2110)</f>
        <v>22.42</v>
      </c>
      <c r="K2110" s="57"/>
      <c r="L2110" s="57">
        <f>+J2110</f>
        <v>22.42</v>
      </c>
      <c r="M2110" s="58">
        <v>22.42</v>
      </c>
      <c r="N2110" s="59"/>
      <c r="O2110" s="73">
        <f>+ROUND(M2110*N2110,2)</f>
        <v>0</v>
      </c>
    </row>
    <row r="2111" spans="1:15" x14ac:dyDescent="0.3">
      <c r="A2111" s="52">
        <v>11066</v>
      </c>
      <c r="B2111" s="53"/>
      <c r="C2111" s="54"/>
      <c r="D2111" s="55" t="s">
        <v>74</v>
      </c>
      <c r="E2111" s="63"/>
      <c r="F2111" s="57"/>
      <c r="G2111" s="57"/>
      <c r="H2111" s="57"/>
      <c r="I2111" s="57"/>
      <c r="J2111" s="57"/>
      <c r="K2111" s="57"/>
      <c r="L2111" s="57"/>
      <c r="M2111" s="66"/>
      <c r="N2111" s="67"/>
      <c r="O2111" s="67"/>
    </row>
    <row r="2112" spans="1:15" ht="172.8" x14ac:dyDescent="0.3">
      <c r="A2112" s="52">
        <v>11067</v>
      </c>
      <c r="B2112" s="53"/>
      <c r="C2112" s="54"/>
      <c r="D2112" s="75" t="s">
        <v>76</v>
      </c>
      <c r="E2112" s="63" t="s">
        <v>36</v>
      </c>
      <c r="F2112" s="57"/>
      <c r="G2112" s="57"/>
      <c r="H2112" s="57"/>
      <c r="I2112" s="57"/>
      <c r="J2112" s="57"/>
      <c r="K2112" s="57">
        <f>SUM(J2113:J2115)</f>
        <v>14.827499999999999</v>
      </c>
      <c r="L2112" s="57">
        <f>K2112</f>
        <v>14.827499999999999</v>
      </c>
      <c r="M2112" s="58">
        <v>14.827999999999999</v>
      </c>
      <c r="N2112" s="59"/>
      <c r="O2112" s="73">
        <f>+ROUND(M2112*N2112,2)</f>
        <v>0</v>
      </c>
    </row>
    <row r="2113" spans="1:15" x14ac:dyDescent="0.3">
      <c r="A2113" s="52">
        <v>11068</v>
      </c>
      <c r="B2113" s="53"/>
      <c r="C2113" s="54"/>
      <c r="D2113" s="76" t="s">
        <v>394</v>
      </c>
      <c r="E2113" s="63"/>
      <c r="F2113" s="57">
        <v>1</v>
      </c>
      <c r="G2113" s="57">
        <v>1.45</v>
      </c>
      <c r="H2113" s="57">
        <v>1.45</v>
      </c>
      <c r="I2113" s="57"/>
      <c r="J2113" s="57">
        <f>PRODUCT(F2113:I2113)</f>
        <v>2.1025</v>
      </c>
      <c r="K2113" s="57"/>
      <c r="L2113" s="57"/>
      <c r="M2113" s="58"/>
      <c r="N2113" s="59"/>
      <c r="O2113" s="73"/>
    </row>
    <row r="2114" spans="1:15" x14ac:dyDescent="0.3">
      <c r="A2114" s="52">
        <v>11069</v>
      </c>
      <c r="B2114" s="53"/>
      <c r="C2114" s="54"/>
      <c r="D2114" s="76" t="s">
        <v>394</v>
      </c>
      <c r="E2114" s="63"/>
      <c r="F2114" s="57">
        <v>1</v>
      </c>
      <c r="G2114" s="57">
        <v>1.75</v>
      </c>
      <c r="H2114" s="57">
        <v>2.2999999999999998</v>
      </c>
      <c r="I2114" s="57"/>
      <c r="J2114" s="57">
        <f>PRODUCT(F2114:I2114)</f>
        <v>4.0249999999999995</v>
      </c>
      <c r="K2114" s="57"/>
      <c r="L2114" s="57"/>
      <c r="M2114" s="58"/>
      <c r="N2114" s="59"/>
      <c r="O2114" s="73"/>
    </row>
    <row r="2115" spans="1:15" x14ac:dyDescent="0.3">
      <c r="A2115" s="52">
        <v>11070</v>
      </c>
      <c r="B2115" s="53"/>
      <c r="C2115" s="54"/>
      <c r="D2115" s="76" t="s">
        <v>1091</v>
      </c>
      <c r="E2115" s="56"/>
      <c r="F2115" s="57">
        <f>10+10</f>
        <v>20</v>
      </c>
      <c r="G2115" s="57">
        <v>1.45</v>
      </c>
      <c r="H2115" s="57">
        <v>0.3</v>
      </c>
      <c r="I2115" s="57"/>
      <c r="J2115" s="57">
        <f>PRODUCT(F2115:I2115)</f>
        <v>8.6999999999999993</v>
      </c>
      <c r="K2115" s="57"/>
      <c r="L2115" s="57"/>
      <c r="M2115" s="58"/>
      <c r="N2115" s="59"/>
      <c r="O2115" s="73"/>
    </row>
    <row r="2116" spans="1:15" ht="115.2" x14ac:dyDescent="0.3">
      <c r="A2116" s="52">
        <v>11071</v>
      </c>
      <c r="B2116" s="53"/>
      <c r="C2116" s="54"/>
      <c r="D2116" s="75" t="s">
        <v>1093</v>
      </c>
      <c r="E2116" s="63" t="s">
        <v>36</v>
      </c>
      <c r="F2116" s="57"/>
      <c r="G2116" s="57"/>
      <c r="H2116" s="57"/>
      <c r="I2116" s="57"/>
      <c r="J2116" s="57"/>
      <c r="K2116" s="57">
        <f>SUM(J2117:J2120)</f>
        <v>20.767499999999998</v>
      </c>
      <c r="L2116" s="57">
        <f>K2116</f>
        <v>20.767499999999998</v>
      </c>
      <c r="M2116" s="58">
        <v>20.768000000000001</v>
      </c>
      <c r="N2116" s="59"/>
      <c r="O2116" s="73">
        <f>+ROUND(M2116*N2116,2)</f>
        <v>0</v>
      </c>
    </row>
    <row r="2117" spans="1:15" x14ac:dyDescent="0.3">
      <c r="A2117" s="52">
        <v>11072</v>
      </c>
      <c r="B2117" s="53"/>
      <c r="C2117" s="54"/>
      <c r="D2117" s="76" t="s">
        <v>394</v>
      </c>
      <c r="E2117" s="63"/>
      <c r="F2117" s="57">
        <v>1</v>
      </c>
      <c r="G2117" s="57">
        <v>1.45</v>
      </c>
      <c r="H2117" s="57">
        <v>1.45</v>
      </c>
      <c r="I2117" s="57"/>
      <c r="J2117" s="57">
        <f>PRODUCT(F2117:I2117)</f>
        <v>2.1025</v>
      </c>
      <c r="K2117" s="57"/>
      <c r="L2117" s="57"/>
      <c r="M2117" s="58"/>
      <c r="N2117" s="59"/>
      <c r="O2117" s="73"/>
    </row>
    <row r="2118" spans="1:15" x14ac:dyDescent="0.3">
      <c r="A2118" s="52">
        <v>11073</v>
      </c>
      <c r="B2118" s="53"/>
      <c r="C2118" s="54"/>
      <c r="D2118" s="76" t="s">
        <v>394</v>
      </c>
      <c r="E2118" s="63"/>
      <c r="F2118" s="57">
        <v>1</v>
      </c>
      <c r="G2118" s="57">
        <v>1.75</v>
      </c>
      <c r="H2118" s="57">
        <v>2.2999999999999998</v>
      </c>
      <c r="I2118" s="57"/>
      <c r="J2118" s="57">
        <f>PRODUCT(F2118:I2118)</f>
        <v>4.0249999999999995</v>
      </c>
      <c r="K2118" s="57"/>
      <c r="L2118" s="57"/>
      <c r="M2118" s="58"/>
      <c r="N2118" s="59"/>
      <c r="O2118" s="73"/>
    </row>
    <row r="2119" spans="1:15" x14ac:dyDescent="0.3">
      <c r="A2119" s="52">
        <v>11074</v>
      </c>
      <c r="B2119" s="53"/>
      <c r="C2119" s="54"/>
      <c r="D2119" s="76" t="s">
        <v>393</v>
      </c>
      <c r="E2119" s="56"/>
      <c r="F2119" s="57">
        <f>10+10</f>
        <v>20</v>
      </c>
      <c r="G2119" s="57">
        <v>1.45</v>
      </c>
      <c r="H2119" s="57">
        <v>0.3</v>
      </c>
      <c r="I2119" s="57"/>
      <c r="J2119" s="57">
        <f>PRODUCT(F2119:I2119)</f>
        <v>8.6999999999999993</v>
      </c>
      <c r="K2119" s="57"/>
      <c r="L2119" s="57"/>
      <c r="M2119" s="58"/>
      <c r="N2119" s="59"/>
      <c r="O2119" s="73"/>
    </row>
    <row r="2120" spans="1:15" x14ac:dyDescent="0.3">
      <c r="A2120" s="52">
        <v>11075</v>
      </c>
      <c r="B2120" s="53"/>
      <c r="C2120" s="54"/>
      <c r="D2120" s="76" t="s">
        <v>399</v>
      </c>
      <c r="E2120" s="56"/>
      <c r="F2120" s="57">
        <v>22</v>
      </c>
      <c r="G2120" s="57">
        <v>1.5</v>
      </c>
      <c r="H2120" s="57">
        <v>0.18</v>
      </c>
      <c r="I2120" s="57"/>
      <c r="J2120" s="57">
        <f t="shared" ref="J2120" si="343">PRODUCT(F2120:I2120)</f>
        <v>5.9399999999999995</v>
      </c>
      <c r="K2120" s="57"/>
      <c r="L2120" s="57"/>
      <c r="M2120" s="58"/>
      <c r="N2120" s="59"/>
      <c r="O2120" s="73"/>
    </row>
    <row r="2121" spans="1:15" x14ac:dyDescent="0.3">
      <c r="A2121" s="52">
        <v>11076</v>
      </c>
      <c r="B2121" s="53"/>
      <c r="C2121" s="54"/>
      <c r="D2121" s="55" t="s">
        <v>408</v>
      </c>
      <c r="E2121" s="63"/>
      <c r="F2121" s="57"/>
      <c r="G2121" s="57"/>
      <c r="H2121" s="57"/>
      <c r="I2121" s="57"/>
      <c r="J2121" s="57"/>
      <c r="K2121" s="57"/>
      <c r="L2121" s="57"/>
      <c r="M2121" s="66"/>
      <c r="N2121" s="67"/>
      <c r="O2121" s="67"/>
    </row>
    <row r="2122" spans="1:15" ht="72" x14ac:dyDescent="0.3">
      <c r="A2122" s="52">
        <v>11077</v>
      </c>
      <c r="B2122" s="53"/>
      <c r="C2122" s="54"/>
      <c r="D2122" s="75" t="s">
        <v>1096</v>
      </c>
      <c r="E2122" s="87" t="s">
        <v>84</v>
      </c>
      <c r="F2122" s="88">
        <v>1</v>
      </c>
      <c r="G2122" s="57">
        <v>10.4</v>
      </c>
      <c r="H2122" s="57"/>
      <c r="I2122" s="57"/>
      <c r="J2122" s="57"/>
      <c r="K2122" s="57">
        <f>PRODUCT(F2122:I2122)</f>
        <v>10.4</v>
      </c>
      <c r="L2122" s="57">
        <f>K2122</f>
        <v>10.4</v>
      </c>
      <c r="M2122" s="58">
        <v>10.4</v>
      </c>
      <c r="N2122" s="59"/>
      <c r="O2122" s="73">
        <f>+ROUND(M2122*N2122,2)</f>
        <v>0</v>
      </c>
    </row>
    <row r="2123" spans="1:15" x14ac:dyDescent="0.3">
      <c r="A2123" s="52">
        <v>11078</v>
      </c>
      <c r="B2123" s="53"/>
      <c r="C2123" s="54" t="s">
        <v>1459</v>
      </c>
      <c r="D2123" s="55" t="s">
        <v>974</v>
      </c>
      <c r="E2123" s="63"/>
      <c r="F2123" s="57"/>
      <c r="G2123" s="57"/>
      <c r="H2123" s="57"/>
      <c r="I2123" s="57"/>
      <c r="J2123" s="57"/>
      <c r="K2123" s="57"/>
      <c r="L2123" s="57"/>
      <c r="M2123" s="66"/>
      <c r="N2123" s="67"/>
      <c r="O2123" s="67"/>
    </row>
    <row r="2124" spans="1:15" x14ac:dyDescent="0.3">
      <c r="A2124" s="52">
        <v>11079</v>
      </c>
      <c r="B2124" s="53"/>
      <c r="C2124" s="54" t="s">
        <v>1460</v>
      </c>
      <c r="D2124" s="55" t="s">
        <v>33</v>
      </c>
      <c r="E2124" s="63"/>
      <c r="F2124" s="57"/>
      <c r="G2124" s="57"/>
      <c r="H2124" s="57"/>
      <c r="I2124" s="57"/>
      <c r="J2124" s="57"/>
      <c r="K2124" s="57"/>
      <c r="L2124" s="57"/>
      <c r="M2124" s="66"/>
      <c r="N2124" s="67"/>
      <c r="O2124" s="67"/>
    </row>
    <row r="2125" spans="1:15" ht="43.2" x14ac:dyDescent="0.3">
      <c r="A2125" s="52">
        <v>11080</v>
      </c>
      <c r="B2125" s="53"/>
      <c r="C2125" s="54"/>
      <c r="D2125" s="60" t="s">
        <v>239</v>
      </c>
      <c r="E2125" s="63" t="s">
        <v>36</v>
      </c>
      <c r="F2125" s="57"/>
      <c r="G2125" s="57"/>
      <c r="H2125" s="57"/>
      <c r="I2125" s="57"/>
      <c r="J2125" s="57"/>
      <c r="K2125" s="57"/>
      <c r="L2125" s="57">
        <f>SUM(K2126:K2128)</f>
        <v>66.812000000000012</v>
      </c>
      <c r="M2125" s="58">
        <v>66.811999999999998</v>
      </c>
      <c r="N2125" s="59"/>
      <c r="O2125" s="73">
        <f>+ROUND(M2125*N2125,2)</f>
        <v>0</v>
      </c>
    </row>
    <row r="2126" spans="1:15" x14ac:dyDescent="0.3">
      <c r="A2126" s="52">
        <v>11081</v>
      </c>
      <c r="B2126" s="53"/>
      <c r="C2126" s="54"/>
      <c r="D2126" s="76" t="s">
        <v>1461</v>
      </c>
      <c r="E2126" s="63"/>
      <c r="F2126" s="57">
        <v>1</v>
      </c>
      <c r="G2126" s="57">
        <v>28.141999999999999</v>
      </c>
      <c r="H2126" s="57"/>
      <c r="I2126" s="57"/>
      <c r="J2126" s="57"/>
      <c r="K2126" s="57">
        <f>PRODUCT(F2126:I2126)</f>
        <v>28.141999999999999</v>
      </c>
      <c r="L2126" s="57"/>
      <c r="M2126" s="58"/>
      <c r="N2126" s="59"/>
      <c r="O2126" s="73"/>
    </row>
    <row r="2127" spans="1:15" x14ac:dyDescent="0.3">
      <c r="A2127" s="52">
        <v>11082</v>
      </c>
      <c r="B2127" s="53"/>
      <c r="C2127" s="54"/>
      <c r="D2127" s="76" t="s">
        <v>1462</v>
      </c>
      <c r="E2127" s="63"/>
      <c r="F2127" s="57">
        <v>1</v>
      </c>
      <c r="G2127" s="57">
        <v>19.335000000000001</v>
      </c>
      <c r="H2127" s="57"/>
      <c r="I2127" s="57"/>
      <c r="J2127" s="57"/>
      <c r="K2127" s="57">
        <f>PRODUCT(F2127:I2127)</f>
        <v>19.335000000000001</v>
      </c>
      <c r="L2127" s="57"/>
      <c r="M2127" s="58"/>
      <c r="N2127" s="59"/>
      <c r="O2127" s="73"/>
    </row>
    <row r="2128" spans="1:15" x14ac:dyDescent="0.3">
      <c r="A2128" s="52">
        <v>11083</v>
      </c>
      <c r="B2128" s="53"/>
      <c r="C2128" s="54"/>
      <c r="D2128" s="76" t="s">
        <v>1463</v>
      </c>
      <c r="E2128" s="63"/>
      <c r="F2128" s="57">
        <v>1</v>
      </c>
      <c r="G2128" s="57">
        <v>19.335000000000001</v>
      </c>
      <c r="H2128" s="57"/>
      <c r="I2128" s="57"/>
      <c r="J2128" s="57"/>
      <c r="K2128" s="57">
        <f>PRODUCT(F2128:I2128)</f>
        <v>19.335000000000001</v>
      </c>
      <c r="L2128" s="57"/>
      <c r="M2128" s="58"/>
      <c r="N2128" s="59"/>
      <c r="O2128" s="73"/>
    </row>
    <row r="2129" spans="1:15" ht="72" x14ac:dyDescent="0.3">
      <c r="A2129" s="52">
        <v>11084</v>
      </c>
      <c r="B2129" s="53"/>
      <c r="C2129" s="54"/>
      <c r="D2129" s="60" t="s">
        <v>1102</v>
      </c>
      <c r="E2129" s="63" t="s">
        <v>36</v>
      </c>
      <c r="F2129" s="57"/>
      <c r="G2129" s="57"/>
      <c r="H2129" s="57"/>
      <c r="I2129" s="57"/>
      <c r="J2129" s="57"/>
      <c r="K2129" s="57"/>
      <c r="L2129" s="57">
        <f>SUM(K2130:K2142)</f>
        <v>662.72749999999996</v>
      </c>
      <c r="M2129" s="58">
        <v>689.928</v>
      </c>
      <c r="N2129" s="59"/>
      <c r="O2129" s="73">
        <f>+ROUND(M2129*N2129,2)</f>
        <v>0</v>
      </c>
    </row>
    <row r="2130" spans="1:15" x14ac:dyDescent="0.3">
      <c r="A2130" s="52">
        <v>11085</v>
      </c>
      <c r="B2130" s="53"/>
      <c r="C2130" s="54"/>
      <c r="D2130" s="76" t="s">
        <v>1103</v>
      </c>
      <c r="E2130" s="63"/>
      <c r="F2130" s="57">
        <v>1</v>
      </c>
      <c r="G2130" s="57">
        <v>78.94</v>
      </c>
      <c r="H2130" s="57"/>
      <c r="I2130" s="57">
        <v>2.5</v>
      </c>
      <c r="J2130" s="57"/>
      <c r="K2130" s="57">
        <f t="shared" ref="K2130:K2132" si="344">PRODUCT(F2130:I2130)</f>
        <v>197.35</v>
      </c>
      <c r="L2130" s="57"/>
      <c r="M2130" s="58"/>
      <c r="N2130" s="59"/>
      <c r="O2130" s="73"/>
    </row>
    <row r="2131" spans="1:15" x14ac:dyDescent="0.3">
      <c r="A2131" s="52">
        <v>11086</v>
      </c>
      <c r="B2131" s="53"/>
      <c r="C2131" s="54"/>
      <c r="D2131" s="76" t="s">
        <v>1104</v>
      </c>
      <c r="E2131" s="63"/>
      <c r="F2131" s="57">
        <v>2</v>
      </c>
      <c r="G2131" s="57">
        <v>17.728999999999999</v>
      </c>
      <c r="H2131" s="57"/>
      <c r="I2131" s="57">
        <v>0.5</v>
      </c>
      <c r="J2131" s="57"/>
      <c r="K2131" s="57">
        <f t="shared" si="344"/>
        <v>17.728999999999999</v>
      </c>
      <c r="L2131" s="57"/>
      <c r="M2131" s="58"/>
      <c r="N2131" s="59"/>
      <c r="O2131" s="73"/>
    </row>
    <row r="2132" spans="1:15" x14ac:dyDescent="0.3">
      <c r="A2132" s="52">
        <v>11087</v>
      </c>
      <c r="B2132" s="53"/>
      <c r="C2132" s="54"/>
      <c r="D2132" s="76" t="s">
        <v>1105</v>
      </c>
      <c r="E2132" s="63"/>
      <c r="F2132" s="57">
        <v>2</v>
      </c>
      <c r="G2132" s="57">
        <v>47.268999999999998</v>
      </c>
      <c r="H2132" s="57"/>
      <c r="I2132" s="57"/>
      <c r="J2132" s="57"/>
      <c r="K2132" s="57">
        <f t="shared" si="344"/>
        <v>94.537999999999997</v>
      </c>
      <c r="L2132" s="57"/>
      <c r="M2132" s="58"/>
      <c r="N2132" s="59"/>
      <c r="O2132" s="73"/>
    </row>
    <row r="2133" spans="1:15" ht="57.6" x14ac:dyDescent="0.3">
      <c r="A2133" s="52">
        <v>11088</v>
      </c>
      <c r="B2133" s="53"/>
      <c r="C2133" s="54"/>
      <c r="D2133" s="60" t="s">
        <v>1106</v>
      </c>
      <c r="E2133" s="63" t="s">
        <v>36</v>
      </c>
      <c r="F2133" s="57"/>
      <c r="G2133" s="57"/>
      <c r="H2133" s="57"/>
      <c r="I2133" s="57"/>
      <c r="J2133" s="57"/>
      <c r="K2133" s="57"/>
      <c r="L2133" s="57">
        <f>SUM(K2134:K2136)</f>
        <v>260.673</v>
      </c>
      <c r="M2133" s="58">
        <v>260.673</v>
      </c>
      <c r="N2133" s="59"/>
      <c r="O2133" s="73">
        <f>+ROUND(M2133*N2133,2)</f>
        <v>0</v>
      </c>
    </row>
    <row r="2134" spans="1:15" x14ac:dyDescent="0.3">
      <c r="A2134" s="52">
        <v>11089</v>
      </c>
      <c r="B2134" s="53"/>
      <c r="C2134" s="54"/>
      <c r="D2134" s="76" t="s">
        <v>1461</v>
      </c>
      <c r="E2134" s="63"/>
      <c r="F2134" s="57">
        <v>1</v>
      </c>
      <c r="G2134" s="57">
        <v>38.765999999999998</v>
      </c>
      <c r="H2134" s="57"/>
      <c r="I2134" s="57"/>
      <c r="J2134" s="57"/>
      <c r="K2134" s="57">
        <f>PRODUCT(F2134:I2134)</f>
        <v>38.765999999999998</v>
      </c>
      <c r="L2134" s="57"/>
      <c r="M2134" s="58"/>
      <c r="N2134" s="59"/>
      <c r="O2134" s="73"/>
    </row>
    <row r="2135" spans="1:15" ht="57.6" x14ac:dyDescent="0.3">
      <c r="A2135" s="52">
        <v>11090</v>
      </c>
      <c r="B2135" s="53"/>
      <c r="C2135" s="54"/>
      <c r="D2135" s="60" t="s">
        <v>1107</v>
      </c>
      <c r="E2135" s="63" t="s">
        <v>36</v>
      </c>
      <c r="F2135" s="57"/>
      <c r="G2135" s="57"/>
      <c r="H2135" s="57"/>
      <c r="I2135" s="57"/>
      <c r="J2135" s="57"/>
      <c r="K2135" s="57"/>
      <c r="L2135" s="57">
        <f>SUM(K2136:K2142)</f>
        <v>314.34449999999998</v>
      </c>
      <c r="M2135" s="58">
        <v>341.54500000000002</v>
      </c>
      <c r="N2135" s="59"/>
      <c r="O2135" s="73">
        <f>+ROUND(M2135*N2135,2)</f>
        <v>0</v>
      </c>
    </row>
    <row r="2136" spans="1:15" x14ac:dyDescent="0.3">
      <c r="A2136" s="52">
        <v>11091</v>
      </c>
      <c r="B2136" s="53"/>
      <c r="C2136" s="54"/>
      <c r="D2136" s="76" t="s">
        <v>1461</v>
      </c>
      <c r="E2136" s="63"/>
      <c r="F2136" s="57">
        <v>1</v>
      </c>
      <c r="G2136" s="57">
        <v>221.90700000000001</v>
      </c>
      <c r="H2136" s="57"/>
      <c r="I2136" s="57"/>
      <c r="J2136" s="57"/>
      <c r="K2136" s="57">
        <f>PRODUCT(F2136:I2136)</f>
        <v>221.90700000000001</v>
      </c>
      <c r="L2136" s="57"/>
      <c r="M2136" s="58"/>
      <c r="N2136" s="59"/>
      <c r="O2136" s="73"/>
    </row>
    <row r="2137" spans="1:15" ht="43.2" x14ac:dyDescent="0.3">
      <c r="A2137" s="52">
        <v>11092</v>
      </c>
      <c r="B2137" s="53"/>
      <c r="C2137" s="54"/>
      <c r="D2137" s="60" t="s">
        <v>1108</v>
      </c>
      <c r="E2137" s="63" t="s">
        <v>36</v>
      </c>
      <c r="F2137" s="57"/>
      <c r="G2137" s="57"/>
      <c r="H2137" s="57"/>
      <c r="I2137" s="57"/>
      <c r="J2137" s="57"/>
      <c r="K2137" s="57"/>
      <c r="L2137" s="57">
        <f>SUM(K2138:K2142)</f>
        <v>92.437499999999986</v>
      </c>
      <c r="M2137" s="58">
        <v>119.63800000000001</v>
      </c>
      <c r="N2137" s="59"/>
      <c r="O2137" s="73">
        <f>+ROUND(M2137*N2137,2)</f>
        <v>0</v>
      </c>
    </row>
    <row r="2138" spans="1:15" x14ac:dyDescent="0.3">
      <c r="A2138" s="52">
        <v>11093</v>
      </c>
      <c r="B2138" s="53"/>
      <c r="C2138" s="54"/>
      <c r="D2138" s="76" t="s">
        <v>1464</v>
      </c>
      <c r="E2138" s="63"/>
      <c r="F2138" s="57">
        <v>2</v>
      </c>
      <c r="G2138" s="57">
        <v>3.2</v>
      </c>
      <c r="H2138" s="57"/>
      <c r="I2138" s="57">
        <v>4.25</v>
      </c>
      <c r="J2138" s="57"/>
      <c r="K2138" s="57">
        <f>PRODUCT(F4690:I4690)</f>
        <v>0</v>
      </c>
      <c r="L2138" s="57"/>
      <c r="M2138" s="58"/>
      <c r="N2138" s="59"/>
      <c r="O2138" s="73"/>
    </row>
    <row r="2139" spans="1:15" x14ac:dyDescent="0.3">
      <c r="A2139" s="52">
        <v>11094</v>
      </c>
      <c r="B2139" s="53"/>
      <c r="C2139" s="54"/>
      <c r="D2139" s="76" t="s">
        <v>1465</v>
      </c>
      <c r="E2139" s="63"/>
      <c r="F2139" s="57">
        <v>1</v>
      </c>
      <c r="G2139" s="57">
        <v>17.399999999999999</v>
      </c>
      <c r="H2139" s="57"/>
      <c r="I2139" s="57">
        <v>4.25</v>
      </c>
      <c r="J2139" s="57"/>
      <c r="K2139" s="57">
        <f>PRODUCT(F2139:I2139)</f>
        <v>73.949999999999989</v>
      </c>
      <c r="L2139" s="57"/>
      <c r="M2139" s="58"/>
      <c r="N2139" s="59"/>
      <c r="O2139" s="73"/>
    </row>
    <row r="2140" spans="1:15" ht="57.6" x14ac:dyDescent="0.3">
      <c r="A2140" s="52">
        <v>11095</v>
      </c>
      <c r="B2140" s="53"/>
      <c r="C2140" s="54"/>
      <c r="D2140" s="60" t="s">
        <v>1111</v>
      </c>
      <c r="E2140" s="63" t="s">
        <v>36</v>
      </c>
      <c r="F2140" s="57"/>
      <c r="G2140" s="57"/>
      <c r="H2140" s="57"/>
      <c r="I2140" s="57"/>
      <c r="J2140" s="57"/>
      <c r="K2140" s="57"/>
      <c r="L2140" s="57">
        <f>SUM(K2141:K2142)</f>
        <v>18.487499999999997</v>
      </c>
      <c r="M2140" s="58">
        <v>18.488</v>
      </c>
      <c r="N2140" s="59"/>
      <c r="O2140" s="73">
        <f>+ROUND(M2140*N2140,2)</f>
        <v>0</v>
      </c>
    </row>
    <row r="2141" spans="1:15" x14ac:dyDescent="0.3">
      <c r="A2141" s="52">
        <v>11096</v>
      </c>
      <c r="B2141" s="53"/>
      <c r="C2141" s="54"/>
      <c r="D2141" s="76" t="s">
        <v>1112</v>
      </c>
      <c r="E2141" s="63"/>
      <c r="F2141" s="57">
        <v>1</v>
      </c>
      <c r="G2141" s="57">
        <v>7.25</v>
      </c>
      <c r="H2141" s="57"/>
      <c r="I2141" s="57">
        <v>2.0499999999999998</v>
      </c>
      <c r="J2141" s="57"/>
      <c r="K2141" s="57">
        <f>PRODUCT(F2141:I2141)</f>
        <v>14.862499999999999</v>
      </c>
      <c r="L2141" s="57"/>
      <c r="M2141" s="58"/>
      <c r="N2141" s="59"/>
      <c r="O2141" s="73"/>
    </row>
    <row r="2142" spans="1:15" x14ac:dyDescent="0.3">
      <c r="A2142" s="52">
        <v>11097</v>
      </c>
      <c r="B2142" s="53"/>
      <c r="C2142" s="54"/>
      <c r="D2142" s="76" t="s">
        <v>1113</v>
      </c>
      <c r="E2142" s="63"/>
      <c r="F2142" s="57">
        <v>1</v>
      </c>
      <c r="G2142" s="57">
        <f>0.5*7.25</f>
        <v>3.625</v>
      </c>
      <c r="H2142" s="57"/>
      <c r="I2142" s="57"/>
      <c r="J2142" s="57"/>
      <c r="K2142" s="57">
        <f>PRODUCT(F2142:I2142)</f>
        <v>3.625</v>
      </c>
      <c r="L2142" s="57"/>
      <c r="M2142" s="58"/>
      <c r="N2142" s="59"/>
      <c r="O2142" s="73"/>
    </row>
    <row r="2143" spans="1:15" ht="72" x14ac:dyDescent="0.3">
      <c r="A2143" s="52">
        <v>11098</v>
      </c>
      <c r="B2143" s="53"/>
      <c r="C2143" s="54"/>
      <c r="D2143" s="60" t="s">
        <v>1466</v>
      </c>
      <c r="E2143" s="63" t="s">
        <v>89</v>
      </c>
      <c r="F2143" s="57">
        <v>1</v>
      </c>
      <c r="G2143" s="57"/>
      <c r="H2143" s="57"/>
      <c r="I2143" s="57"/>
      <c r="J2143" s="57">
        <f t="shared" ref="J2143:J2147" si="345">PRODUCT(F2143:I2143)</f>
        <v>1</v>
      </c>
      <c r="K2143" s="57"/>
      <c r="L2143" s="57">
        <f t="shared" ref="L2143:L2147" si="346">+J2143</f>
        <v>1</v>
      </c>
      <c r="M2143" s="58">
        <v>1</v>
      </c>
      <c r="N2143" s="59"/>
      <c r="O2143" s="73">
        <f t="shared" ref="O2143:O2147" si="347">+ROUND(M2143*N2143,2)</f>
        <v>0</v>
      </c>
    </row>
    <row r="2144" spans="1:15" ht="72" x14ac:dyDescent="0.3">
      <c r="A2144" s="52">
        <v>11099</v>
      </c>
      <c r="B2144" s="53"/>
      <c r="C2144" s="54"/>
      <c r="D2144" s="75" t="s">
        <v>1117</v>
      </c>
      <c r="E2144" s="63" t="s">
        <v>36</v>
      </c>
      <c r="F2144" s="57">
        <v>1</v>
      </c>
      <c r="G2144" s="57">
        <v>10.195</v>
      </c>
      <c r="H2144" s="57"/>
      <c r="I2144" s="57">
        <v>2</v>
      </c>
      <c r="J2144" s="57">
        <f t="shared" si="345"/>
        <v>20.39</v>
      </c>
      <c r="K2144" s="57"/>
      <c r="L2144" s="57">
        <f t="shared" si="346"/>
        <v>20.39</v>
      </c>
      <c r="M2144" s="58">
        <v>20.39</v>
      </c>
      <c r="N2144" s="59"/>
      <c r="O2144" s="73">
        <f t="shared" si="347"/>
        <v>0</v>
      </c>
    </row>
    <row r="2145" spans="1:15" ht="43.2" x14ac:dyDescent="0.3">
      <c r="A2145" s="52">
        <v>11100</v>
      </c>
      <c r="B2145" s="53"/>
      <c r="C2145" s="54"/>
      <c r="D2145" s="75" t="s">
        <v>1119</v>
      </c>
      <c r="E2145" s="63" t="s">
        <v>36</v>
      </c>
      <c r="F2145" s="57">
        <v>1</v>
      </c>
      <c r="G2145" s="57">
        <v>13.86</v>
      </c>
      <c r="H2145" s="57"/>
      <c r="I2145" s="57"/>
      <c r="J2145" s="57">
        <f t="shared" si="345"/>
        <v>13.86</v>
      </c>
      <c r="K2145" s="57"/>
      <c r="L2145" s="57">
        <f t="shared" si="346"/>
        <v>13.86</v>
      </c>
      <c r="M2145" s="58">
        <v>13.86</v>
      </c>
      <c r="N2145" s="59"/>
      <c r="O2145" s="73">
        <f t="shared" si="347"/>
        <v>0</v>
      </c>
    </row>
    <row r="2146" spans="1:15" ht="57.6" x14ac:dyDescent="0.3">
      <c r="A2146" s="52">
        <v>11101</v>
      </c>
      <c r="B2146" s="53"/>
      <c r="C2146" s="54"/>
      <c r="D2146" s="60" t="s">
        <v>1121</v>
      </c>
      <c r="E2146" s="63" t="s">
        <v>84</v>
      </c>
      <c r="F2146" s="57">
        <v>1</v>
      </c>
      <c r="G2146" s="57">
        <v>23.254000000000001</v>
      </c>
      <c r="H2146" s="57"/>
      <c r="I2146" s="57"/>
      <c r="J2146" s="57">
        <f t="shared" si="345"/>
        <v>23.254000000000001</v>
      </c>
      <c r="K2146" s="57"/>
      <c r="L2146" s="57">
        <f t="shared" si="346"/>
        <v>23.254000000000001</v>
      </c>
      <c r="M2146" s="58">
        <v>23.254000000000001</v>
      </c>
      <c r="N2146" s="59"/>
      <c r="O2146" s="73">
        <f t="shared" si="347"/>
        <v>0</v>
      </c>
    </row>
    <row r="2147" spans="1:15" ht="43.2" x14ac:dyDescent="0.3">
      <c r="A2147" s="52">
        <v>11102</v>
      </c>
      <c r="B2147" s="53"/>
      <c r="C2147" s="54"/>
      <c r="D2147" s="75" t="s">
        <v>1123</v>
      </c>
      <c r="E2147" s="63" t="s">
        <v>84</v>
      </c>
      <c r="F2147" s="57">
        <v>1</v>
      </c>
      <c r="G2147" s="57">
        <v>22.888000000000002</v>
      </c>
      <c r="H2147" s="57"/>
      <c r="I2147" s="57"/>
      <c r="J2147" s="57">
        <f t="shared" si="345"/>
        <v>22.888000000000002</v>
      </c>
      <c r="K2147" s="57"/>
      <c r="L2147" s="57">
        <f t="shared" si="346"/>
        <v>22.888000000000002</v>
      </c>
      <c r="M2147" s="58">
        <v>22.888000000000002</v>
      </c>
      <c r="N2147" s="59"/>
      <c r="O2147" s="73">
        <f t="shared" si="347"/>
        <v>0</v>
      </c>
    </row>
    <row r="2148" spans="1:15" x14ac:dyDescent="0.3">
      <c r="A2148" s="52">
        <v>11103</v>
      </c>
      <c r="B2148" s="53"/>
      <c r="C2148" s="54" t="s">
        <v>1467</v>
      </c>
      <c r="D2148" s="55" t="s">
        <v>55</v>
      </c>
      <c r="E2148" s="63"/>
      <c r="F2148" s="57"/>
      <c r="G2148" s="57"/>
      <c r="H2148" s="57"/>
      <c r="I2148" s="57"/>
      <c r="J2148" s="57"/>
      <c r="K2148" s="57"/>
      <c r="L2148" s="57"/>
      <c r="M2148" s="66"/>
      <c r="N2148" s="67"/>
      <c r="O2148" s="67"/>
    </row>
    <row r="2149" spans="1:15" x14ac:dyDescent="0.3">
      <c r="A2149" s="52">
        <v>11104</v>
      </c>
      <c r="B2149" s="53"/>
      <c r="C2149" s="54" t="s">
        <v>1468</v>
      </c>
      <c r="D2149" s="55" t="s">
        <v>57</v>
      </c>
      <c r="E2149" s="63"/>
      <c r="F2149" s="57"/>
      <c r="G2149" s="57"/>
      <c r="H2149" s="57"/>
      <c r="I2149" s="57"/>
      <c r="J2149" s="57"/>
      <c r="K2149" s="57"/>
      <c r="L2149" s="57"/>
      <c r="M2149" s="66"/>
      <c r="N2149" s="67"/>
      <c r="O2149" s="67"/>
    </row>
    <row r="2150" spans="1:15" ht="230.4" x14ac:dyDescent="0.3">
      <c r="A2150" s="52">
        <v>11105</v>
      </c>
      <c r="B2150" s="53"/>
      <c r="C2150" s="54"/>
      <c r="D2150" s="75" t="s">
        <v>1127</v>
      </c>
      <c r="E2150" s="56" t="s">
        <v>36</v>
      </c>
      <c r="F2150" s="57"/>
      <c r="G2150" s="57"/>
      <c r="H2150" s="57"/>
      <c r="I2150" s="57"/>
      <c r="J2150" s="57"/>
      <c r="K2150" s="57"/>
      <c r="L2150" s="57">
        <f>SUM(K2151:K2154)</f>
        <v>34.75</v>
      </c>
      <c r="M2150" s="58">
        <v>34.75</v>
      </c>
      <c r="N2150" s="59"/>
      <c r="O2150" s="73">
        <f>+ROUND(M2150*N2150,2)</f>
        <v>0</v>
      </c>
    </row>
    <row r="2151" spans="1:15" x14ac:dyDescent="0.3">
      <c r="A2151" s="52">
        <v>11106</v>
      </c>
      <c r="B2151" s="53"/>
      <c r="C2151" s="54"/>
      <c r="D2151" s="76" t="s">
        <v>1469</v>
      </c>
      <c r="E2151" s="56"/>
      <c r="F2151" s="57">
        <v>1</v>
      </c>
      <c r="G2151" s="57">
        <v>7.35</v>
      </c>
      <c r="H2151" s="57"/>
      <c r="I2151" s="57">
        <v>2.5</v>
      </c>
      <c r="J2151" s="57"/>
      <c r="K2151" s="57">
        <f>PRODUCT(F2151:I2151)</f>
        <v>18.375</v>
      </c>
      <c r="L2151" s="57"/>
      <c r="M2151" s="58"/>
      <c r="N2151" s="59"/>
      <c r="O2151" s="73"/>
    </row>
    <row r="2152" spans="1:15" x14ac:dyDescent="0.3">
      <c r="A2152" s="52">
        <v>11107</v>
      </c>
      <c r="B2152" s="53"/>
      <c r="C2152" s="54"/>
      <c r="D2152" s="76" t="s">
        <v>1470</v>
      </c>
      <c r="E2152" s="56"/>
      <c r="F2152" s="57">
        <v>1</v>
      </c>
      <c r="G2152" s="57">
        <f>1.2*2</f>
        <v>2.4</v>
      </c>
      <c r="H2152" s="57"/>
      <c r="I2152" s="57">
        <v>2.5</v>
      </c>
      <c r="J2152" s="57"/>
      <c r="K2152" s="57">
        <f t="shared" ref="K2152:K2154" si="348">PRODUCT(F2152:I2152)</f>
        <v>6</v>
      </c>
      <c r="L2152" s="57"/>
      <c r="M2152" s="58"/>
      <c r="N2152" s="59"/>
      <c r="O2152" s="73"/>
    </row>
    <row r="2153" spans="1:15" x14ac:dyDescent="0.3">
      <c r="A2153" s="52">
        <v>11108</v>
      </c>
      <c r="B2153" s="53"/>
      <c r="C2153" s="54"/>
      <c r="D2153" s="76" t="s">
        <v>1471</v>
      </c>
      <c r="E2153" s="56"/>
      <c r="F2153" s="57">
        <v>1</v>
      </c>
      <c r="G2153" s="57">
        <f>1.2*2</f>
        <v>2.4</v>
      </c>
      <c r="H2153" s="57"/>
      <c r="I2153" s="57">
        <v>2.5</v>
      </c>
      <c r="J2153" s="57"/>
      <c r="K2153" s="57">
        <f t="shared" si="348"/>
        <v>6</v>
      </c>
      <c r="L2153" s="57"/>
      <c r="M2153" s="58"/>
      <c r="N2153" s="59"/>
      <c r="O2153" s="73"/>
    </row>
    <row r="2154" spans="1:15" x14ac:dyDescent="0.3">
      <c r="A2154" s="52">
        <v>11109</v>
      </c>
      <c r="B2154" s="53"/>
      <c r="C2154" s="54"/>
      <c r="D2154" s="76" t="s">
        <v>1472</v>
      </c>
      <c r="E2154" s="56"/>
      <c r="F2154" s="57">
        <v>1</v>
      </c>
      <c r="G2154" s="57">
        <v>1.75</v>
      </c>
      <c r="H2154" s="57"/>
      <c r="I2154" s="57">
        <v>2.5</v>
      </c>
      <c r="J2154" s="57"/>
      <c r="K2154" s="57">
        <f t="shared" si="348"/>
        <v>4.375</v>
      </c>
      <c r="L2154" s="57"/>
      <c r="M2154" s="58"/>
      <c r="N2154" s="59"/>
      <c r="O2154" s="73"/>
    </row>
    <row r="2155" spans="1:15" ht="230.4" x14ac:dyDescent="0.3">
      <c r="A2155" s="52">
        <v>11110</v>
      </c>
      <c r="B2155" s="53"/>
      <c r="C2155" s="54"/>
      <c r="D2155" s="75" t="s">
        <v>296</v>
      </c>
      <c r="E2155" s="56" t="s">
        <v>36</v>
      </c>
      <c r="F2155" s="57"/>
      <c r="G2155" s="57"/>
      <c r="H2155" s="57"/>
      <c r="I2155" s="57"/>
      <c r="J2155" s="57"/>
      <c r="K2155" s="57"/>
      <c r="L2155" s="57">
        <f>SUM(K2156:K2160)</f>
        <v>126.1125</v>
      </c>
      <c r="M2155" s="58">
        <v>126.113</v>
      </c>
      <c r="N2155" s="59"/>
      <c r="O2155" s="73">
        <f>+ROUND(M2155*N2155,2)</f>
        <v>0</v>
      </c>
    </row>
    <row r="2156" spans="1:15" x14ac:dyDescent="0.3">
      <c r="A2156" s="52">
        <v>11111</v>
      </c>
      <c r="B2156" s="53"/>
      <c r="C2156" s="54"/>
      <c r="D2156" s="76" t="s">
        <v>1473</v>
      </c>
      <c r="E2156" s="56"/>
      <c r="F2156" s="57">
        <v>1</v>
      </c>
      <c r="G2156" s="57">
        <v>16.649999999999999</v>
      </c>
      <c r="H2156" s="57"/>
      <c r="I2156" s="57">
        <v>2.5</v>
      </c>
      <c r="J2156" s="57"/>
      <c r="K2156" s="57">
        <f>PRODUCT(F2156:I2156)</f>
        <v>41.625</v>
      </c>
      <c r="L2156" s="57"/>
      <c r="M2156" s="58"/>
      <c r="N2156" s="59"/>
      <c r="O2156" s="73"/>
    </row>
    <row r="2157" spans="1:15" x14ac:dyDescent="0.3">
      <c r="A2157" s="52">
        <v>11112</v>
      </c>
      <c r="B2157" s="53"/>
      <c r="C2157" s="54"/>
      <c r="D2157" s="76" t="s">
        <v>1474</v>
      </c>
      <c r="E2157" s="56"/>
      <c r="F2157" s="57">
        <v>1</v>
      </c>
      <c r="G2157" s="57">
        <v>22.79</v>
      </c>
      <c r="H2157" s="57"/>
      <c r="I2157" s="57">
        <v>2.5</v>
      </c>
      <c r="J2157" s="57"/>
      <c r="K2157" s="57">
        <f>PRODUCT(F2157:I2157)</f>
        <v>56.974999999999994</v>
      </c>
      <c r="L2157" s="57"/>
      <c r="M2157" s="58"/>
      <c r="N2157" s="59"/>
      <c r="O2157" s="73"/>
    </row>
    <row r="2158" spans="1:15" x14ac:dyDescent="0.3">
      <c r="A2158" s="52">
        <v>11113</v>
      </c>
      <c r="B2158" s="53"/>
      <c r="C2158" s="54"/>
      <c r="D2158" s="76" t="s">
        <v>1475</v>
      </c>
      <c r="E2158" s="56"/>
      <c r="F2158" s="57">
        <v>1</v>
      </c>
      <c r="G2158" s="57">
        <v>3.2850000000000001</v>
      </c>
      <c r="H2158" s="57"/>
      <c r="I2158" s="57">
        <v>2.5</v>
      </c>
      <c r="J2158" s="57"/>
      <c r="K2158" s="57">
        <f>PRODUCT(F2158:I2158)</f>
        <v>8.2125000000000004</v>
      </c>
      <c r="L2158" s="57"/>
      <c r="M2158" s="58"/>
      <c r="N2158" s="59"/>
      <c r="O2158" s="73"/>
    </row>
    <row r="2159" spans="1:15" x14ac:dyDescent="0.3">
      <c r="A2159" s="52">
        <v>11114</v>
      </c>
      <c r="B2159" s="53"/>
      <c r="C2159" s="54"/>
      <c r="D2159" s="76" t="s">
        <v>1476</v>
      </c>
      <c r="E2159" s="56"/>
      <c r="F2159" s="57">
        <v>1</v>
      </c>
      <c r="G2159" s="57">
        <v>4.84</v>
      </c>
      <c r="H2159" s="57"/>
      <c r="I2159" s="57">
        <v>2.5</v>
      </c>
      <c r="J2159" s="57"/>
      <c r="K2159" s="57">
        <f>PRODUCT(F2159:I2159)</f>
        <v>12.1</v>
      </c>
      <c r="L2159" s="57"/>
      <c r="M2159" s="58"/>
      <c r="N2159" s="59"/>
      <c r="O2159" s="73"/>
    </row>
    <row r="2160" spans="1:15" x14ac:dyDescent="0.3">
      <c r="A2160" s="52">
        <v>11115</v>
      </c>
      <c r="B2160" s="53"/>
      <c r="C2160" s="54"/>
      <c r="D2160" s="76" t="s">
        <v>1477</v>
      </c>
      <c r="E2160" s="56"/>
      <c r="F2160" s="57">
        <v>2</v>
      </c>
      <c r="G2160" s="57">
        <v>1.44</v>
      </c>
      <c r="H2160" s="57"/>
      <c r="I2160" s="57">
        <v>2.5</v>
      </c>
      <c r="J2160" s="57"/>
      <c r="K2160" s="57">
        <f>PRODUCT(F2160:I2160)</f>
        <v>7.1999999999999993</v>
      </c>
      <c r="L2160" s="57"/>
      <c r="M2160" s="58"/>
      <c r="N2160" s="59"/>
      <c r="O2160" s="73"/>
    </row>
    <row r="2161" spans="1:15" ht="230.4" x14ac:dyDescent="0.3">
      <c r="A2161" s="52">
        <v>11116</v>
      </c>
      <c r="B2161" s="53"/>
      <c r="C2161" s="54"/>
      <c r="D2161" s="75" t="s">
        <v>1137</v>
      </c>
      <c r="E2161" s="56" t="s">
        <v>36</v>
      </c>
      <c r="F2161" s="57"/>
      <c r="G2161" s="57"/>
      <c r="H2161" s="57"/>
      <c r="I2161" s="57"/>
      <c r="J2161" s="57"/>
      <c r="K2161" s="57"/>
      <c r="L2161" s="57">
        <f>SUM(K2162:K2169)</f>
        <v>95.470000000000013</v>
      </c>
      <c r="M2161" s="58">
        <v>95.47</v>
      </c>
      <c r="N2161" s="59"/>
      <c r="O2161" s="73">
        <f>+ROUND(M2161*N2161,2)</f>
        <v>0</v>
      </c>
    </row>
    <row r="2162" spans="1:15" x14ac:dyDescent="0.3">
      <c r="A2162" s="52">
        <v>11117</v>
      </c>
      <c r="B2162" s="53"/>
      <c r="C2162" s="54"/>
      <c r="D2162" s="76" t="s">
        <v>1455</v>
      </c>
      <c r="E2162" s="56"/>
      <c r="F2162" s="57">
        <v>1</v>
      </c>
      <c r="G2162" s="57">
        <v>12.247</v>
      </c>
      <c r="H2162" s="57"/>
      <c r="I2162" s="57">
        <v>2.5</v>
      </c>
      <c r="J2162" s="57"/>
      <c r="K2162" s="57">
        <f t="shared" ref="K2162:K2169" si="349">PRODUCT(F2162:I2162)</f>
        <v>30.6175</v>
      </c>
      <c r="L2162" s="57"/>
      <c r="M2162" s="58"/>
      <c r="N2162" s="59"/>
      <c r="O2162" s="73"/>
    </row>
    <row r="2163" spans="1:15" x14ac:dyDescent="0.3">
      <c r="A2163" s="52">
        <v>11118</v>
      </c>
      <c r="B2163" s="53"/>
      <c r="C2163" s="54"/>
      <c r="D2163" s="75"/>
      <c r="E2163" s="56"/>
      <c r="F2163" s="57">
        <v>1</v>
      </c>
      <c r="G2163" s="57">
        <f>2.26/2</f>
        <v>1.1299999999999999</v>
      </c>
      <c r="H2163" s="57"/>
      <c r="I2163" s="57">
        <v>2.5</v>
      </c>
      <c r="J2163" s="57"/>
      <c r="K2163" s="57">
        <f t="shared" si="349"/>
        <v>2.8249999999999997</v>
      </c>
      <c r="L2163" s="57"/>
      <c r="M2163" s="58"/>
      <c r="N2163" s="59"/>
      <c r="O2163" s="73"/>
    </row>
    <row r="2164" spans="1:15" x14ac:dyDescent="0.3">
      <c r="A2164" s="52">
        <v>11119</v>
      </c>
      <c r="B2164" s="53"/>
      <c r="C2164" s="54"/>
      <c r="D2164" s="76" t="s">
        <v>1478</v>
      </c>
      <c r="E2164" s="56"/>
      <c r="F2164" s="57">
        <v>1</v>
      </c>
      <c r="G2164" s="57">
        <f>2.26/2</f>
        <v>1.1299999999999999</v>
      </c>
      <c r="H2164" s="57"/>
      <c r="I2164" s="57">
        <v>2.5</v>
      </c>
      <c r="J2164" s="57"/>
      <c r="K2164" s="57">
        <f t="shared" si="349"/>
        <v>2.8249999999999997</v>
      </c>
      <c r="L2164" s="57"/>
      <c r="M2164" s="58"/>
      <c r="N2164" s="59"/>
      <c r="O2164" s="73"/>
    </row>
    <row r="2165" spans="1:15" x14ac:dyDescent="0.3">
      <c r="A2165" s="52">
        <v>11120</v>
      </c>
      <c r="B2165" s="53"/>
      <c r="C2165" s="54"/>
      <c r="D2165" s="75"/>
      <c r="E2165" s="56"/>
      <c r="F2165" s="57"/>
      <c r="G2165" s="57">
        <v>2</v>
      </c>
      <c r="H2165" s="57"/>
      <c r="I2165" s="57">
        <v>2.5</v>
      </c>
      <c r="J2165" s="57"/>
      <c r="K2165" s="57">
        <f t="shared" si="349"/>
        <v>5</v>
      </c>
      <c r="L2165" s="57"/>
      <c r="M2165" s="58"/>
      <c r="N2165" s="59"/>
      <c r="O2165" s="73"/>
    </row>
    <row r="2166" spans="1:15" x14ac:dyDescent="0.3">
      <c r="A2166" s="52">
        <v>11121</v>
      </c>
      <c r="B2166" s="53"/>
      <c r="C2166" s="54"/>
      <c r="D2166" s="75"/>
      <c r="E2166" s="56"/>
      <c r="F2166" s="57"/>
      <c r="G2166" s="57">
        <v>3.94</v>
      </c>
      <c r="H2166" s="57"/>
      <c r="I2166" s="57">
        <v>2.5</v>
      </c>
      <c r="J2166" s="57"/>
      <c r="K2166" s="57">
        <f t="shared" si="349"/>
        <v>9.85</v>
      </c>
      <c r="L2166" s="57"/>
      <c r="M2166" s="58"/>
      <c r="N2166" s="59"/>
      <c r="O2166" s="73"/>
    </row>
    <row r="2167" spans="1:15" x14ac:dyDescent="0.3">
      <c r="A2167" s="52">
        <v>11122</v>
      </c>
      <c r="B2167" s="53"/>
      <c r="C2167" s="54"/>
      <c r="D2167" s="75"/>
      <c r="E2167" s="56"/>
      <c r="F2167" s="57"/>
      <c r="G2167" s="57">
        <v>0.6</v>
      </c>
      <c r="H2167" s="57"/>
      <c r="I2167" s="57">
        <v>2.5</v>
      </c>
      <c r="J2167" s="57"/>
      <c r="K2167" s="57">
        <f t="shared" si="349"/>
        <v>1.5</v>
      </c>
      <c r="L2167" s="57"/>
      <c r="M2167" s="58"/>
      <c r="N2167" s="59"/>
      <c r="O2167" s="73"/>
    </row>
    <row r="2168" spans="1:15" x14ac:dyDescent="0.3">
      <c r="A2168" s="52">
        <v>11123</v>
      </c>
      <c r="B2168" s="53"/>
      <c r="C2168" s="54"/>
      <c r="D2168" s="76"/>
      <c r="E2168" s="56"/>
      <c r="F2168" s="57"/>
      <c r="G2168" s="57">
        <v>5.7</v>
      </c>
      <c r="H2168" s="57"/>
      <c r="I2168" s="57">
        <v>2.5</v>
      </c>
      <c r="J2168" s="57"/>
      <c r="K2168" s="57">
        <f t="shared" si="349"/>
        <v>14.25</v>
      </c>
      <c r="L2168" s="57"/>
      <c r="M2168" s="58"/>
      <c r="N2168" s="59"/>
      <c r="O2168" s="73"/>
    </row>
    <row r="2169" spans="1:15" x14ac:dyDescent="0.3">
      <c r="A2169" s="52">
        <v>11124</v>
      </c>
      <c r="B2169" s="53"/>
      <c r="C2169" s="54"/>
      <c r="D2169" s="76" t="s">
        <v>1479</v>
      </c>
      <c r="E2169" s="56"/>
      <c r="F2169" s="57"/>
      <c r="G2169" s="57">
        <v>11.441000000000001</v>
      </c>
      <c r="H2169" s="57"/>
      <c r="I2169" s="57">
        <v>2.5</v>
      </c>
      <c r="J2169" s="57"/>
      <c r="K2169" s="57">
        <f t="shared" si="349"/>
        <v>28.602500000000003</v>
      </c>
      <c r="L2169" s="57"/>
      <c r="M2169" s="58"/>
      <c r="N2169" s="59"/>
      <c r="O2169" s="73"/>
    </row>
    <row r="2170" spans="1:15" ht="230.4" x14ac:dyDescent="0.3">
      <c r="A2170" s="52">
        <v>11125</v>
      </c>
      <c r="B2170" s="53"/>
      <c r="C2170" s="54"/>
      <c r="D2170" s="75" t="s">
        <v>1142</v>
      </c>
      <c r="E2170" s="56" t="s">
        <v>36</v>
      </c>
      <c r="F2170" s="57"/>
      <c r="G2170" s="57"/>
      <c r="H2170" s="57"/>
      <c r="I2170" s="57"/>
      <c r="J2170" s="57"/>
      <c r="K2170" s="57"/>
      <c r="L2170" s="57">
        <f>SUM(K2171:K2174)</f>
        <v>298.73460000000006</v>
      </c>
      <c r="M2170" s="58">
        <v>298.73500000000001</v>
      </c>
      <c r="N2170" s="59"/>
      <c r="O2170" s="73">
        <f>+ROUND(M2170*N2170,2)</f>
        <v>0</v>
      </c>
    </row>
    <row r="2171" spans="1:15" x14ac:dyDescent="0.3">
      <c r="A2171" s="52">
        <v>11126</v>
      </c>
      <c r="B2171" s="53"/>
      <c r="C2171" s="54"/>
      <c r="D2171" s="76" t="s">
        <v>1143</v>
      </c>
      <c r="E2171" s="56"/>
      <c r="F2171" s="57">
        <v>1</v>
      </c>
      <c r="G2171" s="57">
        <v>56.456000000000003</v>
      </c>
      <c r="H2171" s="57"/>
      <c r="I2171" s="57">
        <f>1.35+1.3</f>
        <v>2.6500000000000004</v>
      </c>
      <c r="J2171" s="57"/>
      <c r="K2171" s="57">
        <f>PRODUCT(F2171:I2171)</f>
        <v>149.60840000000002</v>
      </c>
      <c r="L2171" s="57"/>
      <c r="M2171" s="58"/>
      <c r="N2171" s="59"/>
      <c r="O2171" s="73"/>
    </row>
    <row r="2172" spans="1:15" x14ac:dyDescent="0.3">
      <c r="A2172" s="52">
        <v>11127</v>
      </c>
      <c r="B2172" s="53"/>
      <c r="C2172" s="54"/>
      <c r="D2172" s="76" t="s">
        <v>1144</v>
      </c>
      <c r="E2172" s="56"/>
      <c r="F2172" s="57">
        <v>2</v>
      </c>
      <c r="G2172" s="57">
        <v>7.1950000000000003</v>
      </c>
      <c r="H2172" s="57"/>
      <c r="I2172" s="57">
        <f>(3+1.3)</f>
        <v>4.3</v>
      </c>
      <c r="J2172" s="57"/>
      <c r="K2172" s="57">
        <f>PRODUCT(F2172:I2172)</f>
        <v>61.877000000000002</v>
      </c>
      <c r="L2172" s="57"/>
      <c r="M2172" s="58"/>
      <c r="N2172" s="59"/>
      <c r="O2172" s="73"/>
    </row>
    <row r="2173" spans="1:15" x14ac:dyDescent="0.3">
      <c r="A2173" s="52">
        <v>11128</v>
      </c>
      <c r="B2173" s="53"/>
      <c r="C2173" s="54"/>
      <c r="D2173" s="76" t="s">
        <v>1145</v>
      </c>
      <c r="E2173" s="56"/>
      <c r="F2173" s="57">
        <v>2</v>
      </c>
      <c r="G2173" s="57">
        <v>10.519</v>
      </c>
      <c r="H2173" s="57"/>
      <c r="I2173" s="57">
        <v>3.4</v>
      </c>
      <c r="J2173" s="57"/>
      <c r="K2173" s="57">
        <f>PRODUCT(F2173:I2173)</f>
        <v>71.529200000000003</v>
      </c>
      <c r="L2173" s="57"/>
      <c r="M2173" s="58"/>
      <c r="N2173" s="59"/>
      <c r="O2173" s="73"/>
    </row>
    <row r="2174" spans="1:15" x14ac:dyDescent="0.3">
      <c r="A2174" s="52">
        <v>11129</v>
      </c>
      <c r="B2174" s="53"/>
      <c r="C2174" s="54"/>
      <c r="D2174" s="76" t="s">
        <v>1146</v>
      </c>
      <c r="E2174" s="56"/>
      <c r="F2174" s="57">
        <v>2</v>
      </c>
      <c r="G2174" s="57">
        <f>0.65+0.55</f>
        <v>1.2000000000000002</v>
      </c>
      <c r="H2174" s="57"/>
      <c r="I2174" s="57">
        <f>5.25+1.3</f>
        <v>6.55</v>
      </c>
      <c r="J2174" s="57"/>
      <c r="K2174" s="57">
        <f>PRODUCT(F2174:I2174)</f>
        <v>15.720000000000002</v>
      </c>
      <c r="L2174" s="57"/>
      <c r="M2174" s="58"/>
      <c r="N2174" s="59"/>
      <c r="O2174" s="73"/>
    </row>
    <row r="2175" spans="1:15" ht="100.8" x14ac:dyDescent="0.3">
      <c r="A2175" s="52">
        <v>11130</v>
      </c>
      <c r="B2175" s="53"/>
      <c r="C2175" s="54"/>
      <c r="D2175" s="75" t="s">
        <v>1147</v>
      </c>
      <c r="E2175" s="56" t="s">
        <v>36</v>
      </c>
      <c r="F2175" s="57"/>
      <c r="G2175" s="57"/>
      <c r="H2175" s="57"/>
      <c r="I2175" s="57"/>
      <c r="J2175" s="57"/>
      <c r="K2175" s="57"/>
      <c r="L2175" s="57">
        <f>K2176</f>
        <v>40.56</v>
      </c>
      <c r="M2175" s="58">
        <v>40.56</v>
      </c>
      <c r="N2175" s="59"/>
      <c r="O2175" s="73">
        <f>+ROUND(M2175*N2175,2)</f>
        <v>0</v>
      </c>
    </row>
    <row r="2176" spans="1:15" x14ac:dyDescent="0.3">
      <c r="A2176" s="52">
        <v>11131</v>
      </c>
      <c r="B2176" s="53"/>
      <c r="C2176" s="54"/>
      <c r="D2176" s="76" t="s">
        <v>1148</v>
      </c>
      <c r="E2176" s="56"/>
      <c r="F2176" s="57">
        <v>16</v>
      </c>
      <c r="G2176" s="57">
        <v>0.65</v>
      </c>
      <c r="H2176" s="57"/>
      <c r="I2176" s="57">
        <v>3.9</v>
      </c>
      <c r="J2176" s="57"/>
      <c r="K2176" s="57">
        <f>PRODUCT(F2176:I2176)</f>
        <v>40.56</v>
      </c>
      <c r="L2176" s="57"/>
      <c r="M2176" s="58"/>
      <c r="N2176" s="59"/>
      <c r="O2176" s="73"/>
    </row>
    <row r="2177" spans="1:24" ht="129.6" x14ac:dyDescent="0.3">
      <c r="A2177" s="52">
        <v>11132</v>
      </c>
      <c r="B2177" s="53"/>
      <c r="C2177" s="54"/>
      <c r="D2177" s="75" t="s">
        <v>331</v>
      </c>
      <c r="E2177" s="56" t="s">
        <v>36</v>
      </c>
      <c r="F2177" s="57"/>
      <c r="G2177" s="57"/>
      <c r="H2177" s="57"/>
      <c r="I2177" s="57"/>
      <c r="J2177" s="57"/>
      <c r="K2177" s="57"/>
      <c r="L2177" s="57">
        <f>SUM(K2178:K2188)</f>
        <v>221.73049999999995</v>
      </c>
      <c r="M2177" s="58">
        <v>221.73099999999999</v>
      </c>
      <c r="N2177" s="59"/>
      <c r="O2177" s="73">
        <f>+ROUND(M2177*N2177,2)</f>
        <v>0</v>
      </c>
    </row>
    <row r="2178" spans="1:24" x14ac:dyDescent="0.3">
      <c r="A2178" s="52">
        <v>11133</v>
      </c>
      <c r="B2178" s="53"/>
      <c r="C2178" s="54"/>
      <c r="D2178" s="74" t="s">
        <v>1150</v>
      </c>
      <c r="E2178" s="56"/>
      <c r="F2178" s="57">
        <v>2</v>
      </c>
      <c r="G2178" s="57">
        <v>17.625</v>
      </c>
      <c r="H2178" s="57"/>
      <c r="I2178" s="57">
        <v>0.5</v>
      </c>
      <c r="J2178" s="57"/>
      <c r="K2178" s="57">
        <f>PRODUCT(F2178:I2178)</f>
        <v>17.625</v>
      </c>
      <c r="L2178" s="57"/>
      <c r="M2178" s="58"/>
      <c r="N2178" s="59"/>
      <c r="O2178" s="73"/>
    </row>
    <row r="2179" spans="1:24" x14ac:dyDescent="0.3">
      <c r="A2179" s="52">
        <v>11134</v>
      </c>
      <c r="B2179" s="53"/>
      <c r="C2179" s="54"/>
      <c r="D2179" s="74" t="s">
        <v>1151</v>
      </c>
      <c r="E2179" s="56"/>
      <c r="F2179" s="57">
        <v>2</v>
      </c>
      <c r="G2179" s="57">
        <v>3.4</v>
      </c>
      <c r="H2179" s="57"/>
      <c r="I2179" s="57">
        <v>2.2999999999999998</v>
      </c>
      <c r="J2179" s="57"/>
      <c r="K2179" s="57">
        <f>PRODUCT(F2179:I2179)</f>
        <v>15.639999999999999</v>
      </c>
      <c r="L2179" s="57"/>
      <c r="M2179" s="58"/>
      <c r="N2179" s="59"/>
      <c r="O2179" s="73"/>
    </row>
    <row r="2180" spans="1:24" x14ac:dyDescent="0.3">
      <c r="A2180" s="52">
        <v>11135</v>
      </c>
      <c r="B2180" s="53"/>
      <c r="C2180" s="54"/>
      <c r="D2180" s="74" t="s">
        <v>1152</v>
      </c>
      <c r="E2180" s="56"/>
      <c r="F2180" s="57"/>
      <c r="G2180" s="57"/>
      <c r="H2180" s="57"/>
      <c r="I2180" s="57"/>
      <c r="J2180" s="57"/>
      <c r="K2180" s="57">
        <f>SUM(J2181:J2182)</f>
        <v>67.498099999999994</v>
      </c>
      <c r="L2180" s="57"/>
      <c r="M2180" s="58"/>
      <c r="N2180" s="59"/>
      <c r="O2180" s="73"/>
    </row>
    <row r="2181" spans="1:24" x14ac:dyDescent="0.3">
      <c r="A2181" s="52">
        <v>11136</v>
      </c>
      <c r="B2181" s="53"/>
      <c r="C2181" s="54"/>
      <c r="D2181" s="74"/>
      <c r="E2181" s="56"/>
      <c r="F2181" s="57">
        <v>1</v>
      </c>
      <c r="G2181" s="57">
        <v>14.919</v>
      </c>
      <c r="H2181" s="57"/>
      <c r="I2181" s="57">
        <v>2.2999999999999998</v>
      </c>
      <c r="J2181" s="57">
        <f>PRODUCT(F2181:I2181)</f>
        <v>34.313699999999997</v>
      </c>
      <c r="K2181" s="57"/>
      <c r="L2181" s="57"/>
      <c r="M2181" s="58"/>
      <c r="N2181" s="59"/>
      <c r="O2181" s="73"/>
    </row>
    <row r="2182" spans="1:24" x14ac:dyDescent="0.3">
      <c r="A2182" s="52">
        <v>11137</v>
      </c>
      <c r="B2182" s="53"/>
      <c r="C2182" s="72"/>
      <c r="D2182" s="74"/>
      <c r="E2182" s="56"/>
      <c r="F2182" s="57">
        <v>1</v>
      </c>
      <c r="G2182" s="57">
        <v>14.428000000000001</v>
      </c>
      <c r="H2182" s="57"/>
      <c r="I2182" s="57">
        <v>2.2999999999999998</v>
      </c>
      <c r="J2182" s="57">
        <f>PRODUCT(F2182:I2182)</f>
        <v>33.184399999999997</v>
      </c>
      <c r="K2182" s="57"/>
      <c r="L2182" s="57"/>
      <c r="M2182" s="58"/>
      <c r="N2182" s="59"/>
      <c r="O2182" s="73"/>
      <c r="X2182" s="113" t="s">
        <v>2</v>
      </c>
    </row>
    <row r="2183" spans="1:24" x14ac:dyDescent="0.3">
      <c r="A2183" s="52">
        <v>11138</v>
      </c>
      <c r="B2183" s="53"/>
      <c r="C2183" s="72"/>
      <c r="D2183" s="74" t="s">
        <v>1153</v>
      </c>
      <c r="E2183" s="56"/>
      <c r="F2183" s="57">
        <v>2</v>
      </c>
      <c r="G2183" s="57">
        <v>13.5</v>
      </c>
      <c r="H2183" s="57"/>
      <c r="I2183" s="57">
        <v>1.4</v>
      </c>
      <c r="J2183" s="57"/>
      <c r="K2183" s="57">
        <f>PRODUCT(F2183:I2183)</f>
        <v>37.799999999999997</v>
      </c>
      <c r="L2183" s="57"/>
      <c r="M2183" s="58"/>
      <c r="N2183" s="59"/>
      <c r="O2183" s="73"/>
    </row>
    <row r="2184" spans="1:24" x14ac:dyDescent="0.3">
      <c r="A2184" s="52">
        <v>11139</v>
      </c>
      <c r="B2184" s="53"/>
      <c r="C2184" s="72"/>
      <c r="D2184" s="76" t="s">
        <v>1154</v>
      </c>
      <c r="E2184" s="56"/>
      <c r="F2184" s="57">
        <v>1</v>
      </c>
      <c r="G2184" s="57">
        <v>5.4130000000000003</v>
      </c>
      <c r="H2184" s="57"/>
      <c r="I2184" s="57">
        <v>2.2999999999999998</v>
      </c>
      <c r="J2184" s="57"/>
      <c r="K2184" s="57">
        <f>PRODUCT(F2184:I2184)</f>
        <v>12.4499</v>
      </c>
      <c r="L2184" s="57"/>
      <c r="M2184" s="58"/>
      <c r="N2184" s="59"/>
      <c r="O2184" s="73"/>
    </row>
    <row r="2185" spans="1:24" x14ac:dyDescent="0.3">
      <c r="A2185" s="52">
        <v>11140</v>
      </c>
      <c r="B2185" s="53"/>
      <c r="C2185" s="72"/>
      <c r="D2185" s="76" t="s">
        <v>1155</v>
      </c>
      <c r="E2185" s="56"/>
      <c r="F2185" s="57">
        <v>1</v>
      </c>
      <c r="G2185" s="57">
        <f>6.843</f>
        <v>6.843</v>
      </c>
      <c r="H2185" s="57"/>
      <c r="I2185" s="57">
        <v>2.2999999999999998</v>
      </c>
      <c r="J2185" s="57"/>
      <c r="K2185" s="57">
        <f t="shared" ref="K2185:K2188" si="350">PRODUCT(F2185:I2185)</f>
        <v>15.738899999999999</v>
      </c>
      <c r="L2185" s="57"/>
      <c r="M2185" s="58"/>
      <c r="N2185" s="59"/>
      <c r="O2185" s="73"/>
    </row>
    <row r="2186" spans="1:24" x14ac:dyDescent="0.3">
      <c r="A2186" s="52">
        <v>11141</v>
      </c>
      <c r="B2186" s="53"/>
      <c r="C2186" s="54"/>
      <c r="D2186" s="76" t="s">
        <v>1455</v>
      </c>
      <c r="E2186" s="56"/>
      <c r="F2186" s="57">
        <v>1</v>
      </c>
      <c r="G2186" s="57">
        <v>11.462999999999999</v>
      </c>
      <c r="H2186" s="57"/>
      <c r="I2186" s="57">
        <v>2.1</v>
      </c>
      <c r="J2186" s="57"/>
      <c r="K2186" s="57">
        <f t="shared" si="350"/>
        <v>24.072299999999998</v>
      </c>
      <c r="L2186" s="57"/>
      <c r="M2186" s="58"/>
      <c r="N2186" s="59"/>
      <c r="O2186" s="73"/>
    </row>
    <row r="2187" spans="1:24" x14ac:dyDescent="0.3">
      <c r="A2187" s="52">
        <v>11142</v>
      </c>
      <c r="B2187" s="53"/>
      <c r="C2187" s="54"/>
      <c r="D2187" s="76" t="s">
        <v>1479</v>
      </c>
      <c r="E2187" s="56"/>
      <c r="F2187" s="57">
        <v>1</v>
      </c>
      <c r="G2187" s="57">
        <v>11.563000000000001</v>
      </c>
      <c r="H2187" s="57"/>
      <c r="I2187" s="57">
        <v>2.1</v>
      </c>
      <c r="J2187" s="57"/>
      <c r="K2187" s="57">
        <f t="shared" si="350"/>
        <v>24.282300000000003</v>
      </c>
      <c r="L2187" s="57"/>
      <c r="M2187" s="58"/>
      <c r="N2187" s="59"/>
      <c r="O2187" s="73"/>
    </row>
    <row r="2188" spans="1:24" x14ac:dyDescent="0.3">
      <c r="A2188" s="52">
        <v>11143</v>
      </c>
      <c r="B2188" s="53"/>
      <c r="C2188" s="72"/>
      <c r="D2188" s="76" t="s">
        <v>1480</v>
      </c>
      <c r="E2188" s="56"/>
      <c r="F2188" s="57">
        <v>2</v>
      </c>
      <c r="G2188" s="57">
        <v>1.44</v>
      </c>
      <c r="H2188" s="57"/>
      <c r="I2188" s="57">
        <v>2.2999999999999998</v>
      </c>
      <c r="J2188" s="57"/>
      <c r="K2188" s="57">
        <f t="shared" si="350"/>
        <v>6.6239999999999997</v>
      </c>
      <c r="L2188" s="57"/>
      <c r="M2188" s="58"/>
      <c r="N2188" s="59"/>
      <c r="O2188" s="73"/>
    </row>
    <row r="2189" spans="1:24" ht="86.4" x14ac:dyDescent="0.3">
      <c r="A2189" s="52">
        <v>11144</v>
      </c>
      <c r="B2189" s="53"/>
      <c r="C2189" s="54"/>
      <c r="D2189" s="75" t="s">
        <v>63</v>
      </c>
      <c r="E2189" s="56" t="s">
        <v>36</v>
      </c>
      <c r="F2189" s="57"/>
      <c r="G2189" s="57"/>
      <c r="H2189" s="57"/>
      <c r="I2189" s="57"/>
      <c r="J2189" s="57"/>
      <c r="K2189" s="57"/>
      <c r="L2189" s="57">
        <f>SUM(K2190:K2193)</f>
        <v>79.387499999999989</v>
      </c>
      <c r="M2189" s="58">
        <v>79.388000000000005</v>
      </c>
      <c r="N2189" s="59"/>
      <c r="O2189" s="73">
        <f>+ROUND(M2189*N2189,2)</f>
        <v>0</v>
      </c>
    </row>
    <row r="2190" spans="1:24" x14ac:dyDescent="0.3">
      <c r="A2190" s="52">
        <v>11145</v>
      </c>
      <c r="B2190" s="53"/>
      <c r="C2190" s="72"/>
      <c r="D2190" s="76" t="s">
        <v>1469</v>
      </c>
      <c r="E2190" s="56"/>
      <c r="F2190" s="57">
        <v>1</v>
      </c>
      <c r="G2190" s="57">
        <v>9.8629999999999995</v>
      </c>
      <c r="H2190" s="57"/>
      <c r="I2190" s="57">
        <v>2.5</v>
      </c>
      <c r="J2190" s="57"/>
      <c r="K2190" s="57">
        <f t="shared" ref="K2190:K2193" si="351">PRODUCT(F2190:I2190)</f>
        <v>24.657499999999999</v>
      </c>
      <c r="L2190" s="57"/>
      <c r="M2190" s="58"/>
      <c r="N2190" s="59"/>
      <c r="O2190" s="73"/>
    </row>
    <row r="2191" spans="1:24" x14ac:dyDescent="0.3">
      <c r="A2191" s="52">
        <v>11146</v>
      </c>
      <c r="B2191" s="53"/>
      <c r="C2191" s="54"/>
      <c r="D2191" s="76" t="s">
        <v>1481</v>
      </c>
      <c r="E2191" s="56"/>
      <c r="F2191" s="57">
        <v>2</v>
      </c>
      <c r="G2191" s="57">
        <v>4.0869999999999997</v>
      </c>
      <c r="H2191" s="57"/>
      <c r="I2191" s="57">
        <v>2.5</v>
      </c>
      <c r="J2191" s="57"/>
      <c r="K2191" s="57">
        <f t="shared" si="351"/>
        <v>20.434999999999999</v>
      </c>
      <c r="L2191" s="57"/>
      <c r="M2191" s="58"/>
      <c r="N2191" s="59"/>
      <c r="O2191" s="73"/>
    </row>
    <row r="2192" spans="1:24" collapsed="1" x14ac:dyDescent="0.3">
      <c r="A2192" s="52">
        <v>11147</v>
      </c>
      <c r="B2192" s="53"/>
      <c r="C2192" s="72"/>
      <c r="D2192" s="76" t="s">
        <v>1472</v>
      </c>
      <c r="E2192" s="56"/>
      <c r="F2192" s="57">
        <v>1</v>
      </c>
      <c r="G2192" s="57">
        <v>5.6079999999999997</v>
      </c>
      <c r="H2192" s="57"/>
      <c r="I2192" s="57">
        <v>2.5</v>
      </c>
      <c r="J2192" s="57"/>
      <c r="K2192" s="57">
        <f t="shared" si="351"/>
        <v>14.02</v>
      </c>
      <c r="L2192" s="57"/>
      <c r="M2192" s="58"/>
      <c r="N2192" s="59"/>
      <c r="O2192" s="73"/>
    </row>
    <row r="2193" spans="1:16" x14ac:dyDescent="0.3">
      <c r="A2193" s="52">
        <v>11148</v>
      </c>
      <c r="B2193" s="53"/>
      <c r="C2193" s="72"/>
      <c r="D2193" s="76" t="s">
        <v>1479</v>
      </c>
      <c r="E2193" s="56"/>
      <c r="F2193" s="57">
        <v>1</v>
      </c>
      <c r="G2193" s="57">
        <v>8.11</v>
      </c>
      <c r="H2193" s="57"/>
      <c r="I2193" s="57">
        <v>2.5</v>
      </c>
      <c r="J2193" s="57"/>
      <c r="K2193" s="57">
        <f t="shared" si="351"/>
        <v>20.274999999999999</v>
      </c>
      <c r="L2193" s="57"/>
      <c r="M2193" s="58"/>
      <c r="N2193" s="59"/>
      <c r="O2193" s="73"/>
    </row>
    <row r="2194" spans="1:16" collapsed="1" x14ac:dyDescent="0.3">
      <c r="A2194" s="52">
        <v>11149</v>
      </c>
      <c r="B2194" s="53"/>
      <c r="C2194" s="72"/>
      <c r="D2194" s="55" t="s">
        <v>70</v>
      </c>
      <c r="E2194" s="63"/>
      <c r="F2194" s="57"/>
      <c r="G2194" s="57"/>
      <c r="H2194" s="57"/>
      <c r="I2194" s="57"/>
      <c r="J2194" s="57"/>
      <c r="K2194" s="57"/>
      <c r="L2194" s="57"/>
      <c r="M2194" s="66"/>
      <c r="N2194" s="67"/>
      <c r="O2194" s="67"/>
      <c r="P2194" s="112"/>
    </row>
    <row r="2195" spans="1:16" ht="129.6" x14ac:dyDescent="0.3">
      <c r="A2195" s="52">
        <v>11150</v>
      </c>
      <c r="B2195" s="53"/>
      <c r="C2195" s="72"/>
      <c r="D2195" s="75" t="s">
        <v>1162</v>
      </c>
      <c r="E2195" s="56" t="s">
        <v>36</v>
      </c>
      <c r="F2195" s="57"/>
      <c r="G2195" s="57"/>
      <c r="H2195" s="57"/>
      <c r="I2195" s="57"/>
      <c r="J2195" s="57"/>
      <c r="K2195" s="57"/>
      <c r="L2195" s="57">
        <f>K2196</f>
        <v>120</v>
      </c>
      <c r="M2195" s="58">
        <v>120</v>
      </c>
      <c r="N2195" s="59"/>
      <c r="O2195" s="73">
        <f>+ROUND(M2195*N2195,2)</f>
        <v>0</v>
      </c>
    </row>
    <row r="2196" spans="1:16" x14ac:dyDescent="0.3">
      <c r="A2196" s="52">
        <v>11151</v>
      </c>
      <c r="B2196" s="53"/>
      <c r="C2196" s="72"/>
      <c r="D2196" s="76" t="s">
        <v>1482</v>
      </c>
      <c r="E2196" s="63"/>
      <c r="F2196" s="57">
        <v>1</v>
      </c>
      <c r="G2196" s="57">
        <f>120</f>
        <v>120</v>
      </c>
      <c r="H2196" s="57"/>
      <c r="I2196" s="57"/>
      <c r="J2196" s="57"/>
      <c r="K2196" s="57">
        <f t="shared" ref="K2196" si="352">PRODUCT(F2196:I2196)</f>
        <v>120</v>
      </c>
      <c r="L2196" s="57"/>
      <c r="M2196" s="66"/>
      <c r="N2196" s="67"/>
      <c r="O2196" s="67"/>
    </row>
    <row r="2197" spans="1:16" ht="86.4" x14ac:dyDescent="0.3">
      <c r="A2197" s="52">
        <v>11152</v>
      </c>
      <c r="B2197" s="53"/>
      <c r="C2197" s="54"/>
      <c r="D2197" s="75" t="s">
        <v>1165</v>
      </c>
      <c r="E2197" s="63" t="s">
        <v>36</v>
      </c>
      <c r="F2197" s="57"/>
      <c r="G2197" s="57"/>
      <c r="H2197" s="57"/>
      <c r="I2197" s="57"/>
      <c r="J2197" s="57"/>
      <c r="K2197" s="57"/>
      <c r="L2197" s="57">
        <f>K2198</f>
        <v>217.041</v>
      </c>
      <c r="M2197" s="58">
        <v>217.041</v>
      </c>
      <c r="N2197" s="59"/>
      <c r="O2197" s="73">
        <f>+ROUND(M2197*N2197,2)</f>
        <v>0</v>
      </c>
    </row>
    <row r="2198" spans="1:16" x14ac:dyDescent="0.3">
      <c r="A2198" s="52">
        <v>11153</v>
      </c>
      <c r="B2198" s="53"/>
      <c r="C2198" s="72"/>
      <c r="D2198" s="76" t="s">
        <v>1482</v>
      </c>
      <c r="E2198" s="63"/>
      <c r="F2198" s="57">
        <v>1</v>
      </c>
      <c r="G2198" s="57">
        <v>217.041</v>
      </c>
      <c r="H2198" s="57"/>
      <c r="I2198" s="57"/>
      <c r="J2198" s="57"/>
      <c r="K2198" s="57">
        <f t="shared" ref="K2198" si="353">PRODUCT(F2198:I2198)</f>
        <v>217.041</v>
      </c>
      <c r="L2198" s="57"/>
      <c r="M2198" s="58"/>
      <c r="N2198" s="59"/>
      <c r="O2198" s="73"/>
    </row>
    <row r="2199" spans="1:16" ht="129.6" x14ac:dyDescent="0.3">
      <c r="A2199" s="52">
        <v>11154</v>
      </c>
      <c r="B2199" s="53"/>
      <c r="C2199" s="54"/>
      <c r="D2199" s="75" t="s">
        <v>1167</v>
      </c>
      <c r="E2199" s="63" t="s">
        <v>36</v>
      </c>
      <c r="F2199" s="57"/>
      <c r="G2199" s="57"/>
      <c r="H2199" s="57"/>
      <c r="I2199" s="57"/>
      <c r="J2199" s="57"/>
      <c r="K2199" s="57"/>
      <c r="L2199" s="57">
        <f>K2200</f>
        <v>62.71</v>
      </c>
      <c r="M2199" s="58">
        <v>62.71</v>
      </c>
      <c r="N2199" s="59"/>
      <c r="O2199" s="73">
        <f>+ROUND(M2199*N2199,2)</f>
        <v>0</v>
      </c>
    </row>
    <row r="2200" spans="1:16" x14ac:dyDescent="0.3">
      <c r="A2200" s="52">
        <v>11155</v>
      </c>
      <c r="B2200" s="53"/>
      <c r="C2200" s="54"/>
      <c r="D2200" s="76" t="s">
        <v>1483</v>
      </c>
      <c r="E2200" s="63"/>
      <c r="F2200" s="57">
        <v>2</v>
      </c>
      <c r="G2200" s="57">
        <v>31.355</v>
      </c>
      <c r="H2200" s="57"/>
      <c r="I2200" s="57"/>
      <c r="J2200" s="57"/>
      <c r="K2200" s="57">
        <f t="shared" ref="K2200" si="354">PRODUCT(F2200:I2200)</f>
        <v>62.71</v>
      </c>
      <c r="L2200" s="57"/>
      <c r="M2200" s="58"/>
      <c r="N2200" s="59"/>
      <c r="O2200" s="73"/>
    </row>
    <row r="2201" spans="1:16" ht="144" x14ac:dyDescent="0.3">
      <c r="A2201" s="52">
        <v>11156</v>
      </c>
      <c r="B2201" s="53"/>
      <c r="C2201" s="72"/>
      <c r="D2201" s="75" t="s">
        <v>1018</v>
      </c>
      <c r="E2201" s="63" t="s">
        <v>36</v>
      </c>
      <c r="F2201" s="57"/>
      <c r="G2201" s="57"/>
      <c r="H2201" s="57"/>
      <c r="I2201" s="57"/>
      <c r="J2201" s="57"/>
      <c r="K2201" s="57"/>
      <c r="L2201" s="57">
        <f>SUM(K2202:K2204)</f>
        <v>44.16</v>
      </c>
      <c r="M2201" s="58">
        <v>44.16</v>
      </c>
      <c r="N2201" s="59"/>
      <c r="O2201" s="73">
        <f>+ROUND(M2201*N2201,2)</f>
        <v>0</v>
      </c>
    </row>
    <row r="2202" spans="1:16" collapsed="1" x14ac:dyDescent="0.3">
      <c r="A2202" s="52">
        <v>11157</v>
      </c>
      <c r="B2202" s="53"/>
      <c r="C2202" s="72"/>
      <c r="D2202" s="76" t="s">
        <v>1455</v>
      </c>
      <c r="E2202" s="63"/>
      <c r="F2202" s="57">
        <v>1</v>
      </c>
      <c r="G2202" s="57">
        <v>13.44</v>
      </c>
      <c r="H2202" s="57"/>
      <c r="I2202" s="57"/>
      <c r="J2202" s="57"/>
      <c r="K2202" s="57">
        <f t="shared" ref="K2202:K2204" si="355">PRODUCT(F2202:I2202)</f>
        <v>13.44</v>
      </c>
      <c r="L2202" s="57"/>
      <c r="M2202" s="58"/>
      <c r="N2202" s="59"/>
      <c r="O2202" s="73"/>
    </row>
    <row r="2203" spans="1:16" x14ac:dyDescent="0.3">
      <c r="A2203" s="52">
        <v>11158</v>
      </c>
      <c r="B2203" s="53"/>
      <c r="C2203" s="72"/>
      <c r="D2203" s="76" t="s">
        <v>1479</v>
      </c>
      <c r="E2203" s="63"/>
      <c r="F2203" s="57">
        <v>1</v>
      </c>
      <c r="G2203" s="57">
        <v>13.44</v>
      </c>
      <c r="H2203" s="57"/>
      <c r="I2203" s="57"/>
      <c r="J2203" s="57"/>
      <c r="K2203" s="57">
        <f t="shared" si="355"/>
        <v>13.44</v>
      </c>
      <c r="L2203" s="57"/>
      <c r="M2203" s="58"/>
      <c r="N2203" s="59"/>
      <c r="O2203" s="73"/>
    </row>
    <row r="2204" spans="1:16" x14ac:dyDescent="0.3">
      <c r="A2204" s="52">
        <v>11159</v>
      </c>
      <c r="B2204" s="53"/>
      <c r="C2204" s="72"/>
      <c r="D2204" s="76" t="s">
        <v>1483</v>
      </c>
      <c r="E2204" s="63"/>
      <c r="F2204" s="57">
        <v>2</v>
      </c>
      <c r="G2204" s="57">
        <v>7.2</v>
      </c>
      <c r="H2204" s="57">
        <v>1.2</v>
      </c>
      <c r="I2204" s="57"/>
      <c r="J2204" s="57"/>
      <c r="K2204" s="57">
        <f t="shared" si="355"/>
        <v>17.28</v>
      </c>
      <c r="L2204" s="57"/>
      <c r="M2204" s="58"/>
      <c r="N2204" s="59"/>
      <c r="O2204" s="73"/>
    </row>
    <row r="2205" spans="1:16" ht="86.4" x14ac:dyDescent="0.3">
      <c r="A2205" s="52">
        <v>11160</v>
      </c>
      <c r="B2205" s="53"/>
      <c r="C2205" s="72"/>
      <c r="D2205" s="75" t="s">
        <v>1171</v>
      </c>
      <c r="E2205" s="63" t="s">
        <v>36</v>
      </c>
      <c r="F2205" s="57"/>
      <c r="G2205" s="57"/>
      <c r="H2205" s="57"/>
      <c r="I2205" s="57"/>
      <c r="J2205" s="57"/>
      <c r="K2205" s="57"/>
      <c r="L2205" s="57">
        <f>SUM(K2206:K2208)</f>
        <v>25.7</v>
      </c>
      <c r="M2205" s="58">
        <v>25.7</v>
      </c>
      <c r="N2205" s="59"/>
      <c r="O2205" s="73">
        <f>+ROUND(M2205*N2205,2)</f>
        <v>0</v>
      </c>
    </row>
    <row r="2206" spans="1:16" x14ac:dyDescent="0.3">
      <c r="A2206" s="52">
        <v>11161</v>
      </c>
      <c r="B2206" s="53"/>
      <c r="C2206" s="72"/>
      <c r="D2206" s="76" t="s">
        <v>1455</v>
      </c>
      <c r="E2206" s="63"/>
      <c r="F2206" s="57">
        <v>1</v>
      </c>
      <c r="G2206" s="57">
        <v>4.4800000000000004</v>
      </c>
      <c r="H2206" s="57"/>
      <c r="I2206" s="57"/>
      <c r="J2206" s="57"/>
      <c r="K2206" s="57">
        <f t="shared" ref="K2206:K2208" si="356">PRODUCT(F2206:I2206)</f>
        <v>4.4800000000000004</v>
      </c>
      <c r="L2206" s="57"/>
      <c r="M2206" s="58"/>
      <c r="N2206" s="59"/>
      <c r="O2206" s="73"/>
    </row>
    <row r="2207" spans="1:16" x14ac:dyDescent="0.3">
      <c r="A2207" s="52">
        <v>11162</v>
      </c>
      <c r="B2207" s="53"/>
      <c r="C2207" s="72"/>
      <c r="D2207" s="76" t="s">
        <v>1479</v>
      </c>
      <c r="E2207" s="63"/>
      <c r="F2207" s="57">
        <v>1</v>
      </c>
      <c r="G2207" s="57">
        <v>4.4800000000000004</v>
      </c>
      <c r="H2207" s="57"/>
      <c r="I2207" s="57"/>
      <c r="J2207" s="57"/>
      <c r="K2207" s="57">
        <f t="shared" si="356"/>
        <v>4.4800000000000004</v>
      </c>
      <c r="L2207" s="57"/>
      <c r="M2207" s="58"/>
      <c r="N2207" s="59"/>
      <c r="O2207" s="73"/>
    </row>
    <row r="2208" spans="1:16" x14ac:dyDescent="0.3">
      <c r="A2208" s="52">
        <v>11163</v>
      </c>
      <c r="B2208" s="53"/>
      <c r="C2208" s="72"/>
      <c r="D2208" s="76" t="s">
        <v>1483</v>
      </c>
      <c r="E2208" s="63"/>
      <c r="F2208" s="57">
        <v>1</v>
      </c>
      <c r="G2208" s="57">
        <v>16.739999999999998</v>
      </c>
      <c r="H2208" s="57"/>
      <c r="I2208" s="57"/>
      <c r="J2208" s="57"/>
      <c r="K2208" s="57">
        <f t="shared" si="356"/>
        <v>16.739999999999998</v>
      </c>
      <c r="L2208" s="57"/>
      <c r="M2208" s="58"/>
      <c r="N2208" s="59"/>
      <c r="O2208" s="73"/>
    </row>
    <row r="2209" spans="1:15" ht="86.4" x14ac:dyDescent="0.3">
      <c r="A2209" s="52">
        <v>11164</v>
      </c>
      <c r="B2209" s="53"/>
      <c r="C2209" s="72"/>
      <c r="D2209" s="75" t="s">
        <v>381</v>
      </c>
      <c r="E2209" s="63" t="s">
        <v>36</v>
      </c>
      <c r="F2209" s="57"/>
      <c r="G2209" s="57"/>
      <c r="H2209" s="57"/>
      <c r="I2209" s="57"/>
      <c r="J2209" s="57"/>
      <c r="K2209" s="57"/>
      <c r="L2209" s="57">
        <f>SUM(K2210:K2212)</f>
        <v>25.7</v>
      </c>
      <c r="M2209" s="58">
        <v>25.7</v>
      </c>
      <c r="N2209" s="59"/>
      <c r="O2209" s="73">
        <f>+ROUND(M2209*N2209,2)</f>
        <v>0</v>
      </c>
    </row>
    <row r="2210" spans="1:15" x14ac:dyDescent="0.3">
      <c r="A2210" s="52">
        <v>11165</v>
      </c>
      <c r="B2210" s="53"/>
      <c r="C2210" s="72"/>
      <c r="D2210" s="76" t="s">
        <v>1455</v>
      </c>
      <c r="E2210" s="63"/>
      <c r="F2210" s="57">
        <v>1</v>
      </c>
      <c r="G2210" s="57">
        <v>4.4800000000000004</v>
      </c>
      <c r="H2210" s="57"/>
      <c r="I2210" s="57"/>
      <c r="J2210" s="57"/>
      <c r="K2210" s="57">
        <f t="shared" ref="K2210:K2212" si="357">PRODUCT(F2210:I2210)</f>
        <v>4.4800000000000004</v>
      </c>
      <c r="L2210" s="57"/>
      <c r="M2210" s="58"/>
      <c r="N2210" s="59"/>
      <c r="O2210" s="73"/>
    </row>
    <row r="2211" spans="1:15" x14ac:dyDescent="0.3">
      <c r="A2211" s="52">
        <v>11166</v>
      </c>
      <c r="B2211" s="53"/>
      <c r="C2211" s="72"/>
      <c r="D2211" s="76" t="s">
        <v>1479</v>
      </c>
      <c r="E2211" s="63"/>
      <c r="F2211" s="57">
        <v>1</v>
      </c>
      <c r="G2211" s="57">
        <v>4.4800000000000004</v>
      </c>
      <c r="H2211" s="57"/>
      <c r="I2211" s="57"/>
      <c r="J2211" s="57"/>
      <c r="K2211" s="57">
        <f t="shared" si="357"/>
        <v>4.4800000000000004</v>
      </c>
      <c r="L2211" s="57"/>
      <c r="M2211" s="58"/>
      <c r="N2211" s="59"/>
      <c r="O2211" s="73"/>
    </row>
    <row r="2212" spans="1:15" x14ac:dyDescent="0.3">
      <c r="A2212" s="52">
        <v>11167</v>
      </c>
      <c r="B2212" s="53"/>
      <c r="C2212" s="72"/>
      <c r="D2212" s="76" t="s">
        <v>1483</v>
      </c>
      <c r="E2212" s="63"/>
      <c r="F2212" s="57">
        <v>1</v>
      </c>
      <c r="G2212" s="57">
        <v>16.739999999999998</v>
      </c>
      <c r="H2212" s="57"/>
      <c r="I2212" s="57"/>
      <c r="J2212" s="57"/>
      <c r="K2212" s="57">
        <f t="shared" si="357"/>
        <v>16.739999999999998</v>
      </c>
      <c r="L2212" s="57"/>
      <c r="M2212" s="58"/>
      <c r="N2212" s="59"/>
      <c r="O2212" s="73"/>
    </row>
    <row r="2213" spans="1:15" x14ac:dyDescent="0.3">
      <c r="A2213" s="52">
        <v>11168</v>
      </c>
      <c r="B2213" s="53"/>
      <c r="C2213" s="54"/>
      <c r="D2213" s="55" t="s">
        <v>74</v>
      </c>
      <c r="E2213" s="63"/>
      <c r="F2213" s="57"/>
      <c r="G2213" s="57"/>
      <c r="H2213" s="57"/>
      <c r="I2213" s="57"/>
      <c r="J2213" s="57"/>
      <c r="K2213" s="57"/>
      <c r="L2213" s="57"/>
      <c r="M2213" s="66"/>
      <c r="N2213" s="67"/>
      <c r="O2213" s="67"/>
    </row>
    <row r="2214" spans="1:15" ht="115.2" x14ac:dyDescent="0.3">
      <c r="A2214" s="52">
        <v>11169</v>
      </c>
      <c r="B2214" s="53"/>
      <c r="C2214" s="54"/>
      <c r="D2214" s="75" t="s">
        <v>386</v>
      </c>
      <c r="E2214" s="63" t="s">
        <v>36</v>
      </c>
      <c r="F2214" s="57"/>
      <c r="G2214" s="57"/>
      <c r="H2214" s="57"/>
      <c r="I2214" s="57"/>
      <c r="J2214" s="57"/>
      <c r="K2214" s="57"/>
      <c r="L2214" s="57">
        <f>SUM(K2215:K2216)</f>
        <v>43.448</v>
      </c>
      <c r="M2214" s="58">
        <v>43.448</v>
      </c>
      <c r="N2214" s="59"/>
      <c r="O2214" s="73">
        <f t="shared" ref="O2214" si="358">+ROUND(M2214*N2214,2)</f>
        <v>0</v>
      </c>
    </row>
    <row r="2215" spans="1:15" x14ac:dyDescent="0.3">
      <c r="A2215" s="52">
        <v>11170</v>
      </c>
      <c r="B2215" s="53"/>
      <c r="C2215" s="72"/>
      <c r="D2215" s="76" t="s">
        <v>1483</v>
      </c>
      <c r="E2215" s="63"/>
      <c r="F2215" s="57">
        <v>1</v>
      </c>
      <c r="G2215" s="57">
        <v>43.448</v>
      </c>
      <c r="H2215" s="57"/>
      <c r="I2215" s="57"/>
      <c r="J2215" s="57"/>
      <c r="K2215" s="57">
        <f t="shared" ref="K2215" si="359">PRODUCT(F2215:I2215)</f>
        <v>43.448</v>
      </c>
      <c r="L2215" s="57"/>
      <c r="M2215" s="58"/>
      <c r="N2215" s="59"/>
      <c r="O2215" s="73"/>
    </row>
    <row r="2216" spans="1:15" ht="115.2" x14ac:dyDescent="0.3">
      <c r="A2216" s="52">
        <v>11171</v>
      </c>
      <c r="B2216" s="53"/>
      <c r="C2216" s="72"/>
      <c r="D2216" s="75" t="s">
        <v>79</v>
      </c>
      <c r="E2216" s="56" t="s">
        <v>36</v>
      </c>
      <c r="F2216" s="57"/>
      <c r="G2216" s="57"/>
      <c r="H2216" s="57"/>
      <c r="I2216" s="57"/>
      <c r="J2216" s="57"/>
      <c r="K2216" s="57"/>
      <c r="L2216" s="57">
        <f>SUM(K2217:K2218)</f>
        <v>35.491999999999997</v>
      </c>
      <c r="M2216" s="58">
        <v>35.247999999999998</v>
      </c>
      <c r="N2216" s="59"/>
      <c r="O2216" s="73">
        <f t="shared" ref="O2216" si="360">+ROUND(M2216*N2216,2)</f>
        <v>0</v>
      </c>
    </row>
    <row r="2217" spans="1:15" x14ac:dyDescent="0.3">
      <c r="A2217" s="52">
        <v>11172</v>
      </c>
      <c r="B2217" s="53"/>
      <c r="C2217" s="72"/>
      <c r="D2217" s="76" t="s">
        <v>1455</v>
      </c>
      <c r="E2217" s="63"/>
      <c r="F2217" s="57">
        <v>1</v>
      </c>
      <c r="G2217" s="57">
        <v>17.745999999999999</v>
      </c>
      <c r="H2217" s="57"/>
      <c r="I2217" s="57"/>
      <c r="J2217" s="57"/>
      <c r="K2217" s="57">
        <f t="shared" ref="K2217:K2218" si="361">PRODUCT(F2217:I2217)</f>
        <v>17.745999999999999</v>
      </c>
      <c r="L2217" s="57"/>
      <c r="M2217" s="58"/>
      <c r="N2217" s="59"/>
      <c r="O2217" s="73"/>
    </row>
    <row r="2218" spans="1:15" collapsed="1" x14ac:dyDescent="0.3">
      <c r="A2218" s="52">
        <v>11173</v>
      </c>
      <c r="B2218" s="53"/>
      <c r="C2218" s="72"/>
      <c r="D2218" s="76" t="s">
        <v>1479</v>
      </c>
      <c r="E2218" s="63"/>
      <c r="F2218" s="57">
        <v>1</v>
      </c>
      <c r="G2218" s="57">
        <v>17.745999999999999</v>
      </c>
      <c r="H2218" s="57"/>
      <c r="I2218" s="57"/>
      <c r="J2218" s="57"/>
      <c r="K2218" s="57">
        <f t="shared" si="361"/>
        <v>17.745999999999999</v>
      </c>
      <c r="L2218" s="57"/>
      <c r="M2218" s="58"/>
      <c r="N2218" s="59"/>
      <c r="O2218" s="73"/>
    </row>
    <row r="2219" spans="1:15" ht="172.8" x14ac:dyDescent="0.3">
      <c r="A2219" s="52">
        <v>11174</v>
      </c>
      <c r="B2219" s="53"/>
      <c r="C2219" s="72"/>
      <c r="D2219" s="75" t="s">
        <v>1175</v>
      </c>
      <c r="E2219" s="63" t="s">
        <v>36</v>
      </c>
      <c r="F2219" s="57"/>
      <c r="G2219" s="57"/>
      <c r="H2219" s="57"/>
      <c r="I2219" s="57"/>
      <c r="J2219" s="57"/>
      <c r="K2219" s="57"/>
      <c r="L2219" s="57">
        <f>SUM(K2220:K2222)</f>
        <v>78.94</v>
      </c>
      <c r="M2219" s="58">
        <v>78.94</v>
      </c>
      <c r="N2219" s="59"/>
      <c r="O2219" s="73">
        <f t="shared" ref="O2219" si="362">+ROUND(M2219*N2219,2)</f>
        <v>0</v>
      </c>
    </row>
    <row r="2220" spans="1:15" x14ac:dyDescent="0.3">
      <c r="A2220" s="52">
        <v>11175</v>
      </c>
      <c r="B2220" s="53"/>
      <c r="C2220" s="72"/>
      <c r="D2220" s="76" t="s">
        <v>1483</v>
      </c>
      <c r="E2220" s="63"/>
      <c r="F2220" s="57">
        <v>1</v>
      </c>
      <c r="G2220" s="57">
        <v>43.448</v>
      </c>
      <c r="H2220" s="57"/>
      <c r="I2220" s="57"/>
      <c r="J2220" s="57"/>
      <c r="K2220" s="57">
        <f t="shared" ref="K2220:K2222" si="363">PRODUCT(F2220:I2220)</f>
        <v>43.448</v>
      </c>
      <c r="L2220" s="57"/>
      <c r="M2220" s="58"/>
      <c r="N2220" s="59"/>
      <c r="O2220" s="73"/>
    </row>
    <row r="2221" spans="1:15" x14ac:dyDescent="0.3">
      <c r="A2221" s="52">
        <v>11176</v>
      </c>
      <c r="B2221" s="53"/>
      <c r="C2221" s="72"/>
      <c r="D2221" s="76" t="s">
        <v>1455</v>
      </c>
      <c r="E2221" s="63"/>
      <c r="F2221" s="57">
        <v>1</v>
      </c>
      <c r="G2221" s="57">
        <v>17.745999999999999</v>
      </c>
      <c r="H2221" s="57"/>
      <c r="I2221" s="57"/>
      <c r="J2221" s="57"/>
      <c r="K2221" s="57">
        <f t="shared" si="363"/>
        <v>17.745999999999999</v>
      </c>
      <c r="L2221" s="57"/>
      <c r="M2221" s="58"/>
      <c r="N2221" s="59"/>
      <c r="O2221" s="73"/>
    </row>
    <row r="2222" spans="1:15" x14ac:dyDescent="0.3">
      <c r="A2222" s="52">
        <v>11177</v>
      </c>
      <c r="B2222" s="53"/>
      <c r="C2222" s="72"/>
      <c r="D2222" s="76" t="s">
        <v>1479</v>
      </c>
      <c r="E2222" s="63"/>
      <c r="F2222" s="57">
        <v>1</v>
      </c>
      <c r="G2222" s="57">
        <v>17.745999999999999</v>
      </c>
      <c r="H2222" s="57"/>
      <c r="I2222" s="57"/>
      <c r="J2222" s="57"/>
      <c r="K2222" s="57">
        <f t="shared" si="363"/>
        <v>17.745999999999999</v>
      </c>
      <c r="L2222" s="57"/>
      <c r="M2222" s="58"/>
      <c r="N2222" s="59"/>
      <c r="O2222" s="73"/>
    </row>
    <row r="2223" spans="1:15" ht="72" x14ac:dyDescent="0.3">
      <c r="A2223" s="52">
        <v>11178</v>
      </c>
      <c r="B2223" s="53"/>
      <c r="C2223" s="54"/>
      <c r="D2223" s="75" t="s">
        <v>870</v>
      </c>
      <c r="E2223" s="63" t="s">
        <v>36</v>
      </c>
      <c r="F2223" s="57"/>
      <c r="G2223" s="57"/>
      <c r="H2223" s="57"/>
      <c r="I2223" s="57"/>
      <c r="J2223" s="57"/>
      <c r="K2223" s="57"/>
      <c r="L2223" s="57">
        <f>SUM(K2224:K2225)</f>
        <v>212.44900000000001</v>
      </c>
      <c r="M2223" s="58">
        <v>212.44900000000001</v>
      </c>
      <c r="N2223" s="59"/>
      <c r="O2223" s="73">
        <f>+ROUND(M2223*N2223,2)</f>
        <v>0</v>
      </c>
    </row>
    <row r="2224" spans="1:15" x14ac:dyDescent="0.3">
      <c r="A2224" s="52">
        <v>11179</v>
      </c>
      <c r="B2224" s="53"/>
      <c r="C2224" s="72"/>
      <c r="D2224" s="76" t="s">
        <v>1483</v>
      </c>
      <c r="E2224" s="63"/>
      <c r="F2224" s="57">
        <v>1</v>
      </c>
      <c r="G2224" s="57">
        <f>212.449-G2225</f>
        <v>209.471</v>
      </c>
      <c r="H2224" s="57"/>
      <c r="I2224" s="57"/>
      <c r="J2224" s="57"/>
      <c r="K2224" s="57">
        <f>PRODUCT(F2224:I2224)</f>
        <v>209.471</v>
      </c>
      <c r="L2224" s="57"/>
      <c r="M2224" s="58"/>
      <c r="N2224" s="59"/>
      <c r="O2224" s="73"/>
    </row>
    <row r="2225" spans="1:15" x14ac:dyDescent="0.3">
      <c r="A2225" s="52">
        <v>11180</v>
      </c>
      <c r="B2225" s="53"/>
      <c r="C2225" s="72"/>
      <c r="D2225" s="76" t="s">
        <v>1469</v>
      </c>
      <c r="E2225" s="63"/>
      <c r="F2225" s="57">
        <v>1</v>
      </c>
      <c r="G2225" s="57">
        <v>2.9780000000000002</v>
      </c>
      <c r="H2225" s="57"/>
      <c r="I2225" s="57"/>
      <c r="J2225" s="57"/>
      <c r="K2225" s="57">
        <f>PRODUCT(F2225:I2225)</f>
        <v>2.9780000000000002</v>
      </c>
      <c r="L2225" s="57"/>
      <c r="M2225" s="58"/>
      <c r="N2225" s="59"/>
      <c r="O2225" s="73"/>
    </row>
    <row r="2226" spans="1:15" ht="172.8" x14ac:dyDescent="0.3">
      <c r="A2226" s="52">
        <v>11181</v>
      </c>
      <c r="B2226" s="53"/>
      <c r="C2226" s="72"/>
      <c r="D2226" s="75" t="s">
        <v>76</v>
      </c>
      <c r="E2226" s="63" t="s">
        <v>36</v>
      </c>
      <c r="F2226" s="57"/>
      <c r="G2226" s="57"/>
      <c r="H2226" s="57"/>
      <c r="I2226" s="57"/>
      <c r="J2226" s="57"/>
      <c r="K2226" s="57"/>
      <c r="L2226" s="57">
        <f>SUM(K2227:K2230)</f>
        <v>14.984999999999999</v>
      </c>
      <c r="M2226" s="58">
        <v>14.984999999999999</v>
      </c>
      <c r="N2226" s="59"/>
      <c r="O2226" s="73">
        <f>+ROUND(M2226*N2226,2)</f>
        <v>0</v>
      </c>
    </row>
    <row r="2227" spans="1:15" x14ac:dyDescent="0.3">
      <c r="A2227" s="52">
        <v>11182</v>
      </c>
      <c r="B2227" s="53"/>
      <c r="C2227" s="72"/>
      <c r="D2227" s="76" t="s">
        <v>1469</v>
      </c>
      <c r="E2227" s="56"/>
      <c r="F2227" s="57">
        <v>1</v>
      </c>
      <c r="G2227" s="57">
        <f>4.429+0.733</f>
        <v>5.1619999999999999</v>
      </c>
      <c r="H2227" s="57"/>
      <c r="I2227" s="57"/>
      <c r="J2227" s="57"/>
      <c r="K2227" s="57">
        <f>PRODUCT(F2227:I2227)</f>
        <v>5.1619999999999999</v>
      </c>
      <c r="L2227" s="57"/>
      <c r="M2227" s="58"/>
      <c r="N2227" s="59"/>
      <c r="O2227" s="73"/>
    </row>
    <row r="2228" spans="1:15" x14ac:dyDescent="0.3">
      <c r="A2228" s="52">
        <v>11183</v>
      </c>
      <c r="B2228" s="53"/>
      <c r="C2228" s="72"/>
      <c r="D2228" s="76" t="s">
        <v>1481</v>
      </c>
      <c r="E2228" s="63"/>
      <c r="F2228" s="57">
        <v>2</v>
      </c>
      <c r="G2228" s="57">
        <v>2.0379999999999998</v>
      </c>
      <c r="H2228" s="57"/>
      <c r="I2228" s="57"/>
      <c r="J2228" s="57"/>
      <c r="K2228" s="57">
        <f t="shared" ref="K2228:K2230" si="364">PRODUCT(F2228:I2228)</f>
        <v>4.0759999999999996</v>
      </c>
      <c r="L2228" s="57"/>
      <c r="M2228" s="58"/>
      <c r="N2228" s="59"/>
      <c r="O2228" s="73"/>
    </row>
    <row r="2229" spans="1:15" x14ac:dyDescent="0.3">
      <c r="A2229" s="52">
        <v>11184</v>
      </c>
      <c r="B2229" s="53"/>
      <c r="C2229" s="54"/>
      <c r="D2229" s="76" t="s">
        <v>1472</v>
      </c>
      <c r="E2229" s="63"/>
      <c r="F2229" s="57">
        <v>1</v>
      </c>
      <c r="G2229" s="57">
        <v>1.857</v>
      </c>
      <c r="H2229" s="57"/>
      <c r="I2229" s="57"/>
      <c r="J2229" s="57"/>
      <c r="K2229" s="57">
        <f t="shared" si="364"/>
        <v>1.857</v>
      </c>
      <c r="L2229" s="57"/>
      <c r="M2229" s="58"/>
      <c r="N2229" s="59"/>
      <c r="O2229" s="73"/>
    </row>
    <row r="2230" spans="1:15" x14ac:dyDescent="0.3">
      <c r="A2230" s="52">
        <v>11185</v>
      </c>
      <c r="B2230" s="53"/>
      <c r="C2230" s="72"/>
      <c r="D2230" s="76" t="s">
        <v>1484</v>
      </c>
      <c r="E2230" s="63"/>
      <c r="F2230" s="57">
        <v>1</v>
      </c>
      <c r="G2230" s="57">
        <v>3.89</v>
      </c>
      <c r="H2230" s="57"/>
      <c r="I2230" s="57"/>
      <c r="J2230" s="57"/>
      <c r="K2230" s="57">
        <f t="shared" si="364"/>
        <v>3.89</v>
      </c>
      <c r="L2230" s="57"/>
      <c r="M2230" s="58"/>
      <c r="N2230" s="59"/>
      <c r="O2230" s="73"/>
    </row>
    <row r="2231" spans="1:15" ht="115.2" x14ac:dyDescent="0.3">
      <c r="A2231" s="52">
        <v>11186</v>
      </c>
      <c r="B2231" s="53"/>
      <c r="C2231" s="72"/>
      <c r="D2231" s="75" t="s">
        <v>83</v>
      </c>
      <c r="E2231" s="63" t="s">
        <v>84</v>
      </c>
      <c r="F2231" s="57"/>
      <c r="G2231" s="57"/>
      <c r="H2231" s="57"/>
      <c r="I2231" s="57"/>
      <c r="J2231" s="57"/>
      <c r="K2231" s="57"/>
      <c r="L2231" s="57">
        <f>SUM(K2232:K2238)</f>
        <v>207.65630000000002</v>
      </c>
      <c r="M2231" s="58">
        <v>207.65600000000001</v>
      </c>
      <c r="N2231" s="59"/>
      <c r="O2231" s="73">
        <f>+ROUND(M2231*N2231,2)</f>
        <v>0</v>
      </c>
    </row>
    <row r="2232" spans="1:15" x14ac:dyDescent="0.3">
      <c r="A2232" s="52">
        <v>11187</v>
      </c>
      <c r="B2232" s="53"/>
      <c r="C2232" s="72"/>
      <c r="D2232" s="74" t="s">
        <v>1151</v>
      </c>
      <c r="E2232" s="56"/>
      <c r="F2232" s="57">
        <v>2</v>
      </c>
      <c r="G2232" s="57">
        <v>8.2620000000000005</v>
      </c>
      <c r="H2232" s="57"/>
      <c r="I2232" s="57">
        <v>0.2</v>
      </c>
      <c r="J2232" s="57"/>
      <c r="K2232" s="57">
        <f>PRODUCT(F2232:I2232)</f>
        <v>3.3048000000000002</v>
      </c>
      <c r="L2232" s="57"/>
      <c r="M2232" s="58"/>
      <c r="N2232" s="59"/>
      <c r="O2232" s="73"/>
    </row>
    <row r="2233" spans="1:15" x14ac:dyDescent="0.3">
      <c r="A2233" s="52">
        <v>11188</v>
      </c>
      <c r="B2233" s="53"/>
      <c r="C2233" s="72"/>
      <c r="D2233" s="74" t="s">
        <v>1152</v>
      </c>
      <c r="E2233" s="56"/>
      <c r="F2233" s="57"/>
      <c r="G2233" s="57"/>
      <c r="H2233" s="57"/>
      <c r="I2233" s="57"/>
      <c r="J2233" s="57"/>
      <c r="K2233" s="57">
        <f>SUM(J2234:J2235)</f>
        <v>118.2131</v>
      </c>
      <c r="L2233" s="57"/>
      <c r="M2233" s="58"/>
      <c r="N2233" s="59"/>
      <c r="O2233" s="73"/>
    </row>
    <row r="2234" spans="1:15" x14ac:dyDescent="0.3">
      <c r="A2234" s="52">
        <v>11189</v>
      </c>
      <c r="B2234" s="53"/>
      <c r="C2234" s="72"/>
      <c r="D2234" s="74"/>
      <c r="E2234" s="56"/>
      <c r="F2234" s="57">
        <v>1</v>
      </c>
      <c r="G2234" s="57">
        <v>26.013999999999999</v>
      </c>
      <c r="H2234" s="57"/>
      <c r="I2234" s="57">
        <v>2.2999999999999998</v>
      </c>
      <c r="J2234" s="57">
        <f>PRODUCT(F2234:I2234)</f>
        <v>59.832199999999993</v>
      </c>
      <c r="K2234" s="57"/>
      <c r="L2234" s="57"/>
      <c r="M2234" s="58"/>
      <c r="N2234" s="59"/>
      <c r="O2234" s="73"/>
    </row>
    <row r="2235" spans="1:15" x14ac:dyDescent="0.3">
      <c r="A2235" s="52">
        <v>11190</v>
      </c>
      <c r="B2235" s="53"/>
      <c r="C2235" s="72"/>
      <c r="D2235" s="74"/>
      <c r="E2235" s="56"/>
      <c r="F2235" s="57">
        <v>1</v>
      </c>
      <c r="G2235" s="57">
        <v>25.382999999999999</v>
      </c>
      <c r="H2235" s="57"/>
      <c r="I2235" s="57">
        <v>2.2999999999999998</v>
      </c>
      <c r="J2235" s="57">
        <f>PRODUCT(F2235:I2235)</f>
        <v>58.380899999999997</v>
      </c>
      <c r="K2235" s="57"/>
      <c r="L2235" s="57"/>
      <c r="M2235" s="58"/>
      <c r="N2235" s="59"/>
      <c r="O2235" s="73"/>
    </row>
    <row r="2236" spans="1:15" x14ac:dyDescent="0.3">
      <c r="A2236" s="52">
        <v>11191</v>
      </c>
      <c r="B2236" s="53"/>
      <c r="C2236" s="54"/>
      <c r="D2236" s="76" t="s">
        <v>1455</v>
      </c>
      <c r="E2236" s="56"/>
      <c r="F2236" s="57">
        <v>1</v>
      </c>
      <c r="G2236" s="57">
        <f>12.338+6.279+2</f>
        <v>20.616999999999997</v>
      </c>
      <c r="H2236" s="57"/>
      <c r="I2236" s="57">
        <v>2.1</v>
      </c>
      <c r="J2236" s="57"/>
      <c r="K2236" s="57">
        <f t="shared" ref="K2236:K2238" si="365">PRODUCT(F2236:I2236)</f>
        <v>43.295699999999997</v>
      </c>
      <c r="L2236" s="57"/>
      <c r="M2236" s="58"/>
      <c r="N2236" s="59"/>
      <c r="O2236" s="73"/>
    </row>
    <row r="2237" spans="1:15" x14ac:dyDescent="0.3">
      <c r="A2237" s="52">
        <v>11192</v>
      </c>
      <c r="B2237" s="53"/>
      <c r="C2237" s="72"/>
      <c r="D2237" s="76" t="s">
        <v>1485</v>
      </c>
      <c r="E2237" s="56"/>
      <c r="F2237" s="57">
        <v>1</v>
      </c>
      <c r="G2237" s="57">
        <v>17.247</v>
      </c>
      <c r="H2237" s="57"/>
      <c r="I2237" s="57">
        <v>2.1</v>
      </c>
      <c r="J2237" s="57"/>
      <c r="K2237" s="57">
        <f t="shared" si="365"/>
        <v>36.218699999999998</v>
      </c>
      <c r="L2237" s="57"/>
      <c r="M2237" s="58"/>
      <c r="N2237" s="59"/>
      <c r="O2237" s="73"/>
    </row>
    <row r="2238" spans="1:15" x14ac:dyDescent="0.3">
      <c r="A2238" s="52">
        <v>11193</v>
      </c>
      <c r="B2238" s="53"/>
      <c r="C2238" s="72"/>
      <c r="D2238" s="76" t="s">
        <v>1480</v>
      </c>
      <c r="E2238" s="56"/>
      <c r="F2238" s="57">
        <v>2</v>
      </c>
      <c r="G2238" s="57">
        <v>1.44</v>
      </c>
      <c r="H2238" s="57"/>
      <c r="I2238" s="57">
        <v>2.2999999999999998</v>
      </c>
      <c r="J2238" s="57"/>
      <c r="K2238" s="57">
        <f t="shared" si="365"/>
        <v>6.6239999999999997</v>
      </c>
      <c r="L2238" s="57"/>
      <c r="M2238" s="58"/>
      <c r="N2238" s="59"/>
      <c r="O2238" s="73"/>
    </row>
    <row r="2239" spans="1:15" ht="115.2" x14ac:dyDescent="0.3">
      <c r="A2239" s="52">
        <v>11194</v>
      </c>
      <c r="B2239" s="53"/>
      <c r="C2239" s="72"/>
      <c r="D2239" s="75" t="s">
        <v>690</v>
      </c>
      <c r="E2239" s="63" t="s">
        <v>84</v>
      </c>
      <c r="F2239" s="57"/>
      <c r="G2239" s="57"/>
      <c r="H2239" s="57"/>
      <c r="I2239" s="57"/>
      <c r="J2239" s="57"/>
      <c r="K2239" s="57"/>
      <c r="L2239" s="57">
        <f>K2240</f>
        <v>22.152999999999999</v>
      </c>
      <c r="M2239" s="58">
        <v>22.152999999999999</v>
      </c>
      <c r="N2239" s="59"/>
      <c r="O2239" s="73">
        <f>+ROUND(M2239*N2239,2)</f>
        <v>0</v>
      </c>
    </row>
    <row r="2240" spans="1:15" x14ac:dyDescent="0.3">
      <c r="A2240" s="52">
        <v>11195</v>
      </c>
      <c r="B2240" s="53"/>
      <c r="C2240" s="72"/>
      <c r="D2240" s="76" t="s">
        <v>1486</v>
      </c>
      <c r="E2240" s="63"/>
      <c r="F2240" s="57">
        <v>1</v>
      </c>
      <c r="G2240" s="57">
        <v>22.152999999999999</v>
      </c>
      <c r="H2240" s="57"/>
      <c r="I2240" s="57"/>
      <c r="J2240" s="57"/>
      <c r="K2240" s="57">
        <f>PRODUCT(F2240:I2240)</f>
        <v>22.152999999999999</v>
      </c>
      <c r="L2240" s="57"/>
      <c r="M2240" s="58"/>
      <c r="N2240" s="59"/>
      <c r="O2240" s="73"/>
    </row>
    <row r="2241" spans="1:15" x14ac:dyDescent="0.3">
      <c r="A2241" s="52">
        <v>11196</v>
      </c>
      <c r="B2241" s="53"/>
      <c r="C2241" s="72"/>
      <c r="D2241" s="55" t="s">
        <v>878</v>
      </c>
      <c r="E2241" s="56"/>
      <c r="F2241" s="57"/>
      <c r="G2241" s="57"/>
      <c r="H2241" s="57"/>
      <c r="I2241" s="57"/>
      <c r="J2241" s="57"/>
      <c r="K2241" s="57"/>
      <c r="L2241" s="57"/>
      <c r="M2241" s="58"/>
      <c r="N2241" s="59"/>
      <c r="O2241" s="73"/>
    </row>
    <row r="2242" spans="1:15" ht="129.6" x14ac:dyDescent="0.3">
      <c r="A2242" s="52">
        <v>11197</v>
      </c>
      <c r="B2242" s="53"/>
      <c r="C2242" s="72"/>
      <c r="D2242" s="75" t="s">
        <v>1375</v>
      </c>
      <c r="E2242" s="56" t="s">
        <v>89</v>
      </c>
      <c r="F2242" s="57"/>
      <c r="G2242" s="57"/>
      <c r="H2242" s="57"/>
      <c r="I2242" s="57"/>
      <c r="J2242" s="57"/>
      <c r="K2242" s="57"/>
      <c r="L2242" s="57">
        <f>+J2243+J2244</f>
        <v>2</v>
      </c>
      <c r="M2242" s="58">
        <v>2</v>
      </c>
      <c r="N2242" s="59"/>
      <c r="O2242" s="73">
        <f t="shared" ref="O2242" si="366">+ROUND(M2242*N2242,2)</f>
        <v>0</v>
      </c>
    </row>
    <row r="2243" spans="1:15" x14ac:dyDescent="0.3">
      <c r="A2243" s="52">
        <v>11198</v>
      </c>
      <c r="B2243" s="53"/>
      <c r="C2243" s="72"/>
      <c r="D2243" s="76" t="s">
        <v>1487</v>
      </c>
      <c r="E2243" s="56"/>
      <c r="F2243" s="57">
        <v>1</v>
      </c>
      <c r="G2243" s="57"/>
      <c r="H2243" s="57"/>
      <c r="I2243" s="57"/>
      <c r="J2243" s="57">
        <f t="shared" ref="J2243:J2244" si="367">PRODUCT(F2243:I2243)</f>
        <v>1</v>
      </c>
      <c r="K2243" s="57"/>
      <c r="L2243" s="57"/>
      <c r="M2243" s="58"/>
      <c r="N2243" s="59"/>
      <c r="O2243" s="73"/>
    </row>
    <row r="2244" spans="1:15" x14ac:dyDescent="0.3">
      <c r="A2244" s="52">
        <v>11199</v>
      </c>
      <c r="B2244" s="53"/>
      <c r="C2244" s="72"/>
      <c r="D2244" s="76" t="s">
        <v>1488</v>
      </c>
      <c r="E2244" s="56"/>
      <c r="F2244" s="57">
        <v>1</v>
      </c>
      <c r="G2244" s="57"/>
      <c r="H2244" s="57"/>
      <c r="I2244" s="57"/>
      <c r="J2244" s="57">
        <f t="shared" si="367"/>
        <v>1</v>
      </c>
      <c r="K2244" s="57"/>
      <c r="L2244" s="57"/>
      <c r="M2244" s="58"/>
      <c r="N2244" s="59"/>
      <c r="O2244" s="73"/>
    </row>
    <row r="2245" spans="1:15" ht="115.2" x14ac:dyDescent="0.3">
      <c r="A2245" s="52">
        <v>11200</v>
      </c>
      <c r="B2245" s="53"/>
      <c r="C2245" s="72"/>
      <c r="D2245" s="75" t="s">
        <v>1489</v>
      </c>
      <c r="E2245" s="56" t="s">
        <v>89</v>
      </c>
      <c r="F2245" s="57"/>
      <c r="G2245" s="57"/>
      <c r="H2245" s="57"/>
      <c r="I2245" s="57"/>
      <c r="J2245" s="57"/>
      <c r="K2245" s="57"/>
      <c r="L2245" s="57">
        <f>K2246</f>
        <v>1</v>
      </c>
      <c r="M2245" s="58">
        <v>1</v>
      </c>
      <c r="N2245" s="59"/>
      <c r="O2245" s="73">
        <f t="shared" ref="O2245" si="368">+ROUND(M2245*N2245,2)</f>
        <v>0</v>
      </c>
    </row>
    <row r="2246" spans="1:15" x14ac:dyDescent="0.3">
      <c r="A2246" s="52">
        <v>11201</v>
      </c>
      <c r="B2246" s="53"/>
      <c r="C2246" s="72"/>
      <c r="D2246" s="76" t="s">
        <v>1490</v>
      </c>
      <c r="E2246" s="56"/>
      <c r="F2246" s="57">
        <v>1</v>
      </c>
      <c r="G2246" s="57">
        <v>1</v>
      </c>
      <c r="H2246" s="57"/>
      <c r="I2246" s="57"/>
      <c r="J2246" s="57"/>
      <c r="K2246" s="57">
        <f>PRODUCT(F2246:I2246)</f>
        <v>1</v>
      </c>
      <c r="L2246" s="57"/>
      <c r="M2246" s="58"/>
      <c r="N2246" s="59"/>
      <c r="O2246" s="73"/>
    </row>
    <row r="2247" spans="1:15" ht="158.4" x14ac:dyDescent="0.3">
      <c r="A2247" s="52">
        <v>11202</v>
      </c>
      <c r="B2247" s="53"/>
      <c r="C2247" s="72"/>
      <c r="D2247" s="75" t="s">
        <v>1491</v>
      </c>
      <c r="E2247" s="56" t="s">
        <v>89</v>
      </c>
      <c r="F2247" s="57"/>
      <c r="G2247" s="57"/>
      <c r="H2247" s="57"/>
      <c r="I2247" s="57"/>
      <c r="J2247" s="57"/>
      <c r="K2247" s="57"/>
      <c r="L2247" s="57">
        <f>K2248</f>
        <v>1</v>
      </c>
      <c r="M2247" s="58">
        <v>1</v>
      </c>
      <c r="N2247" s="59"/>
      <c r="O2247" s="73">
        <f>+ROUND(M2247*N2247,2)</f>
        <v>0</v>
      </c>
    </row>
    <row r="2248" spans="1:15" x14ac:dyDescent="0.3">
      <c r="A2248" s="52">
        <v>11203</v>
      </c>
      <c r="B2248" s="53"/>
      <c r="C2248" s="72"/>
      <c r="D2248" s="76" t="s">
        <v>1469</v>
      </c>
      <c r="E2248" s="56"/>
      <c r="F2248" s="57">
        <v>1</v>
      </c>
      <c r="G2248" s="57">
        <v>1</v>
      </c>
      <c r="H2248" s="57"/>
      <c r="I2248" s="57"/>
      <c r="J2248" s="57"/>
      <c r="K2248" s="57">
        <f>PRODUCT(F2248:I2248)</f>
        <v>1</v>
      </c>
      <c r="L2248" s="57"/>
      <c r="M2248" s="58"/>
      <c r="N2248" s="59"/>
      <c r="O2248" s="73"/>
    </row>
    <row r="2249" spans="1:15" ht="158.4" x14ac:dyDescent="0.3">
      <c r="A2249" s="52">
        <v>11204</v>
      </c>
      <c r="B2249" s="53"/>
      <c r="C2249" s="72"/>
      <c r="D2249" s="75" t="s">
        <v>1492</v>
      </c>
      <c r="E2249" s="56" t="s">
        <v>89</v>
      </c>
      <c r="F2249" s="57"/>
      <c r="G2249" s="57"/>
      <c r="H2249" s="57"/>
      <c r="I2249" s="57"/>
      <c r="J2249" s="57"/>
      <c r="K2249" s="57"/>
      <c r="L2249" s="57">
        <f>K2250</f>
        <v>1</v>
      </c>
      <c r="M2249" s="58">
        <v>1</v>
      </c>
      <c r="N2249" s="59"/>
      <c r="O2249" s="73">
        <f>+ROUND(M2249*N2249,2)</f>
        <v>0</v>
      </c>
    </row>
    <row r="2250" spans="1:15" x14ac:dyDescent="0.3">
      <c r="A2250" s="52">
        <v>11205</v>
      </c>
      <c r="B2250" s="53"/>
      <c r="C2250" s="72"/>
      <c r="D2250" s="76" t="s">
        <v>1493</v>
      </c>
      <c r="E2250" s="56"/>
      <c r="F2250" s="57">
        <v>1</v>
      </c>
      <c r="G2250" s="57">
        <v>1</v>
      </c>
      <c r="H2250" s="57"/>
      <c r="I2250" s="57"/>
      <c r="J2250" s="57"/>
      <c r="K2250" s="57">
        <f>PRODUCT(F2250:I2250)</f>
        <v>1</v>
      </c>
      <c r="L2250" s="57"/>
      <c r="M2250" s="58"/>
      <c r="N2250" s="59"/>
      <c r="O2250" s="73"/>
    </row>
    <row r="2251" spans="1:15" ht="158.4" x14ac:dyDescent="0.3">
      <c r="A2251" s="52">
        <v>11206</v>
      </c>
      <c r="B2251" s="53"/>
      <c r="C2251" s="72"/>
      <c r="D2251" s="75" t="s">
        <v>1494</v>
      </c>
      <c r="E2251" s="56" t="s">
        <v>89</v>
      </c>
      <c r="F2251" s="57"/>
      <c r="G2251" s="57"/>
      <c r="H2251" s="57"/>
      <c r="I2251" s="57"/>
      <c r="J2251" s="57"/>
      <c r="K2251" s="57"/>
      <c r="L2251" s="57">
        <f>K2252</f>
        <v>4</v>
      </c>
      <c r="M2251" s="58">
        <v>4</v>
      </c>
      <c r="N2251" s="59"/>
      <c r="O2251" s="73">
        <f>+ROUND(M2251*N2251,2)</f>
        <v>0</v>
      </c>
    </row>
    <row r="2252" spans="1:15" x14ac:dyDescent="0.3">
      <c r="A2252" s="52">
        <v>11207</v>
      </c>
      <c r="B2252" s="53"/>
      <c r="C2252" s="72"/>
      <c r="D2252" s="76" t="s">
        <v>1495</v>
      </c>
      <c r="E2252" s="56"/>
      <c r="F2252" s="57">
        <v>4</v>
      </c>
      <c r="G2252" s="57">
        <v>1</v>
      </c>
      <c r="H2252" s="57"/>
      <c r="I2252" s="57"/>
      <c r="J2252" s="57"/>
      <c r="K2252" s="57">
        <f>PRODUCT(F2252:I2252)</f>
        <v>4</v>
      </c>
      <c r="L2252" s="57"/>
      <c r="M2252" s="58"/>
      <c r="N2252" s="59"/>
      <c r="O2252" s="73"/>
    </row>
    <row r="2253" spans="1:15" x14ac:dyDescent="0.3">
      <c r="A2253" s="52">
        <v>11208</v>
      </c>
      <c r="B2253" s="53"/>
      <c r="C2253" s="72"/>
      <c r="D2253" s="55" t="s">
        <v>91</v>
      </c>
      <c r="E2253" s="56"/>
      <c r="F2253" s="57"/>
      <c r="G2253" s="57"/>
      <c r="H2253" s="57"/>
      <c r="I2253" s="57"/>
      <c r="J2253" s="57"/>
      <c r="K2253" s="57"/>
      <c r="L2253" s="57"/>
      <c r="M2253" s="58"/>
      <c r="N2253" s="59"/>
      <c r="O2253" s="73"/>
    </row>
    <row r="2254" spans="1:15" ht="244.8" x14ac:dyDescent="0.3">
      <c r="A2254" s="52">
        <v>11209</v>
      </c>
      <c r="B2254" s="53"/>
      <c r="C2254" s="72"/>
      <c r="D2254" s="78" t="s">
        <v>1496</v>
      </c>
      <c r="E2254" s="56" t="s">
        <v>89</v>
      </c>
      <c r="F2254" s="57"/>
      <c r="G2254" s="57"/>
      <c r="H2254" s="57"/>
      <c r="I2254" s="57"/>
      <c r="J2254" s="57"/>
      <c r="K2254" s="57"/>
      <c r="L2254" s="57">
        <f>K2255</f>
        <v>1</v>
      </c>
      <c r="M2254" s="58">
        <v>1</v>
      </c>
      <c r="N2254" s="59"/>
      <c r="O2254" s="73">
        <f>+ROUND(M2254*N2254,2)</f>
        <v>0</v>
      </c>
    </row>
    <row r="2255" spans="1:15" x14ac:dyDescent="0.3">
      <c r="A2255" s="52">
        <v>11210</v>
      </c>
      <c r="B2255" s="53"/>
      <c r="C2255" s="72"/>
      <c r="D2255" s="76" t="s">
        <v>1455</v>
      </c>
      <c r="E2255" s="56"/>
      <c r="F2255" s="57">
        <v>1</v>
      </c>
      <c r="G2255" s="57"/>
      <c r="H2255" s="57"/>
      <c r="I2255" s="57"/>
      <c r="J2255" s="57"/>
      <c r="K2255" s="57">
        <f>PRODUCT(F2255:I2255)</f>
        <v>1</v>
      </c>
      <c r="L2255" s="57"/>
      <c r="M2255" s="58"/>
      <c r="N2255" s="59"/>
      <c r="O2255" s="73"/>
    </row>
    <row r="2256" spans="1:15" ht="201.6" x14ac:dyDescent="0.3">
      <c r="A2256" s="52">
        <v>11211</v>
      </c>
      <c r="B2256" s="53"/>
      <c r="C2256" s="72"/>
      <c r="D2256" s="75" t="s">
        <v>1497</v>
      </c>
      <c r="E2256" s="56" t="s">
        <v>89</v>
      </c>
      <c r="F2256" s="57"/>
      <c r="G2256" s="57"/>
      <c r="H2256" s="57"/>
      <c r="I2256" s="57"/>
      <c r="J2256" s="57"/>
      <c r="K2256" s="57"/>
      <c r="L2256" s="57">
        <f>K2257</f>
        <v>1</v>
      </c>
      <c r="M2256" s="58">
        <v>1</v>
      </c>
      <c r="N2256" s="59"/>
      <c r="O2256" s="73">
        <f>+ROUND(M2256*N2256,2)</f>
        <v>0</v>
      </c>
    </row>
    <row r="2257" spans="1:15" x14ac:dyDescent="0.3">
      <c r="A2257" s="52">
        <v>11212</v>
      </c>
      <c r="B2257" s="53"/>
      <c r="C2257" s="72"/>
      <c r="D2257" s="76" t="s">
        <v>1498</v>
      </c>
      <c r="E2257" s="56"/>
      <c r="F2257" s="57">
        <v>1</v>
      </c>
      <c r="G2257" s="57"/>
      <c r="H2257" s="57"/>
      <c r="I2257" s="57"/>
      <c r="J2257" s="57"/>
      <c r="K2257" s="57">
        <f>PRODUCT(F2257:I2257)</f>
        <v>1</v>
      </c>
      <c r="L2257" s="57"/>
      <c r="M2257" s="58"/>
      <c r="N2257" s="59"/>
      <c r="O2257" s="73"/>
    </row>
    <row r="2258" spans="1:15" ht="72" x14ac:dyDescent="0.3">
      <c r="A2258" s="52">
        <v>11213</v>
      </c>
      <c r="B2258" s="53"/>
      <c r="C2258" s="72"/>
      <c r="D2258" s="78" t="s">
        <v>1190</v>
      </c>
      <c r="E2258" s="56" t="s">
        <v>89</v>
      </c>
      <c r="F2258" s="57"/>
      <c r="G2258" s="57"/>
      <c r="H2258" s="57"/>
      <c r="I2258" s="57"/>
      <c r="J2258" s="57"/>
      <c r="K2258" s="57"/>
      <c r="L2258" s="57">
        <f>K2259+K2260</f>
        <v>2</v>
      </c>
      <c r="M2258" s="58">
        <v>2</v>
      </c>
      <c r="N2258" s="59"/>
      <c r="O2258" s="73">
        <f>+ROUND(M2258*N2258,2)</f>
        <v>0</v>
      </c>
    </row>
    <row r="2259" spans="1:15" x14ac:dyDescent="0.3">
      <c r="A2259" s="52">
        <v>11214</v>
      </c>
      <c r="B2259" s="53"/>
      <c r="C2259" s="72"/>
      <c r="D2259" s="76" t="s">
        <v>1499</v>
      </c>
      <c r="E2259" s="56"/>
      <c r="F2259" s="57">
        <v>1</v>
      </c>
      <c r="G2259" s="57">
        <v>1</v>
      </c>
      <c r="H2259" s="57"/>
      <c r="I2259" s="57"/>
      <c r="J2259" s="57"/>
      <c r="K2259" s="57">
        <f>PRODUCT(F2259:I2259)</f>
        <v>1</v>
      </c>
      <c r="L2259" s="57"/>
      <c r="M2259" s="58"/>
      <c r="N2259" s="59"/>
      <c r="O2259" s="73"/>
    </row>
    <row r="2260" spans="1:15" x14ac:dyDescent="0.3">
      <c r="A2260" s="52">
        <v>11215</v>
      </c>
      <c r="B2260" s="53"/>
      <c r="C2260" s="72"/>
      <c r="D2260" s="76" t="s">
        <v>1500</v>
      </c>
      <c r="E2260" s="56"/>
      <c r="F2260" s="57">
        <v>1</v>
      </c>
      <c r="G2260" s="57">
        <v>1</v>
      </c>
      <c r="H2260" s="57"/>
      <c r="I2260" s="57"/>
      <c r="J2260" s="57"/>
      <c r="K2260" s="57">
        <f>PRODUCT(F2260:I2260)</f>
        <v>1</v>
      </c>
      <c r="L2260" s="57"/>
      <c r="M2260" s="58"/>
      <c r="N2260" s="59"/>
      <c r="O2260" s="73"/>
    </row>
    <row r="2261" spans="1:15" ht="172.8" x14ac:dyDescent="0.3">
      <c r="A2261" s="52">
        <v>11216</v>
      </c>
      <c r="B2261" s="53"/>
      <c r="C2261" s="72"/>
      <c r="D2261" s="75" t="s">
        <v>1193</v>
      </c>
      <c r="E2261" s="87" t="s">
        <v>89</v>
      </c>
      <c r="F2261" s="57"/>
      <c r="G2261" s="57"/>
      <c r="H2261" s="57"/>
      <c r="I2261" s="57"/>
      <c r="J2261" s="57"/>
      <c r="K2261" s="57"/>
      <c r="L2261" s="57">
        <f>K2262+K2263</f>
        <v>2</v>
      </c>
      <c r="M2261" s="58">
        <v>2</v>
      </c>
      <c r="N2261" s="59"/>
      <c r="O2261" s="73">
        <f t="shared" ref="O2261" si="369">+ROUND(M2261*N2261,2)</f>
        <v>0</v>
      </c>
    </row>
    <row r="2262" spans="1:15" x14ac:dyDescent="0.3">
      <c r="A2262" s="52">
        <v>11217</v>
      </c>
      <c r="B2262" s="53"/>
      <c r="C2262" s="72"/>
      <c r="D2262" s="76" t="s">
        <v>1403</v>
      </c>
      <c r="E2262" s="56"/>
      <c r="F2262" s="57">
        <v>1</v>
      </c>
      <c r="G2262" s="57">
        <v>1</v>
      </c>
      <c r="H2262" s="57"/>
      <c r="I2262" s="57"/>
      <c r="J2262" s="57"/>
      <c r="K2262" s="57">
        <f>PRODUCT(F2262:I2262)</f>
        <v>1</v>
      </c>
      <c r="L2262" s="57"/>
      <c r="M2262" s="58"/>
      <c r="N2262" s="59"/>
      <c r="O2262" s="73"/>
    </row>
    <row r="2263" spans="1:15" x14ac:dyDescent="0.3">
      <c r="A2263" s="52">
        <v>11218</v>
      </c>
      <c r="B2263" s="53"/>
      <c r="C2263" s="72"/>
      <c r="D2263" s="76" t="s">
        <v>1405</v>
      </c>
      <c r="E2263" s="56"/>
      <c r="F2263" s="57">
        <v>1</v>
      </c>
      <c r="G2263" s="57">
        <v>1</v>
      </c>
      <c r="H2263" s="57"/>
      <c r="I2263" s="57"/>
      <c r="J2263" s="57"/>
      <c r="K2263" s="57">
        <f>PRODUCT(F2263:I2263)</f>
        <v>1</v>
      </c>
      <c r="L2263" s="57"/>
      <c r="M2263" s="58"/>
      <c r="N2263" s="59"/>
      <c r="O2263" s="73"/>
    </row>
    <row r="2264" spans="1:15" ht="172.8" x14ac:dyDescent="0.3">
      <c r="A2264" s="52">
        <v>11219</v>
      </c>
      <c r="B2264" s="53"/>
      <c r="C2264" s="72"/>
      <c r="D2264" s="75" t="s">
        <v>1197</v>
      </c>
      <c r="E2264" s="87" t="s">
        <v>89</v>
      </c>
      <c r="F2264" s="88"/>
      <c r="G2264" s="57"/>
      <c r="H2264" s="57"/>
      <c r="I2264" s="57"/>
      <c r="J2264" s="57"/>
      <c r="K2264" s="57"/>
      <c r="L2264" s="57">
        <f>SUM(K2265:K2274)</f>
        <v>10</v>
      </c>
      <c r="M2264" s="58">
        <v>10</v>
      </c>
      <c r="N2264" s="59"/>
      <c r="O2264" s="73">
        <f t="shared" ref="O2264" si="370">+ROUND(M2264*N2264,2)</f>
        <v>0</v>
      </c>
    </row>
    <row r="2265" spans="1:15" x14ac:dyDescent="0.3">
      <c r="A2265" s="52">
        <v>11220</v>
      </c>
      <c r="B2265" s="53"/>
      <c r="C2265" s="72"/>
      <c r="D2265" s="76" t="s">
        <v>1501</v>
      </c>
      <c r="E2265" s="87"/>
      <c r="F2265" s="88">
        <v>1</v>
      </c>
      <c r="G2265" s="57"/>
      <c r="H2265" s="57"/>
      <c r="I2265" s="57"/>
      <c r="J2265" s="57"/>
      <c r="K2265" s="57">
        <f t="shared" ref="K2265:K2274" si="371">PRODUCT(F2265:I2265)</f>
        <v>1</v>
      </c>
      <c r="L2265" s="57"/>
      <c r="M2265" s="58"/>
      <c r="N2265" s="59"/>
      <c r="O2265" s="73"/>
    </row>
    <row r="2266" spans="1:15" x14ac:dyDescent="0.3">
      <c r="A2266" s="52">
        <v>11221</v>
      </c>
      <c r="B2266" s="53"/>
      <c r="C2266" s="72"/>
      <c r="D2266" s="76" t="s">
        <v>1502</v>
      </c>
      <c r="E2266" s="87"/>
      <c r="F2266" s="88">
        <v>1</v>
      </c>
      <c r="G2266" s="57"/>
      <c r="H2266" s="57"/>
      <c r="I2266" s="57"/>
      <c r="J2266" s="57"/>
      <c r="K2266" s="57">
        <f t="shared" si="371"/>
        <v>1</v>
      </c>
      <c r="L2266" s="57"/>
      <c r="M2266" s="58"/>
      <c r="N2266" s="59"/>
      <c r="O2266" s="73"/>
    </row>
    <row r="2267" spans="1:15" x14ac:dyDescent="0.3">
      <c r="A2267" s="52">
        <v>11222</v>
      </c>
      <c r="B2267" s="53"/>
      <c r="C2267" s="72"/>
      <c r="D2267" s="76" t="s">
        <v>1503</v>
      </c>
      <c r="E2267" s="87"/>
      <c r="F2267" s="88">
        <v>1</v>
      </c>
      <c r="G2267" s="57"/>
      <c r="H2267" s="57"/>
      <c r="I2267" s="57"/>
      <c r="J2267" s="57"/>
      <c r="K2267" s="57">
        <f t="shared" si="371"/>
        <v>1</v>
      </c>
      <c r="L2267" s="57"/>
      <c r="M2267" s="58"/>
      <c r="N2267" s="59"/>
      <c r="O2267" s="73"/>
    </row>
    <row r="2268" spans="1:15" x14ac:dyDescent="0.3">
      <c r="A2268" s="52">
        <v>11223</v>
      </c>
      <c r="B2268" s="53"/>
      <c r="C2268" s="72"/>
      <c r="D2268" s="76" t="s">
        <v>1504</v>
      </c>
      <c r="E2268" s="87"/>
      <c r="F2268" s="88">
        <v>1</v>
      </c>
      <c r="G2268" s="57"/>
      <c r="H2268" s="57"/>
      <c r="I2268" s="57"/>
      <c r="J2268" s="57"/>
      <c r="K2268" s="57">
        <f t="shared" si="371"/>
        <v>1</v>
      </c>
      <c r="L2268" s="57"/>
      <c r="M2268" s="58"/>
      <c r="N2268" s="59"/>
      <c r="O2268" s="73"/>
    </row>
    <row r="2269" spans="1:15" x14ac:dyDescent="0.3">
      <c r="A2269" s="52">
        <v>11224</v>
      </c>
      <c r="B2269" s="53"/>
      <c r="C2269" s="72"/>
      <c r="D2269" s="76" t="s">
        <v>1505</v>
      </c>
      <c r="E2269" s="87"/>
      <c r="F2269" s="88">
        <v>1</v>
      </c>
      <c r="G2269" s="57"/>
      <c r="H2269" s="57"/>
      <c r="I2269" s="57"/>
      <c r="J2269" s="57"/>
      <c r="K2269" s="57">
        <f t="shared" si="371"/>
        <v>1</v>
      </c>
      <c r="L2269" s="57"/>
      <c r="M2269" s="58"/>
      <c r="N2269" s="59"/>
      <c r="O2269" s="73"/>
    </row>
    <row r="2270" spans="1:15" x14ac:dyDescent="0.3">
      <c r="A2270" s="52">
        <v>11225</v>
      </c>
      <c r="B2270" s="53"/>
      <c r="C2270" s="72"/>
      <c r="D2270" s="76" t="s">
        <v>1506</v>
      </c>
      <c r="E2270" s="87"/>
      <c r="F2270" s="88">
        <v>1</v>
      </c>
      <c r="G2270" s="57"/>
      <c r="H2270" s="57"/>
      <c r="I2270" s="57"/>
      <c r="J2270" s="57"/>
      <c r="K2270" s="57">
        <f t="shared" si="371"/>
        <v>1</v>
      </c>
      <c r="L2270" s="57"/>
      <c r="M2270" s="58"/>
      <c r="N2270" s="59"/>
      <c r="O2270" s="73"/>
    </row>
    <row r="2271" spans="1:15" x14ac:dyDescent="0.3">
      <c r="A2271" s="52">
        <v>11226</v>
      </c>
      <c r="B2271" s="53"/>
      <c r="C2271" s="72"/>
      <c r="D2271" s="76" t="s">
        <v>1507</v>
      </c>
      <c r="E2271" s="87"/>
      <c r="F2271" s="88">
        <v>1</v>
      </c>
      <c r="G2271" s="57"/>
      <c r="H2271" s="57"/>
      <c r="I2271" s="57"/>
      <c r="J2271" s="57"/>
      <c r="K2271" s="57">
        <f t="shared" si="371"/>
        <v>1</v>
      </c>
      <c r="L2271" s="57"/>
      <c r="M2271" s="58"/>
      <c r="N2271" s="59"/>
      <c r="O2271" s="73"/>
    </row>
    <row r="2272" spans="1:15" x14ac:dyDescent="0.3">
      <c r="A2272" s="52">
        <v>11227</v>
      </c>
      <c r="B2272" s="53"/>
      <c r="C2272" s="72"/>
      <c r="D2272" s="76" t="s">
        <v>1508</v>
      </c>
      <c r="E2272" s="87"/>
      <c r="F2272" s="88">
        <v>1</v>
      </c>
      <c r="G2272" s="57"/>
      <c r="H2272" s="57"/>
      <c r="I2272" s="57"/>
      <c r="J2272" s="57"/>
      <c r="K2272" s="57">
        <f t="shared" si="371"/>
        <v>1</v>
      </c>
      <c r="L2272" s="57"/>
      <c r="M2272" s="58"/>
      <c r="N2272" s="59"/>
      <c r="O2272" s="73"/>
    </row>
    <row r="2273" spans="1:15" x14ac:dyDescent="0.3">
      <c r="A2273" s="52">
        <v>11228</v>
      </c>
      <c r="B2273" s="53"/>
      <c r="C2273" s="72"/>
      <c r="D2273" s="76" t="s">
        <v>1509</v>
      </c>
      <c r="E2273" s="87"/>
      <c r="F2273" s="88">
        <v>1</v>
      </c>
      <c r="G2273" s="57"/>
      <c r="H2273" s="57"/>
      <c r="I2273" s="57"/>
      <c r="J2273" s="57"/>
      <c r="K2273" s="57">
        <f t="shared" si="371"/>
        <v>1</v>
      </c>
      <c r="L2273" s="57"/>
      <c r="M2273" s="58"/>
      <c r="N2273" s="59"/>
      <c r="O2273" s="73"/>
    </row>
    <row r="2274" spans="1:15" x14ac:dyDescent="0.3">
      <c r="A2274" s="52">
        <v>11229</v>
      </c>
      <c r="B2274" s="53"/>
      <c r="C2274" s="72"/>
      <c r="D2274" s="76" t="s">
        <v>1510</v>
      </c>
      <c r="E2274" s="56"/>
      <c r="F2274" s="57">
        <v>1</v>
      </c>
      <c r="G2274" s="57"/>
      <c r="H2274" s="57"/>
      <c r="I2274" s="57"/>
      <c r="J2274" s="57"/>
      <c r="K2274" s="57">
        <f t="shared" si="371"/>
        <v>1</v>
      </c>
      <c r="L2274" s="57"/>
      <c r="M2274" s="58"/>
      <c r="N2274" s="59"/>
      <c r="O2274" s="73"/>
    </row>
    <row r="2275" spans="1:15" x14ac:dyDescent="0.3">
      <c r="A2275" s="52">
        <v>11230</v>
      </c>
      <c r="B2275" s="53"/>
      <c r="C2275" s="72"/>
      <c r="D2275" s="55" t="s">
        <v>408</v>
      </c>
      <c r="E2275" s="56"/>
      <c r="F2275" s="57"/>
      <c r="G2275" s="57"/>
      <c r="H2275" s="57"/>
      <c r="I2275" s="57"/>
      <c r="J2275" s="57"/>
      <c r="K2275" s="57"/>
      <c r="L2275" s="57"/>
      <c r="M2275" s="58"/>
      <c r="N2275" s="59"/>
      <c r="O2275" s="73"/>
    </row>
    <row r="2276" spans="1:15" ht="187.2" x14ac:dyDescent="0.3">
      <c r="A2276" s="52">
        <v>11231</v>
      </c>
      <c r="B2276" s="53"/>
      <c r="C2276" s="72"/>
      <c r="D2276" s="75" t="s">
        <v>1210</v>
      </c>
      <c r="E2276" s="87" t="s">
        <v>84</v>
      </c>
      <c r="F2276" s="88"/>
      <c r="G2276" s="57"/>
      <c r="H2276" s="57"/>
      <c r="I2276" s="57"/>
      <c r="J2276" s="57"/>
      <c r="K2276" s="57"/>
      <c r="L2276" s="57">
        <f>K2277</f>
        <v>30.734000000000002</v>
      </c>
      <c r="M2276" s="58">
        <v>30.734000000000002</v>
      </c>
      <c r="N2276" s="59"/>
      <c r="O2276" s="73">
        <f>+ROUND(M2276*N2276,2)</f>
        <v>0</v>
      </c>
    </row>
    <row r="2277" spans="1:15" x14ac:dyDescent="0.3">
      <c r="A2277" s="52">
        <v>11232</v>
      </c>
      <c r="B2277" s="53"/>
      <c r="C2277" s="72"/>
      <c r="D2277" s="76" t="s">
        <v>1483</v>
      </c>
      <c r="E2277" s="87"/>
      <c r="F2277" s="88">
        <v>1</v>
      </c>
      <c r="G2277" s="57">
        <v>30.734000000000002</v>
      </c>
      <c r="H2277" s="57"/>
      <c r="I2277" s="57"/>
      <c r="J2277" s="57"/>
      <c r="K2277" s="57">
        <f>PRODUCT(F2277:I2277)</f>
        <v>30.734000000000002</v>
      </c>
      <c r="L2277" s="57"/>
      <c r="M2277" s="58"/>
      <c r="N2277" s="59"/>
      <c r="O2277" s="73"/>
    </row>
    <row r="2278" spans="1:15" ht="86.4" x14ac:dyDescent="0.3">
      <c r="A2278" s="52">
        <v>11233</v>
      </c>
      <c r="B2278" s="53"/>
      <c r="C2278" s="72"/>
      <c r="D2278" s="75" t="s">
        <v>1212</v>
      </c>
      <c r="E2278" s="63" t="s">
        <v>36</v>
      </c>
      <c r="F2278" s="57"/>
      <c r="G2278" s="57"/>
      <c r="H2278" s="57"/>
      <c r="I2278" s="57"/>
      <c r="J2278" s="57"/>
      <c r="K2278" s="57"/>
      <c r="L2278" s="57">
        <f>K2279</f>
        <v>20.39</v>
      </c>
      <c r="M2278" s="58">
        <v>20.39</v>
      </c>
      <c r="N2278" s="59"/>
      <c r="O2278" s="73">
        <f t="shared" ref="O2278" si="372">+ROUND(M2278*N2278,2)</f>
        <v>0</v>
      </c>
    </row>
    <row r="2279" spans="1:15" x14ac:dyDescent="0.3">
      <c r="A2279" s="52">
        <v>11234</v>
      </c>
      <c r="B2279" s="53"/>
      <c r="C2279" s="72"/>
      <c r="D2279" s="76" t="s">
        <v>1483</v>
      </c>
      <c r="E2279" s="63"/>
      <c r="F2279" s="57">
        <v>1</v>
      </c>
      <c r="G2279" s="57">
        <v>10.195</v>
      </c>
      <c r="H2279" s="57"/>
      <c r="I2279" s="57">
        <v>2</v>
      </c>
      <c r="J2279" s="57"/>
      <c r="K2279" s="57">
        <f>PRODUCT(F2279:I2279)</f>
        <v>20.39</v>
      </c>
      <c r="L2279" s="57"/>
      <c r="M2279" s="58"/>
      <c r="N2279" s="59"/>
      <c r="O2279" s="73"/>
    </row>
    <row r="2280" spans="1:15" x14ac:dyDescent="0.3">
      <c r="A2280" s="52">
        <v>11235</v>
      </c>
      <c r="B2280" s="53"/>
      <c r="C2280" s="54" t="s">
        <v>1511</v>
      </c>
      <c r="D2280" s="99" t="s">
        <v>1512</v>
      </c>
      <c r="E2280" s="56"/>
      <c r="F2280" s="57"/>
      <c r="G2280" s="57"/>
      <c r="H2280" s="57"/>
      <c r="I2280" s="57"/>
      <c r="J2280" s="57"/>
      <c r="K2280" s="57"/>
      <c r="L2280" s="57"/>
      <c r="M2280" s="58"/>
      <c r="N2280" s="59"/>
      <c r="O2280" s="73"/>
    </row>
    <row r="2281" spans="1:15" x14ac:dyDescent="0.3">
      <c r="A2281" s="52">
        <v>11236</v>
      </c>
      <c r="B2281" s="53"/>
      <c r="C2281" s="54" t="s">
        <v>1513</v>
      </c>
      <c r="D2281" s="55" t="s">
        <v>775</v>
      </c>
      <c r="E2281" s="56"/>
      <c r="F2281" s="57"/>
      <c r="G2281" s="57"/>
      <c r="H2281" s="57"/>
      <c r="I2281" s="57"/>
      <c r="J2281" s="57"/>
      <c r="K2281" s="57"/>
      <c r="L2281" s="57"/>
      <c r="M2281" s="58"/>
      <c r="N2281" s="59"/>
      <c r="O2281" s="73"/>
    </row>
    <row r="2282" spans="1:15" ht="43.2" x14ac:dyDescent="0.3">
      <c r="A2282" s="52">
        <v>11237</v>
      </c>
      <c r="B2282" s="53"/>
      <c r="C2282" s="72"/>
      <c r="D2282" s="60" t="s">
        <v>239</v>
      </c>
      <c r="E2282" s="63" t="s">
        <v>36</v>
      </c>
      <c r="F2282" s="57">
        <v>1</v>
      </c>
      <c r="G2282" s="57">
        <v>53.515999999999998</v>
      </c>
      <c r="H2282" s="57">
        <v>8.673</v>
      </c>
      <c r="I2282" s="57"/>
      <c r="J2282" s="57">
        <f>PRODUCT(F2282:I2282)</f>
        <v>464.14426800000001</v>
      </c>
      <c r="K2282" s="57"/>
      <c r="L2282" s="57">
        <f>+J2282</f>
        <v>464.14426800000001</v>
      </c>
      <c r="M2282" s="58">
        <v>464.14400000000001</v>
      </c>
      <c r="N2282" s="59"/>
      <c r="O2282" s="73">
        <f>+ROUND(M2282*N2282,2)</f>
        <v>0</v>
      </c>
    </row>
    <row r="2283" spans="1:15" ht="115.2" x14ac:dyDescent="0.3">
      <c r="A2283" s="52">
        <v>11238</v>
      </c>
      <c r="B2283" s="53"/>
      <c r="C2283" s="72"/>
      <c r="D2283" s="60" t="s">
        <v>1222</v>
      </c>
      <c r="E2283" s="63" t="s">
        <v>36</v>
      </c>
      <c r="F2283" s="57"/>
      <c r="G2283" s="57"/>
      <c r="H2283" s="57"/>
      <c r="I2283" s="57"/>
      <c r="J2283" s="57"/>
      <c r="K2283" s="57"/>
      <c r="L2283" s="57">
        <f>SUM(J2284:J2284)</f>
        <v>20.524799999999999</v>
      </c>
      <c r="M2283" s="58">
        <v>20.524999999999999</v>
      </c>
      <c r="N2283" s="59"/>
      <c r="O2283" s="73">
        <f>+ROUND(M2283*N2283,2)</f>
        <v>0</v>
      </c>
    </row>
    <row r="2284" spans="1:15" x14ac:dyDescent="0.3">
      <c r="A2284" s="52">
        <v>11239</v>
      </c>
      <c r="B2284" s="53"/>
      <c r="C2284" s="72"/>
      <c r="D2284" s="74" t="s">
        <v>1514</v>
      </c>
      <c r="E2284" s="63"/>
      <c r="F2284" s="57">
        <v>1</v>
      </c>
      <c r="G2284" s="57">
        <v>6.4139999999999997</v>
      </c>
      <c r="H2284" s="57"/>
      <c r="I2284" s="57">
        <v>3.2</v>
      </c>
      <c r="J2284" s="57">
        <f t="shared" ref="J2284:J2286" si="373">PRODUCT(F2284:I2284)</f>
        <v>20.524799999999999</v>
      </c>
      <c r="K2284" s="57"/>
      <c r="L2284" s="57"/>
      <c r="M2284" s="66"/>
      <c r="N2284" s="67"/>
      <c r="O2284" s="67"/>
    </row>
    <row r="2285" spans="1:15" ht="57.6" x14ac:dyDescent="0.3">
      <c r="A2285" s="52">
        <v>11240</v>
      </c>
      <c r="B2285" s="53"/>
      <c r="C2285" s="72"/>
      <c r="D2285" s="60" t="s">
        <v>1227</v>
      </c>
      <c r="E2285" s="63" t="s">
        <v>36</v>
      </c>
      <c r="F2285" s="57">
        <v>1</v>
      </c>
      <c r="G2285" s="57">
        <v>28.9</v>
      </c>
      <c r="H2285" s="57"/>
      <c r="I2285" s="57">
        <v>4</v>
      </c>
      <c r="J2285" s="57">
        <f t="shared" si="373"/>
        <v>115.6</v>
      </c>
      <c r="K2285" s="57"/>
      <c r="L2285" s="57">
        <f>+J2285</f>
        <v>115.6</v>
      </c>
      <c r="M2285" s="58">
        <v>115.6</v>
      </c>
      <c r="N2285" s="59"/>
      <c r="O2285" s="73">
        <f>+ROUND(M2285*N2285,2)</f>
        <v>0</v>
      </c>
    </row>
    <row r="2286" spans="1:15" ht="115.2" x14ac:dyDescent="0.3">
      <c r="A2286" s="52">
        <v>11241</v>
      </c>
      <c r="B2286" s="53"/>
      <c r="C2286" s="72"/>
      <c r="D2286" s="60" t="s">
        <v>46</v>
      </c>
      <c r="E2286" s="63" t="s">
        <v>36</v>
      </c>
      <c r="F2286" s="57">
        <v>1</v>
      </c>
      <c r="G2286" s="57">
        <v>53.515999999999998</v>
      </c>
      <c r="H2286" s="57">
        <v>8.673</v>
      </c>
      <c r="I2286" s="57"/>
      <c r="J2286" s="57">
        <f t="shared" si="373"/>
        <v>464.14426800000001</v>
      </c>
      <c r="K2286" s="57"/>
      <c r="L2286" s="57">
        <f>+J2286</f>
        <v>464.14426800000001</v>
      </c>
      <c r="M2286" s="58">
        <v>464.14400000000001</v>
      </c>
      <c r="N2286" s="59"/>
      <c r="O2286" s="73">
        <f>+ROUND(M2286*N2286,2)</f>
        <v>0</v>
      </c>
    </row>
    <row r="2287" spans="1:15" x14ac:dyDescent="0.3">
      <c r="A2287" s="52">
        <v>11242</v>
      </c>
      <c r="B2287" s="53"/>
      <c r="C2287" s="54" t="s">
        <v>1515</v>
      </c>
      <c r="D2287" s="55" t="s">
        <v>55</v>
      </c>
      <c r="E2287" s="56"/>
      <c r="F2287" s="57"/>
      <c r="G2287" s="57"/>
      <c r="H2287" s="57"/>
      <c r="I2287" s="57"/>
      <c r="J2287" s="57"/>
      <c r="K2287" s="57"/>
      <c r="L2287" s="57"/>
      <c r="M2287" s="58"/>
      <c r="N2287" s="59"/>
      <c r="O2287" s="73"/>
    </row>
    <row r="2288" spans="1:15" x14ac:dyDescent="0.3">
      <c r="A2288" s="52">
        <v>11243</v>
      </c>
      <c r="B2288" s="53"/>
      <c r="C2288" s="54" t="s">
        <v>1516</v>
      </c>
      <c r="D2288" s="55" t="s">
        <v>57</v>
      </c>
      <c r="E2288" s="56"/>
      <c r="F2288" s="57"/>
      <c r="G2288" s="57"/>
      <c r="H2288" s="57"/>
      <c r="I2288" s="57"/>
      <c r="J2288" s="57"/>
      <c r="K2288" s="57"/>
      <c r="L2288" s="57"/>
      <c r="M2288" s="58"/>
      <c r="N2288" s="59"/>
      <c r="O2288" s="73"/>
    </row>
    <row r="2289" spans="1:15" ht="230.4" x14ac:dyDescent="0.3">
      <c r="A2289" s="52">
        <v>11244</v>
      </c>
      <c r="B2289" s="53"/>
      <c r="C2289" s="72"/>
      <c r="D2289" s="75" t="s">
        <v>1142</v>
      </c>
      <c r="E2289" s="56" t="s">
        <v>36</v>
      </c>
      <c r="F2289" s="57"/>
      <c r="G2289" s="57"/>
      <c r="H2289" s="57"/>
      <c r="I2289" s="57"/>
      <c r="J2289" s="57"/>
      <c r="K2289" s="57"/>
      <c r="L2289" s="57">
        <f>SUM(J2290:J2292)</f>
        <v>105.12685</v>
      </c>
      <c r="M2289" s="58">
        <v>105.127</v>
      </c>
      <c r="N2289" s="59"/>
      <c r="O2289" s="73">
        <f>+ROUND(M2289*N2289,2)</f>
        <v>0</v>
      </c>
    </row>
    <row r="2290" spans="1:15" x14ac:dyDescent="0.3">
      <c r="A2290" s="52">
        <v>11245</v>
      </c>
      <c r="B2290" s="53"/>
      <c r="C2290" s="72"/>
      <c r="D2290" s="76" t="s">
        <v>1234</v>
      </c>
      <c r="E2290" s="56"/>
      <c r="F2290" s="57">
        <v>2</v>
      </c>
      <c r="G2290" s="57">
        <v>2.2469999999999999</v>
      </c>
      <c r="H2290" s="57"/>
      <c r="I2290" s="57">
        <v>5.5350000000000001</v>
      </c>
      <c r="J2290" s="57">
        <f t="shared" ref="J2290:J2295" si="374">PRODUCT(F2290:I2290)</f>
        <v>24.874289999999998</v>
      </c>
      <c r="K2290" s="57"/>
      <c r="L2290" s="57"/>
      <c r="M2290" s="58"/>
      <c r="N2290" s="59"/>
      <c r="O2290" s="73"/>
    </row>
    <row r="2291" spans="1:15" x14ac:dyDescent="0.3">
      <c r="A2291" s="52">
        <v>11246</v>
      </c>
      <c r="B2291" s="53"/>
      <c r="C2291" s="72"/>
      <c r="D2291" s="76" t="s">
        <v>1234</v>
      </c>
      <c r="E2291" s="56"/>
      <c r="F2291" s="57">
        <v>1</v>
      </c>
      <c r="G2291" s="57">
        <v>17.47</v>
      </c>
      <c r="H2291" s="57"/>
      <c r="I2291" s="57">
        <v>1</v>
      </c>
      <c r="J2291" s="57">
        <f t="shared" si="374"/>
        <v>17.47</v>
      </c>
      <c r="K2291" s="57"/>
      <c r="L2291" s="57"/>
      <c r="M2291" s="58"/>
      <c r="N2291" s="59"/>
      <c r="O2291" s="73"/>
    </row>
    <row r="2292" spans="1:15" x14ac:dyDescent="0.3">
      <c r="A2292" s="52">
        <v>11247</v>
      </c>
      <c r="B2292" s="53"/>
      <c r="C2292" s="72"/>
      <c r="D2292" s="76" t="s">
        <v>1235</v>
      </c>
      <c r="E2292" s="56"/>
      <c r="F2292" s="57">
        <v>1</v>
      </c>
      <c r="G2292" s="57">
        <v>29.065999999999999</v>
      </c>
      <c r="H2292" s="57"/>
      <c r="I2292" s="57">
        <v>2.16</v>
      </c>
      <c r="J2292" s="57">
        <f t="shared" si="374"/>
        <v>62.782560000000004</v>
      </c>
      <c r="K2292" s="57"/>
      <c r="L2292" s="57"/>
      <c r="M2292" s="58"/>
      <c r="N2292" s="59"/>
      <c r="O2292" s="73"/>
    </row>
    <row r="2293" spans="1:15" ht="244.8" x14ac:dyDescent="0.3">
      <c r="A2293" s="52">
        <v>11248</v>
      </c>
      <c r="B2293" s="53"/>
      <c r="C2293" s="72"/>
      <c r="D2293" s="75" t="s">
        <v>68</v>
      </c>
      <c r="E2293" s="56" t="s">
        <v>36</v>
      </c>
      <c r="F2293" s="57">
        <v>1</v>
      </c>
      <c r="G2293" s="57">
        <f>3.366+12.547+1.873</f>
        <v>17.786000000000001</v>
      </c>
      <c r="H2293" s="57"/>
      <c r="I2293" s="57">
        <v>3.5</v>
      </c>
      <c r="J2293" s="57"/>
      <c r="K2293" s="57">
        <f>PRODUCT(F2293:I2293)</f>
        <v>62.251000000000005</v>
      </c>
      <c r="L2293" s="57">
        <f>+K2293</f>
        <v>62.251000000000005</v>
      </c>
      <c r="M2293" s="58">
        <v>62.250999999999998</v>
      </c>
      <c r="N2293" s="59"/>
      <c r="O2293" s="73">
        <f>+ROUND(M2293*N2293,2)</f>
        <v>0</v>
      </c>
    </row>
    <row r="2294" spans="1:15" ht="244.8" x14ac:dyDescent="0.3">
      <c r="A2294" s="52">
        <v>11249</v>
      </c>
      <c r="B2294" s="53"/>
      <c r="C2294" s="72"/>
      <c r="D2294" s="75" t="s">
        <v>309</v>
      </c>
      <c r="E2294" s="56" t="s">
        <v>36</v>
      </c>
      <c r="F2294" s="57">
        <v>1</v>
      </c>
      <c r="G2294" s="57">
        <f>(2.3+2.1+1.6+3.171+2.45)+(3.926+1.251+17.993)</f>
        <v>34.790999999999997</v>
      </c>
      <c r="H2294" s="57"/>
      <c r="I2294" s="57">
        <v>3.5</v>
      </c>
      <c r="J2294" s="57">
        <f t="shared" si="374"/>
        <v>121.76849999999999</v>
      </c>
      <c r="K2294" s="57"/>
      <c r="L2294" s="57">
        <f>+J2294</f>
        <v>121.76849999999999</v>
      </c>
      <c r="M2294" s="58">
        <v>121.76900000000001</v>
      </c>
      <c r="N2294" s="59"/>
      <c r="O2294" s="73">
        <f>+ROUND(M2294*N2294,2)</f>
        <v>0</v>
      </c>
    </row>
    <row r="2295" spans="1:15" ht="129.6" x14ac:dyDescent="0.3">
      <c r="A2295" s="52">
        <v>11250</v>
      </c>
      <c r="B2295" s="53"/>
      <c r="C2295" s="72"/>
      <c r="D2295" s="75" t="s">
        <v>331</v>
      </c>
      <c r="E2295" s="56" t="s">
        <v>36</v>
      </c>
      <c r="F2295" s="57">
        <v>1</v>
      </c>
      <c r="G2295" s="57">
        <f>17.786+34.791</f>
        <v>52.576999999999998</v>
      </c>
      <c r="H2295" s="57"/>
      <c r="I2295" s="57">
        <v>2.2999999999999998</v>
      </c>
      <c r="J2295" s="57">
        <f t="shared" si="374"/>
        <v>120.92709999999998</v>
      </c>
      <c r="K2295" s="57"/>
      <c r="L2295" s="57">
        <f>+J2295</f>
        <v>120.92709999999998</v>
      </c>
      <c r="M2295" s="58">
        <v>120.92700000000001</v>
      </c>
      <c r="N2295" s="59"/>
      <c r="O2295" s="73">
        <f>+ROUND(M2295*N2295,2)</f>
        <v>0</v>
      </c>
    </row>
    <row r="2296" spans="1:15" x14ac:dyDescent="0.3">
      <c r="A2296" s="52">
        <v>11251</v>
      </c>
      <c r="B2296" s="53"/>
      <c r="C2296" s="72"/>
      <c r="D2296" s="55" t="s">
        <v>1239</v>
      </c>
      <c r="E2296" s="56"/>
      <c r="F2296" s="57"/>
      <c r="G2296" s="57"/>
      <c r="H2296" s="57"/>
      <c r="I2296" s="57"/>
      <c r="J2296" s="57"/>
      <c r="K2296" s="57"/>
      <c r="L2296" s="57"/>
      <c r="M2296" s="58"/>
      <c r="N2296" s="59"/>
      <c r="O2296" s="73"/>
    </row>
    <row r="2297" spans="1:15" ht="86.4" x14ac:dyDescent="0.3">
      <c r="A2297" s="52">
        <v>11252</v>
      </c>
      <c r="B2297" s="53"/>
      <c r="C2297" s="72"/>
      <c r="D2297" s="75" t="s">
        <v>155</v>
      </c>
      <c r="E2297" s="63" t="s">
        <v>36</v>
      </c>
      <c r="F2297" s="57"/>
      <c r="G2297" s="57"/>
      <c r="H2297" s="57"/>
      <c r="I2297" s="57"/>
      <c r="J2297" s="57"/>
      <c r="K2297" s="57"/>
      <c r="L2297" s="57">
        <f>SUM(J2298:J2299)</f>
        <v>586.54426799999999</v>
      </c>
      <c r="M2297" s="58">
        <v>586.54399999999998</v>
      </c>
      <c r="N2297" s="59"/>
      <c r="O2297" s="73">
        <f>+ROUND(M2297*N2297,2)</f>
        <v>0</v>
      </c>
    </row>
    <row r="2298" spans="1:15" x14ac:dyDescent="0.3">
      <c r="A2298" s="52">
        <v>11253</v>
      </c>
      <c r="B2298" s="53"/>
      <c r="C2298" s="72"/>
      <c r="D2298" s="76" t="s">
        <v>1241</v>
      </c>
      <c r="E2298" s="56"/>
      <c r="F2298" s="57">
        <v>1</v>
      </c>
      <c r="G2298" s="57">
        <v>53.515999999999998</v>
      </c>
      <c r="H2298" s="57">
        <v>8.673</v>
      </c>
      <c r="I2298" s="57"/>
      <c r="J2298" s="57">
        <f t="shared" ref="J2298:J2302" si="375">PRODUCT(F2298:I2298)</f>
        <v>464.14426800000001</v>
      </c>
      <c r="K2298" s="57"/>
      <c r="L2298" s="57"/>
      <c r="M2298" s="58"/>
      <c r="N2298" s="59"/>
      <c r="O2298" s="73"/>
    </row>
    <row r="2299" spans="1:15" x14ac:dyDescent="0.3">
      <c r="A2299" s="52">
        <v>11254</v>
      </c>
      <c r="B2299" s="53"/>
      <c r="C2299" s="72"/>
      <c r="D2299" s="76" t="s">
        <v>1242</v>
      </c>
      <c r="E2299" s="56"/>
      <c r="F2299" s="57">
        <v>1</v>
      </c>
      <c r="G2299" s="57">
        <f>51+51</f>
        <v>102</v>
      </c>
      <c r="H2299" s="57"/>
      <c r="I2299" s="57">
        <v>1.2</v>
      </c>
      <c r="J2299" s="57">
        <f t="shared" si="375"/>
        <v>122.39999999999999</v>
      </c>
      <c r="K2299" s="57"/>
      <c r="L2299" s="57"/>
      <c r="M2299" s="58"/>
      <c r="N2299" s="59"/>
      <c r="O2299" s="73"/>
    </row>
    <row r="2300" spans="1:15" ht="201.6" x14ac:dyDescent="0.3">
      <c r="A2300" s="52">
        <v>11255</v>
      </c>
      <c r="B2300" s="53"/>
      <c r="C2300" s="72"/>
      <c r="D2300" s="75" t="s">
        <v>1244</v>
      </c>
      <c r="E2300" s="63" t="s">
        <v>36</v>
      </c>
      <c r="F2300" s="57">
        <v>31</v>
      </c>
      <c r="G2300" s="57">
        <v>5.5</v>
      </c>
      <c r="H2300" s="57"/>
      <c r="I2300" s="57"/>
      <c r="J2300" s="57">
        <f t="shared" si="375"/>
        <v>170.5</v>
      </c>
      <c r="K2300" s="57"/>
      <c r="L2300" s="57">
        <f>+J2300</f>
        <v>170.5</v>
      </c>
      <c r="M2300" s="58">
        <v>170.5</v>
      </c>
      <c r="N2300" s="59"/>
      <c r="O2300" s="73">
        <f>+ROUND(M2300*N2300,2)</f>
        <v>0</v>
      </c>
    </row>
    <row r="2301" spans="1:15" ht="86.4" x14ac:dyDescent="0.3">
      <c r="A2301" s="52">
        <v>11256</v>
      </c>
      <c r="B2301" s="53"/>
      <c r="C2301" s="72"/>
      <c r="D2301" s="75" t="s">
        <v>381</v>
      </c>
      <c r="E2301" s="63" t="s">
        <v>36</v>
      </c>
      <c r="F2301" s="57">
        <v>1</v>
      </c>
      <c r="G2301" s="57">
        <v>44.631999999999998</v>
      </c>
      <c r="H2301" s="57"/>
      <c r="I2301" s="57"/>
      <c r="J2301" s="57">
        <f t="shared" si="375"/>
        <v>44.631999999999998</v>
      </c>
      <c r="K2301" s="57"/>
      <c r="L2301" s="57">
        <f>+J2301</f>
        <v>44.631999999999998</v>
      </c>
      <c r="M2301" s="58">
        <v>44.631999999999998</v>
      </c>
      <c r="N2301" s="59"/>
      <c r="O2301" s="73">
        <f>+ROUND(M2301*N2301,2)</f>
        <v>0</v>
      </c>
    </row>
    <row r="2302" spans="1:15" ht="86.4" x14ac:dyDescent="0.3">
      <c r="A2302" s="52">
        <v>11257</v>
      </c>
      <c r="B2302" s="53"/>
      <c r="C2302" s="72"/>
      <c r="D2302" s="75" t="s">
        <v>371</v>
      </c>
      <c r="E2302" s="63" t="s">
        <v>36</v>
      </c>
      <c r="F2302" s="57">
        <v>1</v>
      </c>
      <c r="G2302" s="57">
        <v>44.631999999999998</v>
      </c>
      <c r="H2302" s="57"/>
      <c r="I2302" s="57"/>
      <c r="J2302" s="57">
        <f t="shared" si="375"/>
        <v>44.631999999999998</v>
      </c>
      <c r="K2302" s="57"/>
      <c r="L2302" s="57">
        <f>+J2302</f>
        <v>44.631999999999998</v>
      </c>
      <c r="M2302" s="58">
        <v>44.631999999999998</v>
      </c>
      <c r="N2302" s="59"/>
      <c r="O2302" s="73">
        <f>+ROUND(M2302*N2302,2)</f>
        <v>0</v>
      </c>
    </row>
    <row r="2303" spans="1:15" x14ac:dyDescent="0.3">
      <c r="A2303" s="52">
        <v>11258</v>
      </c>
      <c r="B2303" s="53"/>
      <c r="C2303" s="72"/>
      <c r="D2303" s="55" t="s">
        <v>74</v>
      </c>
      <c r="E2303" s="56"/>
      <c r="F2303" s="57"/>
      <c r="G2303" s="57"/>
      <c r="H2303" s="57"/>
      <c r="I2303" s="57"/>
      <c r="J2303" s="57"/>
      <c r="K2303" s="57"/>
      <c r="L2303" s="57"/>
      <c r="M2303" s="58"/>
      <c r="N2303" s="59"/>
      <c r="O2303" s="73"/>
    </row>
    <row r="2304" spans="1:15" ht="187.2" x14ac:dyDescent="0.3">
      <c r="A2304" s="52">
        <v>11259</v>
      </c>
      <c r="B2304" s="53"/>
      <c r="C2304" s="72"/>
      <c r="D2304" s="75" t="s">
        <v>1249</v>
      </c>
      <c r="E2304" s="63" t="s">
        <v>36</v>
      </c>
      <c r="F2304" s="57">
        <v>1</v>
      </c>
      <c r="G2304" s="57">
        <v>53.515999999999998</v>
      </c>
      <c r="H2304" s="57">
        <v>8.673</v>
      </c>
      <c r="I2304" s="57"/>
      <c r="J2304" s="57">
        <f t="shared" ref="J2304:J2305" si="376">PRODUCT(F2304:I2304)</f>
        <v>464.14426800000001</v>
      </c>
      <c r="K2304" s="57"/>
      <c r="L2304" s="57">
        <f>+J2304</f>
        <v>464.14426800000001</v>
      </c>
      <c r="M2304" s="58">
        <v>464.14400000000001</v>
      </c>
      <c r="N2304" s="59"/>
      <c r="O2304" s="73">
        <f>+ROUND(M2304*N2304,2)</f>
        <v>0</v>
      </c>
    </row>
    <row r="2305" spans="1:15" ht="115.2" x14ac:dyDescent="0.3">
      <c r="A2305" s="52">
        <v>11260</v>
      </c>
      <c r="B2305" s="53"/>
      <c r="C2305" s="72"/>
      <c r="D2305" s="75" t="s">
        <v>386</v>
      </c>
      <c r="E2305" s="63" t="s">
        <v>36</v>
      </c>
      <c r="F2305" s="57">
        <v>1</v>
      </c>
      <c r="G2305" s="57">
        <v>53.515999999999998</v>
      </c>
      <c r="H2305" s="57">
        <v>8.673</v>
      </c>
      <c r="I2305" s="57"/>
      <c r="J2305" s="57">
        <f t="shared" si="376"/>
        <v>464.14426800000001</v>
      </c>
      <c r="K2305" s="57"/>
      <c r="L2305" s="57">
        <f>+J2305</f>
        <v>464.14426800000001</v>
      </c>
      <c r="M2305" s="58">
        <v>464.14400000000001</v>
      </c>
      <c r="N2305" s="59"/>
      <c r="O2305" s="73">
        <f>+ROUND(M2305*N2305,2)</f>
        <v>0</v>
      </c>
    </row>
    <row r="2306" spans="1:15" ht="115.2" x14ac:dyDescent="0.3">
      <c r="A2306" s="52">
        <v>11261</v>
      </c>
      <c r="B2306" s="53"/>
      <c r="C2306" s="72"/>
      <c r="D2306" s="75" t="s">
        <v>83</v>
      </c>
      <c r="E2306" s="63" t="s">
        <v>84</v>
      </c>
      <c r="F2306" s="57"/>
      <c r="G2306" s="57"/>
      <c r="H2306" s="57"/>
      <c r="I2306" s="57"/>
      <c r="J2306" s="57"/>
      <c r="K2306" s="57"/>
      <c r="L2306" s="57">
        <f>SUM(K2307:K2307)</f>
        <v>52.576999999999998</v>
      </c>
      <c r="M2306" s="58">
        <v>52.576999999999998</v>
      </c>
      <c r="N2306" s="59"/>
      <c r="O2306" s="73">
        <f>+ROUND(M2306*N2306,2)</f>
        <v>0</v>
      </c>
    </row>
    <row r="2307" spans="1:15" x14ac:dyDescent="0.3">
      <c r="A2307" s="52">
        <v>11262</v>
      </c>
      <c r="B2307" s="53"/>
      <c r="C2307" s="72"/>
      <c r="D2307" s="74" t="s">
        <v>1251</v>
      </c>
      <c r="E2307" s="56"/>
      <c r="F2307" s="57">
        <v>1</v>
      </c>
      <c r="G2307" s="57">
        <f>17.786+34.791</f>
        <v>52.576999999999998</v>
      </c>
      <c r="H2307" s="57"/>
      <c r="I2307" s="57"/>
      <c r="J2307" s="57">
        <f t="shared" ref="J2307" si="377">PRODUCT(F2307:I2307)</f>
        <v>52.576999999999998</v>
      </c>
      <c r="K2307" s="57">
        <f>PRODUCT(F2307:I2307)</f>
        <v>52.576999999999998</v>
      </c>
      <c r="L2307" s="57"/>
      <c r="M2307" s="58"/>
      <c r="N2307" s="59"/>
      <c r="O2307" s="73"/>
    </row>
    <row r="2308" spans="1:15" ht="115.2" x14ac:dyDescent="0.3">
      <c r="A2308" s="52">
        <v>11263</v>
      </c>
      <c r="B2308" s="53"/>
      <c r="C2308" s="72"/>
      <c r="D2308" s="75" t="s">
        <v>690</v>
      </c>
      <c r="E2308" s="63" t="s">
        <v>84</v>
      </c>
      <c r="F2308" s="57"/>
      <c r="G2308" s="57"/>
      <c r="H2308" s="57"/>
      <c r="I2308" s="57"/>
      <c r="J2308" s="57"/>
      <c r="K2308" s="57"/>
      <c r="L2308" s="57">
        <f>K2309</f>
        <v>28.9</v>
      </c>
      <c r="M2308" s="58">
        <v>28.9</v>
      </c>
      <c r="N2308" s="59"/>
      <c r="O2308" s="73">
        <f>+ROUND(M2308*N2308,2)</f>
        <v>0</v>
      </c>
    </row>
    <row r="2309" spans="1:15" x14ac:dyDescent="0.3">
      <c r="A2309" s="52">
        <v>11264</v>
      </c>
      <c r="B2309" s="53"/>
      <c r="C2309" s="72"/>
      <c r="D2309" s="76" t="s">
        <v>1252</v>
      </c>
      <c r="E2309" s="63"/>
      <c r="F2309" s="57">
        <v>1</v>
      </c>
      <c r="G2309" s="57">
        <v>28.9</v>
      </c>
      <c r="H2309" s="57"/>
      <c r="I2309" s="57"/>
      <c r="J2309" s="57"/>
      <c r="K2309" s="57">
        <f>PRODUCT(F2309:I2309)</f>
        <v>28.9</v>
      </c>
      <c r="L2309" s="57"/>
      <c r="M2309" s="58"/>
      <c r="N2309" s="59"/>
      <c r="O2309" s="73"/>
    </row>
    <row r="2310" spans="1:15" x14ac:dyDescent="0.3">
      <c r="A2310" s="52">
        <v>11265</v>
      </c>
      <c r="B2310" s="53"/>
      <c r="C2310" s="72"/>
      <c r="D2310" s="55" t="s">
        <v>878</v>
      </c>
      <c r="E2310" s="56"/>
      <c r="F2310" s="57"/>
      <c r="G2310" s="57"/>
      <c r="H2310" s="57"/>
      <c r="I2310" s="57"/>
      <c r="J2310" s="57"/>
      <c r="K2310" s="57"/>
      <c r="L2310" s="57"/>
      <c r="M2310" s="58"/>
      <c r="N2310" s="59"/>
      <c r="O2310" s="73"/>
    </row>
    <row r="2311" spans="1:15" ht="172.8" x14ac:dyDescent="0.3">
      <c r="A2311" s="52">
        <v>11266</v>
      </c>
      <c r="B2311" s="53"/>
      <c r="C2311" s="72"/>
      <c r="D2311" s="75" t="s">
        <v>1517</v>
      </c>
      <c r="E2311" s="87" t="s">
        <v>89</v>
      </c>
      <c r="F2311" s="88"/>
      <c r="G2311" s="57"/>
      <c r="H2311" s="57"/>
      <c r="I2311" s="57"/>
      <c r="J2311" s="57"/>
      <c r="K2311" s="57"/>
      <c r="L2311" s="57">
        <f>+K2312</f>
        <v>1</v>
      </c>
      <c r="M2311" s="58">
        <v>1</v>
      </c>
      <c r="N2311" s="59"/>
      <c r="O2311" s="73">
        <f t="shared" ref="O2311" si="378">+ROUND(M2311*N2311,2)</f>
        <v>0</v>
      </c>
    </row>
    <row r="2312" spans="1:15" x14ac:dyDescent="0.3">
      <c r="A2312" s="52">
        <v>11267</v>
      </c>
      <c r="B2312" s="53"/>
      <c r="C2312" s="72"/>
      <c r="D2312" s="76" t="s">
        <v>1518</v>
      </c>
      <c r="E2312" s="87"/>
      <c r="F2312" s="88">
        <v>1</v>
      </c>
      <c r="G2312" s="57">
        <v>1</v>
      </c>
      <c r="H2312" s="57"/>
      <c r="I2312" s="57"/>
      <c r="J2312" s="57"/>
      <c r="K2312" s="57">
        <v>1</v>
      </c>
      <c r="L2312" s="57"/>
      <c r="M2312" s="58"/>
      <c r="N2312" s="59"/>
      <c r="O2312" s="73"/>
    </row>
    <row r="2313" spans="1:15" ht="115.2" x14ac:dyDescent="0.3">
      <c r="A2313" s="52">
        <v>11268</v>
      </c>
      <c r="B2313" s="53"/>
      <c r="C2313" s="72"/>
      <c r="D2313" s="75" t="s">
        <v>1253</v>
      </c>
      <c r="E2313" s="56" t="s">
        <v>89</v>
      </c>
      <c r="F2313" s="57"/>
      <c r="G2313" s="57"/>
      <c r="H2313" s="57"/>
      <c r="I2313" s="57"/>
      <c r="J2313" s="57"/>
      <c r="K2313" s="57"/>
      <c r="L2313" s="57">
        <f>K2314+K2315</f>
        <v>2</v>
      </c>
      <c r="M2313" s="58">
        <v>2</v>
      </c>
      <c r="N2313" s="59"/>
      <c r="O2313" s="73">
        <f t="shared" ref="O2313" si="379">+ROUND(M2313*N2313,2)</f>
        <v>0</v>
      </c>
    </row>
    <row r="2314" spans="1:15" x14ac:dyDescent="0.3">
      <c r="A2314" s="52">
        <v>11269</v>
      </c>
      <c r="B2314" s="53"/>
      <c r="C2314" s="72"/>
      <c r="D2314" s="76" t="s">
        <v>1519</v>
      </c>
      <c r="E2314" s="56"/>
      <c r="F2314" s="57">
        <v>1</v>
      </c>
      <c r="G2314" s="57">
        <v>1</v>
      </c>
      <c r="H2314" s="57"/>
      <c r="I2314" s="57"/>
      <c r="J2314" s="57"/>
      <c r="K2314" s="57">
        <f>PRODUCT(F2314:I2314)</f>
        <v>1</v>
      </c>
      <c r="L2314" s="57"/>
      <c r="M2314" s="58"/>
      <c r="N2314" s="59"/>
      <c r="O2314" s="73"/>
    </row>
    <row r="2315" spans="1:15" x14ac:dyDescent="0.3">
      <c r="A2315" s="52">
        <v>11270</v>
      </c>
      <c r="B2315" s="53"/>
      <c r="C2315" s="72"/>
      <c r="D2315" s="76" t="s">
        <v>1520</v>
      </c>
      <c r="E2315" s="63"/>
      <c r="F2315" s="57">
        <v>1</v>
      </c>
      <c r="G2315" s="57">
        <v>1</v>
      </c>
      <c r="H2315" s="57"/>
      <c r="I2315" s="57"/>
      <c r="J2315" s="57"/>
      <c r="K2315" s="57">
        <f>PRODUCT(F2315:I2315)</f>
        <v>1</v>
      </c>
      <c r="L2315" s="57"/>
      <c r="M2315" s="58"/>
      <c r="N2315" s="59"/>
      <c r="O2315" s="73"/>
    </row>
    <row r="2316" spans="1:15" ht="158.4" x14ac:dyDescent="0.3">
      <c r="A2316" s="52">
        <v>11271</v>
      </c>
      <c r="B2316" s="53"/>
      <c r="C2316" s="72"/>
      <c r="D2316" s="75" t="s">
        <v>1256</v>
      </c>
      <c r="E2316" s="56" t="s">
        <v>89</v>
      </c>
      <c r="F2316" s="57"/>
      <c r="G2316" s="57"/>
      <c r="H2316" s="57"/>
      <c r="I2316" s="57"/>
      <c r="J2316" s="57"/>
      <c r="K2316" s="57"/>
      <c r="L2316" s="57">
        <f>K2317+K2318</f>
        <v>2</v>
      </c>
      <c r="M2316" s="58">
        <v>2</v>
      </c>
      <c r="N2316" s="59"/>
      <c r="O2316" s="73">
        <f>+ROUND(M2316*N2316,2)</f>
        <v>0</v>
      </c>
    </row>
    <row r="2317" spans="1:15" x14ac:dyDescent="0.3">
      <c r="A2317" s="52">
        <v>11272</v>
      </c>
      <c r="B2317" s="53"/>
      <c r="C2317" s="72"/>
      <c r="D2317" s="76" t="s">
        <v>1521</v>
      </c>
      <c r="E2317" s="56"/>
      <c r="F2317" s="57">
        <v>1</v>
      </c>
      <c r="G2317" s="57">
        <v>1</v>
      </c>
      <c r="H2317" s="57"/>
      <c r="I2317" s="57"/>
      <c r="J2317" s="57"/>
      <c r="K2317" s="57">
        <f>PRODUCT(F2317:I2317)</f>
        <v>1</v>
      </c>
      <c r="L2317" s="57"/>
      <c r="M2317" s="58"/>
      <c r="N2317" s="59"/>
      <c r="O2317" s="73"/>
    </row>
    <row r="2318" spans="1:15" x14ac:dyDescent="0.3">
      <c r="A2318" s="52">
        <v>11273</v>
      </c>
      <c r="B2318" s="53"/>
      <c r="C2318" s="72"/>
      <c r="D2318" s="76" t="s">
        <v>1522</v>
      </c>
      <c r="E2318" s="56"/>
      <c r="F2318" s="57">
        <v>1</v>
      </c>
      <c r="G2318" s="57">
        <v>1</v>
      </c>
      <c r="H2318" s="57"/>
      <c r="I2318" s="57"/>
      <c r="J2318" s="57"/>
      <c r="K2318" s="57">
        <f>PRODUCT(F2318:I2318)</f>
        <v>1</v>
      </c>
      <c r="L2318" s="57"/>
      <c r="M2318" s="58"/>
      <c r="N2318" s="59"/>
      <c r="O2318" s="73"/>
    </row>
    <row r="2319" spans="1:15" ht="158.4" x14ac:dyDescent="0.3">
      <c r="A2319" s="52">
        <v>11274</v>
      </c>
      <c r="B2319" s="53"/>
      <c r="C2319" s="72"/>
      <c r="D2319" s="75" t="s">
        <v>1259</v>
      </c>
      <c r="E2319" s="56" t="s">
        <v>89</v>
      </c>
      <c r="F2319" s="57"/>
      <c r="G2319" s="57"/>
      <c r="H2319" s="57"/>
      <c r="I2319" s="57"/>
      <c r="J2319" s="57"/>
      <c r="K2319" s="57"/>
      <c r="L2319" s="57">
        <f>K2320</f>
        <v>1</v>
      </c>
      <c r="M2319" s="58">
        <v>1</v>
      </c>
      <c r="N2319" s="59"/>
      <c r="O2319" s="73">
        <f>+ROUND(M2319*N2319,2)</f>
        <v>0</v>
      </c>
    </row>
    <row r="2320" spans="1:15" x14ac:dyDescent="0.3">
      <c r="A2320" s="52">
        <v>11275</v>
      </c>
      <c r="B2320" s="53"/>
      <c r="C2320" s="72"/>
      <c r="D2320" s="76" t="s">
        <v>1523</v>
      </c>
      <c r="E2320" s="56"/>
      <c r="F2320" s="57">
        <v>1</v>
      </c>
      <c r="G2320" s="57">
        <v>1</v>
      </c>
      <c r="H2320" s="57"/>
      <c r="I2320" s="57"/>
      <c r="J2320" s="57"/>
      <c r="K2320" s="57">
        <f>PRODUCT(F2320:I2320)</f>
        <v>1</v>
      </c>
      <c r="L2320" s="57"/>
      <c r="M2320" s="58"/>
      <c r="N2320" s="59"/>
      <c r="O2320" s="73"/>
    </row>
    <row r="2321" spans="1:17" ht="115.2" x14ac:dyDescent="0.3">
      <c r="A2321" s="52">
        <v>11276</v>
      </c>
      <c r="B2321" s="53"/>
      <c r="C2321" s="72"/>
      <c r="D2321" s="75" t="s">
        <v>1524</v>
      </c>
      <c r="E2321" s="56" t="s">
        <v>89</v>
      </c>
      <c r="F2321" s="57"/>
      <c r="G2321" s="57"/>
      <c r="H2321" s="57"/>
      <c r="I2321" s="57"/>
      <c r="J2321" s="57"/>
      <c r="K2321" s="57"/>
      <c r="L2321" s="57">
        <f>K2322+K2323</f>
        <v>1</v>
      </c>
      <c r="M2321" s="58">
        <v>1</v>
      </c>
      <c r="N2321" s="59"/>
      <c r="O2321" s="73">
        <f t="shared" ref="O2321" si="380">+ROUND(M2321*N2321,2)</f>
        <v>0</v>
      </c>
    </row>
    <row r="2322" spans="1:17" x14ac:dyDescent="0.3">
      <c r="A2322" s="52">
        <v>11277</v>
      </c>
      <c r="B2322" s="53"/>
      <c r="C2322" s="72"/>
      <c r="D2322" s="76" t="s">
        <v>1525</v>
      </c>
      <c r="E2322" s="56"/>
      <c r="F2322" s="57">
        <v>1</v>
      </c>
      <c r="G2322" s="57">
        <v>1</v>
      </c>
      <c r="H2322" s="57"/>
      <c r="I2322" s="57"/>
      <c r="J2322" s="57"/>
      <c r="K2322" s="57">
        <f>PRODUCT(F2322:I2322)</f>
        <v>1</v>
      </c>
      <c r="L2322" s="57"/>
      <c r="M2322" s="58"/>
      <c r="N2322" s="59"/>
      <c r="O2322" s="73"/>
    </row>
    <row r="2323" spans="1:17" x14ac:dyDescent="0.3">
      <c r="A2323" s="52">
        <v>11278</v>
      </c>
      <c r="B2323" s="53"/>
      <c r="C2323" s="72"/>
      <c r="D2323" s="55" t="s">
        <v>91</v>
      </c>
      <c r="E2323" s="63"/>
      <c r="F2323" s="57"/>
      <c r="G2323" s="57"/>
      <c r="H2323" s="57"/>
      <c r="I2323" s="57"/>
      <c r="J2323" s="57"/>
      <c r="K2323" s="57"/>
      <c r="L2323" s="57"/>
      <c r="M2323" s="58"/>
      <c r="N2323" s="59"/>
      <c r="O2323" s="73"/>
    </row>
    <row r="2324" spans="1:17" ht="187.2" x14ac:dyDescent="0.3">
      <c r="A2324" s="52">
        <v>11279</v>
      </c>
      <c r="B2324" s="53"/>
      <c r="C2324" s="72"/>
      <c r="D2324" s="75" t="s">
        <v>1261</v>
      </c>
      <c r="E2324" s="87" t="s">
        <v>89</v>
      </c>
      <c r="F2324" s="88"/>
      <c r="G2324" s="57"/>
      <c r="H2324" s="57"/>
      <c r="I2324" s="57"/>
      <c r="J2324" s="57"/>
      <c r="K2324" s="57"/>
      <c r="L2324" s="57">
        <f>SUM(K2325:K2326)</f>
        <v>2</v>
      </c>
      <c r="M2324" s="58">
        <v>2</v>
      </c>
      <c r="N2324" s="59"/>
      <c r="O2324" s="73">
        <f t="shared" ref="O2324" si="381">+ROUND(M2324*N2324,2)</f>
        <v>0</v>
      </c>
    </row>
    <row r="2325" spans="1:17" x14ac:dyDescent="0.3">
      <c r="A2325" s="52">
        <v>11280</v>
      </c>
      <c r="B2325" s="53"/>
      <c r="C2325" s="72"/>
      <c r="D2325" s="76" t="s">
        <v>1526</v>
      </c>
      <c r="E2325" s="56"/>
      <c r="F2325" s="57">
        <v>1</v>
      </c>
      <c r="G2325" s="57">
        <v>1</v>
      </c>
      <c r="H2325" s="57"/>
      <c r="I2325" s="57"/>
      <c r="J2325" s="57"/>
      <c r="K2325" s="57">
        <f>PRODUCT(F2325:I2325)</f>
        <v>1</v>
      </c>
      <c r="L2325" s="57"/>
      <c r="M2325" s="58"/>
      <c r="N2325" s="59"/>
      <c r="O2325" s="73"/>
    </row>
    <row r="2326" spans="1:17" x14ac:dyDescent="0.3">
      <c r="A2326" s="52">
        <v>11281</v>
      </c>
      <c r="B2326" s="53"/>
      <c r="C2326" s="72"/>
      <c r="D2326" s="76" t="s">
        <v>1527</v>
      </c>
      <c r="E2326" s="63"/>
      <c r="F2326" s="57">
        <v>1</v>
      </c>
      <c r="G2326" s="57">
        <v>1</v>
      </c>
      <c r="H2326" s="57"/>
      <c r="I2326" s="57"/>
      <c r="J2326" s="57"/>
      <c r="K2326" s="57">
        <f>PRODUCT(F2326:I2326)</f>
        <v>1</v>
      </c>
      <c r="L2326" s="57"/>
      <c r="M2326" s="58"/>
      <c r="N2326" s="59"/>
      <c r="O2326" s="73"/>
    </row>
    <row r="2327" spans="1:17" ht="172.8" x14ac:dyDescent="0.3">
      <c r="A2327" s="52">
        <v>11282</v>
      </c>
      <c r="B2327" s="53"/>
      <c r="C2327" s="72"/>
      <c r="D2327" s="75" t="s">
        <v>1264</v>
      </c>
      <c r="E2327" s="87" t="s">
        <v>89</v>
      </c>
      <c r="F2327" s="88"/>
      <c r="G2327" s="57"/>
      <c r="H2327" s="57"/>
      <c r="I2327" s="57"/>
      <c r="J2327" s="57"/>
      <c r="K2327" s="57"/>
      <c r="L2327" s="57">
        <f>SUM(K2328:K2331)</f>
        <v>4</v>
      </c>
      <c r="M2327" s="58">
        <v>4</v>
      </c>
      <c r="N2327" s="59"/>
      <c r="O2327" s="73">
        <f>+ROUND(M2327*N2327,2)</f>
        <v>0</v>
      </c>
    </row>
    <row r="2328" spans="1:17" x14ac:dyDescent="0.3">
      <c r="A2328" s="52">
        <v>11283</v>
      </c>
      <c r="B2328" s="53"/>
      <c r="C2328" s="72"/>
      <c r="D2328" s="76" t="s">
        <v>1528</v>
      </c>
      <c r="E2328" s="87"/>
      <c r="F2328" s="57">
        <v>1</v>
      </c>
      <c r="G2328" s="57">
        <v>1</v>
      </c>
      <c r="H2328" s="57"/>
      <c r="I2328" s="57"/>
      <c r="J2328" s="57"/>
      <c r="K2328" s="57">
        <f>PRODUCT(F2328:I2328)</f>
        <v>1</v>
      </c>
      <c r="L2328" s="57"/>
      <c r="M2328" s="58"/>
      <c r="N2328" s="59"/>
      <c r="O2328" s="73"/>
    </row>
    <row r="2329" spans="1:17" x14ac:dyDescent="0.3">
      <c r="A2329" s="52">
        <v>11284</v>
      </c>
      <c r="B2329" s="53"/>
      <c r="C2329" s="72"/>
      <c r="D2329" s="76" t="s">
        <v>1529</v>
      </c>
      <c r="E2329" s="87"/>
      <c r="F2329" s="57">
        <v>1</v>
      </c>
      <c r="G2329" s="57">
        <v>1</v>
      </c>
      <c r="H2329" s="57"/>
      <c r="I2329" s="57"/>
      <c r="J2329" s="57"/>
      <c r="K2329" s="57">
        <f t="shared" ref="K2329:K2331" si="382">PRODUCT(F2329:I2329)</f>
        <v>1</v>
      </c>
      <c r="L2329" s="57"/>
      <c r="M2329" s="58"/>
      <c r="N2329" s="59"/>
      <c r="O2329" s="73"/>
    </row>
    <row r="2330" spans="1:17" x14ac:dyDescent="0.3">
      <c r="A2330" s="52">
        <v>11285</v>
      </c>
      <c r="B2330" s="53"/>
      <c r="C2330" s="72"/>
      <c r="D2330" s="76" t="s">
        <v>1530</v>
      </c>
      <c r="E2330" s="87"/>
      <c r="F2330" s="57">
        <v>1</v>
      </c>
      <c r="G2330" s="57">
        <v>1</v>
      </c>
      <c r="H2330" s="57"/>
      <c r="I2330" s="57"/>
      <c r="J2330" s="57"/>
      <c r="K2330" s="57">
        <f t="shared" si="382"/>
        <v>1</v>
      </c>
      <c r="L2330" s="57"/>
      <c r="M2330" s="58"/>
      <c r="N2330" s="59"/>
      <c r="O2330" s="73"/>
    </row>
    <row r="2331" spans="1:17" x14ac:dyDescent="0.3">
      <c r="A2331" s="52">
        <v>11286</v>
      </c>
      <c r="B2331" s="53"/>
      <c r="C2331" s="72"/>
      <c r="D2331" s="76" t="s">
        <v>1531</v>
      </c>
      <c r="E2331" s="63"/>
      <c r="F2331" s="57">
        <v>1</v>
      </c>
      <c r="G2331" s="57">
        <v>1</v>
      </c>
      <c r="H2331" s="57"/>
      <c r="I2331" s="57"/>
      <c r="J2331" s="57"/>
      <c r="K2331" s="57">
        <f t="shared" si="382"/>
        <v>1</v>
      </c>
      <c r="L2331" s="57"/>
      <c r="M2331" s="58"/>
      <c r="N2331" s="59"/>
      <c r="O2331" s="73"/>
    </row>
    <row r="2332" spans="1:17" x14ac:dyDescent="0.3">
      <c r="A2332" s="52">
        <v>11287</v>
      </c>
      <c r="B2332" s="53"/>
      <c r="C2332" s="72"/>
      <c r="D2332" s="55" t="s">
        <v>1271</v>
      </c>
      <c r="E2332" s="56"/>
      <c r="F2332" s="57"/>
      <c r="G2332" s="57"/>
      <c r="H2332" s="57"/>
      <c r="I2332" s="57"/>
      <c r="J2332" s="57"/>
      <c r="K2332" s="57"/>
      <c r="L2332" s="57"/>
      <c r="M2332" s="58"/>
      <c r="N2332" s="59"/>
      <c r="O2332" s="73"/>
    </row>
    <row r="2333" spans="1:17" ht="115.2" x14ac:dyDescent="0.3">
      <c r="A2333" s="52">
        <v>11288</v>
      </c>
      <c r="B2333" s="53"/>
      <c r="C2333" s="72"/>
      <c r="D2333" s="60" t="s">
        <v>1273</v>
      </c>
      <c r="E2333" s="56" t="s">
        <v>36</v>
      </c>
      <c r="F2333" s="57"/>
      <c r="G2333" s="57"/>
      <c r="H2333" s="57"/>
      <c r="I2333" s="57"/>
      <c r="J2333" s="57"/>
      <c r="K2333" s="57"/>
      <c r="L2333" s="57">
        <f>SUM(J2334:J2335)</f>
        <v>777.72320000000002</v>
      </c>
      <c r="M2333" s="58">
        <v>777.72299999999996</v>
      </c>
      <c r="N2333" s="59"/>
      <c r="O2333" s="73">
        <f t="shared" ref="O2333" si="383">+ROUND(M2333*N2333,2)</f>
        <v>0</v>
      </c>
    </row>
    <row r="2334" spans="1:17" x14ac:dyDescent="0.3">
      <c r="A2334" s="52">
        <v>11289</v>
      </c>
      <c r="B2334" s="53"/>
      <c r="C2334" s="72"/>
      <c r="D2334" s="76" t="s">
        <v>1274</v>
      </c>
      <c r="E2334" s="56"/>
      <c r="F2334" s="57">
        <v>1</v>
      </c>
      <c r="G2334" s="57">
        <v>29.66</v>
      </c>
      <c r="H2334" s="57"/>
      <c r="I2334" s="57">
        <v>0.6</v>
      </c>
      <c r="J2334" s="57">
        <f t="shared" ref="J2334:J2335" si="384">PRODUCT(F2334:I2334)</f>
        <v>17.795999999999999</v>
      </c>
      <c r="K2334" s="57"/>
      <c r="L2334" s="57"/>
      <c r="M2334" s="58"/>
      <c r="N2334" s="59"/>
      <c r="O2334" s="73"/>
    </row>
    <row r="2335" spans="1:17" x14ac:dyDescent="0.3">
      <c r="A2335" s="52">
        <v>11290</v>
      </c>
      <c r="B2335" s="53"/>
      <c r="C2335" s="72"/>
      <c r="D2335" s="76" t="s">
        <v>1275</v>
      </c>
      <c r="E2335" s="56"/>
      <c r="F2335" s="57">
        <v>1</v>
      </c>
      <c r="G2335" s="57">
        <v>53.515999999999998</v>
      </c>
      <c r="H2335" s="57">
        <v>14.2</v>
      </c>
      <c r="I2335" s="57"/>
      <c r="J2335" s="57">
        <f t="shared" si="384"/>
        <v>759.92719999999997</v>
      </c>
      <c r="K2335" s="57"/>
      <c r="L2335" s="57"/>
      <c r="M2335" s="58"/>
      <c r="N2335" s="59"/>
      <c r="O2335" s="73"/>
    </row>
    <row r="2336" spans="1:17" x14ac:dyDescent="0.3">
      <c r="A2336" s="52">
        <v>11291</v>
      </c>
      <c r="B2336" s="53" t="s">
        <v>21</v>
      </c>
      <c r="C2336" s="61" t="s">
        <v>1532</v>
      </c>
      <c r="D2336" s="62" t="s">
        <v>1533</v>
      </c>
      <c r="E2336" s="63"/>
      <c r="F2336" s="86"/>
      <c r="G2336" s="64"/>
      <c r="H2336" s="64"/>
      <c r="I2336" s="64"/>
      <c r="J2336" s="64"/>
      <c r="K2336" s="65">
        <f>SUM(O2336:O2536)</f>
        <v>0</v>
      </c>
      <c r="L2336" s="64"/>
      <c r="M2336" s="66"/>
      <c r="N2336" s="67"/>
      <c r="O2336" s="67"/>
      <c r="Q2336" s="111"/>
    </row>
    <row r="2337" spans="1:15" x14ac:dyDescent="0.3">
      <c r="A2337" s="52">
        <v>11292</v>
      </c>
      <c r="B2337" s="53" t="s">
        <v>21</v>
      </c>
      <c r="C2337" s="54" t="s">
        <v>1534</v>
      </c>
      <c r="D2337" s="55" t="s">
        <v>1535</v>
      </c>
      <c r="E2337" s="96"/>
      <c r="F2337" s="98"/>
      <c r="G2337" s="57"/>
      <c r="H2337" s="57"/>
      <c r="I2337" s="57"/>
      <c r="J2337" s="57"/>
      <c r="K2337" s="57"/>
      <c r="L2337" s="57"/>
      <c r="M2337" s="58"/>
      <c r="N2337" s="59"/>
      <c r="O2337" s="59"/>
    </row>
    <row r="2338" spans="1:15" x14ac:dyDescent="0.3">
      <c r="A2338" s="52">
        <v>11293</v>
      </c>
      <c r="B2338" s="53" t="s">
        <v>21</v>
      </c>
      <c r="C2338" s="54" t="s">
        <v>1536</v>
      </c>
      <c r="D2338" s="55" t="s">
        <v>1070</v>
      </c>
      <c r="E2338" s="96"/>
      <c r="F2338" s="98"/>
      <c r="G2338" s="57"/>
      <c r="H2338" s="57"/>
      <c r="I2338" s="57"/>
      <c r="J2338" s="57"/>
      <c r="K2338" s="57"/>
      <c r="L2338" s="57"/>
      <c r="M2338" s="58"/>
      <c r="N2338" s="59"/>
      <c r="O2338" s="59"/>
    </row>
    <row r="2339" spans="1:15" x14ac:dyDescent="0.3">
      <c r="A2339" s="52">
        <v>11294</v>
      </c>
      <c r="B2339" s="53" t="s">
        <v>21</v>
      </c>
      <c r="C2339" s="54" t="s">
        <v>1537</v>
      </c>
      <c r="D2339" s="55" t="s">
        <v>33</v>
      </c>
      <c r="E2339" s="63"/>
      <c r="F2339" s="57"/>
      <c r="G2339" s="57"/>
      <c r="H2339" s="57"/>
      <c r="I2339" s="57"/>
      <c r="J2339" s="57"/>
      <c r="K2339" s="57"/>
      <c r="L2339" s="57"/>
      <c r="M2339" s="66"/>
      <c r="N2339" s="67"/>
      <c r="O2339" s="67"/>
    </row>
    <row r="2340" spans="1:15" ht="115.2" x14ac:dyDescent="0.3">
      <c r="A2340" s="52">
        <v>11295</v>
      </c>
      <c r="B2340" s="53" t="s">
        <v>21</v>
      </c>
      <c r="C2340" s="72"/>
      <c r="D2340" s="60" t="s">
        <v>44</v>
      </c>
      <c r="E2340" s="63" t="s">
        <v>36</v>
      </c>
      <c r="F2340" s="57"/>
      <c r="G2340" s="57"/>
      <c r="H2340" s="57"/>
      <c r="I2340" s="57"/>
      <c r="J2340" s="57"/>
      <c r="K2340" s="57"/>
      <c r="L2340" s="57">
        <f>K2341</f>
        <v>4.0500000000000007</v>
      </c>
      <c r="M2340" s="58">
        <v>4.05</v>
      </c>
      <c r="N2340" s="59"/>
      <c r="O2340" s="73">
        <f>+ROUND(M2340*N2340,2)</f>
        <v>0</v>
      </c>
    </row>
    <row r="2341" spans="1:15" x14ac:dyDescent="0.3">
      <c r="A2341" s="52">
        <v>11296</v>
      </c>
      <c r="B2341" s="53"/>
      <c r="C2341" s="72"/>
      <c r="D2341" s="76" t="s">
        <v>1538</v>
      </c>
      <c r="E2341" s="63"/>
      <c r="F2341" s="57">
        <v>1</v>
      </c>
      <c r="G2341" s="57">
        <v>1.5</v>
      </c>
      <c r="H2341" s="57"/>
      <c r="I2341" s="57">
        <v>2.7</v>
      </c>
      <c r="J2341" s="57"/>
      <c r="K2341" s="57">
        <f>PRODUCT(F2341:I2341)</f>
        <v>4.0500000000000007</v>
      </c>
      <c r="L2341" s="57"/>
      <c r="M2341" s="58"/>
      <c r="N2341" s="59"/>
      <c r="O2341" s="73"/>
    </row>
    <row r="2342" spans="1:15" ht="72" x14ac:dyDescent="0.3">
      <c r="A2342" s="52">
        <v>11297</v>
      </c>
      <c r="B2342" s="53"/>
      <c r="C2342" s="72"/>
      <c r="D2342" s="75" t="s">
        <v>1075</v>
      </c>
      <c r="E2342" s="63" t="s">
        <v>36</v>
      </c>
      <c r="F2342" s="57"/>
      <c r="G2342" s="57"/>
      <c r="H2342" s="57"/>
      <c r="I2342" s="57"/>
      <c r="J2342" s="57"/>
      <c r="K2342" s="57"/>
      <c r="L2342" s="57">
        <f>K2343</f>
        <v>15.984075000000001</v>
      </c>
      <c r="M2342" s="58">
        <v>15.984</v>
      </c>
      <c r="N2342" s="59"/>
      <c r="O2342" s="73">
        <f>+ROUND(M2342*N2342,2)</f>
        <v>0</v>
      </c>
    </row>
    <row r="2343" spans="1:15" x14ac:dyDescent="0.3">
      <c r="A2343" s="52">
        <v>11298</v>
      </c>
      <c r="B2343" s="53"/>
      <c r="C2343" s="72"/>
      <c r="D2343" s="76" t="s">
        <v>1538</v>
      </c>
      <c r="E2343" s="63"/>
      <c r="F2343" s="57">
        <v>1</v>
      </c>
      <c r="G2343" s="57">
        <f>((4.965+4.486)*1.15)+1.575+2.318+(1.605*0.9*0.15)+(4.3*0.9*0.15)+(3.15*0.9*0.15)</f>
        <v>15.984075000000001</v>
      </c>
      <c r="H2343" s="57"/>
      <c r="I2343" s="57"/>
      <c r="J2343" s="57"/>
      <c r="K2343" s="57">
        <f>PRODUCT(F2343:I2343)</f>
        <v>15.984075000000001</v>
      </c>
      <c r="L2343" s="57"/>
      <c r="M2343" s="58"/>
      <c r="N2343" s="59"/>
      <c r="O2343" s="73"/>
    </row>
    <row r="2344" spans="1:15" ht="43.2" x14ac:dyDescent="0.3">
      <c r="A2344" s="52">
        <v>11299</v>
      </c>
      <c r="B2344" s="53"/>
      <c r="C2344" s="72"/>
      <c r="D2344" s="60" t="s">
        <v>1078</v>
      </c>
      <c r="E2344" s="63" t="s">
        <v>36</v>
      </c>
      <c r="F2344" s="57"/>
      <c r="G2344" s="57"/>
      <c r="H2344" s="57"/>
      <c r="I2344" s="57"/>
      <c r="J2344" s="57"/>
      <c r="K2344" s="57"/>
      <c r="L2344" s="57">
        <f>K2345</f>
        <v>24.84</v>
      </c>
      <c r="M2344" s="58">
        <v>24.84</v>
      </c>
      <c r="N2344" s="59"/>
      <c r="O2344" s="73">
        <f>+ROUND(M2344*N2344,2)</f>
        <v>0</v>
      </c>
    </row>
    <row r="2345" spans="1:15" x14ac:dyDescent="0.3">
      <c r="A2345" s="52">
        <v>11300</v>
      </c>
      <c r="B2345" s="53"/>
      <c r="C2345" s="72"/>
      <c r="D2345" s="76" t="s">
        <v>1538</v>
      </c>
      <c r="E2345" s="63"/>
      <c r="F2345" s="57">
        <v>1</v>
      </c>
      <c r="G2345" s="57">
        <f>(1.6+6.9+1.85)*2.4</f>
        <v>24.84</v>
      </c>
      <c r="H2345" s="57"/>
      <c r="I2345" s="57"/>
      <c r="J2345" s="57"/>
      <c r="K2345" s="57">
        <f>PRODUCT(F2345:I2345)</f>
        <v>24.84</v>
      </c>
      <c r="L2345" s="57"/>
      <c r="M2345" s="58"/>
      <c r="N2345" s="59"/>
      <c r="O2345" s="73"/>
    </row>
    <row r="2346" spans="1:15" ht="43.2" x14ac:dyDescent="0.3">
      <c r="A2346" s="52">
        <v>11301</v>
      </c>
      <c r="B2346" s="53"/>
      <c r="C2346" s="72"/>
      <c r="D2346" s="60" t="s">
        <v>1080</v>
      </c>
      <c r="E2346" s="63" t="s">
        <v>36</v>
      </c>
      <c r="F2346" s="57"/>
      <c r="G2346" s="57"/>
      <c r="H2346" s="57"/>
      <c r="I2346" s="57"/>
      <c r="J2346" s="57"/>
      <c r="K2346" s="57"/>
      <c r="L2346" s="57">
        <f>K2347</f>
        <v>52</v>
      </c>
      <c r="M2346" s="58">
        <v>52</v>
      </c>
      <c r="N2346" s="59"/>
      <c r="O2346" s="73">
        <f>+ROUND(M2346*N2346,2)</f>
        <v>0</v>
      </c>
    </row>
    <row r="2347" spans="1:15" x14ac:dyDescent="0.3">
      <c r="A2347" s="52">
        <v>11302</v>
      </c>
      <c r="B2347" s="53"/>
      <c r="C2347" s="72"/>
      <c r="D2347" s="76" t="s">
        <v>1538</v>
      </c>
      <c r="E2347" s="63"/>
      <c r="F2347" s="57">
        <v>2</v>
      </c>
      <c r="G2347" s="57">
        <v>26</v>
      </c>
      <c r="H2347" s="57"/>
      <c r="I2347" s="57"/>
      <c r="J2347" s="57"/>
      <c r="K2347" s="57">
        <f>PRODUCT(F2347:I2347)</f>
        <v>52</v>
      </c>
      <c r="L2347" s="57"/>
      <c r="M2347" s="58"/>
      <c r="N2347" s="59"/>
      <c r="O2347" s="73"/>
    </row>
    <row r="2348" spans="1:15" x14ac:dyDescent="0.3">
      <c r="A2348" s="52">
        <v>11303</v>
      </c>
      <c r="B2348" s="53"/>
      <c r="C2348" s="54" t="s">
        <v>1539</v>
      </c>
      <c r="D2348" s="55" t="s">
        <v>55</v>
      </c>
      <c r="E2348" s="63"/>
      <c r="F2348" s="57"/>
      <c r="G2348" s="57"/>
      <c r="H2348" s="57"/>
      <c r="I2348" s="57"/>
      <c r="J2348" s="57"/>
      <c r="K2348" s="57"/>
      <c r="L2348" s="57"/>
      <c r="M2348" s="58"/>
      <c r="N2348" s="59"/>
      <c r="O2348" s="73"/>
    </row>
    <row r="2349" spans="1:15" x14ac:dyDescent="0.3">
      <c r="A2349" s="52">
        <v>11304</v>
      </c>
      <c r="B2349" s="53"/>
      <c r="C2349" s="54" t="s">
        <v>1540</v>
      </c>
      <c r="D2349" s="55" t="s">
        <v>57</v>
      </c>
      <c r="E2349" s="63"/>
      <c r="F2349" s="57"/>
      <c r="G2349" s="57"/>
      <c r="H2349" s="57"/>
      <c r="I2349" s="57"/>
      <c r="J2349" s="57"/>
      <c r="K2349" s="57"/>
      <c r="L2349" s="57"/>
      <c r="M2349" s="58"/>
      <c r="N2349" s="59"/>
      <c r="O2349" s="73"/>
    </row>
    <row r="2350" spans="1:15" ht="244.8" x14ac:dyDescent="0.3">
      <c r="A2350" s="52">
        <v>11305</v>
      </c>
      <c r="B2350" s="53"/>
      <c r="C2350" s="72"/>
      <c r="D2350" s="75" t="s">
        <v>1541</v>
      </c>
      <c r="E2350" s="63" t="s">
        <v>89</v>
      </c>
      <c r="F2350" s="57">
        <v>1</v>
      </c>
      <c r="G2350" s="57"/>
      <c r="H2350" s="57"/>
      <c r="I2350" s="57"/>
      <c r="J2350" s="57">
        <f t="shared" ref="J2350:J2351" si="385">PRODUCT(F2350:I2350)</f>
        <v>1</v>
      </c>
      <c r="K2350" s="57"/>
      <c r="L2350" s="57">
        <f>+J2350</f>
        <v>1</v>
      </c>
      <c r="M2350" s="58">
        <v>1</v>
      </c>
      <c r="N2350" s="59"/>
      <c r="O2350" s="73">
        <f>+ROUND(M2350*N2350,2)</f>
        <v>0</v>
      </c>
    </row>
    <row r="2351" spans="1:15" ht="244.8" x14ac:dyDescent="0.3">
      <c r="A2351" s="52">
        <v>11306</v>
      </c>
      <c r="B2351" s="53"/>
      <c r="C2351" s="72"/>
      <c r="D2351" s="75" t="s">
        <v>1542</v>
      </c>
      <c r="E2351" s="63" t="s">
        <v>89</v>
      </c>
      <c r="F2351" s="57">
        <v>1</v>
      </c>
      <c r="G2351" s="57"/>
      <c r="H2351" s="57"/>
      <c r="I2351" s="57"/>
      <c r="J2351" s="57">
        <f t="shared" si="385"/>
        <v>1</v>
      </c>
      <c r="K2351" s="57"/>
      <c r="L2351" s="57">
        <f>+J2351</f>
        <v>1</v>
      </c>
      <c r="M2351" s="58">
        <v>1</v>
      </c>
      <c r="N2351" s="59"/>
      <c r="O2351" s="73">
        <f>+ROUND(M2351*N2351,2)</f>
        <v>0</v>
      </c>
    </row>
    <row r="2352" spans="1:15" x14ac:dyDescent="0.3">
      <c r="A2352" s="52">
        <v>11307</v>
      </c>
      <c r="B2352" s="53"/>
      <c r="C2352" s="72"/>
      <c r="D2352" s="55" t="s">
        <v>70</v>
      </c>
      <c r="E2352" s="63"/>
      <c r="F2352" s="57"/>
      <c r="G2352" s="57"/>
      <c r="H2352" s="57"/>
      <c r="I2352" s="57"/>
      <c r="J2352" s="57"/>
      <c r="K2352" s="57"/>
      <c r="L2352" s="57"/>
      <c r="M2352" s="66"/>
      <c r="N2352" s="67"/>
      <c r="O2352" s="67"/>
    </row>
    <row r="2353" spans="1:15" ht="86.4" x14ac:dyDescent="0.3">
      <c r="A2353" s="52">
        <v>11308</v>
      </c>
      <c r="B2353" s="53"/>
      <c r="C2353" s="72"/>
      <c r="D2353" s="75" t="s">
        <v>1543</v>
      </c>
      <c r="E2353" s="63" t="s">
        <v>36</v>
      </c>
      <c r="F2353" s="57">
        <v>1</v>
      </c>
      <c r="G2353" s="57">
        <v>11.8</v>
      </c>
      <c r="H2353" s="57">
        <v>1.9</v>
      </c>
      <c r="I2353" s="57"/>
      <c r="J2353" s="57">
        <f t="shared" ref="J2353" si="386">PRODUCT(F2353:I2353)</f>
        <v>22.42</v>
      </c>
      <c r="K2353" s="57"/>
      <c r="L2353" s="57">
        <f>+J2353</f>
        <v>22.42</v>
      </c>
      <c r="M2353" s="58">
        <v>22.42</v>
      </c>
      <c r="N2353" s="59"/>
      <c r="O2353" s="73">
        <f>+ROUND(M2353*N2353,2)</f>
        <v>0</v>
      </c>
    </row>
    <row r="2354" spans="1:15" x14ac:dyDescent="0.3">
      <c r="A2354" s="52">
        <v>11309</v>
      </c>
      <c r="B2354" s="53"/>
      <c r="C2354" s="72"/>
      <c r="D2354" s="55" t="s">
        <v>74</v>
      </c>
      <c r="E2354" s="63"/>
      <c r="F2354" s="57"/>
      <c r="G2354" s="57"/>
      <c r="H2354" s="57"/>
      <c r="I2354" s="57"/>
      <c r="J2354" s="57"/>
      <c r="K2354" s="57"/>
      <c r="L2354" s="57"/>
      <c r="M2354" s="66"/>
      <c r="N2354" s="67"/>
      <c r="O2354" s="67"/>
    </row>
    <row r="2355" spans="1:15" ht="172.8" x14ac:dyDescent="0.3">
      <c r="A2355" s="52">
        <v>11310</v>
      </c>
      <c r="B2355" s="53"/>
      <c r="C2355" s="72"/>
      <c r="D2355" s="75" t="s">
        <v>76</v>
      </c>
      <c r="E2355" s="63" t="s">
        <v>36</v>
      </c>
      <c r="F2355" s="57"/>
      <c r="G2355" s="57"/>
      <c r="H2355" s="57"/>
      <c r="I2355" s="57"/>
      <c r="J2355" s="57"/>
      <c r="K2355" s="57">
        <f>SUM(J2356:J2358)</f>
        <v>14.827499999999999</v>
      </c>
      <c r="L2355" s="57">
        <f>K2355</f>
        <v>14.827499999999999</v>
      </c>
      <c r="M2355" s="58">
        <v>14.827999999999999</v>
      </c>
      <c r="N2355" s="59"/>
      <c r="O2355" s="73">
        <f>+ROUND(M2355*N2355,2)</f>
        <v>0</v>
      </c>
    </row>
    <row r="2356" spans="1:15" x14ac:dyDescent="0.3">
      <c r="A2356" s="52">
        <v>11311</v>
      </c>
      <c r="B2356" s="53"/>
      <c r="C2356" s="72"/>
      <c r="D2356" s="76" t="s">
        <v>394</v>
      </c>
      <c r="E2356" s="63"/>
      <c r="F2356" s="57">
        <v>1</v>
      </c>
      <c r="G2356" s="57">
        <v>1.45</v>
      </c>
      <c r="H2356" s="57">
        <v>1.45</v>
      </c>
      <c r="I2356" s="57"/>
      <c r="J2356" s="57">
        <f>PRODUCT(F2356:I2356)</f>
        <v>2.1025</v>
      </c>
      <c r="K2356" s="57"/>
      <c r="L2356" s="57"/>
      <c r="M2356" s="58"/>
      <c r="N2356" s="59"/>
      <c r="O2356" s="73"/>
    </row>
    <row r="2357" spans="1:15" x14ac:dyDescent="0.3">
      <c r="A2357" s="52">
        <v>11312</v>
      </c>
      <c r="B2357" s="53"/>
      <c r="C2357" s="72"/>
      <c r="D2357" s="76" t="s">
        <v>394</v>
      </c>
      <c r="E2357" s="63"/>
      <c r="F2357" s="57">
        <v>1</v>
      </c>
      <c r="G2357" s="57">
        <v>1.75</v>
      </c>
      <c r="H2357" s="57">
        <v>2.2999999999999998</v>
      </c>
      <c r="I2357" s="57"/>
      <c r="J2357" s="57">
        <f>PRODUCT(F2357:I2357)</f>
        <v>4.0249999999999995</v>
      </c>
      <c r="K2357" s="57"/>
      <c r="L2357" s="57"/>
      <c r="M2357" s="58"/>
      <c r="N2357" s="59"/>
      <c r="O2357" s="73"/>
    </row>
    <row r="2358" spans="1:15" x14ac:dyDescent="0.3">
      <c r="A2358" s="52">
        <v>11313</v>
      </c>
      <c r="B2358" s="53"/>
      <c r="C2358" s="72"/>
      <c r="D2358" s="76" t="s">
        <v>1091</v>
      </c>
      <c r="E2358" s="56"/>
      <c r="F2358" s="57">
        <f>10+10</f>
        <v>20</v>
      </c>
      <c r="G2358" s="57">
        <v>1.45</v>
      </c>
      <c r="H2358" s="57">
        <v>0.3</v>
      </c>
      <c r="I2358" s="57"/>
      <c r="J2358" s="57">
        <f>PRODUCT(F2358:I2358)</f>
        <v>8.6999999999999993</v>
      </c>
      <c r="K2358" s="57"/>
      <c r="L2358" s="57"/>
      <c r="M2358" s="58"/>
      <c r="N2358" s="59"/>
      <c r="O2358" s="73"/>
    </row>
    <row r="2359" spans="1:15" ht="115.2" x14ac:dyDescent="0.3">
      <c r="A2359" s="52">
        <v>11314</v>
      </c>
      <c r="B2359" s="53"/>
      <c r="C2359" s="72"/>
      <c r="D2359" s="75" t="s">
        <v>1093</v>
      </c>
      <c r="E2359" s="63" t="s">
        <v>36</v>
      </c>
      <c r="F2359" s="57"/>
      <c r="G2359" s="57"/>
      <c r="H2359" s="57"/>
      <c r="I2359" s="57"/>
      <c r="J2359" s="57"/>
      <c r="K2359" s="57">
        <f>SUM(J2360:J2363)</f>
        <v>20.767499999999998</v>
      </c>
      <c r="L2359" s="57">
        <f>K2359</f>
        <v>20.767499999999998</v>
      </c>
      <c r="M2359" s="58">
        <v>20.768000000000001</v>
      </c>
      <c r="N2359" s="59"/>
      <c r="O2359" s="73">
        <f>+ROUND(M2359*N2359,2)</f>
        <v>0</v>
      </c>
    </row>
    <row r="2360" spans="1:15" x14ac:dyDescent="0.3">
      <c r="A2360" s="52">
        <v>11315</v>
      </c>
      <c r="B2360" s="53"/>
      <c r="C2360" s="72"/>
      <c r="D2360" s="76" t="s">
        <v>394</v>
      </c>
      <c r="E2360" s="63"/>
      <c r="F2360" s="57">
        <v>1</v>
      </c>
      <c r="G2360" s="57">
        <v>1.45</v>
      </c>
      <c r="H2360" s="57">
        <v>1.45</v>
      </c>
      <c r="I2360" s="57"/>
      <c r="J2360" s="57">
        <f>PRODUCT(F2360:I2360)</f>
        <v>2.1025</v>
      </c>
      <c r="K2360" s="57"/>
      <c r="L2360" s="57"/>
      <c r="M2360" s="58"/>
      <c r="N2360" s="59"/>
      <c r="O2360" s="73"/>
    </row>
    <row r="2361" spans="1:15" x14ac:dyDescent="0.3">
      <c r="A2361" s="52">
        <v>11316</v>
      </c>
      <c r="B2361" s="53"/>
      <c r="C2361" s="72"/>
      <c r="D2361" s="76" t="s">
        <v>394</v>
      </c>
      <c r="E2361" s="63"/>
      <c r="F2361" s="57">
        <v>1</v>
      </c>
      <c r="G2361" s="57">
        <v>1.75</v>
      </c>
      <c r="H2361" s="57">
        <v>2.2999999999999998</v>
      </c>
      <c r="I2361" s="57"/>
      <c r="J2361" s="57">
        <f>PRODUCT(F2361:I2361)</f>
        <v>4.0249999999999995</v>
      </c>
      <c r="K2361" s="57"/>
      <c r="L2361" s="57"/>
      <c r="M2361" s="58"/>
      <c r="N2361" s="59"/>
      <c r="O2361" s="73"/>
    </row>
    <row r="2362" spans="1:15" x14ac:dyDescent="0.3">
      <c r="A2362" s="52">
        <v>11317</v>
      </c>
      <c r="B2362" s="53"/>
      <c r="C2362" s="72"/>
      <c r="D2362" s="76" t="s">
        <v>393</v>
      </c>
      <c r="E2362" s="56"/>
      <c r="F2362" s="57">
        <f>10+10</f>
        <v>20</v>
      </c>
      <c r="G2362" s="57">
        <v>1.45</v>
      </c>
      <c r="H2362" s="57">
        <v>0.3</v>
      </c>
      <c r="I2362" s="57"/>
      <c r="J2362" s="57">
        <f>PRODUCT(F2362:I2362)</f>
        <v>8.6999999999999993</v>
      </c>
      <c r="K2362" s="57"/>
      <c r="L2362" s="57"/>
      <c r="M2362" s="58"/>
      <c r="N2362" s="59"/>
      <c r="O2362" s="73"/>
    </row>
    <row r="2363" spans="1:15" x14ac:dyDescent="0.3">
      <c r="A2363" s="52">
        <v>11318</v>
      </c>
      <c r="B2363" s="53"/>
      <c r="C2363" s="72"/>
      <c r="D2363" s="76" t="s">
        <v>399</v>
      </c>
      <c r="E2363" s="56"/>
      <c r="F2363" s="57">
        <v>22</v>
      </c>
      <c r="G2363" s="57">
        <v>1.5</v>
      </c>
      <c r="H2363" s="57">
        <v>0.18</v>
      </c>
      <c r="I2363" s="57"/>
      <c r="J2363" s="57">
        <f t="shared" ref="J2363" si="387">PRODUCT(F2363:I2363)</f>
        <v>5.9399999999999995</v>
      </c>
      <c r="K2363" s="57"/>
      <c r="L2363" s="57"/>
      <c r="M2363" s="58"/>
      <c r="N2363" s="59"/>
      <c r="O2363" s="73"/>
    </row>
    <row r="2364" spans="1:15" x14ac:dyDescent="0.3">
      <c r="A2364" s="52">
        <v>11319</v>
      </c>
      <c r="B2364" s="53"/>
      <c r="C2364" s="72"/>
      <c r="D2364" s="55" t="s">
        <v>408</v>
      </c>
      <c r="E2364" s="63"/>
      <c r="F2364" s="57"/>
      <c r="G2364" s="57"/>
      <c r="H2364" s="57"/>
      <c r="I2364" s="57"/>
      <c r="J2364" s="57"/>
      <c r="K2364" s="57"/>
      <c r="L2364" s="57"/>
      <c r="M2364" s="66"/>
      <c r="N2364" s="67"/>
      <c r="O2364" s="67"/>
    </row>
    <row r="2365" spans="1:15" ht="72" x14ac:dyDescent="0.3">
      <c r="A2365" s="52">
        <v>11320</v>
      </c>
      <c r="B2365" s="53"/>
      <c r="C2365" s="72"/>
      <c r="D2365" s="75" t="s">
        <v>1096</v>
      </c>
      <c r="E2365" s="87" t="s">
        <v>84</v>
      </c>
      <c r="F2365" s="88">
        <v>1</v>
      </c>
      <c r="G2365" s="57">
        <v>10.4</v>
      </c>
      <c r="H2365" s="57"/>
      <c r="I2365" s="57"/>
      <c r="J2365" s="57"/>
      <c r="K2365" s="57">
        <f>PRODUCT(F2365:I2365)</f>
        <v>10.4</v>
      </c>
      <c r="L2365" s="57">
        <f>K2365</f>
        <v>10.4</v>
      </c>
      <c r="M2365" s="58">
        <v>10.4</v>
      </c>
      <c r="N2365" s="59"/>
      <c r="O2365" s="73">
        <f>+ROUND(M2365*N2365,2)</f>
        <v>0</v>
      </c>
    </row>
    <row r="2366" spans="1:15" x14ac:dyDescent="0.3">
      <c r="A2366" s="52">
        <v>11321</v>
      </c>
      <c r="B2366" s="53" t="s">
        <v>21</v>
      </c>
      <c r="C2366" s="54" t="s">
        <v>1544</v>
      </c>
      <c r="D2366" s="55" t="s">
        <v>974</v>
      </c>
      <c r="E2366" s="96"/>
      <c r="F2366" s="98"/>
      <c r="G2366" s="57"/>
      <c r="H2366" s="57"/>
      <c r="I2366" s="57"/>
      <c r="J2366" s="57"/>
      <c r="K2366" s="57"/>
      <c r="L2366" s="57"/>
      <c r="M2366" s="58"/>
      <c r="N2366" s="59"/>
      <c r="O2366" s="59"/>
    </row>
    <row r="2367" spans="1:15" x14ac:dyDescent="0.3">
      <c r="A2367" s="52">
        <v>11322</v>
      </c>
      <c r="B2367" s="53" t="s">
        <v>21</v>
      </c>
      <c r="C2367" s="54" t="s">
        <v>1545</v>
      </c>
      <c r="D2367" s="55" t="s">
        <v>33</v>
      </c>
      <c r="E2367" s="63"/>
      <c r="F2367" s="57"/>
      <c r="G2367" s="57"/>
      <c r="H2367" s="57"/>
      <c r="I2367" s="57"/>
      <c r="J2367" s="57"/>
      <c r="K2367" s="57"/>
      <c r="L2367" s="57"/>
      <c r="M2367" s="66"/>
      <c r="N2367" s="67"/>
      <c r="O2367" s="67"/>
    </row>
    <row r="2368" spans="1:15" ht="43.2" x14ac:dyDescent="0.3">
      <c r="A2368" s="52">
        <v>11323</v>
      </c>
      <c r="B2368" s="53"/>
      <c r="C2368" s="54"/>
      <c r="D2368" s="60" t="s">
        <v>239</v>
      </c>
      <c r="E2368" s="63" t="s">
        <v>36</v>
      </c>
      <c r="F2368" s="57"/>
      <c r="G2368" s="57"/>
      <c r="H2368" s="57"/>
      <c r="I2368" s="57"/>
      <c r="J2368" s="57"/>
      <c r="K2368" s="57"/>
      <c r="L2368" s="57">
        <f>SUM(K2369:K2371)</f>
        <v>66.812000000000012</v>
      </c>
      <c r="M2368" s="58">
        <v>66.811999999999998</v>
      </c>
      <c r="N2368" s="59"/>
      <c r="O2368" s="73">
        <f>+ROUND(M2368*N2368,2)</f>
        <v>0</v>
      </c>
    </row>
    <row r="2369" spans="1:15" x14ac:dyDescent="0.3">
      <c r="A2369" s="52">
        <v>11324</v>
      </c>
      <c r="B2369" s="53"/>
      <c r="C2369" s="54"/>
      <c r="D2369" s="76" t="s">
        <v>1546</v>
      </c>
      <c r="E2369" s="63"/>
      <c r="F2369" s="57">
        <v>1</v>
      </c>
      <c r="G2369" s="57">
        <v>28.141999999999999</v>
      </c>
      <c r="H2369" s="57"/>
      <c r="I2369" s="57"/>
      <c r="J2369" s="57"/>
      <c r="K2369" s="57">
        <f>PRODUCT(F2369:I2369)</f>
        <v>28.141999999999999</v>
      </c>
      <c r="L2369" s="57"/>
      <c r="M2369" s="58"/>
      <c r="N2369" s="59"/>
      <c r="O2369" s="73"/>
    </row>
    <row r="2370" spans="1:15" x14ac:dyDescent="0.3">
      <c r="A2370" s="52">
        <v>11325</v>
      </c>
      <c r="B2370" s="53"/>
      <c r="C2370" s="54"/>
      <c r="D2370" s="76" t="s">
        <v>1547</v>
      </c>
      <c r="E2370" s="63"/>
      <c r="F2370" s="57">
        <v>1</v>
      </c>
      <c r="G2370" s="57">
        <v>19.335000000000001</v>
      </c>
      <c r="H2370" s="57"/>
      <c r="I2370" s="57"/>
      <c r="J2370" s="57"/>
      <c r="K2370" s="57">
        <f>PRODUCT(F2370:I2370)</f>
        <v>19.335000000000001</v>
      </c>
      <c r="L2370" s="57"/>
      <c r="M2370" s="58"/>
      <c r="N2370" s="59"/>
      <c r="O2370" s="73"/>
    </row>
    <row r="2371" spans="1:15" x14ac:dyDescent="0.3">
      <c r="A2371" s="52">
        <v>11326</v>
      </c>
      <c r="B2371" s="53"/>
      <c r="C2371" s="54"/>
      <c r="D2371" s="76" t="s">
        <v>1548</v>
      </c>
      <c r="E2371" s="63"/>
      <c r="F2371" s="57">
        <v>1</v>
      </c>
      <c r="G2371" s="57">
        <v>19.335000000000001</v>
      </c>
      <c r="H2371" s="57"/>
      <c r="I2371" s="57"/>
      <c r="J2371" s="57"/>
      <c r="K2371" s="57">
        <f>PRODUCT(F2371:I2371)</f>
        <v>19.335000000000001</v>
      </c>
      <c r="L2371" s="57"/>
      <c r="M2371" s="58"/>
      <c r="N2371" s="59"/>
      <c r="O2371" s="73"/>
    </row>
    <row r="2372" spans="1:15" ht="72" x14ac:dyDescent="0.3">
      <c r="A2372" s="52">
        <v>11327</v>
      </c>
      <c r="B2372" s="53"/>
      <c r="C2372" s="54"/>
      <c r="D2372" s="60" t="s">
        <v>1102</v>
      </c>
      <c r="E2372" s="63" t="s">
        <v>36</v>
      </c>
      <c r="F2372" s="57"/>
      <c r="G2372" s="57"/>
      <c r="H2372" s="57"/>
      <c r="I2372" s="57"/>
      <c r="J2372" s="57"/>
      <c r="K2372" s="57"/>
      <c r="L2372" s="57">
        <f>SUM(K2373:K2385)</f>
        <v>662.72749999999996</v>
      </c>
      <c r="M2372" s="58">
        <v>689.928</v>
      </c>
      <c r="N2372" s="59"/>
      <c r="O2372" s="73">
        <f>+ROUND(M2372*N2372,2)</f>
        <v>0</v>
      </c>
    </row>
    <row r="2373" spans="1:15" x14ac:dyDescent="0.3">
      <c r="A2373" s="52">
        <v>11328</v>
      </c>
      <c r="B2373" s="53"/>
      <c r="C2373" s="54"/>
      <c r="D2373" s="76" t="s">
        <v>1103</v>
      </c>
      <c r="E2373" s="63"/>
      <c r="F2373" s="57">
        <v>1</v>
      </c>
      <c r="G2373" s="57">
        <v>78.94</v>
      </c>
      <c r="H2373" s="57"/>
      <c r="I2373" s="57">
        <v>2.5</v>
      </c>
      <c r="J2373" s="57"/>
      <c r="K2373" s="57">
        <f t="shared" ref="K2373:K2375" si="388">PRODUCT(F2373:I2373)</f>
        <v>197.35</v>
      </c>
      <c r="L2373" s="57"/>
      <c r="M2373" s="58"/>
      <c r="N2373" s="59"/>
      <c r="O2373" s="73"/>
    </row>
    <row r="2374" spans="1:15" x14ac:dyDescent="0.3">
      <c r="A2374" s="52">
        <v>11329</v>
      </c>
      <c r="B2374" s="53"/>
      <c r="C2374" s="54"/>
      <c r="D2374" s="76" t="s">
        <v>1104</v>
      </c>
      <c r="E2374" s="63"/>
      <c r="F2374" s="57">
        <v>2</v>
      </c>
      <c r="G2374" s="57">
        <v>17.728999999999999</v>
      </c>
      <c r="H2374" s="57"/>
      <c r="I2374" s="57">
        <v>0.5</v>
      </c>
      <c r="J2374" s="57"/>
      <c r="K2374" s="57">
        <f t="shared" si="388"/>
        <v>17.728999999999999</v>
      </c>
      <c r="L2374" s="57"/>
      <c r="M2374" s="58"/>
      <c r="N2374" s="59"/>
      <c r="O2374" s="73"/>
    </row>
    <row r="2375" spans="1:15" x14ac:dyDescent="0.3">
      <c r="A2375" s="52">
        <v>11330</v>
      </c>
      <c r="B2375" s="53"/>
      <c r="C2375" s="54"/>
      <c r="D2375" s="76" t="s">
        <v>1105</v>
      </c>
      <c r="E2375" s="63"/>
      <c r="F2375" s="57">
        <v>2</v>
      </c>
      <c r="G2375" s="57">
        <v>47.268999999999998</v>
      </c>
      <c r="H2375" s="57"/>
      <c r="I2375" s="57"/>
      <c r="J2375" s="57"/>
      <c r="K2375" s="57">
        <f t="shared" si="388"/>
        <v>94.537999999999997</v>
      </c>
      <c r="L2375" s="57"/>
      <c r="M2375" s="58"/>
      <c r="N2375" s="59"/>
      <c r="O2375" s="73"/>
    </row>
    <row r="2376" spans="1:15" ht="57.6" x14ac:dyDescent="0.3">
      <c r="A2376" s="52">
        <v>11331</v>
      </c>
      <c r="B2376" s="53"/>
      <c r="C2376" s="54"/>
      <c r="D2376" s="60" t="s">
        <v>1106</v>
      </c>
      <c r="E2376" s="63" t="s">
        <v>36</v>
      </c>
      <c r="F2376" s="57"/>
      <c r="G2376" s="57"/>
      <c r="H2376" s="57"/>
      <c r="I2376" s="57"/>
      <c r="J2376" s="57"/>
      <c r="K2376" s="57"/>
      <c r="L2376" s="57">
        <f>SUM(K2377:K2379)</f>
        <v>260.673</v>
      </c>
      <c r="M2376" s="58">
        <v>260.673</v>
      </c>
      <c r="N2376" s="59"/>
      <c r="O2376" s="73">
        <f>+ROUND(M2376*N2376,2)</f>
        <v>0</v>
      </c>
    </row>
    <row r="2377" spans="1:15" x14ac:dyDescent="0.3">
      <c r="A2377" s="52">
        <v>11332</v>
      </c>
      <c r="B2377" s="53"/>
      <c r="C2377" s="54"/>
      <c r="D2377" s="76" t="s">
        <v>1546</v>
      </c>
      <c r="E2377" s="63"/>
      <c r="F2377" s="57">
        <v>1</v>
      </c>
      <c r="G2377" s="57">
        <v>38.765999999999998</v>
      </c>
      <c r="H2377" s="57"/>
      <c r="I2377" s="57"/>
      <c r="J2377" s="57"/>
      <c r="K2377" s="57">
        <f>PRODUCT(F2377:I2377)</f>
        <v>38.765999999999998</v>
      </c>
      <c r="L2377" s="57"/>
      <c r="M2377" s="58"/>
      <c r="N2377" s="59"/>
      <c r="O2377" s="73"/>
    </row>
    <row r="2378" spans="1:15" ht="57.6" x14ac:dyDescent="0.3">
      <c r="A2378" s="52">
        <v>11333</v>
      </c>
      <c r="B2378" s="53"/>
      <c r="C2378" s="54"/>
      <c r="D2378" s="60" t="s">
        <v>1107</v>
      </c>
      <c r="E2378" s="63" t="s">
        <v>36</v>
      </c>
      <c r="F2378" s="57"/>
      <c r="G2378" s="57"/>
      <c r="H2378" s="57"/>
      <c r="I2378" s="57"/>
      <c r="J2378" s="57"/>
      <c r="K2378" s="57"/>
      <c r="L2378" s="57">
        <f>SUM(K2379:K2385)</f>
        <v>314.34449999999998</v>
      </c>
      <c r="M2378" s="58">
        <v>341.54500000000002</v>
      </c>
      <c r="N2378" s="59"/>
      <c r="O2378" s="73">
        <f>+ROUND(M2378*N2378,2)</f>
        <v>0</v>
      </c>
    </row>
    <row r="2379" spans="1:15" x14ac:dyDescent="0.3">
      <c r="A2379" s="52">
        <v>11334</v>
      </c>
      <c r="B2379" s="53"/>
      <c r="C2379" s="54"/>
      <c r="D2379" s="76" t="s">
        <v>1546</v>
      </c>
      <c r="E2379" s="63"/>
      <c r="F2379" s="57">
        <v>1</v>
      </c>
      <c r="G2379" s="57">
        <v>221.90700000000001</v>
      </c>
      <c r="H2379" s="57"/>
      <c r="I2379" s="57"/>
      <c r="J2379" s="57"/>
      <c r="K2379" s="57">
        <f>PRODUCT(F2379:I2379)</f>
        <v>221.90700000000001</v>
      </c>
      <c r="L2379" s="57"/>
      <c r="M2379" s="58"/>
      <c r="N2379" s="59"/>
      <c r="O2379" s="73"/>
    </row>
    <row r="2380" spans="1:15" ht="43.2" x14ac:dyDescent="0.3">
      <c r="A2380" s="52">
        <v>11335</v>
      </c>
      <c r="B2380" s="53"/>
      <c r="C2380" s="54"/>
      <c r="D2380" s="60" t="s">
        <v>1108</v>
      </c>
      <c r="E2380" s="63" t="s">
        <v>36</v>
      </c>
      <c r="F2380" s="57"/>
      <c r="G2380" s="57"/>
      <c r="H2380" s="57"/>
      <c r="I2380" s="57"/>
      <c r="J2380" s="57"/>
      <c r="K2380" s="57"/>
      <c r="L2380" s="57">
        <f>SUM(K2381:K2385)</f>
        <v>92.437499999999986</v>
      </c>
      <c r="M2380" s="58">
        <v>119.63800000000001</v>
      </c>
      <c r="N2380" s="59"/>
      <c r="O2380" s="73">
        <f>+ROUND(M2380*N2380,2)</f>
        <v>0</v>
      </c>
    </row>
    <row r="2381" spans="1:15" x14ac:dyDescent="0.3">
      <c r="A2381" s="52">
        <v>11336</v>
      </c>
      <c r="B2381" s="53"/>
      <c r="C2381" s="54"/>
      <c r="D2381" s="76" t="s">
        <v>1549</v>
      </c>
      <c r="E2381" s="63"/>
      <c r="F2381" s="57">
        <v>2</v>
      </c>
      <c r="G2381" s="57">
        <v>3.2</v>
      </c>
      <c r="H2381" s="57"/>
      <c r="I2381" s="57">
        <v>4.25</v>
      </c>
      <c r="J2381" s="57"/>
      <c r="K2381" s="57">
        <f>PRODUCT(F4931:I4931)</f>
        <v>0</v>
      </c>
      <c r="L2381" s="57"/>
      <c r="M2381" s="58"/>
      <c r="N2381" s="59"/>
      <c r="O2381" s="73"/>
    </row>
    <row r="2382" spans="1:15" x14ac:dyDescent="0.3">
      <c r="A2382" s="52">
        <v>11337</v>
      </c>
      <c r="B2382" s="53"/>
      <c r="C2382" s="54"/>
      <c r="D2382" s="76" t="s">
        <v>1550</v>
      </c>
      <c r="E2382" s="63"/>
      <c r="F2382" s="57">
        <v>1</v>
      </c>
      <c r="G2382" s="57">
        <v>17.399999999999999</v>
      </c>
      <c r="H2382" s="57"/>
      <c r="I2382" s="57">
        <v>4.25</v>
      </c>
      <c r="J2382" s="57"/>
      <c r="K2382" s="57">
        <f>PRODUCT(F2382:I2382)</f>
        <v>73.949999999999989</v>
      </c>
      <c r="L2382" s="57"/>
      <c r="M2382" s="58"/>
      <c r="N2382" s="59"/>
      <c r="O2382" s="73"/>
    </row>
    <row r="2383" spans="1:15" ht="57.6" x14ac:dyDescent="0.3">
      <c r="A2383" s="52">
        <v>11338</v>
      </c>
      <c r="B2383" s="53"/>
      <c r="C2383" s="54"/>
      <c r="D2383" s="60" t="s">
        <v>1111</v>
      </c>
      <c r="E2383" s="63" t="s">
        <v>36</v>
      </c>
      <c r="F2383" s="57"/>
      <c r="G2383" s="57"/>
      <c r="H2383" s="57"/>
      <c r="I2383" s="57"/>
      <c r="J2383" s="57"/>
      <c r="K2383" s="57"/>
      <c r="L2383" s="57">
        <f>SUM(K2384:K2385)</f>
        <v>18.487499999999997</v>
      </c>
      <c r="M2383" s="58">
        <v>18.488</v>
      </c>
      <c r="N2383" s="59"/>
      <c r="O2383" s="73">
        <f>+ROUND(M2383*N2383,2)</f>
        <v>0</v>
      </c>
    </row>
    <row r="2384" spans="1:15" x14ac:dyDescent="0.3">
      <c r="A2384" s="52">
        <v>11339</v>
      </c>
      <c r="B2384" s="53"/>
      <c r="C2384" s="54"/>
      <c r="D2384" s="76" t="s">
        <v>1112</v>
      </c>
      <c r="E2384" s="63"/>
      <c r="F2384" s="57">
        <v>1</v>
      </c>
      <c r="G2384" s="57">
        <v>7.25</v>
      </c>
      <c r="H2384" s="57"/>
      <c r="I2384" s="57">
        <v>2.0499999999999998</v>
      </c>
      <c r="J2384" s="57"/>
      <c r="K2384" s="57">
        <f>PRODUCT(F2384:I2384)</f>
        <v>14.862499999999999</v>
      </c>
      <c r="L2384" s="57"/>
      <c r="M2384" s="58"/>
      <c r="N2384" s="59"/>
      <c r="O2384" s="73"/>
    </row>
    <row r="2385" spans="1:15" x14ac:dyDescent="0.3">
      <c r="A2385" s="52">
        <v>11340</v>
      </c>
      <c r="B2385" s="53"/>
      <c r="C2385" s="54"/>
      <c r="D2385" s="76" t="s">
        <v>1113</v>
      </c>
      <c r="E2385" s="63"/>
      <c r="F2385" s="57">
        <v>1</v>
      </c>
      <c r="G2385" s="57">
        <f>0.5*7.25</f>
        <v>3.625</v>
      </c>
      <c r="H2385" s="57"/>
      <c r="I2385" s="57"/>
      <c r="J2385" s="57"/>
      <c r="K2385" s="57">
        <f>PRODUCT(F2385:I2385)</f>
        <v>3.625</v>
      </c>
      <c r="L2385" s="57"/>
      <c r="M2385" s="58"/>
      <c r="N2385" s="59"/>
      <c r="O2385" s="73"/>
    </row>
    <row r="2386" spans="1:15" ht="72" x14ac:dyDescent="0.3">
      <c r="A2386" s="52">
        <v>11341</v>
      </c>
      <c r="B2386" s="53"/>
      <c r="C2386" s="54"/>
      <c r="D2386" s="60" t="s">
        <v>1551</v>
      </c>
      <c r="E2386" s="63" t="s">
        <v>89</v>
      </c>
      <c r="F2386" s="57">
        <v>1</v>
      </c>
      <c r="G2386" s="57"/>
      <c r="H2386" s="57"/>
      <c r="I2386" s="57"/>
      <c r="J2386" s="57">
        <f t="shared" ref="J2386:J2390" si="389">PRODUCT(F2386:I2386)</f>
        <v>1</v>
      </c>
      <c r="K2386" s="57"/>
      <c r="L2386" s="57">
        <f t="shared" ref="L2386:L2390" si="390">+J2386</f>
        <v>1</v>
      </c>
      <c r="M2386" s="58">
        <v>1</v>
      </c>
      <c r="N2386" s="59"/>
      <c r="O2386" s="73">
        <f t="shared" ref="O2386:O2390" si="391">+ROUND(M2386*N2386,2)</f>
        <v>0</v>
      </c>
    </row>
    <row r="2387" spans="1:15" ht="72" x14ac:dyDescent="0.3">
      <c r="A2387" s="52">
        <v>11342</v>
      </c>
      <c r="B2387" s="53"/>
      <c r="C2387" s="54"/>
      <c r="D2387" s="75" t="s">
        <v>1117</v>
      </c>
      <c r="E2387" s="63" t="s">
        <v>36</v>
      </c>
      <c r="F2387" s="57">
        <v>1</v>
      </c>
      <c r="G2387" s="57">
        <v>10.195</v>
      </c>
      <c r="H2387" s="57"/>
      <c r="I2387" s="57">
        <v>2</v>
      </c>
      <c r="J2387" s="57">
        <f t="shared" si="389"/>
        <v>20.39</v>
      </c>
      <c r="K2387" s="57"/>
      <c r="L2387" s="57">
        <f t="shared" si="390"/>
        <v>20.39</v>
      </c>
      <c r="M2387" s="58">
        <v>20.39</v>
      </c>
      <c r="N2387" s="59"/>
      <c r="O2387" s="73">
        <f t="shared" si="391"/>
        <v>0</v>
      </c>
    </row>
    <row r="2388" spans="1:15" ht="43.2" x14ac:dyDescent="0.3">
      <c r="A2388" s="52">
        <v>11343</v>
      </c>
      <c r="B2388" s="53"/>
      <c r="C2388" s="72"/>
      <c r="D2388" s="75" t="s">
        <v>1119</v>
      </c>
      <c r="E2388" s="63" t="s">
        <v>36</v>
      </c>
      <c r="F2388" s="57">
        <v>1</v>
      </c>
      <c r="G2388" s="57">
        <v>13.86</v>
      </c>
      <c r="H2388" s="57"/>
      <c r="I2388" s="57"/>
      <c r="J2388" s="57">
        <f t="shared" si="389"/>
        <v>13.86</v>
      </c>
      <c r="K2388" s="57"/>
      <c r="L2388" s="57">
        <f t="shared" si="390"/>
        <v>13.86</v>
      </c>
      <c r="M2388" s="58">
        <v>13.86</v>
      </c>
      <c r="N2388" s="59"/>
      <c r="O2388" s="73">
        <f t="shared" si="391"/>
        <v>0</v>
      </c>
    </row>
    <row r="2389" spans="1:15" ht="57.6" x14ac:dyDescent="0.3">
      <c r="A2389" s="52">
        <v>11344</v>
      </c>
      <c r="B2389" s="53"/>
      <c r="C2389" s="72"/>
      <c r="D2389" s="60" t="s">
        <v>1121</v>
      </c>
      <c r="E2389" s="63" t="s">
        <v>84</v>
      </c>
      <c r="F2389" s="57">
        <v>1</v>
      </c>
      <c r="G2389" s="57">
        <v>23.254000000000001</v>
      </c>
      <c r="H2389" s="57"/>
      <c r="I2389" s="57"/>
      <c r="J2389" s="57">
        <f t="shared" si="389"/>
        <v>23.254000000000001</v>
      </c>
      <c r="K2389" s="57"/>
      <c r="L2389" s="57">
        <f t="shared" si="390"/>
        <v>23.254000000000001</v>
      </c>
      <c r="M2389" s="58">
        <v>23.254000000000001</v>
      </c>
      <c r="N2389" s="59"/>
      <c r="O2389" s="73">
        <f t="shared" si="391"/>
        <v>0</v>
      </c>
    </row>
    <row r="2390" spans="1:15" ht="43.2" x14ac:dyDescent="0.3">
      <c r="A2390" s="52">
        <v>11345</v>
      </c>
      <c r="B2390" s="53"/>
      <c r="C2390" s="72"/>
      <c r="D2390" s="75" t="s">
        <v>1123</v>
      </c>
      <c r="E2390" s="63" t="s">
        <v>84</v>
      </c>
      <c r="F2390" s="57">
        <v>1</v>
      </c>
      <c r="G2390" s="57">
        <v>22.888000000000002</v>
      </c>
      <c r="H2390" s="57"/>
      <c r="I2390" s="57"/>
      <c r="J2390" s="57">
        <f t="shared" si="389"/>
        <v>22.888000000000002</v>
      </c>
      <c r="K2390" s="57"/>
      <c r="L2390" s="57">
        <f t="shared" si="390"/>
        <v>22.888000000000002</v>
      </c>
      <c r="M2390" s="58">
        <v>22.888000000000002</v>
      </c>
      <c r="N2390" s="59"/>
      <c r="O2390" s="73">
        <f t="shared" si="391"/>
        <v>0</v>
      </c>
    </row>
    <row r="2391" spans="1:15" x14ac:dyDescent="0.3">
      <c r="A2391" s="52">
        <v>11346</v>
      </c>
      <c r="B2391" s="53" t="s">
        <v>21</v>
      </c>
      <c r="C2391" s="54" t="s">
        <v>1552</v>
      </c>
      <c r="D2391" s="55" t="s">
        <v>55</v>
      </c>
      <c r="E2391" s="63"/>
      <c r="F2391" s="57"/>
      <c r="G2391" s="57"/>
      <c r="H2391" s="57"/>
      <c r="I2391" s="57"/>
      <c r="J2391" s="57"/>
      <c r="K2391" s="57"/>
      <c r="L2391" s="57"/>
      <c r="M2391" s="66"/>
      <c r="N2391" s="67"/>
      <c r="O2391" s="67"/>
    </row>
    <row r="2392" spans="1:15" x14ac:dyDescent="0.3">
      <c r="A2392" s="52">
        <v>11347</v>
      </c>
      <c r="B2392" s="53" t="s">
        <v>21</v>
      </c>
      <c r="C2392" s="54" t="s">
        <v>1553</v>
      </c>
      <c r="D2392" s="55" t="s">
        <v>57</v>
      </c>
      <c r="E2392" s="56"/>
      <c r="F2392" s="57"/>
      <c r="G2392" s="57"/>
      <c r="H2392" s="57"/>
      <c r="I2392" s="57"/>
      <c r="J2392" s="57"/>
      <c r="K2392" s="57"/>
      <c r="L2392" s="57"/>
      <c r="M2392" s="58"/>
      <c r="N2392" s="59"/>
      <c r="O2392" s="73"/>
    </row>
    <row r="2393" spans="1:15" ht="230.4" x14ac:dyDescent="0.3">
      <c r="A2393" s="52">
        <v>11348</v>
      </c>
      <c r="B2393" s="53"/>
      <c r="C2393" s="54"/>
      <c r="D2393" s="75" t="s">
        <v>1127</v>
      </c>
      <c r="E2393" s="56" t="s">
        <v>36</v>
      </c>
      <c r="F2393" s="57"/>
      <c r="G2393" s="57"/>
      <c r="H2393" s="57"/>
      <c r="I2393" s="57"/>
      <c r="J2393" s="57"/>
      <c r="K2393" s="57"/>
      <c r="L2393" s="57">
        <f>SUM(K2394:K2397)</f>
        <v>34.75</v>
      </c>
      <c r="M2393" s="58">
        <v>34.75</v>
      </c>
      <c r="N2393" s="59"/>
      <c r="O2393" s="73">
        <f>+ROUND(M2393*N2393,2)</f>
        <v>0</v>
      </c>
    </row>
    <row r="2394" spans="1:15" x14ac:dyDescent="0.3">
      <c r="A2394" s="52">
        <v>11349</v>
      </c>
      <c r="B2394" s="53"/>
      <c r="C2394" s="54"/>
      <c r="D2394" s="76" t="s">
        <v>1554</v>
      </c>
      <c r="E2394" s="56"/>
      <c r="F2394" s="57">
        <v>1</v>
      </c>
      <c r="G2394" s="57">
        <v>7.35</v>
      </c>
      <c r="H2394" s="57"/>
      <c r="I2394" s="57">
        <v>2.5</v>
      </c>
      <c r="J2394" s="57"/>
      <c r="K2394" s="57">
        <f>PRODUCT(F2394:I2394)</f>
        <v>18.375</v>
      </c>
      <c r="L2394" s="57"/>
      <c r="M2394" s="58"/>
      <c r="N2394" s="59"/>
      <c r="O2394" s="73"/>
    </row>
    <row r="2395" spans="1:15" x14ac:dyDescent="0.3">
      <c r="A2395" s="52">
        <v>11350</v>
      </c>
      <c r="B2395" s="53"/>
      <c r="C2395" s="54"/>
      <c r="D2395" s="76" t="s">
        <v>1555</v>
      </c>
      <c r="E2395" s="56"/>
      <c r="F2395" s="57">
        <v>1</v>
      </c>
      <c r="G2395" s="57">
        <f>1.2*2</f>
        <v>2.4</v>
      </c>
      <c r="H2395" s="57"/>
      <c r="I2395" s="57">
        <v>2.5</v>
      </c>
      <c r="J2395" s="57"/>
      <c r="K2395" s="57">
        <f t="shared" ref="K2395:K2397" si="392">PRODUCT(F2395:I2395)</f>
        <v>6</v>
      </c>
      <c r="L2395" s="57"/>
      <c r="M2395" s="58"/>
      <c r="N2395" s="59"/>
      <c r="O2395" s="73"/>
    </row>
    <row r="2396" spans="1:15" x14ac:dyDescent="0.3">
      <c r="A2396" s="52">
        <v>11351</v>
      </c>
      <c r="B2396" s="53"/>
      <c r="C2396" s="54"/>
      <c r="D2396" s="76" t="s">
        <v>1556</v>
      </c>
      <c r="E2396" s="56"/>
      <c r="F2396" s="57">
        <v>1</v>
      </c>
      <c r="G2396" s="57">
        <f>1.2*2</f>
        <v>2.4</v>
      </c>
      <c r="H2396" s="57"/>
      <c r="I2396" s="57">
        <v>2.5</v>
      </c>
      <c r="J2396" s="57"/>
      <c r="K2396" s="57">
        <f t="shared" si="392"/>
        <v>6</v>
      </c>
      <c r="L2396" s="57"/>
      <c r="M2396" s="58"/>
      <c r="N2396" s="59"/>
      <c r="O2396" s="73"/>
    </row>
    <row r="2397" spans="1:15" x14ac:dyDescent="0.3">
      <c r="A2397" s="52">
        <v>11352</v>
      </c>
      <c r="B2397" s="53"/>
      <c r="C2397" s="54"/>
      <c r="D2397" s="76" t="s">
        <v>1557</v>
      </c>
      <c r="E2397" s="56"/>
      <c r="F2397" s="57">
        <v>1</v>
      </c>
      <c r="G2397" s="57">
        <v>1.75</v>
      </c>
      <c r="H2397" s="57"/>
      <c r="I2397" s="57">
        <v>2.5</v>
      </c>
      <c r="J2397" s="57"/>
      <c r="K2397" s="57">
        <f t="shared" si="392"/>
        <v>4.375</v>
      </c>
      <c r="L2397" s="57"/>
      <c r="M2397" s="58"/>
      <c r="N2397" s="59"/>
      <c r="O2397" s="73"/>
    </row>
    <row r="2398" spans="1:15" ht="230.4" x14ac:dyDescent="0.3">
      <c r="A2398" s="52">
        <v>11353</v>
      </c>
      <c r="B2398" s="53"/>
      <c r="C2398" s="54"/>
      <c r="D2398" s="75" t="s">
        <v>296</v>
      </c>
      <c r="E2398" s="56" t="s">
        <v>36</v>
      </c>
      <c r="F2398" s="57"/>
      <c r="G2398" s="57"/>
      <c r="H2398" s="57"/>
      <c r="I2398" s="57"/>
      <c r="J2398" s="57"/>
      <c r="K2398" s="57"/>
      <c r="L2398" s="57">
        <f>SUM(K2399:K2403)</f>
        <v>126.1125</v>
      </c>
      <c r="M2398" s="58">
        <v>126.113</v>
      </c>
      <c r="N2398" s="59"/>
      <c r="O2398" s="73">
        <f>+ROUND(M2398*N2398,2)</f>
        <v>0</v>
      </c>
    </row>
    <row r="2399" spans="1:15" x14ac:dyDescent="0.3">
      <c r="A2399" s="52">
        <v>11354</v>
      </c>
      <c r="B2399" s="53"/>
      <c r="C2399" s="54"/>
      <c r="D2399" s="76" t="s">
        <v>1558</v>
      </c>
      <c r="E2399" s="56"/>
      <c r="F2399" s="57">
        <v>1</v>
      </c>
      <c r="G2399" s="57">
        <v>16.649999999999999</v>
      </c>
      <c r="H2399" s="57"/>
      <c r="I2399" s="57">
        <v>2.5</v>
      </c>
      <c r="J2399" s="57"/>
      <c r="K2399" s="57">
        <f>PRODUCT(F2399:I2399)</f>
        <v>41.625</v>
      </c>
      <c r="L2399" s="57"/>
      <c r="M2399" s="58"/>
      <c r="N2399" s="59"/>
      <c r="O2399" s="73"/>
    </row>
    <row r="2400" spans="1:15" x14ac:dyDescent="0.3">
      <c r="A2400" s="52">
        <v>11355</v>
      </c>
      <c r="B2400" s="53"/>
      <c r="C2400" s="54"/>
      <c r="D2400" s="76" t="s">
        <v>1559</v>
      </c>
      <c r="E2400" s="56"/>
      <c r="F2400" s="57">
        <v>1</v>
      </c>
      <c r="G2400" s="57">
        <v>22.79</v>
      </c>
      <c r="H2400" s="57"/>
      <c r="I2400" s="57">
        <v>2.5</v>
      </c>
      <c r="J2400" s="57"/>
      <c r="K2400" s="57">
        <f>PRODUCT(F2400:I2400)</f>
        <v>56.974999999999994</v>
      </c>
      <c r="L2400" s="57"/>
      <c r="M2400" s="58"/>
      <c r="N2400" s="59"/>
      <c r="O2400" s="73"/>
    </row>
    <row r="2401" spans="1:15" x14ac:dyDescent="0.3">
      <c r="A2401" s="52">
        <v>11356</v>
      </c>
      <c r="B2401" s="53"/>
      <c r="C2401" s="54"/>
      <c r="D2401" s="76" t="s">
        <v>1560</v>
      </c>
      <c r="E2401" s="56"/>
      <c r="F2401" s="57">
        <v>1</v>
      </c>
      <c r="G2401" s="57">
        <v>3.2850000000000001</v>
      </c>
      <c r="H2401" s="57"/>
      <c r="I2401" s="57">
        <v>2.5</v>
      </c>
      <c r="J2401" s="57"/>
      <c r="K2401" s="57">
        <f>PRODUCT(F2401:I2401)</f>
        <v>8.2125000000000004</v>
      </c>
      <c r="L2401" s="57"/>
      <c r="M2401" s="58"/>
      <c r="N2401" s="59"/>
      <c r="O2401" s="73"/>
    </row>
    <row r="2402" spans="1:15" x14ac:dyDescent="0.3">
      <c r="A2402" s="52">
        <v>11357</v>
      </c>
      <c r="B2402" s="53"/>
      <c r="C2402" s="54"/>
      <c r="D2402" s="76" t="s">
        <v>1561</v>
      </c>
      <c r="E2402" s="56"/>
      <c r="F2402" s="57">
        <v>1</v>
      </c>
      <c r="G2402" s="57">
        <v>4.84</v>
      </c>
      <c r="H2402" s="57"/>
      <c r="I2402" s="57">
        <v>2.5</v>
      </c>
      <c r="J2402" s="57"/>
      <c r="K2402" s="57">
        <f>PRODUCT(F2402:I2402)</f>
        <v>12.1</v>
      </c>
      <c r="L2402" s="57"/>
      <c r="M2402" s="58"/>
      <c r="N2402" s="59"/>
      <c r="O2402" s="73"/>
    </row>
    <row r="2403" spans="1:15" x14ac:dyDescent="0.3">
      <c r="A2403" s="52">
        <v>11358</v>
      </c>
      <c r="B2403" s="53"/>
      <c r="C2403" s="54"/>
      <c r="D2403" s="76" t="s">
        <v>1562</v>
      </c>
      <c r="E2403" s="56"/>
      <c r="F2403" s="57">
        <v>2</v>
      </c>
      <c r="G2403" s="57">
        <v>1.44</v>
      </c>
      <c r="H2403" s="57"/>
      <c r="I2403" s="57">
        <v>2.5</v>
      </c>
      <c r="J2403" s="57"/>
      <c r="K2403" s="57">
        <f>PRODUCT(F2403:I2403)</f>
        <v>7.1999999999999993</v>
      </c>
      <c r="L2403" s="57"/>
      <c r="M2403" s="58"/>
      <c r="N2403" s="59"/>
      <c r="O2403" s="73"/>
    </row>
    <row r="2404" spans="1:15" ht="230.4" x14ac:dyDescent="0.3">
      <c r="A2404" s="52">
        <v>11359</v>
      </c>
      <c r="B2404" s="53"/>
      <c r="C2404" s="54"/>
      <c r="D2404" s="75" t="s">
        <v>1137</v>
      </c>
      <c r="E2404" s="56" t="s">
        <v>36</v>
      </c>
      <c r="F2404" s="57"/>
      <c r="G2404" s="57"/>
      <c r="H2404" s="57"/>
      <c r="I2404" s="57"/>
      <c r="J2404" s="57"/>
      <c r="K2404" s="57"/>
      <c r="L2404" s="57">
        <f>SUM(K2405:K2412)</f>
        <v>95.470000000000013</v>
      </c>
      <c r="M2404" s="58">
        <v>95.47</v>
      </c>
      <c r="N2404" s="59"/>
      <c r="O2404" s="73">
        <f>+ROUND(M2404*N2404,2)</f>
        <v>0</v>
      </c>
    </row>
    <row r="2405" spans="1:15" x14ac:dyDescent="0.3">
      <c r="A2405" s="52">
        <v>11360</v>
      </c>
      <c r="B2405" s="53"/>
      <c r="C2405" s="54"/>
      <c r="D2405" s="76" t="s">
        <v>1538</v>
      </c>
      <c r="E2405" s="56"/>
      <c r="F2405" s="57">
        <v>1</v>
      </c>
      <c r="G2405" s="57">
        <v>12.247</v>
      </c>
      <c r="H2405" s="57"/>
      <c r="I2405" s="57">
        <v>2.5</v>
      </c>
      <c r="J2405" s="57"/>
      <c r="K2405" s="57">
        <f t="shared" ref="K2405:K2412" si="393">PRODUCT(F2405:I2405)</f>
        <v>30.6175</v>
      </c>
      <c r="L2405" s="57"/>
      <c r="M2405" s="58"/>
      <c r="N2405" s="59"/>
      <c r="O2405" s="73"/>
    </row>
    <row r="2406" spans="1:15" x14ac:dyDescent="0.3">
      <c r="A2406" s="52">
        <v>11361</v>
      </c>
      <c r="B2406" s="53"/>
      <c r="C2406" s="54"/>
      <c r="D2406" s="75"/>
      <c r="E2406" s="56"/>
      <c r="F2406" s="57">
        <v>1</v>
      </c>
      <c r="G2406" s="57">
        <f>2.26/2</f>
        <v>1.1299999999999999</v>
      </c>
      <c r="H2406" s="57"/>
      <c r="I2406" s="57">
        <v>2.5</v>
      </c>
      <c r="J2406" s="57"/>
      <c r="K2406" s="57">
        <f t="shared" si="393"/>
        <v>2.8249999999999997</v>
      </c>
      <c r="L2406" s="57"/>
      <c r="M2406" s="58"/>
      <c r="N2406" s="59"/>
      <c r="O2406" s="73"/>
    </row>
    <row r="2407" spans="1:15" x14ac:dyDescent="0.3">
      <c r="A2407" s="52">
        <v>11362</v>
      </c>
      <c r="B2407" s="53"/>
      <c r="C2407" s="54"/>
      <c r="D2407" s="76" t="s">
        <v>1563</v>
      </c>
      <c r="E2407" s="56"/>
      <c r="F2407" s="57">
        <v>1</v>
      </c>
      <c r="G2407" s="57">
        <f>2.26/2</f>
        <v>1.1299999999999999</v>
      </c>
      <c r="H2407" s="57"/>
      <c r="I2407" s="57">
        <v>2.5</v>
      </c>
      <c r="J2407" s="57"/>
      <c r="K2407" s="57">
        <f t="shared" si="393"/>
        <v>2.8249999999999997</v>
      </c>
      <c r="L2407" s="57"/>
      <c r="M2407" s="58"/>
      <c r="N2407" s="59"/>
      <c r="O2407" s="73"/>
    </row>
    <row r="2408" spans="1:15" x14ac:dyDescent="0.3">
      <c r="A2408" s="52">
        <v>11363</v>
      </c>
      <c r="B2408" s="53"/>
      <c r="C2408" s="54"/>
      <c r="D2408" s="75"/>
      <c r="E2408" s="56"/>
      <c r="F2408" s="57"/>
      <c r="G2408" s="57">
        <v>2</v>
      </c>
      <c r="H2408" s="57"/>
      <c r="I2408" s="57">
        <v>2.5</v>
      </c>
      <c r="J2408" s="57"/>
      <c r="K2408" s="57">
        <f t="shared" si="393"/>
        <v>5</v>
      </c>
      <c r="L2408" s="57"/>
      <c r="M2408" s="58"/>
      <c r="N2408" s="59"/>
      <c r="O2408" s="73"/>
    </row>
    <row r="2409" spans="1:15" x14ac:dyDescent="0.3">
      <c r="A2409" s="52">
        <v>11364</v>
      </c>
      <c r="B2409" s="53"/>
      <c r="C2409" s="54"/>
      <c r="D2409" s="75"/>
      <c r="E2409" s="56"/>
      <c r="F2409" s="57"/>
      <c r="G2409" s="57">
        <v>3.94</v>
      </c>
      <c r="H2409" s="57"/>
      <c r="I2409" s="57">
        <v>2.5</v>
      </c>
      <c r="J2409" s="57"/>
      <c r="K2409" s="57">
        <f t="shared" si="393"/>
        <v>9.85</v>
      </c>
      <c r="L2409" s="57"/>
      <c r="M2409" s="58"/>
      <c r="N2409" s="59"/>
      <c r="O2409" s="73"/>
    </row>
    <row r="2410" spans="1:15" x14ac:dyDescent="0.3">
      <c r="A2410" s="52">
        <v>11365</v>
      </c>
      <c r="B2410" s="53"/>
      <c r="C2410" s="54"/>
      <c r="D2410" s="75"/>
      <c r="E2410" s="56"/>
      <c r="F2410" s="57"/>
      <c r="G2410" s="57">
        <v>0.6</v>
      </c>
      <c r="H2410" s="57"/>
      <c r="I2410" s="57">
        <v>2.5</v>
      </c>
      <c r="J2410" s="57"/>
      <c r="K2410" s="57">
        <f t="shared" si="393"/>
        <v>1.5</v>
      </c>
      <c r="L2410" s="57"/>
      <c r="M2410" s="58"/>
      <c r="N2410" s="59"/>
      <c r="O2410" s="73"/>
    </row>
    <row r="2411" spans="1:15" x14ac:dyDescent="0.3">
      <c r="A2411" s="52">
        <v>11366</v>
      </c>
      <c r="B2411" s="53"/>
      <c r="C2411" s="54"/>
      <c r="D2411" s="76"/>
      <c r="E2411" s="56"/>
      <c r="F2411" s="57"/>
      <c r="G2411" s="57">
        <v>5.7</v>
      </c>
      <c r="H2411" s="57"/>
      <c r="I2411" s="57">
        <v>2.5</v>
      </c>
      <c r="J2411" s="57"/>
      <c r="K2411" s="57">
        <f t="shared" si="393"/>
        <v>14.25</v>
      </c>
      <c r="L2411" s="57"/>
      <c r="M2411" s="58"/>
      <c r="N2411" s="59"/>
      <c r="O2411" s="73"/>
    </row>
    <row r="2412" spans="1:15" x14ac:dyDescent="0.3">
      <c r="A2412" s="52">
        <v>11367</v>
      </c>
      <c r="B2412" s="53"/>
      <c r="C2412" s="54"/>
      <c r="D2412" s="76" t="s">
        <v>1564</v>
      </c>
      <c r="E2412" s="56"/>
      <c r="F2412" s="57"/>
      <c r="G2412" s="57">
        <v>11.441000000000001</v>
      </c>
      <c r="H2412" s="57"/>
      <c r="I2412" s="57">
        <v>2.5</v>
      </c>
      <c r="J2412" s="57"/>
      <c r="K2412" s="57">
        <f t="shared" si="393"/>
        <v>28.602500000000003</v>
      </c>
      <c r="L2412" s="57"/>
      <c r="M2412" s="58"/>
      <c r="N2412" s="59"/>
      <c r="O2412" s="73"/>
    </row>
    <row r="2413" spans="1:15" ht="230.4" x14ac:dyDescent="0.3">
      <c r="A2413" s="52">
        <v>11368</v>
      </c>
      <c r="B2413" s="53"/>
      <c r="C2413" s="54"/>
      <c r="D2413" s="75" t="s">
        <v>1142</v>
      </c>
      <c r="E2413" s="56" t="s">
        <v>36</v>
      </c>
      <c r="F2413" s="57"/>
      <c r="G2413" s="57"/>
      <c r="H2413" s="57"/>
      <c r="I2413" s="57"/>
      <c r="J2413" s="57"/>
      <c r="K2413" s="57"/>
      <c r="L2413" s="57">
        <f>SUM(K2414:K2417)</f>
        <v>298.73460000000006</v>
      </c>
      <c r="M2413" s="58">
        <v>298.73500000000001</v>
      </c>
      <c r="N2413" s="59"/>
      <c r="O2413" s="73">
        <f>+ROUND(M2413*N2413,2)</f>
        <v>0</v>
      </c>
    </row>
    <row r="2414" spans="1:15" x14ac:dyDescent="0.3">
      <c r="A2414" s="52">
        <v>11369</v>
      </c>
      <c r="B2414" s="53"/>
      <c r="C2414" s="54"/>
      <c r="D2414" s="76" t="s">
        <v>1143</v>
      </c>
      <c r="E2414" s="56"/>
      <c r="F2414" s="57">
        <v>1</v>
      </c>
      <c r="G2414" s="57">
        <v>56.456000000000003</v>
      </c>
      <c r="H2414" s="57"/>
      <c r="I2414" s="57">
        <f>1.35+1.3</f>
        <v>2.6500000000000004</v>
      </c>
      <c r="J2414" s="57"/>
      <c r="K2414" s="57">
        <f>PRODUCT(F2414:I2414)</f>
        <v>149.60840000000002</v>
      </c>
      <c r="L2414" s="57"/>
      <c r="M2414" s="58"/>
      <c r="N2414" s="59"/>
      <c r="O2414" s="73"/>
    </row>
    <row r="2415" spans="1:15" x14ac:dyDescent="0.3">
      <c r="A2415" s="52">
        <v>11370</v>
      </c>
      <c r="B2415" s="53"/>
      <c r="C2415" s="54"/>
      <c r="D2415" s="76" t="s">
        <v>1144</v>
      </c>
      <c r="E2415" s="56"/>
      <c r="F2415" s="57">
        <v>2</v>
      </c>
      <c r="G2415" s="57">
        <v>7.1950000000000003</v>
      </c>
      <c r="H2415" s="57"/>
      <c r="I2415" s="57">
        <f>(3+1.3)</f>
        <v>4.3</v>
      </c>
      <c r="J2415" s="57"/>
      <c r="K2415" s="57">
        <f>PRODUCT(F2415:I2415)</f>
        <v>61.877000000000002</v>
      </c>
      <c r="L2415" s="57"/>
      <c r="M2415" s="58"/>
      <c r="N2415" s="59"/>
      <c r="O2415" s="73"/>
    </row>
    <row r="2416" spans="1:15" x14ac:dyDescent="0.3">
      <c r="A2416" s="52">
        <v>11371</v>
      </c>
      <c r="B2416" s="53"/>
      <c r="C2416" s="54"/>
      <c r="D2416" s="76" t="s">
        <v>1145</v>
      </c>
      <c r="E2416" s="56"/>
      <c r="F2416" s="57">
        <v>2</v>
      </c>
      <c r="G2416" s="57">
        <v>10.519</v>
      </c>
      <c r="H2416" s="57"/>
      <c r="I2416" s="57">
        <v>3.4</v>
      </c>
      <c r="J2416" s="57"/>
      <c r="K2416" s="57">
        <f>PRODUCT(F2416:I2416)</f>
        <v>71.529200000000003</v>
      </c>
      <c r="L2416" s="57"/>
      <c r="M2416" s="58"/>
      <c r="N2416" s="59"/>
      <c r="O2416" s="73"/>
    </row>
    <row r="2417" spans="1:15" x14ac:dyDescent="0.3">
      <c r="A2417" s="52">
        <v>11372</v>
      </c>
      <c r="B2417" s="53"/>
      <c r="C2417" s="54"/>
      <c r="D2417" s="76" t="s">
        <v>1146</v>
      </c>
      <c r="E2417" s="56"/>
      <c r="F2417" s="57">
        <v>2</v>
      </c>
      <c r="G2417" s="57">
        <f>0.65+0.55</f>
        <v>1.2000000000000002</v>
      </c>
      <c r="H2417" s="57"/>
      <c r="I2417" s="57">
        <f>5.25+1.3</f>
        <v>6.55</v>
      </c>
      <c r="J2417" s="57"/>
      <c r="K2417" s="57">
        <f>PRODUCT(F2417:I2417)</f>
        <v>15.720000000000002</v>
      </c>
      <c r="L2417" s="57"/>
      <c r="M2417" s="58"/>
      <c r="N2417" s="59"/>
      <c r="O2417" s="73"/>
    </row>
    <row r="2418" spans="1:15" ht="100.8" x14ac:dyDescent="0.3">
      <c r="A2418" s="52">
        <v>11373</v>
      </c>
      <c r="B2418" s="53"/>
      <c r="C2418" s="54"/>
      <c r="D2418" s="75" t="s">
        <v>1147</v>
      </c>
      <c r="E2418" s="56" t="s">
        <v>36</v>
      </c>
      <c r="F2418" s="57"/>
      <c r="G2418" s="57"/>
      <c r="H2418" s="57"/>
      <c r="I2418" s="57"/>
      <c r="J2418" s="57"/>
      <c r="K2418" s="57"/>
      <c r="L2418" s="57">
        <f>K2419</f>
        <v>40.56</v>
      </c>
      <c r="M2418" s="58">
        <v>40.56</v>
      </c>
      <c r="N2418" s="59"/>
      <c r="O2418" s="73">
        <f>+ROUND(M2418*N2418,2)</f>
        <v>0</v>
      </c>
    </row>
    <row r="2419" spans="1:15" x14ac:dyDescent="0.3">
      <c r="A2419" s="52">
        <v>11374</v>
      </c>
      <c r="B2419" s="53"/>
      <c r="C2419" s="54"/>
      <c r="D2419" s="76" t="s">
        <v>1148</v>
      </c>
      <c r="E2419" s="56"/>
      <c r="F2419" s="57">
        <v>16</v>
      </c>
      <c r="G2419" s="57">
        <v>0.65</v>
      </c>
      <c r="H2419" s="57"/>
      <c r="I2419" s="57">
        <v>3.9</v>
      </c>
      <c r="J2419" s="57"/>
      <c r="K2419" s="57">
        <f>PRODUCT(F2419:I2419)</f>
        <v>40.56</v>
      </c>
      <c r="L2419" s="57"/>
      <c r="M2419" s="58"/>
      <c r="N2419" s="59"/>
      <c r="O2419" s="73"/>
    </row>
    <row r="2420" spans="1:15" ht="129.6" x14ac:dyDescent="0.3">
      <c r="A2420" s="52">
        <v>11375</v>
      </c>
      <c r="B2420" s="53"/>
      <c r="C2420" s="54"/>
      <c r="D2420" s="75" t="s">
        <v>331</v>
      </c>
      <c r="E2420" s="56" t="s">
        <v>36</v>
      </c>
      <c r="F2420" s="57"/>
      <c r="G2420" s="57"/>
      <c r="H2420" s="57"/>
      <c r="I2420" s="57"/>
      <c r="J2420" s="57"/>
      <c r="K2420" s="57"/>
      <c r="L2420" s="57">
        <f>SUM(K2421:K2431)</f>
        <v>221.73049999999995</v>
      </c>
      <c r="M2420" s="58">
        <v>221.73099999999999</v>
      </c>
      <c r="N2420" s="59"/>
      <c r="O2420" s="73">
        <f>+ROUND(M2420*N2420,2)</f>
        <v>0</v>
      </c>
    </row>
    <row r="2421" spans="1:15" x14ac:dyDescent="0.3">
      <c r="A2421" s="52">
        <v>11376</v>
      </c>
      <c r="B2421" s="53"/>
      <c r="C2421" s="54"/>
      <c r="D2421" s="74" t="s">
        <v>1150</v>
      </c>
      <c r="E2421" s="56"/>
      <c r="F2421" s="57">
        <v>2</v>
      </c>
      <c r="G2421" s="57">
        <v>17.625</v>
      </c>
      <c r="H2421" s="57"/>
      <c r="I2421" s="57">
        <v>0.5</v>
      </c>
      <c r="J2421" s="57"/>
      <c r="K2421" s="57">
        <f>PRODUCT(F2421:I2421)</f>
        <v>17.625</v>
      </c>
      <c r="L2421" s="57"/>
      <c r="M2421" s="58"/>
      <c r="N2421" s="59"/>
      <c r="O2421" s="73"/>
    </row>
    <row r="2422" spans="1:15" x14ac:dyDescent="0.3">
      <c r="A2422" s="52">
        <v>11377</v>
      </c>
      <c r="B2422" s="53"/>
      <c r="C2422" s="54"/>
      <c r="D2422" s="74" t="s">
        <v>1151</v>
      </c>
      <c r="E2422" s="56"/>
      <c r="F2422" s="57">
        <v>2</v>
      </c>
      <c r="G2422" s="57">
        <v>3.4</v>
      </c>
      <c r="H2422" s="57"/>
      <c r="I2422" s="57">
        <v>2.2999999999999998</v>
      </c>
      <c r="J2422" s="57"/>
      <c r="K2422" s="57">
        <f>PRODUCT(F2422:I2422)</f>
        <v>15.639999999999999</v>
      </c>
      <c r="L2422" s="57"/>
      <c r="M2422" s="58"/>
      <c r="N2422" s="59"/>
      <c r="O2422" s="73"/>
    </row>
    <row r="2423" spans="1:15" x14ac:dyDescent="0.3">
      <c r="A2423" s="52">
        <v>11378</v>
      </c>
      <c r="B2423" s="53"/>
      <c r="C2423" s="54"/>
      <c r="D2423" s="74" t="s">
        <v>1152</v>
      </c>
      <c r="E2423" s="56"/>
      <c r="F2423" s="57"/>
      <c r="G2423" s="57"/>
      <c r="H2423" s="57"/>
      <c r="I2423" s="57"/>
      <c r="J2423" s="57"/>
      <c r="K2423" s="57">
        <f>SUM(J2424:J2425)</f>
        <v>67.498099999999994</v>
      </c>
      <c r="L2423" s="57"/>
      <c r="M2423" s="58"/>
      <c r="N2423" s="59"/>
      <c r="O2423" s="73"/>
    </row>
    <row r="2424" spans="1:15" x14ac:dyDescent="0.3">
      <c r="A2424" s="52">
        <v>11379</v>
      </c>
      <c r="B2424" s="53"/>
      <c r="C2424" s="54"/>
      <c r="D2424" s="74"/>
      <c r="E2424" s="56"/>
      <c r="F2424" s="57">
        <v>1</v>
      </c>
      <c r="G2424" s="57">
        <v>14.919</v>
      </c>
      <c r="H2424" s="57"/>
      <c r="I2424" s="57">
        <v>2.2999999999999998</v>
      </c>
      <c r="J2424" s="57">
        <f>PRODUCT(F2424:I2424)</f>
        <v>34.313699999999997</v>
      </c>
      <c r="K2424" s="57"/>
      <c r="L2424" s="57"/>
      <c r="M2424" s="58"/>
      <c r="N2424" s="59"/>
      <c r="O2424" s="73"/>
    </row>
    <row r="2425" spans="1:15" x14ac:dyDescent="0.3">
      <c r="A2425" s="52">
        <v>11380</v>
      </c>
      <c r="B2425" s="53"/>
      <c r="C2425" s="54"/>
      <c r="D2425" s="74"/>
      <c r="E2425" s="56"/>
      <c r="F2425" s="57">
        <v>1</v>
      </c>
      <c r="G2425" s="57">
        <v>14.428000000000001</v>
      </c>
      <c r="H2425" s="57"/>
      <c r="I2425" s="57">
        <v>2.2999999999999998</v>
      </c>
      <c r="J2425" s="57">
        <f>PRODUCT(F2425:I2425)</f>
        <v>33.184399999999997</v>
      </c>
      <c r="K2425" s="57"/>
      <c r="L2425" s="57"/>
      <c r="M2425" s="58"/>
      <c r="N2425" s="59"/>
      <c r="O2425" s="73"/>
    </row>
    <row r="2426" spans="1:15" x14ac:dyDescent="0.3">
      <c r="A2426" s="52">
        <v>11381</v>
      </c>
      <c r="B2426" s="53"/>
      <c r="C2426" s="54"/>
      <c r="D2426" s="74" t="s">
        <v>1153</v>
      </c>
      <c r="E2426" s="56"/>
      <c r="F2426" s="57">
        <v>2</v>
      </c>
      <c r="G2426" s="57">
        <v>13.5</v>
      </c>
      <c r="H2426" s="57"/>
      <c r="I2426" s="57">
        <v>1.4</v>
      </c>
      <c r="J2426" s="57"/>
      <c r="K2426" s="57">
        <f>PRODUCT(F2426:I2426)</f>
        <v>37.799999999999997</v>
      </c>
      <c r="L2426" s="57"/>
      <c r="M2426" s="58"/>
      <c r="N2426" s="59"/>
      <c r="O2426" s="73"/>
    </row>
    <row r="2427" spans="1:15" x14ac:dyDescent="0.3">
      <c r="A2427" s="52">
        <v>11382</v>
      </c>
      <c r="B2427" s="53"/>
      <c r="C2427" s="54"/>
      <c r="D2427" s="76" t="s">
        <v>1154</v>
      </c>
      <c r="E2427" s="56"/>
      <c r="F2427" s="57">
        <v>1</v>
      </c>
      <c r="G2427" s="57">
        <v>5.4130000000000003</v>
      </c>
      <c r="H2427" s="57"/>
      <c r="I2427" s="57">
        <v>2.2999999999999998</v>
      </c>
      <c r="J2427" s="57"/>
      <c r="K2427" s="57">
        <f>PRODUCT(F2427:I2427)</f>
        <v>12.4499</v>
      </c>
      <c r="L2427" s="57"/>
      <c r="M2427" s="58"/>
      <c r="N2427" s="59"/>
      <c r="O2427" s="73"/>
    </row>
    <row r="2428" spans="1:15" x14ac:dyDescent="0.3">
      <c r="A2428" s="52">
        <v>11383</v>
      </c>
      <c r="B2428" s="53"/>
      <c r="C2428" s="54"/>
      <c r="D2428" s="76" t="s">
        <v>1155</v>
      </c>
      <c r="E2428" s="56"/>
      <c r="F2428" s="57">
        <v>1</v>
      </c>
      <c r="G2428" s="57">
        <f>6.843</f>
        <v>6.843</v>
      </c>
      <c r="H2428" s="57"/>
      <c r="I2428" s="57">
        <v>2.2999999999999998</v>
      </c>
      <c r="J2428" s="57"/>
      <c r="K2428" s="57">
        <f t="shared" ref="K2428:K2431" si="394">PRODUCT(F2428:I2428)</f>
        <v>15.738899999999999</v>
      </c>
      <c r="L2428" s="57"/>
      <c r="M2428" s="58"/>
      <c r="N2428" s="59"/>
      <c r="O2428" s="73"/>
    </row>
    <row r="2429" spans="1:15" x14ac:dyDescent="0.3">
      <c r="A2429" s="52">
        <v>11384</v>
      </c>
      <c r="B2429" s="53"/>
      <c r="C2429" s="54"/>
      <c r="D2429" s="76" t="s">
        <v>1538</v>
      </c>
      <c r="E2429" s="56"/>
      <c r="F2429" s="57">
        <v>1</v>
      </c>
      <c r="G2429" s="57">
        <v>11.462999999999999</v>
      </c>
      <c r="H2429" s="57"/>
      <c r="I2429" s="57">
        <v>2.1</v>
      </c>
      <c r="J2429" s="57"/>
      <c r="K2429" s="57">
        <f t="shared" si="394"/>
        <v>24.072299999999998</v>
      </c>
      <c r="L2429" s="57"/>
      <c r="M2429" s="58"/>
      <c r="N2429" s="59"/>
      <c r="O2429" s="73"/>
    </row>
    <row r="2430" spans="1:15" x14ac:dyDescent="0.3">
      <c r="A2430" s="52">
        <v>11385</v>
      </c>
      <c r="B2430" s="53"/>
      <c r="C2430" s="54"/>
      <c r="D2430" s="76" t="s">
        <v>1564</v>
      </c>
      <c r="E2430" s="56"/>
      <c r="F2430" s="57">
        <v>1</v>
      </c>
      <c r="G2430" s="57">
        <v>11.563000000000001</v>
      </c>
      <c r="H2430" s="57"/>
      <c r="I2430" s="57">
        <v>2.1</v>
      </c>
      <c r="J2430" s="57"/>
      <c r="K2430" s="57">
        <f t="shared" si="394"/>
        <v>24.282300000000003</v>
      </c>
      <c r="L2430" s="57"/>
      <c r="M2430" s="58"/>
      <c r="N2430" s="59"/>
      <c r="O2430" s="73"/>
    </row>
    <row r="2431" spans="1:15" x14ac:dyDescent="0.3">
      <c r="A2431" s="52">
        <v>11386</v>
      </c>
      <c r="B2431" s="53"/>
      <c r="C2431" s="54"/>
      <c r="D2431" s="76" t="s">
        <v>1565</v>
      </c>
      <c r="E2431" s="56"/>
      <c r="F2431" s="57">
        <v>2</v>
      </c>
      <c r="G2431" s="57">
        <v>1.44</v>
      </c>
      <c r="H2431" s="57"/>
      <c r="I2431" s="57">
        <v>2.2999999999999998</v>
      </c>
      <c r="J2431" s="57"/>
      <c r="K2431" s="57">
        <f t="shared" si="394"/>
        <v>6.6239999999999997</v>
      </c>
      <c r="L2431" s="57"/>
      <c r="M2431" s="58"/>
      <c r="N2431" s="59"/>
      <c r="O2431" s="73"/>
    </row>
    <row r="2432" spans="1:15" ht="86.4" x14ac:dyDescent="0.3">
      <c r="A2432" s="52">
        <v>11387</v>
      </c>
      <c r="B2432" s="53"/>
      <c r="C2432" s="54"/>
      <c r="D2432" s="75" t="s">
        <v>63</v>
      </c>
      <c r="E2432" s="56" t="s">
        <v>36</v>
      </c>
      <c r="F2432" s="57"/>
      <c r="G2432" s="57"/>
      <c r="H2432" s="57"/>
      <c r="I2432" s="57"/>
      <c r="J2432" s="57"/>
      <c r="K2432" s="57"/>
      <c r="L2432" s="57">
        <f>SUM(K2433:K2436)</f>
        <v>79.387499999999989</v>
      </c>
      <c r="M2432" s="58">
        <v>79.388000000000005</v>
      </c>
      <c r="N2432" s="59"/>
      <c r="O2432" s="73">
        <f>+ROUND(M2432*N2432,2)</f>
        <v>0</v>
      </c>
    </row>
    <row r="2433" spans="1:15" x14ac:dyDescent="0.3">
      <c r="A2433" s="52">
        <v>11388</v>
      </c>
      <c r="B2433" s="53"/>
      <c r="C2433" s="54"/>
      <c r="D2433" s="76" t="s">
        <v>1554</v>
      </c>
      <c r="E2433" s="56"/>
      <c r="F2433" s="57">
        <v>1</v>
      </c>
      <c r="G2433" s="57">
        <v>9.8629999999999995</v>
      </c>
      <c r="H2433" s="57"/>
      <c r="I2433" s="57">
        <v>2.5</v>
      </c>
      <c r="J2433" s="57"/>
      <c r="K2433" s="57">
        <f t="shared" ref="K2433:K2436" si="395">PRODUCT(F2433:I2433)</f>
        <v>24.657499999999999</v>
      </c>
      <c r="L2433" s="57"/>
      <c r="M2433" s="58"/>
      <c r="N2433" s="59"/>
      <c r="O2433" s="73"/>
    </row>
    <row r="2434" spans="1:15" x14ac:dyDescent="0.3">
      <c r="A2434" s="52">
        <v>11389</v>
      </c>
      <c r="B2434" s="53"/>
      <c r="C2434" s="54"/>
      <c r="D2434" s="76" t="s">
        <v>1566</v>
      </c>
      <c r="E2434" s="56"/>
      <c r="F2434" s="57">
        <v>2</v>
      </c>
      <c r="G2434" s="57">
        <v>4.0869999999999997</v>
      </c>
      <c r="H2434" s="57"/>
      <c r="I2434" s="57">
        <v>2.5</v>
      </c>
      <c r="J2434" s="57"/>
      <c r="K2434" s="57">
        <f t="shared" si="395"/>
        <v>20.434999999999999</v>
      </c>
      <c r="L2434" s="57"/>
      <c r="M2434" s="58"/>
      <c r="N2434" s="59"/>
      <c r="O2434" s="73"/>
    </row>
    <row r="2435" spans="1:15" x14ac:dyDescent="0.3">
      <c r="A2435" s="52">
        <v>11390</v>
      </c>
      <c r="B2435" s="53"/>
      <c r="C2435" s="54"/>
      <c r="D2435" s="76" t="s">
        <v>1557</v>
      </c>
      <c r="E2435" s="56"/>
      <c r="F2435" s="57">
        <v>1</v>
      </c>
      <c r="G2435" s="57">
        <v>5.6079999999999997</v>
      </c>
      <c r="H2435" s="57"/>
      <c r="I2435" s="57">
        <v>2.5</v>
      </c>
      <c r="J2435" s="57"/>
      <c r="K2435" s="57">
        <f t="shared" si="395"/>
        <v>14.02</v>
      </c>
      <c r="L2435" s="57"/>
      <c r="M2435" s="58"/>
      <c r="N2435" s="59"/>
      <c r="O2435" s="73"/>
    </row>
    <row r="2436" spans="1:15" x14ac:dyDescent="0.3">
      <c r="A2436" s="52">
        <v>11391</v>
      </c>
      <c r="B2436" s="53"/>
      <c r="C2436" s="54"/>
      <c r="D2436" s="76" t="s">
        <v>1564</v>
      </c>
      <c r="E2436" s="56"/>
      <c r="F2436" s="57">
        <v>1</v>
      </c>
      <c r="G2436" s="57">
        <v>8.11</v>
      </c>
      <c r="H2436" s="57"/>
      <c r="I2436" s="57">
        <v>2.5</v>
      </c>
      <c r="J2436" s="57"/>
      <c r="K2436" s="57">
        <f t="shared" si="395"/>
        <v>20.274999999999999</v>
      </c>
      <c r="L2436" s="57"/>
      <c r="M2436" s="58"/>
      <c r="N2436" s="59"/>
      <c r="O2436" s="73"/>
    </row>
    <row r="2437" spans="1:15" x14ac:dyDescent="0.3">
      <c r="A2437" s="52">
        <v>11392</v>
      </c>
      <c r="B2437" s="53"/>
      <c r="C2437" s="54"/>
      <c r="D2437" s="55" t="s">
        <v>70</v>
      </c>
      <c r="E2437" s="63"/>
      <c r="F2437" s="57"/>
      <c r="G2437" s="57"/>
      <c r="H2437" s="57"/>
      <c r="I2437" s="57"/>
      <c r="J2437" s="57"/>
      <c r="K2437" s="57"/>
      <c r="L2437" s="57"/>
      <c r="M2437" s="66"/>
      <c r="N2437" s="67"/>
      <c r="O2437" s="67"/>
    </row>
    <row r="2438" spans="1:15" ht="129.6" x14ac:dyDescent="0.3">
      <c r="A2438" s="52">
        <v>11393</v>
      </c>
      <c r="B2438" s="53"/>
      <c r="C2438" s="54"/>
      <c r="D2438" s="75" t="s">
        <v>1162</v>
      </c>
      <c r="E2438" s="56" t="s">
        <v>36</v>
      </c>
      <c r="F2438" s="57"/>
      <c r="G2438" s="57"/>
      <c r="H2438" s="57"/>
      <c r="I2438" s="57"/>
      <c r="J2438" s="57"/>
      <c r="K2438" s="57"/>
      <c r="L2438" s="57">
        <f>K2439</f>
        <v>120</v>
      </c>
      <c r="M2438" s="58">
        <v>120</v>
      </c>
      <c r="N2438" s="59"/>
      <c r="O2438" s="73">
        <f>+ROUND(M2438*N2438,2)</f>
        <v>0</v>
      </c>
    </row>
    <row r="2439" spans="1:15" x14ac:dyDescent="0.3">
      <c r="A2439" s="52">
        <v>11394</v>
      </c>
      <c r="B2439" s="53"/>
      <c r="C2439" s="54"/>
      <c r="D2439" s="76" t="s">
        <v>1567</v>
      </c>
      <c r="E2439" s="63"/>
      <c r="F2439" s="57">
        <v>1</v>
      </c>
      <c r="G2439" s="57">
        <f>120</f>
        <v>120</v>
      </c>
      <c r="H2439" s="57"/>
      <c r="I2439" s="57"/>
      <c r="J2439" s="57"/>
      <c r="K2439" s="57">
        <f t="shared" ref="K2439" si="396">PRODUCT(F2439:I2439)</f>
        <v>120</v>
      </c>
      <c r="L2439" s="57"/>
      <c r="M2439" s="66"/>
      <c r="N2439" s="67"/>
      <c r="O2439" s="67"/>
    </row>
    <row r="2440" spans="1:15" ht="86.4" x14ac:dyDescent="0.3">
      <c r="A2440" s="52">
        <v>11395</v>
      </c>
      <c r="B2440" s="53"/>
      <c r="C2440" s="54"/>
      <c r="D2440" s="75" t="s">
        <v>1165</v>
      </c>
      <c r="E2440" s="63" t="s">
        <v>36</v>
      </c>
      <c r="F2440" s="57"/>
      <c r="G2440" s="57"/>
      <c r="H2440" s="57"/>
      <c r="I2440" s="57"/>
      <c r="J2440" s="57"/>
      <c r="K2440" s="57"/>
      <c r="L2440" s="57">
        <f>K2441</f>
        <v>217.041</v>
      </c>
      <c r="M2440" s="58">
        <v>217.041</v>
      </c>
      <c r="N2440" s="59"/>
      <c r="O2440" s="73">
        <f>+ROUND(M2440*N2440,2)</f>
        <v>0</v>
      </c>
    </row>
    <row r="2441" spans="1:15" x14ac:dyDescent="0.3">
      <c r="A2441" s="52">
        <v>11396</v>
      </c>
      <c r="B2441" s="53"/>
      <c r="C2441" s="54"/>
      <c r="D2441" s="76" t="s">
        <v>1567</v>
      </c>
      <c r="E2441" s="63"/>
      <c r="F2441" s="57">
        <v>1</v>
      </c>
      <c r="G2441" s="57">
        <v>217.041</v>
      </c>
      <c r="H2441" s="57"/>
      <c r="I2441" s="57"/>
      <c r="J2441" s="57"/>
      <c r="K2441" s="57">
        <f t="shared" ref="K2441" si="397">PRODUCT(F2441:I2441)</f>
        <v>217.041</v>
      </c>
      <c r="L2441" s="57"/>
      <c r="M2441" s="58"/>
      <c r="N2441" s="59"/>
      <c r="O2441" s="73"/>
    </row>
    <row r="2442" spans="1:15" ht="129.6" x14ac:dyDescent="0.3">
      <c r="A2442" s="52">
        <v>11397</v>
      </c>
      <c r="B2442" s="53"/>
      <c r="C2442" s="54"/>
      <c r="D2442" s="75" t="s">
        <v>1167</v>
      </c>
      <c r="E2442" s="63" t="s">
        <v>36</v>
      </c>
      <c r="F2442" s="57"/>
      <c r="G2442" s="57"/>
      <c r="H2442" s="57"/>
      <c r="I2442" s="57"/>
      <c r="J2442" s="57"/>
      <c r="K2442" s="57"/>
      <c r="L2442" s="57">
        <f>K2443</f>
        <v>62.71</v>
      </c>
      <c r="M2442" s="58">
        <v>62.71</v>
      </c>
      <c r="N2442" s="59"/>
      <c r="O2442" s="73">
        <f>+ROUND(M2442*N2442,2)</f>
        <v>0</v>
      </c>
    </row>
    <row r="2443" spans="1:15" x14ac:dyDescent="0.3">
      <c r="A2443" s="52">
        <v>11398</v>
      </c>
      <c r="B2443" s="53"/>
      <c r="C2443" s="54"/>
      <c r="D2443" s="76" t="s">
        <v>1568</v>
      </c>
      <c r="E2443" s="63"/>
      <c r="F2443" s="57">
        <v>2</v>
      </c>
      <c r="G2443" s="57">
        <v>31.355</v>
      </c>
      <c r="H2443" s="57"/>
      <c r="I2443" s="57"/>
      <c r="J2443" s="57"/>
      <c r="K2443" s="57">
        <f t="shared" ref="K2443" si="398">PRODUCT(F2443:I2443)</f>
        <v>62.71</v>
      </c>
      <c r="L2443" s="57"/>
      <c r="M2443" s="58"/>
      <c r="N2443" s="59"/>
      <c r="O2443" s="73"/>
    </row>
    <row r="2444" spans="1:15" ht="144" x14ac:dyDescent="0.3">
      <c r="A2444" s="52">
        <v>11399</v>
      </c>
      <c r="B2444" s="53"/>
      <c r="C2444" s="54"/>
      <c r="D2444" s="75" t="s">
        <v>1018</v>
      </c>
      <c r="E2444" s="63" t="s">
        <v>36</v>
      </c>
      <c r="F2444" s="57"/>
      <c r="G2444" s="57"/>
      <c r="H2444" s="57"/>
      <c r="I2444" s="57"/>
      <c r="J2444" s="57"/>
      <c r="K2444" s="57"/>
      <c r="L2444" s="57">
        <f>SUM(K2445:K2447)</f>
        <v>44.16</v>
      </c>
      <c r="M2444" s="58">
        <v>44.16</v>
      </c>
      <c r="N2444" s="59"/>
      <c r="O2444" s="73">
        <f>+ROUND(M2444*N2444,2)</f>
        <v>0</v>
      </c>
    </row>
    <row r="2445" spans="1:15" x14ac:dyDescent="0.3">
      <c r="A2445" s="52">
        <v>11400</v>
      </c>
      <c r="B2445" s="53"/>
      <c r="C2445" s="54"/>
      <c r="D2445" s="76" t="s">
        <v>1538</v>
      </c>
      <c r="E2445" s="63"/>
      <c r="F2445" s="57">
        <v>1</v>
      </c>
      <c r="G2445" s="57">
        <v>13.44</v>
      </c>
      <c r="H2445" s="57"/>
      <c r="I2445" s="57"/>
      <c r="J2445" s="57"/>
      <c r="K2445" s="57">
        <f t="shared" ref="K2445:K2447" si="399">PRODUCT(F2445:I2445)</f>
        <v>13.44</v>
      </c>
      <c r="L2445" s="57"/>
      <c r="M2445" s="58"/>
      <c r="N2445" s="59"/>
      <c r="O2445" s="73"/>
    </row>
    <row r="2446" spans="1:15" x14ac:dyDescent="0.3">
      <c r="A2446" s="52">
        <v>11401</v>
      </c>
      <c r="B2446" s="53"/>
      <c r="C2446" s="54"/>
      <c r="D2446" s="76" t="s">
        <v>1564</v>
      </c>
      <c r="E2446" s="63"/>
      <c r="F2446" s="57">
        <v>1</v>
      </c>
      <c r="G2446" s="57">
        <v>13.44</v>
      </c>
      <c r="H2446" s="57"/>
      <c r="I2446" s="57"/>
      <c r="J2446" s="57"/>
      <c r="K2446" s="57">
        <f t="shared" si="399"/>
        <v>13.44</v>
      </c>
      <c r="L2446" s="57"/>
      <c r="M2446" s="58"/>
      <c r="N2446" s="59"/>
      <c r="O2446" s="73"/>
    </row>
    <row r="2447" spans="1:15" x14ac:dyDescent="0.3">
      <c r="A2447" s="52">
        <v>11402</v>
      </c>
      <c r="B2447" s="53"/>
      <c r="C2447" s="54"/>
      <c r="D2447" s="76" t="s">
        <v>1568</v>
      </c>
      <c r="E2447" s="63"/>
      <c r="F2447" s="57">
        <v>2</v>
      </c>
      <c r="G2447" s="57">
        <v>7.2</v>
      </c>
      <c r="H2447" s="57">
        <v>1.2</v>
      </c>
      <c r="I2447" s="57"/>
      <c r="J2447" s="57"/>
      <c r="K2447" s="57">
        <f t="shared" si="399"/>
        <v>17.28</v>
      </c>
      <c r="L2447" s="57"/>
      <c r="M2447" s="58"/>
      <c r="N2447" s="59"/>
      <c r="O2447" s="73"/>
    </row>
    <row r="2448" spans="1:15" ht="86.4" x14ac:dyDescent="0.3">
      <c r="A2448" s="52">
        <v>11403</v>
      </c>
      <c r="B2448" s="53"/>
      <c r="C2448" s="54"/>
      <c r="D2448" s="75" t="s">
        <v>1171</v>
      </c>
      <c r="E2448" s="63" t="s">
        <v>36</v>
      </c>
      <c r="F2448" s="57"/>
      <c r="G2448" s="57"/>
      <c r="H2448" s="57"/>
      <c r="I2448" s="57"/>
      <c r="J2448" s="57"/>
      <c r="K2448" s="57"/>
      <c r="L2448" s="57">
        <f>SUM(K2449:K2451)</f>
        <v>25.7</v>
      </c>
      <c r="M2448" s="58">
        <v>25.7</v>
      </c>
      <c r="N2448" s="59"/>
      <c r="O2448" s="73">
        <f>+ROUND(M2448*N2448,2)</f>
        <v>0</v>
      </c>
    </row>
    <row r="2449" spans="1:15" x14ac:dyDescent="0.3">
      <c r="A2449" s="52">
        <v>11404</v>
      </c>
      <c r="B2449" s="53"/>
      <c r="C2449" s="54"/>
      <c r="D2449" s="76" t="s">
        <v>1538</v>
      </c>
      <c r="E2449" s="63"/>
      <c r="F2449" s="57">
        <v>1</v>
      </c>
      <c r="G2449" s="57">
        <v>4.4800000000000004</v>
      </c>
      <c r="H2449" s="57"/>
      <c r="I2449" s="57"/>
      <c r="J2449" s="57"/>
      <c r="K2449" s="57">
        <f t="shared" ref="K2449:K2451" si="400">PRODUCT(F2449:I2449)</f>
        <v>4.4800000000000004</v>
      </c>
      <c r="L2449" s="57"/>
      <c r="M2449" s="58"/>
      <c r="N2449" s="59"/>
      <c r="O2449" s="73"/>
    </row>
    <row r="2450" spans="1:15" x14ac:dyDescent="0.3">
      <c r="A2450" s="52">
        <v>11405</v>
      </c>
      <c r="B2450" s="53"/>
      <c r="C2450" s="54"/>
      <c r="D2450" s="76" t="s">
        <v>1564</v>
      </c>
      <c r="E2450" s="63"/>
      <c r="F2450" s="57">
        <v>1</v>
      </c>
      <c r="G2450" s="57">
        <v>4.4800000000000004</v>
      </c>
      <c r="H2450" s="57"/>
      <c r="I2450" s="57"/>
      <c r="J2450" s="57"/>
      <c r="K2450" s="57">
        <f t="shared" si="400"/>
        <v>4.4800000000000004</v>
      </c>
      <c r="L2450" s="57"/>
      <c r="M2450" s="58"/>
      <c r="N2450" s="59"/>
      <c r="O2450" s="73"/>
    </row>
    <row r="2451" spans="1:15" x14ac:dyDescent="0.3">
      <c r="A2451" s="52">
        <v>11406</v>
      </c>
      <c r="B2451" s="53"/>
      <c r="C2451" s="54"/>
      <c r="D2451" s="76" t="s">
        <v>1568</v>
      </c>
      <c r="E2451" s="63"/>
      <c r="F2451" s="57">
        <v>1</v>
      </c>
      <c r="G2451" s="57">
        <v>16.739999999999998</v>
      </c>
      <c r="H2451" s="57"/>
      <c r="I2451" s="57"/>
      <c r="J2451" s="57"/>
      <c r="K2451" s="57">
        <f t="shared" si="400"/>
        <v>16.739999999999998</v>
      </c>
      <c r="L2451" s="57"/>
      <c r="M2451" s="58"/>
      <c r="N2451" s="59"/>
      <c r="O2451" s="73"/>
    </row>
    <row r="2452" spans="1:15" ht="86.4" x14ac:dyDescent="0.3">
      <c r="A2452" s="52">
        <v>11407</v>
      </c>
      <c r="B2452" s="53"/>
      <c r="C2452" s="54"/>
      <c r="D2452" s="75" t="s">
        <v>381</v>
      </c>
      <c r="E2452" s="63" t="s">
        <v>36</v>
      </c>
      <c r="F2452" s="57"/>
      <c r="G2452" s="57"/>
      <c r="H2452" s="57"/>
      <c r="I2452" s="57"/>
      <c r="J2452" s="57"/>
      <c r="K2452" s="57"/>
      <c r="L2452" s="57">
        <f>SUM(K2453:K2455)</f>
        <v>25.7</v>
      </c>
      <c r="M2452" s="58">
        <v>25.7</v>
      </c>
      <c r="N2452" s="59"/>
      <c r="O2452" s="73">
        <f>+ROUND(M2452*N2452,2)</f>
        <v>0</v>
      </c>
    </row>
    <row r="2453" spans="1:15" x14ac:dyDescent="0.3">
      <c r="A2453" s="52">
        <v>11408</v>
      </c>
      <c r="B2453" s="53"/>
      <c r="C2453" s="54"/>
      <c r="D2453" s="76" t="s">
        <v>1538</v>
      </c>
      <c r="E2453" s="63"/>
      <c r="F2453" s="57">
        <v>1</v>
      </c>
      <c r="G2453" s="57">
        <v>4.4800000000000004</v>
      </c>
      <c r="H2453" s="57"/>
      <c r="I2453" s="57"/>
      <c r="J2453" s="57"/>
      <c r="K2453" s="57">
        <f t="shared" ref="K2453:K2455" si="401">PRODUCT(F2453:I2453)</f>
        <v>4.4800000000000004</v>
      </c>
      <c r="L2453" s="57"/>
      <c r="M2453" s="58"/>
      <c r="N2453" s="59"/>
      <c r="O2453" s="73"/>
    </row>
    <row r="2454" spans="1:15" x14ac:dyDescent="0.3">
      <c r="A2454" s="52">
        <v>11409</v>
      </c>
      <c r="B2454" s="53"/>
      <c r="C2454" s="54"/>
      <c r="D2454" s="76" t="s">
        <v>1564</v>
      </c>
      <c r="E2454" s="63"/>
      <c r="F2454" s="57">
        <v>1</v>
      </c>
      <c r="G2454" s="57">
        <v>4.4800000000000004</v>
      </c>
      <c r="H2454" s="57"/>
      <c r="I2454" s="57"/>
      <c r="J2454" s="57"/>
      <c r="K2454" s="57">
        <f t="shared" si="401"/>
        <v>4.4800000000000004</v>
      </c>
      <c r="L2454" s="57"/>
      <c r="M2454" s="58"/>
      <c r="N2454" s="59"/>
      <c r="O2454" s="73"/>
    </row>
    <row r="2455" spans="1:15" x14ac:dyDescent="0.3">
      <c r="A2455" s="52">
        <v>11410</v>
      </c>
      <c r="B2455" s="53"/>
      <c r="C2455" s="54"/>
      <c r="D2455" s="76" t="s">
        <v>1568</v>
      </c>
      <c r="E2455" s="63"/>
      <c r="F2455" s="57">
        <v>1</v>
      </c>
      <c r="G2455" s="57">
        <v>16.739999999999998</v>
      </c>
      <c r="H2455" s="57"/>
      <c r="I2455" s="57"/>
      <c r="J2455" s="57"/>
      <c r="K2455" s="57">
        <f t="shared" si="401"/>
        <v>16.739999999999998</v>
      </c>
      <c r="L2455" s="57"/>
      <c r="M2455" s="58"/>
      <c r="N2455" s="59"/>
      <c r="O2455" s="73"/>
    </row>
    <row r="2456" spans="1:15" x14ac:dyDescent="0.3">
      <c r="A2456" s="52">
        <v>11411</v>
      </c>
      <c r="B2456" s="53"/>
      <c r="C2456" s="54"/>
      <c r="D2456" s="55" t="s">
        <v>74</v>
      </c>
      <c r="E2456" s="63"/>
      <c r="F2456" s="57"/>
      <c r="G2456" s="57"/>
      <c r="H2456" s="57"/>
      <c r="I2456" s="57"/>
      <c r="J2456" s="57"/>
      <c r="K2456" s="57"/>
      <c r="L2456" s="57"/>
      <c r="M2456" s="66"/>
      <c r="N2456" s="67"/>
      <c r="O2456" s="67"/>
    </row>
    <row r="2457" spans="1:15" ht="115.2" x14ac:dyDescent="0.3">
      <c r="A2457" s="52">
        <v>11412</v>
      </c>
      <c r="B2457" s="53"/>
      <c r="C2457" s="54"/>
      <c r="D2457" s="75" t="s">
        <v>386</v>
      </c>
      <c r="E2457" s="63" t="s">
        <v>36</v>
      </c>
      <c r="F2457" s="57"/>
      <c r="G2457" s="57"/>
      <c r="H2457" s="57"/>
      <c r="I2457" s="57"/>
      <c r="J2457" s="57"/>
      <c r="K2457" s="57"/>
      <c r="L2457" s="57">
        <f>SUM(K2458:K2459)</f>
        <v>43.448</v>
      </c>
      <c r="M2457" s="58">
        <v>43.448</v>
      </c>
      <c r="N2457" s="59"/>
      <c r="O2457" s="73">
        <f t="shared" ref="O2457" si="402">+ROUND(M2457*N2457,2)</f>
        <v>0</v>
      </c>
    </row>
    <row r="2458" spans="1:15" x14ac:dyDescent="0.3">
      <c r="A2458" s="52">
        <v>11413</v>
      </c>
      <c r="B2458" s="53"/>
      <c r="C2458" s="54"/>
      <c r="D2458" s="76" t="s">
        <v>1568</v>
      </c>
      <c r="E2458" s="63"/>
      <c r="F2458" s="57">
        <v>1</v>
      </c>
      <c r="G2458" s="57">
        <v>43.448</v>
      </c>
      <c r="H2458" s="57"/>
      <c r="I2458" s="57"/>
      <c r="J2458" s="57"/>
      <c r="K2458" s="57">
        <f t="shared" ref="K2458" si="403">PRODUCT(F2458:I2458)</f>
        <v>43.448</v>
      </c>
      <c r="L2458" s="57"/>
      <c r="M2458" s="58"/>
      <c r="N2458" s="59"/>
      <c r="O2458" s="73"/>
    </row>
    <row r="2459" spans="1:15" ht="115.2" x14ac:dyDescent="0.3">
      <c r="A2459" s="52">
        <v>11414</v>
      </c>
      <c r="B2459" s="53"/>
      <c r="C2459" s="54"/>
      <c r="D2459" s="75" t="s">
        <v>79</v>
      </c>
      <c r="E2459" s="56" t="s">
        <v>36</v>
      </c>
      <c r="F2459" s="57"/>
      <c r="G2459" s="57"/>
      <c r="H2459" s="57"/>
      <c r="I2459" s="57"/>
      <c r="J2459" s="57"/>
      <c r="K2459" s="57"/>
      <c r="L2459" s="57">
        <f>SUM(K2460:K2461)</f>
        <v>35.491999999999997</v>
      </c>
      <c r="M2459" s="58">
        <v>35.247999999999998</v>
      </c>
      <c r="N2459" s="59"/>
      <c r="O2459" s="73">
        <f t="shared" ref="O2459" si="404">+ROUND(M2459*N2459,2)</f>
        <v>0</v>
      </c>
    </row>
    <row r="2460" spans="1:15" x14ac:dyDescent="0.3">
      <c r="A2460" s="52">
        <v>11415</v>
      </c>
      <c r="B2460" s="53"/>
      <c r="C2460" s="54"/>
      <c r="D2460" s="76" t="s">
        <v>1538</v>
      </c>
      <c r="E2460" s="63"/>
      <c r="F2460" s="57">
        <v>1</v>
      </c>
      <c r="G2460" s="57">
        <v>17.745999999999999</v>
      </c>
      <c r="H2460" s="57"/>
      <c r="I2460" s="57"/>
      <c r="J2460" s="57"/>
      <c r="K2460" s="57">
        <f t="shared" ref="K2460:K2461" si="405">PRODUCT(F2460:I2460)</f>
        <v>17.745999999999999</v>
      </c>
      <c r="L2460" s="57"/>
      <c r="M2460" s="58"/>
      <c r="N2460" s="59"/>
      <c r="O2460" s="73"/>
    </row>
    <row r="2461" spans="1:15" x14ac:dyDescent="0.3">
      <c r="A2461" s="52">
        <v>11416</v>
      </c>
      <c r="B2461" s="53"/>
      <c r="C2461" s="54"/>
      <c r="D2461" s="76" t="s">
        <v>1564</v>
      </c>
      <c r="E2461" s="63"/>
      <c r="F2461" s="57">
        <v>1</v>
      </c>
      <c r="G2461" s="57">
        <v>17.745999999999999</v>
      </c>
      <c r="H2461" s="57"/>
      <c r="I2461" s="57"/>
      <c r="J2461" s="57"/>
      <c r="K2461" s="57">
        <f t="shared" si="405"/>
        <v>17.745999999999999</v>
      </c>
      <c r="L2461" s="57"/>
      <c r="M2461" s="58"/>
      <c r="N2461" s="59"/>
      <c r="O2461" s="73"/>
    </row>
    <row r="2462" spans="1:15" ht="172.8" x14ac:dyDescent="0.3">
      <c r="A2462" s="52">
        <v>11417</v>
      </c>
      <c r="B2462" s="53"/>
      <c r="C2462" s="54"/>
      <c r="D2462" s="75" t="s">
        <v>1175</v>
      </c>
      <c r="E2462" s="63" t="s">
        <v>36</v>
      </c>
      <c r="F2462" s="57"/>
      <c r="G2462" s="57"/>
      <c r="H2462" s="57"/>
      <c r="I2462" s="57"/>
      <c r="J2462" s="57"/>
      <c r="K2462" s="57"/>
      <c r="L2462" s="57">
        <f>SUM(K2463:K2465)</f>
        <v>78.94</v>
      </c>
      <c r="M2462" s="58">
        <v>78.94</v>
      </c>
      <c r="N2462" s="59"/>
      <c r="O2462" s="73">
        <f t="shared" ref="O2462" si="406">+ROUND(M2462*N2462,2)</f>
        <v>0</v>
      </c>
    </row>
    <row r="2463" spans="1:15" x14ac:dyDescent="0.3">
      <c r="A2463" s="52">
        <v>11418</v>
      </c>
      <c r="B2463" s="53"/>
      <c r="C2463" s="54"/>
      <c r="D2463" s="76" t="s">
        <v>1568</v>
      </c>
      <c r="E2463" s="63"/>
      <c r="F2463" s="57">
        <v>1</v>
      </c>
      <c r="G2463" s="57">
        <v>43.448</v>
      </c>
      <c r="H2463" s="57"/>
      <c r="I2463" s="57"/>
      <c r="J2463" s="57"/>
      <c r="K2463" s="57">
        <f t="shared" ref="K2463:K2465" si="407">PRODUCT(F2463:I2463)</f>
        <v>43.448</v>
      </c>
      <c r="L2463" s="57"/>
      <c r="M2463" s="58"/>
      <c r="N2463" s="59"/>
      <c r="O2463" s="73"/>
    </row>
    <row r="2464" spans="1:15" x14ac:dyDescent="0.3">
      <c r="A2464" s="52">
        <v>11419</v>
      </c>
      <c r="B2464" s="53"/>
      <c r="C2464" s="54"/>
      <c r="D2464" s="76" t="s">
        <v>1538</v>
      </c>
      <c r="E2464" s="63"/>
      <c r="F2464" s="57">
        <v>1</v>
      </c>
      <c r="G2464" s="57">
        <v>17.745999999999999</v>
      </c>
      <c r="H2464" s="57"/>
      <c r="I2464" s="57"/>
      <c r="J2464" s="57"/>
      <c r="K2464" s="57">
        <f t="shared" si="407"/>
        <v>17.745999999999999</v>
      </c>
      <c r="L2464" s="57"/>
      <c r="M2464" s="58"/>
      <c r="N2464" s="59"/>
      <c r="O2464" s="73"/>
    </row>
    <row r="2465" spans="1:15" x14ac:dyDescent="0.3">
      <c r="A2465" s="52">
        <v>11420</v>
      </c>
      <c r="B2465" s="53"/>
      <c r="C2465" s="54"/>
      <c r="D2465" s="76" t="s">
        <v>1564</v>
      </c>
      <c r="E2465" s="63"/>
      <c r="F2465" s="57">
        <v>1</v>
      </c>
      <c r="G2465" s="57">
        <v>17.745999999999999</v>
      </c>
      <c r="H2465" s="57"/>
      <c r="I2465" s="57"/>
      <c r="J2465" s="57"/>
      <c r="K2465" s="57">
        <f t="shared" si="407"/>
        <v>17.745999999999999</v>
      </c>
      <c r="L2465" s="57"/>
      <c r="M2465" s="58"/>
      <c r="N2465" s="59"/>
      <c r="O2465" s="73"/>
    </row>
    <row r="2466" spans="1:15" ht="72" x14ac:dyDescent="0.3">
      <c r="A2466" s="52">
        <v>11421</v>
      </c>
      <c r="B2466" s="53"/>
      <c r="C2466" s="54"/>
      <c r="D2466" s="75" t="s">
        <v>870</v>
      </c>
      <c r="E2466" s="63" t="s">
        <v>36</v>
      </c>
      <c r="F2466" s="57"/>
      <c r="G2466" s="57"/>
      <c r="H2466" s="57"/>
      <c r="I2466" s="57"/>
      <c r="J2466" s="57"/>
      <c r="K2466" s="57"/>
      <c r="L2466" s="57">
        <f>SUM(K2467:K2468)</f>
        <v>212.44900000000001</v>
      </c>
      <c r="M2466" s="58">
        <v>212.44900000000001</v>
      </c>
      <c r="N2466" s="59"/>
      <c r="O2466" s="73">
        <f>+ROUND(M2466*N2466,2)</f>
        <v>0</v>
      </c>
    </row>
    <row r="2467" spans="1:15" x14ac:dyDescent="0.3">
      <c r="A2467" s="52">
        <v>11422</v>
      </c>
      <c r="B2467" s="53"/>
      <c r="C2467" s="54"/>
      <c r="D2467" s="76" t="s">
        <v>1568</v>
      </c>
      <c r="E2467" s="63"/>
      <c r="F2467" s="57">
        <v>1</v>
      </c>
      <c r="G2467" s="57">
        <f>212.449-G2468</f>
        <v>209.471</v>
      </c>
      <c r="H2467" s="57"/>
      <c r="I2467" s="57"/>
      <c r="J2467" s="57"/>
      <c r="K2467" s="57">
        <f>PRODUCT(F2467:I2467)</f>
        <v>209.471</v>
      </c>
      <c r="L2467" s="57"/>
      <c r="M2467" s="58"/>
      <c r="N2467" s="59"/>
      <c r="O2467" s="73"/>
    </row>
    <row r="2468" spans="1:15" x14ac:dyDescent="0.3">
      <c r="A2468" s="52">
        <v>11423</v>
      </c>
      <c r="B2468" s="53"/>
      <c r="C2468" s="54"/>
      <c r="D2468" s="76" t="s">
        <v>1554</v>
      </c>
      <c r="E2468" s="63"/>
      <c r="F2468" s="57">
        <v>1</v>
      </c>
      <c r="G2468" s="57">
        <v>2.9780000000000002</v>
      </c>
      <c r="H2468" s="57"/>
      <c r="I2468" s="57"/>
      <c r="J2468" s="57"/>
      <c r="K2468" s="57">
        <f>PRODUCT(F2468:I2468)</f>
        <v>2.9780000000000002</v>
      </c>
      <c r="L2468" s="57"/>
      <c r="M2468" s="58"/>
      <c r="N2468" s="59"/>
      <c r="O2468" s="73"/>
    </row>
    <row r="2469" spans="1:15" ht="172.8" x14ac:dyDescent="0.3">
      <c r="A2469" s="52">
        <v>11424</v>
      </c>
      <c r="B2469" s="53"/>
      <c r="C2469" s="54"/>
      <c r="D2469" s="75" t="s">
        <v>76</v>
      </c>
      <c r="E2469" s="63" t="s">
        <v>36</v>
      </c>
      <c r="F2469" s="57"/>
      <c r="G2469" s="57"/>
      <c r="H2469" s="57"/>
      <c r="I2469" s="57"/>
      <c r="J2469" s="57"/>
      <c r="K2469" s="57"/>
      <c r="L2469" s="57">
        <f>SUM(K2470:K2473)</f>
        <v>14.984999999999999</v>
      </c>
      <c r="M2469" s="58">
        <v>14.984999999999999</v>
      </c>
      <c r="N2469" s="59"/>
      <c r="O2469" s="73">
        <f>+ROUND(M2469*N2469,2)</f>
        <v>0</v>
      </c>
    </row>
    <row r="2470" spans="1:15" x14ac:dyDescent="0.3">
      <c r="A2470" s="52">
        <v>11425</v>
      </c>
      <c r="B2470" s="53"/>
      <c r="C2470" s="54"/>
      <c r="D2470" s="76" t="s">
        <v>1554</v>
      </c>
      <c r="E2470" s="56"/>
      <c r="F2470" s="57">
        <v>1</v>
      </c>
      <c r="G2470" s="57">
        <f>4.429+0.733</f>
        <v>5.1619999999999999</v>
      </c>
      <c r="H2470" s="57"/>
      <c r="I2470" s="57"/>
      <c r="J2470" s="57"/>
      <c r="K2470" s="57">
        <f>PRODUCT(F2470:I2470)</f>
        <v>5.1619999999999999</v>
      </c>
      <c r="L2470" s="57"/>
      <c r="M2470" s="58"/>
      <c r="N2470" s="59"/>
      <c r="O2470" s="73"/>
    </row>
    <row r="2471" spans="1:15" x14ac:dyDescent="0.3">
      <c r="A2471" s="52">
        <v>11426</v>
      </c>
      <c r="B2471" s="53"/>
      <c r="C2471" s="54"/>
      <c r="D2471" s="76" t="s">
        <v>1566</v>
      </c>
      <c r="E2471" s="63"/>
      <c r="F2471" s="57">
        <v>2</v>
      </c>
      <c r="G2471" s="57">
        <v>2.0379999999999998</v>
      </c>
      <c r="H2471" s="57"/>
      <c r="I2471" s="57"/>
      <c r="J2471" s="57"/>
      <c r="K2471" s="57">
        <f t="shared" ref="K2471:K2473" si="408">PRODUCT(F2471:I2471)</f>
        <v>4.0759999999999996</v>
      </c>
      <c r="L2471" s="57"/>
      <c r="M2471" s="58"/>
      <c r="N2471" s="59"/>
      <c r="O2471" s="73"/>
    </row>
    <row r="2472" spans="1:15" x14ac:dyDescent="0.3">
      <c r="A2472" s="52">
        <v>11427</v>
      </c>
      <c r="B2472" s="53"/>
      <c r="C2472" s="54"/>
      <c r="D2472" s="76" t="s">
        <v>1557</v>
      </c>
      <c r="E2472" s="63"/>
      <c r="F2472" s="57">
        <v>1</v>
      </c>
      <c r="G2472" s="57">
        <v>1.857</v>
      </c>
      <c r="H2472" s="57"/>
      <c r="I2472" s="57"/>
      <c r="J2472" s="57"/>
      <c r="K2472" s="57">
        <f t="shared" si="408"/>
        <v>1.857</v>
      </c>
      <c r="L2472" s="57"/>
      <c r="M2472" s="58"/>
      <c r="N2472" s="59"/>
      <c r="O2472" s="73"/>
    </row>
    <row r="2473" spans="1:15" x14ac:dyDescent="0.3">
      <c r="A2473" s="52">
        <v>11428</v>
      </c>
      <c r="B2473" s="53"/>
      <c r="C2473" s="54"/>
      <c r="D2473" s="76" t="s">
        <v>1569</v>
      </c>
      <c r="E2473" s="63"/>
      <c r="F2473" s="57">
        <v>1</v>
      </c>
      <c r="G2473" s="57">
        <v>3.89</v>
      </c>
      <c r="H2473" s="57"/>
      <c r="I2473" s="57"/>
      <c r="J2473" s="57"/>
      <c r="K2473" s="57">
        <f t="shared" si="408"/>
        <v>3.89</v>
      </c>
      <c r="L2473" s="57"/>
      <c r="M2473" s="58"/>
      <c r="N2473" s="59"/>
      <c r="O2473" s="73"/>
    </row>
    <row r="2474" spans="1:15" ht="115.2" x14ac:dyDescent="0.3">
      <c r="A2474" s="52">
        <v>11429</v>
      </c>
      <c r="B2474" s="53"/>
      <c r="C2474" s="54"/>
      <c r="D2474" s="75" t="s">
        <v>83</v>
      </c>
      <c r="E2474" s="63" t="s">
        <v>84</v>
      </c>
      <c r="F2474" s="57"/>
      <c r="G2474" s="57"/>
      <c r="H2474" s="57"/>
      <c r="I2474" s="57"/>
      <c r="J2474" s="57"/>
      <c r="K2474" s="57"/>
      <c r="L2474" s="57">
        <f>SUM(K2475:K2481)</f>
        <v>207.65630000000002</v>
      </c>
      <c r="M2474" s="58">
        <v>207.65600000000001</v>
      </c>
      <c r="N2474" s="59"/>
      <c r="O2474" s="73">
        <f>+ROUND(M2474*N2474,2)</f>
        <v>0</v>
      </c>
    </row>
    <row r="2475" spans="1:15" x14ac:dyDescent="0.3">
      <c r="A2475" s="52">
        <v>11430</v>
      </c>
      <c r="B2475" s="53"/>
      <c r="C2475" s="54"/>
      <c r="D2475" s="74" t="s">
        <v>1151</v>
      </c>
      <c r="E2475" s="56"/>
      <c r="F2475" s="57">
        <v>2</v>
      </c>
      <c r="G2475" s="57">
        <v>8.2620000000000005</v>
      </c>
      <c r="H2475" s="57"/>
      <c r="I2475" s="57">
        <v>0.2</v>
      </c>
      <c r="J2475" s="57"/>
      <c r="K2475" s="57">
        <f>PRODUCT(F2475:I2475)</f>
        <v>3.3048000000000002</v>
      </c>
      <c r="L2475" s="57"/>
      <c r="M2475" s="58"/>
      <c r="N2475" s="59"/>
      <c r="O2475" s="73"/>
    </row>
    <row r="2476" spans="1:15" x14ac:dyDescent="0.3">
      <c r="A2476" s="52">
        <v>11431</v>
      </c>
      <c r="B2476" s="53"/>
      <c r="C2476" s="54"/>
      <c r="D2476" s="74" t="s">
        <v>1152</v>
      </c>
      <c r="E2476" s="56"/>
      <c r="F2476" s="57"/>
      <c r="G2476" s="57"/>
      <c r="H2476" s="57"/>
      <c r="I2476" s="57"/>
      <c r="J2476" s="57"/>
      <c r="K2476" s="57">
        <f>SUM(J2477:J2478)</f>
        <v>118.2131</v>
      </c>
      <c r="L2476" s="57"/>
      <c r="M2476" s="58"/>
      <c r="N2476" s="59"/>
      <c r="O2476" s="73"/>
    </row>
    <row r="2477" spans="1:15" x14ac:dyDescent="0.3">
      <c r="A2477" s="52">
        <v>11432</v>
      </c>
      <c r="B2477" s="53"/>
      <c r="C2477" s="54"/>
      <c r="D2477" s="74"/>
      <c r="E2477" s="56"/>
      <c r="F2477" s="57">
        <v>1</v>
      </c>
      <c r="G2477" s="57">
        <v>26.013999999999999</v>
      </c>
      <c r="H2477" s="57"/>
      <c r="I2477" s="57">
        <v>2.2999999999999998</v>
      </c>
      <c r="J2477" s="57">
        <f>PRODUCT(F2477:I2477)</f>
        <v>59.832199999999993</v>
      </c>
      <c r="K2477" s="57"/>
      <c r="L2477" s="57"/>
      <c r="M2477" s="58"/>
      <c r="N2477" s="59"/>
      <c r="O2477" s="73"/>
    </row>
    <row r="2478" spans="1:15" x14ac:dyDescent="0.3">
      <c r="A2478" s="52">
        <v>11433</v>
      </c>
      <c r="B2478" s="53"/>
      <c r="C2478" s="54"/>
      <c r="D2478" s="74"/>
      <c r="E2478" s="56"/>
      <c r="F2478" s="57">
        <v>1</v>
      </c>
      <c r="G2478" s="57">
        <v>25.382999999999999</v>
      </c>
      <c r="H2478" s="57"/>
      <c r="I2478" s="57">
        <v>2.2999999999999998</v>
      </c>
      <c r="J2478" s="57">
        <f>PRODUCT(F2478:I2478)</f>
        <v>58.380899999999997</v>
      </c>
      <c r="K2478" s="57"/>
      <c r="L2478" s="57"/>
      <c r="M2478" s="58"/>
      <c r="N2478" s="59"/>
      <c r="O2478" s="73"/>
    </row>
    <row r="2479" spans="1:15" x14ac:dyDescent="0.3">
      <c r="A2479" s="52">
        <v>11434</v>
      </c>
      <c r="B2479" s="53"/>
      <c r="C2479" s="54"/>
      <c r="D2479" s="76" t="s">
        <v>1538</v>
      </c>
      <c r="E2479" s="56"/>
      <c r="F2479" s="57">
        <v>1</v>
      </c>
      <c r="G2479" s="57">
        <f>12.338+6.279+2</f>
        <v>20.616999999999997</v>
      </c>
      <c r="H2479" s="57"/>
      <c r="I2479" s="57">
        <v>2.1</v>
      </c>
      <c r="J2479" s="57"/>
      <c r="K2479" s="57">
        <f t="shared" ref="K2479:K2481" si="409">PRODUCT(F2479:I2479)</f>
        <v>43.295699999999997</v>
      </c>
      <c r="L2479" s="57"/>
      <c r="M2479" s="58"/>
      <c r="N2479" s="59"/>
      <c r="O2479" s="73"/>
    </row>
    <row r="2480" spans="1:15" x14ac:dyDescent="0.3">
      <c r="A2480" s="52">
        <v>11435</v>
      </c>
      <c r="B2480" s="53"/>
      <c r="C2480" s="54"/>
      <c r="D2480" s="76" t="s">
        <v>1570</v>
      </c>
      <c r="E2480" s="56"/>
      <c r="F2480" s="57">
        <v>1</v>
      </c>
      <c r="G2480" s="57">
        <v>17.247</v>
      </c>
      <c r="H2480" s="57"/>
      <c r="I2480" s="57">
        <v>2.1</v>
      </c>
      <c r="J2480" s="57"/>
      <c r="K2480" s="57">
        <f t="shared" si="409"/>
        <v>36.218699999999998</v>
      </c>
      <c r="L2480" s="57"/>
      <c r="M2480" s="58"/>
      <c r="N2480" s="59"/>
      <c r="O2480" s="73"/>
    </row>
    <row r="2481" spans="1:15" x14ac:dyDescent="0.3">
      <c r="A2481" s="52">
        <v>11436</v>
      </c>
      <c r="B2481" s="53"/>
      <c r="C2481" s="54"/>
      <c r="D2481" s="76" t="s">
        <v>1565</v>
      </c>
      <c r="E2481" s="56"/>
      <c r="F2481" s="57">
        <v>2</v>
      </c>
      <c r="G2481" s="57">
        <v>1.44</v>
      </c>
      <c r="H2481" s="57"/>
      <c r="I2481" s="57">
        <v>2.2999999999999998</v>
      </c>
      <c r="J2481" s="57"/>
      <c r="K2481" s="57">
        <f t="shared" si="409"/>
        <v>6.6239999999999997</v>
      </c>
      <c r="L2481" s="57"/>
      <c r="M2481" s="58"/>
      <c r="N2481" s="59"/>
      <c r="O2481" s="73"/>
    </row>
    <row r="2482" spans="1:15" ht="115.2" x14ac:dyDescent="0.3">
      <c r="A2482" s="52">
        <v>11437</v>
      </c>
      <c r="B2482" s="53"/>
      <c r="C2482" s="54"/>
      <c r="D2482" s="75" t="s">
        <v>690</v>
      </c>
      <c r="E2482" s="63" t="s">
        <v>84</v>
      </c>
      <c r="F2482" s="57"/>
      <c r="G2482" s="57"/>
      <c r="H2482" s="57"/>
      <c r="I2482" s="57"/>
      <c r="J2482" s="57"/>
      <c r="K2482" s="57"/>
      <c r="L2482" s="57">
        <f>K2483</f>
        <v>22.152999999999999</v>
      </c>
      <c r="M2482" s="58">
        <v>22.152999999999999</v>
      </c>
      <c r="N2482" s="59"/>
      <c r="O2482" s="73">
        <f>+ROUND(M2482*N2482,2)</f>
        <v>0</v>
      </c>
    </row>
    <row r="2483" spans="1:15" x14ac:dyDescent="0.3">
      <c r="A2483" s="52">
        <v>11438</v>
      </c>
      <c r="B2483" s="53"/>
      <c r="C2483" s="54"/>
      <c r="D2483" s="76" t="s">
        <v>1571</v>
      </c>
      <c r="E2483" s="63"/>
      <c r="F2483" s="57">
        <v>1</v>
      </c>
      <c r="G2483" s="57">
        <v>22.152999999999999</v>
      </c>
      <c r="H2483" s="57"/>
      <c r="I2483" s="57"/>
      <c r="J2483" s="57"/>
      <c r="K2483" s="57">
        <f>PRODUCT(F2483:I2483)</f>
        <v>22.152999999999999</v>
      </c>
      <c r="L2483" s="57"/>
      <c r="M2483" s="58"/>
      <c r="N2483" s="59"/>
      <c r="O2483" s="73"/>
    </row>
    <row r="2484" spans="1:15" x14ac:dyDescent="0.3">
      <c r="A2484" s="52">
        <v>11439</v>
      </c>
      <c r="B2484" s="53"/>
      <c r="C2484" s="54"/>
      <c r="D2484" s="55" t="s">
        <v>878</v>
      </c>
      <c r="E2484" s="56"/>
      <c r="F2484" s="57"/>
      <c r="G2484" s="57"/>
      <c r="H2484" s="57"/>
      <c r="I2484" s="57"/>
      <c r="J2484" s="57"/>
      <c r="K2484" s="57"/>
      <c r="L2484" s="57"/>
      <c r="M2484" s="58"/>
      <c r="N2484" s="59"/>
      <c r="O2484" s="73"/>
    </row>
    <row r="2485" spans="1:15" ht="129.6" x14ac:dyDescent="0.3">
      <c r="A2485" s="52">
        <v>11440</v>
      </c>
      <c r="B2485" s="53"/>
      <c r="C2485" s="54"/>
      <c r="D2485" s="75" t="s">
        <v>1375</v>
      </c>
      <c r="E2485" s="56" t="s">
        <v>89</v>
      </c>
      <c r="F2485" s="57"/>
      <c r="G2485" s="57"/>
      <c r="H2485" s="57"/>
      <c r="I2485" s="57"/>
      <c r="J2485" s="57"/>
      <c r="K2485" s="57"/>
      <c r="L2485" s="57">
        <f>+J2486+J2487</f>
        <v>2</v>
      </c>
      <c r="M2485" s="58">
        <v>2</v>
      </c>
      <c r="N2485" s="59"/>
      <c r="O2485" s="73">
        <f t="shared" ref="O2485" si="410">+ROUND(M2485*N2485,2)</f>
        <v>0</v>
      </c>
    </row>
    <row r="2486" spans="1:15" x14ac:dyDescent="0.3">
      <c r="A2486" s="52">
        <v>11441</v>
      </c>
      <c r="B2486" s="53"/>
      <c r="C2486" s="54"/>
      <c r="D2486" s="76" t="s">
        <v>1572</v>
      </c>
      <c r="E2486" s="56"/>
      <c r="F2486" s="57">
        <v>1</v>
      </c>
      <c r="G2486" s="57"/>
      <c r="H2486" s="57"/>
      <c r="I2486" s="57"/>
      <c r="J2486" s="57">
        <f t="shared" ref="J2486:J2487" si="411">PRODUCT(F2486:I2486)</f>
        <v>1</v>
      </c>
      <c r="K2486" s="57"/>
      <c r="L2486" s="57"/>
      <c r="M2486" s="58"/>
      <c r="N2486" s="59"/>
      <c r="O2486" s="73"/>
    </row>
    <row r="2487" spans="1:15" x14ac:dyDescent="0.3">
      <c r="A2487" s="52">
        <v>11442</v>
      </c>
      <c r="B2487" s="53"/>
      <c r="C2487" s="54"/>
      <c r="D2487" s="76" t="s">
        <v>1573</v>
      </c>
      <c r="E2487" s="56"/>
      <c r="F2487" s="57">
        <v>1</v>
      </c>
      <c r="G2487" s="57"/>
      <c r="H2487" s="57"/>
      <c r="I2487" s="57"/>
      <c r="J2487" s="57">
        <f t="shared" si="411"/>
        <v>1</v>
      </c>
      <c r="K2487" s="57"/>
      <c r="L2487" s="57"/>
      <c r="M2487" s="58"/>
      <c r="N2487" s="59"/>
      <c r="O2487" s="73"/>
    </row>
    <row r="2488" spans="1:15" ht="115.2" x14ac:dyDescent="0.3">
      <c r="A2488" s="52">
        <v>11443</v>
      </c>
      <c r="B2488" s="53"/>
      <c r="C2488" s="54"/>
      <c r="D2488" s="75" t="s">
        <v>1574</v>
      </c>
      <c r="E2488" s="56" t="s">
        <v>89</v>
      </c>
      <c r="F2488" s="57"/>
      <c r="G2488" s="57"/>
      <c r="H2488" s="57"/>
      <c r="I2488" s="57"/>
      <c r="J2488" s="57"/>
      <c r="K2488" s="57"/>
      <c r="L2488" s="57">
        <f>K2489</f>
        <v>1</v>
      </c>
      <c r="M2488" s="58">
        <v>1</v>
      </c>
      <c r="N2488" s="59"/>
      <c r="O2488" s="73">
        <f t="shared" ref="O2488" si="412">+ROUND(M2488*N2488,2)</f>
        <v>0</v>
      </c>
    </row>
    <row r="2489" spans="1:15" x14ac:dyDescent="0.3">
      <c r="A2489" s="52">
        <v>11444</v>
      </c>
      <c r="B2489" s="53"/>
      <c r="C2489" s="54"/>
      <c r="D2489" s="76" t="s">
        <v>1575</v>
      </c>
      <c r="E2489" s="56"/>
      <c r="F2489" s="57">
        <v>1</v>
      </c>
      <c r="G2489" s="57">
        <v>1</v>
      </c>
      <c r="H2489" s="57"/>
      <c r="I2489" s="57"/>
      <c r="J2489" s="57"/>
      <c r="K2489" s="57">
        <f>PRODUCT(F2489:I2489)</f>
        <v>1</v>
      </c>
      <c r="L2489" s="57"/>
      <c r="M2489" s="58"/>
      <c r="N2489" s="59"/>
      <c r="O2489" s="73"/>
    </row>
    <row r="2490" spans="1:15" ht="158.4" x14ac:dyDescent="0.3">
      <c r="A2490" s="52">
        <v>11445</v>
      </c>
      <c r="B2490" s="53"/>
      <c r="C2490" s="54"/>
      <c r="D2490" s="75" t="s">
        <v>1576</v>
      </c>
      <c r="E2490" s="56" t="s">
        <v>89</v>
      </c>
      <c r="F2490" s="57"/>
      <c r="G2490" s="57"/>
      <c r="H2490" s="57"/>
      <c r="I2490" s="57"/>
      <c r="J2490" s="57"/>
      <c r="K2490" s="57"/>
      <c r="L2490" s="57">
        <f>K2491</f>
        <v>1</v>
      </c>
      <c r="M2490" s="58">
        <v>1</v>
      </c>
      <c r="N2490" s="59"/>
      <c r="O2490" s="73">
        <f>+ROUND(M2490*N2490,2)</f>
        <v>0</v>
      </c>
    </row>
    <row r="2491" spans="1:15" x14ac:dyDescent="0.3">
      <c r="A2491" s="52">
        <v>11446</v>
      </c>
      <c r="B2491" s="53"/>
      <c r="C2491" s="54"/>
      <c r="D2491" s="76" t="s">
        <v>1554</v>
      </c>
      <c r="E2491" s="56"/>
      <c r="F2491" s="57">
        <v>1</v>
      </c>
      <c r="G2491" s="57">
        <v>1</v>
      </c>
      <c r="H2491" s="57"/>
      <c r="I2491" s="57"/>
      <c r="J2491" s="57"/>
      <c r="K2491" s="57">
        <f>PRODUCT(F2491:I2491)</f>
        <v>1</v>
      </c>
      <c r="L2491" s="57"/>
      <c r="M2491" s="58"/>
      <c r="N2491" s="59"/>
      <c r="O2491" s="73"/>
    </row>
    <row r="2492" spans="1:15" ht="158.4" x14ac:dyDescent="0.3">
      <c r="A2492" s="52">
        <v>11447</v>
      </c>
      <c r="B2492" s="53"/>
      <c r="C2492" s="54"/>
      <c r="D2492" s="75" t="s">
        <v>1577</v>
      </c>
      <c r="E2492" s="56" t="s">
        <v>89</v>
      </c>
      <c r="F2492" s="57"/>
      <c r="G2492" s="57"/>
      <c r="H2492" s="57"/>
      <c r="I2492" s="57"/>
      <c r="J2492" s="57"/>
      <c r="K2492" s="57"/>
      <c r="L2492" s="57">
        <f>K2493</f>
        <v>1</v>
      </c>
      <c r="M2492" s="58">
        <v>1</v>
      </c>
      <c r="N2492" s="59"/>
      <c r="O2492" s="73">
        <f>+ROUND(M2492*N2492,2)</f>
        <v>0</v>
      </c>
    </row>
    <row r="2493" spans="1:15" x14ac:dyDescent="0.3">
      <c r="A2493" s="52">
        <v>11448</v>
      </c>
      <c r="B2493" s="53"/>
      <c r="C2493" s="54"/>
      <c r="D2493" s="76" t="s">
        <v>1578</v>
      </c>
      <c r="E2493" s="56"/>
      <c r="F2493" s="57">
        <v>1</v>
      </c>
      <c r="G2493" s="57">
        <v>1</v>
      </c>
      <c r="H2493" s="57"/>
      <c r="I2493" s="57"/>
      <c r="J2493" s="57"/>
      <c r="K2493" s="57">
        <f>PRODUCT(F2493:I2493)</f>
        <v>1</v>
      </c>
      <c r="L2493" s="57"/>
      <c r="M2493" s="58"/>
      <c r="N2493" s="59"/>
      <c r="O2493" s="73"/>
    </row>
    <row r="2494" spans="1:15" ht="158.4" x14ac:dyDescent="0.3">
      <c r="A2494" s="52">
        <v>11449</v>
      </c>
      <c r="B2494" s="53"/>
      <c r="C2494" s="54"/>
      <c r="D2494" s="75" t="s">
        <v>1579</v>
      </c>
      <c r="E2494" s="56" t="s">
        <v>89</v>
      </c>
      <c r="F2494" s="57"/>
      <c r="G2494" s="57"/>
      <c r="H2494" s="57"/>
      <c r="I2494" s="57"/>
      <c r="J2494" s="57"/>
      <c r="K2494" s="57"/>
      <c r="L2494" s="57">
        <f>K2495</f>
        <v>4</v>
      </c>
      <c r="M2494" s="58">
        <v>4</v>
      </c>
      <c r="N2494" s="59"/>
      <c r="O2494" s="73">
        <f>+ROUND(M2494*N2494,2)</f>
        <v>0</v>
      </c>
    </row>
    <row r="2495" spans="1:15" x14ac:dyDescent="0.3">
      <c r="A2495" s="52">
        <v>11450</v>
      </c>
      <c r="B2495" s="53"/>
      <c r="C2495" s="54"/>
      <c r="D2495" s="76" t="s">
        <v>1580</v>
      </c>
      <c r="E2495" s="56"/>
      <c r="F2495" s="57">
        <v>4</v>
      </c>
      <c r="G2495" s="57">
        <v>1</v>
      </c>
      <c r="H2495" s="57"/>
      <c r="I2495" s="57"/>
      <c r="J2495" s="57"/>
      <c r="K2495" s="57">
        <f>PRODUCT(F2495:I2495)</f>
        <v>4</v>
      </c>
      <c r="L2495" s="57"/>
      <c r="M2495" s="58"/>
      <c r="N2495" s="59"/>
      <c r="O2495" s="73"/>
    </row>
    <row r="2496" spans="1:15" x14ac:dyDescent="0.3">
      <c r="A2496" s="52">
        <v>11451</v>
      </c>
      <c r="B2496" s="53"/>
      <c r="C2496" s="54"/>
      <c r="D2496" s="55" t="s">
        <v>91</v>
      </c>
      <c r="E2496" s="56"/>
      <c r="F2496" s="57"/>
      <c r="G2496" s="57"/>
      <c r="H2496" s="57"/>
      <c r="I2496" s="57"/>
      <c r="J2496" s="57"/>
      <c r="K2496" s="57"/>
      <c r="L2496" s="57"/>
      <c r="M2496" s="58"/>
      <c r="N2496" s="59"/>
      <c r="O2496" s="73"/>
    </row>
    <row r="2497" spans="1:15" ht="244.8" x14ac:dyDescent="0.3">
      <c r="A2497" s="52">
        <v>11452</v>
      </c>
      <c r="B2497" s="53"/>
      <c r="C2497" s="54"/>
      <c r="D2497" s="78" t="s">
        <v>1581</v>
      </c>
      <c r="E2497" s="56" t="s">
        <v>89</v>
      </c>
      <c r="F2497" s="57"/>
      <c r="G2497" s="57"/>
      <c r="H2497" s="57"/>
      <c r="I2497" s="57"/>
      <c r="J2497" s="57"/>
      <c r="K2497" s="57"/>
      <c r="L2497" s="57">
        <f>K2498</f>
        <v>1</v>
      </c>
      <c r="M2497" s="58">
        <v>1</v>
      </c>
      <c r="N2497" s="59"/>
      <c r="O2497" s="73">
        <f>+ROUND(M2497*N2497,2)</f>
        <v>0</v>
      </c>
    </row>
    <row r="2498" spans="1:15" x14ac:dyDescent="0.3">
      <c r="A2498" s="52">
        <v>11453</v>
      </c>
      <c r="B2498" s="53"/>
      <c r="C2498" s="54"/>
      <c r="D2498" s="76" t="s">
        <v>1538</v>
      </c>
      <c r="E2498" s="56"/>
      <c r="F2498" s="57">
        <v>1</v>
      </c>
      <c r="G2498" s="57"/>
      <c r="H2498" s="57"/>
      <c r="I2498" s="57"/>
      <c r="J2498" s="57"/>
      <c r="K2498" s="57">
        <f>PRODUCT(F2498:I2498)</f>
        <v>1</v>
      </c>
      <c r="L2498" s="57"/>
      <c r="M2498" s="58"/>
      <c r="N2498" s="59"/>
      <c r="O2498" s="73"/>
    </row>
    <row r="2499" spans="1:15" ht="201.6" x14ac:dyDescent="0.3">
      <c r="A2499" s="52">
        <v>11454</v>
      </c>
      <c r="B2499" s="53"/>
      <c r="C2499" s="54"/>
      <c r="D2499" s="75" t="s">
        <v>1582</v>
      </c>
      <c r="E2499" s="56" t="s">
        <v>89</v>
      </c>
      <c r="F2499" s="57"/>
      <c r="G2499" s="57"/>
      <c r="H2499" s="57"/>
      <c r="I2499" s="57"/>
      <c r="J2499" s="57"/>
      <c r="K2499" s="57"/>
      <c r="L2499" s="57">
        <f>K2500</f>
        <v>1</v>
      </c>
      <c r="M2499" s="58">
        <v>1</v>
      </c>
      <c r="N2499" s="59"/>
      <c r="O2499" s="73">
        <f>+ROUND(M2499*N2499,2)</f>
        <v>0</v>
      </c>
    </row>
    <row r="2500" spans="1:15" x14ac:dyDescent="0.3">
      <c r="A2500" s="52">
        <v>11455</v>
      </c>
      <c r="B2500" s="53"/>
      <c r="C2500" s="54"/>
      <c r="D2500" s="76" t="s">
        <v>1583</v>
      </c>
      <c r="E2500" s="56"/>
      <c r="F2500" s="57">
        <v>1</v>
      </c>
      <c r="G2500" s="57"/>
      <c r="H2500" s="57"/>
      <c r="I2500" s="57"/>
      <c r="J2500" s="57"/>
      <c r="K2500" s="57">
        <f>PRODUCT(F2500:I2500)</f>
        <v>1</v>
      </c>
      <c r="L2500" s="57"/>
      <c r="M2500" s="58"/>
      <c r="N2500" s="59"/>
      <c r="O2500" s="73"/>
    </row>
    <row r="2501" spans="1:15" ht="72" x14ac:dyDescent="0.3">
      <c r="A2501" s="52">
        <v>11456</v>
      </c>
      <c r="B2501" s="53"/>
      <c r="C2501" s="54"/>
      <c r="D2501" s="78" t="s">
        <v>1190</v>
      </c>
      <c r="E2501" s="56" t="s">
        <v>89</v>
      </c>
      <c r="F2501" s="57"/>
      <c r="G2501" s="57"/>
      <c r="H2501" s="57"/>
      <c r="I2501" s="57"/>
      <c r="J2501" s="57"/>
      <c r="K2501" s="57"/>
      <c r="L2501" s="57">
        <f>K2502+K2503</f>
        <v>2</v>
      </c>
      <c r="M2501" s="58">
        <v>2</v>
      </c>
      <c r="N2501" s="59"/>
      <c r="O2501" s="73">
        <f>+ROUND(M2501*N2501,2)</f>
        <v>0</v>
      </c>
    </row>
    <row r="2502" spans="1:15" x14ac:dyDescent="0.3">
      <c r="A2502" s="52">
        <v>11457</v>
      </c>
      <c r="B2502" s="53"/>
      <c r="C2502" s="54"/>
      <c r="D2502" s="76" t="s">
        <v>1584</v>
      </c>
      <c r="E2502" s="56"/>
      <c r="F2502" s="57">
        <v>1</v>
      </c>
      <c r="G2502" s="57">
        <v>1</v>
      </c>
      <c r="H2502" s="57"/>
      <c r="I2502" s="57"/>
      <c r="J2502" s="57"/>
      <c r="K2502" s="57">
        <f>PRODUCT(F2502:I2502)</f>
        <v>1</v>
      </c>
      <c r="L2502" s="57"/>
      <c r="M2502" s="58"/>
      <c r="N2502" s="59"/>
      <c r="O2502" s="73"/>
    </row>
    <row r="2503" spans="1:15" x14ac:dyDescent="0.3">
      <c r="A2503" s="52">
        <v>11458</v>
      </c>
      <c r="B2503" s="53"/>
      <c r="C2503" s="54"/>
      <c r="D2503" s="76" t="s">
        <v>1585</v>
      </c>
      <c r="E2503" s="56"/>
      <c r="F2503" s="57">
        <v>1</v>
      </c>
      <c r="G2503" s="57">
        <v>1</v>
      </c>
      <c r="H2503" s="57"/>
      <c r="I2503" s="57"/>
      <c r="J2503" s="57"/>
      <c r="K2503" s="57">
        <f>PRODUCT(F2503:I2503)</f>
        <v>1</v>
      </c>
      <c r="L2503" s="57"/>
      <c r="M2503" s="58"/>
      <c r="N2503" s="59"/>
      <c r="O2503" s="73"/>
    </row>
    <row r="2504" spans="1:15" ht="172.8" x14ac:dyDescent="0.3">
      <c r="A2504" s="52">
        <v>11459</v>
      </c>
      <c r="B2504" s="53"/>
      <c r="C2504" s="54"/>
      <c r="D2504" s="75" t="s">
        <v>1193</v>
      </c>
      <c r="E2504" s="87" t="s">
        <v>89</v>
      </c>
      <c r="F2504" s="57"/>
      <c r="G2504" s="57"/>
      <c r="H2504" s="57"/>
      <c r="I2504" s="57"/>
      <c r="J2504" s="57"/>
      <c r="K2504" s="57"/>
      <c r="L2504" s="57">
        <f>K2505+K2506</f>
        <v>2</v>
      </c>
      <c r="M2504" s="58">
        <v>2</v>
      </c>
      <c r="N2504" s="59"/>
      <c r="O2504" s="73">
        <f t="shared" ref="O2504" si="413">+ROUND(M2504*N2504,2)</f>
        <v>0</v>
      </c>
    </row>
    <row r="2505" spans="1:15" x14ac:dyDescent="0.3">
      <c r="A2505" s="52">
        <v>11460</v>
      </c>
      <c r="B2505" s="53"/>
      <c r="C2505" s="54"/>
      <c r="D2505" s="76" t="s">
        <v>1403</v>
      </c>
      <c r="E2505" s="56"/>
      <c r="F2505" s="57">
        <v>1</v>
      </c>
      <c r="G2505" s="57">
        <v>1</v>
      </c>
      <c r="H2505" s="57"/>
      <c r="I2505" s="57"/>
      <c r="J2505" s="57"/>
      <c r="K2505" s="57">
        <f>PRODUCT(F2505:I2505)</f>
        <v>1</v>
      </c>
      <c r="L2505" s="57"/>
      <c r="M2505" s="58"/>
      <c r="N2505" s="59"/>
      <c r="O2505" s="73"/>
    </row>
    <row r="2506" spans="1:15" x14ac:dyDescent="0.3">
      <c r="A2506" s="52">
        <v>11461</v>
      </c>
      <c r="B2506" s="53"/>
      <c r="C2506" s="54"/>
      <c r="D2506" s="76" t="s">
        <v>1405</v>
      </c>
      <c r="E2506" s="56"/>
      <c r="F2506" s="57">
        <v>1</v>
      </c>
      <c r="G2506" s="57">
        <v>1</v>
      </c>
      <c r="H2506" s="57"/>
      <c r="I2506" s="57"/>
      <c r="J2506" s="57"/>
      <c r="K2506" s="57">
        <f>PRODUCT(F2506:I2506)</f>
        <v>1</v>
      </c>
      <c r="L2506" s="57"/>
      <c r="M2506" s="58"/>
      <c r="N2506" s="59"/>
      <c r="O2506" s="73"/>
    </row>
    <row r="2507" spans="1:15" ht="172.8" x14ac:dyDescent="0.3">
      <c r="A2507" s="52">
        <v>11462</v>
      </c>
      <c r="B2507" s="53"/>
      <c r="C2507" s="54"/>
      <c r="D2507" s="75" t="s">
        <v>1197</v>
      </c>
      <c r="E2507" s="87" t="s">
        <v>89</v>
      </c>
      <c r="F2507" s="88"/>
      <c r="G2507" s="57"/>
      <c r="H2507" s="57"/>
      <c r="I2507" s="57"/>
      <c r="J2507" s="57"/>
      <c r="K2507" s="57"/>
      <c r="L2507" s="57">
        <f>SUM(K2508:K2517)</f>
        <v>10</v>
      </c>
      <c r="M2507" s="58">
        <v>10</v>
      </c>
      <c r="N2507" s="59"/>
      <c r="O2507" s="73">
        <f t="shared" ref="O2507" si="414">+ROUND(M2507*N2507,2)</f>
        <v>0</v>
      </c>
    </row>
    <row r="2508" spans="1:15" x14ac:dyDescent="0.3">
      <c r="A2508" s="52">
        <v>11463</v>
      </c>
      <c r="B2508" s="53"/>
      <c r="C2508" s="54"/>
      <c r="D2508" s="76" t="s">
        <v>1586</v>
      </c>
      <c r="E2508" s="87"/>
      <c r="F2508" s="88">
        <v>1</v>
      </c>
      <c r="G2508" s="57"/>
      <c r="H2508" s="57"/>
      <c r="I2508" s="57"/>
      <c r="J2508" s="57"/>
      <c r="K2508" s="57">
        <f t="shared" ref="K2508:K2517" si="415">PRODUCT(F2508:I2508)</f>
        <v>1</v>
      </c>
      <c r="L2508" s="57"/>
      <c r="M2508" s="58"/>
      <c r="N2508" s="59"/>
      <c r="O2508" s="73"/>
    </row>
    <row r="2509" spans="1:15" x14ac:dyDescent="0.3">
      <c r="A2509" s="52">
        <v>11464</v>
      </c>
      <c r="B2509" s="53"/>
      <c r="C2509" s="54"/>
      <c r="D2509" s="76" t="s">
        <v>1587</v>
      </c>
      <c r="E2509" s="87"/>
      <c r="F2509" s="88">
        <v>1</v>
      </c>
      <c r="G2509" s="57"/>
      <c r="H2509" s="57"/>
      <c r="I2509" s="57"/>
      <c r="J2509" s="57"/>
      <c r="K2509" s="57">
        <f t="shared" si="415"/>
        <v>1</v>
      </c>
      <c r="L2509" s="57"/>
      <c r="M2509" s="58"/>
      <c r="N2509" s="59"/>
      <c r="O2509" s="73"/>
    </row>
    <row r="2510" spans="1:15" x14ac:dyDescent="0.3">
      <c r="A2510" s="52">
        <v>11465</v>
      </c>
      <c r="B2510" s="53"/>
      <c r="C2510" s="54"/>
      <c r="D2510" s="76" t="s">
        <v>1588</v>
      </c>
      <c r="E2510" s="87"/>
      <c r="F2510" s="88">
        <v>1</v>
      </c>
      <c r="G2510" s="57"/>
      <c r="H2510" s="57"/>
      <c r="I2510" s="57"/>
      <c r="J2510" s="57"/>
      <c r="K2510" s="57">
        <f t="shared" si="415"/>
        <v>1</v>
      </c>
      <c r="L2510" s="57"/>
      <c r="M2510" s="58"/>
      <c r="N2510" s="59"/>
      <c r="O2510" s="73"/>
    </row>
    <row r="2511" spans="1:15" x14ac:dyDescent="0.3">
      <c r="A2511" s="52">
        <v>11466</v>
      </c>
      <c r="B2511" s="53"/>
      <c r="C2511" s="54"/>
      <c r="D2511" s="76" t="s">
        <v>1589</v>
      </c>
      <c r="E2511" s="87"/>
      <c r="F2511" s="88">
        <v>1</v>
      </c>
      <c r="G2511" s="57"/>
      <c r="H2511" s="57"/>
      <c r="I2511" s="57"/>
      <c r="J2511" s="57"/>
      <c r="K2511" s="57">
        <f t="shared" si="415"/>
        <v>1</v>
      </c>
      <c r="L2511" s="57"/>
      <c r="M2511" s="58"/>
      <c r="N2511" s="59"/>
      <c r="O2511" s="73"/>
    </row>
    <row r="2512" spans="1:15" x14ac:dyDescent="0.3">
      <c r="A2512" s="52">
        <v>11467</v>
      </c>
      <c r="B2512" s="53"/>
      <c r="C2512" s="54"/>
      <c r="D2512" s="76" t="s">
        <v>1590</v>
      </c>
      <c r="E2512" s="87"/>
      <c r="F2512" s="88">
        <v>1</v>
      </c>
      <c r="G2512" s="57"/>
      <c r="H2512" s="57"/>
      <c r="I2512" s="57"/>
      <c r="J2512" s="57"/>
      <c r="K2512" s="57">
        <f t="shared" si="415"/>
        <v>1</v>
      </c>
      <c r="L2512" s="57"/>
      <c r="M2512" s="58"/>
      <c r="N2512" s="59"/>
      <c r="O2512" s="73"/>
    </row>
    <row r="2513" spans="1:15" x14ac:dyDescent="0.3">
      <c r="A2513" s="52">
        <v>11468</v>
      </c>
      <c r="B2513" s="53"/>
      <c r="C2513" s="54"/>
      <c r="D2513" s="76" t="s">
        <v>1591</v>
      </c>
      <c r="E2513" s="87"/>
      <c r="F2513" s="88">
        <v>1</v>
      </c>
      <c r="G2513" s="57"/>
      <c r="H2513" s="57"/>
      <c r="I2513" s="57"/>
      <c r="J2513" s="57"/>
      <c r="K2513" s="57">
        <f t="shared" si="415"/>
        <v>1</v>
      </c>
      <c r="L2513" s="57"/>
      <c r="M2513" s="58"/>
      <c r="N2513" s="59"/>
      <c r="O2513" s="73"/>
    </row>
    <row r="2514" spans="1:15" x14ac:dyDescent="0.3">
      <c r="A2514" s="52">
        <v>11469</v>
      </c>
      <c r="B2514" s="53"/>
      <c r="C2514" s="54"/>
      <c r="D2514" s="76" t="s">
        <v>1592</v>
      </c>
      <c r="E2514" s="87"/>
      <c r="F2514" s="88">
        <v>1</v>
      </c>
      <c r="G2514" s="57"/>
      <c r="H2514" s="57"/>
      <c r="I2514" s="57"/>
      <c r="J2514" s="57"/>
      <c r="K2514" s="57">
        <f t="shared" si="415"/>
        <v>1</v>
      </c>
      <c r="L2514" s="57"/>
      <c r="M2514" s="58"/>
      <c r="N2514" s="59"/>
      <c r="O2514" s="73"/>
    </row>
    <row r="2515" spans="1:15" x14ac:dyDescent="0.3">
      <c r="A2515" s="52">
        <v>11470</v>
      </c>
      <c r="B2515" s="53"/>
      <c r="C2515" s="54"/>
      <c r="D2515" s="76" t="s">
        <v>1593</v>
      </c>
      <c r="E2515" s="87"/>
      <c r="F2515" s="88">
        <v>1</v>
      </c>
      <c r="G2515" s="57"/>
      <c r="H2515" s="57"/>
      <c r="I2515" s="57"/>
      <c r="J2515" s="57"/>
      <c r="K2515" s="57">
        <f t="shared" si="415"/>
        <v>1</v>
      </c>
      <c r="L2515" s="57"/>
      <c r="M2515" s="58"/>
      <c r="N2515" s="59"/>
      <c r="O2515" s="73"/>
    </row>
    <row r="2516" spans="1:15" x14ac:dyDescent="0.3">
      <c r="A2516" s="52">
        <v>11471</v>
      </c>
      <c r="B2516" s="53"/>
      <c r="C2516" s="54"/>
      <c r="D2516" s="76" t="s">
        <v>1594</v>
      </c>
      <c r="E2516" s="87"/>
      <c r="F2516" s="88">
        <v>1</v>
      </c>
      <c r="G2516" s="57"/>
      <c r="H2516" s="57"/>
      <c r="I2516" s="57"/>
      <c r="J2516" s="57"/>
      <c r="K2516" s="57">
        <f t="shared" si="415"/>
        <v>1</v>
      </c>
      <c r="L2516" s="57"/>
      <c r="M2516" s="58"/>
      <c r="N2516" s="59"/>
      <c r="O2516" s="73"/>
    </row>
    <row r="2517" spans="1:15" x14ac:dyDescent="0.3">
      <c r="A2517" s="52">
        <v>11472</v>
      </c>
      <c r="B2517" s="53"/>
      <c r="C2517" s="54"/>
      <c r="D2517" s="76" t="s">
        <v>1595</v>
      </c>
      <c r="E2517" s="56"/>
      <c r="F2517" s="57">
        <v>1</v>
      </c>
      <c r="G2517" s="57"/>
      <c r="H2517" s="57"/>
      <c r="I2517" s="57"/>
      <c r="J2517" s="57"/>
      <c r="K2517" s="57">
        <f t="shared" si="415"/>
        <v>1</v>
      </c>
      <c r="L2517" s="57"/>
      <c r="M2517" s="58"/>
      <c r="N2517" s="59"/>
      <c r="O2517" s="73"/>
    </row>
    <row r="2518" spans="1:15" x14ac:dyDescent="0.3">
      <c r="A2518" s="52">
        <v>11473</v>
      </c>
      <c r="B2518" s="53"/>
      <c r="C2518" s="54"/>
      <c r="D2518" s="55" t="s">
        <v>408</v>
      </c>
      <c r="E2518" s="56"/>
      <c r="F2518" s="57"/>
      <c r="G2518" s="57"/>
      <c r="H2518" s="57"/>
      <c r="I2518" s="57"/>
      <c r="J2518" s="57"/>
      <c r="K2518" s="57"/>
      <c r="L2518" s="57"/>
      <c r="M2518" s="58"/>
      <c r="N2518" s="59"/>
      <c r="O2518" s="73"/>
    </row>
    <row r="2519" spans="1:15" ht="187.2" x14ac:dyDescent="0.3">
      <c r="A2519" s="52">
        <v>11474</v>
      </c>
      <c r="B2519" s="53"/>
      <c r="C2519" s="54"/>
      <c r="D2519" s="75" t="s">
        <v>1210</v>
      </c>
      <c r="E2519" s="87" t="s">
        <v>84</v>
      </c>
      <c r="F2519" s="88"/>
      <c r="G2519" s="57"/>
      <c r="H2519" s="57"/>
      <c r="I2519" s="57"/>
      <c r="J2519" s="57"/>
      <c r="K2519" s="57"/>
      <c r="L2519" s="57">
        <f>K2520</f>
        <v>30.734000000000002</v>
      </c>
      <c r="M2519" s="58">
        <v>30.734000000000002</v>
      </c>
      <c r="N2519" s="59"/>
      <c r="O2519" s="73">
        <f>+ROUND(M2519*N2519,2)</f>
        <v>0</v>
      </c>
    </row>
    <row r="2520" spans="1:15" x14ac:dyDescent="0.3">
      <c r="A2520" s="52">
        <v>11475</v>
      </c>
      <c r="B2520" s="53"/>
      <c r="C2520" s="54"/>
      <c r="D2520" s="76" t="s">
        <v>1568</v>
      </c>
      <c r="E2520" s="87"/>
      <c r="F2520" s="88">
        <v>1</v>
      </c>
      <c r="G2520" s="57">
        <v>30.734000000000002</v>
      </c>
      <c r="H2520" s="57"/>
      <c r="I2520" s="57"/>
      <c r="J2520" s="57"/>
      <c r="K2520" s="57">
        <f>PRODUCT(F2520:I2520)</f>
        <v>30.734000000000002</v>
      </c>
      <c r="L2520" s="57"/>
      <c r="M2520" s="58"/>
      <c r="N2520" s="59"/>
      <c r="O2520" s="73"/>
    </row>
    <row r="2521" spans="1:15" ht="86.4" x14ac:dyDescent="0.3">
      <c r="A2521" s="52">
        <v>11476</v>
      </c>
      <c r="B2521" s="53"/>
      <c r="C2521" s="54"/>
      <c r="D2521" s="75" t="s">
        <v>1212</v>
      </c>
      <c r="E2521" s="63" t="s">
        <v>36</v>
      </c>
      <c r="F2521" s="57"/>
      <c r="G2521" s="57"/>
      <c r="H2521" s="57"/>
      <c r="I2521" s="57"/>
      <c r="J2521" s="57"/>
      <c r="K2521" s="57"/>
      <c r="L2521" s="57">
        <f>K2522</f>
        <v>20.39</v>
      </c>
      <c r="M2521" s="58">
        <v>20.39</v>
      </c>
      <c r="N2521" s="59"/>
      <c r="O2521" s="73">
        <f t="shared" ref="O2521" si="416">+ROUND(M2521*N2521,2)</f>
        <v>0</v>
      </c>
    </row>
    <row r="2522" spans="1:15" x14ac:dyDescent="0.3">
      <c r="A2522" s="52">
        <v>11477</v>
      </c>
      <c r="B2522" s="53"/>
      <c r="C2522" s="54"/>
      <c r="D2522" s="76" t="s">
        <v>1568</v>
      </c>
      <c r="E2522" s="63"/>
      <c r="F2522" s="57">
        <v>1</v>
      </c>
      <c r="G2522" s="57">
        <v>10.195</v>
      </c>
      <c r="H2522" s="57"/>
      <c r="I2522" s="57">
        <v>2</v>
      </c>
      <c r="J2522" s="57"/>
      <c r="K2522" s="57">
        <f>PRODUCT(F2522:I2522)</f>
        <v>20.39</v>
      </c>
      <c r="L2522" s="57"/>
      <c r="M2522" s="58"/>
      <c r="N2522" s="59"/>
      <c r="O2522" s="73"/>
    </row>
    <row r="2523" spans="1:15" x14ac:dyDescent="0.3">
      <c r="A2523" s="52">
        <v>11478</v>
      </c>
      <c r="B2523" s="53" t="s">
        <v>21</v>
      </c>
      <c r="C2523" s="54" t="s">
        <v>1596</v>
      </c>
      <c r="D2523" s="99" t="s">
        <v>1597</v>
      </c>
      <c r="E2523" s="56"/>
      <c r="F2523" s="57"/>
      <c r="G2523" s="57"/>
      <c r="H2523" s="57"/>
      <c r="I2523" s="57"/>
      <c r="J2523" s="57"/>
      <c r="K2523" s="57"/>
      <c r="L2523" s="57"/>
      <c r="M2523" s="58"/>
      <c r="N2523" s="59"/>
      <c r="O2523" s="59"/>
    </row>
    <row r="2524" spans="1:15" x14ac:dyDescent="0.3">
      <c r="A2524" s="52">
        <v>11479</v>
      </c>
      <c r="B2524" s="53" t="s">
        <v>21</v>
      </c>
      <c r="C2524" s="54" t="s">
        <v>1598</v>
      </c>
      <c r="D2524" s="55" t="s">
        <v>775</v>
      </c>
      <c r="E2524" s="56"/>
      <c r="F2524" s="57"/>
      <c r="G2524" s="57"/>
      <c r="H2524" s="57"/>
      <c r="I2524" s="57"/>
      <c r="J2524" s="57"/>
      <c r="K2524" s="57"/>
      <c r="L2524" s="57"/>
      <c r="M2524" s="58"/>
      <c r="N2524" s="59"/>
      <c r="O2524" s="59"/>
    </row>
    <row r="2525" spans="1:15" ht="43.2" x14ac:dyDescent="0.3">
      <c r="A2525" s="52">
        <v>11480</v>
      </c>
      <c r="B2525" s="53"/>
      <c r="C2525" s="54"/>
      <c r="D2525" s="60" t="s">
        <v>239</v>
      </c>
      <c r="E2525" s="63" t="s">
        <v>36</v>
      </c>
      <c r="F2525" s="57"/>
      <c r="G2525" s="57"/>
      <c r="H2525" s="57"/>
      <c r="I2525" s="57"/>
      <c r="J2525" s="57"/>
      <c r="K2525" s="57"/>
      <c r="L2525" s="57">
        <f>SUM(J2526:J2527)</f>
        <v>517.34904099999994</v>
      </c>
      <c r="M2525" s="58">
        <v>500.64800000000002</v>
      </c>
      <c r="N2525" s="59"/>
      <c r="O2525" s="73">
        <f>+ROUND(M2525*N2525,2)</f>
        <v>0</v>
      </c>
    </row>
    <row r="2526" spans="1:15" x14ac:dyDescent="0.3">
      <c r="A2526" s="52">
        <v>11481</v>
      </c>
      <c r="B2526" s="53"/>
      <c r="C2526" s="54"/>
      <c r="D2526" s="74" t="s">
        <v>1599</v>
      </c>
      <c r="E2526" s="63"/>
      <c r="F2526" s="57">
        <v>1</v>
      </c>
      <c r="G2526" s="57">
        <v>55.216999999999999</v>
      </c>
      <c r="H2526" s="57">
        <v>8.673</v>
      </c>
      <c r="I2526" s="57"/>
      <c r="J2526" s="57">
        <f>PRODUCT(F2526:I2526)</f>
        <v>478.897041</v>
      </c>
      <c r="K2526" s="57"/>
      <c r="L2526" s="57"/>
      <c r="M2526" s="58"/>
      <c r="N2526" s="59"/>
      <c r="O2526" s="73"/>
    </row>
    <row r="2527" spans="1:15" x14ac:dyDescent="0.3">
      <c r="A2527" s="52">
        <v>11482</v>
      </c>
      <c r="B2527" s="53"/>
      <c r="C2527" s="54"/>
      <c r="D2527" s="74" t="s">
        <v>1600</v>
      </c>
      <c r="E2527" s="63"/>
      <c r="F2527" s="57">
        <v>1</v>
      </c>
      <c r="G2527" s="57">
        <v>38.451999999999998</v>
      </c>
      <c r="H2527" s="57"/>
      <c r="I2527" s="57"/>
      <c r="J2527" s="57">
        <f>PRODUCT(F2527:I2527)</f>
        <v>38.451999999999998</v>
      </c>
      <c r="K2527" s="57"/>
      <c r="L2527" s="57"/>
      <c r="M2527" s="58"/>
      <c r="N2527" s="59"/>
      <c r="O2527" s="73"/>
    </row>
    <row r="2528" spans="1:15" ht="115.2" x14ac:dyDescent="0.3">
      <c r="A2528" s="52">
        <v>11483</v>
      </c>
      <c r="B2528" s="53"/>
      <c r="C2528" s="54"/>
      <c r="D2528" s="60" t="s">
        <v>1222</v>
      </c>
      <c r="E2528" s="63" t="s">
        <v>36</v>
      </c>
      <c r="F2528" s="57"/>
      <c r="G2528" s="57"/>
      <c r="H2528" s="57"/>
      <c r="I2528" s="57"/>
      <c r="J2528" s="57"/>
      <c r="K2528" s="57"/>
      <c r="L2528" s="57">
        <f>SUM(J2529:J2530)</f>
        <v>85.8048</v>
      </c>
      <c r="M2528" s="58">
        <v>85.805000000000007</v>
      </c>
      <c r="N2528" s="59"/>
      <c r="O2528" s="73">
        <f>+ROUND(M2528*N2528,2)</f>
        <v>0</v>
      </c>
    </row>
    <row r="2529" spans="1:15" x14ac:dyDescent="0.3">
      <c r="A2529" s="52">
        <v>11484</v>
      </c>
      <c r="B2529" s="53"/>
      <c r="C2529" s="54"/>
      <c r="D2529" s="74" t="s">
        <v>1224</v>
      </c>
      <c r="E2529" s="63"/>
      <c r="F2529" s="57">
        <v>1</v>
      </c>
      <c r="G2529" s="57">
        <v>6.4139999999999997</v>
      </c>
      <c r="H2529" s="57"/>
      <c r="I2529" s="57">
        <v>3.2</v>
      </c>
      <c r="J2529" s="57">
        <f t="shared" ref="J2529:J2531" si="417">PRODUCT(F2529:I2529)</f>
        <v>20.524799999999999</v>
      </c>
      <c r="K2529" s="57"/>
      <c r="L2529" s="57"/>
      <c r="M2529" s="66"/>
      <c r="N2529" s="67"/>
      <c r="O2529" s="67"/>
    </row>
    <row r="2530" spans="1:15" x14ac:dyDescent="0.3">
      <c r="A2530" s="52">
        <v>11485</v>
      </c>
      <c r="B2530" s="53"/>
      <c r="C2530" s="54"/>
      <c r="D2530" s="74" t="s">
        <v>1600</v>
      </c>
      <c r="E2530" s="63"/>
      <c r="F2530" s="57">
        <v>1</v>
      </c>
      <c r="G2530" s="57">
        <f>6.23+10.09</f>
        <v>16.32</v>
      </c>
      <c r="H2530" s="57"/>
      <c r="I2530" s="57">
        <v>4</v>
      </c>
      <c r="J2530" s="57">
        <f t="shared" si="417"/>
        <v>65.28</v>
      </c>
      <c r="K2530" s="57"/>
      <c r="L2530" s="57"/>
      <c r="M2530" s="66"/>
      <c r="N2530" s="67"/>
      <c r="O2530" s="67"/>
    </row>
    <row r="2531" spans="1:15" ht="57.6" x14ac:dyDescent="0.3">
      <c r="A2531" s="52">
        <v>11486</v>
      </c>
      <c r="B2531" s="53"/>
      <c r="C2531" s="54"/>
      <c r="D2531" s="60" t="s">
        <v>1227</v>
      </c>
      <c r="E2531" s="63" t="s">
        <v>36</v>
      </c>
      <c r="F2531" s="57">
        <v>2</v>
      </c>
      <c r="G2531" s="57">
        <v>29.6</v>
      </c>
      <c r="H2531" s="57"/>
      <c r="I2531" s="57">
        <v>4</v>
      </c>
      <c r="J2531" s="57">
        <f t="shared" si="417"/>
        <v>236.8</v>
      </c>
      <c r="K2531" s="57"/>
      <c r="L2531" s="57">
        <f>+J2531</f>
        <v>236.8</v>
      </c>
      <c r="M2531" s="58">
        <v>236.8</v>
      </c>
      <c r="N2531" s="59"/>
      <c r="O2531" s="73">
        <f>+ROUND(M2531*N2531,2)</f>
        <v>0</v>
      </c>
    </row>
    <row r="2532" spans="1:15" ht="115.2" x14ac:dyDescent="0.3">
      <c r="A2532" s="52">
        <v>11487</v>
      </c>
      <c r="B2532" s="53"/>
      <c r="C2532" s="54"/>
      <c r="D2532" s="60" t="s">
        <v>46</v>
      </c>
      <c r="E2532" s="63" t="s">
        <v>36</v>
      </c>
      <c r="F2532" s="57"/>
      <c r="G2532" s="57"/>
      <c r="H2532" s="57"/>
      <c r="I2532" s="57"/>
      <c r="J2532" s="57"/>
      <c r="K2532" s="57"/>
      <c r="L2532" s="57">
        <f>+J2533+J2534</f>
        <v>517.34904099999994</v>
      </c>
      <c r="M2532" s="58">
        <v>517.34900000000005</v>
      </c>
      <c r="N2532" s="59"/>
      <c r="O2532" s="73">
        <f>+ROUND(M2532*N2532,2)</f>
        <v>0</v>
      </c>
    </row>
    <row r="2533" spans="1:15" x14ac:dyDescent="0.3">
      <c r="A2533" s="52">
        <v>11488</v>
      </c>
      <c r="B2533" s="53"/>
      <c r="C2533" s="54"/>
      <c r="D2533" s="74" t="s">
        <v>1599</v>
      </c>
      <c r="E2533" s="63"/>
      <c r="F2533" s="57">
        <v>1</v>
      </c>
      <c r="G2533" s="57">
        <v>55.216999999999999</v>
      </c>
      <c r="H2533" s="57">
        <v>8.673</v>
      </c>
      <c r="I2533" s="57"/>
      <c r="J2533" s="57">
        <f>PRODUCT(F2533:I2533)</f>
        <v>478.897041</v>
      </c>
      <c r="K2533" s="57"/>
      <c r="L2533" s="57"/>
      <c r="M2533" s="58"/>
      <c r="N2533" s="59"/>
      <c r="O2533" s="59"/>
    </row>
    <row r="2534" spans="1:15" x14ac:dyDescent="0.3">
      <c r="A2534" s="52">
        <v>11489</v>
      </c>
      <c r="B2534" s="53"/>
      <c r="C2534" s="54"/>
      <c r="D2534" s="74" t="s">
        <v>1600</v>
      </c>
      <c r="E2534" s="63"/>
      <c r="F2534" s="57">
        <v>1</v>
      </c>
      <c r="G2534" s="57">
        <v>38.451999999999998</v>
      </c>
      <c r="H2534" s="57"/>
      <c r="I2534" s="57"/>
      <c r="J2534" s="57">
        <f>PRODUCT(F2534:I2534)</f>
        <v>38.451999999999998</v>
      </c>
      <c r="K2534" s="57"/>
      <c r="L2534" s="57"/>
      <c r="M2534" s="58"/>
      <c r="N2534" s="59"/>
      <c r="O2534" s="59"/>
    </row>
    <row r="2535" spans="1:15" x14ac:dyDescent="0.3">
      <c r="A2535" s="52">
        <v>11490</v>
      </c>
      <c r="B2535" s="53" t="s">
        <v>21</v>
      </c>
      <c r="C2535" s="54" t="s">
        <v>1601</v>
      </c>
      <c r="D2535" s="55" t="s">
        <v>55</v>
      </c>
      <c r="E2535" s="56"/>
      <c r="F2535" s="57"/>
      <c r="G2535" s="57"/>
      <c r="H2535" s="57"/>
      <c r="I2535" s="57"/>
      <c r="J2535" s="57"/>
      <c r="K2535" s="57"/>
      <c r="L2535" s="57"/>
      <c r="M2535" s="58"/>
      <c r="N2535" s="59"/>
      <c r="O2535" s="59"/>
    </row>
    <row r="2536" spans="1:15" x14ac:dyDescent="0.3">
      <c r="A2536" s="52">
        <v>11491</v>
      </c>
      <c r="B2536" s="53" t="s">
        <v>21</v>
      </c>
      <c r="C2536" s="54" t="s">
        <v>1602</v>
      </c>
      <c r="D2536" s="55" t="s">
        <v>57</v>
      </c>
      <c r="E2536" s="56"/>
      <c r="F2536" s="57"/>
      <c r="G2536" s="57"/>
      <c r="H2536" s="57"/>
      <c r="I2536" s="57"/>
      <c r="J2536" s="57"/>
      <c r="K2536" s="57"/>
      <c r="L2536" s="57"/>
      <c r="M2536" s="58"/>
      <c r="N2536" s="59"/>
      <c r="O2536" s="73"/>
    </row>
    <row r="2537" spans="1:15" ht="230.4" x14ac:dyDescent="0.3">
      <c r="A2537" s="52">
        <v>11492</v>
      </c>
      <c r="B2537" s="53"/>
      <c r="C2537" s="54"/>
      <c r="D2537" s="75" t="s">
        <v>1142</v>
      </c>
      <c r="E2537" s="56" t="s">
        <v>36</v>
      </c>
      <c r="F2537" s="57"/>
      <c r="G2537" s="57"/>
      <c r="H2537" s="57"/>
      <c r="I2537" s="57"/>
      <c r="J2537" s="57"/>
      <c r="K2537" s="57"/>
      <c r="L2537" s="57">
        <f>SUM(J2538:J2540)</f>
        <v>105.12685</v>
      </c>
      <c r="M2537" s="58">
        <v>105.127</v>
      </c>
      <c r="N2537" s="59"/>
      <c r="O2537" s="73">
        <f>+ROUND(M2537*N2537,2)</f>
        <v>0</v>
      </c>
    </row>
    <row r="2538" spans="1:15" x14ac:dyDescent="0.3">
      <c r="A2538" s="52">
        <v>11493</v>
      </c>
      <c r="B2538" s="53"/>
      <c r="C2538" s="54"/>
      <c r="D2538" s="76" t="s">
        <v>1234</v>
      </c>
      <c r="E2538" s="56"/>
      <c r="F2538" s="57">
        <v>2</v>
      </c>
      <c r="G2538" s="57">
        <v>2.2469999999999999</v>
      </c>
      <c r="H2538" s="57"/>
      <c r="I2538" s="57">
        <v>5.5350000000000001</v>
      </c>
      <c r="J2538" s="57">
        <f t="shared" ref="J2538:J2544" si="418">PRODUCT(F2538:I2538)</f>
        <v>24.874289999999998</v>
      </c>
      <c r="K2538" s="57"/>
      <c r="L2538" s="57"/>
      <c r="M2538" s="58"/>
      <c r="N2538" s="59"/>
      <c r="O2538" s="73"/>
    </row>
    <row r="2539" spans="1:15" x14ac:dyDescent="0.3">
      <c r="A2539" s="52">
        <v>11494</v>
      </c>
      <c r="B2539" s="53"/>
      <c r="C2539" s="54"/>
      <c r="D2539" s="76" t="s">
        <v>1234</v>
      </c>
      <c r="E2539" s="56"/>
      <c r="F2539" s="57">
        <v>1</v>
      </c>
      <c r="G2539" s="57">
        <v>17.47</v>
      </c>
      <c r="H2539" s="57"/>
      <c r="I2539" s="57">
        <v>1</v>
      </c>
      <c r="J2539" s="57">
        <f t="shared" si="418"/>
        <v>17.47</v>
      </c>
      <c r="K2539" s="57"/>
      <c r="L2539" s="57"/>
      <c r="M2539" s="58"/>
      <c r="N2539" s="59"/>
      <c r="O2539" s="73"/>
    </row>
    <row r="2540" spans="1:15" x14ac:dyDescent="0.3">
      <c r="A2540" s="52">
        <v>11495</v>
      </c>
      <c r="B2540" s="53"/>
      <c r="C2540" s="54"/>
      <c r="D2540" s="76" t="s">
        <v>1235</v>
      </c>
      <c r="E2540" s="56"/>
      <c r="F2540" s="57">
        <v>1</v>
      </c>
      <c r="G2540" s="57">
        <v>29.065999999999999</v>
      </c>
      <c r="H2540" s="57"/>
      <c r="I2540" s="57">
        <v>2.16</v>
      </c>
      <c r="J2540" s="57">
        <f t="shared" si="418"/>
        <v>62.782560000000004</v>
      </c>
      <c r="K2540" s="57"/>
      <c r="L2540" s="57"/>
      <c r="M2540" s="58"/>
      <c r="N2540" s="59"/>
      <c r="O2540" s="73"/>
    </row>
    <row r="2541" spans="1:15" ht="244.8" x14ac:dyDescent="0.3">
      <c r="A2541" s="52">
        <v>11496</v>
      </c>
      <c r="B2541" s="53"/>
      <c r="C2541" s="54"/>
      <c r="D2541" s="75" t="s">
        <v>309</v>
      </c>
      <c r="E2541" s="56" t="s">
        <v>36</v>
      </c>
      <c r="F2541" s="57">
        <v>1</v>
      </c>
      <c r="G2541" s="57">
        <f>(2.3+2.1+1.6+3.171+2.45)+5.9</f>
        <v>17.521000000000001</v>
      </c>
      <c r="H2541" s="57"/>
      <c r="I2541" s="57">
        <v>3.5</v>
      </c>
      <c r="J2541" s="57">
        <f t="shared" si="418"/>
        <v>61.323500000000003</v>
      </c>
      <c r="K2541" s="57"/>
      <c r="L2541" s="57">
        <f>+J2541</f>
        <v>61.323500000000003</v>
      </c>
      <c r="M2541" s="58">
        <v>61.323999999999998</v>
      </c>
      <c r="N2541" s="59"/>
      <c r="O2541" s="73">
        <f>+ROUND(M2541*N2541,2)</f>
        <v>0</v>
      </c>
    </row>
    <row r="2542" spans="1:15" ht="244.8" x14ac:dyDescent="0.3">
      <c r="A2542" s="52">
        <v>11497</v>
      </c>
      <c r="B2542" s="53"/>
      <c r="C2542" s="54"/>
      <c r="D2542" s="75" t="s">
        <v>1603</v>
      </c>
      <c r="E2542" s="56" t="s">
        <v>36</v>
      </c>
      <c r="F2542" s="57">
        <v>1</v>
      </c>
      <c r="G2542" s="57">
        <f>46.264+17.95</f>
        <v>64.213999999999999</v>
      </c>
      <c r="H2542" s="57"/>
      <c r="I2542" s="57">
        <v>3</v>
      </c>
      <c r="J2542" s="57">
        <f t="shared" si="418"/>
        <v>192.642</v>
      </c>
      <c r="K2542" s="57"/>
      <c r="L2542" s="57">
        <f>+J2542</f>
        <v>192.642</v>
      </c>
      <c r="M2542" s="58">
        <v>192.642</v>
      </c>
      <c r="N2542" s="59"/>
      <c r="O2542" s="73">
        <f>+ROUND(M2542*N2542,2)</f>
        <v>0</v>
      </c>
    </row>
    <row r="2543" spans="1:15" ht="129.6" x14ac:dyDescent="0.3">
      <c r="A2543" s="52">
        <v>11498</v>
      </c>
      <c r="B2543" s="53"/>
      <c r="C2543" s="54"/>
      <c r="D2543" s="75" t="s">
        <v>331</v>
      </c>
      <c r="E2543" s="56" t="s">
        <v>36</v>
      </c>
      <c r="F2543" s="57">
        <v>1</v>
      </c>
      <c r="G2543" s="57">
        <f>(2.3+2.1+1.6+3.171+2.45)+2.21+5.835+11.018</f>
        <v>30.684000000000001</v>
      </c>
      <c r="H2543" s="57"/>
      <c r="I2543" s="57">
        <v>2.2999999999999998</v>
      </c>
      <c r="J2543" s="57">
        <f t="shared" si="418"/>
        <v>70.5732</v>
      </c>
      <c r="K2543" s="57"/>
      <c r="L2543" s="57">
        <f>+J2543</f>
        <v>70.5732</v>
      </c>
      <c r="M2543" s="58">
        <v>70.572999999999993</v>
      </c>
      <c r="N2543" s="59"/>
      <c r="O2543" s="73">
        <f>+ROUND(M2543*N2543,2)</f>
        <v>0</v>
      </c>
    </row>
    <row r="2544" spans="1:15" ht="86.4" x14ac:dyDescent="0.3">
      <c r="A2544" s="52">
        <v>11499</v>
      </c>
      <c r="B2544" s="53"/>
      <c r="C2544" s="54"/>
      <c r="D2544" s="75" t="s">
        <v>63</v>
      </c>
      <c r="E2544" s="56" t="s">
        <v>36</v>
      </c>
      <c r="F2544" s="57">
        <f>(46.264+17.95)</f>
        <v>64.213999999999999</v>
      </c>
      <c r="G2544" s="57"/>
      <c r="H2544" s="57"/>
      <c r="I2544" s="57">
        <v>2.8</v>
      </c>
      <c r="J2544" s="57">
        <f t="shared" si="418"/>
        <v>179.79919999999998</v>
      </c>
      <c r="K2544" s="57"/>
      <c r="L2544" s="57">
        <f>+J2544</f>
        <v>179.79919999999998</v>
      </c>
      <c r="M2544" s="58">
        <v>179.79900000000001</v>
      </c>
      <c r="N2544" s="59"/>
      <c r="O2544" s="73">
        <f>+ROUND(M2544*N2544,2)</f>
        <v>0</v>
      </c>
    </row>
    <row r="2545" spans="1:15" x14ac:dyDescent="0.3">
      <c r="A2545" s="52">
        <v>11500</v>
      </c>
      <c r="B2545" s="53"/>
      <c r="C2545" s="54"/>
      <c r="D2545" s="55" t="s">
        <v>1239</v>
      </c>
      <c r="E2545" s="56"/>
      <c r="F2545" s="57"/>
      <c r="G2545" s="57"/>
      <c r="H2545" s="57"/>
      <c r="I2545" s="57"/>
      <c r="J2545" s="57"/>
      <c r="K2545" s="57"/>
      <c r="L2545" s="57"/>
      <c r="M2545" s="58"/>
      <c r="N2545" s="59"/>
      <c r="O2545" s="73"/>
    </row>
    <row r="2546" spans="1:15" ht="86.4" x14ac:dyDescent="0.3">
      <c r="A2546" s="52">
        <v>11501</v>
      </c>
      <c r="B2546" s="53"/>
      <c r="C2546" s="54"/>
      <c r="D2546" s="75" t="s">
        <v>155</v>
      </c>
      <c r="E2546" s="63" t="s">
        <v>36</v>
      </c>
      <c r="F2546" s="57"/>
      <c r="G2546" s="57"/>
      <c r="H2546" s="57"/>
      <c r="I2546" s="57"/>
      <c r="J2546" s="57"/>
      <c r="K2546" s="57"/>
      <c r="L2546" s="57">
        <f>SUM(J2547:J2548)</f>
        <v>601.29704100000004</v>
      </c>
      <c r="M2546" s="58">
        <v>586.54399999999998</v>
      </c>
      <c r="N2546" s="59"/>
      <c r="O2546" s="73">
        <f>+ROUND(M2546*N2546,2)</f>
        <v>0</v>
      </c>
    </row>
    <row r="2547" spans="1:15" x14ac:dyDescent="0.3">
      <c r="A2547" s="52">
        <v>11502</v>
      </c>
      <c r="B2547" s="53"/>
      <c r="C2547" s="54"/>
      <c r="D2547" s="76" t="s">
        <v>1241</v>
      </c>
      <c r="E2547" s="56"/>
      <c r="F2547" s="57">
        <v>1</v>
      </c>
      <c r="G2547" s="57">
        <v>55.216999999999999</v>
      </c>
      <c r="H2547" s="57">
        <v>8.673</v>
      </c>
      <c r="I2547" s="57"/>
      <c r="J2547" s="57">
        <f t="shared" ref="J2547:J2551" si="419">PRODUCT(F2547:I2547)</f>
        <v>478.897041</v>
      </c>
      <c r="K2547" s="57"/>
      <c r="L2547" s="57"/>
      <c r="M2547" s="58"/>
      <c r="N2547" s="59"/>
      <c r="O2547" s="73"/>
    </row>
    <row r="2548" spans="1:15" x14ac:dyDescent="0.3">
      <c r="A2548" s="52">
        <v>11503</v>
      </c>
      <c r="B2548" s="53"/>
      <c r="C2548" s="54"/>
      <c r="D2548" s="76" t="s">
        <v>1242</v>
      </c>
      <c r="E2548" s="56"/>
      <c r="F2548" s="57">
        <v>1</v>
      </c>
      <c r="G2548" s="57">
        <f>51+51</f>
        <v>102</v>
      </c>
      <c r="H2548" s="57"/>
      <c r="I2548" s="57">
        <v>1.2</v>
      </c>
      <c r="J2548" s="57">
        <f t="shared" si="419"/>
        <v>122.39999999999999</v>
      </c>
      <c r="K2548" s="57"/>
      <c r="L2548" s="57"/>
      <c r="M2548" s="58"/>
      <c r="N2548" s="59"/>
      <c r="O2548" s="73"/>
    </row>
    <row r="2549" spans="1:15" ht="201.6" x14ac:dyDescent="0.3">
      <c r="A2549" s="52">
        <v>11504</v>
      </c>
      <c r="B2549" s="53"/>
      <c r="C2549" s="54"/>
      <c r="D2549" s="75" t="s">
        <v>1244</v>
      </c>
      <c r="E2549" s="63" t="s">
        <v>36</v>
      </c>
      <c r="F2549" s="57">
        <v>34</v>
      </c>
      <c r="G2549" s="57">
        <v>5.5</v>
      </c>
      <c r="H2549" s="57"/>
      <c r="I2549" s="57"/>
      <c r="J2549" s="57">
        <f t="shared" si="419"/>
        <v>187</v>
      </c>
      <c r="K2549" s="57"/>
      <c r="L2549" s="57">
        <f>+J2549</f>
        <v>187</v>
      </c>
      <c r="M2549" s="58">
        <v>187</v>
      </c>
      <c r="N2549" s="59"/>
      <c r="O2549" s="73">
        <f>+ROUND(M2549*N2549,2)</f>
        <v>0</v>
      </c>
    </row>
    <row r="2550" spans="1:15" ht="86.4" x14ac:dyDescent="0.3">
      <c r="A2550" s="52">
        <v>11505</v>
      </c>
      <c r="B2550" s="53"/>
      <c r="C2550" s="54"/>
      <c r="D2550" s="75" t="s">
        <v>381</v>
      </c>
      <c r="E2550" s="63" t="s">
        <v>36</v>
      </c>
      <c r="F2550" s="57">
        <v>1</v>
      </c>
      <c r="G2550" s="57">
        <v>38.451999999999998</v>
      </c>
      <c r="H2550" s="57"/>
      <c r="I2550" s="57"/>
      <c r="J2550" s="57">
        <f t="shared" si="419"/>
        <v>38.451999999999998</v>
      </c>
      <c r="K2550" s="57"/>
      <c r="L2550" s="57">
        <f>+J2550</f>
        <v>38.451999999999998</v>
      </c>
      <c r="M2550" s="58">
        <v>38.451999999999998</v>
      </c>
      <c r="N2550" s="59"/>
      <c r="O2550" s="73">
        <f>+ROUND(M2550*N2550,2)</f>
        <v>0</v>
      </c>
    </row>
    <row r="2551" spans="1:15" ht="86.4" x14ac:dyDescent="0.3">
      <c r="A2551" s="52">
        <v>11506</v>
      </c>
      <c r="B2551" s="53"/>
      <c r="C2551" s="54"/>
      <c r="D2551" s="75" t="s">
        <v>371</v>
      </c>
      <c r="E2551" s="63" t="s">
        <v>36</v>
      </c>
      <c r="F2551" s="57">
        <v>1</v>
      </c>
      <c r="G2551" s="57">
        <v>38.451999999999998</v>
      </c>
      <c r="H2551" s="57"/>
      <c r="I2551" s="57"/>
      <c r="J2551" s="57">
        <f t="shared" si="419"/>
        <v>38.451999999999998</v>
      </c>
      <c r="K2551" s="57"/>
      <c r="L2551" s="57">
        <f>+J2551</f>
        <v>38.451999999999998</v>
      </c>
      <c r="M2551" s="58">
        <v>38.451999999999998</v>
      </c>
      <c r="N2551" s="59"/>
      <c r="O2551" s="73">
        <f>+ROUND(M2551*N2551,2)</f>
        <v>0</v>
      </c>
    </row>
    <row r="2552" spans="1:15" x14ac:dyDescent="0.3">
      <c r="A2552" s="52">
        <v>11507</v>
      </c>
      <c r="B2552" s="53"/>
      <c r="C2552" s="54"/>
      <c r="D2552" s="55" t="s">
        <v>74</v>
      </c>
      <c r="E2552" s="56"/>
      <c r="F2552" s="57"/>
      <c r="G2552" s="57"/>
      <c r="H2552" s="57"/>
      <c r="I2552" s="57"/>
      <c r="J2552" s="57"/>
      <c r="K2552" s="57"/>
      <c r="L2552" s="57"/>
      <c r="M2552" s="58"/>
      <c r="N2552" s="59"/>
      <c r="O2552" s="73"/>
    </row>
    <row r="2553" spans="1:15" ht="172.8" x14ac:dyDescent="0.3">
      <c r="A2553" s="52">
        <v>11508</v>
      </c>
      <c r="B2553" s="53"/>
      <c r="C2553" s="54"/>
      <c r="D2553" s="75" t="s">
        <v>1175</v>
      </c>
      <c r="E2553" s="63" t="s">
        <v>36</v>
      </c>
      <c r="F2553" s="57"/>
      <c r="G2553" s="57"/>
      <c r="H2553" s="57"/>
      <c r="I2553" s="57"/>
      <c r="J2553" s="57"/>
      <c r="K2553" s="57"/>
      <c r="L2553" s="57">
        <f>SUM(J2554:J2555)</f>
        <v>517.34904099999994</v>
      </c>
      <c r="M2553" s="58">
        <v>517.34900000000005</v>
      </c>
      <c r="N2553" s="59"/>
      <c r="O2553" s="73">
        <f>+ROUND(M2553*N2553,2)</f>
        <v>0</v>
      </c>
    </row>
    <row r="2554" spans="1:15" x14ac:dyDescent="0.3">
      <c r="A2554" s="52">
        <v>11509</v>
      </c>
      <c r="B2554" s="53"/>
      <c r="C2554" s="54"/>
      <c r="D2554" s="74" t="s">
        <v>1599</v>
      </c>
      <c r="E2554" s="63"/>
      <c r="F2554" s="57">
        <v>1</v>
      </c>
      <c r="G2554" s="57">
        <v>55.216999999999999</v>
      </c>
      <c r="H2554" s="57">
        <v>8.673</v>
      </c>
      <c r="I2554" s="57"/>
      <c r="J2554" s="57">
        <f>PRODUCT(F2554:I2554)</f>
        <v>478.897041</v>
      </c>
      <c r="K2554" s="57"/>
      <c r="L2554" s="57"/>
      <c r="M2554" s="58"/>
      <c r="N2554" s="59"/>
      <c r="O2554" s="73"/>
    </row>
    <row r="2555" spans="1:15" x14ac:dyDescent="0.3">
      <c r="A2555" s="52">
        <v>11510</v>
      </c>
      <c r="B2555" s="53"/>
      <c r="C2555" s="54"/>
      <c r="D2555" s="74" t="s">
        <v>1600</v>
      </c>
      <c r="E2555" s="63"/>
      <c r="F2555" s="57">
        <v>1</v>
      </c>
      <c r="G2555" s="57">
        <v>38.451999999999998</v>
      </c>
      <c r="H2555" s="57"/>
      <c r="I2555" s="57"/>
      <c r="J2555" s="57">
        <f>PRODUCT(F2555:I2555)</f>
        <v>38.451999999999998</v>
      </c>
      <c r="K2555" s="57"/>
      <c r="L2555" s="57"/>
      <c r="M2555" s="58"/>
      <c r="N2555" s="59"/>
      <c r="O2555" s="73"/>
    </row>
    <row r="2556" spans="1:15" ht="115.2" x14ac:dyDescent="0.3">
      <c r="A2556" s="52">
        <v>11511</v>
      </c>
      <c r="B2556" s="53"/>
      <c r="C2556" s="54"/>
      <c r="D2556" s="75" t="s">
        <v>386</v>
      </c>
      <c r="E2556" s="63" t="s">
        <v>36</v>
      </c>
      <c r="F2556" s="57"/>
      <c r="G2556" s="57"/>
      <c r="H2556" s="57"/>
      <c r="I2556" s="57"/>
      <c r="J2556" s="57"/>
      <c r="K2556" s="57"/>
      <c r="L2556" s="57">
        <f>SUM(J2557:J2558)</f>
        <v>517.34904099999994</v>
      </c>
      <c r="M2556" s="58">
        <v>517.34900000000005</v>
      </c>
      <c r="N2556" s="59"/>
      <c r="O2556" s="73">
        <f>+ROUND(M2556*N2556,2)</f>
        <v>0</v>
      </c>
    </row>
    <row r="2557" spans="1:15" x14ac:dyDescent="0.3">
      <c r="A2557" s="52">
        <v>11512</v>
      </c>
      <c r="B2557" s="53"/>
      <c r="C2557" s="54"/>
      <c r="D2557" s="74" t="s">
        <v>1599</v>
      </c>
      <c r="E2557" s="63"/>
      <c r="F2557" s="57">
        <v>1</v>
      </c>
      <c r="G2557" s="57">
        <v>55.216999999999999</v>
      </c>
      <c r="H2557" s="57">
        <v>8.673</v>
      </c>
      <c r="I2557" s="57"/>
      <c r="J2557" s="57">
        <f>PRODUCT(F2557:I2557)</f>
        <v>478.897041</v>
      </c>
      <c r="K2557" s="57"/>
      <c r="L2557" s="57"/>
      <c r="M2557" s="58"/>
      <c r="N2557" s="59"/>
      <c r="O2557" s="73"/>
    </row>
    <row r="2558" spans="1:15" x14ac:dyDescent="0.3">
      <c r="A2558" s="52">
        <v>11513</v>
      </c>
      <c r="B2558" s="53"/>
      <c r="C2558" s="54"/>
      <c r="D2558" s="74" t="s">
        <v>1600</v>
      </c>
      <c r="E2558" s="63"/>
      <c r="F2558" s="57">
        <v>1</v>
      </c>
      <c r="G2558" s="57">
        <v>38.451999999999998</v>
      </c>
      <c r="H2558" s="57"/>
      <c r="I2558" s="57"/>
      <c r="J2558" s="57">
        <f>PRODUCT(F2558:I2558)</f>
        <v>38.451999999999998</v>
      </c>
      <c r="K2558" s="57"/>
      <c r="L2558" s="57"/>
      <c r="M2558" s="58"/>
      <c r="N2558" s="59"/>
      <c r="O2558" s="73"/>
    </row>
    <row r="2559" spans="1:15" ht="115.2" x14ac:dyDescent="0.3">
      <c r="A2559" s="52">
        <v>11514</v>
      </c>
      <c r="B2559" s="53"/>
      <c r="C2559" s="54"/>
      <c r="D2559" s="75" t="s">
        <v>83</v>
      </c>
      <c r="E2559" s="63" t="s">
        <v>84</v>
      </c>
      <c r="F2559" s="57"/>
      <c r="G2559" s="57"/>
      <c r="H2559" s="57"/>
      <c r="I2559" s="57"/>
      <c r="J2559" s="57"/>
      <c r="K2559" s="57"/>
      <c r="L2559" s="57">
        <f>SUM(K2560:K2561)</f>
        <v>94.897999999999996</v>
      </c>
      <c r="M2559" s="58">
        <v>94.897999999999996</v>
      </c>
      <c r="N2559" s="59"/>
      <c r="O2559" s="73">
        <f>+ROUND(M2559*N2559,2)</f>
        <v>0</v>
      </c>
    </row>
    <row r="2560" spans="1:15" x14ac:dyDescent="0.3">
      <c r="A2560" s="52">
        <v>11515</v>
      </c>
      <c r="B2560" s="53"/>
      <c r="C2560" s="54"/>
      <c r="D2560" s="74" t="s">
        <v>1251</v>
      </c>
      <c r="E2560" s="56"/>
      <c r="F2560" s="57">
        <v>1</v>
      </c>
      <c r="G2560" s="57">
        <v>30.684000000000001</v>
      </c>
      <c r="H2560" s="57"/>
      <c r="I2560" s="57"/>
      <c r="J2560" s="57"/>
      <c r="K2560" s="57">
        <f>PRODUCT(F2560:J2560)</f>
        <v>30.684000000000001</v>
      </c>
      <c r="L2560" s="57"/>
      <c r="M2560" s="58"/>
      <c r="N2560" s="59"/>
      <c r="O2560" s="73"/>
    </row>
    <row r="2561" spans="1:15" x14ac:dyDescent="0.3">
      <c r="A2561" s="52">
        <v>11516</v>
      </c>
      <c r="B2561" s="53"/>
      <c r="C2561" s="54"/>
      <c r="D2561" s="74" t="s">
        <v>1604</v>
      </c>
      <c r="E2561" s="56"/>
      <c r="F2561" s="57">
        <v>1</v>
      </c>
      <c r="G2561" s="57">
        <f>(46.264+17.95)</f>
        <v>64.213999999999999</v>
      </c>
      <c r="H2561" s="57"/>
      <c r="I2561" s="57"/>
      <c r="J2561" s="57"/>
      <c r="K2561" s="57">
        <f>PRODUCT(F2561:J2561)</f>
        <v>64.213999999999999</v>
      </c>
      <c r="L2561" s="57"/>
      <c r="M2561" s="58"/>
      <c r="N2561" s="59"/>
      <c r="O2561" s="73"/>
    </row>
    <row r="2562" spans="1:15" ht="115.2" x14ac:dyDescent="0.3">
      <c r="A2562" s="52">
        <v>11517</v>
      </c>
      <c r="B2562" s="53"/>
      <c r="C2562" s="54"/>
      <c r="D2562" s="75" t="s">
        <v>690</v>
      </c>
      <c r="E2562" s="63" t="s">
        <v>84</v>
      </c>
      <c r="F2562" s="57"/>
      <c r="G2562" s="57"/>
      <c r="H2562" s="57"/>
      <c r="I2562" s="57"/>
      <c r="J2562" s="57"/>
      <c r="K2562" s="57"/>
      <c r="L2562" s="57">
        <f>K2563</f>
        <v>29.6</v>
      </c>
      <c r="M2562" s="58">
        <v>28.9</v>
      </c>
      <c r="N2562" s="59"/>
      <c r="O2562" s="73">
        <f>+ROUND(M2562*N2562,2)</f>
        <v>0</v>
      </c>
    </row>
    <row r="2563" spans="1:15" x14ac:dyDescent="0.3">
      <c r="A2563" s="52">
        <v>11518</v>
      </c>
      <c r="B2563" s="53"/>
      <c r="C2563" s="54"/>
      <c r="D2563" s="76" t="s">
        <v>1252</v>
      </c>
      <c r="E2563" s="63"/>
      <c r="F2563" s="57">
        <v>1</v>
      </c>
      <c r="G2563" s="57">
        <v>29.6</v>
      </c>
      <c r="H2563" s="57"/>
      <c r="I2563" s="57"/>
      <c r="J2563" s="57"/>
      <c r="K2563" s="57">
        <f>PRODUCT(F2563:I2563)</f>
        <v>29.6</v>
      </c>
      <c r="L2563" s="57"/>
      <c r="M2563" s="58"/>
      <c r="N2563" s="59"/>
      <c r="O2563" s="73"/>
    </row>
    <row r="2564" spans="1:15" x14ac:dyDescent="0.3">
      <c r="A2564" s="52">
        <v>11519</v>
      </c>
      <c r="B2564" s="53"/>
      <c r="C2564" s="54"/>
      <c r="D2564" s="55" t="s">
        <v>878</v>
      </c>
      <c r="E2564" s="56"/>
      <c r="F2564" s="57"/>
      <c r="G2564" s="57"/>
      <c r="H2564" s="57"/>
      <c r="I2564" s="57"/>
      <c r="J2564" s="57"/>
      <c r="K2564" s="57"/>
      <c r="L2564" s="57"/>
      <c r="M2564" s="58"/>
      <c r="N2564" s="59"/>
      <c r="O2564" s="73"/>
    </row>
    <row r="2565" spans="1:15" ht="172.8" x14ac:dyDescent="0.3">
      <c r="A2565" s="52">
        <v>11520</v>
      </c>
      <c r="B2565" s="100"/>
      <c r="C2565" s="101"/>
      <c r="D2565" s="75" t="s">
        <v>1605</v>
      </c>
      <c r="E2565" s="87" t="s">
        <v>89</v>
      </c>
      <c r="F2565" s="88"/>
      <c r="G2565" s="57"/>
      <c r="H2565" s="57"/>
      <c r="I2565" s="57"/>
      <c r="J2565" s="57"/>
      <c r="K2565" s="57"/>
      <c r="L2565" s="57">
        <f>+K2566</f>
        <v>1</v>
      </c>
      <c r="M2565" s="58">
        <v>1</v>
      </c>
      <c r="N2565" s="59"/>
      <c r="O2565" s="73">
        <f t="shared" ref="O2565" si="420">+ROUND(M2565*N2565,2)</f>
        <v>0</v>
      </c>
    </row>
    <row r="2566" spans="1:15" x14ac:dyDescent="0.3">
      <c r="A2566" s="52">
        <v>11521</v>
      </c>
      <c r="B2566" s="53"/>
      <c r="C2566" s="54"/>
      <c r="D2566" s="76" t="s">
        <v>1606</v>
      </c>
      <c r="E2566" s="87"/>
      <c r="F2566" s="88">
        <v>1</v>
      </c>
      <c r="G2566" s="57">
        <v>1</v>
      </c>
      <c r="H2566" s="57"/>
      <c r="I2566" s="57"/>
      <c r="J2566" s="57"/>
      <c r="K2566" s="57">
        <v>1</v>
      </c>
      <c r="L2566" s="57"/>
      <c r="M2566" s="58"/>
      <c r="N2566" s="59"/>
      <c r="O2566" s="73"/>
    </row>
    <row r="2567" spans="1:15" ht="115.2" x14ac:dyDescent="0.3">
      <c r="A2567" s="52">
        <v>11522</v>
      </c>
      <c r="B2567" s="53"/>
      <c r="C2567" s="54"/>
      <c r="D2567" s="75" t="s">
        <v>1253</v>
      </c>
      <c r="E2567" s="56" t="s">
        <v>89</v>
      </c>
      <c r="F2567" s="57"/>
      <c r="G2567" s="57"/>
      <c r="H2567" s="57"/>
      <c r="I2567" s="57"/>
      <c r="J2567" s="57"/>
      <c r="K2567" s="57"/>
      <c r="L2567" s="57">
        <f>K2568+K2569</f>
        <v>2</v>
      </c>
      <c r="M2567" s="58">
        <v>2</v>
      </c>
      <c r="N2567" s="59"/>
      <c r="O2567" s="73">
        <f t="shared" ref="O2567" si="421">+ROUND(M2567*N2567,2)</f>
        <v>0</v>
      </c>
    </row>
    <row r="2568" spans="1:15" x14ac:dyDescent="0.3">
      <c r="A2568" s="52">
        <v>11523</v>
      </c>
      <c r="B2568" s="53"/>
      <c r="C2568" s="54"/>
      <c r="D2568" s="76" t="s">
        <v>1607</v>
      </c>
      <c r="E2568" s="56"/>
      <c r="F2568" s="57">
        <v>1</v>
      </c>
      <c r="G2568" s="57">
        <v>1</v>
      </c>
      <c r="H2568" s="57"/>
      <c r="I2568" s="57"/>
      <c r="J2568" s="57"/>
      <c r="K2568" s="57">
        <f>PRODUCT(F2568:I2568)</f>
        <v>1</v>
      </c>
      <c r="L2568" s="57"/>
      <c r="M2568" s="58"/>
      <c r="N2568" s="59"/>
      <c r="O2568" s="73"/>
    </row>
    <row r="2569" spans="1:15" x14ac:dyDescent="0.3">
      <c r="A2569" s="52">
        <v>11524</v>
      </c>
      <c r="B2569" s="53"/>
      <c r="C2569" s="54"/>
      <c r="D2569" s="76" t="s">
        <v>1608</v>
      </c>
      <c r="E2569" s="63"/>
      <c r="F2569" s="57">
        <v>1</v>
      </c>
      <c r="G2569" s="57">
        <v>1</v>
      </c>
      <c r="H2569" s="57"/>
      <c r="I2569" s="57"/>
      <c r="J2569" s="57"/>
      <c r="K2569" s="57">
        <f>PRODUCT(F2569:I2569)</f>
        <v>1</v>
      </c>
      <c r="L2569" s="57"/>
      <c r="M2569" s="58"/>
      <c r="N2569" s="59"/>
      <c r="O2569" s="73"/>
    </row>
    <row r="2570" spans="1:15" ht="158.4" x14ac:dyDescent="0.3">
      <c r="A2570" s="52">
        <v>11525</v>
      </c>
      <c r="B2570" s="53"/>
      <c r="C2570" s="54"/>
      <c r="D2570" s="75" t="s">
        <v>1256</v>
      </c>
      <c r="E2570" s="56" t="s">
        <v>89</v>
      </c>
      <c r="F2570" s="57"/>
      <c r="G2570" s="57"/>
      <c r="H2570" s="57"/>
      <c r="I2570" s="57"/>
      <c r="J2570" s="57"/>
      <c r="K2570" s="57"/>
      <c r="L2570" s="57">
        <f>K2571+K2572</f>
        <v>2</v>
      </c>
      <c r="M2570" s="58">
        <v>2</v>
      </c>
      <c r="N2570" s="59"/>
      <c r="O2570" s="73">
        <f>+ROUND(M2570*N2570,2)</f>
        <v>0</v>
      </c>
    </row>
    <row r="2571" spans="1:15" x14ac:dyDescent="0.3">
      <c r="A2571" s="52">
        <v>11526</v>
      </c>
      <c r="B2571" s="53"/>
      <c r="C2571" s="54"/>
      <c r="D2571" s="76" t="s">
        <v>1609</v>
      </c>
      <c r="E2571" s="56"/>
      <c r="F2571" s="57">
        <v>1</v>
      </c>
      <c r="G2571" s="57">
        <v>1</v>
      </c>
      <c r="H2571" s="57"/>
      <c r="I2571" s="57"/>
      <c r="J2571" s="57"/>
      <c r="K2571" s="57">
        <f>PRODUCT(F2571:I2571)</f>
        <v>1</v>
      </c>
      <c r="L2571" s="57"/>
      <c r="M2571" s="58"/>
      <c r="N2571" s="59"/>
      <c r="O2571" s="73"/>
    </row>
    <row r="2572" spans="1:15" x14ac:dyDescent="0.3">
      <c r="A2572" s="52">
        <v>11527</v>
      </c>
      <c r="B2572" s="53"/>
      <c r="C2572" s="54"/>
      <c r="D2572" s="76" t="s">
        <v>1610</v>
      </c>
      <c r="E2572" s="56"/>
      <c r="F2572" s="57">
        <v>1</v>
      </c>
      <c r="G2572" s="57">
        <v>1</v>
      </c>
      <c r="H2572" s="57"/>
      <c r="I2572" s="57"/>
      <c r="J2572" s="57"/>
      <c r="K2572" s="57">
        <f>PRODUCT(F2572:I2572)</f>
        <v>1</v>
      </c>
      <c r="L2572" s="57"/>
      <c r="M2572" s="58"/>
      <c r="N2572" s="59"/>
      <c r="O2572" s="73"/>
    </row>
    <row r="2573" spans="1:15" ht="158.4" x14ac:dyDescent="0.3">
      <c r="A2573" s="52">
        <v>11528</v>
      </c>
      <c r="B2573" s="53"/>
      <c r="C2573" s="54"/>
      <c r="D2573" s="75" t="s">
        <v>1259</v>
      </c>
      <c r="E2573" s="56" t="s">
        <v>89</v>
      </c>
      <c r="F2573" s="57"/>
      <c r="G2573" s="57"/>
      <c r="H2573" s="57"/>
      <c r="I2573" s="57"/>
      <c r="J2573" s="57"/>
      <c r="K2573" s="57"/>
      <c r="L2573" s="57">
        <f>K2574</f>
        <v>1</v>
      </c>
      <c r="M2573" s="58">
        <v>1</v>
      </c>
      <c r="N2573" s="59"/>
      <c r="O2573" s="73">
        <f>+ROUND(M2573*N2573,2)</f>
        <v>0</v>
      </c>
    </row>
    <row r="2574" spans="1:15" x14ac:dyDescent="0.3">
      <c r="A2574" s="52">
        <v>11529</v>
      </c>
      <c r="B2574" s="53"/>
      <c r="C2574" s="54"/>
      <c r="D2574" s="76" t="s">
        <v>1611</v>
      </c>
      <c r="E2574" s="56"/>
      <c r="F2574" s="57">
        <v>1</v>
      </c>
      <c r="G2574" s="57">
        <v>1</v>
      </c>
      <c r="H2574" s="57"/>
      <c r="I2574" s="57"/>
      <c r="J2574" s="57"/>
      <c r="K2574" s="57">
        <f>PRODUCT(F2574:I2574)</f>
        <v>1</v>
      </c>
      <c r="L2574" s="57"/>
      <c r="M2574" s="58"/>
      <c r="N2574" s="59"/>
      <c r="O2574" s="73"/>
    </row>
    <row r="2575" spans="1:15" x14ac:dyDescent="0.3">
      <c r="A2575" s="52">
        <v>11530</v>
      </c>
      <c r="B2575" s="53"/>
      <c r="C2575" s="54"/>
      <c r="D2575" s="55" t="s">
        <v>91</v>
      </c>
      <c r="E2575" s="63"/>
      <c r="F2575" s="57"/>
      <c r="G2575" s="57"/>
      <c r="H2575" s="57"/>
      <c r="I2575" s="57"/>
      <c r="J2575" s="57"/>
      <c r="K2575" s="57"/>
      <c r="L2575" s="57"/>
      <c r="M2575" s="58"/>
      <c r="N2575" s="59"/>
      <c r="O2575" s="73"/>
    </row>
    <row r="2576" spans="1:15" ht="244.8" x14ac:dyDescent="0.3">
      <c r="A2576" s="52">
        <v>11531</v>
      </c>
      <c r="B2576" s="53"/>
      <c r="C2576" s="54"/>
      <c r="D2576" s="78" t="s">
        <v>1612</v>
      </c>
      <c r="E2576" s="56" t="s">
        <v>89</v>
      </c>
      <c r="F2576" s="57"/>
      <c r="G2576" s="57"/>
      <c r="H2576" s="57"/>
      <c r="I2576" s="57"/>
      <c r="J2576" s="57"/>
      <c r="K2576" s="57"/>
      <c r="L2576" s="57">
        <f>K2577</f>
        <v>2</v>
      </c>
      <c r="M2576" s="58">
        <v>2</v>
      </c>
      <c r="N2576" s="59"/>
      <c r="O2576" s="73">
        <f>+ROUND(M2576*N2576,2)</f>
        <v>0</v>
      </c>
    </row>
    <row r="2577" spans="1:15" x14ac:dyDescent="0.3">
      <c r="A2577" s="52">
        <v>11532</v>
      </c>
      <c r="B2577" s="53"/>
      <c r="C2577" s="54"/>
      <c r="D2577" s="76" t="s">
        <v>1613</v>
      </c>
      <c r="E2577" s="56"/>
      <c r="F2577" s="57">
        <v>2</v>
      </c>
      <c r="G2577" s="57"/>
      <c r="H2577" s="57"/>
      <c r="I2577" s="57"/>
      <c r="J2577" s="57"/>
      <c r="K2577" s="57">
        <f>PRODUCT(F2577:I2577)</f>
        <v>2</v>
      </c>
      <c r="L2577" s="57"/>
      <c r="M2577" s="58"/>
      <c r="N2577" s="59"/>
      <c r="O2577" s="73"/>
    </row>
    <row r="2578" spans="1:15" ht="187.2" x14ac:dyDescent="0.3">
      <c r="A2578" s="52">
        <v>11533</v>
      </c>
      <c r="B2578" s="53"/>
      <c r="C2578" s="54"/>
      <c r="D2578" s="75" t="s">
        <v>1614</v>
      </c>
      <c r="E2578" s="87" t="s">
        <v>89</v>
      </c>
      <c r="F2578" s="88"/>
      <c r="G2578" s="57"/>
      <c r="H2578" s="57"/>
      <c r="I2578" s="57"/>
      <c r="J2578" s="57"/>
      <c r="K2578" s="57"/>
      <c r="L2578" s="57">
        <f>SUM(K2579:K2580)</f>
        <v>2</v>
      </c>
      <c r="M2578" s="58">
        <v>2</v>
      </c>
      <c r="N2578" s="59"/>
      <c r="O2578" s="73">
        <f t="shared" ref="O2578" si="422">+ROUND(M2578*N2578,2)</f>
        <v>0</v>
      </c>
    </row>
    <row r="2579" spans="1:15" x14ac:dyDescent="0.3">
      <c r="A2579" s="52">
        <v>11534</v>
      </c>
      <c r="B2579" s="53"/>
      <c r="C2579" s="54"/>
      <c r="D2579" s="76" t="s">
        <v>1615</v>
      </c>
      <c r="E2579" s="56"/>
      <c r="F2579" s="57">
        <v>1</v>
      </c>
      <c r="G2579" s="57">
        <v>1</v>
      </c>
      <c r="H2579" s="57"/>
      <c r="I2579" s="57"/>
      <c r="J2579" s="57"/>
      <c r="K2579" s="57">
        <f>PRODUCT(F2579:I2579)</f>
        <v>1</v>
      </c>
      <c r="L2579" s="57"/>
      <c r="M2579" s="58"/>
      <c r="N2579" s="59"/>
      <c r="O2579" s="73"/>
    </row>
    <row r="2580" spans="1:15" x14ac:dyDescent="0.3">
      <c r="A2580" s="52">
        <v>11535</v>
      </c>
      <c r="B2580" s="53"/>
      <c r="C2580" s="54"/>
      <c r="D2580" s="76" t="s">
        <v>1616</v>
      </c>
      <c r="E2580" s="63"/>
      <c r="F2580" s="57">
        <v>1</v>
      </c>
      <c r="G2580" s="57">
        <v>1</v>
      </c>
      <c r="H2580" s="57"/>
      <c r="I2580" s="57"/>
      <c r="J2580" s="57"/>
      <c r="K2580" s="57">
        <f>PRODUCT(F2580:I2580)</f>
        <v>1</v>
      </c>
      <c r="L2580" s="57"/>
      <c r="M2580" s="58"/>
      <c r="N2580" s="59"/>
      <c r="O2580" s="73"/>
    </row>
    <row r="2581" spans="1:15" ht="172.8" x14ac:dyDescent="0.3">
      <c r="A2581" s="52">
        <v>11536</v>
      </c>
      <c r="B2581" s="53"/>
      <c r="C2581" s="54"/>
      <c r="D2581" s="75" t="s">
        <v>1617</v>
      </c>
      <c r="E2581" s="87" t="s">
        <v>89</v>
      </c>
      <c r="F2581" s="88"/>
      <c r="G2581" s="57"/>
      <c r="H2581" s="57"/>
      <c r="I2581" s="57"/>
      <c r="J2581" s="57"/>
      <c r="K2581" s="57"/>
      <c r="L2581" s="57">
        <f>SUM(K2582:K2585)</f>
        <v>4</v>
      </c>
      <c r="M2581" s="58">
        <v>4</v>
      </c>
      <c r="N2581" s="59"/>
      <c r="O2581" s="73">
        <f>+ROUND(M2581*N2581,2)</f>
        <v>0</v>
      </c>
    </row>
    <row r="2582" spans="1:15" x14ac:dyDescent="0.3">
      <c r="A2582" s="52">
        <v>11537</v>
      </c>
      <c r="B2582" s="53"/>
      <c r="C2582" s="54"/>
      <c r="D2582" s="76" t="s">
        <v>1618</v>
      </c>
      <c r="E2582" s="87"/>
      <c r="F2582" s="57">
        <v>1</v>
      </c>
      <c r="G2582" s="57">
        <v>1</v>
      </c>
      <c r="H2582" s="57"/>
      <c r="I2582" s="57"/>
      <c r="J2582" s="57"/>
      <c r="K2582" s="57">
        <f>PRODUCT(F2582:I2582)</f>
        <v>1</v>
      </c>
      <c r="L2582" s="57"/>
      <c r="M2582" s="58"/>
      <c r="N2582" s="59"/>
      <c r="O2582" s="73"/>
    </row>
    <row r="2583" spans="1:15" x14ac:dyDescent="0.3">
      <c r="A2583" s="52">
        <v>11538</v>
      </c>
      <c r="B2583" s="53"/>
      <c r="C2583" s="54"/>
      <c r="D2583" s="76" t="s">
        <v>1619</v>
      </c>
      <c r="E2583" s="87"/>
      <c r="F2583" s="57">
        <v>1</v>
      </c>
      <c r="G2583" s="57">
        <v>1</v>
      </c>
      <c r="H2583" s="57"/>
      <c r="I2583" s="57"/>
      <c r="J2583" s="57"/>
      <c r="K2583" s="57">
        <f t="shared" ref="K2583:K2585" si="423">PRODUCT(F2583:I2583)</f>
        <v>1</v>
      </c>
      <c r="L2583" s="57"/>
      <c r="M2583" s="58"/>
      <c r="N2583" s="59"/>
      <c r="O2583" s="73"/>
    </row>
    <row r="2584" spans="1:15" x14ac:dyDescent="0.3">
      <c r="A2584" s="52">
        <v>11539</v>
      </c>
      <c r="B2584" s="53"/>
      <c r="C2584" s="54"/>
      <c r="D2584" s="76" t="s">
        <v>1620</v>
      </c>
      <c r="E2584" s="87"/>
      <c r="F2584" s="57">
        <v>1</v>
      </c>
      <c r="G2584" s="57">
        <v>1</v>
      </c>
      <c r="H2584" s="57"/>
      <c r="I2584" s="57"/>
      <c r="J2584" s="57"/>
      <c r="K2584" s="57">
        <f t="shared" si="423"/>
        <v>1</v>
      </c>
      <c r="L2584" s="57"/>
      <c r="M2584" s="58"/>
      <c r="N2584" s="59"/>
      <c r="O2584" s="73"/>
    </row>
    <row r="2585" spans="1:15" x14ac:dyDescent="0.3">
      <c r="A2585" s="52">
        <v>11540</v>
      </c>
      <c r="B2585" s="53"/>
      <c r="C2585" s="54"/>
      <c r="D2585" s="76" t="s">
        <v>1621</v>
      </c>
      <c r="E2585" s="63"/>
      <c r="F2585" s="57">
        <v>1</v>
      </c>
      <c r="G2585" s="57">
        <v>1</v>
      </c>
      <c r="H2585" s="57"/>
      <c r="I2585" s="57"/>
      <c r="J2585" s="57"/>
      <c r="K2585" s="57">
        <f t="shared" si="423"/>
        <v>1</v>
      </c>
      <c r="L2585" s="57"/>
      <c r="M2585" s="58"/>
      <c r="N2585" s="59"/>
      <c r="O2585" s="73"/>
    </row>
    <row r="2586" spans="1:15" x14ac:dyDescent="0.3">
      <c r="A2586" s="52">
        <v>11541</v>
      </c>
      <c r="B2586" s="53"/>
      <c r="C2586" s="54"/>
      <c r="D2586" s="55" t="s">
        <v>1271</v>
      </c>
      <c r="E2586" s="56"/>
      <c r="F2586" s="57"/>
      <c r="G2586" s="57"/>
      <c r="H2586" s="57"/>
      <c r="I2586" s="57"/>
      <c r="J2586" s="57"/>
      <c r="K2586" s="57"/>
      <c r="L2586" s="57"/>
      <c r="M2586" s="58"/>
      <c r="N2586" s="59"/>
      <c r="O2586" s="73"/>
    </row>
    <row r="2587" spans="1:15" ht="115.2" x14ac:dyDescent="0.3">
      <c r="A2587" s="52">
        <v>11542</v>
      </c>
      <c r="B2587" s="53"/>
      <c r="C2587" s="54"/>
      <c r="D2587" s="60" t="s">
        <v>1273</v>
      </c>
      <c r="E2587" s="56" t="s">
        <v>36</v>
      </c>
      <c r="F2587" s="57"/>
      <c r="G2587" s="57"/>
      <c r="H2587" s="57"/>
      <c r="I2587" s="57"/>
      <c r="J2587" s="57"/>
      <c r="K2587" s="57"/>
      <c r="L2587" s="57">
        <f>SUM(J2588:J2589)</f>
        <v>801.87739999999997</v>
      </c>
      <c r="M2587" s="58">
        <v>777.72299999999996</v>
      </c>
      <c r="N2587" s="59"/>
      <c r="O2587" s="73">
        <f t="shared" ref="O2587" si="424">+ROUND(M2587*N2587,2)</f>
        <v>0</v>
      </c>
    </row>
    <row r="2588" spans="1:15" x14ac:dyDescent="0.3">
      <c r="A2588" s="52">
        <v>11543</v>
      </c>
      <c r="B2588" s="53"/>
      <c r="C2588" s="54"/>
      <c r="D2588" s="76" t="s">
        <v>1274</v>
      </c>
      <c r="E2588" s="56"/>
      <c r="F2588" s="57">
        <v>1</v>
      </c>
      <c r="G2588" s="57">
        <v>29.66</v>
      </c>
      <c r="H2588" s="57"/>
      <c r="I2588" s="57">
        <v>0.6</v>
      </c>
      <c r="J2588" s="57">
        <f t="shared" ref="J2588:J2589" si="425">PRODUCT(F2588:I2588)</f>
        <v>17.795999999999999</v>
      </c>
      <c r="K2588" s="57"/>
      <c r="L2588" s="57"/>
      <c r="M2588" s="58"/>
      <c r="N2588" s="59"/>
      <c r="O2588" s="73"/>
    </row>
    <row r="2589" spans="1:15" x14ac:dyDescent="0.3">
      <c r="A2589" s="52">
        <v>11544</v>
      </c>
      <c r="B2589" s="53"/>
      <c r="C2589" s="54"/>
      <c r="D2589" s="76" t="s">
        <v>1275</v>
      </c>
      <c r="E2589" s="56"/>
      <c r="F2589" s="57">
        <v>1</v>
      </c>
      <c r="G2589" s="57">
        <v>55.216999999999999</v>
      </c>
      <c r="H2589" s="57">
        <v>14.2</v>
      </c>
      <c r="I2589" s="57"/>
      <c r="J2589" s="57">
        <f t="shared" si="425"/>
        <v>784.08139999999992</v>
      </c>
      <c r="K2589" s="57"/>
      <c r="L2589" s="57"/>
      <c r="M2589" s="58"/>
      <c r="N2589" s="59"/>
      <c r="O2589" s="73"/>
    </row>
    <row r="2590" spans="1:15" x14ac:dyDescent="0.3">
      <c r="A2590" s="52">
        <v>11545</v>
      </c>
      <c r="B2590" s="53" t="s">
        <v>21</v>
      </c>
      <c r="C2590" s="61" t="s">
        <v>1622</v>
      </c>
      <c r="D2590" s="62" t="s">
        <v>1623</v>
      </c>
      <c r="E2590" s="63"/>
      <c r="F2590" s="86"/>
      <c r="G2590" s="64"/>
      <c r="H2590" s="64"/>
      <c r="I2590" s="64"/>
      <c r="J2590" s="64"/>
      <c r="K2590" s="65">
        <f>SUM(O2590:O2843)</f>
        <v>0</v>
      </c>
      <c r="L2590" s="64"/>
      <c r="M2590" s="66"/>
      <c r="N2590" s="67"/>
      <c r="O2590" s="67"/>
    </row>
    <row r="2591" spans="1:15" x14ac:dyDescent="0.3">
      <c r="A2591" s="52">
        <v>11546</v>
      </c>
      <c r="B2591" s="53" t="s">
        <v>21</v>
      </c>
      <c r="C2591" s="54" t="s">
        <v>1624</v>
      </c>
      <c r="D2591" s="55" t="s">
        <v>1625</v>
      </c>
      <c r="E2591" s="96"/>
      <c r="F2591" s="98"/>
      <c r="G2591" s="57"/>
      <c r="H2591" s="57"/>
      <c r="I2591" s="57"/>
      <c r="J2591" s="57"/>
      <c r="K2591" s="57"/>
      <c r="L2591" s="57"/>
      <c r="M2591" s="58"/>
      <c r="N2591" s="59"/>
      <c r="O2591" s="59"/>
    </row>
    <row r="2592" spans="1:15" x14ac:dyDescent="0.3">
      <c r="A2592" s="52">
        <v>11547</v>
      </c>
      <c r="B2592" s="53" t="s">
        <v>21</v>
      </c>
      <c r="C2592" s="54" t="s">
        <v>1626</v>
      </c>
      <c r="D2592" s="55" t="s">
        <v>1070</v>
      </c>
      <c r="E2592" s="96"/>
      <c r="F2592" s="98"/>
      <c r="G2592" s="57"/>
      <c r="H2592" s="57"/>
      <c r="I2592" s="57"/>
      <c r="J2592" s="57"/>
      <c r="K2592" s="57"/>
      <c r="L2592" s="57"/>
      <c r="M2592" s="58"/>
      <c r="N2592" s="59"/>
      <c r="O2592" s="59"/>
    </row>
    <row r="2593" spans="1:15" x14ac:dyDescent="0.3">
      <c r="A2593" s="52">
        <v>11548</v>
      </c>
      <c r="B2593" s="53" t="s">
        <v>21</v>
      </c>
      <c r="C2593" s="54" t="s">
        <v>1627</v>
      </c>
      <c r="D2593" s="55" t="s">
        <v>33</v>
      </c>
      <c r="E2593" s="63"/>
      <c r="F2593" s="57"/>
      <c r="G2593" s="57"/>
      <c r="H2593" s="57"/>
      <c r="I2593" s="57"/>
      <c r="J2593" s="57"/>
      <c r="K2593" s="57"/>
      <c r="L2593" s="57"/>
      <c r="M2593" s="66"/>
      <c r="N2593" s="67"/>
      <c r="O2593" s="67"/>
    </row>
    <row r="2594" spans="1:15" ht="115.2" x14ac:dyDescent="0.3">
      <c r="A2594" s="52">
        <v>11549</v>
      </c>
      <c r="B2594" s="53"/>
      <c r="C2594" s="54"/>
      <c r="D2594" s="60" t="s">
        <v>44</v>
      </c>
      <c r="E2594" s="63" t="s">
        <v>36</v>
      </c>
      <c r="F2594" s="57"/>
      <c r="G2594" s="57"/>
      <c r="H2594" s="57"/>
      <c r="I2594" s="57"/>
      <c r="J2594" s="57"/>
      <c r="K2594" s="57"/>
      <c r="L2594" s="57">
        <f>K2595</f>
        <v>4.0500000000000007</v>
      </c>
      <c r="M2594" s="58">
        <v>4.05</v>
      </c>
      <c r="N2594" s="59"/>
      <c r="O2594" s="73">
        <f>+ROUND(M2594*N2594,2)</f>
        <v>0</v>
      </c>
    </row>
    <row r="2595" spans="1:15" x14ac:dyDescent="0.3">
      <c r="A2595" s="52">
        <v>11550</v>
      </c>
      <c r="B2595" s="53"/>
      <c r="C2595" s="54"/>
      <c r="D2595" s="76" t="s">
        <v>1628</v>
      </c>
      <c r="E2595" s="63"/>
      <c r="F2595" s="57">
        <v>1</v>
      </c>
      <c r="G2595" s="57">
        <v>1.5</v>
      </c>
      <c r="H2595" s="57"/>
      <c r="I2595" s="57">
        <v>2.7</v>
      </c>
      <c r="J2595" s="57"/>
      <c r="K2595" s="57">
        <f>PRODUCT(F2595:I2595)</f>
        <v>4.0500000000000007</v>
      </c>
      <c r="L2595" s="57"/>
      <c r="M2595" s="58"/>
      <c r="N2595" s="59"/>
      <c r="O2595" s="73"/>
    </row>
    <row r="2596" spans="1:15" ht="72" x14ac:dyDescent="0.3">
      <c r="A2596" s="52">
        <v>11551</v>
      </c>
      <c r="B2596" s="53"/>
      <c r="C2596" s="54"/>
      <c r="D2596" s="75" t="s">
        <v>1075</v>
      </c>
      <c r="E2596" s="63" t="s">
        <v>36</v>
      </c>
      <c r="F2596" s="57"/>
      <c r="G2596" s="57"/>
      <c r="H2596" s="57"/>
      <c r="I2596" s="57"/>
      <c r="J2596" s="57"/>
      <c r="K2596" s="57"/>
      <c r="L2596" s="57">
        <f>K2597</f>
        <v>15.984075000000001</v>
      </c>
      <c r="M2596" s="58">
        <v>15.984</v>
      </c>
      <c r="N2596" s="59"/>
      <c r="O2596" s="73">
        <f>+ROUND(M2596*N2596,2)</f>
        <v>0</v>
      </c>
    </row>
    <row r="2597" spans="1:15" x14ac:dyDescent="0.3">
      <c r="A2597" s="52">
        <v>11552</v>
      </c>
      <c r="B2597" s="53"/>
      <c r="C2597" s="54"/>
      <c r="D2597" s="76" t="s">
        <v>1628</v>
      </c>
      <c r="E2597" s="63"/>
      <c r="F2597" s="57">
        <v>1</v>
      </c>
      <c r="G2597" s="57">
        <f>((4.965+4.486)*1.15)+1.575+2.318+(1.605*0.9*0.15)+(4.3*0.9*0.15)+(3.15*0.9*0.15)</f>
        <v>15.984075000000001</v>
      </c>
      <c r="H2597" s="57"/>
      <c r="I2597" s="57"/>
      <c r="J2597" s="57"/>
      <c r="K2597" s="57">
        <f>PRODUCT(F2597:I2597)</f>
        <v>15.984075000000001</v>
      </c>
      <c r="L2597" s="57"/>
      <c r="M2597" s="58"/>
      <c r="N2597" s="59"/>
      <c r="O2597" s="73"/>
    </row>
    <row r="2598" spans="1:15" ht="43.2" x14ac:dyDescent="0.3">
      <c r="A2598" s="52">
        <v>11553</v>
      </c>
      <c r="B2598" s="53"/>
      <c r="C2598" s="54"/>
      <c r="D2598" s="60" t="s">
        <v>1078</v>
      </c>
      <c r="E2598" s="63" t="s">
        <v>36</v>
      </c>
      <c r="F2598" s="57"/>
      <c r="G2598" s="57"/>
      <c r="H2598" s="57"/>
      <c r="I2598" s="57"/>
      <c r="J2598" s="57"/>
      <c r="K2598" s="57"/>
      <c r="L2598" s="57">
        <f>K2599</f>
        <v>24.84</v>
      </c>
      <c r="M2598" s="58">
        <v>24.84</v>
      </c>
      <c r="N2598" s="59"/>
      <c r="O2598" s="73">
        <f>+ROUND(M2598*N2598,2)</f>
        <v>0</v>
      </c>
    </row>
    <row r="2599" spans="1:15" x14ac:dyDescent="0.3">
      <c r="A2599" s="52">
        <v>11554</v>
      </c>
      <c r="B2599" s="53"/>
      <c r="C2599" s="72"/>
      <c r="D2599" s="76" t="s">
        <v>1628</v>
      </c>
      <c r="E2599" s="63"/>
      <c r="F2599" s="57">
        <v>1</v>
      </c>
      <c r="G2599" s="57">
        <f>(1.6+6.9+1.85)*2.4</f>
        <v>24.84</v>
      </c>
      <c r="H2599" s="57"/>
      <c r="I2599" s="57"/>
      <c r="J2599" s="57"/>
      <c r="K2599" s="57">
        <f>PRODUCT(F2599:I2599)</f>
        <v>24.84</v>
      </c>
      <c r="L2599" s="57"/>
      <c r="M2599" s="58"/>
      <c r="N2599" s="59"/>
      <c r="O2599" s="73"/>
    </row>
    <row r="2600" spans="1:15" ht="43.2" x14ac:dyDescent="0.3">
      <c r="A2600" s="52">
        <v>11555</v>
      </c>
      <c r="B2600" s="53"/>
      <c r="C2600" s="72"/>
      <c r="D2600" s="60" t="s">
        <v>1080</v>
      </c>
      <c r="E2600" s="63" t="s">
        <v>36</v>
      </c>
      <c r="F2600" s="57"/>
      <c r="G2600" s="57"/>
      <c r="H2600" s="57"/>
      <c r="I2600" s="57"/>
      <c r="J2600" s="57"/>
      <c r="K2600" s="57"/>
      <c r="L2600" s="57">
        <f>K2601</f>
        <v>52</v>
      </c>
      <c r="M2600" s="58">
        <v>52</v>
      </c>
      <c r="N2600" s="59"/>
      <c r="O2600" s="73">
        <f>+ROUND(M2600*N2600,2)</f>
        <v>0</v>
      </c>
    </row>
    <row r="2601" spans="1:15" x14ac:dyDescent="0.3">
      <c r="A2601" s="52">
        <v>11556</v>
      </c>
      <c r="B2601" s="53"/>
      <c r="C2601" s="72"/>
      <c r="D2601" s="76" t="s">
        <v>1628</v>
      </c>
      <c r="E2601" s="63"/>
      <c r="F2601" s="57">
        <v>2</v>
      </c>
      <c r="G2601" s="57">
        <v>26</v>
      </c>
      <c r="H2601" s="57"/>
      <c r="I2601" s="57"/>
      <c r="J2601" s="57"/>
      <c r="K2601" s="57">
        <f>PRODUCT(F2601:I2601)</f>
        <v>52</v>
      </c>
      <c r="L2601" s="57"/>
      <c r="M2601" s="58"/>
      <c r="N2601" s="59"/>
      <c r="O2601" s="73"/>
    </row>
    <row r="2602" spans="1:15" x14ac:dyDescent="0.3">
      <c r="A2602" s="52">
        <v>11557</v>
      </c>
      <c r="B2602" s="53" t="s">
        <v>21</v>
      </c>
      <c r="C2602" s="54" t="s">
        <v>1629</v>
      </c>
      <c r="D2602" s="55" t="s">
        <v>55</v>
      </c>
      <c r="E2602" s="63"/>
      <c r="F2602" s="57"/>
      <c r="G2602" s="57"/>
      <c r="H2602" s="57"/>
      <c r="I2602" s="57"/>
      <c r="J2602" s="57"/>
      <c r="K2602" s="57"/>
      <c r="L2602" s="57"/>
      <c r="M2602" s="66"/>
      <c r="N2602" s="67"/>
      <c r="O2602" s="67"/>
    </row>
    <row r="2603" spans="1:15" x14ac:dyDescent="0.3">
      <c r="A2603" s="52">
        <v>11558</v>
      </c>
      <c r="B2603" s="53" t="s">
        <v>21</v>
      </c>
      <c r="C2603" s="54" t="s">
        <v>1630</v>
      </c>
      <c r="D2603" s="55" t="s">
        <v>57</v>
      </c>
      <c r="E2603" s="63"/>
      <c r="F2603" s="57"/>
      <c r="G2603" s="57"/>
      <c r="H2603" s="57"/>
      <c r="I2603" s="57"/>
      <c r="J2603" s="57"/>
      <c r="K2603" s="57"/>
      <c r="L2603" s="57"/>
      <c r="M2603" s="66"/>
      <c r="N2603" s="67"/>
      <c r="O2603" s="67"/>
    </row>
    <row r="2604" spans="1:15" ht="244.8" x14ac:dyDescent="0.3">
      <c r="A2604" s="52">
        <v>11559</v>
      </c>
      <c r="B2604" s="53"/>
      <c r="C2604" s="54"/>
      <c r="D2604" s="75" t="s">
        <v>1631</v>
      </c>
      <c r="E2604" s="63" t="s">
        <v>89</v>
      </c>
      <c r="F2604" s="57">
        <v>1</v>
      </c>
      <c r="G2604" s="57"/>
      <c r="H2604" s="57"/>
      <c r="I2604" s="57"/>
      <c r="J2604" s="57">
        <f t="shared" ref="J2604:J2605" si="426">PRODUCT(F2604:I2604)</f>
        <v>1</v>
      </c>
      <c r="K2604" s="57"/>
      <c r="L2604" s="57">
        <f>+J2604</f>
        <v>1</v>
      </c>
      <c r="M2604" s="58">
        <v>1</v>
      </c>
      <c r="N2604" s="59"/>
      <c r="O2604" s="73">
        <f>+ROUND(M2604*N2604,2)</f>
        <v>0</v>
      </c>
    </row>
    <row r="2605" spans="1:15" ht="244.8" x14ac:dyDescent="0.3">
      <c r="A2605" s="52">
        <v>11560</v>
      </c>
      <c r="B2605" s="53"/>
      <c r="C2605" s="54"/>
      <c r="D2605" s="75" t="s">
        <v>1632</v>
      </c>
      <c r="E2605" s="63" t="s">
        <v>89</v>
      </c>
      <c r="F2605" s="57">
        <v>1</v>
      </c>
      <c r="G2605" s="57"/>
      <c r="H2605" s="57"/>
      <c r="I2605" s="57"/>
      <c r="J2605" s="57">
        <f t="shared" si="426"/>
        <v>1</v>
      </c>
      <c r="K2605" s="57"/>
      <c r="L2605" s="57">
        <f>+J2605</f>
        <v>1</v>
      </c>
      <c r="M2605" s="58">
        <v>1</v>
      </c>
      <c r="N2605" s="59"/>
      <c r="O2605" s="73">
        <f>+ROUND(M2605*N2605,2)</f>
        <v>0</v>
      </c>
    </row>
    <row r="2606" spans="1:15" x14ac:dyDescent="0.3">
      <c r="A2606" s="52">
        <v>11561</v>
      </c>
      <c r="B2606" s="53"/>
      <c r="C2606" s="54"/>
      <c r="D2606" s="55" t="s">
        <v>70</v>
      </c>
      <c r="E2606" s="63"/>
      <c r="F2606" s="57"/>
      <c r="G2606" s="57"/>
      <c r="H2606" s="57"/>
      <c r="I2606" s="57"/>
      <c r="J2606" s="57"/>
      <c r="K2606" s="57"/>
      <c r="L2606" s="57"/>
      <c r="M2606" s="66"/>
      <c r="N2606" s="67"/>
      <c r="O2606" s="67"/>
    </row>
    <row r="2607" spans="1:15" ht="86.4" x14ac:dyDescent="0.3">
      <c r="A2607" s="52">
        <v>11562</v>
      </c>
      <c r="B2607" s="53"/>
      <c r="C2607" s="54"/>
      <c r="D2607" s="75" t="s">
        <v>1633</v>
      </c>
      <c r="E2607" s="63" t="s">
        <v>36</v>
      </c>
      <c r="F2607" s="57">
        <v>1</v>
      </c>
      <c r="G2607" s="57">
        <v>11.8</v>
      </c>
      <c r="H2607" s="57">
        <v>1.9</v>
      </c>
      <c r="I2607" s="57"/>
      <c r="J2607" s="57">
        <f t="shared" ref="J2607" si="427">PRODUCT(F2607:I2607)</f>
        <v>22.42</v>
      </c>
      <c r="K2607" s="57"/>
      <c r="L2607" s="57">
        <f>+J2607</f>
        <v>22.42</v>
      </c>
      <c r="M2607" s="58">
        <v>22.42</v>
      </c>
      <c r="N2607" s="59"/>
      <c r="O2607" s="73">
        <f>+ROUND(M2607*N2607,2)</f>
        <v>0</v>
      </c>
    </row>
    <row r="2608" spans="1:15" x14ac:dyDescent="0.3">
      <c r="A2608" s="52">
        <v>11563</v>
      </c>
      <c r="B2608" s="53"/>
      <c r="C2608" s="54"/>
      <c r="D2608" s="55" t="s">
        <v>74</v>
      </c>
      <c r="E2608" s="63"/>
      <c r="F2608" s="57"/>
      <c r="G2608" s="57"/>
      <c r="H2608" s="57"/>
      <c r="I2608" s="57"/>
      <c r="J2608" s="57"/>
      <c r="K2608" s="57"/>
      <c r="L2608" s="57"/>
      <c r="M2608" s="66"/>
      <c r="N2608" s="67"/>
      <c r="O2608" s="67"/>
    </row>
    <row r="2609" spans="1:15" ht="172.8" x14ac:dyDescent="0.3">
      <c r="A2609" s="52">
        <v>11564</v>
      </c>
      <c r="B2609" s="53"/>
      <c r="C2609" s="54"/>
      <c r="D2609" s="75" t="s">
        <v>76</v>
      </c>
      <c r="E2609" s="63" t="s">
        <v>36</v>
      </c>
      <c r="F2609" s="57"/>
      <c r="G2609" s="57"/>
      <c r="H2609" s="57"/>
      <c r="I2609" s="57"/>
      <c r="J2609" s="57"/>
      <c r="K2609" s="57">
        <f>SUM(J2610:J2612)</f>
        <v>14.827499999999999</v>
      </c>
      <c r="L2609" s="57">
        <f>K2609</f>
        <v>14.827499999999999</v>
      </c>
      <c r="M2609" s="58">
        <v>14.827999999999999</v>
      </c>
      <c r="N2609" s="59"/>
      <c r="O2609" s="73">
        <f>+ROUND(M2609*N2609,2)</f>
        <v>0</v>
      </c>
    </row>
    <row r="2610" spans="1:15" x14ac:dyDescent="0.3">
      <c r="A2610" s="52">
        <v>11565</v>
      </c>
      <c r="B2610" s="53"/>
      <c r="C2610" s="54"/>
      <c r="D2610" s="76" t="s">
        <v>394</v>
      </c>
      <c r="E2610" s="63"/>
      <c r="F2610" s="57">
        <v>1</v>
      </c>
      <c r="G2610" s="57">
        <v>1.45</v>
      </c>
      <c r="H2610" s="57">
        <v>1.45</v>
      </c>
      <c r="I2610" s="57"/>
      <c r="J2610" s="57">
        <f>PRODUCT(F2610:I2610)</f>
        <v>2.1025</v>
      </c>
      <c r="K2610" s="57"/>
      <c r="L2610" s="57"/>
      <c r="M2610" s="58"/>
      <c r="N2610" s="59"/>
      <c r="O2610" s="73"/>
    </row>
    <row r="2611" spans="1:15" x14ac:dyDescent="0.3">
      <c r="A2611" s="52">
        <v>11566</v>
      </c>
      <c r="B2611" s="53"/>
      <c r="C2611" s="54"/>
      <c r="D2611" s="76" t="s">
        <v>394</v>
      </c>
      <c r="E2611" s="63"/>
      <c r="F2611" s="57">
        <v>1</v>
      </c>
      <c r="G2611" s="57">
        <v>1.75</v>
      </c>
      <c r="H2611" s="57">
        <v>2.2999999999999998</v>
      </c>
      <c r="I2611" s="57"/>
      <c r="J2611" s="57">
        <f>PRODUCT(F2611:I2611)</f>
        <v>4.0249999999999995</v>
      </c>
      <c r="K2611" s="57"/>
      <c r="L2611" s="57"/>
      <c r="M2611" s="58"/>
      <c r="N2611" s="59"/>
      <c r="O2611" s="73"/>
    </row>
    <row r="2612" spans="1:15" x14ac:dyDescent="0.3">
      <c r="A2612" s="52">
        <v>11567</v>
      </c>
      <c r="B2612" s="53"/>
      <c r="C2612" s="54"/>
      <c r="D2612" s="76" t="s">
        <v>1091</v>
      </c>
      <c r="E2612" s="56"/>
      <c r="F2612" s="57">
        <f>10+10</f>
        <v>20</v>
      </c>
      <c r="G2612" s="57">
        <v>1.45</v>
      </c>
      <c r="H2612" s="57">
        <v>0.3</v>
      </c>
      <c r="I2612" s="57"/>
      <c r="J2612" s="57">
        <f>PRODUCT(F2612:I2612)</f>
        <v>8.6999999999999993</v>
      </c>
      <c r="K2612" s="57"/>
      <c r="L2612" s="57"/>
      <c r="M2612" s="58"/>
      <c r="N2612" s="59"/>
      <c r="O2612" s="73"/>
    </row>
    <row r="2613" spans="1:15" ht="115.2" x14ac:dyDescent="0.3">
      <c r="A2613" s="52">
        <v>11568</v>
      </c>
      <c r="B2613" s="53"/>
      <c r="C2613" s="54"/>
      <c r="D2613" s="75" t="s">
        <v>1093</v>
      </c>
      <c r="E2613" s="63" t="s">
        <v>36</v>
      </c>
      <c r="F2613" s="57"/>
      <c r="G2613" s="57"/>
      <c r="H2613" s="57"/>
      <c r="I2613" s="57"/>
      <c r="J2613" s="57"/>
      <c r="K2613" s="57">
        <f>SUM(J2614:J2617)</f>
        <v>20.767499999999998</v>
      </c>
      <c r="L2613" s="57">
        <f>K2613</f>
        <v>20.767499999999998</v>
      </c>
      <c r="M2613" s="58">
        <v>20.768000000000001</v>
      </c>
      <c r="N2613" s="59"/>
      <c r="O2613" s="73">
        <f>+ROUND(M2613*N2613,2)</f>
        <v>0</v>
      </c>
    </row>
    <row r="2614" spans="1:15" x14ac:dyDescent="0.3">
      <c r="A2614" s="52">
        <v>11569</v>
      </c>
      <c r="B2614" s="53"/>
      <c r="C2614" s="54"/>
      <c r="D2614" s="76" t="s">
        <v>394</v>
      </c>
      <c r="E2614" s="63"/>
      <c r="F2614" s="57">
        <v>1</v>
      </c>
      <c r="G2614" s="57">
        <v>1.45</v>
      </c>
      <c r="H2614" s="57">
        <v>1.45</v>
      </c>
      <c r="I2614" s="57"/>
      <c r="J2614" s="57">
        <f>PRODUCT(F2614:I2614)</f>
        <v>2.1025</v>
      </c>
      <c r="K2614" s="57"/>
      <c r="L2614" s="57"/>
      <c r="M2614" s="58"/>
      <c r="N2614" s="59"/>
      <c r="O2614" s="73"/>
    </row>
    <row r="2615" spans="1:15" x14ac:dyDescent="0.3">
      <c r="A2615" s="52">
        <v>11570</v>
      </c>
      <c r="B2615" s="53"/>
      <c r="C2615" s="54"/>
      <c r="D2615" s="76" t="s">
        <v>394</v>
      </c>
      <c r="E2615" s="63"/>
      <c r="F2615" s="57">
        <v>1</v>
      </c>
      <c r="G2615" s="57">
        <v>1.75</v>
      </c>
      <c r="H2615" s="57">
        <v>2.2999999999999998</v>
      </c>
      <c r="I2615" s="57"/>
      <c r="J2615" s="57">
        <f>PRODUCT(F2615:I2615)</f>
        <v>4.0249999999999995</v>
      </c>
      <c r="K2615" s="57"/>
      <c r="L2615" s="57"/>
      <c r="M2615" s="58"/>
      <c r="N2615" s="59"/>
      <c r="O2615" s="73"/>
    </row>
    <row r="2616" spans="1:15" x14ac:dyDescent="0.3">
      <c r="A2616" s="52">
        <v>11571</v>
      </c>
      <c r="B2616" s="53"/>
      <c r="C2616" s="54"/>
      <c r="D2616" s="76" t="s">
        <v>393</v>
      </c>
      <c r="E2616" s="56"/>
      <c r="F2616" s="57">
        <f>10+10</f>
        <v>20</v>
      </c>
      <c r="G2616" s="57">
        <v>1.45</v>
      </c>
      <c r="H2616" s="57">
        <v>0.3</v>
      </c>
      <c r="I2616" s="57"/>
      <c r="J2616" s="57">
        <f>PRODUCT(F2616:I2616)</f>
        <v>8.6999999999999993</v>
      </c>
      <c r="K2616" s="57"/>
      <c r="L2616" s="57"/>
      <c r="M2616" s="58"/>
      <c r="N2616" s="59"/>
      <c r="O2616" s="73"/>
    </row>
    <row r="2617" spans="1:15" x14ac:dyDescent="0.3">
      <c r="A2617" s="52">
        <v>11572</v>
      </c>
      <c r="B2617" s="53"/>
      <c r="C2617" s="54"/>
      <c r="D2617" s="76" t="s">
        <v>399</v>
      </c>
      <c r="E2617" s="56"/>
      <c r="F2617" s="57">
        <v>22</v>
      </c>
      <c r="G2617" s="57">
        <v>1.5</v>
      </c>
      <c r="H2617" s="57">
        <v>0.18</v>
      </c>
      <c r="I2617" s="57"/>
      <c r="J2617" s="57">
        <f t="shared" ref="J2617" si="428">PRODUCT(F2617:I2617)</f>
        <v>5.9399999999999995</v>
      </c>
      <c r="K2617" s="57"/>
      <c r="L2617" s="57"/>
      <c r="M2617" s="58"/>
      <c r="N2617" s="59"/>
      <c r="O2617" s="73"/>
    </row>
    <row r="2618" spans="1:15" x14ac:dyDescent="0.3">
      <c r="A2618" s="52">
        <v>11573</v>
      </c>
      <c r="B2618" s="53"/>
      <c r="C2618" s="54"/>
      <c r="D2618" s="55" t="s">
        <v>408</v>
      </c>
      <c r="E2618" s="63"/>
      <c r="F2618" s="57"/>
      <c r="G2618" s="57"/>
      <c r="H2618" s="57"/>
      <c r="I2618" s="57"/>
      <c r="J2618" s="57"/>
      <c r="K2618" s="57"/>
      <c r="L2618" s="57"/>
      <c r="M2618" s="66"/>
      <c r="N2618" s="67"/>
      <c r="O2618" s="67"/>
    </row>
    <row r="2619" spans="1:15" ht="72" x14ac:dyDescent="0.3">
      <c r="A2619" s="52">
        <v>11574</v>
      </c>
      <c r="B2619" s="53"/>
      <c r="C2619" s="54"/>
      <c r="D2619" s="75" t="s">
        <v>1096</v>
      </c>
      <c r="E2619" s="87" t="s">
        <v>84</v>
      </c>
      <c r="F2619" s="88">
        <v>1</v>
      </c>
      <c r="G2619" s="57">
        <v>10.4</v>
      </c>
      <c r="H2619" s="57"/>
      <c r="I2619" s="57"/>
      <c r="J2619" s="57"/>
      <c r="K2619" s="57">
        <f>PRODUCT(F2619:I2619)</f>
        <v>10.4</v>
      </c>
      <c r="L2619" s="57">
        <f>K2619</f>
        <v>10.4</v>
      </c>
      <c r="M2619" s="58">
        <v>10.4</v>
      </c>
      <c r="N2619" s="59"/>
      <c r="O2619" s="73">
        <f>+ROUND(M2619*N2619,2)</f>
        <v>0</v>
      </c>
    </row>
    <row r="2620" spans="1:15" x14ac:dyDescent="0.3">
      <c r="A2620" s="52">
        <v>11575</v>
      </c>
      <c r="B2620" s="53" t="s">
        <v>21</v>
      </c>
      <c r="C2620" s="54" t="s">
        <v>1634</v>
      </c>
      <c r="D2620" s="55" t="s">
        <v>974</v>
      </c>
      <c r="E2620" s="96"/>
      <c r="F2620" s="98"/>
      <c r="G2620" s="57"/>
      <c r="H2620" s="57"/>
      <c r="I2620" s="57"/>
      <c r="J2620" s="57"/>
      <c r="K2620" s="57"/>
      <c r="L2620" s="57"/>
      <c r="M2620" s="58"/>
      <c r="N2620" s="59"/>
      <c r="O2620" s="59"/>
    </row>
    <row r="2621" spans="1:15" x14ac:dyDescent="0.3">
      <c r="A2621" s="52">
        <v>11576</v>
      </c>
      <c r="B2621" s="53" t="s">
        <v>21</v>
      </c>
      <c r="C2621" s="54" t="s">
        <v>1635</v>
      </c>
      <c r="D2621" s="55" t="s">
        <v>33</v>
      </c>
      <c r="E2621" s="63"/>
      <c r="F2621" s="57"/>
      <c r="G2621" s="57"/>
      <c r="H2621" s="57"/>
      <c r="I2621" s="57"/>
      <c r="J2621" s="57"/>
      <c r="K2621" s="57"/>
      <c r="L2621" s="57"/>
      <c r="M2621" s="66"/>
      <c r="N2621" s="67"/>
      <c r="O2621" s="67"/>
    </row>
    <row r="2622" spans="1:15" ht="43.2" x14ac:dyDescent="0.3">
      <c r="A2622" s="52">
        <v>11577</v>
      </c>
      <c r="B2622" s="53"/>
      <c r="C2622" s="54"/>
      <c r="D2622" s="60" t="s">
        <v>239</v>
      </c>
      <c r="E2622" s="63" t="s">
        <v>36</v>
      </c>
      <c r="F2622" s="57"/>
      <c r="G2622" s="57"/>
      <c r="H2622" s="57"/>
      <c r="I2622" s="57"/>
      <c r="J2622" s="57"/>
      <c r="K2622" s="57"/>
      <c r="L2622" s="57">
        <f>SUM(K2623:K2625)</f>
        <v>66.812000000000012</v>
      </c>
      <c r="M2622" s="58">
        <v>66.811999999999998</v>
      </c>
      <c r="N2622" s="59"/>
      <c r="O2622" s="73">
        <f>+ROUND(M2622*N2622,2)</f>
        <v>0</v>
      </c>
    </row>
    <row r="2623" spans="1:15" x14ac:dyDescent="0.3">
      <c r="A2623" s="52">
        <v>11578</v>
      </c>
      <c r="B2623" s="53"/>
      <c r="C2623" s="54"/>
      <c r="D2623" s="76" t="s">
        <v>1636</v>
      </c>
      <c r="E2623" s="63"/>
      <c r="F2623" s="57">
        <v>1</v>
      </c>
      <c r="G2623" s="57">
        <v>28.141999999999999</v>
      </c>
      <c r="H2623" s="57"/>
      <c r="I2623" s="57"/>
      <c r="J2623" s="57"/>
      <c r="K2623" s="57">
        <f>PRODUCT(F2623:I2623)</f>
        <v>28.141999999999999</v>
      </c>
      <c r="L2623" s="57"/>
      <c r="M2623" s="58"/>
      <c r="N2623" s="59"/>
      <c r="O2623" s="73"/>
    </row>
    <row r="2624" spans="1:15" x14ac:dyDescent="0.3">
      <c r="A2624" s="52">
        <v>11579</v>
      </c>
      <c r="B2624" s="53"/>
      <c r="C2624" s="54"/>
      <c r="D2624" s="76" t="s">
        <v>1637</v>
      </c>
      <c r="E2624" s="63"/>
      <c r="F2624" s="57">
        <v>1</v>
      </c>
      <c r="G2624" s="57">
        <v>19.335000000000001</v>
      </c>
      <c r="H2624" s="57"/>
      <c r="I2624" s="57"/>
      <c r="J2624" s="57"/>
      <c r="K2624" s="57">
        <f>PRODUCT(F2624:I2624)</f>
        <v>19.335000000000001</v>
      </c>
      <c r="L2624" s="57"/>
      <c r="M2624" s="58"/>
      <c r="N2624" s="59"/>
      <c r="O2624" s="73"/>
    </row>
    <row r="2625" spans="1:15" x14ac:dyDescent="0.3">
      <c r="A2625" s="52">
        <v>11580</v>
      </c>
      <c r="B2625" s="53"/>
      <c r="C2625" s="54"/>
      <c r="D2625" s="76" t="s">
        <v>1638</v>
      </c>
      <c r="E2625" s="63"/>
      <c r="F2625" s="57">
        <v>1</v>
      </c>
      <c r="G2625" s="57">
        <v>19.335000000000001</v>
      </c>
      <c r="H2625" s="57"/>
      <c r="I2625" s="57"/>
      <c r="J2625" s="57"/>
      <c r="K2625" s="57">
        <f>PRODUCT(F2625:I2625)</f>
        <v>19.335000000000001</v>
      </c>
      <c r="L2625" s="57"/>
      <c r="M2625" s="58"/>
      <c r="N2625" s="59"/>
      <c r="O2625" s="73"/>
    </row>
    <row r="2626" spans="1:15" ht="72" x14ac:dyDescent="0.3">
      <c r="A2626" s="52">
        <v>11581</v>
      </c>
      <c r="B2626" s="53"/>
      <c r="C2626" s="54"/>
      <c r="D2626" s="60" t="s">
        <v>1102</v>
      </c>
      <c r="E2626" s="63" t="s">
        <v>36</v>
      </c>
      <c r="F2626" s="57"/>
      <c r="G2626" s="57"/>
      <c r="H2626" s="57"/>
      <c r="I2626" s="57"/>
      <c r="J2626" s="57"/>
      <c r="K2626" s="57"/>
      <c r="L2626" s="57">
        <f>SUM(K2627:K2629)</f>
        <v>309.61700000000002</v>
      </c>
      <c r="M2626" s="58">
        <v>309.61700000000002</v>
      </c>
      <c r="N2626" s="59"/>
      <c r="O2626" s="73">
        <f>+ROUND(M2626*N2626,2)</f>
        <v>0</v>
      </c>
    </row>
    <row r="2627" spans="1:15" x14ac:dyDescent="0.3">
      <c r="A2627" s="52">
        <v>11582</v>
      </c>
      <c r="B2627" s="53"/>
      <c r="C2627" s="54"/>
      <c r="D2627" s="76" t="s">
        <v>1103</v>
      </c>
      <c r="E2627" s="63"/>
      <c r="F2627" s="57">
        <v>1</v>
      </c>
      <c r="G2627" s="57">
        <v>78.94</v>
      </c>
      <c r="H2627" s="57"/>
      <c r="I2627" s="57">
        <v>2.5</v>
      </c>
      <c r="J2627" s="57"/>
      <c r="K2627" s="57">
        <f t="shared" ref="K2627:K2629" si="429">PRODUCT(F2627:I2627)</f>
        <v>197.35</v>
      </c>
      <c r="L2627" s="57"/>
      <c r="M2627" s="58"/>
      <c r="N2627" s="59"/>
      <c r="O2627" s="73"/>
    </row>
    <row r="2628" spans="1:15" x14ac:dyDescent="0.3">
      <c r="A2628" s="52">
        <v>11583</v>
      </c>
      <c r="B2628" s="53"/>
      <c r="C2628" s="54"/>
      <c r="D2628" s="76" t="s">
        <v>1104</v>
      </c>
      <c r="E2628" s="63"/>
      <c r="F2628" s="57">
        <v>2</v>
      </c>
      <c r="G2628" s="57">
        <v>17.728999999999999</v>
      </c>
      <c r="H2628" s="57"/>
      <c r="I2628" s="57">
        <v>0.5</v>
      </c>
      <c r="J2628" s="57"/>
      <c r="K2628" s="57">
        <f t="shared" si="429"/>
        <v>17.728999999999999</v>
      </c>
      <c r="L2628" s="57"/>
      <c r="M2628" s="58"/>
      <c r="N2628" s="59"/>
      <c r="O2628" s="73"/>
    </row>
    <row r="2629" spans="1:15" x14ac:dyDescent="0.3">
      <c r="A2629" s="52">
        <v>11584</v>
      </c>
      <c r="B2629" s="53"/>
      <c r="C2629" s="54"/>
      <c r="D2629" s="76" t="s">
        <v>1105</v>
      </c>
      <c r="E2629" s="63"/>
      <c r="F2629" s="57">
        <v>2</v>
      </c>
      <c r="G2629" s="57">
        <v>47.268999999999998</v>
      </c>
      <c r="H2629" s="57"/>
      <c r="I2629" s="57"/>
      <c r="J2629" s="57"/>
      <c r="K2629" s="57">
        <f t="shared" si="429"/>
        <v>94.537999999999997</v>
      </c>
      <c r="L2629" s="57"/>
      <c r="M2629" s="58"/>
      <c r="N2629" s="59"/>
      <c r="O2629" s="73"/>
    </row>
    <row r="2630" spans="1:15" ht="57.6" x14ac:dyDescent="0.3">
      <c r="A2630" s="52">
        <v>11585</v>
      </c>
      <c r="B2630" s="53"/>
      <c r="C2630" s="54"/>
      <c r="D2630" s="60" t="s">
        <v>1106</v>
      </c>
      <c r="E2630" s="63" t="s">
        <v>36</v>
      </c>
      <c r="F2630" s="57"/>
      <c r="G2630" s="57"/>
      <c r="H2630" s="57"/>
      <c r="I2630" s="57"/>
      <c r="J2630" s="57"/>
      <c r="K2630" s="57"/>
      <c r="L2630" s="57">
        <f>SUM(K2631)</f>
        <v>38.765999999999998</v>
      </c>
      <c r="M2630" s="58">
        <v>38.765999999999998</v>
      </c>
      <c r="N2630" s="59"/>
      <c r="O2630" s="73">
        <f>+ROUND(M2630*N2630,2)</f>
        <v>0</v>
      </c>
    </row>
    <row r="2631" spans="1:15" x14ac:dyDescent="0.3">
      <c r="A2631" s="52">
        <v>11586</v>
      </c>
      <c r="B2631" s="53"/>
      <c r="C2631" s="54"/>
      <c r="D2631" s="76" t="s">
        <v>1636</v>
      </c>
      <c r="E2631" s="63"/>
      <c r="F2631" s="57">
        <v>1</v>
      </c>
      <c r="G2631" s="57">
        <v>38.765999999999998</v>
      </c>
      <c r="H2631" s="57"/>
      <c r="I2631" s="57"/>
      <c r="J2631" s="57"/>
      <c r="K2631" s="57">
        <f>PRODUCT(F2631:I2631)</f>
        <v>38.765999999999998</v>
      </c>
      <c r="L2631" s="57"/>
      <c r="M2631" s="58"/>
      <c r="N2631" s="59"/>
      <c r="O2631" s="73"/>
    </row>
    <row r="2632" spans="1:15" ht="57.6" x14ac:dyDescent="0.3">
      <c r="A2632" s="52">
        <v>11587</v>
      </c>
      <c r="B2632" s="53"/>
      <c r="C2632" s="54"/>
      <c r="D2632" s="60" t="s">
        <v>1107</v>
      </c>
      <c r="E2632" s="63" t="s">
        <v>36</v>
      </c>
      <c r="F2632" s="57"/>
      <c r="G2632" s="57"/>
      <c r="H2632" s="57"/>
      <c r="I2632" s="57"/>
      <c r="J2632" s="57"/>
      <c r="K2632" s="57"/>
      <c r="L2632" s="57">
        <f>SUM(K2633)</f>
        <v>221.90700000000001</v>
      </c>
      <c r="M2632" s="58">
        <v>221.90700000000001</v>
      </c>
      <c r="N2632" s="59"/>
      <c r="O2632" s="73">
        <f>+ROUND(M2632*N2632,2)</f>
        <v>0</v>
      </c>
    </row>
    <row r="2633" spans="1:15" x14ac:dyDescent="0.3">
      <c r="A2633" s="52">
        <v>11588</v>
      </c>
      <c r="B2633" s="53"/>
      <c r="C2633" s="54"/>
      <c r="D2633" s="76" t="s">
        <v>1636</v>
      </c>
      <c r="E2633" s="63"/>
      <c r="F2633" s="57">
        <v>1</v>
      </c>
      <c r="G2633" s="57">
        <v>221.90700000000001</v>
      </c>
      <c r="H2633" s="57"/>
      <c r="I2633" s="57"/>
      <c r="J2633" s="57"/>
      <c r="K2633" s="57">
        <f>PRODUCT(F2633:I2633)</f>
        <v>221.90700000000001</v>
      </c>
      <c r="L2633" s="57"/>
      <c r="M2633" s="58"/>
      <c r="N2633" s="59"/>
      <c r="O2633" s="73"/>
    </row>
    <row r="2634" spans="1:15" ht="43.2" x14ac:dyDescent="0.3">
      <c r="A2634" s="52">
        <v>11589</v>
      </c>
      <c r="B2634" s="53"/>
      <c r="C2634" s="54"/>
      <c r="D2634" s="60" t="s">
        <v>1108</v>
      </c>
      <c r="E2634" s="63" t="s">
        <v>36</v>
      </c>
      <c r="F2634" s="57"/>
      <c r="G2634" s="57"/>
      <c r="H2634" s="57"/>
      <c r="I2634" s="57"/>
      <c r="J2634" s="57"/>
      <c r="K2634" s="57"/>
      <c r="L2634" s="57">
        <f>SUM(K2635:K2636)</f>
        <v>101.14999999999999</v>
      </c>
      <c r="M2634" s="58">
        <v>101.15</v>
      </c>
      <c r="N2634" s="59"/>
      <c r="O2634" s="73">
        <f>+ROUND(M2634*N2634,2)</f>
        <v>0</v>
      </c>
    </row>
    <row r="2635" spans="1:15" x14ac:dyDescent="0.3">
      <c r="A2635" s="52">
        <v>11590</v>
      </c>
      <c r="B2635" s="53"/>
      <c r="C2635" s="54"/>
      <c r="D2635" s="76" t="s">
        <v>1639</v>
      </c>
      <c r="E2635" s="63"/>
      <c r="F2635" s="57">
        <v>2</v>
      </c>
      <c r="G2635" s="57">
        <v>3.2</v>
      </c>
      <c r="H2635" s="57"/>
      <c r="I2635" s="57">
        <v>4.25</v>
      </c>
      <c r="J2635" s="57"/>
      <c r="K2635" s="57">
        <f>PRODUCT(F2635:I2635)</f>
        <v>27.200000000000003</v>
      </c>
      <c r="L2635" s="57"/>
      <c r="M2635" s="58"/>
      <c r="N2635" s="59"/>
      <c r="O2635" s="73"/>
    </row>
    <row r="2636" spans="1:15" x14ac:dyDescent="0.3">
      <c r="A2636" s="52">
        <v>11591</v>
      </c>
      <c r="B2636" s="53"/>
      <c r="C2636" s="54"/>
      <c r="D2636" s="76" t="s">
        <v>1640</v>
      </c>
      <c r="E2636" s="63"/>
      <c r="F2636" s="57">
        <v>1</v>
      </c>
      <c r="G2636" s="57">
        <v>17.399999999999999</v>
      </c>
      <c r="H2636" s="57"/>
      <c r="I2636" s="57">
        <v>4.25</v>
      </c>
      <c r="J2636" s="57"/>
      <c r="K2636" s="57">
        <f>PRODUCT(F2636:I2636)</f>
        <v>73.949999999999989</v>
      </c>
      <c r="L2636" s="57"/>
      <c r="M2636" s="58"/>
      <c r="N2636" s="59"/>
      <c r="O2636" s="73"/>
    </row>
    <row r="2637" spans="1:15" ht="57.6" x14ac:dyDescent="0.3">
      <c r="A2637" s="52">
        <v>11592</v>
      </c>
      <c r="B2637" s="53"/>
      <c r="C2637" s="54"/>
      <c r="D2637" s="60" t="s">
        <v>1111</v>
      </c>
      <c r="E2637" s="63" t="s">
        <v>36</v>
      </c>
      <c r="F2637" s="57"/>
      <c r="G2637" s="57"/>
      <c r="H2637" s="57"/>
      <c r="I2637" s="57"/>
      <c r="J2637" s="57"/>
      <c r="K2637" s="57"/>
      <c r="L2637" s="57">
        <f>SUM(K2638:K2639)</f>
        <v>18.487499999999997</v>
      </c>
      <c r="M2637" s="58">
        <v>18.488</v>
      </c>
      <c r="N2637" s="59"/>
      <c r="O2637" s="73">
        <f>+ROUND(M2637*N2637,2)</f>
        <v>0</v>
      </c>
    </row>
    <row r="2638" spans="1:15" x14ac:dyDescent="0.3">
      <c r="A2638" s="52">
        <v>11593</v>
      </c>
      <c r="B2638" s="53"/>
      <c r="C2638" s="54"/>
      <c r="D2638" s="76" t="s">
        <v>1112</v>
      </c>
      <c r="E2638" s="63"/>
      <c r="F2638" s="57">
        <v>1</v>
      </c>
      <c r="G2638" s="57">
        <v>7.25</v>
      </c>
      <c r="H2638" s="57"/>
      <c r="I2638" s="57">
        <v>2.0499999999999998</v>
      </c>
      <c r="J2638" s="57"/>
      <c r="K2638" s="57">
        <f>PRODUCT(F2638:I2638)</f>
        <v>14.862499999999999</v>
      </c>
      <c r="L2638" s="57"/>
      <c r="M2638" s="58"/>
      <c r="N2638" s="59"/>
      <c r="O2638" s="73"/>
    </row>
    <row r="2639" spans="1:15" x14ac:dyDescent="0.3">
      <c r="A2639" s="52">
        <v>11594</v>
      </c>
      <c r="B2639" s="53"/>
      <c r="C2639" s="54"/>
      <c r="D2639" s="76" t="s">
        <v>1113</v>
      </c>
      <c r="E2639" s="63"/>
      <c r="F2639" s="57">
        <v>1</v>
      </c>
      <c r="G2639" s="57">
        <f>0.5*7.25</f>
        <v>3.625</v>
      </c>
      <c r="H2639" s="57"/>
      <c r="I2639" s="57"/>
      <c r="J2639" s="57"/>
      <c r="K2639" s="57">
        <f>PRODUCT(F2639:I2639)</f>
        <v>3.625</v>
      </c>
      <c r="L2639" s="57"/>
      <c r="M2639" s="58"/>
      <c r="N2639" s="59"/>
      <c r="O2639" s="73"/>
    </row>
    <row r="2640" spans="1:15" ht="72" x14ac:dyDescent="0.3">
      <c r="A2640" s="52">
        <v>11595</v>
      </c>
      <c r="B2640" s="53"/>
      <c r="C2640" s="54"/>
      <c r="D2640" s="60" t="s">
        <v>1551</v>
      </c>
      <c r="E2640" s="63" t="s">
        <v>89</v>
      </c>
      <c r="F2640" s="57">
        <v>1</v>
      </c>
      <c r="G2640" s="57"/>
      <c r="H2640" s="57"/>
      <c r="I2640" s="57"/>
      <c r="J2640" s="57">
        <f t="shared" ref="J2640:J2644" si="430">PRODUCT(F2640:I2640)</f>
        <v>1</v>
      </c>
      <c r="K2640" s="57"/>
      <c r="L2640" s="57">
        <f t="shared" ref="L2640:L2644" si="431">+J2640</f>
        <v>1</v>
      </c>
      <c r="M2640" s="58">
        <v>1</v>
      </c>
      <c r="N2640" s="59"/>
      <c r="O2640" s="73">
        <f t="shared" ref="O2640:O2644" si="432">+ROUND(M2640*N2640,2)</f>
        <v>0</v>
      </c>
    </row>
    <row r="2641" spans="1:15" ht="72" x14ac:dyDescent="0.3">
      <c r="A2641" s="52">
        <v>11596</v>
      </c>
      <c r="B2641" s="53"/>
      <c r="C2641" s="54"/>
      <c r="D2641" s="75" t="s">
        <v>1117</v>
      </c>
      <c r="E2641" s="63" t="s">
        <v>36</v>
      </c>
      <c r="F2641" s="57">
        <v>1</v>
      </c>
      <c r="G2641" s="57">
        <v>10.195</v>
      </c>
      <c r="H2641" s="57"/>
      <c r="I2641" s="57">
        <v>2</v>
      </c>
      <c r="J2641" s="57">
        <f t="shared" si="430"/>
        <v>20.39</v>
      </c>
      <c r="K2641" s="57"/>
      <c r="L2641" s="57">
        <f t="shared" si="431"/>
        <v>20.39</v>
      </c>
      <c r="M2641" s="58">
        <v>20.39</v>
      </c>
      <c r="N2641" s="59"/>
      <c r="O2641" s="73">
        <f t="shared" si="432"/>
        <v>0</v>
      </c>
    </row>
    <row r="2642" spans="1:15" ht="43.2" x14ac:dyDescent="0.3">
      <c r="A2642" s="52">
        <v>11597</v>
      </c>
      <c r="B2642" s="53"/>
      <c r="C2642" s="54"/>
      <c r="D2642" s="75" t="s">
        <v>1119</v>
      </c>
      <c r="E2642" s="63" t="s">
        <v>36</v>
      </c>
      <c r="F2642" s="57">
        <v>1</v>
      </c>
      <c r="G2642" s="57">
        <v>13.86</v>
      </c>
      <c r="H2642" s="57"/>
      <c r="I2642" s="57"/>
      <c r="J2642" s="57">
        <f t="shared" si="430"/>
        <v>13.86</v>
      </c>
      <c r="K2642" s="57"/>
      <c r="L2642" s="57">
        <f t="shared" si="431"/>
        <v>13.86</v>
      </c>
      <c r="M2642" s="58">
        <v>13.86</v>
      </c>
      <c r="N2642" s="59"/>
      <c r="O2642" s="73">
        <f t="shared" si="432"/>
        <v>0</v>
      </c>
    </row>
    <row r="2643" spans="1:15" ht="57.6" x14ac:dyDescent="0.3">
      <c r="A2643" s="52">
        <v>11598</v>
      </c>
      <c r="B2643" s="53"/>
      <c r="C2643" s="54"/>
      <c r="D2643" s="60" t="s">
        <v>1121</v>
      </c>
      <c r="E2643" s="63" t="s">
        <v>84</v>
      </c>
      <c r="F2643" s="57">
        <v>1</v>
      </c>
      <c r="G2643" s="57">
        <v>23.254000000000001</v>
      </c>
      <c r="H2643" s="57"/>
      <c r="I2643" s="57"/>
      <c r="J2643" s="57">
        <f t="shared" si="430"/>
        <v>23.254000000000001</v>
      </c>
      <c r="K2643" s="57"/>
      <c r="L2643" s="57">
        <f t="shared" si="431"/>
        <v>23.254000000000001</v>
      </c>
      <c r="M2643" s="58">
        <v>23.254000000000001</v>
      </c>
      <c r="N2643" s="59"/>
      <c r="O2643" s="73">
        <f t="shared" si="432"/>
        <v>0</v>
      </c>
    </row>
    <row r="2644" spans="1:15" ht="43.2" x14ac:dyDescent="0.3">
      <c r="A2644" s="52">
        <v>11599</v>
      </c>
      <c r="B2644" s="53"/>
      <c r="C2644" s="54"/>
      <c r="D2644" s="75" t="s">
        <v>1123</v>
      </c>
      <c r="E2644" s="63" t="s">
        <v>84</v>
      </c>
      <c r="F2644" s="57">
        <v>1</v>
      </c>
      <c r="G2644" s="57">
        <v>22.888000000000002</v>
      </c>
      <c r="H2644" s="57"/>
      <c r="I2644" s="57"/>
      <c r="J2644" s="57">
        <f t="shared" si="430"/>
        <v>22.888000000000002</v>
      </c>
      <c r="K2644" s="57"/>
      <c r="L2644" s="57">
        <f t="shared" si="431"/>
        <v>22.888000000000002</v>
      </c>
      <c r="M2644" s="58">
        <v>22.888000000000002</v>
      </c>
      <c r="N2644" s="59"/>
      <c r="O2644" s="73">
        <f t="shared" si="432"/>
        <v>0</v>
      </c>
    </row>
    <row r="2645" spans="1:15" x14ac:dyDescent="0.3">
      <c r="A2645" s="52">
        <v>11600</v>
      </c>
      <c r="B2645" s="53" t="s">
        <v>21</v>
      </c>
      <c r="C2645" s="54" t="s">
        <v>1641</v>
      </c>
      <c r="D2645" s="55" t="s">
        <v>55</v>
      </c>
      <c r="E2645" s="63"/>
      <c r="F2645" s="57"/>
      <c r="G2645" s="57"/>
      <c r="H2645" s="57"/>
      <c r="I2645" s="57"/>
      <c r="J2645" s="57"/>
      <c r="K2645" s="57"/>
      <c r="L2645" s="57"/>
      <c r="M2645" s="66"/>
      <c r="N2645" s="67"/>
      <c r="O2645" s="67"/>
    </row>
    <row r="2646" spans="1:15" x14ac:dyDescent="0.3">
      <c r="A2646" s="52">
        <v>11601</v>
      </c>
      <c r="B2646" s="53" t="s">
        <v>21</v>
      </c>
      <c r="C2646" s="54" t="s">
        <v>1642</v>
      </c>
      <c r="D2646" s="55" t="s">
        <v>57</v>
      </c>
      <c r="E2646" s="56"/>
      <c r="F2646" s="57"/>
      <c r="G2646" s="57"/>
      <c r="H2646" s="57"/>
      <c r="I2646" s="57"/>
      <c r="J2646" s="57"/>
      <c r="K2646" s="57"/>
      <c r="L2646" s="57"/>
      <c r="M2646" s="58"/>
      <c r="N2646" s="59"/>
      <c r="O2646" s="73"/>
    </row>
    <row r="2647" spans="1:15" ht="230.4" x14ac:dyDescent="0.3">
      <c r="A2647" s="52">
        <v>11602</v>
      </c>
      <c r="B2647" s="53"/>
      <c r="C2647" s="54"/>
      <c r="D2647" s="75" t="s">
        <v>1127</v>
      </c>
      <c r="E2647" s="56" t="s">
        <v>36</v>
      </c>
      <c r="F2647" s="57"/>
      <c r="G2647" s="57"/>
      <c r="H2647" s="57"/>
      <c r="I2647" s="57"/>
      <c r="J2647" s="57"/>
      <c r="K2647" s="57"/>
      <c r="L2647" s="57">
        <f>SUM(K2648:K2651)</f>
        <v>34.75</v>
      </c>
      <c r="M2647" s="58">
        <v>34.75</v>
      </c>
      <c r="N2647" s="59"/>
      <c r="O2647" s="73">
        <f>+ROUND(M2647*N2647,2)</f>
        <v>0</v>
      </c>
    </row>
    <row r="2648" spans="1:15" x14ac:dyDescent="0.3">
      <c r="A2648" s="52">
        <v>11603</v>
      </c>
      <c r="B2648" s="53"/>
      <c r="C2648" s="54"/>
      <c r="D2648" s="76" t="s">
        <v>1643</v>
      </c>
      <c r="E2648" s="56"/>
      <c r="F2648" s="57">
        <v>1</v>
      </c>
      <c r="G2648" s="57">
        <v>7.35</v>
      </c>
      <c r="H2648" s="57"/>
      <c r="I2648" s="57">
        <v>2.5</v>
      </c>
      <c r="J2648" s="57"/>
      <c r="K2648" s="57">
        <f>PRODUCT(F2648:I2648)</f>
        <v>18.375</v>
      </c>
      <c r="L2648" s="57"/>
      <c r="M2648" s="58"/>
      <c r="N2648" s="59"/>
      <c r="O2648" s="73"/>
    </row>
    <row r="2649" spans="1:15" x14ac:dyDescent="0.3">
      <c r="A2649" s="52">
        <v>11604</v>
      </c>
      <c r="B2649" s="53"/>
      <c r="C2649" s="54"/>
      <c r="D2649" s="76" t="s">
        <v>1644</v>
      </c>
      <c r="E2649" s="56"/>
      <c r="F2649" s="57">
        <v>1</v>
      </c>
      <c r="G2649" s="57">
        <f>1.2*2</f>
        <v>2.4</v>
      </c>
      <c r="H2649" s="57"/>
      <c r="I2649" s="57">
        <v>2.5</v>
      </c>
      <c r="J2649" s="57"/>
      <c r="K2649" s="57">
        <f t="shared" ref="K2649:K2651" si="433">PRODUCT(F2649:I2649)</f>
        <v>6</v>
      </c>
      <c r="L2649" s="57"/>
      <c r="M2649" s="58"/>
      <c r="N2649" s="59"/>
      <c r="O2649" s="73"/>
    </row>
    <row r="2650" spans="1:15" x14ac:dyDescent="0.3">
      <c r="A2650" s="52">
        <v>11605</v>
      </c>
      <c r="B2650" s="53"/>
      <c r="C2650" s="54"/>
      <c r="D2650" s="76" t="s">
        <v>1645</v>
      </c>
      <c r="E2650" s="56"/>
      <c r="F2650" s="57">
        <v>1</v>
      </c>
      <c r="G2650" s="57">
        <f>1.2*2</f>
        <v>2.4</v>
      </c>
      <c r="H2650" s="57"/>
      <c r="I2650" s="57">
        <v>2.5</v>
      </c>
      <c r="J2650" s="57"/>
      <c r="K2650" s="57">
        <f t="shared" si="433"/>
        <v>6</v>
      </c>
      <c r="L2650" s="57"/>
      <c r="M2650" s="58"/>
      <c r="N2650" s="59"/>
      <c r="O2650" s="73"/>
    </row>
    <row r="2651" spans="1:15" x14ac:dyDescent="0.3">
      <c r="A2651" s="52">
        <v>11606</v>
      </c>
      <c r="B2651" s="53"/>
      <c r="C2651" s="54"/>
      <c r="D2651" s="76" t="s">
        <v>1646</v>
      </c>
      <c r="E2651" s="56"/>
      <c r="F2651" s="57">
        <v>1</v>
      </c>
      <c r="G2651" s="57">
        <v>1.75</v>
      </c>
      <c r="H2651" s="57"/>
      <c r="I2651" s="57">
        <v>2.5</v>
      </c>
      <c r="J2651" s="57"/>
      <c r="K2651" s="57">
        <f t="shared" si="433"/>
        <v>4.375</v>
      </c>
      <c r="L2651" s="57"/>
      <c r="M2651" s="58"/>
      <c r="N2651" s="59"/>
      <c r="O2651" s="73"/>
    </row>
    <row r="2652" spans="1:15" ht="230.4" x14ac:dyDescent="0.3">
      <c r="A2652" s="52">
        <v>11607</v>
      </c>
      <c r="B2652" s="53"/>
      <c r="C2652" s="54"/>
      <c r="D2652" s="75" t="s">
        <v>296</v>
      </c>
      <c r="E2652" s="56" t="s">
        <v>36</v>
      </c>
      <c r="F2652" s="57"/>
      <c r="G2652" s="57"/>
      <c r="H2652" s="57"/>
      <c r="I2652" s="57"/>
      <c r="J2652" s="57"/>
      <c r="K2652" s="57"/>
      <c r="L2652" s="57">
        <f>SUM(K2653:K2657)</f>
        <v>126.1125</v>
      </c>
      <c r="M2652" s="58">
        <v>126.113</v>
      </c>
      <c r="N2652" s="59"/>
      <c r="O2652" s="73">
        <f>+ROUND(M2652*N2652,2)</f>
        <v>0</v>
      </c>
    </row>
    <row r="2653" spans="1:15" x14ac:dyDescent="0.3">
      <c r="A2653" s="52">
        <v>11608</v>
      </c>
      <c r="B2653" s="53"/>
      <c r="C2653" s="54"/>
      <c r="D2653" s="76" t="s">
        <v>1647</v>
      </c>
      <c r="E2653" s="56"/>
      <c r="F2653" s="57">
        <v>1</v>
      </c>
      <c r="G2653" s="57">
        <v>16.649999999999999</v>
      </c>
      <c r="H2653" s="57"/>
      <c r="I2653" s="57">
        <v>2.5</v>
      </c>
      <c r="J2653" s="57"/>
      <c r="K2653" s="57">
        <f>PRODUCT(F2653:I2653)</f>
        <v>41.625</v>
      </c>
      <c r="L2653" s="57"/>
      <c r="M2653" s="58"/>
      <c r="N2653" s="59"/>
      <c r="O2653" s="73"/>
    </row>
    <row r="2654" spans="1:15" x14ac:dyDescent="0.3">
      <c r="A2654" s="52">
        <v>11609</v>
      </c>
      <c r="B2654" s="53"/>
      <c r="C2654" s="54"/>
      <c r="D2654" s="76" t="s">
        <v>1648</v>
      </c>
      <c r="E2654" s="56"/>
      <c r="F2654" s="57">
        <v>1</v>
      </c>
      <c r="G2654" s="57">
        <v>22.79</v>
      </c>
      <c r="H2654" s="57"/>
      <c r="I2654" s="57">
        <v>2.5</v>
      </c>
      <c r="J2654" s="57"/>
      <c r="K2654" s="57">
        <f>PRODUCT(F2654:I2654)</f>
        <v>56.974999999999994</v>
      </c>
      <c r="L2654" s="57"/>
      <c r="M2654" s="58"/>
      <c r="N2654" s="59"/>
      <c r="O2654" s="73"/>
    </row>
    <row r="2655" spans="1:15" x14ac:dyDescent="0.3">
      <c r="A2655" s="52">
        <v>11610</v>
      </c>
      <c r="B2655" s="53"/>
      <c r="C2655" s="54"/>
      <c r="D2655" s="76" t="s">
        <v>1649</v>
      </c>
      <c r="E2655" s="56"/>
      <c r="F2655" s="57">
        <v>1</v>
      </c>
      <c r="G2655" s="57">
        <v>3.2850000000000001</v>
      </c>
      <c r="H2655" s="57"/>
      <c r="I2655" s="57">
        <v>2.5</v>
      </c>
      <c r="J2655" s="57"/>
      <c r="K2655" s="57">
        <f>PRODUCT(F2655:I2655)</f>
        <v>8.2125000000000004</v>
      </c>
      <c r="L2655" s="57"/>
      <c r="M2655" s="58"/>
      <c r="N2655" s="59"/>
      <c r="O2655" s="73"/>
    </row>
    <row r="2656" spans="1:15" x14ac:dyDescent="0.3">
      <c r="A2656" s="52">
        <v>11611</v>
      </c>
      <c r="B2656" s="53"/>
      <c r="C2656" s="54"/>
      <c r="D2656" s="76" t="s">
        <v>1650</v>
      </c>
      <c r="E2656" s="56"/>
      <c r="F2656" s="57">
        <v>1</v>
      </c>
      <c r="G2656" s="57">
        <v>4.84</v>
      </c>
      <c r="H2656" s="57"/>
      <c r="I2656" s="57">
        <v>2.5</v>
      </c>
      <c r="J2656" s="57"/>
      <c r="K2656" s="57">
        <f>PRODUCT(F2656:I2656)</f>
        <v>12.1</v>
      </c>
      <c r="L2656" s="57"/>
      <c r="M2656" s="58"/>
      <c r="N2656" s="59"/>
      <c r="O2656" s="73"/>
    </row>
    <row r="2657" spans="1:15" x14ac:dyDescent="0.3">
      <c r="A2657" s="52">
        <v>11612</v>
      </c>
      <c r="B2657" s="53"/>
      <c r="C2657" s="54"/>
      <c r="D2657" s="76" t="s">
        <v>1651</v>
      </c>
      <c r="E2657" s="56"/>
      <c r="F2657" s="57">
        <v>2</v>
      </c>
      <c r="G2657" s="57">
        <v>1.44</v>
      </c>
      <c r="H2657" s="57"/>
      <c r="I2657" s="57">
        <v>2.5</v>
      </c>
      <c r="J2657" s="57"/>
      <c r="K2657" s="57">
        <f>PRODUCT(F2657:I2657)</f>
        <v>7.1999999999999993</v>
      </c>
      <c r="L2657" s="57"/>
      <c r="M2657" s="58"/>
      <c r="N2657" s="59"/>
      <c r="O2657" s="73"/>
    </row>
    <row r="2658" spans="1:15" ht="230.4" x14ac:dyDescent="0.3">
      <c r="A2658" s="52">
        <v>11613</v>
      </c>
      <c r="B2658" s="53"/>
      <c r="C2658" s="54"/>
      <c r="D2658" s="75" t="s">
        <v>1137</v>
      </c>
      <c r="E2658" s="56" t="s">
        <v>36</v>
      </c>
      <c r="F2658" s="57"/>
      <c r="G2658" s="57"/>
      <c r="H2658" s="57"/>
      <c r="I2658" s="57"/>
      <c r="J2658" s="57"/>
      <c r="K2658" s="57"/>
      <c r="L2658" s="57">
        <f>SUM(K2659:K2666)</f>
        <v>95.470000000000013</v>
      </c>
      <c r="M2658" s="58">
        <v>95.47</v>
      </c>
      <c r="N2658" s="59"/>
      <c r="O2658" s="73">
        <f>+ROUND(M2658*N2658,2)</f>
        <v>0</v>
      </c>
    </row>
    <row r="2659" spans="1:15" x14ac:dyDescent="0.3">
      <c r="A2659" s="52">
        <v>11614</v>
      </c>
      <c r="B2659" s="53"/>
      <c r="C2659" s="54"/>
      <c r="D2659" s="76" t="s">
        <v>1628</v>
      </c>
      <c r="E2659" s="56"/>
      <c r="F2659" s="57">
        <v>1</v>
      </c>
      <c r="G2659" s="57">
        <v>12.247</v>
      </c>
      <c r="H2659" s="57"/>
      <c r="I2659" s="57">
        <v>2.5</v>
      </c>
      <c r="J2659" s="57"/>
      <c r="K2659" s="57">
        <f t="shared" ref="K2659:K2666" si="434">PRODUCT(F2659:I2659)</f>
        <v>30.6175</v>
      </c>
      <c r="L2659" s="57"/>
      <c r="M2659" s="58"/>
      <c r="N2659" s="59"/>
      <c r="O2659" s="73"/>
    </row>
    <row r="2660" spans="1:15" x14ac:dyDescent="0.3">
      <c r="A2660" s="52">
        <v>11615</v>
      </c>
      <c r="B2660" s="53"/>
      <c r="C2660" s="54"/>
      <c r="D2660" s="75"/>
      <c r="E2660" s="56"/>
      <c r="F2660" s="57">
        <v>1</v>
      </c>
      <c r="G2660" s="57">
        <f>2.26/2</f>
        <v>1.1299999999999999</v>
      </c>
      <c r="H2660" s="57"/>
      <c r="I2660" s="57">
        <v>2.5</v>
      </c>
      <c r="J2660" s="57"/>
      <c r="K2660" s="57">
        <f t="shared" si="434"/>
        <v>2.8249999999999997</v>
      </c>
      <c r="L2660" s="57"/>
      <c r="M2660" s="58"/>
      <c r="N2660" s="59"/>
      <c r="O2660" s="73"/>
    </row>
    <row r="2661" spans="1:15" x14ac:dyDescent="0.3">
      <c r="A2661" s="52">
        <v>11616</v>
      </c>
      <c r="B2661" s="53"/>
      <c r="C2661" s="54"/>
      <c r="D2661" s="76" t="s">
        <v>1652</v>
      </c>
      <c r="E2661" s="56"/>
      <c r="F2661" s="57">
        <v>1</v>
      </c>
      <c r="G2661" s="57">
        <f>2.26/2</f>
        <v>1.1299999999999999</v>
      </c>
      <c r="H2661" s="57"/>
      <c r="I2661" s="57">
        <v>2.5</v>
      </c>
      <c r="J2661" s="57"/>
      <c r="K2661" s="57">
        <f t="shared" si="434"/>
        <v>2.8249999999999997</v>
      </c>
      <c r="L2661" s="57"/>
      <c r="M2661" s="58"/>
      <c r="N2661" s="59"/>
      <c r="O2661" s="73"/>
    </row>
    <row r="2662" spans="1:15" x14ac:dyDescent="0.3">
      <c r="A2662" s="52">
        <v>11617</v>
      </c>
      <c r="B2662" s="53"/>
      <c r="C2662" s="54"/>
      <c r="D2662" s="75"/>
      <c r="E2662" s="56"/>
      <c r="F2662" s="57"/>
      <c r="G2662" s="57">
        <v>2</v>
      </c>
      <c r="H2662" s="57"/>
      <c r="I2662" s="57">
        <v>2.5</v>
      </c>
      <c r="J2662" s="57"/>
      <c r="K2662" s="57">
        <f t="shared" si="434"/>
        <v>5</v>
      </c>
      <c r="L2662" s="57"/>
      <c r="M2662" s="58"/>
      <c r="N2662" s="59"/>
      <c r="O2662" s="73"/>
    </row>
    <row r="2663" spans="1:15" x14ac:dyDescent="0.3">
      <c r="A2663" s="52">
        <v>11618</v>
      </c>
      <c r="B2663" s="53"/>
      <c r="C2663" s="54"/>
      <c r="D2663" s="75"/>
      <c r="E2663" s="56"/>
      <c r="F2663" s="57"/>
      <c r="G2663" s="57">
        <v>3.94</v>
      </c>
      <c r="H2663" s="57"/>
      <c r="I2663" s="57">
        <v>2.5</v>
      </c>
      <c r="J2663" s="57"/>
      <c r="K2663" s="57">
        <f t="shared" si="434"/>
        <v>9.85</v>
      </c>
      <c r="L2663" s="57"/>
      <c r="M2663" s="58"/>
      <c r="N2663" s="59"/>
      <c r="O2663" s="73"/>
    </row>
    <row r="2664" spans="1:15" x14ac:dyDescent="0.3">
      <c r="A2664" s="52">
        <v>11619</v>
      </c>
      <c r="B2664" s="53"/>
      <c r="C2664" s="54"/>
      <c r="D2664" s="75"/>
      <c r="E2664" s="56"/>
      <c r="F2664" s="57"/>
      <c r="G2664" s="57">
        <v>0.6</v>
      </c>
      <c r="H2664" s="57"/>
      <c r="I2664" s="57">
        <v>2.5</v>
      </c>
      <c r="J2664" s="57"/>
      <c r="K2664" s="57">
        <f t="shared" si="434"/>
        <v>1.5</v>
      </c>
      <c r="L2664" s="57"/>
      <c r="M2664" s="58"/>
      <c r="N2664" s="59"/>
      <c r="O2664" s="73"/>
    </row>
    <row r="2665" spans="1:15" x14ac:dyDescent="0.3">
      <c r="A2665" s="52">
        <v>11620</v>
      </c>
      <c r="B2665" s="53"/>
      <c r="C2665" s="54"/>
      <c r="D2665" s="76"/>
      <c r="E2665" s="56"/>
      <c r="F2665" s="57"/>
      <c r="G2665" s="57">
        <v>5.7</v>
      </c>
      <c r="H2665" s="57"/>
      <c r="I2665" s="57">
        <v>2.5</v>
      </c>
      <c r="J2665" s="57"/>
      <c r="K2665" s="57">
        <f t="shared" si="434"/>
        <v>14.25</v>
      </c>
      <c r="L2665" s="57"/>
      <c r="M2665" s="58"/>
      <c r="N2665" s="59"/>
      <c r="O2665" s="73"/>
    </row>
    <row r="2666" spans="1:15" x14ac:dyDescent="0.3">
      <c r="A2666" s="52">
        <v>11621</v>
      </c>
      <c r="B2666" s="53"/>
      <c r="C2666" s="54"/>
      <c r="D2666" s="76" t="s">
        <v>1653</v>
      </c>
      <c r="E2666" s="56"/>
      <c r="F2666" s="57"/>
      <c r="G2666" s="57">
        <v>11.441000000000001</v>
      </c>
      <c r="H2666" s="57"/>
      <c r="I2666" s="57">
        <v>2.5</v>
      </c>
      <c r="J2666" s="57"/>
      <c r="K2666" s="57">
        <f t="shared" si="434"/>
        <v>28.602500000000003</v>
      </c>
      <c r="L2666" s="57"/>
      <c r="M2666" s="58"/>
      <c r="N2666" s="59"/>
      <c r="O2666" s="73"/>
    </row>
    <row r="2667" spans="1:15" ht="230.4" x14ac:dyDescent="0.3">
      <c r="A2667" s="52">
        <v>11622</v>
      </c>
      <c r="B2667" s="53"/>
      <c r="C2667" s="54"/>
      <c r="D2667" s="75" t="s">
        <v>1142</v>
      </c>
      <c r="E2667" s="56" t="s">
        <v>36</v>
      </c>
      <c r="F2667" s="57"/>
      <c r="G2667" s="57"/>
      <c r="H2667" s="57"/>
      <c r="I2667" s="57"/>
      <c r="J2667" s="57"/>
      <c r="K2667" s="57"/>
      <c r="L2667" s="57">
        <f>SUM(K2668:K2671)</f>
        <v>298.73460000000006</v>
      </c>
      <c r="M2667" s="58">
        <v>298.73500000000001</v>
      </c>
      <c r="N2667" s="59"/>
      <c r="O2667" s="73">
        <f>+ROUND(M2667*N2667,2)</f>
        <v>0</v>
      </c>
    </row>
    <row r="2668" spans="1:15" x14ac:dyDescent="0.3">
      <c r="A2668" s="52">
        <v>11623</v>
      </c>
      <c r="B2668" s="53"/>
      <c r="C2668" s="54"/>
      <c r="D2668" s="76" t="s">
        <v>1143</v>
      </c>
      <c r="E2668" s="56"/>
      <c r="F2668" s="57">
        <v>1</v>
      </c>
      <c r="G2668" s="57">
        <v>56.456000000000003</v>
      </c>
      <c r="H2668" s="57"/>
      <c r="I2668" s="57">
        <f>1.35+1.3</f>
        <v>2.6500000000000004</v>
      </c>
      <c r="J2668" s="57"/>
      <c r="K2668" s="57">
        <f>PRODUCT(F2668:I2668)</f>
        <v>149.60840000000002</v>
      </c>
      <c r="L2668" s="57"/>
      <c r="M2668" s="58"/>
      <c r="N2668" s="59"/>
      <c r="O2668" s="73"/>
    </row>
    <row r="2669" spans="1:15" x14ac:dyDescent="0.3">
      <c r="A2669" s="52">
        <v>11624</v>
      </c>
      <c r="B2669" s="53"/>
      <c r="C2669" s="54"/>
      <c r="D2669" s="76" t="s">
        <v>1144</v>
      </c>
      <c r="E2669" s="56"/>
      <c r="F2669" s="57">
        <v>2</v>
      </c>
      <c r="G2669" s="57">
        <v>7.1950000000000003</v>
      </c>
      <c r="H2669" s="57"/>
      <c r="I2669" s="57">
        <f>(3+1.3)</f>
        <v>4.3</v>
      </c>
      <c r="J2669" s="57"/>
      <c r="K2669" s="57">
        <f>PRODUCT(F2669:I2669)</f>
        <v>61.877000000000002</v>
      </c>
      <c r="L2669" s="57"/>
      <c r="M2669" s="58"/>
      <c r="N2669" s="59"/>
      <c r="O2669" s="73"/>
    </row>
    <row r="2670" spans="1:15" x14ac:dyDescent="0.3">
      <c r="A2670" s="52">
        <v>11625</v>
      </c>
      <c r="B2670" s="53"/>
      <c r="C2670" s="54"/>
      <c r="D2670" s="76" t="s">
        <v>1145</v>
      </c>
      <c r="E2670" s="56"/>
      <c r="F2670" s="57">
        <v>2</v>
      </c>
      <c r="G2670" s="57">
        <v>10.519</v>
      </c>
      <c r="H2670" s="57"/>
      <c r="I2670" s="57">
        <v>3.4</v>
      </c>
      <c r="J2670" s="57"/>
      <c r="K2670" s="57">
        <f>PRODUCT(F2670:I2670)</f>
        <v>71.529200000000003</v>
      </c>
      <c r="L2670" s="57"/>
      <c r="M2670" s="58"/>
      <c r="N2670" s="59"/>
      <c r="O2670" s="73"/>
    </row>
    <row r="2671" spans="1:15" x14ac:dyDescent="0.3">
      <c r="A2671" s="52">
        <v>11626</v>
      </c>
      <c r="B2671" s="53"/>
      <c r="C2671" s="54"/>
      <c r="D2671" s="76" t="s">
        <v>1146</v>
      </c>
      <c r="E2671" s="56"/>
      <c r="F2671" s="57">
        <v>2</v>
      </c>
      <c r="G2671" s="57">
        <f>0.65+0.55</f>
        <v>1.2000000000000002</v>
      </c>
      <c r="H2671" s="57"/>
      <c r="I2671" s="57">
        <f>5.25+1.3</f>
        <v>6.55</v>
      </c>
      <c r="J2671" s="57"/>
      <c r="K2671" s="57">
        <f>PRODUCT(F2671:I2671)</f>
        <v>15.720000000000002</v>
      </c>
      <c r="L2671" s="57"/>
      <c r="M2671" s="58"/>
      <c r="N2671" s="59"/>
      <c r="O2671" s="73"/>
    </row>
    <row r="2672" spans="1:15" ht="100.8" x14ac:dyDescent="0.3">
      <c r="A2672" s="52">
        <v>11627</v>
      </c>
      <c r="B2672" s="53"/>
      <c r="C2672" s="54"/>
      <c r="D2672" s="75" t="s">
        <v>1147</v>
      </c>
      <c r="E2672" s="56" t="s">
        <v>36</v>
      </c>
      <c r="F2672" s="57"/>
      <c r="G2672" s="57"/>
      <c r="H2672" s="57"/>
      <c r="I2672" s="57"/>
      <c r="J2672" s="57"/>
      <c r="K2672" s="57"/>
      <c r="L2672" s="57">
        <f>K2673</f>
        <v>40.56</v>
      </c>
      <c r="M2672" s="58">
        <v>40.56</v>
      </c>
      <c r="N2672" s="59"/>
      <c r="O2672" s="73">
        <f>+ROUND(M2672*N2672,2)</f>
        <v>0</v>
      </c>
    </row>
    <row r="2673" spans="1:15" x14ac:dyDescent="0.3">
      <c r="A2673" s="52">
        <v>11628</v>
      </c>
      <c r="B2673" s="53"/>
      <c r="C2673" s="54"/>
      <c r="D2673" s="76" t="s">
        <v>1148</v>
      </c>
      <c r="E2673" s="56"/>
      <c r="F2673" s="57">
        <v>16</v>
      </c>
      <c r="G2673" s="57">
        <v>0.65</v>
      </c>
      <c r="H2673" s="57"/>
      <c r="I2673" s="57">
        <v>3.9</v>
      </c>
      <c r="J2673" s="57"/>
      <c r="K2673" s="57">
        <f>PRODUCT(F2673:I2673)</f>
        <v>40.56</v>
      </c>
      <c r="L2673" s="57"/>
      <c r="M2673" s="58"/>
      <c r="N2673" s="59"/>
      <c r="O2673" s="73"/>
    </row>
    <row r="2674" spans="1:15" ht="129.6" x14ac:dyDescent="0.3">
      <c r="A2674" s="52">
        <v>11629</v>
      </c>
      <c r="B2674" s="53"/>
      <c r="C2674" s="54"/>
      <c r="D2674" s="75" t="s">
        <v>331</v>
      </c>
      <c r="E2674" s="56" t="s">
        <v>36</v>
      </c>
      <c r="F2674" s="57"/>
      <c r="G2674" s="57"/>
      <c r="H2674" s="57"/>
      <c r="I2674" s="57"/>
      <c r="J2674" s="57"/>
      <c r="K2674" s="57"/>
      <c r="L2674" s="57">
        <f>SUM(K2675:K2685)</f>
        <v>221.73049999999995</v>
      </c>
      <c r="M2674" s="58">
        <v>221.73099999999999</v>
      </c>
      <c r="N2674" s="59"/>
      <c r="O2674" s="73">
        <f>+ROUND(M2674*N2674,2)</f>
        <v>0</v>
      </c>
    </row>
    <row r="2675" spans="1:15" x14ac:dyDescent="0.3">
      <c r="A2675" s="52">
        <v>11630</v>
      </c>
      <c r="B2675" s="53"/>
      <c r="C2675" s="54"/>
      <c r="D2675" s="74" t="s">
        <v>1150</v>
      </c>
      <c r="E2675" s="56"/>
      <c r="F2675" s="57">
        <v>2</v>
      </c>
      <c r="G2675" s="57">
        <v>17.625</v>
      </c>
      <c r="H2675" s="57"/>
      <c r="I2675" s="57">
        <v>0.5</v>
      </c>
      <c r="J2675" s="57"/>
      <c r="K2675" s="57">
        <f>PRODUCT(F2675:I2675)</f>
        <v>17.625</v>
      </c>
      <c r="L2675" s="57"/>
      <c r="M2675" s="58"/>
      <c r="N2675" s="59"/>
      <c r="O2675" s="73"/>
    </row>
    <row r="2676" spans="1:15" x14ac:dyDescent="0.3">
      <c r="A2676" s="52">
        <v>11631</v>
      </c>
      <c r="B2676" s="53"/>
      <c r="C2676" s="54"/>
      <c r="D2676" s="74" t="s">
        <v>1151</v>
      </c>
      <c r="E2676" s="56"/>
      <c r="F2676" s="57">
        <v>2</v>
      </c>
      <c r="G2676" s="57">
        <v>3.4</v>
      </c>
      <c r="H2676" s="57"/>
      <c r="I2676" s="57">
        <v>2.2999999999999998</v>
      </c>
      <c r="J2676" s="57"/>
      <c r="K2676" s="57">
        <f>PRODUCT(F2676:I2676)</f>
        <v>15.639999999999999</v>
      </c>
      <c r="L2676" s="57"/>
      <c r="M2676" s="58"/>
      <c r="N2676" s="59"/>
      <c r="O2676" s="73"/>
    </row>
    <row r="2677" spans="1:15" x14ac:dyDescent="0.3">
      <c r="A2677" s="52">
        <v>11632</v>
      </c>
      <c r="B2677" s="53"/>
      <c r="C2677" s="54"/>
      <c r="D2677" s="74" t="s">
        <v>1152</v>
      </c>
      <c r="E2677" s="56"/>
      <c r="F2677" s="57"/>
      <c r="G2677" s="57"/>
      <c r="H2677" s="57"/>
      <c r="I2677" s="57"/>
      <c r="J2677" s="57"/>
      <c r="K2677" s="57">
        <f>SUM(J2678:J2679)</f>
        <v>67.498099999999994</v>
      </c>
      <c r="L2677" s="57"/>
      <c r="M2677" s="58"/>
      <c r="N2677" s="59"/>
      <c r="O2677" s="73"/>
    </row>
    <row r="2678" spans="1:15" x14ac:dyDescent="0.3">
      <c r="A2678" s="52">
        <v>11633</v>
      </c>
      <c r="B2678" s="53"/>
      <c r="C2678" s="54"/>
      <c r="D2678" s="74"/>
      <c r="E2678" s="56"/>
      <c r="F2678" s="57">
        <v>1</v>
      </c>
      <c r="G2678" s="57">
        <v>14.919</v>
      </c>
      <c r="H2678" s="57"/>
      <c r="I2678" s="57">
        <v>2.2999999999999998</v>
      </c>
      <c r="J2678" s="57">
        <f>PRODUCT(F2678:I2678)</f>
        <v>34.313699999999997</v>
      </c>
      <c r="K2678" s="57"/>
      <c r="L2678" s="57"/>
      <c r="M2678" s="58"/>
      <c r="N2678" s="59"/>
      <c r="O2678" s="73"/>
    </row>
    <row r="2679" spans="1:15" x14ac:dyDescent="0.3">
      <c r="A2679" s="52">
        <v>11634</v>
      </c>
      <c r="B2679" s="53"/>
      <c r="C2679" s="54"/>
      <c r="D2679" s="74"/>
      <c r="E2679" s="56"/>
      <c r="F2679" s="57">
        <v>1</v>
      </c>
      <c r="G2679" s="57">
        <v>14.428000000000001</v>
      </c>
      <c r="H2679" s="57"/>
      <c r="I2679" s="57">
        <v>2.2999999999999998</v>
      </c>
      <c r="J2679" s="57">
        <f>PRODUCT(F2679:I2679)</f>
        <v>33.184399999999997</v>
      </c>
      <c r="K2679" s="57"/>
      <c r="L2679" s="57"/>
      <c r="M2679" s="58"/>
      <c r="N2679" s="59"/>
      <c r="O2679" s="73"/>
    </row>
    <row r="2680" spans="1:15" x14ac:dyDescent="0.3">
      <c r="A2680" s="52">
        <v>11635</v>
      </c>
      <c r="B2680" s="53"/>
      <c r="C2680" s="54"/>
      <c r="D2680" s="74" t="s">
        <v>1153</v>
      </c>
      <c r="E2680" s="56"/>
      <c r="F2680" s="57">
        <v>2</v>
      </c>
      <c r="G2680" s="57">
        <v>13.5</v>
      </c>
      <c r="H2680" s="57"/>
      <c r="I2680" s="57">
        <v>1.4</v>
      </c>
      <c r="J2680" s="57"/>
      <c r="K2680" s="57">
        <f>PRODUCT(F2680:I2680)</f>
        <v>37.799999999999997</v>
      </c>
      <c r="L2680" s="57"/>
      <c r="M2680" s="58"/>
      <c r="N2680" s="59"/>
      <c r="O2680" s="73"/>
    </row>
    <row r="2681" spans="1:15" x14ac:dyDescent="0.3">
      <c r="A2681" s="52">
        <v>11636</v>
      </c>
      <c r="B2681" s="53"/>
      <c r="C2681" s="54"/>
      <c r="D2681" s="76" t="s">
        <v>1154</v>
      </c>
      <c r="E2681" s="56"/>
      <c r="F2681" s="57">
        <v>1</v>
      </c>
      <c r="G2681" s="57">
        <v>5.4130000000000003</v>
      </c>
      <c r="H2681" s="57"/>
      <c r="I2681" s="57">
        <v>2.2999999999999998</v>
      </c>
      <c r="J2681" s="57"/>
      <c r="K2681" s="57">
        <f>PRODUCT(F2681:I2681)</f>
        <v>12.4499</v>
      </c>
      <c r="L2681" s="57"/>
      <c r="M2681" s="58"/>
      <c r="N2681" s="59"/>
      <c r="O2681" s="73"/>
    </row>
    <row r="2682" spans="1:15" x14ac:dyDescent="0.3">
      <c r="A2682" s="52">
        <v>11637</v>
      </c>
      <c r="B2682" s="53"/>
      <c r="C2682" s="54"/>
      <c r="D2682" s="76" t="s">
        <v>1155</v>
      </c>
      <c r="E2682" s="56"/>
      <c r="F2682" s="57">
        <v>1</v>
      </c>
      <c r="G2682" s="57">
        <f>6.843</f>
        <v>6.843</v>
      </c>
      <c r="H2682" s="57"/>
      <c r="I2682" s="57">
        <v>2.2999999999999998</v>
      </c>
      <c r="J2682" s="57"/>
      <c r="K2682" s="57">
        <f t="shared" ref="K2682:K2685" si="435">PRODUCT(F2682:I2682)</f>
        <v>15.738899999999999</v>
      </c>
      <c r="L2682" s="57"/>
      <c r="M2682" s="58"/>
      <c r="N2682" s="59"/>
      <c r="O2682" s="73"/>
    </row>
    <row r="2683" spans="1:15" x14ac:dyDescent="0.3">
      <c r="A2683" s="52">
        <v>11638</v>
      </c>
      <c r="B2683" s="53"/>
      <c r="C2683" s="54"/>
      <c r="D2683" s="76" t="s">
        <v>1628</v>
      </c>
      <c r="E2683" s="56"/>
      <c r="F2683" s="57">
        <v>1</v>
      </c>
      <c r="G2683" s="57">
        <v>11.462999999999999</v>
      </c>
      <c r="H2683" s="57"/>
      <c r="I2683" s="57">
        <v>2.1</v>
      </c>
      <c r="J2683" s="57"/>
      <c r="K2683" s="57">
        <f t="shared" si="435"/>
        <v>24.072299999999998</v>
      </c>
      <c r="L2683" s="57"/>
      <c r="M2683" s="58"/>
      <c r="N2683" s="59"/>
      <c r="O2683" s="73"/>
    </row>
    <row r="2684" spans="1:15" x14ac:dyDescent="0.3">
      <c r="A2684" s="52">
        <v>11639</v>
      </c>
      <c r="B2684" s="53"/>
      <c r="C2684" s="54"/>
      <c r="D2684" s="76" t="s">
        <v>1653</v>
      </c>
      <c r="E2684" s="56"/>
      <c r="F2684" s="57">
        <v>1</v>
      </c>
      <c r="G2684" s="57">
        <v>11.563000000000001</v>
      </c>
      <c r="H2684" s="57"/>
      <c r="I2684" s="57">
        <v>2.1</v>
      </c>
      <c r="J2684" s="57"/>
      <c r="K2684" s="57">
        <f t="shared" si="435"/>
        <v>24.282300000000003</v>
      </c>
      <c r="L2684" s="57"/>
      <c r="M2684" s="58"/>
      <c r="N2684" s="59"/>
      <c r="O2684" s="73"/>
    </row>
    <row r="2685" spans="1:15" x14ac:dyDescent="0.3">
      <c r="A2685" s="52">
        <v>11640</v>
      </c>
      <c r="B2685" s="53"/>
      <c r="C2685" s="54"/>
      <c r="D2685" s="76" t="s">
        <v>1654</v>
      </c>
      <c r="E2685" s="56"/>
      <c r="F2685" s="57">
        <v>2</v>
      </c>
      <c r="G2685" s="57">
        <v>1.44</v>
      </c>
      <c r="H2685" s="57"/>
      <c r="I2685" s="57">
        <v>2.2999999999999998</v>
      </c>
      <c r="J2685" s="57"/>
      <c r="K2685" s="57">
        <f t="shared" si="435"/>
        <v>6.6239999999999997</v>
      </c>
      <c r="L2685" s="57"/>
      <c r="M2685" s="58"/>
      <c r="N2685" s="59"/>
      <c r="O2685" s="73"/>
    </row>
    <row r="2686" spans="1:15" ht="86.4" x14ac:dyDescent="0.3">
      <c r="A2686" s="52">
        <v>11641</v>
      </c>
      <c r="B2686" s="53"/>
      <c r="C2686" s="54"/>
      <c r="D2686" s="75" t="s">
        <v>63</v>
      </c>
      <c r="E2686" s="56" t="s">
        <v>36</v>
      </c>
      <c r="F2686" s="57"/>
      <c r="G2686" s="57"/>
      <c r="H2686" s="57"/>
      <c r="I2686" s="57"/>
      <c r="J2686" s="57"/>
      <c r="K2686" s="57"/>
      <c r="L2686" s="57">
        <f>SUM(K2687:K2690)</f>
        <v>79.387499999999989</v>
      </c>
      <c r="M2686" s="58">
        <v>79.388000000000005</v>
      </c>
      <c r="N2686" s="59"/>
      <c r="O2686" s="73">
        <f>+ROUND(M2686*N2686,2)</f>
        <v>0</v>
      </c>
    </row>
    <row r="2687" spans="1:15" x14ac:dyDescent="0.3">
      <c r="A2687" s="52">
        <v>11642</v>
      </c>
      <c r="B2687" s="53"/>
      <c r="C2687" s="54"/>
      <c r="D2687" s="76" t="s">
        <v>1643</v>
      </c>
      <c r="E2687" s="56"/>
      <c r="F2687" s="57">
        <v>1</v>
      </c>
      <c r="G2687" s="57">
        <v>9.8629999999999995</v>
      </c>
      <c r="H2687" s="57"/>
      <c r="I2687" s="57">
        <v>2.5</v>
      </c>
      <c r="J2687" s="57"/>
      <c r="K2687" s="57">
        <f t="shared" ref="K2687:K2690" si="436">PRODUCT(F2687:I2687)</f>
        <v>24.657499999999999</v>
      </c>
      <c r="L2687" s="57"/>
      <c r="M2687" s="58"/>
      <c r="N2687" s="59"/>
      <c r="O2687" s="73"/>
    </row>
    <row r="2688" spans="1:15" x14ac:dyDescent="0.3">
      <c r="A2688" s="52">
        <v>11643</v>
      </c>
      <c r="B2688" s="53"/>
      <c r="C2688" s="54"/>
      <c r="D2688" s="76" t="s">
        <v>1655</v>
      </c>
      <c r="E2688" s="56"/>
      <c r="F2688" s="57">
        <v>2</v>
      </c>
      <c r="G2688" s="57">
        <v>4.0869999999999997</v>
      </c>
      <c r="H2688" s="57"/>
      <c r="I2688" s="57">
        <v>2.5</v>
      </c>
      <c r="J2688" s="57"/>
      <c r="K2688" s="57">
        <f t="shared" si="436"/>
        <v>20.434999999999999</v>
      </c>
      <c r="L2688" s="57"/>
      <c r="M2688" s="58"/>
      <c r="N2688" s="59"/>
      <c r="O2688" s="73"/>
    </row>
    <row r="2689" spans="1:15" x14ac:dyDescent="0.3">
      <c r="A2689" s="52">
        <v>11644</v>
      </c>
      <c r="B2689" s="53"/>
      <c r="C2689" s="54"/>
      <c r="D2689" s="76" t="s">
        <v>1646</v>
      </c>
      <c r="E2689" s="56"/>
      <c r="F2689" s="57">
        <v>1</v>
      </c>
      <c r="G2689" s="57">
        <v>5.6079999999999997</v>
      </c>
      <c r="H2689" s="57"/>
      <c r="I2689" s="57">
        <v>2.5</v>
      </c>
      <c r="J2689" s="57"/>
      <c r="K2689" s="57">
        <f t="shared" si="436"/>
        <v>14.02</v>
      </c>
      <c r="L2689" s="57"/>
      <c r="M2689" s="58"/>
      <c r="N2689" s="59"/>
      <c r="O2689" s="73"/>
    </row>
    <row r="2690" spans="1:15" x14ac:dyDescent="0.3">
      <c r="A2690" s="52">
        <v>11645</v>
      </c>
      <c r="B2690" s="53"/>
      <c r="C2690" s="54"/>
      <c r="D2690" s="76" t="s">
        <v>1653</v>
      </c>
      <c r="E2690" s="56"/>
      <c r="F2690" s="57">
        <v>1</v>
      </c>
      <c r="G2690" s="57">
        <v>8.11</v>
      </c>
      <c r="H2690" s="57"/>
      <c r="I2690" s="57">
        <v>2.5</v>
      </c>
      <c r="J2690" s="57"/>
      <c r="K2690" s="57">
        <f t="shared" si="436"/>
        <v>20.274999999999999</v>
      </c>
      <c r="L2690" s="57"/>
      <c r="M2690" s="58"/>
      <c r="N2690" s="59"/>
      <c r="O2690" s="73"/>
    </row>
    <row r="2691" spans="1:15" x14ac:dyDescent="0.3">
      <c r="A2691" s="52">
        <v>11646</v>
      </c>
      <c r="B2691" s="53"/>
      <c r="C2691" s="54"/>
      <c r="D2691" s="55" t="s">
        <v>70</v>
      </c>
      <c r="E2691" s="63"/>
      <c r="F2691" s="57"/>
      <c r="G2691" s="57"/>
      <c r="H2691" s="57"/>
      <c r="I2691" s="57"/>
      <c r="J2691" s="57"/>
      <c r="K2691" s="57"/>
      <c r="L2691" s="57"/>
      <c r="M2691" s="66"/>
      <c r="N2691" s="67"/>
      <c r="O2691" s="67"/>
    </row>
    <row r="2692" spans="1:15" ht="129.6" x14ac:dyDescent="0.3">
      <c r="A2692" s="52">
        <v>11647</v>
      </c>
      <c r="B2692" s="53"/>
      <c r="C2692" s="54"/>
      <c r="D2692" s="75" t="s">
        <v>1162</v>
      </c>
      <c r="E2692" s="56" t="s">
        <v>36</v>
      </c>
      <c r="F2692" s="57"/>
      <c r="G2692" s="57"/>
      <c r="H2692" s="57"/>
      <c r="I2692" s="57"/>
      <c r="J2692" s="57"/>
      <c r="K2692" s="57"/>
      <c r="L2692" s="57">
        <f>K2693</f>
        <v>120</v>
      </c>
      <c r="M2692" s="58">
        <v>120</v>
      </c>
      <c r="N2692" s="59"/>
      <c r="O2692" s="73">
        <f>+ROUND(M2692*N2692,2)</f>
        <v>0</v>
      </c>
    </row>
    <row r="2693" spans="1:15" x14ac:dyDescent="0.3">
      <c r="A2693" s="52">
        <v>11648</v>
      </c>
      <c r="B2693" s="53"/>
      <c r="C2693" s="54"/>
      <c r="D2693" s="76" t="s">
        <v>1656</v>
      </c>
      <c r="E2693" s="63"/>
      <c r="F2693" s="57">
        <v>1</v>
      </c>
      <c r="G2693" s="57">
        <f>120</f>
        <v>120</v>
      </c>
      <c r="H2693" s="57"/>
      <c r="I2693" s="57"/>
      <c r="J2693" s="57"/>
      <c r="K2693" s="57">
        <f t="shared" ref="K2693" si="437">PRODUCT(F2693:I2693)</f>
        <v>120</v>
      </c>
      <c r="L2693" s="57"/>
      <c r="M2693" s="66"/>
      <c r="N2693" s="67"/>
      <c r="O2693" s="67"/>
    </row>
    <row r="2694" spans="1:15" ht="86.4" x14ac:dyDescent="0.3">
      <c r="A2694" s="52">
        <v>11649</v>
      </c>
      <c r="B2694" s="53"/>
      <c r="C2694" s="54"/>
      <c r="D2694" s="75" t="s">
        <v>1165</v>
      </c>
      <c r="E2694" s="63" t="s">
        <v>36</v>
      </c>
      <c r="F2694" s="57"/>
      <c r="G2694" s="57"/>
      <c r="H2694" s="57"/>
      <c r="I2694" s="57"/>
      <c r="J2694" s="57"/>
      <c r="K2694" s="57"/>
      <c r="L2694" s="57">
        <f>K2695</f>
        <v>217.041</v>
      </c>
      <c r="M2694" s="58">
        <v>217.041</v>
      </c>
      <c r="N2694" s="59"/>
      <c r="O2694" s="73">
        <f>+ROUND(M2694*N2694,2)</f>
        <v>0</v>
      </c>
    </row>
    <row r="2695" spans="1:15" x14ac:dyDescent="0.3">
      <c r="A2695" s="52">
        <v>11650</v>
      </c>
      <c r="B2695" s="53"/>
      <c r="C2695" s="54"/>
      <c r="D2695" s="76" t="s">
        <v>1656</v>
      </c>
      <c r="E2695" s="63"/>
      <c r="F2695" s="57">
        <v>1</v>
      </c>
      <c r="G2695" s="57">
        <v>217.041</v>
      </c>
      <c r="H2695" s="57"/>
      <c r="I2695" s="57"/>
      <c r="J2695" s="57"/>
      <c r="K2695" s="57">
        <f t="shared" ref="K2695" si="438">PRODUCT(F2695:I2695)</f>
        <v>217.041</v>
      </c>
      <c r="L2695" s="57"/>
      <c r="M2695" s="58"/>
      <c r="N2695" s="59"/>
      <c r="O2695" s="73"/>
    </row>
    <row r="2696" spans="1:15" ht="129.6" x14ac:dyDescent="0.3">
      <c r="A2696" s="52">
        <v>11651</v>
      </c>
      <c r="B2696" s="53"/>
      <c r="C2696" s="54"/>
      <c r="D2696" s="75" t="s">
        <v>1167</v>
      </c>
      <c r="E2696" s="63" t="s">
        <v>36</v>
      </c>
      <c r="F2696" s="57"/>
      <c r="G2696" s="57"/>
      <c r="H2696" s="57"/>
      <c r="I2696" s="57"/>
      <c r="J2696" s="57"/>
      <c r="K2696" s="57"/>
      <c r="L2696" s="57">
        <f>K2697</f>
        <v>62.71</v>
      </c>
      <c r="M2696" s="58">
        <v>62.71</v>
      </c>
      <c r="N2696" s="59"/>
      <c r="O2696" s="73">
        <f>+ROUND(M2696*N2696,2)</f>
        <v>0</v>
      </c>
    </row>
    <row r="2697" spans="1:15" x14ac:dyDescent="0.3">
      <c r="A2697" s="52">
        <v>11652</v>
      </c>
      <c r="B2697" s="53"/>
      <c r="C2697" s="54"/>
      <c r="D2697" s="76" t="s">
        <v>1657</v>
      </c>
      <c r="E2697" s="63"/>
      <c r="F2697" s="57">
        <v>2</v>
      </c>
      <c r="G2697" s="57">
        <v>31.355</v>
      </c>
      <c r="H2697" s="57"/>
      <c r="I2697" s="57"/>
      <c r="J2697" s="57"/>
      <c r="K2697" s="57">
        <f t="shared" ref="K2697" si="439">PRODUCT(F2697:I2697)</f>
        <v>62.71</v>
      </c>
      <c r="L2697" s="57"/>
      <c r="M2697" s="58"/>
      <c r="N2697" s="59"/>
      <c r="O2697" s="73"/>
    </row>
    <row r="2698" spans="1:15" ht="144" x14ac:dyDescent="0.3">
      <c r="A2698" s="52">
        <v>11653</v>
      </c>
      <c r="B2698" s="53"/>
      <c r="C2698" s="54"/>
      <c r="D2698" s="75" t="s">
        <v>1018</v>
      </c>
      <c r="E2698" s="63" t="s">
        <v>36</v>
      </c>
      <c r="F2698" s="57"/>
      <c r="G2698" s="57"/>
      <c r="H2698" s="57"/>
      <c r="I2698" s="57"/>
      <c r="J2698" s="57"/>
      <c r="K2698" s="57"/>
      <c r="L2698" s="57">
        <f>SUM(K2699:K2701)</f>
        <v>44.16</v>
      </c>
      <c r="M2698" s="58">
        <v>44.16</v>
      </c>
      <c r="N2698" s="59"/>
      <c r="O2698" s="73">
        <f>+ROUND(M2698*N2698,2)</f>
        <v>0</v>
      </c>
    </row>
    <row r="2699" spans="1:15" x14ac:dyDescent="0.3">
      <c r="A2699" s="52">
        <v>11654</v>
      </c>
      <c r="B2699" s="53"/>
      <c r="C2699" s="54"/>
      <c r="D2699" s="76" t="s">
        <v>1628</v>
      </c>
      <c r="E2699" s="63"/>
      <c r="F2699" s="57">
        <v>1</v>
      </c>
      <c r="G2699" s="57">
        <v>13.44</v>
      </c>
      <c r="H2699" s="57"/>
      <c r="I2699" s="57"/>
      <c r="J2699" s="57"/>
      <c r="K2699" s="57">
        <f t="shared" ref="K2699:K2701" si="440">PRODUCT(F2699:I2699)</f>
        <v>13.44</v>
      </c>
      <c r="L2699" s="57"/>
      <c r="M2699" s="58"/>
      <c r="N2699" s="59"/>
      <c r="O2699" s="73"/>
    </row>
    <row r="2700" spans="1:15" x14ac:dyDescent="0.3">
      <c r="A2700" s="52">
        <v>11655</v>
      </c>
      <c r="B2700" s="53"/>
      <c r="C2700" s="54"/>
      <c r="D2700" s="76" t="s">
        <v>1653</v>
      </c>
      <c r="E2700" s="63"/>
      <c r="F2700" s="57">
        <v>1</v>
      </c>
      <c r="G2700" s="57">
        <v>13.44</v>
      </c>
      <c r="H2700" s="57"/>
      <c r="I2700" s="57"/>
      <c r="J2700" s="57"/>
      <c r="K2700" s="57">
        <f t="shared" si="440"/>
        <v>13.44</v>
      </c>
      <c r="L2700" s="57"/>
      <c r="M2700" s="58"/>
      <c r="N2700" s="59"/>
      <c r="O2700" s="73"/>
    </row>
    <row r="2701" spans="1:15" x14ac:dyDescent="0.3">
      <c r="A2701" s="52">
        <v>11656</v>
      </c>
      <c r="B2701" s="53"/>
      <c r="C2701" s="54"/>
      <c r="D2701" s="76" t="s">
        <v>1657</v>
      </c>
      <c r="E2701" s="63"/>
      <c r="F2701" s="57">
        <v>2</v>
      </c>
      <c r="G2701" s="57">
        <v>7.2</v>
      </c>
      <c r="H2701" s="57">
        <v>1.2</v>
      </c>
      <c r="I2701" s="57"/>
      <c r="J2701" s="57"/>
      <c r="K2701" s="57">
        <f t="shared" si="440"/>
        <v>17.28</v>
      </c>
      <c r="L2701" s="57"/>
      <c r="M2701" s="58"/>
      <c r="N2701" s="59"/>
      <c r="O2701" s="73"/>
    </row>
    <row r="2702" spans="1:15" ht="86.4" x14ac:dyDescent="0.3">
      <c r="A2702" s="52">
        <v>11657</v>
      </c>
      <c r="B2702" s="53"/>
      <c r="C2702" s="54"/>
      <c r="D2702" s="75" t="s">
        <v>1171</v>
      </c>
      <c r="E2702" s="63" t="s">
        <v>36</v>
      </c>
      <c r="F2702" s="57"/>
      <c r="G2702" s="57"/>
      <c r="H2702" s="57"/>
      <c r="I2702" s="57"/>
      <c r="J2702" s="57"/>
      <c r="K2702" s="57"/>
      <c r="L2702" s="57">
        <f>SUM(K2703:K2705)</f>
        <v>25.7</v>
      </c>
      <c r="M2702" s="58">
        <v>25.7</v>
      </c>
      <c r="N2702" s="59"/>
      <c r="O2702" s="73">
        <f>+ROUND(M2702*N2702,2)</f>
        <v>0</v>
      </c>
    </row>
    <row r="2703" spans="1:15" x14ac:dyDescent="0.3">
      <c r="A2703" s="52">
        <v>11658</v>
      </c>
      <c r="B2703" s="53"/>
      <c r="C2703" s="54"/>
      <c r="D2703" s="76" t="s">
        <v>1628</v>
      </c>
      <c r="E2703" s="63"/>
      <c r="F2703" s="57">
        <v>1</v>
      </c>
      <c r="G2703" s="57">
        <v>4.4800000000000004</v>
      </c>
      <c r="H2703" s="57"/>
      <c r="I2703" s="57"/>
      <c r="J2703" s="57"/>
      <c r="K2703" s="57">
        <f t="shared" ref="K2703:K2705" si="441">PRODUCT(F2703:I2703)</f>
        <v>4.4800000000000004</v>
      </c>
      <c r="L2703" s="57"/>
      <c r="M2703" s="58"/>
      <c r="N2703" s="59"/>
      <c r="O2703" s="73"/>
    </row>
    <row r="2704" spans="1:15" x14ac:dyDescent="0.3">
      <c r="A2704" s="52">
        <v>11659</v>
      </c>
      <c r="B2704" s="53"/>
      <c r="C2704" s="54"/>
      <c r="D2704" s="76" t="s">
        <v>1653</v>
      </c>
      <c r="E2704" s="63"/>
      <c r="F2704" s="57">
        <v>1</v>
      </c>
      <c r="G2704" s="57">
        <v>4.4800000000000004</v>
      </c>
      <c r="H2704" s="57"/>
      <c r="I2704" s="57"/>
      <c r="J2704" s="57"/>
      <c r="K2704" s="57">
        <f t="shared" si="441"/>
        <v>4.4800000000000004</v>
      </c>
      <c r="L2704" s="57"/>
      <c r="M2704" s="58"/>
      <c r="N2704" s="59"/>
      <c r="O2704" s="73"/>
    </row>
    <row r="2705" spans="1:15" x14ac:dyDescent="0.3">
      <c r="A2705" s="52">
        <v>11660</v>
      </c>
      <c r="B2705" s="53"/>
      <c r="C2705" s="54"/>
      <c r="D2705" s="76" t="s">
        <v>1657</v>
      </c>
      <c r="E2705" s="63"/>
      <c r="F2705" s="57">
        <v>1</v>
      </c>
      <c r="G2705" s="57">
        <v>16.739999999999998</v>
      </c>
      <c r="H2705" s="57"/>
      <c r="I2705" s="57"/>
      <c r="J2705" s="57"/>
      <c r="K2705" s="57">
        <f t="shared" si="441"/>
        <v>16.739999999999998</v>
      </c>
      <c r="L2705" s="57"/>
      <c r="M2705" s="58"/>
      <c r="N2705" s="59"/>
      <c r="O2705" s="73"/>
    </row>
    <row r="2706" spans="1:15" ht="86.4" x14ac:dyDescent="0.3">
      <c r="A2706" s="52">
        <v>11661</v>
      </c>
      <c r="B2706" s="53"/>
      <c r="C2706" s="54"/>
      <c r="D2706" s="75" t="s">
        <v>381</v>
      </c>
      <c r="E2706" s="63" t="s">
        <v>36</v>
      </c>
      <c r="F2706" s="57"/>
      <c r="G2706" s="57"/>
      <c r="H2706" s="57"/>
      <c r="I2706" s="57"/>
      <c r="J2706" s="57"/>
      <c r="K2706" s="57"/>
      <c r="L2706" s="57">
        <f>SUM(K2707:K2709)</f>
        <v>25.7</v>
      </c>
      <c r="M2706" s="58">
        <v>25.7</v>
      </c>
      <c r="N2706" s="59"/>
      <c r="O2706" s="73">
        <f>+ROUND(M2706*N2706,2)</f>
        <v>0</v>
      </c>
    </row>
    <row r="2707" spans="1:15" x14ac:dyDescent="0.3">
      <c r="A2707" s="52">
        <v>11662</v>
      </c>
      <c r="B2707" s="53"/>
      <c r="C2707" s="54"/>
      <c r="D2707" s="76" t="s">
        <v>1628</v>
      </c>
      <c r="E2707" s="63"/>
      <c r="F2707" s="57">
        <v>1</v>
      </c>
      <c r="G2707" s="57">
        <v>4.4800000000000004</v>
      </c>
      <c r="H2707" s="57"/>
      <c r="I2707" s="57"/>
      <c r="J2707" s="57"/>
      <c r="K2707" s="57">
        <f t="shared" ref="K2707:K2709" si="442">PRODUCT(F2707:I2707)</f>
        <v>4.4800000000000004</v>
      </c>
      <c r="L2707" s="57"/>
      <c r="M2707" s="58"/>
      <c r="N2707" s="59"/>
      <c r="O2707" s="73"/>
    </row>
    <row r="2708" spans="1:15" x14ac:dyDescent="0.3">
      <c r="A2708" s="52">
        <v>11663</v>
      </c>
      <c r="B2708" s="53"/>
      <c r="C2708" s="54"/>
      <c r="D2708" s="76" t="s">
        <v>1653</v>
      </c>
      <c r="E2708" s="63"/>
      <c r="F2708" s="57">
        <v>1</v>
      </c>
      <c r="G2708" s="57">
        <v>4.4800000000000004</v>
      </c>
      <c r="H2708" s="57"/>
      <c r="I2708" s="57"/>
      <c r="J2708" s="57"/>
      <c r="K2708" s="57">
        <f t="shared" si="442"/>
        <v>4.4800000000000004</v>
      </c>
      <c r="L2708" s="57"/>
      <c r="M2708" s="58"/>
      <c r="N2708" s="59"/>
      <c r="O2708" s="73"/>
    </row>
    <row r="2709" spans="1:15" x14ac:dyDescent="0.3">
      <c r="A2709" s="52">
        <v>11664</v>
      </c>
      <c r="B2709" s="53"/>
      <c r="C2709" s="54"/>
      <c r="D2709" s="76" t="s">
        <v>1657</v>
      </c>
      <c r="E2709" s="63"/>
      <c r="F2709" s="57">
        <v>1</v>
      </c>
      <c r="G2709" s="57">
        <v>16.739999999999998</v>
      </c>
      <c r="H2709" s="57"/>
      <c r="I2709" s="57"/>
      <c r="J2709" s="57"/>
      <c r="K2709" s="57">
        <f t="shared" si="442"/>
        <v>16.739999999999998</v>
      </c>
      <c r="L2709" s="57"/>
      <c r="M2709" s="58"/>
      <c r="N2709" s="59"/>
      <c r="O2709" s="73"/>
    </row>
    <row r="2710" spans="1:15" x14ac:dyDescent="0.3">
      <c r="A2710" s="52">
        <v>11665</v>
      </c>
      <c r="B2710" s="53"/>
      <c r="C2710" s="54"/>
      <c r="D2710" s="55" t="s">
        <v>74</v>
      </c>
      <c r="E2710" s="63"/>
      <c r="F2710" s="57"/>
      <c r="G2710" s="57"/>
      <c r="H2710" s="57"/>
      <c r="I2710" s="57"/>
      <c r="J2710" s="57"/>
      <c r="K2710" s="57"/>
      <c r="L2710" s="57"/>
      <c r="M2710" s="66"/>
      <c r="N2710" s="67"/>
      <c r="O2710" s="67"/>
    </row>
    <row r="2711" spans="1:15" ht="115.2" x14ac:dyDescent="0.3">
      <c r="A2711" s="52">
        <v>11666</v>
      </c>
      <c r="B2711" s="53"/>
      <c r="C2711" s="54"/>
      <c r="D2711" s="75" t="s">
        <v>386</v>
      </c>
      <c r="E2711" s="63" t="s">
        <v>36</v>
      </c>
      <c r="F2711" s="57"/>
      <c r="G2711" s="57"/>
      <c r="H2711" s="57"/>
      <c r="I2711" s="57"/>
      <c r="J2711" s="57"/>
      <c r="K2711" s="57"/>
      <c r="L2711" s="57">
        <f>SUM(K2712)</f>
        <v>43.448</v>
      </c>
      <c r="M2711" s="58">
        <v>43.448</v>
      </c>
      <c r="N2711" s="59"/>
      <c r="O2711" s="73">
        <f t="shared" ref="O2711" si="443">+ROUND(M2711*N2711,2)</f>
        <v>0</v>
      </c>
    </row>
    <row r="2712" spans="1:15" x14ac:dyDescent="0.3">
      <c r="A2712" s="52">
        <v>11667</v>
      </c>
      <c r="B2712" s="53"/>
      <c r="C2712" s="54"/>
      <c r="D2712" s="76" t="s">
        <v>1657</v>
      </c>
      <c r="E2712" s="63"/>
      <c r="F2712" s="57">
        <v>1</v>
      </c>
      <c r="G2712" s="57">
        <v>43.448</v>
      </c>
      <c r="H2712" s="57"/>
      <c r="I2712" s="57"/>
      <c r="J2712" s="57"/>
      <c r="K2712" s="57">
        <f t="shared" ref="K2712" si="444">PRODUCT(F2712:I2712)</f>
        <v>43.448</v>
      </c>
      <c r="L2712" s="57"/>
      <c r="M2712" s="58"/>
      <c r="N2712" s="59"/>
      <c r="O2712" s="73"/>
    </row>
    <row r="2713" spans="1:15" ht="115.2" x14ac:dyDescent="0.3">
      <c r="A2713" s="52">
        <v>11668</v>
      </c>
      <c r="B2713" s="53"/>
      <c r="C2713" s="54"/>
      <c r="D2713" s="75" t="s">
        <v>79</v>
      </c>
      <c r="E2713" s="56" t="s">
        <v>36</v>
      </c>
      <c r="F2713" s="57"/>
      <c r="G2713" s="57"/>
      <c r="H2713" s="57"/>
      <c r="I2713" s="57"/>
      <c r="J2713" s="57"/>
      <c r="K2713" s="57"/>
      <c r="L2713" s="57">
        <f>SUM(K2714:K2715)</f>
        <v>35.491999999999997</v>
      </c>
      <c r="M2713" s="58">
        <v>35.247999999999998</v>
      </c>
      <c r="N2713" s="59"/>
      <c r="O2713" s="73">
        <f t="shared" ref="O2713" si="445">+ROUND(M2713*N2713,2)</f>
        <v>0</v>
      </c>
    </row>
    <row r="2714" spans="1:15" x14ac:dyDescent="0.3">
      <c r="A2714" s="52">
        <v>11669</v>
      </c>
      <c r="B2714" s="53"/>
      <c r="C2714" s="54"/>
      <c r="D2714" s="76" t="s">
        <v>1628</v>
      </c>
      <c r="E2714" s="63"/>
      <c r="F2714" s="57">
        <v>1</v>
      </c>
      <c r="G2714" s="57">
        <v>17.745999999999999</v>
      </c>
      <c r="H2714" s="57"/>
      <c r="I2714" s="57"/>
      <c r="J2714" s="57"/>
      <c r="K2714" s="57">
        <f t="shared" ref="K2714:K2715" si="446">PRODUCT(F2714:I2714)</f>
        <v>17.745999999999999</v>
      </c>
      <c r="L2714" s="57"/>
      <c r="M2714" s="58"/>
      <c r="N2714" s="59"/>
      <c r="O2714" s="73"/>
    </row>
    <row r="2715" spans="1:15" x14ac:dyDescent="0.3">
      <c r="A2715" s="52">
        <v>11670</v>
      </c>
      <c r="B2715" s="53"/>
      <c r="C2715" s="54"/>
      <c r="D2715" s="76" t="s">
        <v>1653</v>
      </c>
      <c r="E2715" s="63"/>
      <c r="F2715" s="57">
        <v>1</v>
      </c>
      <c r="G2715" s="57">
        <v>17.745999999999999</v>
      </c>
      <c r="H2715" s="57"/>
      <c r="I2715" s="57"/>
      <c r="J2715" s="57"/>
      <c r="K2715" s="57">
        <f t="shared" si="446"/>
        <v>17.745999999999999</v>
      </c>
      <c r="L2715" s="57"/>
      <c r="M2715" s="58"/>
      <c r="N2715" s="59"/>
      <c r="O2715" s="73"/>
    </row>
    <row r="2716" spans="1:15" ht="172.8" x14ac:dyDescent="0.3">
      <c r="A2716" s="52">
        <v>11671</v>
      </c>
      <c r="B2716" s="53"/>
      <c r="C2716" s="54"/>
      <c r="D2716" s="75" t="s">
        <v>1175</v>
      </c>
      <c r="E2716" s="63" t="s">
        <v>36</v>
      </c>
      <c r="F2716" s="57"/>
      <c r="G2716" s="57"/>
      <c r="H2716" s="57"/>
      <c r="I2716" s="57"/>
      <c r="J2716" s="57"/>
      <c r="K2716" s="57"/>
      <c r="L2716" s="57">
        <f>SUM(K2717:K2719)</f>
        <v>78.94</v>
      </c>
      <c r="M2716" s="58">
        <v>78.94</v>
      </c>
      <c r="N2716" s="59"/>
      <c r="O2716" s="73">
        <f t="shared" ref="O2716" si="447">+ROUND(M2716*N2716,2)</f>
        <v>0</v>
      </c>
    </row>
    <row r="2717" spans="1:15" x14ac:dyDescent="0.3">
      <c r="A2717" s="52">
        <v>11672</v>
      </c>
      <c r="B2717" s="53"/>
      <c r="C2717" s="54"/>
      <c r="D2717" s="76" t="s">
        <v>1657</v>
      </c>
      <c r="E2717" s="63"/>
      <c r="F2717" s="57">
        <v>1</v>
      </c>
      <c r="G2717" s="57">
        <v>43.448</v>
      </c>
      <c r="H2717" s="57"/>
      <c r="I2717" s="57"/>
      <c r="J2717" s="57"/>
      <c r="K2717" s="57">
        <f t="shared" ref="K2717:K2719" si="448">PRODUCT(F2717:I2717)</f>
        <v>43.448</v>
      </c>
      <c r="L2717" s="57"/>
      <c r="M2717" s="58"/>
      <c r="N2717" s="59"/>
      <c r="O2717" s="73"/>
    </row>
    <row r="2718" spans="1:15" x14ac:dyDescent="0.3">
      <c r="A2718" s="52">
        <v>11673</v>
      </c>
      <c r="B2718" s="53"/>
      <c r="C2718" s="54"/>
      <c r="D2718" s="76" t="s">
        <v>1628</v>
      </c>
      <c r="E2718" s="63"/>
      <c r="F2718" s="57">
        <v>1</v>
      </c>
      <c r="G2718" s="57">
        <v>17.745999999999999</v>
      </c>
      <c r="H2718" s="57"/>
      <c r="I2718" s="57"/>
      <c r="J2718" s="57"/>
      <c r="K2718" s="57">
        <f t="shared" si="448"/>
        <v>17.745999999999999</v>
      </c>
      <c r="L2718" s="57"/>
      <c r="M2718" s="58"/>
      <c r="N2718" s="59"/>
      <c r="O2718" s="73"/>
    </row>
    <row r="2719" spans="1:15" x14ac:dyDescent="0.3">
      <c r="A2719" s="52">
        <v>11674</v>
      </c>
      <c r="B2719" s="53"/>
      <c r="C2719" s="54"/>
      <c r="D2719" s="76" t="s">
        <v>1653</v>
      </c>
      <c r="E2719" s="63"/>
      <c r="F2719" s="57">
        <v>1</v>
      </c>
      <c r="G2719" s="57">
        <v>17.745999999999999</v>
      </c>
      <c r="H2719" s="57"/>
      <c r="I2719" s="57"/>
      <c r="J2719" s="57"/>
      <c r="K2719" s="57">
        <f t="shared" si="448"/>
        <v>17.745999999999999</v>
      </c>
      <c r="L2719" s="57"/>
      <c r="M2719" s="58"/>
      <c r="N2719" s="59"/>
      <c r="O2719" s="73"/>
    </row>
    <row r="2720" spans="1:15" ht="72" x14ac:dyDescent="0.3">
      <c r="A2720" s="52">
        <v>11675</v>
      </c>
      <c r="B2720" s="53"/>
      <c r="C2720" s="54"/>
      <c r="D2720" s="75" t="s">
        <v>870</v>
      </c>
      <c r="E2720" s="63" t="s">
        <v>36</v>
      </c>
      <c r="F2720" s="57"/>
      <c r="G2720" s="57"/>
      <c r="H2720" s="57"/>
      <c r="I2720" s="57"/>
      <c r="J2720" s="57"/>
      <c r="K2720" s="57"/>
      <c r="L2720" s="57">
        <f>SUM(K2721:K2722)</f>
        <v>212.44900000000001</v>
      </c>
      <c r="M2720" s="58">
        <v>212.44900000000001</v>
      </c>
      <c r="N2720" s="59"/>
      <c r="O2720" s="73">
        <f>+ROUND(M2720*N2720,2)</f>
        <v>0</v>
      </c>
    </row>
    <row r="2721" spans="1:15" x14ac:dyDescent="0.3">
      <c r="A2721" s="52">
        <v>11676</v>
      </c>
      <c r="B2721" s="53"/>
      <c r="C2721" s="54"/>
      <c r="D2721" s="76" t="s">
        <v>1657</v>
      </c>
      <c r="E2721" s="63"/>
      <c r="F2721" s="57">
        <v>1</v>
      </c>
      <c r="G2721" s="57">
        <f>212.449-G2722</f>
        <v>209.471</v>
      </c>
      <c r="H2721" s="57"/>
      <c r="I2721" s="57"/>
      <c r="J2721" s="57"/>
      <c r="K2721" s="57">
        <f>PRODUCT(F2721:I2721)</f>
        <v>209.471</v>
      </c>
      <c r="L2721" s="57"/>
      <c r="M2721" s="58"/>
      <c r="N2721" s="59"/>
      <c r="O2721" s="73"/>
    </row>
    <row r="2722" spans="1:15" x14ac:dyDescent="0.3">
      <c r="A2722" s="52">
        <v>11677</v>
      </c>
      <c r="B2722" s="53"/>
      <c r="C2722" s="54"/>
      <c r="D2722" s="76" t="s">
        <v>1643</v>
      </c>
      <c r="E2722" s="63"/>
      <c r="F2722" s="57">
        <v>1</v>
      </c>
      <c r="G2722" s="57">
        <v>2.9780000000000002</v>
      </c>
      <c r="H2722" s="57"/>
      <c r="I2722" s="57"/>
      <c r="J2722" s="57"/>
      <c r="K2722" s="57">
        <f>PRODUCT(F2722:I2722)</f>
        <v>2.9780000000000002</v>
      </c>
      <c r="L2722" s="57"/>
      <c r="M2722" s="58"/>
      <c r="N2722" s="59"/>
      <c r="O2722" s="73"/>
    </row>
    <row r="2723" spans="1:15" ht="172.8" x14ac:dyDescent="0.3">
      <c r="A2723" s="52">
        <v>11678</v>
      </c>
      <c r="B2723" s="53"/>
      <c r="C2723" s="54"/>
      <c r="D2723" s="75" t="s">
        <v>76</v>
      </c>
      <c r="E2723" s="63" t="s">
        <v>36</v>
      </c>
      <c r="F2723" s="57"/>
      <c r="G2723" s="57"/>
      <c r="H2723" s="57"/>
      <c r="I2723" s="57"/>
      <c r="J2723" s="57"/>
      <c r="K2723" s="57"/>
      <c r="L2723" s="57">
        <f>SUM(K2724:K2727)</f>
        <v>14.984999999999999</v>
      </c>
      <c r="M2723" s="58">
        <v>14.984999999999999</v>
      </c>
      <c r="N2723" s="59"/>
      <c r="O2723" s="73">
        <f>+ROUND(M2723*N2723,2)</f>
        <v>0</v>
      </c>
    </row>
    <row r="2724" spans="1:15" x14ac:dyDescent="0.3">
      <c r="A2724" s="52">
        <v>11679</v>
      </c>
      <c r="B2724" s="53"/>
      <c r="C2724" s="54"/>
      <c r="D2724" s="76" t="s">
        <v>1643</v>
      </c>
      <c r="E2724" s="56"/>
      <c r="F2724" s="57">
        <v>1</v>
      </c>
      <c r="G2724" s="57">
        <f>4.429+0.733</f>
        <v>5.1619999999999999</v>
      </c>
      <c r="H2724" s="57"/>
      <c r="I2724" s="57"/>
      <c r="J2724" s="57"/>
      <c r="K2724" s="57">
        <f>PRODUCT(F2724:I2724)</f>
        <v>5.1619999999999999</v>
      </c>
      <c r="L2724" s="57"/>
      <c r="M2724" s="58"/>
      <c r="N2724" s="59"/>
      <c r="O2724" s="73"/>
    </row>
    <row r="2725" spans="1:15" x14ac:dyDescent="0.3">
      <c r="A2725" s="52">
        <v>11680</v>
      </c>
      <c r="B2725" s="53"/>
      <c r="C2725" s="54"/>
      <c r="D2725" s="76" t="s">
        <v>1655</v>
      </c>
      <c r="E2725" s="63"/>
      <c r="F2725" s="57">
        <v>2</v>
      </c>
      <c r="G2725" s="57">
        <v>2.0379999999999998</v>
      </c>
      <c r="H2725" s="57"/>
      <c r="I2725" s="57"/>
      <c r="J2725" s="57"/>
      <c r="K2725" s="57">
        <f t="shared" ref="K2725:K2727" si="449">PRODUCT(F2725:I2725)</f>
        <v>4.0759999999999996</v>
      </c>
      <c r="L2725" s="57"/>
      <c r="M2725" s="58"/>
      <c r="N2725" s="59"/>
      <c r="O2725" s="73"/>
    </row>
    <row r="2726" spans="1:15" x14ac:dyDescent="0.3">
      <c r="A2726" s="52">
        <v>11681</v>
      </c>
      <c r="B2726" s="53"/>
      <c r="C2726" s="54"/>
      <c r="D2726" s="76" t="s">
        <v>1646</v>
      </c>
      <c r="E2726" s="63"/>
      <c r="F2726" s="57">
        <v>1</v>
      </c>
      <c r="G2726" s="57">
        <v>1.857</v>
      </c>
      <c r="H2726" s="57"/>
      <c r="I2726" s="57"/>
      <c r="J2726" s="57"/>
      <c r="K2726" s="57">
        <f t="shared" si="449"/>
        <v>1.857</v>
      </c>
      <c r="L2726" s="57"/>
      <c r="M2726" s="58"/>
      <c r="N2726" s="59"/>
      <c r="O2726" s="73"/>
    </row>
    <row r="2727" spans="1:15" x14ac:dyDescent="0.3">
      <c r="A2727" s="52">
        <v>11682</v>
      </c>
      <c r="B2727" s="53"/>
      <c r="C2727" s="54"/>
      <c r="D2727" s="76" t="s">
        <v>1658</v>
      </c>
      <c r="E2727" s="63"/>
      <c r="F2727" s="57">
        <v>1</v>
      </c>
      <c r="G2727" s="57">
        <v>3.89</v>
      </c>
      <c r="H2727" s="57"/>
      <c r="I2727" s="57"/>
      <c r="J2727" s="57"/>
      <c r="K2727" s="57">
        <f t="shared" si="449"/>
        <v>3.89</v>
      </c>
      <c r="L2727" s="57"/>
      <c r="M2727" s="58"/>
      <c r="N2727" s="59"/>
      <c r="O2727" s="73"/>
    </row>
    <row r="2728" spans="1:15" ht="115.2" x14ac:dyDescent="0.3">
      <c r="A2728" s="52">
        <v>11683</v>
      </c>
      <c r="B2728" s="53"/>
      <c r="C2728" s="54"/>
      <c r="D2728" s="75" t="s">
        <v>83</v>
      </c>
      <c r="E2728" s="63" t="s">
        <v>84</v>
      </c>
      <c r="F2728" s="57"/>
      <c r="G2728" s="57"/>
      <c r="H2728" s="57"/>
      <c r="I2728" s="57"/>
      <c r="J2728" s="57"/>
      <c r="K2728" s="57"/>
      <c r="L2728" s="57">
        <f>SUM(K2729:K2735)</f>
        <v>207.65630000000002</v>
      </c>
      <c r="M2728" s="58">
        <v>207.65600000000001</v>
      </c>
      <c r="N2728" s="59"/>
      <c r="O2728" s="73">
        <f>+ROUND(M2728*N2728,2)</f>
        <v>0</v>
      </c>
    </row>
    <row r="2729" spans="1:15" x14ac:dyDescent="0.3">
      <c r="A2729" s="52">
        <v>11684</v>
      </c>
      <c r="B2729" s="53"/>
      <c r="C2729" s="54"/>
      <c r="D2729" s="74" t="s">
        <v>1151</v>
      </c>
      <c r="E2729" s="56"/>
      <c r="F2729" s="57">
        <v>2</v>
      </c>
      <c r="G2729" s="57">
        <v>8.2620000000000005</v>
      </c>
      <c r="H2729" s="57"/>
      <c r="I2729" s="57">
        <v>0.2</v>
      </c>
      <c r="J2729" s="57"/>
      <c r="K2729" s="57">
        <f>PRODUCT(F2729:I2729)</f>
        <v>3.3048000000000002</v>
      </c>
      <c r="L2729" s="57"/>
      <c r="M2729" s="58"/>
      <c r="N2729" s="59"/>
      <c r="O2729" s="73"/>
    </row>
    <row r="2730" spans="1:15" x14ac:dyDescent="0.3">
      <c r="A2730" s="52">
        <v>11685</v>
      </c>
      <c r="B2730" s="53"/>
      <c r="C2730" s="54"/>
      <c r="D2730" s="74" t="s">
        <v>1152</v>
      </c>
      <c r="E2730" s="56"/>
      <c r="F2730" s="57"/>
      <c r="G2730" s="57"/>
      <c r="H2730" s="57"/>
      <c r="I2730" s="57"/>
      <c r="J2730" s="57"/>
      <c r="K2730" s="57">
        <f>SUM(J2731:J2732)</f>
        <v>118.2131</v>
      </c>
      <c r="L2730" s="57"/>
      <c r="M2730" s="58"/>
      <c r="N2730" s="59"/>
      <c r="O2730" s="73"/>
    </row>
    <row r="2731" spans="1:15" x14ac:dyDescent="0.3">
      <c r="A2731" s="52">
        <v>11686</v>
      </c>
      <c r="B2731" s="53"/>
      <c r="C2731" s="54"/>
      <c r="D2731" s="74"/>
      <c r="E2731" s="56"/>
      <c r="F2731" s="57">
        <v>1</v>
      </c>
      <c r="G2731" s="57">
        <v>26.013999999999999</v>
      </c>
      <c r="H2731" s="57"/>
      <c r="I2731" s="57">
        <v>2.2999999999999998</v>
      </c>
      <c r="J2731" s="57">
        <f>PRODUCT(F2731:I2731)</f>
        <v>59.832199999999993</v>
      </c>
      <c r="K2731" s="57"/>
      <c r="L2731" s="57"/>
      <c r="M2731" s="58"/>
      <c r="N2731" s="59"/>
      <c r="O2731" s="73"/>
    </row>
    <row r="2732" spans="1:15" x14ac:dyDescent="0.3">
      <c r="A2732" s="52">
        <v>11687</v>
      </c>
      <c r="B2732" s="53"/>
      <c r="C2732" s="54"/>
      <c r="D2732" s="74"/>
      <c r="E2732" s="56"/>
      <c r="F2732" s="57">
        <v>1</v>
      </c>
      <c r="G2732" s="57">
        <v>25.382999999999999</v>
      </c>
      <c r="H2732" s="57"/>
      <c r="I2732" s="57">
        <v>2.2999999999999998</v>
      </c>
      <c r="J2732" s="57">
        <f>PRODUCT(F2732:I2732)</f>
        <v>58.380899999999997</v>
      </c>
      <c r="K2732" s="57"/>
      <c r="L2732" s="57"/>
      <c r="M2732" s="58"/>
      <c r="N2732" s="59"/>
      <c r="O2732" s="73"/>
    </row>
    <row r="2733" spans="1:15" x14ac:dyDescent="0.3">
      <c r="A2733" s="52">
        <v>11688</v>
      </c>
      <c r="B2733" s="53"/>
      <c r="C2733" s="54"/>
      <c r="D2733" s="76" t="s">
        <v>1628</v>
      </c>
      <c r="E2733" s="56"/>
      <c r="F2733" s="57">
        <v>1</v>
      </c>
      <c r="G2733" s="57">
        <f>12.338+6.279+2</f>
        <v>20.616999999999997</v>
      </c>
      <c r="H2733" s="57"/>
      <c r="I2733" s="57">
        <v>2.1</v>
      </c>
      <c r="J2733" s="57"/>
      <c r="K2733" s="57">
        <f t="shared" ref="K2733:K2735" si="450">PRODUCT(F2733:I2733)</f>
        <v>43.295699999999997</v>
      </c>
      <c r="L2733" s="57"/>
      <c r="M2733" s="58"/>
      <c r="N2733" s="59"/>
      <c r="O2733" s="73"/>
    </row>
    <row r="2734" spans="1:15" x14ac:dyDescent="0.3">
      <c r="A2734" s="52">
        <v>11689</v>
      </c>
      <c r="B2734" s="53"/>
      <c r="C2734" s="54"/>
      <c r="D2734" s="76" t="s">
        <v>1659</v>
      </c>
      <c r="E2734" s="56"/>
      <c r="F2734" s="57">
        <v>1</v>
      </c>
      <c r="G2734" s="57">
        <v>17.247</v>
      </c>
      <c r="H2734" s="57"/>
      <c r="I2734" s="57">
        <v>2.1</v>
      </c>
      <c r="J2734" s="57"/>
      <c r="K2734" s="57">
        <f t="shared" si="450"/>
        <v>36.218699999999998</v>
      </c>
      <c r="L2734" s="57"/>
      <c r="M2734" s="58"/>
      <c r="N2734" s="59"/>
      <c r="O2734" s="73"/>
    </row>
    <row r="2735" spans="1:15" x14ac:dyDescent="0.3">
      <c r="A2735" s="52">
        <v>11690</v>
      </c>
      <c r="B2735" s="53"/>
      <c r="C2735" s="72"/>
      <c r="D2735" s="76" t="s">
        <v>1654</v>
      </c>
      <c r="E2735" s="56"/>
      <c r="F2735" s="57">
        <v>2</v>
      </c>
      <c r="G2735" s="57">
        <v>1.44</v>
      </c>
      <c r="H2735" s="57"/>
      <c r="I2735" s="57">
        <v>2.2999999999999998</v>
      </c>
      <c r="J2735" s="57"/>
      <c r="K2735" s="57">
        <f t="shared" si="450"/>
        <v>6.6239999999999997</v>
      </c>
      <c r="L2735" s="57"/>
      <c r="M2735" s="58"/>
      <c r="N2735" s="59"/>
      <c r="O2735" s="73"/>
    </row>
    <row r="2736" spans="1:15" ht="115.2" x14ac:dyDescent="0.3">
      <c r="A2736" s="52">
        <v>11691</v>
      </c>
      <c r="B2736" s="53"/>
      <c r="C2736" s="72"/>
      <c r="D2736" s="75" t="s">
        <v>690</v>
      </c>
      <c r="E2736" s="63" t="s">
        <v>84</v>
      </c>
      <c r="F2736" s="57"/>
      <c r="G2736" s="57"/>
      <c r="H2736" s="57"/>
      <c r="I2736" s="57"/>
      <c r="J2736" s="57"/>
      <c r="K2736" s="57"/>
      <c r="L2736" s="57">
        <f>K2737</f>
        <v>22.152999999999999</v>
      </c>
      <c r="M2736" s="58">
        <v>22.152999999999999</v>
      </c>
      <c r="N2736" s="59"/>
      <c r="O2736" s="73">
        <f>+ROUND(M2736*N2736,2)</f>
        <v>0</v>
      </c>
    </row>
    <row r="2737" spans="1:15" x14ac:dyDescent="0.3">
      <c r="A2737" s="52">
        <v>11692</v>
      </c>
      <c r="B2737" s="53"/>
      <c r="C2737" s="72"/>
      <c r="D2737" s="76" t="s">
        <v>1660</v>
      </c>
      <c r="E2737" s="63"/>
      <c r="F2737" s="57">
        <v>1</v>
      </c>
      <c r="G2737" s="57">
        <v>22.152999999999999</v>
      </c>
      <c r="H2737" s="57"/>
      <c r="I2737" s="57"/>
      <c r="J2737" s="57"/>
      <c r="K2737" s="57">
        <f>PRODUCT(F2737:I2737)</f>
        <v>22.152999999999999</v>
      </c>
      <c r="L2737" s="57"/>
      <c r="M2737" s="58"/>
      <c r="N2737" s="59"/>
      <c r="O2737" s="73"/>
    </row>
    <row r="2738" spans="1:15" x14ac:dyDescent="0.3">
      <c r="A2738" s="52">
        <v>11693</v>
      </c>
      <c r="B2738" s="53"/>
      <c r="C2738" s="54"/>
      <c r="D2738" s="55" t="s">
        <v>878</v>
      </c>
      <c r="E2738" s="56"/>
      <c r="F2738" s="57"/>
      <c r="G2738" s="57"/>
      <c r="H2738" s="57"/>
      <c r="I2738" s="57"/>
      <c r="J2738" s="57"/>
      <c r="K2738" s="57"/>
      <c r="L2738" s="57"/>
      <c r="M2738" s="58"/>
      <c r="N2738" s="59"/>
      <c r="O2738" s="73"/>
    </row>
    <row r="2739" spans="1:15" ht="129.6" x14ac:dyDescent="0.3">
      <c r="A2739" s="52">
        <v>11694</v>
      </c>
      <c r="B2739" s="53"/>
      <c r="C2739" s="72"/>
      <c r="D2739" s="75" t="s">
        <v>1375</v>
      </c>
      <c r="E2739" s="56" t="s">
        <v>89</v>
      </c>
      <c r="F2739" s="57"/>
      <c r="G2739" s="57"/>
      <c r="H2739" s="57"/>
      <c r="I2739" s="57"/>
      <c r="J2739" s="57"/>
      <c r="K2739" s="57"/>
      <c r="L2739" s="57">
        <f>+J2740+J2741</f>
        <v>2</v>
      </c>
      <c r="M2739" s="58">
        <v>2</v>
      </c>
      <c r="N2739" s="59"/>
      <c r="O2739" s="73">
        <f t="shared" ref="O2739" si="451">+ROUND(M2739*N2739,2)</f>
        <v>0</v>
      </c>
    </row>
    <row r="2740" spans="1:15" x14ac:dyDescent="0.3">
      <c r="A2740" s="52">
        <v>11695</v>
      </c>
      <c r="B2740" s="53"/>
      <c r="C2740" s="72"/>
      <c r="D2740" s="76" t="s">
        <v>1661</v>
      </c>
      <c r="E2740" s="56"/>
      <c r="F2740" s="57">
        <v>1</v>
      </c>
      <c r="G2740" s="57"/>
      <c r="H2740" s="57"/>
      <c r="I2740" s="57"/>
      <c r="J2740" s="57">
        <f t="shared" ref="J2740:J2741" si="452">PRODUCT(F2740:I2740)</f>
        <v>1</v>
      </c>
      <c r="K2740" s="57"/>
      <c r="L2740" s="57"/>
      <c r="M2740" s="58"/>
      <c r="N2740" s="59"/>
      <c r="O2740" s="73"/>
    </row>
    <row r="2741" spans="1:15" x14ac:dyDescent="0.3">
      <c r="A2741" s="52">
        <v>11696</v>
      </c>
      <c r="B2741" s="53"/>
      <c r="C2741" s="72"/>
      <c r="D2741" s="76" t="s">
        <v>1662</v>
      </c>
      <c r="E2741" s="56"/>
      <c r="F2741" s="57">
        <v>1</v>
      </c>
      <c r="G2741" s="57"/>
      <c r="H2741" s="57"/>
      <c r="I2741" s="57"/>
      <c r="J2741" s="57">
        <f t="shared" si="452"/>
        <v>1</v>
      </c>
      <c r="K2741" s="57"/>
      <c r="L2741" s="57"/>
      <c r="M2741" s="58"/>
      <c r="N2741" s="59"/>
      <c r="O2741" s="73"/>
    </row>
    <row r="2742" spans="1:15" ht="115.2" x14ac:dyDescent="0.3">
      <c r="A2742" s="52">
        <v>11697</v>
      </c>
      <c r="B2742" s="53"/>
      <c r="C2742" s="72"/>
      <c r="D2742" s="75" t="s">
        <v>1663</v>
      </c>
      <c r="E2742" s="56" t="s">
        <v>89</v>
      </c>
      <c r="F2742" s="57"/>
      <c r="G2742" s="57"/>
      <c r="H2742" s="57"/>
      <c r="I2742" s="57"/>
      <c r="J2742" s="57"/>
      <c r="K2742" s="57"/>
      <c r="L2742" s="57">
        <f>K2743</f>
        <v>1</v>
      </c>
      <c r="M2742" s="58">
        <v>1</v>
      </c>
      <c r="N2742" s="59"/>
      <c r="O2742" s="73">
        <f t="shared" ref="O2742" si="453">+ROUND(M2742*N2742,2)</f>
        <v>0</v>
      </c>
    </row>
    <row r="2743" spans="1:15" x14ac:dyDescent="0.3">
      <c r="A2743" s="52">
        <v>11698</v>
      </c>
      <c r="B2743" s="53"/>
      <c r="C2743" s="72"/>
      <c r="D2743" s="76" t="s">
        <v>1664</v>
      </c>
      <c r="E2743" s="56"/>
      <c r="F2743" s="57">
        <v>1</v>
      </c>
      <c r="G2743" s="57">
        <v>1</v>
      </c>
      <c r="H2743" s="57"/>
      <c r="I2743" s="57"/>
      <c r="J2743" s="57"/>
      <c r="K2743" s="57">
        <f>PRODUCT(F2743:I2743)</f>
        <v>1</v>
      </c>
      <c r="L2743" s="57"/>
      <c r="M2743" s="58"/>
      <c r="N2743" s="59"/>
      <c r="O2743" s="73"/>
    </row>
    <row r="2744" spans="1:15" ht="158.4" x14ac:dyDescent="0.3">
      <c r="A2744" s="52">
        <v>11699</v>
      </c>
      <c r="B2744" s="53"/>
      <c r="C2744" s="54"/>
      <c r="D2744" s="75" t="s">
        <v>1665</v>
      </c>
      <c r="E2744" s="56" t="s">
        <v>89</v>
      </c>
      <c r="F2744" s="57"/>
      <c r="G2744" s="57"/>
      <c r="H2744" s="57"/>
      <c r="I2744" s="57"/>
      <c r="J2744" s="57"/>
      <c r="K2744" s="57"/>
      <c r="L2744" s="57">
        <f>K2745</f>
        <v>1</v>
      </c>
      <c r="M2744" s="58">
        <v>1</v>
      </c>
      <c r="N2744" s="59"/>
      <c r="O2744" s="73">
        <f>+ROUND(M2744*N2744,2)</f>
        <v>0</v>
      </c>
    </row>
    <row r="2745" spans="1:15" x14ac:dyDescent="0.3">
      <c r="A2745" s="52">
        <v>11700</v>
      </c>
      <c r="B2745" s="53"/>
      <c r="C2745" s="72"/>
      <c r="D2745" s="76" t="s">
        <v>1643</v>
      </c>
      <c r="E2745" s="56"/>
      <c r="F2745" s="57">
        <v>1</v>
      </c>
      <c r="G2745" s="57">
        <v>1</v>
      </c>
      <c r="H2745" s="57"/>
      <c r="I2745" s="57"/>
      <c r="J2745" s="57"/>
      <c r="K2745" s="57">
        <f>PRODUCT(F2745:I2745)</f>
        <v>1</v>
      </c>
      <c r="L2745" s="57"/>
      <c r="M2745" s="58"/>
      <c r="N2745" s="59"/>
      <c r="O2745" s="73"/>
    </row>
    <row r="2746" spans="1:15" ht="158.4" x14ac:dyDescent="0.3">
      <c r="A2746" s="52">
        <v>11701</v>
      </c>
      <c r="B2746" s="53"/>
      <c r="C2746" s="72"/>
      <c r="D2746" s="75" t="s">
        <v>1666</v>
      </c>
      <c r="E2746" s="56" t="s">
        <v>89</v>
      </c>
      <c r="F2746" s="57"/>
      <c r="G2746" s="57"/>
      <c r="H2746" s="57"/>
      <c r="I2746" s="57"/>
      <c r="J2746" s="57"/>
      <c r="K2746" s="57"/>
      <c r="L2746" s="57">
        <f>K2747</f>
        <v>1</v>
      </c>
      <c r="M2746" s="58">
        <v>1</v>
      </c>
      <c r="N2746" s="59"/>
      <c r="O2746" s="73">
        <f>+ROUND(M2746*N2746,2)</f>
        <v>0</v>
      </c>
    </row>
    <row r="2747" spans="1:15" x14ac:dyDescent="0.3">
      <c r="A2747" s="52">
        <v>11702</v>
      </c>
      <c r="B2747" s="53"/>
      <c r="C2747" s="72"/>
      <c r="D2747" s="76" t="s">
        <v>1667</v>
      </c>
      <c r="E2747" s="56"/>
      <c r="F2747" s="57">
        <v>1</v>
      </c>
      <c r="G2747" s="57">
        <v>1</v>
      </c>
      <c r="H2747" s="57"/>
      <c r="I2747" s="57"/>
      <c r="J2747" s="57"/>
      <c r="K2747" s="57">
        <f>PRODUCT(F2747:I2747)</f>
        <v>1</v>
      </c>
      <c r="L2747" s="57"/>
      <c r="M2747" s="58"/>
      <c r="N2747" s="59"/>
      <c r="O2747" s="73"/>
    </row>
    <row r="2748" spans="1:15" ht="158.4" x14ac:dyDescent="0.3">
      <c r="A2748" s="52">
        <v>11703</v>
      </c>
      <c r="B2748" s="53"/>
      <c r="C2748" s="72"/>
      <c r="D2748" s="75" t="s">
        <v>1668</v>
      </c>
      <c r="E2748" s="56" t="s">
        <v>89</v>
      </c>
      <c r="F2748" s="57"/>
      <c r="G2748" s="57"/>
      <c r="H2748" s="57"/>
      <c r="I2748" s="57"/>
      <c r="J2748" s="57"/>
      <c r="K2748" s="57"/>
      <c r="L2748" s="57">
        <f>K2749</f>
        <v>4</v>
      </c>
      <c r="M2748" s="58">
        <v>4</v>
      </c>
      <c r="N2748" s="59"/>
      <c r="O2748" s="73">
        <f>+ROUND(M2748*N2748,2)</f>
        <v>0</v>
      </c>
    </row>
    <row r="2749" spans="1:15" x14ac:dyDescent="0.3">
      <c r="A2749" s="52">
        <v>11704</v>
      </c>
      <c r="B2749" s="53"/>
      <c r="C2749" s="72"/>
      <c r="D2749" s="76" t="s">
        <v>1669</v>
      </c>
      <c r="E2749" s="56"/>
      <c r="F2749" s="57">
        <v>4</v>
      </c>
      <c r="G2749" s="57">
        <v>1</v>
      </c>
      <c r="H2749" s="57"/>
      <c r="I2749" s="57"/>
      <c r="J2749" s="57"/>
      <c r="K2749" s="57">
        <f>PRODUCT(F2749:I2749)</f>
        <v>4</v>
      </c>
      <c r="L2749" s="57"/>
      <c r="M2749" s="58"/>
      <c r="N2749" s="59"/>
      <c r="O2749" s="73"/>
    </row>
    <row r="2750" spans="1:15" x14ac:dyDescent="0.3">
      <c r="A2750" s="52">
        <v>11705</v>
      </c>
      <c r="B2750" s="53"/>
      <c r="C2750" s="72"/>
      <c r="D2750" s="55" t="s">
        <v>91</v>
      </c>
      <c r="E2750" s="56"/>
      <c r="F2750" s="57"/>
      <c r="G2750" s="57"/>
      <c r="H2750" s="57"/>
      <c r="I2750" s="57"/>
      <c r="J2750" s="57"/>
      <c r="K2750" s="57"/>
      <c r="L2750" s="57"/>
      <c r="M2750" s="58"/>
      <c r="N2750" s="59"/>
      <c r="O2750" s="73"/>
    </row>
    <row r="2751" spans="1:15" ht="244.8" x14ac:dyDescent="0.3">
      <c r="A2751" s="52">
        <v>11706</v>
      </c>
      <c r="B2751" s="53"/>
      <c r="C2751" s="72"/>
      <c r="D2751" s="78" t="s">
        <v>1670</v>
      </c>
      <c r="E2751" s="56" t="s">
        <v>89</v>
      </c>
      <c r="F2751" s="57"/>
      <c r="G2751" s="57"/>
      <c r="H2751" s="57"/>
      <c r="I2751" s="57"/>
      <c r="J2751" s="57"/>
      <c r="K2751" s="57"/>
      <c r="L2751" s="57">
        <f>K2752</f>
        <v>1</v>
      </c>
      <c r="M2751" s="58">
        <v>1</v>
      </c>
      <c r="N2751" s="59"/>
      <c r="O2751" s="73">
        <f>+ROUND(M2751*N2751,2)</f>
        <v>0</v>
      </c>
    </row>
    <row r="2752" spans="1:15" x14ac:dyDescent="0.3">
      <c r="A2752" s="52">
        <v>11707</v>
      </c>
      <c r="B2752" s="53"/>
      <c r="C2752" s="72"/>
      <c r="D2752" s="76" t="s">
        <v>1628</v>
      </c>
      <c r="E2752" s="56"/>
      <c r="F2752" s="57">
        <v>1</v>
      </c>
      <c r="G2752" s="57"/>
      <c r="H2752" s="57"/>
      <c r="I2752" s="57"/>
      <c r="J2752" s="57"/>
      <c r="K2752" s="57">
        <f>PRODUCT(F2752:I2752)</f>
        <v>1</v>
      </c>
      <c r="L2752" s="57"/>
      <c r="M2752" s="58"/>
      <c r="N2752" s="59"/>
      <c r="O2752" s="73"/>
    </row>
    <row r="2753" spans="1:15" ht="201.6" x14ac:dyDescent="0.3">
      <c r="A2753" s="52">
        <v>11708</v>
      </c>
      <c r="B2753" s="53"/>
      <c r="C2753" s="72"/>
      <c r="D2753" s="75" t="s">
        <v>1671</v>
      </c>
      <c r="E2753" s="56" t="s">
        <v>89</v>
      </c>
      <c r="F2753" s="57"/>
      <c r="G2753" s="57"/>
      <c r="H2753" s="57"/>
      <c r="I2753" s="57"/>
      <c r="J2753" s="57"/>
      <c r="K2753" s="57"/>
      <c r="L2753" s="57">
        <f>K2754</f>
        <v>1</v>
      </c>
      <c r="M2753" s="58">
        <v>1</v>
      </c>
      <c r="N2753" s="59"/>
      <c r="O2753" s="73">
        <f>+ROUND(M2753*N2753,2)</f>
        <v>0</v>
      </c>
    </row>
    <row r="2754" spans="1:15" x14ac:dyDescent="0.3">
      <c r="A2754" s="52">
        <v>11709</v>
      </c>
      <c r="B2754" s="53"/>
      <c r="C2754" s="72"/>
      <c r="D2754" s="76" t="s">
        <v>1672</v>
      </c>
      <c r="E2754" s="56"/>
      <c r="F2754" s="57">
        <v>1</v>
      </c>
      <c r="G2754" s="57"/>
      <c r="H2754" s="57"/>
      <c r="I2754" s="57"/>
      <c r="J2754" s="57"/>
      <c r="K2754" s="57">
        <f>PRODUCT(F2754:I2754)</f>
        <v>1</v>
      </c>
      <c r="L2754" s="57"/>
      <c r="M2754" s="58"/>
      <c r="N2754" s="59"/>
      <c r="O2754" s="73"/>
    </row>
    <row r="2755" spans="1:15" ht="72" x14ac:dyDescent="0.3">
      <c r="A2755" s="52">
        <v>11710</v>
      </c>
      <c r="B2755" s="53"/>
      <c r="C2755" s="72"/>
      <c r="D2755" s="78" t="s">
        <v>1190</v>
      </c>
      <c r="E2755" s="56" t="s">
        <v>89</v>
      </c>
      <c r="F2755" s="57"/>
      <c r="G2755" s="57"/>
      <c r="H2755" s="57"/>
      <c r="I2755" s="57"/>
      <c r="J2755" s="57"/>
      <c r="K2755" s="57"/>
      <c r="L2755" s="57">
        <f>K2756+K2757</f>
        <v>2</v>
      </c>
      <c r="M2755" s="58">
        <v>2</v>
      </c>
      <c r="N2755" s="59"/>
      <c r="O2755" s="73">
        <f>+ROUND(M2755*N2755,2)</f>
        <v>0</v>
      </c>
    </row>
    <row r="2756" spans="1:15" x14ac:dyDescent="0.3">
      <c r="A2756" s="52">
        <v>11711</v>
      </c>
      <c r="B2756" s="53"/>
      <c r="C2756" s="72"/>
      <c r="D2756" s="76" t="s">
        <v>1673</v>
      </c>
      <c r="E2756" s="56"/>
      <c r="F2756" s="57">
        <v>1</v>
      </c>
      <c r="G2756" s="57">
        <v>1</v>
      </c>
      <c r="H2756" s="57"/>
      <c r="I2756" s="57"/>
      <c r="J2756" s="57"/>
      <c r="K2756" s="57">
        <f>PRODUCT(F2756:I2756)</f>
        <v>1</v>
      </c>
      <c r="L2756" s="57"/>
      <c r="M2756" s="58"/>
      <c r="N2756" s="59"/>
      <c r="O2756" s="73"/>
    </row>
    <row r="2757" spans="1:15" x14ac:dyDescent="0.3">
      <c r="A2757" s="52">
        <v>11712</v>
      </c>
      <c r="B2757" s="53"/>
      <c r="C2757" s="72"/>
      <c r="D2757" s="76" t="s">
        <v>1674</v>
      </c>
      <c r="E2757" s="56"/>
      <c r="F2757" s="57">
        <v>1</v>
      </c>
      <c r="G2757" s="57">
        <v>1</v>
      </c>
      <c r="H2757" s="57"/>
      <c r="I2757" s="57"/>
      <c r="J2757" s="57"/>
      <c r="K2757" s="57">
        <f>PRODUCT(F2757:I2757)</f>
        <v>1</v>
      </c>
      <c r="L2757" s="57"/>
      <c r="M2757" s="58"/>
      <c r="N2757" s="59"/>
      <c r="O2757" s="73"/>
    </row>
    <row r="2758" spans="1:15" ht="172.8" x14ac:dyDescent="0.3">
      <c r="A2758" s="52">
        <v>11713</v>
      </c>
      <c r="B2758" s="53"/>
      <c r="C2758" s="72"/>
      <c r="D2758" s="75" t="s">
        <v>1193</v>
      </c>
      <c r="E2758" s="87" t="s">
        <v>89</v>
      </c>
      <c r="F2758" s="57"/>
      <c r="G2758" s="57"/>
      <c r="H2758" s="57"/>
      <c r="I2758" s="57"/>
      <c r="J2758" s="57"/>
      <c r="K2758" s="57"/>
      <c r="L2758" s="57">
        <f>K2759+K2760</f>
        <v>2</v>
      </c>
      <c r="M2758" s="58">
        <v>2</v>
      </c>
      <c r="N2758" s="59"/>
      <c r="O2758" s="73">
        <f t="shared" ref="O2758" si="454">+ROUND(M2758*N2758,2)</f>
        <v>0</v>
      </c>
    </row>
    <row r="2759" spans="1:15" x14ac:dyDescent="0.3">
      <c r="A2759" s="52">
        <v>11714</v>
      </c>
      <c r="B2759" s="53"/>
      <c r="C2759" s="72"/>
      <c r="D2759" s="76" t="s">
        <v>1675</v>
      </c>
      <c r="E2759" s="56"/>
      <c r="F2759" s="57">
        <v>1</v>
      </c>
      <c r="G2759" s="57">
        <v>1</v>
      </c>
      <c r="H2759" s="57"/>
      <c r="I2759" s="57"/>
      <c r="J2759" s="57"/>
      <c r="K2759" s="57">
        <f>PRODUCT(F2759:I2759)</f>
        <v>1</v>
      </c>
      <c r="L2759" s="57"/>
      <c r="M2759" s="58"/>
      <c r="N2759" s="59"/>
      <c r="O2759" s="73"/>
    </row>
    <row r="2760" spans="1:15" x14ac:dyDescent="0.3">
      <c r="A2760" s="52">
        <v>11715</v>
      </c>
      <c r="B2760" s="53"/>
      <c r="C2760" s="72"/>
      <c r="D2760" s="76" t="s">
        <v>1676</v>
      </c>
      <c r="E2760" s="56"/>
      <c r="F2760" s="57">
        <v>1</v>
      </c>
      <c r="G2760" s="57">
        <v>1</v>
      </c>
      <c r="H2760" s="57"/>
      <c r="I2760" s="57"/>
      <c r="J2760" s="57"/>
      <c r="K2760" s="57">
        <f>PRODUCT(F2760:I2760)</f>
        <v>1</v>
      </c>
      <c r="L2760" s="57"/>
      <c r="M2760" s="58"/>
      <c r="N2760" s="59"/>
      <c r="O2760" s="73"/>
    </row>
    <row r="2761" spans="1:15" ht="172.8" x14ac:dyDescent="0.3">
      <c r="A2761" s="52">
        <v>11716</v>
      </c>
      <c r="B2761" s="53"/>
      <c r="C2761" s="72"/>
      <c r="D2761" s="75" t="s">
        <v>1197</v>
      </c>
      <c r="E2761" s="87" t="s">
        <v>89</v>
      </c>
      <c r="F2761" s="88"/>
      <c r="G2761" s="57"/>
      <c r="H2761" s="57"/>
      <c r="I2761" s="57"/>
      <c r="J2761" s="57"/>
      <c r="K2761" s="57"/>
      <c r="L2761" s="57">
        <f>SUM(K2762:K2771)</f>
        <v>10</v>
      </c>
      <c r="M2761" s="58">
        <v>10</v>
      </c>
      <c r="N2761" s="59"/>
      <c r="O2761" s="73">
        <f t="shared" ref="O2761" si="455">+ROUND(M2761*N2761,2)</f>
        <v>0</v>
      </c>
    </row>
    <row r="2762" spans="1:15" x14ac:dyDescent="0.3">
      <c r="A2762" s="52">
        <v>11717</v>
      </c>
      <c r="B2762" s="53"/>
      <c r="C2762" s="72"/>
      <c r="D2762" s="76" t="s">
        <v>1677</v>
      </c>
      <c r="E2762" s="87"/>
      <c r="F2762" s="88">
        <v>1</v>
      </c>
      <c r="G2762" s="57"/>
      <c r="H2762" s="57"/>
      <c r="I2762" s="57"/>
      <c r="J2762" s="57"/>
      <c r="K2762" s="57">
        <f t="shared" ref="K2762:K2771" si="456">PRODUCT(F2762:I2762)</f>
        <v>1</v>
      </c>
      <c r="L2762" s="57"/>
      <c r="M2762" s="58"/>
      <c r="N2762" s="59"/>
      <c r="O2762" s="73"/>
    </row>
    <row r="2763" spans="1:15" x14ac:dyDescent="0.3">
      <c r="A2763" s="52">
        <v>11718</v>
      </c>
      <c r="B2763" s="53"/>
      <c r="C2763" s="72"/>
      <c r="D2763" s="76" t="s">
        <v>1678</v>
      </c>
      <c r="E2763" s="87"/>
      <c r="F2763" s="88">
        <v>1</v>
      </c>
      <c r="G2763" s="57"/>
      <c r="H2763" s="57"/>
      <c r="I2763" s="57"/>
      <c r="J2763" s="57"/>
      <c r="K2763" s="57">
        <f t="shared" si="456"/>
        <v>1</v>
      </c>
      <c r="L2763" s="57"/>
      <c r="M2763" s="58"/>
      <c r="N2763" s="59"/>
      <c r="O2763" s="73"/>
    </row>
    <row r="2764" spans="1:15" x14ac:dyDescent="0.3">
      <c r="A2764" s="52">
        <v>11719</v>
      </c>
      <c r="B2764" s="53"/>
      <c r="C2764" s="72"/>
      <c r="D2764" s="76" t="s">
        <v>1679</v>
      </c>
      <c r="E2764" s="87"/>
      <c r="F2764" s="88">
        <v>1</v>
      </c>
      <c r="G2764" s="57"/>
      <c r="H2764" s="57"/>
      <c r="I2764" s="57"/>
      <c r="J2764" s="57"/>
      <c r="K2764" s="57">
        <f t="shared" si="456"/>
        <v>1</v>
      </c>
      <c r="L2764" s="57"/>
      <c r="M2764" s="58"/>
      <c r="N2764" s="59"/>
      <c r="O2764" s="73"/>
    </row>
    <row r="2765" spans="1:15" x14ac:dyDescent="0.3">
      <c r="A2765" s="52">
        <v>11720</v>
      </c>
      <c r="B2765" s="53"/>
      <c r="C2765" s="72"/>
      <c r="D2765" s="76" t="s">
        <v>1680</v>
      </c>
      <c r="E2765" s="87"/>
      <c r="F2765" s="88">
        <v>1</v>
      </c>
      <c r="G2765" s="57"/>
      <c r="H2765" s="57"/>
      <c r="I2765" s="57"/>
      <c r="J2765" s="57"/>
      <c r="K2765" s="57">
        <f t="shared" si="456"/>
        <v>1</v>
      </c>
      <c r="L2765" s="57"/>
      <c r="M2765" s="58"/>
      <c r="N2765" s="59"/>
      <c r="O2765" s="73"/>
    </row>
    <row r="2766" spans="1:15" x14ac:dyDescent="0.3">
      <c r="A2766" s="52">
        <v>11721</v>
      </c>
      <c r="B2766" s="53"/>
      <c r="C2766" s="72"/>
      <c r="D2766" s="76" t="s">
        <v>1681</v>
      </c>
      <c r="E2766" s="87"/>
      <c r="F2766" s="88">
        <v>1</v>
      </c>
      <c r="G2766" s="57"/>
      <c r="H2766" s="57"/>
      <c r="I2766" s="57"/>
      <c r="J2766" s="57"/>
      <c r="K2766" s="57">
        <f t="shared" si="456"/>
        <v>1</v>
      </c>
      <c r="L2766" s="57"/>
      <c r="M2766" s="58"/>
      <c r="N2766" s="59"/>
      <c r="O2766" s="73"/>
    </row>
    <row r="2767" spans="1:15" x14ac:dyDescent="0.3">
      <c r="A2767" s="52">
        <v>11722</v>
      </c>
      <c r="B2767" s="53"/>
      <c r="C2767" s="72"/>
      <c r="D2767" s="76" t="s">
        <v>1682</v>
      </c>
      <c r="E2767" s="87"/>
      <c r="F2767" s="88">
        <v>1</v>
      </c>
      <c r="G2767" s="57"/>
      <c r="H2767" s="57"/>
      <c r="I2767" s="57"/>
      <c r="J2767" s="57"/>
      <c r="K2767" s="57">
        <f t="shared" si="456"/>
        <v>1</v>
      </c>
      <c r="L2767" s="57"/>
      <c r="M2767" s="58"/>
      <c r="N2767" s="59"/>
      <c r="O2767" s="73"/>
    </row>
    <row r="2768" spans="1:15" x14ac:dyDescent="0.3">
      <c r="A2768" s="52">
        <v>11723</v>
      </c>
      <c r="B2768" s="53"/>
      <c r="C2768" s="72"/>
      <c r="D2768" s="76" t="s">
        <v>1683</v>
      </c>
      <c r="E2768" s="87"/>
      <c r="F2768" s="88">
        <v>1</v>
      </c>
      <c r="G2768" s="57"/>
      <c r="H2768" s="57"/>
      <c r="I2768" s="57"/>
      <c r="J2768" s="57"/>
      <c r="K2768" s="57">
        <f t="shared" si="456"/>
        <v>1</v>
      </c>
      <c r="L2768" s="57"/>
      <c r="M2768" s="58"/>
      <c r="N2768" s="59"/>
      <c r="O2768" s="73"/>
    </row>
    <row r="2769" spans="1:15" x14ac:dyDescent="0.3">
      <c r="A2769" s="52">
        <v>11724</v>
      </c>
      <c r="B2769" s="53"/>
      <c r="C2769" s="72"/>
      <c r="D2769" s="76" t="s">
        <v>1684</v>
      </c>
      <c r="E2769" s="87"/>
      <c r="F2769" s="88">
        <v>1</v>
      </c>
      <c r="G2769" s="57"/>
      <c r="H2769" s="57"/>
      <c r="I2769" s="57"/>
      <c r="J2769" s="57"/>
      <c r="K2769" s="57">
        <f t="shared" si="456"/>
        <v>1</v>
      </c>
      <c r="L2769" s="57"/>
      <c r="M2769" s="58"/>
      <c r="N2769" s="59"/>
      <c r="O2769" s="73"/>
    </row>
    <row r="2770" spans="1:15" x14ac:dyDescent="0.3">
      <c r="A2770" s="52">
        <v>11725</v>
      </c>
      <c r="B2770" s="53"/>
      <c r="C2770" s="72"/>
      <c r="D2770" s="76" t="s">
        <v>1685</v>
      </c>
      <c r="E2770" s="87"/>
      <c r="F2770" s="88">
        <v>1</v>
      </c>
      <c r="G2770" s="57"/>
      <c r="H2770" s="57"/>
      <c r="I2770" s="57"/>
      <c r="J2770" s="57"/>
      <c r="K2770" s="57">
        <f t="shared" si="456"/>
        <v>1</v>
      </c>
      <c r="L2770" s="57"/>
      <c r="M2770" s="58"/>
      <c r="N2770" s="59"/>
      <c r="O2770" s="73"/>
    </row>
    <row r="2771" spans="1:15" x14ac:dyDescent="0.3">
      <c r="A2771" s="52">
        <v>11726</v>
      </c>
      <c r="B2771" s="53"/>
      <c r="C2771" s="72"/>
      <c r="D2771" s="76" t="s">
        <v>1686</v>
      </c>
      <c r="E2771" s="56"/>
      <c r="F2771" s="57">
        <v>1</v>
      </c>
      <c r="G2771" s="57"/>
      <c r="H2771" s="57"/>
      <c r="I2771" s="57"/>
      <c r="J2771" s="57"/>
      <c r="K2771" s="57">
        <f t="shared" si="456"/>
        <v>1</v>
      </c>
      <c r="L2771" s="57"/>
      <c r="M2771" s="58"/>
      <c r="N2771" s="59"/>
      <c r="O2771" s="73"/>
    </row>
    <row r="2772" spans="1:15" x14ac:dyDescent="0.3">
      <c r="A2772" s="52">
        <v>11727</v>
      </c>
      <c r="B2772" s="53"/>
      <c r="C2772" s="54"/>
      <c r="D2772" s="55" t="s">
        <v>408</v>
      </c>
      <c r="E2772" s="56"/>
      <c r="F2772" s="57"/>
      <c r="G2772" s="57"/>
      <c r="H2772" s="57"/>
      <c r="I2772" s="57"/>
      <c r="J2772" s="57"/>
      <c r="K2772" s="57"/>
      <c r="L2772" s="57"/>
      <c r="M2772" s="58"/>
      <c r="N2772" s="59"/>
      <c r="O2772" s="73"/>
    </row>
    <row r="2773" spans="1:15" ht="187.2" x14ac:dyDescent="0.3">
      <c r="A2773" s="52">
        <v>11728</v>
      </c>
      <c r="B2773" s="53"/>
      <c r="C2773" s="72"/>
      <c r="D2773" s="75" t="s">
        <v>1210</v>
      </c>
      <c r="E2773" s="87" t="s">
        <v>84</v>
      </c>
      <c r="F2773" s="88"/>
      <c r="G2773" s="57"/>
      <c r="H2773" s="57"/>
      <c r="I2773" s="57"/>
      <c r="J2773" s="57"/>
      <c r="K2773" s="57"/>
      <c r="L2773" s="57">
        <f>K2774</f>
        <v>30.734000000000002</v>
      </c>
      <c r="M2773" s="58">
        <v>30.734000000000002</v>
      </c>
      <c r="N2773" s="59"/>
      <c r="O2773" s="73">
        <f>+ROUND(M2773*N2773,2)</f>
        <v>0</v>
      </c>
    </row>
    <row r="2774" spans="1:15" x14ac:dyDescent="0.3">
      <c r="A2774" s="52">
        <v>11729</v>
      </c>
      <c r="B2774" s="53"/>
      <c r="C2774" s="72"/>
      <c r="D2774" s="76" t="s">
        <v>1657</v>
      </c>
      <c r="E2774" s="87"/>
      <c r="F2774" s="88">
        <v>1</v>
      </c>
      <c r="G2774" s="57">
        <v>30.734000000000002</v>
      </c>
      <c r="H2774" s="57"/>
      <c r="I2774" s="57"/>
      <c r="J2774" s="57"/>
      <c r="K2774" s="57">
        <f>PRODUCT(F2774:I2774)</f>
        <v>30.734000000000002</v>
      </c>
      <c r="L2774" s="57"/>
      <c r="M2774" s="58"/>
      <c r="N2774" s="59"/>
      <c r="O2774" s="73"/>
    </row>
    <row r="2775" spans="1:15" ht="86.4" x14ac:dyDescent="0.3">
      <c r="A2775" s="52">
        <v>11730</v>
      </c>
      <c r="B2775" s="53"/>
      <c r="C2775" s="72"/>
      <c r="D2775" s="75" t="s">
        <v>1212</v>
      </c>
      <c r="E2775" s="63" t="s">
        <v>36</v>
      </c>
      <c r="F2775" s="57"/>
      <c r="G2775" s="57"/>
      <c r="H2775" s="57"/>
      <c r="I2775" s="57"/>
      <c r="J2775" s="57"/>
      <c r="K2775" s="57"/>
      <c r="L2775" s="57">
        <f>K2776</f>
        <v>20.39</v>
      </c>
      <c r="M2775" s="58">
        <v>20.39</v>
      </c>
      <c r="N2775" s="59"/>
      <c r="O2775" s="73">
        <f t="shared" ref="O2775" si="457">+ROUND(M2775*N2775,2)</f>
        <v>0</v>
      </c>
    </row>
    <row r="2776" spans="1:15" x14ac:dyDescent="0.3">
      <c r="A2776" s="52">
        <v>11731</v>
      </c>
      <c r="B2776" s="53"/>
      <c r="C2776" s="72"/>
      <c r="D2776" s="76" t="s">
        <v>1657</v>
      </c>
      <c r="E2776" s="63"/>
      <c r="F2776" s="57">
        <v>1</v>
      </c>
      <c r="G2776" s="57">
        <v>10.195</v>
      </c>
      <c r="H2776" s="57"/>
      <c r="I2776" s="57">
        <v>2</v>
      </c>
      <c r="J2776" s="57"/>
      <c r="K2776" s="57">
        <f>PRODUCT(F2776:I2776)</f>
        <v>20.39</v>
      </c>
      <c r="L2776" s="57"/>
      <c r="M2776" s="58"/>
      <c r="N2776" s="59"/>
      <c r="O2776" s="73"/>
    </row>
    <row r="2777" spans="1:15" x14ac:dyDescent="0.3">
      <c r="A2777" s="52">
        <v>11732</v>
      </c>
      <c r="B2777" s="53" t="s">
        <v>21</v>
      </c>
      <c r="C2777" s="54" t="s">
        <v>1687</v>
      </c>
      <c r="D2777" s="55" t="s">
        <v>1688</v>
      </c>
      <c r="E2777" s="56"/>
      <c r="F2777" s="57"/>
      <c r="G2777" s="57"/>
      <c r="H2777" s="57"/>
      <c r="I2777" s="57"/>
      <c r="J2777" s="57"/>
      <c r="K2777" s="57"/>
      <c r="L2777" s="57"/>
      <c r="M2777" s="58"/>
      <c r="N2777" s="59"/>
      <c r="O2777" s="59"/>
    </row>
    <row r="2778" spans="1:15" x14ac:dyDescent="0.3">
      <c r="A2778" s="52">
        <v>11733</v>
      </c>
      <c r="B2778" s="53" t="s">
        <v>21</v>
      </c>
      <c r="C2778" s="54" t="s">
        <v>1689</v>
      </c>
      <c r="D2778" s="55" t="s">
        <v>775</v>
      </c>
      <c r="E2778" s="56"/>
      <c r="F2778" s="57"/>
      <c r="G2778" s="57"/>
      <c r="H2778" s="57"/>
      <c r="I2778" s="57"/>
      <c r="J2778" s="57"/>
      <c r="K2778" s="57"/>
      <c r="L2778" s="57"/>
      <c r="M2778" s="58"/>
      <c r="N2778" s="59"/>
      <c r="O2778" s="59"/>
    </row>
    <row r="2779" spans="1:15" ht="43.2" x14ac:dyDescent="0.3">
      <c r="A2779" s="52">
        <v>11734</v>
      </c>
      <c r="B2779" s="53"/>
      <c r="C2779" s="54"/>
      <c r="D2779" s="60" t="s">
        <v>239</v>
      </c>
      <c r="E2779" s="63" t="s">
        <v>36</v>
      </c>
      <c r="F2779" s="57">
        <v>1</v>
      </c>
      <c r="G2779" s="57">
        <v>53.515999999999998</v>
      </c>
      <c r="H2779" s="57">
        <v>8.673</v>
      </c>
      <c r="I2779" s="57"/>
      <c r="J2779" s="57">
        <f>PRODUCT(F2779:I2779)</f>
        <v>464.14426800000001</v>
      </c>
      <c r="K2779" s="57"/>
      <c r="L2779" s="57">
        <f>+J2779</f>
        <v>464.14426800000001</v>
      </c>
      <c r="M2779" s="58">
        <v>464.14400000000001</v>
      </c>
      <c r="N2779" s="59"/>
      <c r="O2779" s="73">
        <f>+ROUND(M2779*N2779,2)</f>
        <v>0</v>
      </c>
    </row>
    <row r="2780" spans="1:15" ht="115.2" x14ac:dyDescent="0.3">
      <c r="A2780" s="52">
        <v>11735</v>
      </c>
      <c r="B2780" s="53"/>
      <c r="C2780" s="54"/>
      <c r="D2780" s="60" t="s">
        <v>1222</v>
      </c>
      <c r="E2780" s="63" t="s">
        <v>36</v>
      </c>
      <c r="F2780" s="57"/>
      <c r="G2780" s="57"/>
      <c r="H2780" s="57"/>
      <c r="I2780" s="57"/>
      <c r="J2780" s="57"/>
      <c r="K2780" s="57"/>
      <c r="L2780" s="57">
        <f>SUM(J2781:J2783)</f>
        <v>36.904800000000002</v>
      </c>
      <c r="M2780" s="58">
        <v>36.905000000000001</v>
      </c>
      <c r="N2780" s="59"/>
      <c r="O2780" s="73">
        <f>+ROUND(M2780*N2780,2)</f>
        <v>0</v>
      </c>
    </row>
    <row r="2781" spans="1:15" x14ac:dyDescent="0.3">
      <c r="A2781" s="52">
        <v>11736</v>
      </c>
      <c r="B2781" s="53"/>
      <c r="C2781" s="54"/>
      <c r="D2781" s="74" t="s">
        <v>1224</v>
      </c>
      <c r="E2781" s="63"/>
      <c r="F2781" s="57">
        <v>1</v>
      </c>
      <c r="G2781" s="57">
        <v>6.4139999999999997</v>
      </c>
      <c r="H2781" s="57"/>
      <c r="I2781" s="57">
        <v>3.2</v>
      </c>
      <c r="J2781" s="57">
        <f t="shared" ref="J2781:J2787" si="458">PRODUCT(F2781:I2781)</f>
        <v>20.524799999999999</v>
      </c>
      <c r="K2781" s="57"/>
      <c r="L2781" s="57"/>
      <c r="M2781" s="58"/>
      <c r="N2781" s="59"/>
      <c r="O2781" s="73"/>
    </row>
    <row r="2782" spans="1:15" x14ac:dyDescent="0.3">
      <c r="A2782" s="52">
        <v>11737</v>
      </c>
      <c r="B2782" s="53"/>
      <c r="C2782" s="54"/>
      <c r="D2782" s="74" t="s">
        <v>1690</v>
      </c>
      <c r="E2782" s="63"/>
      <c r="F2782" s="57">
        <v>1</v>
      </c>
      <c r="G2782" s="57">
        <v>1.8</v>
      </c>
      <c r="H2782" s="57"/>
      <c r="I2782" s="57">
        <v>2.1</v>
      </c>
      <c r="J2782" s="57">
        <f t="shared" si="458"/>
        <v>3.7800000000000002</v>
      </c>
      <c r="K2782" s="57"/>
      <c r="L2782" s="57"/>
      <c r="M2782" s="58"/>
      <c r="N2782" s="59"/>
      <c r="O2782" s="73"/>
    </row>
    <row r="2783" spans="1:15" x14ac:dyDescent="0.3">
      <c r="A2783" s="52">
        <v>11738</v>
      </c>
      <c r="B2783" s="53"/>
      <c r="C2783" s="54"/>
      <c r="D2783" s="74" t="s">
        <v>1691</v>
      </c>
      <c r="E2783" s="63"/>
      <c r="F2783" s="57">
        <v>1</v>
      </c>
      <c r="G2783" s="57">
        <v>2.1</v>
      </c>
      <c r="H2783" s="57"/>
      <c r="I2783" s="57">
        <v>6</v>
      </c>
      <c r="J2783" s="57">
        <f t="shared" si="458"/>
        <v>12.600000000000001</v>
      </c>
      <c r="K2783" s="57"/>
      <c r="L2783" s="57"/>
      <c r="M2783" s="66"/>
      <c r="N2783" s="67"/>
      <c r="O2783" s="67"/>
    </row>
    <row r="2784" spans="1:15" ht="57.6" x14ac:dyDescent="0.3">
      <c r="A2784" s="52">
        <v>11739</v>
      </c>
      <c r="B2784" s="53"/>
      <c r="C2784" s="54"/>
      <c r="D2784" s="60" t="s">
        <v>1227</v>
      </c>
      <c r="E2784" s="63" t="s">
        <v>36</v>
      </c>
      <c r="F2784" s="57"/>
      <c r="G2784" s="57"/>
      <c r="H2784" s="57"/>
      <c r="I2784" s="57"/>
      <c r="J2784" s="57"/>
      <c r="K2784" s="57"/>
      <c r="L2784" s="57">
        <f>SUM(K2785:K2786)</f>
        <v>263.2</v>
      </c>
      <c r="M2784" s="58">
        <v>263.2</v>
      </c>
      <c r="N2784" s="59"/>
      <c r="O2784" s="73">
        <f>+ROUND(M2784*N2784,2)</f>
        <v>0</v>
      </c>
    </row>
    <row r="2785" spans="1:15" x14ac:dyDescent="0.3">
      <c r="A2785" s="52">
        <v>11740</v>
      </c>
      <c r="B2785" s="53"/>
      <c r="C2785" s="54"/>
      <c r="D2785" s="74" t="s">
        <v>1274</v>
      </c>
      <c r="E2785" s="63"/>
      <c r="F2785" s="57">
        <v>1</v>
      </c>
      <c r="G2785" s="57">
        <v>28.9</v>
      </c>
      <c r="H2785" s="57"/>
      <c r="I2785" s="57">
        <v>4</v>
      </c>
      <c r="J2785" s="57"/>
      <c r="K2785" s="57">
        <f>PRODUCT(F2785:I2785)</f>
        <v>115.6</v>
      </c>
      <c r="L2785" s="57"/>
      <c r="M2785" s="58"/>
      <c r="N2785" s="59"/>
      <c r="O2785" s="73"/>
    </row>
    <row r="2786" spans="1:15" x14ac:dyDescent="0.3">
      <c r="A2786" s="52">
        <v>11741</v>
      </c>
      <c r="B2786" s="53"/>
      <c r="C2786" s="54"/>
      <c r="D2786" s="74" t="s">
        <v>1692</v>
      </c>
      <c r="E2786" s="63"/>
      <c r="F2786" s="57">
        <v>1</v>
      </c>
      <c r="G2786" s="57">
        <f>28.9+8</f>
        <v>36.9</v>
      </c>
      <c r="H2786" s="57"/>
      <c r="I2786" s="57">
        <v>4</v>
      </c>
      <c r="J2786" s="57"/>
      <c r="K2786" s="57">
        <f>PRODUCT(F2786:I2786)</f>
        <v>147.6</v>
      </c>
      <c r="L2786" s="57"/>
      <c r="M2786" s="58"/>
      <c r="N2786" s="59"/>
      <c r="O2786" s="73"/>
    </row>
    <row r="2787" spans="1:15" ht="115.2" x14ac:dyDescent="0.3">
      <c r="A2787" s="52">
        <v>11742</v>
      </c>
      <c r="B2787" s="53"/>
      <c r="C2787" s="54"/>
      <c r="D2787" s="60" t="s">
        <v>46</v>
      </c>
      <c r="E2787" s="63" t="s">
        <v>36</v>
      </c>
      <c r="F2787" s="57">
        <v>1</v>
      </c>
      <c r="G2787" s="57">
        <v>53.515999999999998</v>
      </c>
      <c r="H2787" s="57">
        <v>8.673</v>
      </c>
      <c r="I2787" s="57"/>
      <c r="J2787" s="57">
        <f t="shared" si="458"/>
        <v>464.14426800000001</v>
      </c>
      <c r="K2787" s="57"/>
      <c r="L2787" s="57">
        <f>+J2787</f>
        <v>464.14426800000001</v>
      </c>
      <c r="M2787" s="58">
        <v>464.14400000000001</v>
      </c>
      <c r="N2787" s="59"/>
      <c r="O2787" s="73">
        <f>+ROUND(M2787*N2787,2)</f>
        <v>0</v>
      </c>
    </row>
    <row r="2788" spans="1:15" x14ac:dyDescent="0.3">
      <c r="A2788" s="52">
        <v>11743</v>
      </c>
      <c r="B2788" s="53" t="s">
        <v>21</v>
      </c>
      <c r="C2788" s="54" t="s">
        <v>1693</v>
      </c>
      <c r="D2788" s="55" t="s">
        <v>55</v>
      </c>
      <c r="E2788" s="56"/>
      <c r="F2788" s="57"/>
      <c r="G2788" s="57"/>
      <c r="H2788" s="57"/>
      <c r="I2788" s="57"/>
      <c r="J2788" s="57"/>
      <c r="K2788" s="57"/>
      <c r="L2788" s="57"/>
      <c r="M2788" s="58"/>
      <c r="N2788" s="59"/>
      <c r="O2788" s="59"/>
    </row>
    <row r="2789" spans="1:15" x14ac:dyDescent="0.3">
      <c r="A2789" s="52">
        <v>11744</v>
      </c>
      <c r="B2789" s="53" t="s">
        <v>21</v>
      </c>
      <c r="C2789" s="54" t="s">
        <v>1694</v>
      </c>
      <c r="D2789" s="55" t="s">
        <v>57</v>
      </c>
      <c r="E2789" s="56"/>
      <c r="F2789" s="57"/>
      <c r="G2789" s="57"/>
      <c r="H2789" s="57"/>
      <c r="I2789" s="57"/>
      <c r="J2789" s="57"/>
      <c r="K2789" s="57"/>
      <c r="L2789" s="57"/>
      <c r="M2789" s="58"/>
      <c r="N2789" s="59"/>
      <c r="O2789" s="73"/>
    </row>
    <row r="2790" spans="1:15" ht="172.8" x14ac:dyDescent="0.3">
      <c r="A2790" s="52">
        <v>11745</v>
      </c>
      <c r="B2790" s="53"/>
      <c r="C2790" s="54"/>
      <c r="D2790" s="75" t="s">
        <v>106</v>
      </c>
      <c r="E2790" s="56" t="s">
        <v>36</v>
      </c>
      <c r="F2790" s="57"/>
      <c r="G2790" s="57"/>
      <c r="H2790" s="57"/>
      <c r="I2790" s="57"/>
      <c r="J2790" s="57"/>
      <c r="K2790" s="57"/>
      <c r="L2790" s="57">
        <f>SUM(J2791:J2792)</f>
        <v>40.74</v>
      </c>
      <c r="M2790" s="58">
        <v>40.74</v>
      </c>
      <c r="N2790" s="59"/>
      <c r="O2790" s="73">
        <f>+ROUND(M2790*N2790,2)</f>
        <v>0</v>
      </c>
    </row>
    <row r="2791" spans="1:15" x14ac:dyDescent="0.3">
      <c r="A2791" s="52">
        <v>11746</v>
      </c>
      <c r="B2791" s="53"/>
      <c r="C2791" s="54"/>
      <c r="D2791" s="74" t="s">
        <v>1695</v>
      </c>
      <c r="E2791" s="63"/>
      <c r="F2791" s="57">
        <v>2</v>
      </c>
      <c r="G2791" s="57">
        <v>3.35</v>
      </c>
      <c r="H2791" s="57"/>
      <c r="I2791" s="57">
        <v>6</v>
      </c>
      <c r="J2791" s="57">
        <f t="shared" ref="J2791:J2792" si="459">PRODUCT(F2791:I2791)</f>
        <v>40.200000000000003</v>
      </c>
      <c r="K2791" s="57"/>
      <c r="L2791" s="57"/>
      <c r="M2791" s="66"/>
      <c r="N2791" s="67"/>
      <c r="O2791" s="67"/>
    </row>
    <row r="2792" spans="1:15" x14ac:dyDescent="0.3">
      <c r="A2792" s="52">
        <v>11747</v>
      </c>
      <c r="B2792" s="53"/>
      <c r="C2792" s="54"/>
      <c r="D2792" s="74" t="s">
        <v>1696</v>
      </c>
      <c r="E2792" s="56"/>
      <c r="F2792" s="57">
        <v>1</v>
      </c>
      <c r="G2792" s="57">
        <v>1.8</v>
      </c>
      <c r="H2792" s="57"/>
      <c r="I2792" s="57">
        <v>0.3</v>
      </c>
      <c r="J2792" s="57">
        <f t="shared" si="459"/>
        <v>0.54</v>
      </c>
      <c r="K2792" s="57"/>
      <c r="L2792" s="57"/>
      <c r="M2792" s="58"/>
      <c r="N2792" s="59"/>
      <c r="O2792" s="73"/>
    </row>
    <row r="2793" spans="1:15" ht="230.4" x14ac:dyDescent="0.3">
      <c r="A2793" s="52">
        <v>11748</v>
      </c>
      <c r="B2793" s="53"/>
      <c r="C2793" s="54"/>
      <c r="D2793" s="75" t="s">
        <v>1142</v>
      </c>
      <c r="E2793" s="56" t="s">
        <v>36</v>
      </c>
      <c r="F2793" s="57"/>
      <c r="G2793" s="57"/>
      <c r="H2793" s="57"/>
      <c r="I2793" s="57"/>
      <c r="J2793" s="57"/>
      <c r="K2793" s="57"/>
      <c r="L2793" s="57">
        <f>SUM(J2794:J2797)</f>
        <v>433.20290500000004</v>
      </c>
      <c r="M2793" s="58">
        <v>433.20299999999997</v>
      </c>
      <c r="N2793" s="59"/>
      <c r="O2793" s="73">
        <f>+ROUND(M2793*N2793,2)</f>
        <v>0</v>
      </c>
    </row>
    <row r="2794" spans="1:15" x14ac:dyDescent="0.3">
      <c r="A2794" s="52">
        <v>11749</v>
      </c>
      <c r="B2794" s="53"/>
      <c r="C2794" s="54"/>
      <c r="D2794" s="76" t="s">
        <v>1234</v>
      </c>
      <c r="E2794" s="56"/>
      <c r="F2794" s="57">
        <v>2</v>
      </c>
      <c r="G2794" s="57">
        <v>2.2469999999999999</v>
      </c>
      <c r="H2794" s="57"/>
      <c r="I2794" s="57">
        <v>5.5350000000000001</v>
      </c>
      <c r="J2794" s="57">
        <f t="shared" ref="J2794:J2800" si="460">PRODUCT(F2794:I2794)</f>
        <v>24.874289999999998</v>
      </c>
      <c r="K2794" s="57"/>
      <c r="L2794" s="57"/>
      <c r="M2794" s="58"/>
      <c r="N2794" s="59"/>
      <c r="O2794" s="73"/>
    </row>
    <row r="2795" spans="1:15" x14ac:dyDescent="0.3">
      <c r="A2795" s="52">
        <v>11750</v>
      </c>
      <c r="B2795" s="53"/>
      <c r="C2795" s="54"/>
      <c r="D2795" s="76" t="s">
        <v>1234</v>
      </c>
      <c r="E2795" s="56"/>
      <c r="F2795" s="57">
        <v>1</v>
      </c>
      <c r="G2795" s="57">
        <v>17.47</v>
      </c>
      <c r="H2795" s="57"/>
      <c r="I2795" s="57">
        <v>1</v>
      </c>
      <c r="J2795" s="57">
        <f t="shared" si="460"/>
        <v>17.47</v>
      </c>
      <c r="K2795" s="57"/>
      <c r="L2795" s="57"/>
      <c r="M2795" s="58"/>
      <c r="N2795" s="59"/>
      <c r="O2795" s="73"/>
    </row>
    <row r="2796" spans="1:15" x14ac:dyDescent="0.3">
      <c r="A2796" s="52">
        <v>11751</v>
      </c>
      <c r="B2796" s="53"/>
      <c r="C2796" s="54"/>
      <c r="D2796" s="76" t="s">
        <v>1697</v>
      </c>
      <c r="E2796" s="56"/>
      <c r="F2796" s="57">
        <v>1</v>
      </c>
      <c r="G2796" s="57">
        <f>13.32+38.386+7.567</f>
        <v>59.273000000000003</v>
      </c>
      <c r="H2796" s="57"/>
      <c r="I2796" s="57">
        <v>5.5350000000000001</v>
      </c>
      <c r="J2796" s="57">
        <f t="shared" si="460"/>
        <v>328.07605500000005</v>
      </c>
      <c r="K2796" s="57"/>
      <c r="L2796" s="57"/>
      <c r="M2796" s="58"/>
      <c r="N2796" s="59"/>
      <c r="O2796" s="73"/>
    </row>
    <row r="2797" spans="1:15" x14ac:dyDescent="0.3">
      <c r="A2797" s="52">
        <v>11752</v>
      </c>
      <c r="B2797" s="53"/>
      <c r="C2797" s="54"/>
      <c r="D2797" s="76" t="s">
        <v>1235</v>
      </c>
      <c r="E2797" s="56"/>
      <c r="F2797" s="57">
        <v>1</v>
      </c>
      <c r="G2797" s="57">
        <v>29.065999999999999</v>
      </c>
      <c r="H2797" s="57"/>
      <c r="I2797" s="57">
        <v>2.16</v>
      </c>
      <c r="J2797" s="57">
        <f t="shared" si="460"/>
        <v>62.782560000000004</v>
      </c>
      <c r="K2797" s="57"/>
      <c r="L2797" s="57"/>
      <c r="M2797" s="58"/>
      <c r="N2797" s="59"/>
      <c r="O2797" s="73"/>
    </row>
    <row r="2798" spans="1:15" ht="244.8" x14ac:dyDescent="0.3">
      <c r="A2798" s="52">
        <v>11753</v>
      </c>
      <c r="B2798" s="53"/>
      <c r="C2798" s="54"/>
      <c r="D2798" s="75" t="s">
        <v>309</v>
      </c>
      <c r="E2798" s="56" t="s">
        <v>36</v>
      </c>
      <c r="F2798" s="57">
        <v>1</v>
      </c>
      <c r="G2798" s="57">
        <f>(2.3+2.1+1.6+3.171+2.45)</f>
        <v>11.620999999999999</v>
      </c>
      <c r="H2798" s="57"/>
      <c r="I2798" s="57">
        <v>3.5</v>
      </c>
      <c r="J2798" s="57">
        <f t="shared" si="460"/>
        <v>40.673499999999997</v>
      </c>
      <c r="K2798" s="57"/>
      <c r="L2798" s="57">
        <f>+J2798</f>
        <v>40.673499999999997</v>
      </c>
      <c r="M2798" s="58">
        <v>40.673999999999999</v>
      </c>
      <c r="N2798" s="59"/>
      <c r="O2798" s="73">
        <f>+ROUND(M2798*N2798,2)</f>
        <v>0</v>
      </c>
    </row>
    <row r="2799" spans="1:15" ht="244.8" x14ac:dyDescent="0.3">
      <c r="A2799" s="52">
        <v>11754</v>
      </c>
      <c r="B2799" s="53"/>
      <c r="C2799" s="54"/>
      <c r="D2799" s="75" t="s">
        <v>1698</v>
      </c>
      <c r="E2799" s="56" t="s">
        <v>36</v>
      </c>
      <c r="F2799" s="57">
        <v>1</v>
      </c>
      <c r="G2799" s="57">
        <v>53.381</v>
      </c>
      <c r="H2799" s="57"/>
      <c r="I2799" s="57">
        <v>3.5</v>
      </c>
      <c r="J2799" s="57">
        <f t="shared" si="460"/>
        <v>186.83350000000002</v>
      </c>
      <c r="K2799" s="57"/>
      <c r="L2799" s="57">
        <f>+J2799</f>
        <v>186.83350000000002</v>
      </c>
      <c r="M2799" s="58">
        <v>186.834</v>
      </c>
      <c r="N2799" s="59"/>
      <c r="O2799" s="73">
        <f>+ROUND(M2799*N2799,2)</f>
        <v>0</v>
      </c>
    </row>
    <row r="2800" spans="1:15" ht="129.6" x14ac:dyDescent="0.3">
      <c r="A2800" s="52">
        <v>11755</v>
      </c>
      <c r="B2800" s="53"/>
      <c r="C2800" s="54"/>
      <c r="D2800" s="75" t="s">
        <v>331</v>
      </c>
      <c r="E2800" s="56" t="s">
        <v>36</v>
      </c>
      <c r="F2800" s="57">
        <v>1</v>
      </c>
      <c r="G2800" s="57">
        <f>(2.3+2.1+1.6+3.171+2.45)</f>
        <v>11.620999999999999</v>
      </c>
      <c r="H2800" s="57"/>
      <c r="I2800" s="57">
        <v>2.2999999999999998</v>
      </c>
      <c r="J2800" s="57">
        <f t="shared" si="460"/>
        <v>26.728299999999994</v>
      </c>
      <c r="K2800" s="57"/>
      <c r="L2800" s="57">
        <f>+J2800</f>
        <v>26.728299999999994</v>
      </c>
      <c r="M2800" s="58">
        <v>26.728000000000002</v>
      </c>
      <c r="N2800" s="59"/>
      <c r="O2800" s="73">
        <f>+ROUND(M2800*N2800,2)</f>
        <v>0</v>
      </c>
    </row>
    <row r="2801" spans="1:15" ht="86.4" x14ac:dyDescent="0.3">
      <c r="A2801" s="52">
        <v>11756</v>
      </c>
      <c r="B2801" s="53"/>
      <c r="C2801" s="54"/>
      <c r="D2801" s="75" t="s">
        <v>63</v>
      </c>
      <c r="E2801" s="56" t="s">
        <v>36</v>
      </c>
      <c r="F2801" s="57"/>
      <c r="G2801" s="57"/>
      <c r="H2801" s="57"/>
      <c r="I2801" s="57"/>
      <c r="J2801" s="57"/>
      <c r="K2801" s="57"/>
      <c r="L2801" s="57">
        <f>SUM(J2802:J2803)</f>
        <v>81.48</v>
      </c>
      <c r="M2801" s="58">
        <v>81.48</v>
      </c>
      <c r="N2801" s="59"/>
      <c r="O2801" s="73">
        <f>+ROUND(M2801*N2801,2)</f>
        <v>0</v>
      </c>
    </row>
    <row r="2802" spans="1:15" x14ac:dyDescent="0.3">
      <c r="A2802" s="52">
        <v>11757</v>
      </c>
      <c r="B2802" s="53"/>
      <c r="C2802" s="54"/>
      <c r="D2802" s="74" t="s">
        <v>1695</v>
      </c>
      <c r="E2802" s="63"/>
      <c r="F2802" s="57">
        <v>4</v>
      </c>
      <c r="G2802" s="57">
        <v>3.35</v>
      </c>
      <c r="H2802" s="57"/>
      <c r="I2802" s="57">
        <v>6</v>
      </c>
      <c r="J2802" s="57">
        <f t="shared" ref="J2802:J2803" si="461">PRODUCT(F2802:I2802)</f>
        <v>80.400000000000006</v>
      </c>
      <c r="K2802" s="57"/>
      <c r="L2802" s="57"/>
      <c r="M2802" s="58"/>
      <c r="N2802" s="59"/>
      <c r="O2802" s="73"/>
    </row>
    <row r="2803" spans="1:15" x14ac:dyDescent="0.3">
      <c r="A2803" s="52">
        <v>11758</v>
      </c>
      <c r="B2803" s="53"/>
      <c r="C2803" s="54"/>
      <c r="D2803" s="74" t="s">
        <v>1696</v>
      </c>
      <c r="E2803" s="56"/>
      <c r="F2803" s="57">
        <v>2</v>
      </c>
      <c r="G2803" s="57">
        <v>1.8</v>
      </c>
      <c r="H2803" s="57"/>
      <c r="I2803" s="57">
        <v>0.3</v>
      </c>
      <c r="J2803" s="57">
        <f t="shared" si="461"/>
        <v>1.08</v>
      </c>
      <c r="K2803" s="57"/>
      <c r="L2803" s="57"/>
      <c r="M2803" s="58"/>
      <c r="N2803" s="59"/>
      <c r="O2803" s="73"/>
    </row>
    <row r="2804" spans="1:15" x14ac:dyDescent="0.3">
      <c r="A2804" s="52">
        <v>11759</v>
      </c>
      <c r="B2804" s="53"/>
      <c r="C2804" s="54"/>
      <c r="D2804" s="55" t="s">
        <v>1239</v>
      </c>
      <c r="E2804" s="56"/>
      <c r="F2804" s="57"/>
      <c r="G2804" s="57"/>
      <c r="H2804" s="57"/>
      <c r="I2804" s="57"/>
      <c r="J2804" s="57"/>
      <c r="K2804" s="57"/>
      <c r="L2804" s="57"/>
      <c r="M2804" s="58"/>
      <c r="N2804" s="59"/>
      <c r="O2804" s="73"/>
    </row>
    <row r="2805" spans="1:15" ht="86.4" x14ac:dyDescent="0.3">
      <c r="A2805" s="52">
        <v>11760</v>
      </c>
      <c r="B2805" s="53"/>
      <c r="C2805" s="54"/>
      <c r="D2805" s="75" t="s">
        <v>155</v>
      </c>
      <c r="E2805" s="63" t="s">
        <v>36</v>
      </c>
      <c r="F2805" s="57"/>
      <c r="G2805" s="57"/>
      <c r="H2805" s="57"/>
      <c r="I2805" s="57"/>
      <c r="J2805" s="57"/>
      <c r="K2805" s="57"/>
      <c r="L2805" s="57">
        <f>SUM(J2806:J2807)</f>
        <v>586.54426799999999</v>
      </c>
      <c r="M2805" s="58">
        <v>586.54399999999998</v>
      </c>
      <c r="N2805" s="59"/>
      <c r="O2805" s="73">
        <f>+ROUND(M2805*N2805,2)</f>
        <v>0</v>
      </c>
    </row>
    <row r="2806" spans="1:15" x14ac:dyDescent="0.3">
      <c r="A2806" s="52">
        <v>11761</v>
      </c>
      <c r="B2806" s="53"/>
      <c r="C2806" s="54"/>
      <c r="D2806" s="76" t="s">
        <v>1241</v>
      </c>
      <c r="E2806" s="56"/>
      <c r="F2806" s="57">
        <v>1</v>
      </c>
      <c r="G2806" s="57">
        <v>53.515999999999998</v>
      </c>
      <c r="H2806" s="57">
        <v>8.673</v>
      </c>
      <c r="I2806" s="57"/>
      <c r="J2806" s="57">
        <f t="shared" ref="J2806:J2808" si="462">PRODUCT(F2806:I2806)</f>
        <v>464.14426800000001</v>
      </c>
      <c r="K2806" s="57"/>
      <c r="L2806" s="57"/>
      <c r="M2806" s="58"/>
      <c r="N2806" s="59"/>
      <c r="O2806" s="73"/>
    </row>
    <row r="2807" spans="1:15" x14ac:dyDescent="0.3">
      <c r="A2807" s="52">
        <v>11762</v>
      </c>
      <c r="B2807" s="53"/>
      <c r="C2807" s="54"/>
      <c r="D2807" s="76" t="s">
        <v>1242</v>
      </c>
      <c r="E2807" s="56"/>
      <c r="F2807" s="57">
        <v>1</v>
      </c>
      <c r="G2807" s="57">
        <f>51+51</f>
        <v>102</v>
      </c>
      <c r="H2807" s="57"/>
      <c r="I2807" s="57">
        <v>1.2</v>
      </c>
      <c r="J2807" s="57">
        <f t="shared" si="462"/>
        <v>122.39999999999999</v>
      </c>
      <c r="K2807" s="57"/>
      <c r="L2807" s="57"/>
      <c r="M2807" s="58"/>
      <c r="N2807" s="59"/>
      <c r="O2807" s="73"/>
    </row>
    <row r="2808" spans="1:15" ht="201.6" x14ac:dyDescent="0.3">
      <c r="A2808" s="52">
        <v>11763</v>
      </c>
      <c r="B2808" s="53"/>
      <c r="C2808" s="54"/>
      <c r="D2808" s="75" t="s">
        <v>1244</v>
      </c>
      <c r="E2808" s="63" t="s">
        <v>36</v>
      </c>
      <c r="F2808" s="57">
        <v>33</v>
      </c>
      <c r="G2808" s="57">
        <v>5.5</v>
      </c>
      <c r="H2808" s="57"/>
      <c r="I2808" s="57"/>
      <c r="J2808" s="57">
        <f t="shared" si="462"/>
        <v>181.5</v>
      </c>
      <c r="K2808" s="57"/>
      <c r="L2808" s="57">
        <f>+J2808</f>
        <v>181.5</v>
      </c>
      <c r="M2808" s="58">
        <v>170.5</v>
      </c>
      <c r="N2808" s="59"/>
      <c r="O2808" s="73">
        <f>+ROUND(M2808*N2808,2)</f>
        <v>0</v>
      </c>
    </row>
    <row r="2809" spans="1:15" x14ac:dyDescent="0.3">
      <c r="A2809" s="52">
        <v>11764</v>
      </c>
      <c r="B2809" s="53"/>
      <c r="C2809" s="54"/>
      <c r="D2809" s="55" t="s">
        <v>74</v>
      </c>
      <c r="E2809" s="56"/>
      <c r="F2809" s="57"/>
      <c r="G2809" s="57"/>
      <c r="H2809" s="57"/>
      <c r="I2809" s="57"/>
      <c r="J2809" s="57"/>
      <c r="K2809" s="57"/>
      <c r="L2809" s="57"/>
      <c r="M2809" s="58"/>
      <c r="N2809" s="59"/>
      <c r="O2809" s="73"/>
    </row>
    <row r="2810" spans="1:15" ht="187.2" x14ac:dyDescent="0.3">
      <c r="A2810" s="52">
        <v>11765</v>
      </c>
      <c r="B2810" s="53"/>
      <c r="C2810" s="54"/>
      <c r="D2810" s="75" t="s">
        <v>1249</v>
      </c>
      <c r="E2810" s="63" t="s">
        <v>36</v>
      </c>
      <c r="F2810" s="57">
        <v>1</v>
      </c>
      <c r="G2810" s="57">
        <v>53.515999999999998</v>
      </c>
      <c r="H2810" s="57">
        <v>8.673</v>
      </c>
      <c r="I2810" s="57"/>
      <c r="J2810" s="57">
        <f t="shared" ref="J2810:J2811" si="463">PRODUCT(F2810:I2810)</f>
        <v>464.14426800000001</v>
      </c>
      <c r="K2810" s="57"/>
      <c r="L2810" s="57">
        <f>+J2810</f>
        <v>464.14426800000001</v>
      </c>
      <c r="M2810" s="58">
        <v>464.14400000000001</v>
      </c>
      <c r="N2810" s="59"/>
      <c r="O2810" s="73">
        <f>+ROUND(M2810*N2810,2)</f>
        <v>0</v>
      </c>
    </row>
    <row r="2811" spans="1:15" ht="115.2" x14ac:dyDescent="0.3">
      <c r="A2811" s="52">
        <v>11766</v>
      </c>
      <c r="B2811" s="53"/>
      <c r="C2811" s="54"/>
      <c r="D2811" s="75" t="s">
        <v>386</v>
      </c>
      <c r="E2811" s="63" t="s">
        <v>36</v>
      </c>
      <c r="F2811" s="57">
        <v>1</v>
      </c>
      <c r="G2811" s="57">
        <v>53.515999999999998</v>
      </c>
      <c r="H2811" s="57">
        <v>8.673</v>
      </c>
      <c r="I2811" s="57"/>
      <c r="J2811" s="57">
        <f t="shared" si="463"/>
        <v>464.14426800000001</v>
      </c>
      <c r="K2811" s="57"/>
      <c r="L2811" s="57">
        <f>+J2811</f>
        <v>464.14426800000001</v>
      </c>
      <c r="M2811" s="58">
        <v>464.14400000000001</v>
      </c>
      <c r="N2811" s="59"/>
      <c r="O2811" s="73">
        <f>+ROUND(M2811*N2811,2)</f>
        <v>0</v>
      </c>
    </row>
    <row r="2812" spans="1:15" ht="115.2" x14ac:dyDescent="0.3">
      <c r="A2812" s="52">
        <v>11767</v>
      </c>
      <c r="B2812" s="53"/>
      <c r="C2812" s="54"/>
      <c r="D2812" s="75" t="s">
        <v>83</v>
      </c>
      <c r="E2812" s="63" t="s">
        <v>84</v>
      </c>
      <c r="F2812" s="57"/>
      <c r="G2812" s="57"/>
      <c r="H2812" s="57"/>
      <c r="I2812" s="57"/>
      <c r="J2812" s="57"/>
      <c r="K2812" s="57"/>
      <c r="L2812" s="57">
        <f>SUM(K2813:K2813)</f>
        <v>65.001999999999995</v>
      </c>
      <c r="M2812" s="58">
        <v>65.001999999999995</v>
      </c>
      <c r="N2812" s="59"/>
      <c r="O2812" s="73">
        <f>+ROUND(M2812*N2812,2)</f>
        <v>0</v>
      </c>
    </row>
    <row r="2813" spans="1:15" x14ac:dyDescent="0.3">
      <c r="A2813" s="52">
        <v>11768</v>
      </c>
      <c r="B2813" s="53"/>
      <c r="C2813" s="54"/>
      <c r="D2813" s="74" t="s">
        <v>1251</v>
      </c>
      <c r="E2813" s="56"/>
      <c r="F2813" s="57">
        <v>1</v>
      </c>
      <c r="G2813" s="57">
        <f>11.621+53.381</f>
        <v>65.001999999999995</v>
      </c>
      <c r="H2813" s="57"/>
      <c r="I2813" s="57"/>
      <c r="J2813" s="57">
        <f t="shared" ref="J2813" si="464">PRODUCT(F2813:I2813)</f>
        <v>65.001999999999995</v>
      </c>
      <c r="K2813" s="57">
        <f>PRODUCT(F2813:I2813)</f>
        <v>65.001999999999995</v>
      </c>
      <c r="L2813" s="57"/>
      <c r="M2813" s="58"/>
      <c r="N2813" s="59"/>
      <c r="O2813" s="73"/>
    </row>
    <row r="2814" spans="1:15" ht="115.2" x14ac:dyDescent="0.3">
      <c r="A2814" s="52">
        <v>11769</v>
      </c>
      <c r="B2814" s="53"/>
      <c r="C2814" s="54"/>
      <c r="D2814" s="75" t="s">
        <v>690</v>
      </c>
      <c r="E2814" s="63" t="s">
        <v>84</v>
      </c>
      <c r="F2814" s="57"/>
      <c r="G2814" s="57"/>
      <c r="H2814" s="57"/>
      <c r="I2814" s="57"/>
      <c r="J2814" s="57"/>
      <c r="K2814" s="57"/>
      <c r="L2814" s="57">
        <f>K2815</f>
        <v>28.9</v>
      </c>
      <c r="M2814" s="58">
        <v>28.9</v>
      </c>
      <c r="N2814" s="59"/>
      <c r="O2814" s="73">
        <f>+ROUND(M2814*N2814,2)</f>
        <v>0</v>
      </c>
    </row>
    <row r="2815" spans="1:15" x14ac:dyDescent="0.3">
      <c r="A2815" s="52">
        <v>11770</v>
      </c>
      <c r="B2815" s="53"/>
      <c r="C2815" s="54"/>
      <c r="D2815" s="76" t="s">
        <v>1252</v>
      </c>
      <c r="E2815" s="63"/>
      <c r="F2815" s="57">
        <v>1</v>
      </c>
      <c r="G2815" s="57">
        <v>28.9</v>
      </c>
      <c r="H2815" s="57"/>
      <c r="I2815" s="57"/>
      <c r="J2815" s="57"/>
      <c r="K2815" s="57">
        <f>PRODUCT(F2815:I2815)</f>
        <v>28.9</v>
      </c>
      <c r="L2815" s="57"/>
      <c r="M2815" s="58"/>
      <c r="N2815" s="59"/>
      <c r="O2815" s="73"/>
    </row>
    <row r="2816" spans="1:15" x14ac:dyDescent="0.3">
      <c r="A2816" s="52">
        <v>11771</v>
      </c>
      <c r="B2816" s="53"/>
      <c r="C2816" s="54"/>
      <c r="D2816" s="55" t="s">
        <v>878</v>
      </c>
      <c r="E2816" s="56"/>
      <c r="F2816" s="57"/>
      <c r="G2816" s="57"/>
      <c r="H2816" s="57"/>
      <c r="I2816" s="57"/>
      <c r="J2816" s="57"/>
      <c r="K2816" s="57"/>
      <c r="L2816" s="57"/>
      <c r="M2816" s="58"/>
      <c r="N2816" s="59"/>
      <c r="O2816" s="73"/>
    </row>
    <row r="2817" spans="1:15" ht="259.2" x14ac:dyDescent="0.3">
      <c r="A2817" s="52">
        <v>11772</v>
      </c>
      <c r="B2817" s="53"/>
      <c r="C2817" s="54"/>
      <c r="D2817" s="78" t="s">
        <v>1699</v>
      </c>
      <c r="E2817" s="56" t="s">
        <v>89</v>
      </c>
      <c r="F2817" s="57"/>
      <c r="G2817" s="57"/>
      <c r="H2817" s="57"/>
      <c r="I2817" s="57"/>
      <c r="J2817" s="57"/>
      <c r="K2817" s="57"/>
      <c r="L2817" s="57">
        <f>K2818</f>
        <v>2</v>
      </c>
      <c r="M2817" s="58">
        <v>2</v>
      </c>
      <c r="N2817" s="59"/>
      <c r="O2817" s="73">
        <f>+ROUND(M2817*N2817,2)</f>
        <v>0</v>
      </c>
    </row>
    <row r="2818" spans="1:15" x14ac:dyDescent="0.3">
      <c r="A2818" s="52">
        <v>11773</v>
      </c>
      <c r="B2818" s="53"/>
      <c r="C2818" s="54"/>
      <c r="D2818" s="76" t="s">
        <v>1700</v>
      </c>
      <c r="E2818" s="56"/>
      <c r="F2818" s="57">
        <v>2</v>
      </c>
      <c r="G2818" s="57"/>
      <c r="H2818" s="57"/>
      <c r="I2818" s="57"/>
      <c r="J2818" s="57"/>
      <c r="K2818" s="57">
        <f>F2818</f>
        <v>2</v>
      </c>
      <c r="L2818" s="57"/>
      <c r="M2818" s="58"/>
      <c r="N2818" s="59"/>
      <c r="O2818" s="73"/>
    </row>
    <row r="2819" spans="1:15" ht="115.2" x14ac:dyDescent="0.3">
      <c r="A2819" s="52">
        <v>11774</v>
      </c>
      <c r="B2819" s="53"/>
      <c r="C2819" s="54"/>
      <c r="D2819" s="75" t="s">
        <v>1253</v>
      </c>
      <c r="E2819" s="56" t="s">
        <v>89</v>
      </c>
      <c r="F2819" s="57"/>
      <c r="G2819" s="57"/>
      <c r="H2819" s="57"/>
      <c r="I2819" s="57"/>
      <c r="J2819" s="57"/>
      <c r="K2819" s="57"/>
      <c r="L2819" s="57">
        <f>K2820+K2821</f>
        <v>2</v>
      </c>
      <c r="M2819" s="58">
        <v>2</v>
      </c>
      <c r="N2819" s="59"/>
      <c r="O2819" s="73">
        <f t="shared" ref="O2819" si="465">+ROUND(M2819*N2819,2)</f>
        <v>0</v>
      </c>
    </row>
    <row r="2820" spans="1:15" x14ac:dyDescent="0.3">
      <c r="A2820" s="52">
        <v>11775</v>
      </c>
      <c r="B2820" s="53"/>
      <c r="C2820" s="54"/>
      <c r="D2820" s="76" t="s">
        <v>1701</v>
      </c>
      <c r="E2820" s="56"/>
      <c r="F2820" s="57">
        <v>1</v>
      </c>
      <c r="G2820" s="57">
        <v>1</v>
      </c>
      <c r="H2820" s="57"/>
      <c r="I2820" s="57"/>
      <c r="J2820" s="57"/>
      <c r="K2820" s="57">
        <f>PRODUCT(F2820:I2820)</f>
        <v>1</v>
      </c>
      <c r="L2820" s="57"/>
      <c r="M2820" s="58"/>
      <c r="N2820" s="59"/>
      <c r="O2820" s="73"/>
    </row>
    <row r="2821" spans="1:15" x14ac:dyDescent="0.3">
      <c r="A2821" s="52">
        <v>11776</v>
      </c>
      <c r="B2821" s="53"/>
      <c r="C2821" s="54"/>
      <c r="D2821" s="76" t="s">
        <v>1702</v>
      </c>
      <c r="E2821" s="63"/>
      <c r="F2821" s="57">
        <v>1</v>
      </c>
      <c r="G2821" s="57">
        <v>1</v>
      </c>
      <c r="H2821" s="57"/>
      <c r="I2821" s="57"/>
      <c r="J2821" s="57"/>
      <c r="K2821" s="57">
        <f>PRODUCT(F2821:I2821)</f>
        <v>1</v>
      </c>
      <c r="L2821" s="57"/>
      <c r="M2821" s="58"/>
      <c r="N2821" s="59"/>
      <c r="O2821" s="73"/>
    </row>
    <row r="2822" spans="1:15" ht="158.4" x14ac:dyDescent="0.3">
      <c r="A2822" s="52">
        <v>11777</v>
      </c>
      <c r="B2822" s="53"/>
      <c r="C2822" s="54"/>
      <c r="D2822" s="75" t="s">
        <v>1256</v>
      </c>
      <c r="E2822" s="56" t="s">
        <v>89</v>
      </c>
      <c r="F2822" s="57"/>
      <c r="G2822" s="57"/>
      <c r="H2822" s="57"/>
      <c r="I2822" s="57"/>
      <c r="J2822" s="57"/>
      <c r="K2822" s="57"/>
      <c r="L2822" s="57">
        <f>K2823+K2824</f>
        <v>2</v>
      </c>
      <c r="M2822" s="58">
        <v>2</v>
      </c>
      <c r="N2822" s="59"/>
      <c r="O2822" s="73">
        <f>+ROUND(M2822*N2822,2)</f>
        <v>0</v>
      </c>
    </row>
    <row r="2823" spans="1:15" x14ac:dyDescent="0.3">
      <c r="A2823" s="52">
        <v>11778</v>
      </c>
      <c r="B2823" s="53"/>
      <c r="C2823" s="54"/>
      <c r="D2823" s="76" t="s">
        <v>1703</v>
      </c>
      <c r="E2823" s="56"/>
      <c r="F2823" s="57">
        <v>1</v>
      </c>
      <c r="G2823" s="57">
        <v>1</v>
      </c>
      <c r="H2823" s="57"/>
      <c r="I2823" s="57"/>
      <c r="J2823" s="57"/>
      <c r="K2823" s="57">
        <f>PRODUCT(F2823:I2823)</f>
        <v>1</v>
      </c>
      <c r="L2823" s="57"/>
      <c r="M2823" s="58"/>
      <c r="N2823" s="59"/>
      <c r="O2823" s="73"/>
    </row>
    <row r="2824" spans="1:15" x14ac:dyDescent="0.3">
      <c r="A2824" s="52">
        <v>11779</v>
      </c>
      <c r="B2824" s="53"/>
      <c r="C2824" s="54"/>
      <c r="D2824" s="76" t="s">
        <v>1704</v>
      </c>
      <c r="E2824" s="56"/>
      <c r="F2824" s="57">
        <v>1</v>
      </c>
      <c r="G2824" s="57">
        <v>1</v>
      </c>
      <c r="H2824" s="57"/>
      <c r="I2824" s="57"/>
      <c r="J2824" s="57"/>
      <c r="K2824" s="57">
        <f>PRODUCT(F2824:I2824)</f>
        <v>1</v>
      </c>
      <c r="L2824" s="57"/>
      <c r="M2824" s="58"/>
      <c r="N2824" s="59"/>
      <c r="O2824" s="73"/>
    </row>
    <row r="2825" spans="1:15" ht="158.4" x14ac:dyDescent="0.3">
      <c r="A2825" s="52">
        <v>11780</v>
      </c>
      <c r="B2825" s="53"/>
      <c r="C2825" s="54"/>
      <c r="D2825" s="75" t="s">
        <v>1259</v>
      </c>
      <c r="E2825" s="56" t="s">
        <v>89</v>
      </c>
      <c r="F2825" s="57"/>
      <c r="G2825" s="57"/>
      <c r="H2825" s="57"/>
      <c r="I2825" s="57"/>
      <c r="J2825" s="57"/>
      <c r="K2825" s="57"/>
      <c r="L2825" s="57">
        <f>K2826</f>
        <v>1</v>
      </c>
      <c r="M2825" s="58">
        <v>1</v>
      </c>
      <c r="N2825" s="59"/>
      <c r="O2825" s="73">
        <f>+ROUND(M2825*N2825,2)</f>
        <v>0</v>
      </c>
    </row>
    <row r="2826" spans="1:15" x14ac:dyDescent="0.3">
      <c r="A2826" s="52">
        <v>11781</v>
      </c>
      <c r="B2826" s="53"/>
      <c r="C2826" s="54"/>
      <c r="D2826" s="76" t="s">
        <v>1705</v>
      </c>
      <c r="E2826" s="56"/>
      <c r="F2826" s="57">
        <v>1</v>
      </c>
      <c r="G2826" s="57">
        <v>1</v>
      </c>
      <c r="H2826" s="57"/>
      <c r="I2826" s="57"/>
      <c r="J2826" s="57"/>
      <c r="K2826" s="57">
        <f>PRODUCT(F2826:I2826)</f>
        <v>1</v>
      </c>
      <c r="L2826" s="57"/>
      <c r="M2826" s="58"/>
      <c r="N2826" s="59"/>
      <c r="O2826" s="73"/>
    </row>
    <row r="2827" spans="1:15" x14ac:dyDescent="0.3">
      <c r="A2827" s="52">
        <v>11782</v>
      </c>
      <c r="B2827" s="53"/>
      <c r="C2827" s="54"/>
      <c r="D2827" s="55" t="s">
        <v>91</v>
      </c>
      <c r="E2827" s="63"/>
      <c r="F2827" s="57"/>
      <c r="G2827" s="57"/>
      <c r="H2827" s="57"/>
      <c r="I2827" s="57"/>
      <c r="J2827" s="57"/>
      <c r="K2827" s="57"/>
      <c r="L2827" s="57"/>
      <c r="M2827" s="58"/>
      <c r="N2827" s="59"/>
      <c r="O2827" s="73"/>
    </row>
    <row r="2828" spans="1:15" ht="244.8" x14ac:dyDescent="0.3">
      <c r="A2828" s="52">
        <v>11783</v>
      </c>
      <c r="B2828" s="53"/>
      <c r="C2828" s="54"/>
      <c r="D2828" s="78" t="s">
        <v>538</v>
      </c>
      <c r="E2828" s="56" t="s">
        <v>89</v>
      </c>
      <c r="F2828" s="57"/>
      <c r="G2828" s="57"/>
      <c r="H2828" s="57"/>
      <c r="I2828" s="57"/>
      <c r="J2828" s="57"/>
      <c r="K2828" s="57"/>
      <c r="L2828" s="57">
        <f>J2829</f>
        <v>1</v>
      </c>
      <c r="M2828" s="58">
        <v>1</v>
      </c>
      <c r="N2828" s="59"/>
      <c r="O2828" s="73">
        <f>+ROUND(M2828*N2828,2)</f>
        <v>0</v>
      </c>
    </row>
    <row r="2829" spans="1:15" x14ac:dyDescent="0.3">
      <c r="A2829" s="52">
        <v>11784</v>
      </c>
      <c r="B2829" s="53"/>
      <c r="C2829" s="54"/>
      <c r="D2829" s="76" t="s">
        <v>1700</v>
      </c>
      <c r="E2829" s="63"/>
      <c r="F2829" s="57">
        <v>1</v>
      </c>
      <c r="G2829" s="57"/>
      <c r="H2829" s="57"/>
      <c r="I2829" s="57"/>
      <c r="J2829" s="57">
        <f>PRODUCT(F2829:I2829)</f>
        <v>1</v>
      </c>
      <c r="K2829" s="57"/>
      <c r="L2829" s="57"/>
      <c r="M2829" s="58"/>
      <c r="N2829" s="59"/>
      <c r="O2829" s="73"/>
    </row>
    <row r="2830" spans="1:15" ht="244.8" x14ac:dyDescent="0.3">
      <c r="A2830" s="52">
        <v>11785</v>
      </c>
      <c r="B2830" s="53"/>
      <c r="C2830" s="54"/>
      <c r="D2830" s="78" t="s">
        <v>1706</v>
      </c>
      <c r="E2830" s="56" t="s">
        <v>89</v>
      </c>
      <c r="F2830" s="57"/>
      <c r="G2830" s="57"/>
      <c r="H2830" s="57"/>
      <c r="I2830" s="57"/>
      <c r="J2830" s="57"/>
      <c r="K2830" s="57"/>
      <c r="L2830" s="57">
        <f>K2831</f>
        <v>1</v>
      </c>
      <c r="M2830" s="58">
        <v>1</v>
      </c>
      <c r="N2830" s="59"/>
      <c r="O2830" s="73">
        <f>+ROUND(M2830*N2830,2)</f>
        <v>0</v>
      </c>
    </row>
    <row r="2831" spans="1:15" x14ac:dyDescent="0.3">
      <c r="A2831" s="52">
        <v>11786</v>
      </c>
      <c r="B2831" s="53"/>
      <c r="C2831" s="54"/>
      <c r="D2831" s="76" t="s">
        <v>1707</v>
      </c>
      <c r="E2831" s="56"/>
      <c r="F2831" s="57">
        <v>1</v>
      </c>
      <c r="G2831" s="57"/>
      <c r="H2831" s="57"/>
      <c r="I2831" s="57"/>
      <c r="J2831" s="57"/>
      <c r="K2831" s="57">
        <f>PRODUCT(F2831:I2831)</f>
        <v>1</v>
      </c>
      <c r="L2831" s="57"/>
      <c r="M2831" s="58"/>
      <c r="N2831" s="59"/>
      <c r="O2831" s="73"/>
    </row>
    <row r="2832" spans="1:15" ht="187.2" x14ac:dyDescent="0.3">
      <c r="A2832" s="52">
        <v>11787</v>
      </c>
      <c r="B2832" s="53"/>
      <c r="C2832" s="54"/>
      <c r="D2832" s="75" t="s">
        <v>1261</v>
      </c>
      <c r="E2832" s="87" t="s">
        <v>89</v>
      </c>
      <c r="F2832" s="88"/>
      <c r="G2832" s="57"/>
      <c r="H2832" s="57"/>
      <c r="I2832" s="57"/>
      <c r="J2832" s="57"/>
      <c r="K2832" s="57"/>
      <c r="L2832" s="57">
        <f>SUM(K2833:K2834)</f>
        <v>2</v>
      </c>
      <c r="M2832" s="58">
        <v>2</v>
      </c>
      <c r="N2832" s="59"/>
      <c r="O2832" s="73">
        <f t="shared" ref="O2832" si="466">+ROUND(M2832*N2832,2)</f>
        <v>0</v>
      </c>
    </row>
    <row r="2833" spans="1:15" x14ac:dyDescent="0.3">
      <c r="A2833" s="52">
        <v>11788</v>
      </c>
      <c r="B2833" s="53"/>
      <c r="C2833" s="54"/>
      <c r="D2833" s="76" t="s">
        <v>1708</v>
      </c>
      <c r="E2833" s="56"/>
      <c r="F2833" s="57">
        <v>1</v>
      </c>
      <c r="G2833" s="57">
        <v>1</v>
      </c>
      <c r="H2833" s="57"/>
      <c r="I2833" s="57"/>
      <c r="J2833" s="57"/>
      <c r="K2833" s="57">
        <f>PRODUCT(F2833:I2833)</f>
        <v>1</v>
      </c>
      <c r="L2833" s="57"/>
      <c r="M2833" s="58"/>
      <c r="N2833" s="59"/>
      <c r="O2833" s="73"/>
    </row>
    <row r="2834" spans="1:15" x14ac:dyDescent="0.3">
      <c r="A2834" s="52">
        <v>11789</v>
      </c>
      <c r="B2834" s="53"/>
      <c r="C2834" s="54"/>
      <c r="D2834" s="76" t="s">
        <v>1709</v>
      </c>
      <c r="E2834" s="63"/>
      <c r="F2834" s="57">
        <v>1</v>
      </c>
      <c r="G2834" s="57">
        <v>1</v>
      </c>
      <c r="H2834" s="57"/>
      <c r="I2834" s="57"/>
      <c r="J2834" s="57"/>
      <c r="K2834" s="57">
        <f>PRODUCT(F2834:I2834)</f>
        <v>1</v>
      </c>
      <c r="L2834" s="57"/>
      <c r="M2834" s="58"/>
      <c r="N2834" s="59"/>
      <c r="O2834" s="73"/>
    </row>
    <row r="2835" spans="1:15" ht="172.8" x14ac:dyDescent="0.3">
      <c r="A2835" s="52">
        <v>11790</v>
      </c>
      <c r="B2835" s="53"/>
      <c r="C2835" s="54"/>
      <c r="D2835" s="75" t="s">
        <v>1264</v>
      </c>
      <c r="E2835" s="87" t="s">
        <v>89</v>
      </c>
      <c r="F2835" s="88"/>
      <c r="G2835" s="57"/>
      <c r="H2835" s="57"/>
      <c r="I2835" s="57"/>
      <c r="J2835" s="57"/>
      <c r="K2835" s="57"/>
      <c r="L2835" s="57">
        <f>SUM(K2836:K2839)</f>
        <v>4</v>
      </c>
      <c r="M2835" s="58">
        <v>4</v>
      </c>
      <c r="N2835" s="59"/>
      <c r="O2835" s="73">
        <f>+ROUND(M2835*N2835,2)</f>
        <v>0</v>
      </c>
    </row>
    <row r="2836" spans="1:15" x14ac:dyDescent="0.3">
      <c r="A2836" s="52">
        <v>11791</v>
      </c>
      <c r="B2836" s="53"/>
      <c r="C2836" s="54"/>
      <c r="D2836" s="76" t="s">
        <v>1710</v>
      </c>
      <c r="E2836" s="87"/>
      <c r="F2836" s="57">
        <v>1</v>
      </c>
      <c r="G2836" s="57">
        <v>1</v>
      </c>
      <c r="H2836" s="57"/>
      <c r="I2836" s="57"/>
      <c r="J2836" s="57"/>
      <c r="K2836" s="57">
        <f>PRODUCT(F2836:I2836)</f>
        <v>1</v>
      </c>
      <c r="L2836" s="57"/>
      <c r="M2836" s="58"/>
      <c r="N2836" s="59"/>
      <c r="O2836" s="73"/>
    </row>
    <row r="2837" spans="1:15" x14ac:dyDescent="0.3">
      <c r="A2837" s="52">
        <v>11792</v>
      </c>
      <c r="B2837" s="53"/>
      <c r="C2837" s="54"/>
      <c r="D2837" s="76" t="s">
        <v>1711</v>
      </c>
      <c r="E2837" s="87"/>
      <c r="F2837" s="57">
        <v>1</v>
      </c>
      <c r="G2837" s="57">
        <v>1</v>
      </c>
      <c r="H2837" s="57"/>
      <c r="I2837" s="57"/>
      <c r="J2837" s="57"/>
      <c r="K2837" s="57">
        <f t="shared" ref="K2837:K2839" si="467">PRODUCT(F2837:I2837)</f>
        <v>1</v>
      </c>
      <c r="L2837" s="57"/>
      <c r="M2837" s="58"/>
      <c r="N2837" s="59"/>
      <c r="O2837" s="73"/>
    </row>
    <row r="2838" spans="1:15" x14ac:dyDescent="0.3">
      <c r="A2838" s="52">
        <v>11793</v>
      </c>
      <c r="B2838" s="53"/>
      <c r="C2838" s="54"/>
      <c r="D2838" s="76" t="s">
        <v>1712</v>
      </c>
      <c r="E2838" s="87"/>
      <c r="F2838" s="57">
        <v>1</v>
      </c>
      <c r="G2838" s="57">
        <v>1</v>
      </c>
      <c r="H2838" s="57"/>
      <c r="I2838" s="57"/>
      <c r="J2838" s="57"/>
      <c r="K2838" s="57">
        <f t="shared" si="467"/>
        <v>1</v>
      </c>
      <c r="L2838" s="57"/>
      <c r="M2838" s="58"/>
      <c r="N2838" s="59"/>
      <c r="O2838" s="73"/>
    </row>
    <row r="2839" spans="1:15" x14ac:dyDescent="0.3">
      <c r="A2839" s="52">
        <v>11794</v>
      </c>
      <c r="B2839" s="53"/>
      <c r="C2839" s="54"/>
      <c r="D2839" s="76" t="s">
        <v>1713</v>
      </c>
      <c r="E2839" s="63"/>
      <c r="F2839" s="57">
        <v>1</v>
      </c>
      <c r="G2839" s="57">
        <v>1</v>
      </c>
      <c r="H2839" s="57"/>
      <c r="I2839" s="57"/>
      <c r="J2839" s="57"/>
      <c r="K2839" s="57">
        <f t="shared" si="467"/>
        <v>1</v>
      </c>
      <c r="L2839" s="57"/>
      <c r="M2839" s="58"/>
      <c r="N2839" s="59"/>
      <c r="O2839" s="73"/>
    </row>
    <row r="2840" spans="1:15" x14ac:dyDescent="0.3">
      <c r="A2840" s="52">
        <v>11795</v>
      </c>
      <c r="B2840" s="53"/>
      <c r="C2840" s="54"/>
      <c r="D2840" s="55" t="s">
        <v>1271</v>
      </c>
      <c r="E2840" s="56"/>
      <c r="F2840" s="57"/>
      <c r="G2840" s="57"/>
      <c r="H2840" s="57"/>
      <c r="I2840" s="57"/>
      <c r="J2840" s="57"/>
      <c r="K2840" s="57"/>
      <c r="L2840" s="57"/>
      <c r="M2840" s="58"/>
      <c r="N2840" s="59"/>
      <c r="O2840" s="73"/>
    </row>
    <row r="2841" spans="1:15" ht="115.2" x14ac:dyDescent="0.3">
      <c r="A2841" s="52">
        <v>11796</v>
      </c>
      <c r="B2841" s="53"/>
      <c r="C2841" s="54"/>
      <c r="D2841" s="60" t="s">
        <v>1273</v>
      </c>
      <c r="E2841" s="56" t="s">
        <v>36</v>
      </c>
      <c r="F2841" s="57"/>
      <c r="G2841" s="57"/>
      <c r="H2841" s="57"/>
      <c r="I2841" s="57"/>
      <c r="J2841" s="57"/>
      <c r="K2841" s="57"/>
      <c r="L2841" s="57">
        <f>SUM(J2842:J2843)</f>
        <v>777.72320000000002</v>
      </c>
      <c r="M2841" s="58">
        <v>777.72299999999996</v>
      </c>
      <c r="N2841" s="59"/>
      <c r="O2841" s="73">
        <f t="shared" ref="O2841" si="468">+ROUND(M2841*N2841,2)</f>
        <v>0</v>
      </c>
    </row>
    <row r="2842" spans="1:15" x14ac:dyDescent="0.3">
      <c r="A2842" s="52">
        <v>11797</v>
      </c>
      <c r="B2842" s="53"/>
      <c r="C2842" s="54"/>
      <c r="D2842" s="76" t="s">
        <v>1274</v>
      </c>
      <c r="E2842" s="56"/>
      <c r="F2842" s="57">
        <v>1</v>
      </c>
      <c r="G2842" s="57">
        <v>29.66</v>
      </c>
      <c r="H2842" s="57"/>
      <c r="I2842" s="57">
        <v>0.6</v>
      </c>
      <c r="J2842" s="57">
        <f t="shared" ref="J2842:J2843" si="469">PRODUCT(F2842:I2842)</f>
        <v>17.795999999999999</v>
      </c>
      <c r="K2842" s="57"/>
      <c r="L2842" s="57"/>
      <c r="M2842" s="58"/>
      <c r="N2842" s="59"/>
      <c r="O2842" s="73"/>
    </row>
    <row r="2843" spans="1:15" x14ac:dyDescent="0.3">
      <c r="A2843" s="52">
        <v>11798</v>
      </c>
      <c r="B2843" s="53"/>
      <c r="C2843" s="54"/>
      <c r="D2843" s="76" t="s">
        <v>1275</v>
      </c>
      <c r="E2843" s="56"/>
      <c r="F2843" s="57">
        <v>1</v>
      </c>
      <c r="G2843" s="57">
        <v>53.515999999999998</v>
      </c>
      <c r="H2843" s="57">
        <v>14.2</v>
      </c>
      <c r="I2843" s="57"/>
      <c r="J2843" s="57">
        <f t="shared" si="469"/>
        <v>759.92719999999997</v>
      </c>
      <c r="K2843" s="57"/>
      <c r="L2843" s="57"/>
      <c r="M2843" s="58"/>
      <c r="N2843" s="59"/>
      <c r="O2843" s="73"/>
    </row>
    <row r="2844" spans="1:15" x14ac:dyDescent="0.3">
      <c r="A2844" s="52">
        <v>11799</v>
      </c>
      <c r="B2844" s="53" t="s">
        <v>21</v>
      </c>
      <c r="C2844" s="61" t="s">
        <v>1714</v>
      </c>
      <c r="D2844" s="62" t="s">
        <v>1715</v>
      </c>
      <c r="E2844" s="63"/>
      <c r="F2844" s="86"/>
      <c r="G2844" s="64"/>
      <c r="H2844" s="64"/>
      <c r="I2844" s="64"/>
      <c r="J2844" s="64"/>
      <c r="K2844" s="65">
        <f>SUM(O2844:O3334)</f>
        <v>0</v>
      </c>
      <c r="L2844" s="64"/>
      <c r="M2844" s="66"/>
      <c r="N2844" s="67"/>
      <c r="O2844" s="67"/>
    </row>
    <row r="2845" spans="1:15" x14ac:dyDescent="0.3">
      <c r="A2845" s="52">
        <v>11800</v>
      </c>
      <c r="B2845" s="53" t="s">
        <v>21</v>
      </c>
      <c r="C2845" s="54" t="s">
        <v>1716</v>
      </c>
      <c r="D2845" s="99" t="s">
        <v>1717</v>
      </c>
      <c r="E2845" s="96"/>
      <c r="F2845" s="98"/>
      <c r="G2845" s="57"/>
      <c r="H2845" s="57"/>
      <c r="I2845" s="57"/>
      <c r="J2845" s="57"/>
      <c r="K2845" s="57"/>
      <c r="L2845" s="57"/>
      <c r="M2845" s="58"/>
      <c r="N2845" s="59"/>
      <c r="O2845" s="59"/>
    </row>
    <row r="2846" spans="1:15" x14ac:dyDescent="0.3">
      <c r="A2846" s="52">
        <v>11801</v>
      </c>
      <c r="B2846" s="53" t="s">
        <v>21</v>
      </c>
      <c r="C2846" s="54" t="s">
        <v>1718</v>
      </c>
      <c r="D2846" s="55" t="s">
        <v>430</v>
      </c>
      <c r="E2846" s="96"/>
      <c r="F2846" s="98"/>
      <c r="G2846" s="57"/>
      <c r="H2846" s="57"/>
      <c r="I2846" s="57"/>
      <c r="J2846" s="57"/>
      <c r="K2846" s="57"/>
      <c r="L2846" s="57"/>
      <c r="M2846" s="58"/>
      <c r="N2846" s="59"/>
      <c r="O2846" s="59"/>
    </row>
    <row r="2847" spans="1:15" x14ac:dyDescent="0.3">
      <c r="A2847" s="52">
        <v>11802</v>
      </c>
      <c r="B2847" s="53" t="s">
        <v>21</v>
      </c>
      <c r="C2847" s="54" t="s">
        <v>1719</v>
      </c>
      <c r="D2847" s="55" t="s">
        <v>33</v>
      </c>
      <c r="E2847" s="63"/>
      <c r="F2847" s="57"/>
      <c r="G2847" s="57"/>
      <c r="H2847" s="57"/>
      <c r="I2847" s="57"/>
      <c r="J2847" s="57"/>
      <c r="K2847" s="57"/>
      <c r="L2847" s="57"/>
      <c r="M2847" s="66"/>
      <c r="N2847" s="67"/>
      <c r="O2847" s="67"/>
    </row>
    <row r="2848" spans="1:15" ht="57.6" collapsed="1" x14ac:dyDescent="0.3">
      <c r="A2848" s="52">
        <v>11803</v>
      </c>
      <c r="B2848" s="53" t="s">
        <v>21</v>
      </c>
      <c r="C2848" s="72" t="s">
        <v>1720</v>
      </c>
      <c r="D2848" s="60" t="s">
        <v>1721</v>
      </c>
      <c r="E2848" s="63" t="s">
        <v>36</v>
      </c>
      <c r="F2848" s="57"/>
      <c r="G2848" s="57"/>
      <c r="H2848" s="57"/>
      <c r="I2848" s="57"/>
      <c r="J2848" s="57"/>
      <c r="K2848" s="57"/>
      <c r="L2848" s="57">
        <f>SUM(J2849:J2852)</f>
        <v>115.73279999999998</v>
      </c>
      <c r="M2848" s="58">
        <v>115.733</v>
      </c>
      <c r="N2848" s="59"/>
      <c r="O2848" s="73">
        <f>+ROUND(M2848*N2848,2)</f>
        <v>0</v>
      </c>
    </row>
    <row r="2849" spans="1:15" ht="17.25" customHeight="1" x14ac:dyDescent="0.3">
      <c r="A2849" s="52">
        <v>11804</v>
      </c>
      <c r="B2849" s="53"/>
      <c r="C2849" s="54"/>
      <c r="D2849" s="74" t="s">
        <v>1722</v>
      </c>
      <c r="E2849" s="63"/>
      <c r="F2849" s="57">
        <v>1</v>
      </c>
      <c r="G2849" s="57">
        <f>3.4+4.637</f>
        <v>8.036999999999999</v>
      </c>
      <c r="H2849" s="57"/>
      <c r="I2849" s="57">
        <v>3.6</v>
      </c>
      <c r="J2849" s="57">
        <f t="shared" ref="J2849:J2852" si="470">PRODUCT(F2849:I2849)</f>
        <v>28.933199999999996</v>
      </c>
      <c r="K2849" s="57"/>
      <c r="L2849" s="57"/>
      <c r="M2849" s="66"/>
      <c r="N2849" s="67"/>
      <c r="O2849" s="67"/>
    </row>
    <row r="2850" spans="1:15" x14ac:dyDescent="0.3">
      <c r="A2850" s="52">
        <v>11805</v>
      </c>
      <c r="B2850" s="53"/>
      <c r="C2850" s="54"/>
      <c r="D2850" s="74" t="s">
        <v>1723</v>
      </c>
      <c r="E2850" s="63"/>
      <c r="F2850" s="57">
        <v>1</v>
      </c>
      <c r="G2850" s="57">
        <f t="shared" ref="G2850:G2852" si="471">3.4+4.637</f>
        <v>8.036999999999999</v>
      </c>
      <c r="H2850" s="57"/>
      <c r="I2850" s="57">
        <v>3.6</v>
      </c>
      <c r="J2850" s="57">
        <f t="shared" si="470"/>
        <v>28.933199999999996</v>
      </c>
      <c r="K2850" s="57"/>
      <c r="L2850" s="57"/>
      <c r="M2850" s="66"/>
      <c r="N2850" s="67"/>
      <c r="O2850" s="67"/>
    </row>
    <row r="2851" spans="1:15" x14ac:dyDescent="0.3">
      <c r="A2851" s="52">
        <v>11806</v>
      </c>
      <c r="B2851" s="53"/>
      <c r="C2851" s="54"/>
      <c r="D2851" s="74" t="s">
        <v>1724</v>
      </c>
      <c r="E2851" s="63"/>
      <c r="F2851" s="57">
        <v>1</v>
      </c>
      <c r="G2851" s="57">
        <f t="shared" si="471"/>
        <v>8.036999999999999</v>
      </c>
      <c r="H2851" s="57"/>
      <c r="I2851" s="57">
        <v>3.6</v>
      </c>
      <c r="J2851" s="57">
        <f t="shared" si="470"/>
        <v>28.933199999999996</v>
      </c>
      <c r="K2851" s="57"/>
      <c r="L2851" s="57"/>
      <c r="M2851" s="66"/>
      <c r="N2851" s="67"/>
      <c r="O2851" s="67"/>
    </row>
    <row r="2852" spans="1:15" x14ac:dyDescent="0.3">
      <c r="A2852" s="52">
        <v>11807</v>
      </c>
      <c r="B2852" s="53"/>
      <c r="C2852" s="54"/>
      <c r="D2852" s="74" t="s">
        <v>1725</v>
      </c>
      <c r="E2852" s="63"/>
      <c r="F2852" s="57">
        <v>1</v>
      </c>
      <c r="G2852" s="57">
        <f t="shared" si="471"/>
        <v>8.036999999999999</v>
      </c>
      <c r="H2852" s="57"/>
      <c r="I2852" s="57">
        <v>3.6</v>
      </c>
      <c r="J2852" s="57">
        <f t="shared" si="470"/>
        <v>28.933199999999996</v>
      </c>
      <c r="K2852" s="57"/>
      <c r="L2852" s="57"/>
      <c r="M2852" s="66"/>
      <c r="N2852" s="67"/>
      <c r="O2852" s="67"/>
    </row>
    <row r="2853" spans="1:15" ht="115.2" collapsed="1" x14ac:dyDescent="0.3">
      <c r="A2853" s="52">
        <v>11808</v>
      </c>
      <c r="B2853" s="53" t="s">
        <v>21</v>
      </c>
      <c r="C2853" s="72" t="s">
        <v>1726</v>
      </c>
      <c r="D2853" s="60" t="s">
        <v>46</v>
      </c>
      <c r="E2853" s="63" t="s">
        <v>36</v>
      </c>
      <c r="F2853" s="57"/>
      <c r="G2853" s="57"/>
      <c r="H2853" s="57"/>
      <c r="I2853" s="57"/>
      <c r="J2853" s="57"/>
      <c r="K2853" s="57"/>
      <c r="L2853" s="57">
        <f>SUM(J2854:J2857)</f>
        <v>120.94799999999999</v>
      </c>
      <c r="M2853" s="58">
        <v>120.94799999999999</v>
      </c>
      <c r="N2853" s="59"/>
      <c r="O2853" s="73">
        <f>+ROUND(M2853*N2853,2)</f>
        <v>0</v>
      </c>
    </row>
    <row r="2854" spans="1:15" ht="17.25" customHeight="1" x14ac:dyDescent="0.3">
      <c r="A2854" s="52">
        <v>11809</v>
      </c>
      <c r="B2854" s="53"/>
      <c r="C2854" s="54"/>
      <c r="D2854" s="74" t="s">
        <v>1722</v>
      </c>
      <c r="E2854" s="63"/>
      <c r="F2854" s="57">
        <v>1</v>
      </c>
      <c r="G2854" s="57">
        <v>30.236999999999998</v>
      </c>
      <c r="H2854" s="57"/>
      <c r="I2854" s="57"/>
      <c r="J2854" s="57">
        <f t="shared" ref="J2854:J2857" si="472">PRODUCT(F2854:I2854)</f>
        <v>30.236999999999998</v>
      </c>
      <c r="K2854" s="57"/>
      <c r="L2854" s="57"/>
      <c r="M2854" s="66"/>
      <c r="N2854" s="67"/>
      <c r="O2854" s="67"/>
    </row>
    <row r="2855" spans="1:15" x14ac:dyDescent="0.3">
      <c r="A2855" s="52">
        <v>11810</v>
      </c>
      <c r="B2855" s="53"/>
      <c r="C2855" s="54"/>
      <c r="D2855" s="74" t="s">
        <v>1723</v>
      </c>
      <c r="E2855" s="63"/>
      <c r="F2855" s="57">
        <v>1</v>
      </c>
      <c r="G2855" s="57">
        <v>30.236999999999998</v>
      </c>
      <c r="H2855" s="57"/>
      <c r="I2855" s="57"/>
      <c r="J2855" s="57">
        <f t="shared" si="472"/>
        <v>30.236999999999998</v>
      </c>
      <c r="K2855" s="57"/>
      <c r="L2855" s="57"/>
      <c r="M2855" s="66"/>
      <c r="N2855" s="67"/>
      <c r="O2855" s="67"/>
    </row>
    <row r="2856" spans="1:15" x14ac:dyDescent="0.3">
      <c r="A2856" s="52">
        <v>11811</v>
      </c>
      <c r="B2856" s="53"/>
      <c r="C2856" s="54"/>
      <c r="D2856" s="74" t="s">
        <v>1724</v>
      </c>
      <c r="E2856" s="63"/>
      <c r="F2856" s="57">
        <v>1</v>
      </c>
      <c r="G2856" s="57">
        <v>30.236999999999998</v>
      </c>
      <c r="H2856" s="57"/>
      <c r="I2856" s="57"/>
      <c r="J2856" s="57">
        <f t="shared" si="472"/>
        <v>30.236999999999998</v>
      </c>
      <c r="K2856" s="57"/>
      <c r="L2856" s="57"/>
      <c r="M2856" s="66"/>
      <c r="N2856" s="67"/>
      <c r="O2856" s="67"/>
    </row>
    <row r="2857" spans="1:15" x14ac:dyDescent="0.3">
      <c r="A2857" s="52">
        <v>11812</v>
      </c>
      <c r="B2857" s="53"/>
      <c r="C2857" s="54"/>
      <c r="D2857" s="74" t="s">
        <v>1725</v>
      </c>
      <c r="E2857" s="63"/>
      <c r="F2857" s="57">
        <v>1</v>
      </c>
      <c r="G2857" s="57">
        <v>30.236999999999998</v>
      </c>
      <c r="H2857" s="57"/>
      <c r="I2857" s="57"/>
      <c r="J2857" s="57">
        <f t="shared" si="472"/>
        <v>30.236999999999998</v>
      </c>
      <c r="K2857" s="57"/>
      <c r="L2857" s="57"/>
      <c r="M2857" s="66"/>
      <c r="N2857" s="67"/>
      <c r="O2857" s="67"/>
    </row>
    <row r="2858" spans="1:15" x14ac:dyDescent="0.3">
      <c r="A2858" s="52">
        <v>11813</v>
      </c>
      <c r="B2858" s="53" t="s">
        <v>21</v>
      </c>
      <c r="C2858" s="54" t="s">
        <v>1727</v>
      </c>
      <c r="D2858" s="55" t="s">
        <v>55</v>
      </c>
      <c r="E2858" s="63"/>
      <c r="F2858" s="57"/>
      <c r="G2858" s="57"/>
      <c r="H2858" s="57"/>
      <c r="I2858" s="57"/>
      <c r="J2858" s="57"/>
      <c r="K2858" s="57"/>
      <c r="L2858" s="57"/>
      <c r="M2858" s="66"/>
      <c r="N2858" s="67"/>
      <c r="O2858" s="67"/>
    </row>
    <row r="2859" spans="1:15" x14ac:dyDescent="0.3">
      <c r="A2859" s="52">
        <v>11814</v>
      </c>
      <c r="B2859" s="53" t="s">
        <v>21</v>
      </c>
      <c r="C2859" s="54" t="s">
        <v>1728</v>
      </c>
      <c r="D2859" s="55" t="s">
        <v>57</v>
      </c>
      <c r="E2859" s="56"/>
      <c r="F2859" s="57"/>
      <c r="G2859" s="57"/>
      <c r="H2859" s="57"/>
      <c r="I2859" s="57"/>
      <c r="J2859" s="57"/>
      <c r="K2859" s="57"/>
      <c r="L2859" s="57"/>
      <c r="M2859" s="58"/>
      <c r="N2859" s="59"/>
      <c r="O2859" s="73"/>
    </row>
    <row r="2860" spans="1:15" ht="187.2" collapsed="1" x14ac:dyDescent="0.3">
      <c r="A2860" s="52">
        <v>11815</v>
      </c>
      <c r="B2860" s="53" t="s">
        <v>21</v>
      </c>
      <c r="C2860" s="72" t="s">
        <v>1729</v>
      </c>
      <c r="D2860" s="75" t="s">
        <v>1730</v>
      </c>
      <c r="E2860" s="56" t="s">
        <v>36</v>
      </c>
      <c r="F2860" s="57"/>
      <c r="G2860" s="57"/>
      <c r="H2860" s="57"/>
      <c r="I2860" s="57"/>
      <c r="J2860" s="57"/>
      <c r="K2860" s="57"/>
      <c r="L2860" s="57">
        <f>SUM(J2861:J2864)</f>
        <v>115.73279999999998</v>
      </c>
      <c r="M2860" s="58">
        <v>115.733</v>
      </c>
      <c r="N2860" s="59"/>
      <c r="O2860" s="73">
        <f>+ROUND(M2860*N2860,2)</f>
        <v>0</v>
      </c>
    </row>
    <row r="2861" spans="1:15" x14ac:dyDescent="0.3">
      <c r="A2861" s="52">
        <v>11816</v>
      </c>
      <c r="B2861" s="53"/>
      <c r="C2861" s="72"/>
      <c r="D2861" s="74" t="s">
        <v>1722</v>
      </c>
      <c r="E2861" s="56"/>
      <c r="F2861" s="57">
        <v>1</v>
      </c>
      <c r="G2861" s="57">
        <f>3.4+4.637</f>
        <v>8.036999999999999</v>
      </c>
      <c r="H2861" s="57"/>
      <c r="I2861" s="57">
        <v>3.6</v>
      </c>
      <c r="J2861" s="57">
        <f t="shared" ref="J2861:J2864" si="473">PRODUCT(F2861:I2861)</f>
        <v>28.933199999999996</v>
      </c>
      <c r="K2861" s="57"/>
      <c r="L2861" s="57"/>
      <c r="M2861" s="58"/>
      <c r="N2861" s="59"/>
      <c r="O2861" s="73"/>
    </row>
    <row r="2862" spans="1:15" x14ac:dyDescent="0.3">
      <c r="A2862" s="52">
        <v>11817</v>
      </c>
      <c r="B2862" s="53"/>
      <c r="C2862" s="72"/>
      <c r="D2862" s="74" t="s">
        <v>1723</v>
      </c>
      <c r="E2862" s="56"/>
      <c r="F2862" s="57">
        <v>1</v>
      </c>
      <c r="G2862" s="57">
        <f t="shared" ref="G2862:G2864" si="474">3.4+4.637</f>
        <v>8.036999999999999</v>
      </c>
      <c r="H2862" s="57"/>
      <c r="I2862" s="57">
        <v>3.6</v>
      </c>
      <c r="J2862" s="57">
        <f t="shared" si="473"/>
        <v>28.933199999999996</v>
      </c>
      <c r="K2862" s="57"/>
      <c r="L2862" s="57"/>
      <c r="M2862" s="58"/>
      <c r="N2862" s="59"/>
      <c r="O2862" s="73"/>
    </row>
    <row r="2863" spans="1:15" x14ac:dyDescent="0.3">
      <c r="A2863" s="52">
        <v>11818</v>
      </c>
      <c r="B2863" s="53"/>
      <c r="C2863" s="72"/>
      <c r="D2863" s="74" t="s">
        <v>1724</v>
      </c>
      <c r="E2863" s="56"/>
      <c r="F2863" s="57">
        <v>1</v>
      </c>
      <c r="G2863" s="57">
        <f t="shared" si="474"/>
        <v>8.036999999999999</v>
      </c>
      <c r="H2863" s="57"/>
      <c r="I2863" s="57">
        <v>3.6</v>
      </c>
      <c r="J2863" s="57">
        <f t="shared" si="473"/>
        <v>28.933199999999996</v>
      </c>
      <c r="K2863" s="57"/>
      <c r="L2863" s="57"/>
      <c r="M2863" s="58"/>
      <c r="N2863" s="59"/>
      <c r="O2863" s="73"/>
    </row>
    <row r="2864" spans="1:15" x14ac:dyDescent="0.3">
      <c r="A2864" s="52">
        <v>11819</v>
      </c>
      <c r="B2864" s="53"/>
      <c r="C2864" s="72"/>
      <c r="D2864" s="74" t="s">
        <v>1725</v>
      </c>
      <c r="E2864" s="56"/>
      <c r="F2864" s="57">
        <v>1</v>
      </c>
      <c r="G2864" s="57">
        <f t="shared" si="474"/>
        <v>8.036999999999999</v>
      </c>
      <c r="H2864" s="57"/>
      <c r="I2864" s="57">
        <v>3.6</v>
      </c>
      <c r="J2864" s="57">
        <f t="shared" si="473"/>
        <v>28.933199999999996</v>
      </c>
      <c r="K2864" s="57"/>
      <c r="L2864" s="57"/>
      <c r="M2864" s="58"/>
      <c r="N2864" s="59"/>
      <c r="O2864" s="73"/>
    </row>
    <row r="2865" spans="1:15" ht="86.4" collapsed="1" x14ac:dyDescent="0.3">
      <c r="A2865" s="52">
        <v>11820</v>
      </c>
      <c r="B2865" s="53" t="s">
        <v>21</v>
      </c>
      <c r="C2865" s="72" t="s">
        <v>1731</v>
      </c>
      <c r="D2865" s="75" t="s">
        <v>63</v>
      </c>
      <c r="E2865" s="63" t="s">
        <v>36</v>
      </c>
      <c r="F2865" s="57"/>
      <c r="G2865" s="57"/>
      <c r="H2865" s="57"/>
      <c r="I2865" s="57"/>
      <c r="J2865" s="57"/>
      <c r="K2865" s="57"/>
      <c r="L2865" s="57">
        <f>SUM(J2866:J2869)</f>
        <v>126.87199999999999</v>
      </c>
      <c r="M2865" s="58">
        <v>126.872</v>
      </c>
      <c r="N2865" s="59"/>
      <c r="O2865" s="73">
        <f>+ROUND(M2865*N2865,2)</f>
        <v>0</v>
      </c>
    </row>
    <row r="2866" spans="1:15" x14ac:dyDescent="0.3">
      <c r="A2866" s="52">
        <v>11821</v>
      </c>
      <c r="B2866" s="53"/>
      <c r="C2866" s="72"/>
      <c r="D2866" s="74" t="s">
        <v>1722</v>
      </c>
      <c r="E2866" s="56"/>
      <c r="F2866" s="57">
        <v>1</v>
      </c>
      <c r="G2866" s="57">
        <f>20.935+(2.63*4.1)</f>
        <v>31.717999999999996</v>
      </c>
      <c r="H2866" s="57"/>
      <c r="I2866" s="57"/>
      <c r="J2866" s="57">
        <f t="shared" ref="J2866:J2869" si="475">PRODUCT(F2866:I2866)</f>
        <v>31.717999999999996</v>
      </c>
      <c r="K2866" s="57"/>
      <c r="L2866" s="57"/>
      <c r="M2866" s="58"/>
      <c r="N2866" s="59"/>
      <c r="O2866" s="73"/>
    </row>
    <row r="2867" spans="1:15" x14ac:dyDescent="0.3">
      <c r="A2867" s="52">
        <v>11822</v>
      </c>
      <c r="B2867" s="53"/>
      <c r="C2867" s="72"/>
      <c r="D2867" s="74" t="s">
        <v>1723</v>
      </c>
      <c r="E2867" s="56"/>
      <c r="F2867" s="57">
        <v>1</v>
      </c>
      <c r="G2867" s="57">
        <f t="shared" ref="G2867:G2869" si="476">20.935+(2.63*4.1)</f>
        <v>31.717999999999996</v>
      </c>
      <c r="H2867" s="57"/>
      <c r="I2867" s="57"/>
      <c r="J2867" s="57">
        <f t="shared" si="475"/>
        <v>31.717999999999996</v>
      </c>
      <c r="K2867" s="57"/>
      <c r="L2867" s="57"/>
      <c r="M2867" s="58"/>
      <c r="N2867" s="59"/>
      <c r="O2867" s="73"/>
    </row>
    <row r="2868" spans="1:15" x14ac:dyDescent="0.3">
      <c r="A2868" s="52">
        <v>11823</v>
      </c>
      <c r="B2868" s="53"/>
      <c r="C2868" s="72"/>
      <c r="D2868" s="74" t="s">
        <v>1724</v>
      </c>
      <c r="E2868" s="56"/>
      <c r="F2868" s="57">
        <v>1</v>
      </c>
      <c r="G2868" s="57">
        <f t="shared" si="476"/>
        <v>31.717999999999996</v>
      </c>
      <c r="H2868" s="57"/>
      <c r="I2868" s="57"/>
      <c r="J2868" s="57">
        <f t="shared" si="475"/>
        <v>31.717999999999996</v>
      </c>
      <c r="K2868" s="57"/>
      <c r="L2868" s="57"/>
      <c r="M2868" s="58"/>
      <c r="N2868" s="59"/>
      <c r="O2868" s="73"/>
    </row>
    <row r="2869" spans="1:15" x14ac:dyDescent="0.3">
      <c r="A2869" s="52">
        <v>11824</v>
      </c>
      <c r="B2869" s="53"/>
      <c r="C2869" s="72"/>
      <c r="D2869" s="74" t="s">
        <v>1725</v>
      </c>
      <c r="E2869" s="56"/>
      <c r="F2869" s="57">
        <v>1</v>
      </c>
      <c r="G2869" s="57">
        <f t="shared" si="476"/>
        <v>31.717999999999996</v>
      </c>
      <c r="H2869" s="57"/>
      <c r="I2869" s="57"/>
      <c r="J2869" s="57">
        <f t="shared" si="475"/>
        <v>31.717999999999996</v>
      </c>
      <c r="K2869" s="57"/>
      <c r="L2869" s="57"/>
      <c r="M2869" s="58"/>
      <c r="N2869" s="59"/>
      <c r="O2869" s="73"/>
    </row>
    <row r="2870" spans="1:15" ht="129.6" collapsed="1" x14ac:dyDescent="0.3">
      <c r="A2870" s="52">
        <v>11825</v>
      </c>
      <c r="B2870" s="53" t="s">
        <v>21</v>
      </c>
      <c r="C2870" s="72" t="s">
        <v>1732</v>
      </c>
      <c r="D2870" s="75" t="s">
        <v>331</v>
      </c>
      <c r="E2870" s="56" t="s">
        <v>36</v>
      </c>
      <c r="F2870" s="57"/>
      <c r="G2870" s="57"/>
      <c r="H2870" s="57"/>
      <c r="I2870" s="57"/>
      <c r="J2870" s="57"/>
      <c r="K2870" s="57"/>
      <c r="L2870" s="57">
        <f>SUM(J2871:J2874)</f>
        <v>109.30319999999999</v>
      </c>
      <c r="M2870" s="58">
        <v>84</v>
      </c>
      <c r="N2870" s="59"/>
      <c r="O2870" s="73">
        <f>+ROUND(M2870*N2870,2)</f>
        <v>0</v>
      </c>
    </row>
    <row r="2871" spans="1:15" x14ac:dyDescent="0.3">
      <c r="A2871" s="52">
        <v>11826</v>
      </c>
      <c r="B2871" s="53"/>
      <c r="C2871" s="72"/>
      <c r="D2871" s="74" t="s">
        <v>1722</v>
      </c>
      <c r="E2871" s="56"/>
      <c r="F2871" s="57">
        <v>1</v>
      </c>
      <c r="G2871" s="57">
        <f t="shared" ref="G2871:G2874" si="477">3.4+4.637</f>
        <v>8.036999999999999</v>
      </c>
      <c r="H2871" s="57"/>
      <c r="I2871" s="57">
        <v>3.4</v>
      </c>
      <c r="J2871" s="57">
        <f t="shared" ref="J2871:J2874" si="478">PRODUCT(F2871:I2871)</f>
        <v>27.325799999999997</v>
      </c>
      <c r="K2871" s="57"/>
      <c r="L2871" s="57"/>
      <c r="M2871" s="58"/>
      <c r="N2871" s="59"/>
      <c r="O2871" s="73"/>
    </row>
    <row r="2872" spans="1:15" x14ac:dyDescent="0.3">
      <c r="A2872" s="52">
        <v>11827</v>
      </c>
      <c r="B2872" s="53"/>
      <c r="C2872" s="72"/>
      <c r="D2872" s="74" t="s">
        <v>1723</v>
      </c>
      <c r="E2872" s="56"/>
      <c r="F2872" s="57">
        <v>1</v>
      </c>
      <c r="G2872" s="57">
        <f t="shared" si="477"/>
        <v>8.036999999999999</v>
      </c>
      <c r="H2872" s="57"/>
      <c r="I2872" s="57">
        <v>3.4</v>
      </c>
      <c r="J2872" s="57">
        <f t="shared" si="478"/>
        <v>27.325799999999997</v>
      </c>
      <c r="K2872" s="57"/>
      <c r="L2872" s="57"/>
      <c r="M2872" s="58"/>
      <c r="N2872" s="59"/>
      <c r="O2872" s="73"/>
    </row>
    <row r="2873" spans="1:15" x14ac:dyDescent="0.3">
      <c r="A2873" s="52">
        <v>11828</v>
      </c>
      <c r="B2873" s="53"/>
      <c r="C2873" s="72"/>
      <c r="D2873" s="74" t="s">
        <v>1724</v>
      </c>
      <c r="E2873" s="56"/>
      <c r="F2873" s="57">
        <v>1</v>
      </c>
      <c r="G2873" s="57">
        <f t="shared" si="477"/>
        <v>8.036999999999999</v>
      </c>
      <c r="H2873" s="57"/>
      <c r="I2873" s="57">
        <v>3.4</v>
      </c>
      <c r="J2873" s="57">
        <f t="shared" si="478"/>
        <v>27.325799999999997</v>
      </c>
      <c r="K2873" s="57"/>
      <c r="L2873" s="57"/>
      <c r="M2873" s="58"/>
      <c r="N2873" s="59"/>
      <c r="O2873" s="73"/>
    </row>
    <row r="2874" spans="1:15" x14ac:dyDescent="0.3">
      <c r="A2874" s="52">
        <v>11829</v>
      </c>
      <c r="B2874" s="53"/>
      <c r="C2874" s="72"/>
      <c r="D2874" s="74" t="s">
        <v>1725</v>
      </c>
      <c r="E2874" s="56"/>
      <c r="F2874" s="57">
        <v>1</v>
      </c>
      <c r="G2874" s="57">
        <f t="shared" si="477"/>
        <v>8.036999999999999</v>
      </c>
      <c r="H2874" s="57"/>
      <c r="I2874" s="57">
        <v>3.4</v>
      </c>
      <c r="J2874" s="57">
        <f t="shared" si="478"/>
        <v>27.325799999999997</v>
      </c>
      <c r="K2874" s="57"/>
      <c r="L2874" s="57"/>
      <c r="M2874" s="58"/>
      <c r="N2874" s="59"/>
      <c r="O2874" s="73"/>
    </row>
    <row r="2875" spans="1:15" x14ac:dyDescent="0.3">
      <c r="A2875" s="52">
        <v>11830</v>
      </c>
      <c r="B2875" s="53" t="s">
        <v>21</v>
      </c>
      <c r="C2875" s="54" t="s">
        <v>1733</v>
      </c>
      <c r="D2875" s="55" t="s">
        <v>70</v>
      </c>
      <c r="E2875" s="63"/>
      <c r="F2875" s="57"/>
      <c r="G2875" s="57"/>
      <c r="H2875" s="57"/>
      <c r="I2875" s="57"/>
      <c r="J2875" s="57"/>
      <c r="K2875" s="57"/>
      <c r="L2875" s="57"/>
      <c r="M2875" s="66"/>
      <c r="N2875" s="67"/>
      <c r="O2875" s="67"/>
    </row>
    <row r="2876" spans="1:15" ht="86.4" collapsed="1" x14ac:dyDescent="0.3">
      <c r="A2876" s="52">
        <v>11831</v>
      </c>
      <c r="B2876" s="53" t="s">
        <v>21</v>
      </c>
      <c r="C2876" s="72" t="s">
        <v>1734</v>
      </c>
      <c r="D2876" s="75" t="s">
        <v>381</v>
      </c>
      <c r="E2876" s="63" t="s">
        <v>36</v>
      </c>
      <c r="F2876" s="57"/>
      <c r="G2876" s="57"/>
      <c r="H2876" s="57"/>
      <c r="I2876" s="57"/>
      <c r="J2876" s="57"/>
      <c r="K2876" s="57"/>
      <c r="L2876" s="57">
        <f>SUM(J2877:J2880)</f>
        <v>121.036</v>
      </c>
      <c r="M2876" s="58">
        <v>121.036</v>
      </c>
      <c r="N2876" s="59"/>
      <c r="O2876" s="73">
        <f>+ROUND(M2876*N2876,2)</f>
        <v>0</v>
      </c>
    </row>
    <row r="2877" spans="1:15" x14ac:dyDescent="0.3">
      <c r="A2877" s="52">
        <v>11832</v>
      </c>
      <c r="B2877" s="53"/>
      <c r="C2877" s="72"/>
      <c r="D2877" s="74" t="s">
        <v>1722</v>
      </c>
      <c r="E2877" s="56"/>
      <c r="F2877" s="57">
        <v>1</v>
      </c>
      <c r="G2877" s="57">
        <v>30.259</v>
      </c>
      <c r="H2877" s="57"/>
      <c r="I2877" s="57"/>
      <c r="J2877" s="57">
        <f t="shared" ref="J2877:J2880" si="479">PRODUCT(F2877:I2877)</f>
        <v>30.259</v>
      </c>
      <c r="K2877" s="57"/>
      <c r="L2877" s="57"/>
      <c r="M2877" s="58"/>
      <c r="N2877" s="59"/>
      <c r="O2877" s="73"/>
    </row>
    <row r="2878" spans="1:15" x14ac:dyDescent="0.3">
      <c r="A2878" s="52">
        <v>11833</v>
      </c>
      <c r="B2878" s="53"/>
      <c r="C2878" s="72"/>
      <c r="D2878" s="74" t="s">
        <v>1723</v>
      </c>
      <c r="E2878" s="56"/>
      <c r="F2878" s="57">
        <v>1</v>
      </c>
      <c r="G2878" s="57">
        <v>30.259</v>
      </c>
      <c r="H2878" s="57"/>
      <c r="I2878" s="57"/>
      <c r="J2878" s="57">
        <f t="shared" si="479"/>
        <v>30.259</v>
      </c>
      <c r="K2878" s="57"/>
      <c r="L2878" s="57"/>
      <c r="M2878" s="58"/>
      <c r="N2878" s="59"/>
      <c r="O2878" s="73"/>
    </row>
    <row r="2879" spans="1:15" x14ac:dyDescent="0.3">
      <c r="A2879" s="52">
        <v>11834</v>
      </c>
      <c r="B2879" s="53"/>
      <c r="C2879" s="72"/>
      <c r="D2879" s="74" t="s">
        <v>1724</v>
      </c>
      <c r="E2879" s="56"/>
      <c r="F2879" s="57">
        <v>1</v>
      </c>
      <c r="G2879" s="57">
        <v>30.259</v>
      </c>
      <c r="H2879" s="57"/>
      <c r="I2879" s="57"/>
      <c r="J2879" s="57">
        <f t="shared" si="479"/>
        <v>30.259</v>
      </c>
      <c r="K2879" s="57"/>
      <c r="L2879" s="57"/>
      <c r="M2879" s="58"/>
      <c r="N2879" s="59"/>
      <c r="O2879" s="73"/>
    </row>
    <row r="2880" spans="1:15" x14ac:dyDescent="0.3">
      <c r="A2880" s="52">
        <v>11835</v>
      </c>
      <c r="B2880" s="53"/>
      <c r="C2880" s="72"/>
      <c r="D2880" s="74" t="s">
        <v>1725</v>
      </c>
      <c r="E2880" s="56"/>
      <c r="F2880" s="57">
        <v>1</v>
      </c>
      <c r="G2880" s="57">
        <v>30.259</v>
      </c>
      <c r="H2880" s="57"/>
      <c r="I2880" s="57"/>
      <c r="J2880" s="57">
        <f t="shared" si="479"/>
        <v>30.259</v>
      </c>
      <c r="K2880" s="57"/>
      <c r="L2880" s="57"/>
      <c r="M2880" s="58"/>
      <c r="N2880" s="59"/>
      <c r="O2880" s="73"/>
    </row>
    <row r="2881" spans="1:15" ht="86.4" collapsed="1" x14ac:dyDescent="0.3">
      <c r="A2881" s="52">
        <v>11836</v>
      </c>
      <c r="B2881" s="53" t="s">
        <v>21</v>
      </c>
      <c r="C2881" s="72" t="s">
        <v>1735</v>
      </c>
      <c r="D2881" s="75" t="s">
        <v>371</v>
      </c>
      <c r="E2881" s="63" t="s">
        <v>36</v>
      </c>
      <c r="F2881" s="57"/>
      <c r="G2881" s="57"/>
      <c r="H2881" s="57"/>
      <c r="I2881" s="57"/>
      <c r="J2881" s="57"/>
      <c r="K2881" s="57"/>
      <c r="L2881" s="57">
        <f>SUM(J2882:J2885)</f>
        <v>121.036</v>
      </c>
      <c r="M2881" s="58">
        <v>121.036</v>
      </c>
      <c r="N2881" s="59"/>
      <c r="O2881" s="73">
        <f>+ROUND(M2881*N2881,2)</f>
        <v>0</v>
      </c>
    </row>
    <row r="2882" spans="1:15" x14ac:dyDescent="0.3">
      <c r="A2882" s="52">
        <v>11837</v>
      </c>
      <c r="B2882" s="53"/>
      <c r="C2882" s="72"/>
      <c r="D2882" s="74" t="s">
        <v>1722</v>
      </c>
      <c r="E2882" s="56"/>
      <c r="F2882" s="57">
        <v>1</v>
      </c>
      <c r="G2882" s="57">
        <v>30.259</v>
      </c>
      <c r="H2882" s="57"/>
      <c r="I2882" s="57"/>
      <c r="J2882" s="57">
        <f t="shared" ref="J2882:J2885" si="480">PRODUCT(F2882:I2882)</f>
        <v>30.259</v>
      </c>
      <c r="K2882" s="57"/>
      <c r="L2882" s="57"/>
      <c r="M2882" s="58"/>
      <c r="N2882" s="59"/>
      <c r="O2882" s="73"/>
    </row>
    <row r="2883" spans="1:15" x14ac:dyDescent="0.3">
      <c r="A2883" s="52">
        <v>11838</v>
      </c>
      <c r="B2883" s="53"/>
      <c r="C2883" s="72"/>
      <c r="D2883" s="74" t="s">
        <v>1723</v>
      </c>
      <c r="E2883" s="56"/>
      <c r="F2883" s="57">
        <v>1</v>
      </c>
      <c r="G2883" s="57">
        <v>30.259</v>
      </c>
      <c r="H2883" s="57"/>
      <c r="I2883" s="57"/>
      <c r="J2883" s="57">
        <f t="shared" si="480"/>
        <v>30.259</v>
      </c>
      <c r="K2883" s="57"/>
      <c r="L2883" s="57"/>
      <c r="M2883" s="58"/>
      <c r="N2883" s="59"/>
      <c r="O2883" s="73"/>
    </row>
    <row r="2884" spans="1:15" x14ac:dyDescent="0.3">
      <c r="A2884" s="52">
        <v>11839</v>
      </c>
      <c r="B2884" s="53"/>
      <c r="C2884" s="72"/>
      <c r="D2884" s="74" t="s">
        <v>1724</v>
      </c>
      <c r="E2884" s="56"/>
      <c r="F2884" s="57">
        <v>1</v>
      </c>
      <c r="G2884" s="57">
        <v>30.259</v>
      </c>
      <c r="H2884" s="57"/>
      <c r="I2884" s="57"/>
      <c r="J2884" s="57">
        <f t="shared" si="480"/>
        <v>30.259</v>
      </c>
      <c r="K2884" s="57"/>
      <c r="L2884" s="57"/>
      <c r="M2884" s="58"/>
      <c r="N2884" s="59"/>
      <c r="O2884" s="73"/>
    </row>
    <row r="2885" spans="1:15" x14ac:dyDescent="0.3">
      <c r="A2885" s="52">
        <v>11840</v>
      </c>
      <c r="B2885" s="53"/>
      <c r="C2885" s="72"/>
      <c r="D2885" s="74" t="s">
        <v>1725</v>
      </c>
      <c r="E2885" s="56"/>
      <c r="F2885" s="57">
        <v>1</v>
      </c>
      <c r="G2885" s="57">
        <v>30.259</v>
      </c>
      <c r="H2885" s="57"/>
      <c r="I2885" s="57"/>
      <c r="J2885" s="57">
        <f t="shared" si="480"/>
        <v>30.259</v>
      </c>
      <c r="K2885" s="57"/>
      <c r="L2885" s="57"/>
      <c r="M2885" s="58"/>
      <c r="N2885" s="59"/>
      <c r="O2885" s="73"/>
    </row>
    <row r="2886" spans="1:15" x14ac:dyDescent="0.3">
      <c r="A2886" s="52">
        <v>11841</v>
      </c>
      <c r="B2886" s="53" t="s">
        <v>21</v>
      </c>
      <c r="C2886" s="54" t="s">
        <v>1736</v>
      </c>
      <c r="D2886" s="55" t="s">
        <v>74</v>
      </c>
      <c r="E2886" s="63"/>
      <c r="F2886" s="57"/>
      <c r="G2886" s="57"/>
      <c r="H2886" s="57"/>
      <c r="I2886" s="57"/>
      <c r="J2886" s="57"/>
      <c r="K2886" s="57"/>
      <c r="L2886" s="57"/>
      <c r="M2886" s="66"/>
      <c r="N2886" s="67"/>
      <c r="O2886" s="67"/>
    </row>
    <row r="2887" spans="1:15" ht="72" collapsed="1" x14ac:dyDescent="0.3">
      <c r="A2887" s="52">
        <v>11842</v>
      </c>
      <c r="B2887" s="53" t="s">
        <v>21</v>
      </c>
      <c r="C2887" s="72" t="s">
        <v>1737</v>
      </c>
      <c r="D2887" s="75" t="s">
        <v>870</v>
      </c>
      <c r="E2887" s="63" t="s">
        <v>36</v>
      </c>
      <c r="F2887" s="57"/>
      <c r="G2887" s="57"/>
      <c r="H2887" s="57"/>
      <c r="I2887" s="57"/>
      <c r="J2887" s="57"/>
      <c r="K2887" s="57"/>
      <c r="L2887" s="57">
        <f>SUM(K2888:K2911)</f>
        <v>269.24400000000003</v>
      </c>
      <c r="M2887" s="58">
        <v>269.24400000000003</v>
      </c>
      <c r="N2887" s="59"/>
      <c r="O2887" s="73">
        <f>+ROUND(M2887*N2887,2)</f>
        <v>0</v>
      </c>
    </row>
    <row r="2888" spans="1:15" x14ac:dyDescent="0.3">
      <c r="A2888" s="52">
        <v>11843</v>
      </c>
      <c r="B2888" s="53"/>
      <c r="C2888" s="72"/>
      <c r="D2888" s="74" t="s">
        <v>1723</v>
      </c>
      <c r="E2888" s="56"/>
      <c r="F2888" s="57"/>
      <c r="G2888" s="57"/>
      <c r="H2888" s="57"/>
      <c r="I2888" s="57"/>
      <c r="J2888" s="57"/>
      <c r="K2888" s="57">
        <f>SUM(J2889:J2893)</f>
        <v>67.311000000000007</v>
      </c>
      <c r="L2888" s="57"/>
      <c r="M2888" s="58"/>
      <c r="N2888" s="59"/>
      <c r="O2888" s="73"/>
    </row>
    <row r="2889" spans="1:15" x14ac:dyDescent="0.3">
      <c r="A2889" s="52">
        <v>11844</v>
      </c>
      <c r="B2889" s="53"/>
      <c r="C2889" s="72"/>
      <c r="D2889" s="74" t="s">
        <v>1738</v>
      </c>
      <c r="E2889" s="56"/>
      <c r="F2889" s="57">
        <v>1</v>
      </c>
      <c r="G2889" s="57">
        <v>40.814999999999998</v>
      </c>
      <c r="H2889" s="57"/>
      <c r="I2889" s="57"/>
      <c r="J2889" s="57">
        <f>PRODUCT(F2889:I2889)</f>
        <v>40.814999999999998</v>
      </c>
      <c r="K2889" s="57"/>
      <c r="L2889" s="57"/>
      <c r="M2889" s="58"/>
      <c r="N2889" s="59"/>
      <c r="O2889" s="73"/>
    </row>
    <row r="2890" spans="1:15" x14ac:dyDescent="0.3">
      <c r="A2890" s="52">
        <v>11845</v>
      </c>
      <c r="B2890" s="53"/>
      <c r="C2890" s="72"/>
      <c r="D2890" s="74" t="s">
        <v>393</v>
      </c>
      <c r="E2890" s="56"/>
      <c r="F2890" s="57">
        <v>26</v>
      </c>
      <c r="G2890" s="57">
        <v>1.6</v>
      </c>
      <c r="H2890" s="57">
        <v>0.3</v>
      </c>
      <c r="I2890" s="57"/>
      <c r="J2890" s="57">
        <f>PRODUCT(F2890:I2890)</f>
        <v>12.48</v>
      </c>
      <c r="K2890" s="57"/>
      <c r="L2890" s="57"/>
      <c r="M2890" s="58"/>
      <c r="N2890" s="59"/>
      <c r="O2890" s="73"/>
    </row>
    <row r="2891" spans="1:15" x14ac:dyDescent="0.3">
      <c r="A2891" s="52">
        <v>11846</v>
      </c>
      <c r="B2891" s="53"/>
      <c r="C2891" s="72"/>
      <c r="D2891" s="74" t="s">
        <v>680</v>
      </c>
      <c r="E2891" s="56"/>
      <c r="F2891" s="57">
        <v>2</v>
      </c>
      <c r="G2891" s="57">
        <v>1.6</v>
      </c>
      <c r="H2891" s="57">
        <v>1.85</v>
      </c>
      <c r="I2891" s="57"/>
      <c r="J2891" s="57">
        <f t="shared" ref="J2891:J2893" si="481">PRODUCT(F2891:I2891)</f>
        <v>5.9200000000000008</v>
      </c>
      <c r="K2891" s="57"/>
      <c r="L2891" s="57"/>
      <c r="M2891" s="58"/>
      <c r="N2891" s="59"/>
      <c r="O2891" s="73"/>
    </row>
    <row r="2892" spans="1:15" x14ac:dyDescent="0.3">
      <c r="A2892" s="52">
        <v>11847</v>
      </c>
      <c r="B2892" s="53"/>
      <c r="C2892" s="72"/>
      <c r="D2892" s="74" t="s">
        <v>680</v>
      </c>
      <c r="E2892" s="56"/>
      <c r="F2892" s="57">
        <v>1</v>
      </c>
      <c r="G2892" s="57">
        <v>1.6</v>
      </c>
      <c r="H2892" s="57">
        <v>0.3</v>
      </c>
      <c r="I2892" s="57"/>
      <c r="J2892" s="57">
        <f t="shared" si="481"/>
        <v>0.48</v>
      </c>
      <c r="K2892" s="57"/>
      <c r="L2892" s="57"/>
      <c r="M2892" s="58"/>
      <c r="N2892" s="59"/>
      <c r="O2892" s="73"/>
    </row>
    <row r="2893" spans="1:15" x14ac:dyDescent="0.3">
      <c r="A2893" s="52">
        <v>11848</v>
      </c>
      <c r="B2893" s="53"/>
      <c r="C2893" s="72"/>
      <c r="D2893" s="74" t="s">
        <v>399</v>
      </c>
      <c r="E2893" s="56"/>
      <c r="F2893" s="57">
        <v>28</v>
      </c>
      <c r="G2893" s="57">
        <v>1.6</v>
      </c>
      <c r="H2893" s="57"/>
      <c r="I2893" s="57">
        <v>0.17</v>
      </c>
      <c r="J2893" s="57">
        <f t="shared" si="481"/>
        <v>7.6160000000000014</v>
      </c>
      <c r="K2893" s="57"/>
      <c r="L2893" s="57"/>
      <c r="M2893" s="58"/>
      <c r="N2893" s="59"/>
      <c r="O2893" s="73"/>
    </row>
    <row r="2894" spans="1:15" x14ac:dyDescent="0.3">
      <c r="A2894" s="52">
        <v>11849</v>
      </c>
      <c r="B2894" s="53"/>
      <c r="C2894" s="72"/>
      <c r="D2894" s="74" t="s">
        <v>1722</v>
      </c>
      <c r="E2894" s="56"/>
      <c r="F2894" s="57"/>
      <c r="G2894" s="57"/>
      <c r="H2894" s="57"/>
      <c r="I2894" s="57"/>
      <c r="J2894" s="57"/>
      <c r="K2894" s="57">
        <f>SUM(J2895:J2899)</f>
        <v>67.311000000000007</v>
      </c>
      <c r="L2894" s="57"/>
      <c r="M2894" s="58"/>
      <c r="N2894" s="59"/>
      <c r="O2894" s="73"/>
    </row>
    <row r="2895" spans="1:15" x14ac:dyDescent="0.3">
      <c r="A2895" s="52">
        <v>11850</v>
      </c>
      <c r="B2895" s="53"/>
      <c r="C2895" s="72"/>
      <c r="D2895" s="74" t="s">
        <v>1738</v>
      </c>
      <c r="E2895" s="56"/>
      <c r="F2895" s="57">
        <v>1</v>
      </c>
      <c r="G2895" s="57">
        <v>40.814999999999998</v>
      </c>
      <c r="H2895" s="57"/>
      <c r="I2895" s="57"/>
      <c r="J2895" s="57">
        <f>PRODUCT(F2895:I2895)</f>
        <v>40.814999999999998</v>
      </c>
      <c r="K2895" s="57"/>
      <c r="L2895" s="57"/>
      <c r="M2895" s="58"/>
      <c r="N2895" s="59"/>
      <c r="O2895" s="73"/>
    </row>
    <row r="2896" spans="1:15" x14ac:dyDescent="0.3">
      <c r="A2896" s="52">
        <v>11851</v>
      </c>
      <c r="B2896" s="53"/>
      <c r="C2896" s="72"/>
      <c r="D2896" s="74" t="s">
        <v>393</v>
      </c>
      <c r="E2896" s="56"/>
      <c r="F2896" s="57">
        <v>26</v>
      </c>
      <c r="G2896" s="57">
        <v>1.6</v>
      </c>
      <c r="H2896" s="57">
        <v>0.3</v>
      </c>
      <c r="I2896" s="57"/>
      <c r="J2896" s="57">
        <f>PRODUCT(F2896:I2896)</f>
        <v>12.48</v>
      </c>
      <c r="K2896" s="57"/>
      <c r="L2896" s="57"/>
      <c r="M2896" s="58"/>
      <c r="N2896" s="59"/>
      <c r="O2896" s="73"/>
    </row>
    <row r="2897" spans="1:15" x14ac:dyDescent="0.3">
      <c r="A2897" s="52">
        <v>11852</v>
      </c>
      <c r="B2897" s="53"/>
      <c r="C2897" s="72"/>
      <c r="D2897" s="74" t="s">
        <v>680</v>
      </c>
      <c r="E2897" s="56"/>
      <c r="F2897" s="57">
        <v>2</v>
      </c>
      <c r="G2897" s="57">
        <v>1.6</v>
      </c>
      <c r="H2897" s="57">
        <v>1.85</v>
      </c>
      <c r="I2897" s="57"/>
      <c r="J2897" s="57">
        <f t="shared" ref="J2897:J2899" si="482">PRODUCT(F2897:I2897)</f>
        <v>5.9200000000000008</v>
      </c>
      <c r="K2897" s="57"/>
      <c r="L2897" s="57"/>
      <c r="M2897" s="58"/>
      <c r="N2897" s="59"/>
      <c r="O2897" s="73"/>
    </row>
    <row r="2898" spans="1:15" x14ac:dyDescent="0.3">
      <c r="A2898" s="52">
        <v>11853</v>
      </c>
      <c r="B2898" s="53"/>
      <c r="C2898" s="72"/>
      <c r="D2898" s="74" t="s">
        <v>680</v>
      </c>
      <c r="E2898" s="56"/>
      <c r="F2898" s="57">
        <v>1</v>
      </c>
      <c r="G2898" s="57">
        <v>1.6</v>
      </c>
      <c r="H2898" s="57">
        <v>0.3</v>
      </c>
      <c r="I2898" s="57"/>
      <c r="J2898" s="57">
        <f t="shared" si="482"/>
        <v>0.48</v>
      </c>
      <c r="K2898" s="57"/>
      <c r="L2898" s="57"/>
      <c r="M2898" s="58"/>
      <c r="N2898" s="59"/>
      <c r="O2898" s="73"/>
    </row>
    <row r="2899" spans="1:15" x14ac:dyDescent="0.3">
      <c r="A2899" s="52">
        <v>11854</v>
      </c>
      <c r="B2899" s="53"/>
      <c r="C2899" s="72"/>
      <c r="D2899" s="74" t="s">
        <v>399</v>
      </c>
      <c r="E2899" s="56"/>
      <c r="F2899" s="57">
        <v>28</v>
      </c>
      <c r="G2899" s="57">
        <v>1.6</v>
      </c>
      <c r="H2899" s="57"/>
      <c r="I2899" s="57">
        <v>0.17</v>
      </c>
      <c r="J2899" s="57">
        <f t="shared" si="482"/>
        <v>7.6160000000000014</v>
      </c>
      <c r="K2899" s="57"/>
      <c r="L2899" s="57"/>
      <c r="M2899" s="58"/>
      <c r="N2899" s="59"/>
      <c r="O2899" s="73"/>
    </row>
    <row r="2900" spans="1:15" x14ac:dyDescent="0.3">
      <c r="A2900" s="52">
        <v>11855</v>
      </c>
      <c r="B2900" s="53"/>
      <c r="C2900" s="72"/>
      <c r="D2900" s="74" t="s">
        <v>1724</v>
      </c>
      <c r="E2900" s="56"/>
      <c r="F2900" s="57"/>
      <c r="G2900" s="57"/>
      <c r="H2900" s="57"/>
      <c r="I2900" s="57"/>
      <c r="J2900" s="57"/>
      <c r="K2900" s="57">
        <f>SUM(J2901:J2905)</f>
        <v>67.311000000000007</v>
      </c>
      <c r="L2900" s="57"/>
      <c r="M2900" s="58"/>
      <c r="N2900" s="59"/>
      <c r="O2900" s="73"/>
    </row>
    <row r="2901" spans="1:15" x14ac:dyDescent="0.3">
      <c r="A2901" s="52">
        <v>11856</v>
      </c>
      <c r="B2901" s="53"/>
      <c r="C2901" s="72"/>
      <c r="D2901" s="74" t="s">
        <v>1738</v>
      </c>
      <c r="E2901" s="56"/>
      <c r="F2901" s="57">
        <v>1</v>
      </c>
      <c r="G2901" s="57">
        <v>40.814999999999998</v>
      </c>
      <c r="H2901" s="57"/>
      <c r="I2901" s="57"/>
      <c r="J2901" s="57">
        <f>PRODUCT(F2901:I2901)</f>
        <v>40.814999999999998</v>
      </c>
      <c r="K2901" s="57"/>
      <c r="L2901" s="57"/>
      <c r="M2901" s="58"/>
      <c r="N2901" s="59"/>
      <c r="O2901" s="73"/>
    </row>
    <row r="2902" spans="1:15" x14ac:dyDescent="0.3">
      <c r="A2902" s="52">
        <v>11857</v>
      </c>
      <c r="B2902" s="53"/>
      <c r="C2902" s="72"/>
      <c r="D2902" s="74" t="s">
        <v>393</v>
      </c>
      <c r="E2902" s="56"/>
      <c r="F2902" s="57">
        <v>26</v>
      </c>
      <c r="G2902" s="57">
        <v>1.6</v>
      </c>
      <c r="H2902" s="57">
        <v>0.3</v>
      </c>
      <c r="I2902" s="57"/>
      <c r="J2902" s="57">
        <f>PRODUCT(F2902:I2902)</f>
        <v>12.48</v>
      </c>
      <c r="K2902" s="57"/>
      <c r="L2902" s="57"/>
      <c r="M2902" s="58"/>
      <c r="N2902" s="59"/>
      <c r="O2902" s="73"/>
    </row>
    <row r="2903" spans="1:15" x14ac:dyDescent="0.3">
      <c r="A2903" s="52">
        <v>11858</v>
      </c>
      <c r="B2903" s="53"/>
      <c r="C2903" s="72"/>
      <c r="D2903" s="74" t="s">
        <v>680</v>
      </c>
      <c r="E2903" s="56"/>
      <c r="F2903" s="57">
        <v>2</v>
      </c>
      <c r="G2903" s="57">
        <v>1.6</v>
      </c>
      <c r="H2903" s="57">
        <v>1.85</v>
      </c>
      <c r="I2903" s="57"/>
      <c r="J2903" s="57">
        <f t="shared" ref="J2903:J2905" si="483">PRODUCT(F2903:I2903)</f>
        <v>5.9200000000000008</v>
      </c>
      <c r="K2903" s="57"/>
      <c r="L2903" s="57"/>
      <c r="M2903" s="58"/>
      <c r="N2903" s="59"/>
      <c r="O2903" s="73"/>
    </row>
    <row r="2904" spans="1:15" x14ac:dyDescent="0.3">
      <c r="A2904" s="52">
        <v>11859</v>
      </c>
      <c r="B2904" s="53"/>
      <c r="C2904" s="72"/>
      <c r="D2904" s="74" t="s">
        <v>680</v>
      </c>
      <c r="E2904" s="56"/>
      <c r="F2904" s="57">
        <v>1</v>
      </c>
      <c r="G2904" s="57">
        <v>1.6</v>
      </c>
      <c r="H2904" s="57">
        <v>0.3</v>
      </c>
      <c r="I2904" s="57"/>
      <c r="J2904" s="57">
        <f t="shared" si="483"/>
        <v>0.48</v>
      </c>
      <c r="K2904" s="57"/>
      <c r="L2904" s="57"/>
      <c r="M2904" s="58"/>
      <c r="N2904" s="59"/>
      <c r="O2904" s="73"/>
    </row>
    <row r="2905" spans="1:15" x14ac:dyDescent="0.3">
      <c r="A2905" s="52">
        <v>11860</v>
      </c>
      <c r="B2905" s="53"/>
      <c r="C2905" s="72"/>
      <c r="D2905" s="74" t="s">
        <v>399</v>
      </c>
      <c r="E2905" s="56"/>
      <c r="F2905" s="57">
        <v>28</v>
      </c>
      <c r="G2905" s="57">
        <v>1.6</v>
      </c>
      <c r="H2905" s="57"/>
      <c r="I2905" s="57">
        <v>0.17</v>
      </c>
      <c r="J2905" s="57">
        <f t="shared" si="483"/>
        <v>7.6160000000000014</v>
      </c>
      <c r="K2905" s="57"/>
      <c r="L2905" s="57"/>
      <c r="M2905" s="58"/>
      <c r="N2905" s="59"/>
      <c r="O2905" s="73"/>
    </row>
    <row r="2906" spans="1:15" x14ac:dyDescent="0.3">
      <c r="A2906" s="52">
        <v>11861</v>
      </c>
      <c r="B2906" s="53"/>
      <c r="C2906" s="72"/>
      <c r="D2906" s="74" t="s">
        <v>1725</v>
      </c>
      <c r="E2906" s="56"/>
      <c r="F2906" s="57"/>
      <c r="G2906" s="57"/>
      <c r="H2906" s="57"/>
      <c r="I2906" s="57"/>
      <c r="J2906" s="57"/>
      <c r="K2906" s="57">
        <f>SUM(J2907:J2911)</f>
        <v>67.311000000000007</v>
      </c>
      <c r="L2906" s="57"/>
      <c r="M2906" s="58"/>
      <c r="N2906" s="59"/>
      <c r="O2906" s="73"/>
    </row>
    <row r="2907" spans="1:15" x14ac:dyDescent="0.3">
      <c r="A2907" s="52">
        <v>11862</v>
      </c>
      <c r="B2907" s="53"/>
      <c r="C2907" s="72"/>
      <c r="D2907" s="74" t="s">
        <v>1738</v>
      </c>
      <c r="E2907" s="56"/>
      <c r="F2907" s="57">
        <v>1</v>
      </c>
      <c r="G2907" s="57">
        <v>40.814999999999998</v>
      </c>
      <c r="H2907" s="57"/>
      <c r="I2907" s="57"/>
      <c r="J2907" s="57">
        <f>PRODUCT(F2907:I2907)</f>
        <v>40.814999999999998</v>
      </c>
      <c r="K2907" s="57"/>
      <c r="L2907" s="57"/>
      <c r="M2907" s="58"/>
      <c r="N2907" s="59"/>
      <c r="O2907" s="73"/>
    </row>
    <row r="2908" spans="1:15" x14ac:dyDescent="0.3">
      <c r="A2908" s="52">
        <v>11863</v>
      </c>
      <c r="B2908" s="53"/>
      <c r="C2908" s="72"/>
      <c r="D2908" s="74" t="s">
        <v>393</v>
      </c>
      <c r="E2908" s="56"/>
      <c r="F2908" s="57">
        <v>26</v>
      </c>
      <c r="G2908" s="57">
        <v>1.6</v>
      </c>
      <c r="H2908" s="57">
        <v>0.3</v>
      </c>
      <c r="I2908" s="57"/>
      <c r="J2908" s="57">
        <f>PRODUCT(F2908:I2908)</f>
        <v>12.48</v>
      </c>
      <c r="K2908" s="57"/>
      <c r="L2908" s="57"/>
      <c r="M2908" s="58"/>
      <c r="N2908" s="59"/>
      <c r="O2908" s="73"/>
    </row>
    <row r="2909" spans="1:15" x14ac:dyDescent="0.3">
      <c r="A2909" s="52">
        <v>11864</v>
      </c>
      <c r="B2909" s="53"/>
      <c r="C2909" s="72"/>
      <c r="D2909" s="74" t="s">
        <v>680</v>
      </c>
      <c r="E2909" s="56"/>
      <c r="F2909" s="57">
        <v>2</v>
      </c>
      <c r="G2909" s="57">
        <v>1.6</v>
      </c>
      <c r="H2909" s="57">
        <v>1.85</v>
      </c>
      <c r="I2909" s="57"/>
      <c r="J2909" s="57">
        <f t="shared" ref="J2909:J2911" si="484">PRODUCT(F2909:I2909)</f>
        <v>5.9200000000000008</v>
      </c>
      <c r="K2909" s="57"/>
      <c r="L2909" s="57"/>
      <c r="M2909" s="58"/>
      <c r="N2909" s="59"/>
      <c r="O2909" s="73"/>
    </row>
    <row r="2910" spans="1:15" x14ac:dyDescent="0.3">
      <c r="A2910" s="52">
        <v>11865</v>
      </c>
      <c r="B2910" s="53"/>
      <c r="C2910" s="72"/>
      <c r="D2910" s="74" t="s">
        <v>680</v>
      </c>
      <c r="E2910" s="56"/>
      <c r="F2910" s="57">
        <v>1</v>
      </c>
      <c r="G2910" s="57">
        <v>1.6</v>
      </c>
      <c r="H2910" s="57">
        <v>0.3</v>
      </c>
      <c r="I2910" s="57"/>
      <c r="J2910" s="57">
        <f t="shared" si="484"/>
        <v>0.48</v>
      </c>
      <c r="K2910" s="57"/>
      <c r="L2910" s="57"/>
      <c r="M2910" s="58"/>
      <c r="N2910" s="59"/>
      <c r="O2910" s="73"/>
    </row>
    <row r="2911" spans="1:15" x14ac:dyDescent="0.3">
      <c r="A2911" s="52">
        <v>11866</v>
      </c>
      <c r="B2911" s="53"/>
      <c r="C2911" s="72"/>
      <c r="D2911" s="74" t="s">
        <v>399</v>
      </c>
      <c r="E2911" s="56"/>
      <c r="F2911" s="57">
        <v>28</v>
      </c>
      <c r="G2911" s="57">
        <v>1.6</v>
      </c>
      <c r="H2911" s="57"/>
      <c r="I2911" s="57">
        <v>0.17</v>
      </c>
      <c r="J2911" s="57">
        <f t="shared" si="484"/>
        <v>7.6160000000000014</v>
      </c>
      <c r="K2911" s="57"/>
      <c r="L2911" s="57"/>
      <c r="M2911" s="58"/>
      <c r="N2911" s="59"/>
      <c r="O2911" s="73"/>
    </row>
    <row r="2912" spans="1:15" ht="115.2" collapsed="1" x14ac:dyDescent="0.3">
      <c r="A2912" s="52">
        <v>11867</v>
      </c>
      <c r="B2912" s="53" t="s">
        <v>21</v>
      </c>
      <c r="C2912" s="72" t="s">
        <v>1739</v>
      </c>
      <c r="D2912" s="75" t="s">
        <v>1023</v>
      </c>
      <c r="E2912" s="63" t="s">
        <v>84</v>
      </c>
      <c r="F2912" s="57"/>
      <c r="G2912" s="57"/>
      <c r="H2912" s="57"/>
      <c r="I2912" s="57"/>
      <c r="J2912" s="57"/>
      <c r="K2912" s="57"/>
      <c r="L2912" s="57">
        <f>SUM(J2913:J2916)</f>
        <v>40.184999999999995</v>
      </c>
      <c r="M2912" s="58">
        <v>40.185000000000002</v>
      </c>
      <c r="N2912" s="59"/>
      <c r="O2912" s="73">
        <f>+ROUND(M2912*N2912,2)</f>
        <v>0</v>
      </c>
    </row>
    <row r="2913" spans="1:15" x14ac:dyDescent="0.3">
      <c r="A2913" s="52">
        <v>11868</v>
      </c>
      <c r="B2913" s="53"/>
      <c r="C2913" s="72"/>
      <c r="D2913" s="74" t="s">
        <v>1722</v>
      </c>
      <c r="E2913" s="56"/>
      <c r="F2913" s="57">
        <v>1</v>
      </c>
      <c r="G2913" s="57">
        <f t="shared" ref="G2913:G2916" si="485">3.4+4.637</f>
        <v>8.036999999999999</v>
      </c>
      <c r="H2913" s="57"/>
      <c r="I2913" s="57"/>
      <c r="J2913" s="57">
        <f t="shared" ref="J2913:J2916" si="486">PRODUCT(F2913:I2913)</f>
        <v>8.036999999999999</v>
      </c>
      <c r="K2913" s="57"/>
      <c r="L2913" s="57"/>
      <c r="M2913" s="58"/>
      <c r="N2913" s="59"/>
      <c r="O2913" s="73"/>
    </row>
    <row r="2914" spans="1:15" x14ac:dyDescent="0.3">
      <c r="A2914" s="52">
        <v>11869</v>
      </c>
      <c r="B2914" s="53"/>
      <c r="C2914" s="72"/>
      <c r="D2914" s="74" t="s">
        <v>1723</v>
      </c>
      <c r="E2914" s="56"/>
      <c r="F2914" s="57">
        <v>1</v>
      </c>
      <c r="G2914" s="57">
        <f t="shared" si="485"/>
        <v>8.036999999999999</v>
      </c>
      <c r="H2914" s="57"/>
      <c r="I2914" s="57"/>
      <c r="J2914" s="57">
        <f t="shared" si="486"/>
        <v>8.036999999999999</v>
      </c>
      <c r="K2914" s="57"/>
      <c r="L2914" s="57"/>
      <c r="M2914" s="58"/>
      <c r="N2914" s="59"/>
      <c r="O2914" s="73"/>
    </row>
    <row r="2915" spans="1:15" x14ac:dyDescent="0.3">
      <c r="A2915" s="52">
        <v>11870</v>
      </c>
      <c r="B2915" s="53"/>
      <c r="C2915" s="72"/>
      <c r="D2915" s="74" t="s">
        <v>1724</v>
      </c>
      <c r="E2915" s="56"/>
      <c r="F2915" s="57">
        <v>1</v>
      </c>
      <c r="G2915" s="57">
        <f t="shared" si="485"/>
        <v>8.036999999999999</v>
      </c>
      <c r="H2915" s="57"/>
      <c r="I2915" s="57"/>
      <c r="J2915" s="57">
        <f t="shared" si="486"/>
        <v>8.036999999999999</v>
      </c>
      <c r="K2915" s="57"/>
      <c r="L2915" s="57"/>
      <c r="M2915" s="58"/>
      <c r="N2915" s="59"/>
      <c r="O2915" s="73"/>
    </row>
    <row r="2916" spans="1:15" x14ac:dyDescent="0.3">
      <c r="A2916" s="52">
        <v>11871</v>
      </c>
      <c r="B2916" s="53"/>
      <c r="C2916" s="72"/>
      <c r="D2916" s="74" t="s">
        <v>1725</v>
      </c>
      <c r="E2916" s="56"/>
      <c r="F2916" s="57">
        <v>2</v>
      </c>
      <c r="G2916" s="57">
        <f t="shared" si="485"/>
        <v>8.036999999999999</v>
      </c>
      <c r="H2916" s="57"/>
      <c r="I2916" s="57"/>
      <c r="J2916" s="57">
        <f t="shared" si="486"/>
        <v>16.073999999999998</v>
      </c>
      <c r="K2916" s="57"/>
      <c r="L2916" s="57"/>
      <c r="M2916" s="58"/>
      <c r="N2916" s="59"/>
      <c r="O2916" s="73"/>
    </row>
    <row r="2917" spans="1:15" x14ac:dyDescent="0.3">
      <c r="A2917" s="52">
        <v>11872</v>
      </c>
      <c r="B2917" s="53" t="s">
        <v>21</v>
      </c>
      <c r="C2917" s="54" t="s">
        <v>1740</v>
      </c>
      <c r="D2917" s="55" t="s">
        <v>974</v>
      </c>
      <c r="E2917" s="96"/>
      <c r="F2917" s="98"/>
      <c r="G2917" s="57"/>
      <c r="H2917" s="57"/>
      <c r="I2917" s="57"/>
      <c r="J2917" s="57"/>
      <c r="K2917" s="57"/>
      <c r="L2917" s="57"/>
      <c r="M2917" s="58"/>
      <c r="N2917" s="59"/>
      <c r="O2917" s="59"/>
    </row>
    <row r="2918" spans="1:15" x14ac:dyDescent="0.3">
      <c r="A2918" s="52">
        <v>11873</v>
      </c>
      <c r="B2918" s="53" t="s">
        <v>21</v>
      </c>
      <c r="C2918" s="54" t="s">
        <v>1741</v>
      </c>
      <c r="D2918" s="55" t="s">
        <v>33</v>
      </c>
      <c r="E2918" s="63"/>
      <c r="F2918" s="57"/>
      <c r="G2918" s="57"/>
      <c r="H2918" s="57"/>
      <c r="I2918" s="57"/>
      <c r="J2918" s="57"/>
      <c r="K2918" s="57"/>
      <c r="L2918" s="57"/>
      <c r="M2918" s="66"/>
      <c r="N2918" s="67"/>
      <c r="O2918" s="67"/>
    </row>
    <row r="2919" spans="1:15" ht="72" collapsed="1" x14ac:dyDescent="0.3">
      <c r="A2919" s="52">
        <v>11874</v>
      </c>
      <c r="B2919" s="53" t="s">
        <v>21</v>
      </c>
      <c r="C2919" s="72" t="s">
        <v>1742</v>
      </c>
      <c r="D2919" s="60" t="s">
        <v>35</v>
      </c>
      <c r="E2919" s="63" t="s">
        <v>36</v>
      </c>
      <c r="F2919" s="57">
        <v>1</v>
      </c>
      <c r="G2919" s="57"/>
      <c r="H2919" s="57"/>
      <c r="I2919" s="57"/>
      <c r="J2919" s="57"/>
      <c r="K2919" s="57"/>
      <c r="L2919" s="57">
        <f>SUM(J2920:J2921)</f>
        <v>360.93599999999998</v>
      </c>
      <c r="M2919" s="58">
        <v>360.93599999999998</v>
      </c>
      <c r="N2919" s="59"/>
      <c r="O2919" s="73">
        <f>+ROUND(M2919*N2919,2)</f>
        <v>0</v>
      </c>
    </row>
    <row r="2920" spans="1:15" x14ac:dyDescent="0.3">
      <c r="A2920" s="52">
        <v>11875</v>
      </c>
      <c r="B2920" s="53"/>
      <c r="C2920" s="72"/>
      <c r="D2920" s="76" t="s">
        <v>1743</v>
      </c>
      <c r="E2920" s="56"/>
      <c r="F2920" s="57">
        <v>1</v>
      </c>
      <c r="G2920" s="57">
        <v>70.463999999999999</v>
      </c>
      <c r="H2920" s="57"/>
      <c r="I2920" s="57"/>
      <c r="J2920" s="57">
        <f>PRODUCT(F2920:I2920)</f>
        <v>70.463999999999999</v>
      </c>
      <c r="K2920" s="57"/>
      <c r="L2920" s="57"/>
      <c r="M2920" s="58"/>
      <c r="N2920" s="59"/>
      <c r="O2920" s="73"/>
    </row>
    <row r="2921" spans="1:15" x14ac:dyDescent="0.3">
      <c r="A2921" s="52">
        <v>11876</v>
      </c>
      <c r="B2921" s="53"/>
      <c r="C2921" s="72"/>
      <c r="D2921" s="76" t="s">
        <v>1744</v>
      </c>
      <c r="E2921" s="56"/>
      <c r="F2921" s="57">
        <v>1</v>
      </c>
      <c r="G2921" s="57">
        <v>290.47199999999998</v>
      </c>
      <c r="H2921" s="57"/>
      <c r="I2921" s="57"/>
      <c r="J2921" s="57">
        <f>PRODUCT(F2921:I2921)</f>
        <v>290.47199999999998</v>
      </c>
      <c r="K2921" s="57"/>
      <c r="L2921" s="57"/>
      <c r="M2921" s="58"/>
      <c r="N2921" s="59"/>
      <c r="O2921" s="73"/>
    </row>
    <row r="2922" spans="1:15" ht="115.2" collapsed="1" x14ac:dyDescent="0.3">
      <c r="A2922" s="52">
        <v>11877</v>
      </c>
      <c r="B2922" s="53" t="s">
        <v>21</v>
      </c>
      <c r="C2922" s="72" t="s">
        <v>1745</v>
      </c>
      <c r="D2922" s="60" t="s">
        <v>44</v>
      </c>
      <c r="E2922" s="63" t="s">
        <v>36</v>
      </c>
      <c r="F2922" s="57"/>
      <c r="G2922" s="57"/>
      <c r="H2922" s="57"/>
      <c r="I2922" s="57"/>
      <c r="J2922" s="57"/>
      <c r="K2922" s="57"/>
      <c r="L2922" s="57">
        <f>SUM(J2923:J2925)</f>
        <v>419.93639999999999</v>
      </c>
      <c r="M2922" s="58">
        <v>419.93599999999998</v>
      </c>
      <c r="N2922" s="59"/>
      <c r="O2922" s="73">
        <f>+ROUND(M2922*N2922,2)</f>
        <v>0</v>
      </c>
    </row>
    <row r="2923" spans="1:15" ht="17.25" customHeight="1" x14ac:dyDescent="0.3">
      <c r="A2923" s="52">
        <v>11878</v>
      </c>
      <c r="B2923" s="53"/>
      <c r="C2923" s="54"/>
      <c r="D2923" s="76" t="s">
        <v>1743</v>
      </c>
      <c r="E2923" s="63"/>
      <c r="F2923" s="57">
        <v>1</v>
      </c>
      <c r="G2923" s="57">
        <v>49.895000000000003</v>
      </c>
      <c r="H2923" s="57"/>
      <c r="I2923" s="57">
        <v>2.7</v>
      </c>
      <c r="J2923" s="57">
        <f t="shared" ref="J2923:J2926" si="487">PRODUCT(F2923:I2923)</f>
        <v>134.71650000000002</v>
      </c>
      <c r="K2923" s="57"/>
      <c r="L2923" s="57"/>
      <c r="M2923" s="66"/>
      <c r="N2923" s="67"/>
      <c r="O2923" s="67"/>
    </row>
    <row r="2924" spans="1:15" x14ac:dyDescent="0.3">
      <c r="A2924" s="52">
        <v>11879</v>
      </c>
      <c r="B2924" s="53"/>
      <c r="C2924" s="54"/>
      <c r="D2924" s="76" t="s">
        <v>1744</v>
      </c>
      <c r="E2924" s="63"/>
      <c r="F2924" s="57">
        <v>1</v>
      </c>
      <c r="G2924" s="57">
        <v>95.001999999999995</v>
      </c>
      <c r="H2924" s="57"/>
      <c r="I2924" s="57">
        <v>2.7</v>
      </c>
      <c r="J2924" s="57">
        <f t="shared" si="487"/>
        <v>256.50540000000001</v>
      </c>
      <c r="K2924" s="57"/>
      <c r="L2924" s="57"/>
      <c r="M2924" s="66"/>
      <c r="N2924" s="67"/>
      <c r="O2924" s="67"/>
    </row>
    <row r="2925" spans="1:15" x14ac:dyDescent="0.3">
      <c r="A2925" s="52">
        <v>11880</v>
      </c>
      <c r="B2925" s="53"/>
      <c r="C2925" s="54"/>
      <c r="D2925" s="74" t="s">
        <v>1746</v>
      </c>
      <c r="E2925" s="63"/>
      <c r="F2925" s="57">
        <v>1</v>
      </c>
      <c r="G2925" s="57">
        <v>10.635</v>
      </c>
      <c r="H2925" s="57"/>
      <c r="I2925" s="57">
        <v>2.7</v>
      </c>
      <c r="J2925" s="57">
        <f t="shared" si="487"/>
        <v>28.714500000000001</v>
      </c>
      <c r="K2925" s="57"/>
      <c r="L2925" s="57"/>
      <c r="M2925" s="66"/>
      <c r="N2925" s="67"/>
      <c r="O2925" s="67"/>
    </row>
    <row r="2926" spans="1:15" ht="57.6" x14ac:dyDescent="0.3">
      <c r="A2926" s="52">
        <v>11881</v>
      </c>
      <c r="B2926" s="53" t="s">
        <v>21</v>
      </c>
      <c r="C2926" s="72" t="s">
        <v>1747</v>
      </c>
      <c r="D2926" s="60" t="s">
        <v>1748</v>
      </c>
      <c r="E2926" s="63" t="s">
        <v>36</v>
      </c>
      <c r="F2926" s="57">
        <v>1</v>
      </c>
      <c r="G2926" s="57">
        <v>134.108</v>
      </c>
      <c r="H2926" s="57"/>
      <c r="I2926" s="57">
        <v>4.2</v>
      </c>
      <c r="J2926" s="57">
        <f t="shared" si="487"/>
        <v>563.25360000000001</v>
      </c>
      <c r="K2926" s="57"/>
      <c r="L2926" s="57">
        <f>+J2926</f>
        <v>563.25360000000001</v>
      </c>
      <c r="M2926" s="58">
        <v>563.25400000000002</v>
      </c>
      <c r="N2926" s="59"/>
      <c r="O2926" s="73">
        <f>+ROUND(M2926*N2926,2)</f>
        <v>0</v>
      </c>
    </row>
    <row r="2927" spans="1:15" ht="43.2" collapsed="1" x14ac:dyDescent="0.3">
      <c r="A2927" s="52">
        <v>11882</v>
      </c>
      <c r="B2927" s="53" t="s">
        <v>21</v>
      </c>
      <c r="C2927" s="72" t="s">
        <v>1749</v>
      </c>
      <c r="D2927" s="60" t="s">
        <v>1750</v>
      </c>
      <c r="E2927" s="63" t="s">
        <v>36</v>
      </c>
      <c r="F2927" s="57"/>
      <c r="G2927" s="57"/>
      <c r="H2927" s="57"/>
      <c r="I2927" s="57"/>
      <c r="J2927" s="57"/>
      <c r="K2927" s="57"/>
      <c r="L2927" s="57">
        <f>SUM(J2928:J2930)</f>
        <v>2017.05</v>
      </c>
      <c r="M2927" s="58">
        <v>2017.05</v>
      </c>
      <c r="N2927" s="59"/>
      <c r="O2927" s="73">
        <f>+ROUND(M2927*N2927,2)</f>
        <v>0</v>
      </c>
    </row>
    <row r="2928" spans="1:15" x14ac:dyDescent="0.3">
      <c r="A2928" s="52">
        <v>11883</v>
      </c>
      <c r="B2928" s="53"/>
      <c r="C2928" s="72"/>
      <c r="D2928" s="74" t="s">
        <v>1751</v>
      </c>
      <c r="E2928" s="63"/>
      <c r="F2928" s="57">
        <v>1</v>
      </c>
      <c r="G2928" s="57">
        <v>1767.9690000000001</v>
      </c>
      <c r="H2928" s="57"/>
      <c r="I2928" s="57"/>
      <c r="J2928" s="57">
        <f>PRODUCT(F2928:I2928)</f>
        <v>1767.9690000000001</v>
      </c>
      <c r="K2928" s="57"/>
      <c r="L2928" s="57"/>
      <c r="M2928" s="58"/>
      <c r="N2928" s="59"/>
      <c r="O2928" s="73"/>
    </row>
    <row r="2929" spans="1:15" x14ac:dyDescent="0.3">
      <c r="A2929" s="52">
        <v>11884</v>
      </c>
      <c r="B2929" s="53"/>
      <c r="C2929" s="72"/>
      <c r="D2929" s="74" t="s">
        <v>1752</v>
      </c>
      <c r="E2929" s="63"/>
      <c r="F2929" s="57">
        <v>1</v>
      </c>
      <c r="G2929" s="57">
        <v>141.33000000000001</v>
      </c>
      <c r="H2929" s="57"/>
      <c r="I2929" s="57"/>
      <c r="J2929" s="57">
        <f>PRODUCT(F2929:I2929)</f>
        <v>141.33000000000001</v>
      </c>
      <c r="K2929" s="57"/>
      <c r="L2929" s="57"/>
      <c r="M2929" s="58"/>
      <c r="N2929" s="59"/>
      <c r="O2929" s="73"/>
    </row>
    <row r="2930" spans="1:15" x14ac:dyDescent="0.3">
      <c r="A2930" s="52">
        <v>11885</v>
      </c>
      <c r="B2930" s="53"/>
      <c r="C2930" s="72"/>
      <c r="D2930" s="74" t="s">
        <v>1753</v>
      </c>
      <c r="E2930" s="63"/>
      <c r="F2930" s="57">
        <v>1</v>
      </c>
      <c r="G2930" s="57">
        <v>107.751</v>
      </c>
      <c r="H2930" s="57"/>
      <c r="I2930" s="57"/>
      <c r="J2930" s="57">
        <f>PRODUCT(F2930:I2930)</f>
        <v>107.751</v>
      </c>
      <c r="K2930" s="57"/>
      <c r="L2930" s="57"/>
      <c r="M2930" s="58"/>
      <c r="N2930" s="59"/>
      <c r="O2930" s="73"/>
    </row>
    <row r="2931" spans="1:15" ht="43.2" collapsed="1" x14ac:dyDescent="0.3">
      <c r="A2931" s="52">
        <v>11886</v>
      </c>
      <c r="B2931" s="53" t="s">
        <v>21</v>
      </c>
      <c r="C2931" s="72" t="s">
        <v>1754</v>
      </c>
      <c r="D2931" s="60" t="s">
        <v>1755</v>
      </c>
      <c r="E2931" s="63"/>
      <c r="F2931" s="57"/>
      <c r="G2931" s="57"/>
      <c r="H2931" s="57"/>
      <c r="I2931" s="57"/>
      <c r="J2931" s="57"/>
      <c r="K2931" s="57"/>
      <c r="L2931" s="57">
        <f>+J2932</f>
        <v>41.82</v>
      </c>
      <c r="M2931" s="58">
        <v>41.82</v>
      </c>
      <c r="N2931" s="59"/>
      <c r="O2931" s="73">
        <f>+ROUND(M2931*N2931,2)</f>
        <v>0</v>
      </c>
    </row>
    <row r="2932" spans="1:15" x14ac:dyDescent="0.3">
      <c r="A2932" s="52">
        <v>11887</v>
      </c>
      <c r="B2932" s="53"/>
      <c r="C2932" s="54"/>
      <c r="D2932" s="74" t="s">
        <v>1756</v>
      </c>
      <c r="E2932" s="63"/>
      <c r="F2932" s="57">
        <v>2</v>
      </c>
      <c r="G2932" s="57">
        <v>20.91</v>
      </c>
      <c r="H2932" s="57"/>
      <c r="I2932" s="57"/>
      <c r="J2932" s="57">
        <f>PRODUCT(F2932:I2932)</f>
        <v>41.82</v>
      </c>
      <c r="K2932" s="57"/>
      <c r="L2932" s="57"/>
      <c r="M2932" s="66"/>
      <c r="N2932" s="67"/>
      <c r="O2932" s="67"/>
    </row>
    <row r="2933" spans="1:15" ht="72" x14ac:dyDescent="0.3">
      <c r="A2933" s="52">
        <v>11888</v>
      </c>
      <c r="B2933" s="53" t="s">
        <v>21</v>
      </c>
      <c r="C2933" s="72" t="s">
        <v>1757</v>
      </c>
      <c r="D2933" s="60" t="s">
        <v>1758</v>
      </c>
      <c r="E2933" s="63" t="s">
        <v>89</v>
      </c>
      <c r="F2933" s="57">
        <v>5</v>
      </c>
      <c r="G2933" s="57"/>
      <c r="H2933" s="57"/>
      <c r="I2933" s="57"/>
      <c r="J2933" s="57">
        <f t="shared" ref="J2933" si="488">PRODUCT(F2933:I2933)</f>
        <v>5</v>
      </c>
      <c r="K2933" s="57"/>
      <c r="L2933" s="57">
        <f>+J2933</f>
        <v>5</v>
      </c>
      <c r="M2933" s="58">
        <v>5</v>
      </c>
      <c r="N2933" s="59"/>
      <c r="O2933" s="73">
        <f t="shared" ref="O2933" si="489">+ROUND(M2933*N2933,2)</f>
        <v>0</v>
      </c>
    </row>
    <row r="2934" spans="1:15" x14ac:dyDescent="0.3">
      <c r="A2934" s="52">
        <v>11889</v>
      </c>
      <c r="B2934" s="53" t="s">
        <v>21</v>
      </c>
      <c r="C2934" s="54" t="s">
        <v>1759</v>
      </c>
      <c r="D2934" s="55" t="s">
        <v>55</v>
      </c>
      <c r="E2934" s="63"/>
      <c r="F2934" s="57"/>
      <c r="G2934" s="57"/>
      <c r="H2934" s="57"/>
      <c r="I2934" s="57"/>
      <c r="J2934" s="57"/>
      <c r="K2934" s="57"/>
      <c r="L2934" s="57"/>
      <c r="M2934" s="66"/>
      <c r="N2934" s="67"/>
      <c r="O2934" s="67"/>
    </row>
    <row r="2935" spans="1:15" x14ac:dyDescent="0.3">
      <c r="A2935" s="52">
        <v>11890</v>
      </c>
      <c r="B2935" s="53" t="s">
        <v>21</v>
      </c>
      <c r="C2935" s="54" t="s">
        <v>1760</v>
      </c>
      <c r="D2935" s="55" t="s">
        <v>57</v>
      </c>
      <c r="E2935" s="56"/>
      <c r="F2935" s="57"/>
      <c r="G2935" s="57"/>
      <c r="H2935" s="57"/>
      <c r="I2935" s="57"/>
      <c r="J2935" s="57"/>
      <c r="K2935" s="57"/>
      <c r="L2935" s="57"/>
      <c r="M2935" s="58"/>
      <c r="N2935" s="59"/>
      <c r="O2935" s="73"/>
    </row>
    <row r="2936" spans="1:15" ht="230.4" x14ac:dyDescent="0.3">
      <c r="A2936" s="52">
        <v>11891</v>
      </c>
      <c r="B2936" s="53"/>
      <c r="C2936" s="54"/>
      <c r="D2936" s="75" t="s">
        <v>1127</v>
      </c>
      <c r="E2936" s="56" t="s">
        <v>36</v>
      </c>
      <c r="F2936" s="57"/>
      <c r="G2936" s="57"/>
      <c r="H2936" s="57"/>
      <c r="I2936" s="57"/>
      <c r="J2936" s="57"/>
      <c r="K2936" s="57"/>
      <c r="L2936" s="57">
        <f>SUM(J2937:J2940)</f>
        <v>21.113999999999997</v>
      </c>
      <c r="M2936" s="58">
        <v>21.114000000000001</v>
      </c>
      <c r="N2936" s="59"/>
      <c r="O2936" s="73">
        <f>+ROUND(M2936*N2936,2)</f>
        <v>0</v>
      </c>
    </row>
    <row r="2937" spans="1:15" x14ac:dyDescent="0.3">
      <c r="A2937" s="52">
        <v>11892</v>
      </c>
      <c r="B2937" s="53"/>
      <c r="C2937" s="54"/>
      <c r="D2937" s="76" t="s">
        <v>1761</v>
      </c>
      <c r="E2937" s="56"/>
      <c r="F2937" s="57">
        <v>1</v>
      </c>
      <c r="G2937" s="57">
        <v>1.8919999999999999</v>
      </c>
      <c r="H2937" s="57"/>
      <c r="I2937" s="57">
        <v>2.2999999999999998</v>
      </c>
      <c r="J2937" s="57">
        <f t="shared" ref="J2937:J2940" si="490">PRODUCT(F2937:I2937)</f>
        <v>4.3515999999999995</v>
      </c>
      <c r="K2937" s="57"/>
      <c r="L2937" s="57"/>
      <c r="M2937" s="58"/>
      <c r="N2937" s="59"/>
      <c r="O2937" s="73"/>
    </row>
    <row r="2938" spans="1:15" x14ac:dyDescent="0.3">
      <c r="A2938" s="52">
        <v>11893</v>
      </c>
      <c r="B2938" s="53"/>
      <c r="C2938" s="54"/>
      <c r="D2938" s="76" t="s">
        <v>1762</v>
      </c>
      <c r="E2938" s="56"/>
      <c r="F2938" s="57">
        <v>1</v>
      </c>
      <c r="G2938" s="57">
        <v>2.698</v>
      </c>
      <c r="H2938" s="57"/>
      <c r="I2938" s="57">
        <v>2.2999999999999998</v>
      </c>
      <c r="J2938" s="57">
        <f t="shared" si="490"/>
        <v>6.2053999999999991</v>
      </c>
      <c r="K2938" s="57"/>
      <c r="L2938" s="57"/>
      <c r="M2938" s="58"/>
      <c r="N2938" s="59"/>
      <c r="O2938" s="73"/>
    </row>
    <row r="2939" spans="1:15" x14ac:dyDescent="0.3">
      <c r="A2939" s="52">
        <v>11894</v>
      </c>
      <c r="B2939" s="53"/>
      <c r="C2939" s="54"/>
      <c r="D2939" s="76" t="s">
        <v>1763</v>
      </c>
      <c r="E2939" s="56"/>
      <c r="F2939" s="57">
        <v>1</v>
      </c>
      <c r="G2939" s="57">
        <v>2.698</v>
      </c>
      <c r="H2939" s="57"/>
      <c r="I2939" s="57">
        <v>2.2999999999999998</v>
      </c>
      <c r="J2939" s="57">
        <f t="shared" si="490"/>
        <v>6.2053999999999991</v>
      </c>
      <c r="K2939" s="57"/>
      <c r="L2939" s="57"/>
      <c r="M2939" s="58"/>
      <c r="N2939" s="59"/>
      <c r="O2939" s="73"/>
    </row>
    <row r="2940" spans="1:15" x14ac:dyDescent="0.3">
      <c r="A2940" s="52">
        <v>11895</v>
      </c>
      <c r="B2940" s="53"/>
      <c r="C2940" s="54"/>
      <c r="D2940" s="76" t="s">
        <v>1764</v>
      </c>
      <c r="E2940" s="56"/>
      <c r="F2940" s="57">
        <v>1</v>
      </c>
      <c r="G2940" s="57">
        <v>1.8919999999999999</v>
      </c>
      <c r="H2940" s="57"/>
      <c r="I2940" s="57">
        <v>2.2999999999999998</v>
      </c>
      <c r="J2940" s="57">
        <f t="shared" si="490"/>
        <v>4.3515999999999995</v>
      </c>
      <c r="K2940" s="57"/>
      <c r="L2940" s="57"/>
      <c r="M2940" s="58"/>
      <c r="N2940" s="59"/>
      <c r="O2940" s="73"/>
    </row>
    <row r="2941" spans="1:15" ht="244.8" x14ac:dyDescent="0.3">
      <c r="A2941" s="52">
        <v>11896</v>
      </c>
      <c r="B2941" s="53"/>
      <c r="C2941" s="54"/>
      <c r="D2941" s="75" t="s">
        <v>68</v>
      </c>
      <c r="E2941" s="56" t="s">
        <v>36</v>
      </c>
      <c r="F2941" s="57"/>
      <c r="G2941" s="57"/>
      <c r="H2941" s="57"/>
      <c r="I2941" s="57"/>
      <c r="J2941" s="57"/>
      <c r="K2941" s="57"/>
      <c r="L2941" s="57">
        <f>SUM(J2942:J2951)</f>
        <v>139.7542</v>
      </c>
      <c r="M2941" s="58">
        <v>139.75399999999999</v>
      </c>
      <c r="N2941" s="59"/>
      <c r="O2941" s="73">
        <f>+ROUND(M2941*N2941,2)</f>
        <v>0</v>
      </c>
    </row>
    <row r="2942" spans="1:15" x14ac:dyDescent="0.3">
      <c r="A2942" s="52">
        <v>11897</v>
      </c>
      <c r="B2942" s="53"/>
      <c r="C2942" s="54"/>
      <c r="D2942" s="76" t="s">
        <v>1765</v>
      </c>
      <c r="E2942" s="56"/>
      <c r="F2942" s="57">
        <v>1</v>
      </c>
      <c r="G2942" s="57">
        <v>1.8919999999999999</v>
      </c>
      <c r="H2942" s="57"/>
      <c r="I2942" s="57">
        <v>2.2999999999999998</v>
      </c>
      <c r="J2942" s="57">
        <f>PRODUCT(F2942:I2942)</f>
        <v>4.3515999999999995</v>
      </c>
      <c r="K2942" s="57"/>
      <c r="L2942" s="57"/>
      <c r="M2942" s="58"/>
      <c r="N2942" s="59"/>
      <c r="O2942" s="73"/>
    </row>
    <row r="2943" spans="1:15" x14ac:dyDescent="0.3">
      <c r="A2943" s="52">
        <v>11898</v>
      </c>
      <c r="B2943" s="53"/>
      <c r="C2943" s="54"/>
      <c r="D2943" s="76" t="s">
        <v>1766</v>
      </c>
      <c r="E2943" s="56"/>
      <c r="F2943" s="57">
        <v>1</v>
      </c>
      <c r="G2943" s="57">
        <v>3.012</v>
      </c>
      <c r="H2943" s="57"/>
      <c r="I2943" s="57">
        <v>2.2999999999999998</v>
      </c>
      <c r="J2943" s="57">
        <f>PRODUCT(F2943:I2943)</f>
        <v>6.9275999999999991</v>
      </c>
      <c r="K2943" s="57"/>
      <c r="L2943" s="57"/>
      <c r="M2943" s="58"/>
      <c r="N2943" s="59"/>
      <c r="O2943" s="73"/>
    </row>
    <row r="2944" spans="1:15" x14ac:dyDescent="0.3">
      <c r="A2944" s="52">
        <v>11899</v>
      </c>
      <c r="B2944" s="53"/>
      <c r="C2944" s="54"/>
      <c r="D2944" s="76" t="s">
        <v>1767</v>
      </c>
      <c r="E2944" s="56"/>
      <c r="F2944" s="57">
        <v>1</v>
      </c>
      <c r="G2944" s="57">
        <v>2.3919999999999999</v>
      </c>
      <c r="H2944" s="57"/>
      <c r="I2944" s="57">
        <v>2.2999999999999998</v>
      </c>
      <c r="J2944" s="57">
        <f>PRODUCT(F2944:I2944)</f>
        <v>5.5015999999999989</v>
      </c>
      <c r="K2944" s="57"/>
      <c r="L2944" s="57"/>
      <c r="M2944" s="58"/>
      <c r="N2944" s="59"/>
      <c r="O2944" s="73"/>
    </row>
    <row r="2945" spans="1:15" x14ac:dyDescent="0.3">
      <c r="A2945" s="52">
        <v>11900</v>
      </c>
      <c r="B2945" s="53"/>
      <c r="C2945" s="54"/>
      <c r="D2945" s="76" t="s">
        <v>1768</v>
      </c>
      <c r="E2945" s="56"/>
      <c r="F2945" s="57">
        <v>1</v>
      </c>
      <c r="G2945" s="57">
        <v>1.8919999999999999</v>
      </c>
      <c r="H2945" s="57"/>
      <c r="I2945" s="57">
        <v>2.2999999999999998</v>
      </c>
      <c r="J2945" s="57">
        <f>PRODUCT(F2945:I2945)</f>
        <v>4.3515999999999995</v>
      </c>
      <c r="K2945" s="57"/>
      <c r="L2945" s="57"/>
      <c r="M2945" s="58"/>
      <c r="N2945" s="59"/>
      <c r="O2945" s="73"/>
    </row>
    <row r="2946" spans="1:15" x14ac:dyDescent="0.3">
      <c r="A2946" s="52">
        <v>11901</v>
      </c>
      <c r="B2946" s="53"/>
      <c r="C2946" s="54"/>
      <c r="D2946" s="76" t="s">
        <v>1769</v>
      </c>
      <c r="E2946" s="56"/>
      <c r="F2946" s="57">
        <v>1</v>
      </c>
      <c r="G2946" s="57">
        <v>13.599</v>
      </c>
      <c r="H2946" s="57"/>
      <c r="I2946" s="57">
        <v>2.7</v>
      </c>
      <c r="J2946" s="57">
        <f t="shared" ref="J2946:J2951" si="491">PRODUCT(F2946:I2946)</f>
        <v>36.717300000000002</v>
      </c>
      <c r="K2946" s="57"/>
      <c r="L2946" s="57"/>
      <c r="M2946" s="58"/>
      <c r="N2946" s="59"/>
      <c r="O2946" s="73"/>
    </row>
    <row r="2947" spans="1:15" x14ac:dyDescent="0.3">
      <c r="A2947" s="52">
        <v>11902</v>
      </c>
      <c r="B2947" s="53"/>
      <c r="C2947" s="54"/>
      <c r="D2947" s="76"/>
      <c r="E2947" s="56"/>
      <c r="F2947" s="57">
        <v>1</v>
      </c>
      <c r="G2947" s="57">
        <v>1.5</v>
      </c>
      <c r="H2947" s="57"/>
      <c r="I2947" s="57">
        <v>2.7</v>
      </c>
      <c r="J2947" s="57">
        <f t="shared" si="491"/>
        <v>4.0500000000000007</v>
      </c>
      <c r="K2947" s="57"/>
      <c r="L2947" s="57"/>
      <c r="M2947" s="58"/>
      <c r="N2947" s="59"/>
      <c r="O2947" s="73"/>
    </row>
    <row r="2948" spans="1:15" x14ac:dyDescent="0.3">
      <c r="A2948" s="52">
        <v>11903</v>
      </c>
      <c r="B2948" s="53"/>
      <c r="C2948" s="54"/>
      <c r="D2948" s="76" t="s">
        <v>1770</v>
      </c>
      <c r="E2948" s="56"/>
      <c r="F2948" s="57">
        <v>1</v>
      </c>
      <c r="G2948" s="57">
        <v>6.8929999999999998</v>
      </c>
      <c r="H2948" s="57"/>
      <c r="I2948" s="57">
        <v>2.7</v>
      </c>
      <c r="J2948" s="57">
        <f t="shared" si="491"/>
        <v>18.6111</v>
      </c>
      <c r="K2948" s="57"/>
      <c r="L2948" s="57"/>
      <c r="M2948" s="58"/>
      <c r="N2948" s="59"/>
      <c r="O2948" s="73"/>
    </row>
    <row r="2949" spans="1:15" x14ac:dyDescent="0.3">
      <c r="A2949" s="52">
        <v>11904</v>
      </c>
      <c r="B2949" s="53"/>
      <c r="C2949" s="54"/>
      <c r="D2949" s="76"/>
      <c r="E2949" s="56"/>
      <c r="F2949" s="57">
        <v>1</v>
      </c>
      <c r="G2949" s="57">
        <v>7.6929999999999996</v>
      </c>
      <c r="H2949" s="57"/>
      <c r="I2949" s="57">
        <v>2.7</v>
      </c>
      <c r="J2949" s="57">
        <f t="shared" si="491"/>
        <v>20.771100000000001</v>
      </c>
      <c r="K2949" s="57"/>
      <c r="L2949" s="57"/>
      <c r="M2949" s="58"/>
      <c r="N2949" s="59"/>
      <c r="O2949" s="73"/>
    </row>
    <row r="2950" spans="1:15" x14ac:dyDescent="0.3">
      <c r="A2950" s="52">
        <v>11905</v>
      </c>
      <c r="B2950" s="53"/>
      <c r="C2950" s="54"/>
      <c r="D2950" s="76" t="s">
        <v>1771</v>
      </c>
      <c r="E2950" s="56"/>
      <c r="F2950" s="57">
        <v>1</v>
      </c>
      <c r="G2950" s="57">
        <v>13.599</v>
      </c>
      <c r="H2950" s="57"/>
      <c r="I2950" s="57">
        <v>2.7</v>
      </c>
      <c r="J2950" s="57">
        <f t="shared" si="491"/>
        <v>36.717300000000002</v>
      </c>
      <c r="K2950" s="57"/>
      <c r="L2950" s="57"/>
      <c r="M2950" s="58"/>
      <c r="N2950" s="59"/>
      <c r="O2950" s="73"/>
    </row>
    <row r="2951" spans="1:15" x14ac:dyDescent="0.3">
      <c r="A2951" s="52">
        <v>11906</v>
      </c>
      <c r="B2951" s="53"/>
      <c r="C2951" s="54"/>
      <c r="D2951" s="76"/>
      <c r="E2951" s="56"/>
      <c r="F2951" s="57">
        <v>1</v>
      </c>
      <c r="G2951" s="57">
        <v>0.65</v>
      </c>
      <c r="H2951" s="57"/>
      <c r="I2951" s="57">
        <v>2.7</v>
      </c>
      <c r="J2951" s="57">
        <f t="shared" si="491"/>
        <v>1.7550000000000001</v>
      </c>
      <c r="K2951" s="57"/>
      <c r="L2951" s="57"/>
      <c r="M2951" s="58"/>
      <c r="N2951" s="59"/>
      <c r="O2951" s="73"/>
    </row>
    <row r="2952" spans="1:15" ht="13.5" customHeight="1" x14ac:dyDescent="0.3">
      <c r="A2952" s="52">
        <v>11907</v>
      </c>
      <c r="B2952" s="53"/>
      <c r="C2952" s="54"/>
      <c r="D2952" s="76"/>
      <c r="E2952" s="56"/>
      <c r="F2952" s="57"/>
      <c r="G2952" s="57"/>
      <c r="H2952" s="57"/>
      <c r="I2952" s="57"/>
      <c r="J2952" s="57"/>
      <c r="K2952" s="57"/>
      <c r="L2952" s="57"/>
      <c r="M2952" s="58"/>
      <c r="N2952" s="59"/>
      <c r="O2952" s="73"/>
    </row>
    <row r="2953" spans="1:15" ht="172.8" collapsed="1" x14ac:dyDescent="0.3">
      <c r="A2953" s="52">
        <v>11908</v>
      </c>
      <c r="B2953" s="53" t="s">
        <v>21</v>
      </c>
      <c r="C2953" s="72" t="s">
        <v>1772</v>
      </c>
      <c r="D2953" s="75" t="s">
        <v>1773</v>
      </c>
      <c r="E2953" s="56" t="s">
        <v>36</v>
      </c>
      <c r="F2953" s="57"/>
      <c r="G2953" s="57"/>
      <c r="H2953" s="57"/>
      <c r="I2953" s="57"/>
      <c r="J2953" s="57"/>
      <c r="K2953" s="57"/>
      <c r="L2953" s="57">
        <f>SUM(J2954:J2954)</f>
        <v>110.50830000000002</v>
      </c>
      <c r="M2953" s="58">
        <v>110.50830000000002</v>
      </c>
      <c r="N2953" s="59"/>
      <c r="O2953" s="73">
        <f>+ROUND(M2953*N2953,2)</f>
        <v>0</v>
      </c>
    </row>
    <row r="2954" spans="1:15" x14ac:dyDescent="0.3">
      <c r="A2954" s="52">
        <v>11909</v>
      </c>
      <c r="B2954" s="53"/>
      <c r="C2954" s="72"/>
      <c r="D2954" s="76" t="s">
        <v>1774</v>
      </c>
      <c r="E2954" s="56"/>
      <c r="F2954" s="57">
        <v>1</v>
      </c>
      <c r="G2954" s="57">
        <v>40.929000000000002</v>
      </c>
      <c r="H2954" s="57"/>
      <c r="I2954" s="57">
        <v>2.7</v>
      </c>
      <c r="J2954" s="57">
        <f>PRODUCT(F2954:I2954)</f>
        <v>110.50830000000002</v>
      </c>
      <c r="K2954" s="57"/>
      <c r="L2954" s="57"/>
      <c r="M2954" s="58"/>
      <c r="N2954" s="59"/>
      <c r="O2954" s="73"/>
    </row>
    <row r="2955" spans="1:15" ht="230.4" x14ac:dyDescent="0.3">
      <c r="A2955" s="52">
        <v>11910</v>
      </c>
      <c r="B2955" s="53"/>
      <c r="C2955" s="72"/>
      <c r="D2955" s="75" t="s">
        <v>1142</v>
      </c>
      <c r="E2955" s="56" t="s">
        <v>36</v>
      </c>
      <c r="F2955" s="57"/>
      <c r="G2955" s="57"/>
      <c r="H2955" s="57"/>
      <c r="I2955" s="57"/>
      <c r="J2955" s="57"/>
      <c r="K2955" s="57"/>
      <c r="L2955" s="57">
        <f>K2956</f>
        <v>435</v>
      </c>
      <c r="M2955" s="58">
        <v>435</v>
      </c>
      <c r="N2955" s="59"/>
      <c r="O2955" s="73">
        <f>+ROUND(M2955*N2955,2)</f>
        <v>0</v>
      </c>
    </row>
    <row r="2956" spans="1:15" x14ac:dyDescent="0.3">
      <c r="A2956" s="52">
        <v>11911</v>
      </c>
      <c r="B2956" s="53"/>
      <c r="C2956" s="72"/>
      <c r="D2956" s="76" t="s">
        <v>1775</v>
      </c>
      <c r="E2956" s="56"/>
      <c r="F2956" s="57">
        <v>1</v>
      </c>
      <c r="G2956" s="57">
        <v>145</v>
      </c>
      <c r="H2956" s="57"/>
      <c r="I2956" s="57">
        <v>3</v>
      </c>
      <c r="J2956" s="57"/>
      <c r="K2956" s="57">
        <f>PRODUCT(F2956:I2956)</f>
        <v>435</v>
      </c>
      <c r="L2956" s="57"/>
      <c r="M2956" s="58"/>
      <c r="N2956" s="59"/>
      <c r="O2956" s="73"/>
    </row>
    <row r="2957" spans="1:15" ht="244.8" x14ac:dyDescent="0.3">
      <c r="A2957" s="52">
        <v>11912</v>
      </c>
      <c r="B2957" s="53" t="s">
        <v>21</v>
      </c>
      <c r="C2957" s="72" t="s">
        <v>1776</v>
      </c>
      <c r="D2957" s="75" t="s">
        <v>309</v>
      </c>
      <c r="E2957" s="56" t="s">
        <v>36</v>
      </c>
      <c r="F2957" s="57"/>
      <c r="G2957" s="57"/>
      <c r="H2957" s="57"/>
      <c r="I2957" s="57"/>
      <c r="J2957" s="57"/>
      <c r="K2957" s="57"/>
      <c r="L2957" s="57">
        <f>SUM(K2958:K2965)</f>
        <v>314.66988599999996</v>
      </c>
      <c r="M2957" s="58">
        <v>314.67</v>
      </c>
      <c r="N2957" s="59"/>
      <c r="O2957" s="73">
        <f>+ROUND(M2957*N2957,2)</f>
        <v>0</v>
      </c>
    </row>
    <row r="2958" spans="1:15" x14ac:dyDescent="0.3">
      <c r="A2958" s="52">
        <v>11913</v>
      </c>
      <c r="B2958" s="53"/>
      <c r="C2958" s="72"/>
      <c r="D2958" s="76" t="s">
        <v>1777</v>
      </c>
      <c r="E2958" s="56"/>
      <c r="F2958" s="57"/>
      <c r="G2958" s="57"/>
      <c r="H2958" s="57"/>
      <c r="I2958" s="57"/>
      <c r="J2958" s="57"/>
      <c r="K2958" s="57">
        <f>SUM(J2959:J2961)</f>
        <v>71.508085999999992</v>
      </c>
      <c r="L2958" s="57"/>
      <c r="M2958" s="58"/>
      <c r="N2958" s="59"/>
      <c r="O2958" s="73"/>
    </row>
    <row r="2959" spans="1:15" x14ac:dyDescent="0.3">
      <c r="A2959" s="52">
        <v>11914</v>
      </c>
      <c r="B2959" s="53"/>
      <c r="C2959" s="72"/>
      <c r="D2959" s="76"/>
      <c r="E2959" s="56"/>
      <c r="F2959" s="57">
        <v>2</v>
      </c>
      <c r="G2959" s="57">
        <v>14.019</v>
      </c>
      <c r="H2959" s="57"/>
      <c r="I2959" s="57">
        <v>1.66</v>
      </c>
      <c r="J2959" s="57">
        <f>PRODUCT(F2959:I2959)</f>
        <v>46.543079999999996</v>
      </c>
      <c r="K2959" s="57"/>
      <c r="L2959" s="57"/>
      <c r="M2959" s="58"/>
      <c r="N2959" s="59"/>
      <c r="O2959" s="73"/>
    </row>
    <row r="2960" spans="1:15" x14ac:dyDescent="0.3">
      <c r="A2960" s="52">
        <v>11915</v>
      </c>
      <c r="B2960" s="53"/>
      <c r="C2960" s="72"/>
      <c r="D2960" s="76"/>
      <c r="E2960" s="56"/>
      <c r="F2960" s="57">
        <v>2</v>
      </c>
      <c r="G2960" s="57">
        <f>(4.815*2+1.05*2)</f>
        <v>11.73</v>
      </c>
      <c r="H2960" s="57"/>
      <c r="I2960" s="57">
        <v>0.86899999999999999</v>
      </c>
      <c r="J2960" s="57">
        <f>PRODUCT(F2960:I2960)</f>
        <v>20.38674</v>
      </c>
      <c r="K2960" s="57"/>
      <c r="L2960" s="57"/>
      <c r="M2960" s="58"/>
      <c r="N2960" s="59"/>
      <c r="O2960" s="73"/>
    </row>
    <row r="2961" spans="1:15" x14ac:dyDescent="0.3">
      <c r="A2961" s="52">
        <v>11916</v>
      </c>
      <c r="B2961" s="53"/>
      <c r="C2961" s="72"/>
      <c r="D2961" s="76"/>
      <c r="E2961" s="56"/>
      <c r="F2961" s="57">
        <v>2</v>
      </c>
      <c r="G2961" s="57">
        <v>2.387</v>
      </c>
      <c r="H2961" s="57">
        <v>0.95899999999999996</v>
      </c>
      <c r="I2961" s="57"/>
      <c r="J2961" s="57">
        <f>PRODUCT(F2961:I2961)</f>
        <v>4.5782660000000002</v>
      </c>
      <c r="K2961" s="57"/>
      <c r="L2961" s="57"/>
      <c r="M2961" s="58"/>
      <c r="N2961" s="59"/>
      <c r="O2961" s="73"/>
    </row>
    <row r="2962" spans="1:15" x14ac:dyDescent="0.3">
      <c r="A2962" s="52">
        <v>11917</v>
      </c>
      <c r="B2962" s="53"/>
      <c r="C2962" s="72"/>
      <c r="D2962" s="76" t="s">
        <v>1778</v>
      </c>
      <c r="E2962" s="56"/>
      <c r="F2962" s="57">
        <v>1</v>
      </c>
      <c r="G2962" s="57">
        <v>32.380000000000003</v>
      </c>
      <c r="H2962" s="57"/>
      <c r="I2962" s="57">
        <v>2.2999999999999998</v>
      </c>
      <c r="J2962" s="57"/>
      <c r="K2962" s="57">
        <f>PRODUCT(F2962:I2962)</f>
        <v>74.474000000000004</v>
      </c>
      <c r="L2962" s="57"/>
      <c r="M2962" s="58"/>
      <c r="N2962" s="59"/>
      <c r="O2962" s="73"/>
    </row>
    <row r="2963" spans="1:15" collapsed="1" x14ac:dyDescent="0.3">
      <c r="A2963" s="52">
        <v>11918</v>
      </c>
      <c r="B2963" s="53"/>
      <c r="C2963" s="72"/>
      <c r="D2963" s="76" t="s">
        <v>1779</v>
      </c>
      <c r="E2963" s="56"/>
      <c r="F2963" s="57">
        <v>1</v>
      </c>
      <c r="G2963" s="57">
        <v>32.380000000000003</v>
      </c>
      <c r="H2963" s="57"/>
      <c r="I2963" s="57">
        <v>2.2999999999999998</v>
      </c>
      <c r="J2963" s="57"/>
      <c r="K2963" s="57">
        <f>PRODUCT(F2963:I2963)</f>
        <v>74.474000000000004</v>
      </c>
      <c r="L2963" s="57"/>
      <c r="M2963" s="58"/>
      <c r="N2963" s="59"/>
      <c r="O2963" s="73"/>
    </row>
    <row r="2964" spans="1:15" x14ac:dyDescent="0.3">
      <c r="A2964" s="52">
        <v>11919</v>
      </c>
      <c r="B2964" s="53"/>
      <c r="C2964" s="72"/>
      <c r="D2964" s="76" t="s">
        <v>1780</v>
      </c>
      <c r="E2964" s="63"/>
      <c r="F2964" s="57">
        <v>1</v>
      </c>
      <c r="G2964" s="57">
        <v>22.445</v>
      </c>
      <c r="H2964" s="57"/>
      <c r="I2964" s="57">
        <v>2.7</v>
      </c>
      <c r="J2964" s="57"/>
      <c r="K2964" s="57">
        <f t="shared" ref="K2964:K2965" si="492">PRODUCT(F2964:I2964)</f>
        <v>60.601500000000001</v>
      </c>
      <c r="L2964" s="57"/>
      <c r="M2964" s="66"/>
      <c r="N2964" s="67"/>
      <c r="O2964" s="67"/>
    </row>
    <row r="2965" spans="1:15" x14ac:dyDescent="0.3">
      <c r="A2965" s="52">
        <v>11920</v>
      </c>
      <c r="B2965" s="53"/>
      <c r="C2965" s="72"/>
      <c r="D2965" s="76" t="s">
        <v>1781</v>
      </c>
      <c r="E2965" s="63"/>
      <c r="F2965" s="57">
        <v>1</v>
      </c>
      <c r="G2965" s="57">
        <v>12.449</v>
      </c>
      <c r="H2965" s="57"/>
      <c r="I2965" s="57">
        <v>2.7</v>
      </c>
      <c r="J2965" s="57"/>
      <c r="K2965" s="57">
        <f t="shared" si="492"/>
        <v>33.612300000000005</v>
      </c>
      <c r="L2965" s="57"/>
      <c r="M2965" s="66"/>
      <c r="N2965" s="67"/>
      <c r="O2965" s="67"/>
    </row>
    <row r="2966" spans="1:15" ht="244.8" x14ac:dyDescent="0.3">
      <c r="A2966" s="52">
        <v>11921</v>
      </c>
      <c r="B2966" s="53" t="s">
        <v>21</v>
      </c>
      <c r="C2966" s="72" t="s">
        <v>1782</v>
      </c>
      <c r="D2966" s="75" t="s">
        <v>1783</v>
      </c>
      <c r="E2966" s="56" t="s">
        <v>36</v>
      </c>
      <c r="F2966" s="57"/>
      <c r="G2966" s="57"/>
      <c r="H2966" s="57"/>
      <c r="I2966" s="57"/>
      <c r="J2966" s="57"/>
      <c r="K2966" s="57"/>
      <c r="L2966" s="57">
        <f>SUM(K2967:K2976)</f>
        <v>190.59570000000002</v>
      </c>
      <c r="M2966" s="58">
        <v>190.596</v>
      </c>
      <c r="N2966" s="59"/>
      <c r="O2966" s="73">
        <f>+ROUND(M2966*N2966,2)</f>
        <v>0</v>
      </c>
    </row>
    <row r="2967" spans="1:15" x14ac:dyDescent="0.3">
      <c r="A2967" s="52">
        <v>11922</v>
      </c>
      <c r="B2967" s="53"/>
      <c r="C2967" s="72"/>
      <c r="D2967" s="76" t="s">
        <v>1769</v>
      </c>
      <c r="E2967" s="56"/>
      <c r="F2967" s="57"/>
      <c r="G2967" s="57"/>
      <c r="H2967" s="57"/>
      <c r="I2967" s="57"/>
      <c r="J2967" s="57"/>
      <c r="K2967" s="57">
        <f>SUM(J2968:J2970)</f>
        <v>77.109300000000005</v>
      </c>
      <c r="L2967" s="57"/>
      <c r="M2967" s="58"/>
      <c r="N2967" s="59"/>
      <c r="O2967" s="73"/>
    </row>
    <row r="2968" spans="1:15" x14ac:dyDescent="0.3">
      <c r="A2968" s="52">
        <v>11923</v>
      </c>
      <c r="B2968" s="53"/>
      <c r="C2968" s="72"/>
      <c r="D2968" s="75"/>
      <c r="E2968" s="56"/>
      <c r="F2968" s="57">
        <v>1</v>
      </c>
      <c r="G2968" s="57">
        <v>6.609</v>
      </c>
      <c r="H2968" s="57"/>
      <c r="I2968" s="57">
        <v>2.7</v>
      </c>
      <c r="J2968" s="57">
        <f>PRODUCT(F2968:I2968)</f>
        <v>17.8443</v>
      </c>
      <c r="K2968" s="57"/>
      <c r="L2968" s="57"/>
      <c r="M2968" s="58"/>
      <c r="N2968" s="59"/>
      <c r="O2968" s="73"/>
    </row>
    <row r="2969" spans="1:15" x14ac:dyDescent="0.3">
      <c r="A2969" s="52">
        <v>11924</v>
      </c>
      <c r="B2969" s="53"/>
      <c r="C2969" s="72"/>
      <c r="D2969" s="75"/>
      <c r="E2969" s="56"/>
      <c r="F2969" s="57">
        <v>1</v>
      </c>
      <c r="G2969" s="57">
        <v>11.85</v>
      </c>
      <c r="H2969" s="57"/>
      <c r="I2969" s="57">
        <v>2.7</v>
      </c>
      <c r="J2969" s="57">
        <f t="shared" ref="J2969:J2970" si="493">PRODUCT(F2969:I2969)</f>
        <v>31.995000000000001</v>
      </c>
      <c r="K2969" s="57"/>
      <c r="L2969" s="57"/>
      <c r="M2969" s="58"/>
      <c r="N2969" s="59"/>
      <c r="O2969" s="73"/>
    </row>
    <row r="2970" spans="1:15" x14ac:dyDescent="0.3">
      <c r="A2970" s="52">
        <v>11925</v>
      </c>
      <c r="B2970" s="53"/>
      <c r="C2970" s="72"/>
      <c r="D2970" s="75"/>
      <c r="E2970" s="56"/>
      <c r="F2970" s="57">
        <v>1</v>
      </c>
      <c r="G2970" s="57">
        <v>10.1</v>
      </c>
      <c r="H2970" s="57"/>
      <c r="I2970" s="57">
        <v>2.7</v>
      </c>
      <c r="J2970" s="57">
        <f t="shared" si="493"/>
        <v>27.27</v>
      </c>
      <c r="K2970" s="57"/>
      <c r="L2970" s="57"/>
      <c r="M2970" s="58"/>
      <c r="N2970" s="59"/>
      <c r="O2970" s="73"/>
    </row>
    <row r="2971" spans="1:15" x14ac:dyDescent="0.3">
      <c r="A2971" s="52">
        <v>11926</v>
      </c>
      <c r="B2971" s="53"/>
      <c r="C2971" s="72"/>
      <c r="D2971" s="76" t="s">
        <v>1784</v>
      </c>
      <c r="E2971" s="56"/>
      <c r="F2971" s="57">
        <v>1</v>
      </c>
      <c r="G2971" s="57">
        <v>6.9710000000000001</v>
      </c>
      <c r="H2971" s="57"/>
      <c r="I2971" s="57">
        <v>2.7</v>
      </c>
      <c r="J2971" s="57"/>
      <c r="K2971" s="57">
        <f>PRODUCT(F2971:I2971)</f>
        <v>18.8217</v>
      </c>
      <c r="L2971" s="57"/>
      <c r="M2971" s="58"/>
      <c r="N2971" s="59"/>
      <c r="O2971" s="73"/>
    </row>
    <row r="2972" spans="1:15" x14ac:dyDescent="0.3">
      <c r="A2972" s="52">
        <v>11927</v>
      </c>
      <c r="B2972" s="53"/>
      <c r="C2972" s="72"/>
      <c r="D2972" s="76" t="s">
        <v>1785</v>
      </c>
      <c r="E2972" s="56"/>
      <c r="F2972" s="57">
        <v>1</v>
      </c>
      <c r="G2972" s="57">
        <v>6.6210000000000004</v>
      </c>
      <c r="H2972" s="57"/>
      <c r="I2972" s="57">
        <v>2.7</v>
      </c>
      <c r="J2972" s="57"/>
      <c r="K2972" s="57">
        <f>PRODUCT(F2972:I2972)</f>
        <v>17.876700000000003</v>
      </c>
      <c r="L2972" s="57"/>
      <c r="M2972" s="58"/>
      <c r="N2972" s="59"/>
      <c r="O2972" s="73"/>
    </row>
    <row r="2973" spans="1:15" x14ac:dyDescent="0.3">
      <c r="A2973" s="52">
        <v>11928</v>
      </c>
      <c r="B2973" s="53"/>
      <c r="C2973" s="72"/>
      <c r="D2973" s="76" t="s">
        <v>1786</v>
      </c>
      <c r="E2973" s="56"/>
      <c r="F2973" s="57"/>
      <c r="G2973" s="57"/>
      <c r="H2973" s="57"/>
      <c r="I2973" s="57"/>
      <c r="J2973" s="57"/>
      <c r="K2973" s="57">
        <f>SUM(J2974:J2976)</f>
        <v>76.787999999999997</v>
      </c>
      <c r="L2973" s="57"/>
      <c r="M2973" s="58"/>
      <c r="N2973" s="59"/>
      <c r="O2973" s="73"/>
    </row>
    <row r="2974" spans="1:15" x14ac:dyDescent="0.3">
      <c r="A2974" s="52">
        <v>11929</v>
      </c>
      <c r="B2974" s="53"/>
      <c r="C2974" s="72"/>
      <c r="D2974" s="75"/>
      <c r="E2974" s="56"/>
      <c r="F2974" s="57">
        <v>1</v>
      </c>
      <c r="G2974" s="57">
        <v>10.994999999999999</v>
      </c>
      <c r="H2974" s="57"/>
      <c r="I2974" s="57">
        <v>2.7</v>
      </c>
      <c r="J2974" s="57">
        <f t="shared" ref="J2974:J2976" si="494">PRODUCT(F2974:I2974)</f>
        <v>29.686499999999999</v>
      </c>
      <c r="K2974" s="57"/>
      <c r="L2974" s="57"/>
      <c r="M2974" s="58"/>
      <c r="N2974" s="59"/>
      <c r="O2974" s="73"/>
    </row>
    <row r="2975" spans="1:15" x14ac:dyDescent="0.3">
      <c r="A2975" s="52">
        <v>11930</v>
      </c>
      <c r="B2975" s="53"/>
      <c r="C2975" s="72"/>
      <c r="D2975" s="75"/>
      <c r="E2975" s="56"/>
      <c r="F2975" s="57">
        <v>1</v>
      </c>
      <c r="G2975" s="57">
        <v>7.3449999999999998</v>
      </c>
      <c r="H2975" s="57"/>
      <c r="I2975" s="57">
        <v>2.7</v>
      </c>
      <c r="J2975" s="57">
        <f t="shared" si="494"/>
        <v>19.831500000000002</v>
      </c>
      <c r="K2975" s="57"/>
      <c r="L2975" s="57"/>
      <c r="M2975" s="58"/>
      <c r="N2975" s="59"/>
      <c r="O2975" s="73"/>
    </row>
    <row r="2976" spans="1:15" x14ac:dyDescent="0.3">
      <c r="A2976" s="52">
        <v>11931</v>
      </c>
      <c r="B2976" s="53"/>
      <c r="C2976" s="72"/>
      <c r="D2976" s="75"/>
      <c r="E2976" s="56"/>
      <c r="F2976" s="57">
        <v>1</v>
      </c>
      <c r="G2976" s="57">
        <v>10.1</v>
      </c>
      <c r="H2976" s="57"/>
      <c r="I2976" s="57">
        <v>2.7</v>
      </c>
      <c r="J2976" s="57">
        <f t="shared" si="494"/>
        <v>27.27</v>
      </c>
      <c r="K2976" s="57"/>
      <c r="L2976" s="57"/>
      <c r="M2976" s="58"/>
      <c r="N2976" s="59"/>
      <c r="O2976" s="73"/>
    </row>
    <row r="2977" spans="1:15" ht="272.25" customHeight="1" collapsed="1" x14ac:dyDescent="0.3">
      <c r="A2977" s="52">
        <v>11932</v>
      </c>
      <c r="B2977" s="53" t="s">
        <v>21</v>
      </c>
      <c r="C2977" s="72" t="s">
        <v>1787</v>
      </c>
      <c r="D2977" s="75" t="s">
        <v>1788</v>
      </c>
      <c r="E2977" s="56" t="s">
        <v>36</v>
      </c>
      <c r="F2977" s="57"/>
      <c r="G2977" s="57"/>
      <c r="H2977" s="57"/>
      <c r="I2977" s="57"/>
      <c r="J2977" s="57"/>
      <c r="K2977" s="57"/>
      <c r="L2977" s="57">
        <f>SUM(J2978:J2979)</f>
        <v>128.96789999999999</v>
      </c>
      <c r="M2977" s="58">
        <v>128.96799999999999</v>
      </c>
      <c r="N2977" s="59"/>
      <c r="O2977" s="73">
        <f>+ROUND(M2977*N2977,2)</f>
        <v>0</v>
      </c>
    </row>
    <row r="2978" spans="1:15" x14ac:dyDescent="0.3">
      <c r="A2978" s="52">
        <v>11933</v>
      </c>
      <c r="B2978" s="53"/>
      <c r="C2978" s="72"/>
      <c r="D2978" s="76" t="s">
        <v>1789</v>
      </c>
      <c r="E2978" s="63"/>
      <c r="F2978" s="57">
        <v>1</v>
      </c>
      <c r="G2978" s="57">
        <v>27.86</v>
      </c>
      <c r="H2978" s="57"/>
      <c r="I2978" s="57">
        <v>2.2999999999999998</v>
      </c>
      <c r="J2978" s="57">
        <f t="shared" ref="J2978:J2979" si="495">PRODUCT(F2978:I2978)</f>
        <v>64.077999999999989</v>
      </c>
      <c r="K2978" s="57"/>
      <c r="L2978" s="57"/>
      <c r="M2978" s="66"/>
      <c r="N2978" s="67"/>
      <c r="O2978" s="67"/>
    </row>
    <row r="2979" spans="1:15" x14ac:dyDescent="0.3">
      <c r="A2979" s="52">
        <v>11934</v>
      </c>
      <c r="B2979" s="53"/>
      <c r="C2979" s="72"/>
      <c r="D2979" s="76" t="s">
        <v>1790</v>
      </c>
      <c r="E2979" s="63"/>
      <c r="F2979" s="57">
        <v>1</v>
      </c>
      <c r="G2979" s="57">
        <v>28.213000000000001</v>
      </c>
      <c r="H2979" s="57"/>
      <c r="I2979" s="57">
        <v>2.2999999999999998</v>
      </c>
      <c r="J2979" s="57">
        <f t="shared" si="495"/>
        <v>64.889899999999997</v>
      </c>
      <c r="K2979" s="57"/>
      <c r="L2979" s="57"/>
      <c r="M2979" s="66"/>
      <c r="N2979" s="67"/>
      <c r="O2979" s="67"/>
    </row>
    <row r="2980" spans="1:15" ht="115.2" x14ac:dyDescent="0.3">
      <c r="A2980" s="52">
        <v>11935</v>
      </c>
      <c r="B2980" s="53" t="s">
        <v>21</v>
      </c>
      <c r="C2980" s="72" t="s">
        <v>1791</v>
      </c>
      <c r="D2980" s="75" t="s">
        <v>61</v>
      </c>
      <c r="E2980" s="63" t="s">
        <v>36</v>
      </c>
      <c r="F2980" s="57"/>
      <c r="G2980" s="57"/>
      <c r="H2980" s="57"/>
      <c r="I2980" s="57"/>
      <c r="J2980" s="57"/>
      <c r="K2980" s="57"/>
      <c r="L2980" s="57">
        <f>J2981</f>
        <v>110.50830000000002</v>
      </c>
      <c r="M2980" s="58">
        <v>110.50830000000002</v>
      </c>
      <c r="N2980" s="59"/>
      <c r="O2980" s="73">
        <f>+ROUND(M2980*N2980,2)</f>
        <v>0</v>
      </c>
    </row>
    <row r="2981" spans="1:15" x14ac:dyDescent="0.3">
      <c r="A2981" s="52">
        <v>11936</v>
      </c>
      <c r="B2981" s="53"/>
      <c r="C2981" s="72"/>
      <c r="D2981" s="76" t="s">
        <v>1774</v>
      </c>
      <c r="E2981" s="56"/>
      <c r="F2981" s="57">
        <v>1</v>
      </c>
      <c r="G2981" s="57">
        <v>40.929000000000002</v>
      </c>
      <c r="H2981" s="57"/>
      <c r="I2981" s="57">
        <v>2.7</v>
      </c>
      <c r="J2981" s="57">
        <f>PRODUCT(F2981:I2981)</f>
        <v>110.50830000000002</v>
      </c>
      <c r="K2981" s="57"/>
      <c r="L2981" s="57"/>
      <c r="M2981" s="58"/>
      <c r="N2981" s="59"/>
      <c r="O2981" s="73"/>
    </row>
    <row r="2982" spans="1:15" ht="100.8" x14ac:dyDescent="0.3">
      <c r="A2982" s="52">
        <v>11937</v>
      </c>
      <c r="B2982" s="53"/>
      <c r="C2982" s="72"/>
      <c r="D2982" s="75" t="s">
        <v>655</v>
      </c>
      <c r="E2982" s="56" t="s">
        <v>36</v>
      </c>
      <c r="F2982" s="57"/>
      <c r="G2982" s="57"/>
      <c r="H2982" s="57"/>
      <c r="I2982" s="57"/>
      <c r="J2982" s="57"/>
      <c r="K2982" s="57"/>
      <c r="L2982" s="57">
        <f>SUM(K2983:K2985)</f>
        <v>171.18499999999997</v>
      </c>
      <c r="M2982" s="58">
        <v>171.185</v>
      </c>
      <c r="N2982" s="59"/>
      <c r="O2982" s="73">
        <f>+ROUND(M2982*N2982,2)</f>
        <v>0</v>
      </c>
    </row>
    <row r="2983" spans="1:15" x14ac:dyDescent="0.3">
      <c r="A2983" s="52">
        <v>11938</v>
      </c>
      <c r="B2983" s="53"/>
      <c r="C2983" s="72"/>
      <c r="D2983" s="76" t="s">
        <v>1792</v>
      </c>
      <c r="E2983" s="56"/>
      <c r="F2983" s="57">
        <v>23</v>
      </c>
      <c r="G2983" s="57">
        <v>0.7</v>
      </c>
      <c r="H2983" s="57"/>
      <c r="I2983" s="57">
        <v>3.65</v>
      </c>
      <c r="J2983" s="57"/>
      <c r="K2983" s="57">
        <f>PRODUCT(F2983:I2983)</f>
        <v>58.764999999999993</v>
      </c>
      <c r="L2983" s="57"/>
      <c r="M2983" s="58"/>
      <c r="N2983" s="59"/>
      <c r="O2983" s="73"/>
    </row>
    <row r="2984" spans="1:15" x14ac:dyDescent="0.3">
      <c r="A2984" s="52">
        <v>11939</v>
      </c>
      <c r="B2984" s="53"/>
      <c r="C2984" s="72"/>
      <c r="D2984" s="76" t="s">
        <v>1793</v>
      </c>
      <c r="E2984" s="56"/>
      <c r="F2984" s="57">
        <v>20</v>
      </c>
      <c r="G2984" s="57">
        <v>0.7</v>
      </c>
      <c r="H2984" s="57"/>
      <c r="I2984" s="57">
        <v>3.65</v>
      </c>
      <c r="J2984" s="57"/>
      <c r="K2984" s="57">
        <f t="shared" ref="K2984:K2985" si="496">PRODUCT(F2984:I2984)</f>
        <v>51.1</v>
      </c>
      <c r="L2984" s="57"/>
      <c r="M2984" s="58"/>
      <c r="N2984" s="59"/>
      <c r="O2984" s="73"/>
    </row>
    <row r="2985" spans="1:15" x14ac:dyDescent="0.3">
      <c r="A2985" s="52">
        <v>11940</v>
      </c>
      <c r="B2985" s="53"/>
      <c r="C2985" s="72"/>
      <c r="D2985" s="76" t="s">
        <v>1794</v>
      </c>
      <c r="E2985" s="56"/>
      <c r="F2985" s="57">
        <v>24</v>
      </c>
      <c r="G2985" s="57">
        <v>0.7</v>
      </c>
      <c r="H2985" s="57"/>
      <c r="I2985" s="57">
        <v>3.65</v>
      </c>
      <c r="J2985" s="57"/>
      <c r="K2985" s="57">
        <f t="shared" si="496"/>
        <v>61.319999999999986</v>
      </c>
      <c r="L2985" s="57"/>
      <c r="M2985" s="58"/>
      <c r="N2985" s="59"/>
      <c r="O2985" s="73"/>
    </row>
    <row r="2986" spans="1:15" ht="86.4" collapsed="1" x14ac:dyDescent="0.3">
      <c r="A2986" s="52">
        <v>11941</v>
      </c>
      <c r="B2986" s="53" t="s">
        <v>21</v>
      </c>
      <c r="C2986" s="72" t="s">
        <v>1795</v>
      </c>
      <c r="D2986" s="75" t="s">
        <v>63</v>
      </c>
      <c r="E2986" s="63" t="s">
        <v>36</v>
      </c>
      <c r="F2986" s="57"/>
      <c r="G2986" s="57"/>
      <c r="H2986" s="57"/>
      <c r="I2986" s="57"/>
      <c r="J2986" s="57"/>
      <c r="K2986" s="57"/>
      <c r="L2986" s="57">
        <f>SUM(K2987:K2993)</f>
        <v>209.90719999999999</v>
      </c>
      <c r="M2986" s="58">
        <v>209.90700000000001</v>
      </c>
      <c r="N2986" s="59"/>
      <c r="O2986" s="73">
        <f>+ROUND(M2986*N2986,2)</f>
        <v>0</v>
      </c>
    </row>
    <row r="2987" spans="1:15" x14ac:dyDescent="0.3">
      <c r="A2987" s="52">
        <v>11942</v>
      </c>
      <c r="B2987" s="53"/>
      <c r="C2987" s="72"/>
      <c r="D2987" s="76" t="s">
        <v>1796</v>
      </c>
      <c r="E2987" s="56"/>
      <c r="F2987" s="57">
        <v>1</v>
      </c>
      <c r="G2987" s="57">
        <v>7.9390000000000001</v>
      </c>
      <c r="H2987" s="57"/>
      <c r="I2987" s="57">
        <v>2.2999999999999998</v>
      </c>
      <c r="J2987" s="57"/>
      <c r="K2987" s="57">
        <f>PRODUCT(F2987:I2987)</f>
        <v>18.259699999999999</v>
      </c>
      <c r="L2987" s="57"/>
      <c r="M2987" s="58"/>
      <c r="N2987" s="59"/>
      <c r="O2987" s="73"/>
    </row>
    <row r="2988" spans="1:15" x14ac:dyDescent="0.3">
      <c r="A2988" s="52">
        <v>11943</v>
      </c>
      <c r="B2988" s="53"/>
      <c r="C2988" s="72"/>
      <c r="D2988" s="76" t="s">
        <v>1797</v>
      </c>
      <c r="E2988" s="56"/>
      <c r="F2988" s="57">
        <v>1</v>
      </c>
      <c r="G2988" s="57">
        <v>16.922999999999998</v>
      </c>
      <c r="H2988" s="57"/>
      <c r="I2988" s="57">
        <v>2.2999999999999998</v>
      </c>
      <c r="J2988" s="57"/>
      <c r="K2988" s="57">
        <f t="shared" ref="K2988:K2993" si="497">PRODUCT(F2988:I2988)</f>
        <v>38.922899999999991</v>
      </c>
      <c r="L2988" s="57"/>
      <c r="M2988" s="58"/>
      <c r="N2988" s="59"/>
      <c r="O2988" s="73"/>
    </row>
    <row r="2989" spans="1:15" x14ac:dyDescent="0.3">
      <c r="A2989" s="52">
        <v>11944</v>
      </c>
      <c r="B2989" s="53"/>
      <c r="C2989" s="72"/>
      <c r="D2989" s="76" t="s">
        <v>1798</v>
      </c>
      <c r="E2989" s="56"/>
      <c r="F2989" s="57">
        <v>1</v>
      </c>
      <c r="G2989" s="57">
        <v>14.191000000000001</v>
      </c>
      <c r="H2989" s="57"/>
      <c r="I2989" s="57">
        <v>2.2999999999999998</v>
      </c>
      <c r="J2989" s="57"/>
      <c r="K2989" s="57">
        <f t="shared" si="497"/>
        <v>32.639299999999999</v>
      </c>
      <c r="L2989" s="57"/>
      <c r="M2989" s="58"/>
      <c r="N2989" s="59"/>
      <c r="O2989" s="73"/>
    </row>
    <row r="2990" spans="1:15" x14ac:dyDescent="0.3">
      <c r="A2990" s="52">
        <v>11945</v>
      </c>
      <c r="B2990" s="53"/>
      <c r="C2990" s="72"/>
      <c r="D2990" s="76" t="s">
        <v>1799</v>
      </c>
      <c r="E2990" s="56"/>
      <c r="F2990" s="57">
        <v>1</v>
      </c>
      <c r="G2990" s="57">
        <v>12.381</v>
      </c>
      <c r="H2990" s="57"/>
      <c r="I2990" s="57">
        <v>2.2999999999999998</v>
      </c>
      <c r="J2990" s="57"/>
      <c r="K2990" s="57">
        <f t="shared" si="497"/>
        <v>28.476299999999998</v>
      </c>
      <c r="L2990" s="57"/>
      <c r="M2990" s="58"/>
      <c r="N2990" s="59"/>
      <c r="O2990" s="73"/>
    </row>
    <row r="2991" spans="1:15" x14ac:dyDescent="0.3">
      <c r="A2991" s="52">
        <v>11946</v>
      </c>
      <c r="B2991" s="53"/>
      <c r="C2991" s="72"/>
      <c r="D2991" s="76" t="s">
        <v>1800</v>
      </c>
      <c r="E2991" s="56"/>
      <c r="F2991" s="57">
        <v>1</v>
      </c>
      <c r="G2991" s="57">
        <v>23.991</v>
      </c>
      <c r="H2991" s="57"/>
      <c r="I2991" s="57">
        <v>2.2999999999999998</v>
      </c>
      <c r="J2991" s="57"/>
      <c r="K2991" s="57">
        <f t="shared" si="497"/>
        <v>55.179299999999998</v>
      </c>
      <c r="L2991" s="57"/>
      <c r="M2991" s="58"/>
      <c r="N2991" s="59"/>
      <c r="O2991" s="73"/>
    </row>
    <row r="2992" spans="1:15" x14ac:dyDescent="0.3">
      <c r="A2992" s="52">
        <v>11947</v>
      </c>
      <c r="B2992" s="53"/>
      <c r="C2992" s="72"/>
      <c r="D2992" s="76" t="s">
        <v>1801</v>
      </c>
      <c r="E2992" s="56"/>
      <c r="F2992" s="57">
        <v>1</v>
      </c>
      <c r="G2992" s="57">
        <v>7.968</v>
      </c>
      <c r="H2992" s="57"/>
      <c r="I2992" s="57">
        <v>2.2999999999999998</v>
      </c>
      <c r="J2992" s="57"/>
      <c r="K2992" s="57">
        <f t="shared" si="497"/>
        <v>18.3264</v>
      </c>
      <c r="L2992" s="57"/>
      <c r="M2992" s="58"/>
      <c r="N2992" s="59"/>
      <c r="O2992" s="73"/>
    </row>
    <row r="2993" spans="1:15" x14ac:dyDescent="0.3">
      <c r="A2993" s="52">
        <v>11948</v>
      </c>
      <c r="B2993" s="53"/>
      <c r="C2993" s="72"/>
      <c r="D2993" s="76" t="s">
        <v>1802</v>
      </c>
      <c r="E2993" s="56"/>
      <c r="F2993" s="57">
        <v>1</v>
      </c>
      <c r="G2993" s="57">
        <v>7.8710000000000004</v>
      </c>
      <c r="H2993" s="57"/>
      <c r="I2993" s="57">
        <v>2.2999999999999998</v>
      </c>
      <c r="J2993" s="57"/>
      <c r="K2993" s="57">
        <f t="shared" si="497"/>
        <v>18.103300000000001</v>
      </c>
      <c r="L2993" s="57"/>
      <c r="M2993" s="58"/>
      <c r="N2993" s="59"/>
      <c r="O2993" s="73"/>
    </row>
    <row r="2994" spans="1:15" ht="129.6" collapsed="1" x14ac:dyDescent="0.3">
      <c r="A2994" s="52">
        <v>11949</v>
      </c>
      <c r="B2994" s="53" t="s">
        <v>21</v>
      </c>
      <c r="C2994" s="72" t="s">
        <v>1803</v>
      </c>
      <c r="D2994" s="75" t="s">
        <v>331</v>
      </c>
      <c r="E2994" s="56" t="s">
        <v>36</v>
      </c>
      <c r="F2994" s="57"/>
      <c r="G2994" s="57"/>
      <c r="H2994" s="57"/>
      <c r="I2994" s="57"/>
      <c r="J2994" s="57"/>
      <c r="K2994" s="57"/>
      <c r="L2994" s="57">
        <f>SUM(K2995:K3005)</f>
        <v>681.14359999999999</v>
      </c>
      <c r="M2994" s="58">
        <v>681.14400000000001</v>
      </c>
      <c r="N2994" s="59"/>
      <c r="O2994" s="73">
        <f>+ROUND(M2994*N2994,2)</f>
        <v>0</v>
      </c>
    </row>
    <row r="2995" spans="1:15" x14ac:dyDescent="0.3">
      <c r="A2995" s="52">
        <v>11950</v>
      </c>
      <c r="B2995" s="53"/>
      <c r="C2995" s="72"/>
      <c r="D2995" s="76" t="s">
        <v>1804</v>
      </c>
      <c r="E2995" s="56"/>
      <c r="F2995" s="57">
        <v>2</v>
      </c>
      <c r="G2995" s="57">
        <v>35.753999999999998</v>
      </c>
      <c r="H2995" s="57"/>
      <c r="I2995" s="57"/>
      <c r="J2995" s="57"/>
      <c r="K2995" s="57">
        <f>PRODUCT(F2995:I2995)</f>
        <v>71.507999999999996</v>
      </c>
      <c r="L2995" s="57"/>
      <c r="M2995" s="58"/>
      <c r="N2995" s="59"/>
      <c r="O2995" s="73"/>
    </row>
    <row r="2996" spans="1:15" x14ac:dyDescent="0.3">
      <c r="A2996" s="52">
        <v>11951</v>
      </c>
      <c r="B2996" s="53"/>
      <c r="C2996" s="72"/>
      <c r="D2996" s="76" t="s">
        <v>1789</v>
      </c>
      <c r="E2996" s="56"/>
      <c r="F2996" s="57"/>
      <c r="G2996" s="57"/>
      <c r="H2996" s="57"/>
      <c r="I2996" s="57"/>
      <c r="J2996" s="57"/>
      <c r="K2996" s="57">
        <f>SUM(J2997:J2999)</f>
        <v>234.19130000000001</v>
      </c>
      <c r="L2996" s="57"/>
      <c r="M2996" s="58"/>
      <c r="N2996" s="59"/>
      <c r="O2996" s="73"/>
    </row>
    <row r="2997" spans="1:15" x14ac:dyDescent="0.3">
      <c r="A2997" s="52">
        <v>11952</v>
      </c>
      <c r="B2997" s="53"/>
      <c r="C2997" s="72"/>
      <c r="D2997" s="76"/>
      <c r="E2997" s="56"/>
      <c r="F2997" s="57">
        <v>1</v>
      </c>
      <c r="G2997" s="57">
        <v>37.408000000000001</v>
      </c>
      <c r="H2997" s="57"/>
      <c r="I2997" s="57">
        <v>2.2999999999999998</v>
      </c>
      <c r="J2997" s="57">
        <f>PRODUCT(F2997:I2997)</f>
        <v>86.038399999999996</v>
      </c>
      <c r="K2997" s="57"/>
      <c r="L2997" s="57"/>
      <c r="M2997" s="58"/>
      <c r="N2997" s="59"/>
      <c r="O2997" s="73"/>
    </row>
    <row r="2998" spans="1:15" x14ac:dyDescent="0.3">
      <c r="A2998" s="52">
        <v>11953</v>
      </c>
      <c r="B2998" s="53"/>
      <c r="C2998" s="72"/>
      <c r="D2998" s="76"/>
      <c r="E2998" s="56"/>
      <c r="F2998" s="57">
        <v>1</v>
      </c>
      <c r="G2998" s="57">
        <v>68.385000000000005</v>
      </c>
      <c r="H2998" s="57"/>
      <c r="I2998" s="57">
        <v>2.1</v>
      </c>
      <c r="J2998" s="57">
        <f>PRODUCT(F2998:I2998)</f>
        <v>143.60850000000002</v>
      </c>
      <c r="K2998" s="57"/>
      <c r="L2998" s="57"/>
      <c r="M2998" s="58"/>
      <c r="N2998" s="59"/>
      <c r="O2998" s="73"/>
    </row>
    <row r="2999" spans="1:15" x14ac:dyDescent="0.3">
      <c r="A2999" s="52">
        <v>11954</v>
      </c>
      <c r="B2999" s="53"/>
      <c r="C2999" s="72"/>
      <c r="D2999" s="76"/>
      <c r="E2999" s="56"/>
      <c r="F2999" s="57">
        <v>1</v>
      </c>
      <c r="G2999" s="57">
        <v>15.148</v>
      </c>
      <c r="H2999" s="57"/>
      <c r="I2999" s="57">
        <v>0.3</v>
      </c>
      <c r="J2999" s="57">
        <f>PRODUCT(F2999:I2999)</f>
        <v>4.5443999999999996</v>
      </c>
      <c r="K2999" s="57"/>
      <c r="L2999" s="57"/>
      <c r="M2999" s="58"/>
      <c r="N2999" s="59"/>
      <c r="O2999" s="73"/>
    </row>
    <row r="3000" spans="1:15" x14ac:dyDescent="0.3">
      <c r="A3000" s="52">
        <v>11955</v>
      </c>
      <c r="B3000" s="53"/>
      <c r="C3000" s="72"/>
      <c r="D3000" s="76" t="s">
        <v>1790</v>
      </c>
      <c r="E3000" s="56"/>
      <c r="F3000" s="57"/>
      <c r="G3000" s="57"/>
      <c r="H3000" s="57"/>
      <c r="I3000" s="57"/>
      <c r="J3000" s="57"/>
      <c r="K3000" s="57">
        <f>SUM(J3001:J3003)</f>
        <v>219.70179999999999</v>
      </c>
      <c r="L3000" s="57"/>
      <c r="M3000" s="58"/>
      <c r="N3000" s="59"/>
      <c r="O3000" s="73"/>
    </row>
    <row r="3001" spans="1:15" x14ac:dyDescent="0.3">
      <c r="A3001" s="52">
        <v>11956</v>
      </c>
      <c r="B3001" s="53"/>
      <c r="C3001" s="72"/>
      <c r="D3001" s="76"/>
      <c r="E3001" s="56"/>
      <c r="F3001" s="57">
        <v>1</v>
      </c>
      <c r="G3001" s="57">
        <v>42.53</v>
      </c>
      <c r="H3001" s="57"/>
      <c r="I3001" s="57">
        <v>2.2999999999999998</v>
      </c>
      <c r="J3001" s="57">
        <f>PRODUCT(F3001:I3001)</f>
        <v>97.818999999999988</v>
      </c>
      <c r="K3001" s="57"/>
      <c r="L3001" s="57"/>
      <c r="M3001" s="58"/>
      <c r="N3001" s="59"/>
      <c r="O3001" s="73"/>
    </row>
    <row r="3002" spans="1:15" x14ac:dyDescent="0.3">
      <c r="A3002" s="52">
        <v>11957</v>
      </c>
      <c r="B3002" s="53"/>
      <c r="C3002" s="72"/>
      <c r="D3002" s="76"/>
      <c r="E3002" s="56"/>
      <c r="F3002" s="57">
        <v>1</v>
      </c>
      <c r="G3002" s="57">
        <v>55.853000000000002</v>
      </c>
      <c r="H3002" s="57"/>
      <c r="I3002" s="57">
        <v>2.1</v>
      </c>
      <c r="J3002" s="57">
        <f>PRODUCT(F3002:I3002)</f>
        <v>117.29130000000001</v>
      </c>
      <c r="K3002" s="57"/>
      <c r="L3002" s="57"/>
      <c r="M3002" s="58"/>
      <c r="N3002" s="59"/>
      <c r="O3002" s="73"/>
    </row>
    <row r="3003" spans="1:15" x14ac:dyDescent="0.3">
      <c r="A3003" s="52">
        <v>11958</v>
      </c>
      <c r="B3003" s="53"/>
      <c r="C3003" s="72"/>
      <c r="D3003" s="76"/>
      <c r="E3003" s="56"/>
      <c r="F3003" s="57">
        <v>1</v>
      </c>
      <c r="G3003" s="57">
        <v>15.305</v>
      </c>
      <c r="H3003" s="57"/>
      <c r="I3003" s="57">
        <v>0.3</v>
      </c>
      <c r="J3003" s="57">
        <f>PRODUCT(F3003:I3003)</f>
        <v>4.5914999999999999</v>
      </c>
      <c r="K3003" s="57"/>
      <c r="L3003" s="57"/>
      <c r="M3003" s="58"/>
      <c r="N3003" s="59"/>
      <c r="O3003" s="73"/>
    </row>
    <row r="3004" spans="1:15" x14ac:dyDescent="0.3">
      <c r="A3004" s="52">
        <v>11959</v>
      </c>
      <c r="B3004" s="53"/>
      <c r="C3004" s="72"/>
      <c r="D3004" s="76" t="s">
        <v>1805</v>
      </c>
      <c r="E3004" s="56"/>
      <c r="F3004" s="57">
        <v>1</v>
      </c>
      <c r="G3004" s="57">
        <v>49.5</v>
      </c>
      <c r="H3004" s="57"/>
      <c r="I3004" s="57">
        <v>2.5</v>
      </c>
      <c r="J3004" s="57">
        <f>PRODUCT(F3004:I3004)</f>
        <v>123.75</v>
      </c>
      <c r="K3004" s="57">
        <f>PRODUCT(F3004:I3004)</f>
        <v>123.75</v>
      </c>
      <c r="L3004" s="57"/>
      <c r="M3004" s="58"/>
      <c r="N3004" s="59"/>
      <c r="O3004" s="73"/>
    </row>
    <row r="3005" spans="1:15" x14ac:dyDescent="0.3">
      <c r="A3005" s="52">
        <v>11960</v>
      </c>
      <c r="B3005" s="53"/>
      <c r="C3005" s="72"/>
      <c r="D3005" s="76" t="s">
        <v>1781</v>
      </c>
      <c r="E3005" s="56"/>
      <c r="F3005" s="57">
        <v>1</v>
      </c>
      <c r="G3005" s="57">
        <v>12.797000000000001</v>
      </c>
      <c r="H3005" s="57"/>
      <c r="I3005" s="57">
        <v>2.5</v>
      </c>
      <c r="J3005" s="57">
        <f>PRODUCT(F3005:I3005)</f>
        <v>31.9925</v>
      </c>
      <c r="K3005" s="57">
        <f>PRODUCT(F3005:I3005)</f>
        <v>31.9925</v>
      </c>
      <c r="L3005" s="57"/>
      <c r="M3005" s="58"/>
      <c r="N3005" s="59"/>
      <c r="O3005" s="73"/>
    </row>
    <row r="3006" spans="1:15" ht="115.2" collapsed="1" x14ac:dyDescent="0.3">
      <c r="A3006" s="52">
        <v>11961</v>
      </c>
      <c r="B3006" s="53" t="s">
        <v>21</v>
      </c>
      <c r="C3006" s="72" t="s">
        <v>1806</v>
      </c>
      <c r="D3006" s="75" t="s">
        <v>843</v>
      </c>
      <c r="E3006" s="56" t="s">
        <v>36</v>
      </c>
      <c r="F3006" s="57"/>
      <c r="G3006" s="57"/>
      <c r="H3006" s="57"/>
      <c r="I3006" s="57"/>
      <c r="J3006" s="57"/>
      <c r="K3006" s="57"/>
      <c r="L3006" s="57">
        <f>SUM(J3007:J3011)</f>
        <v>316.73430000000002</v>
      </c>
      <c r="M3006" s="58">
        <v>316.73430000000002</v>
      </c>
      <c r="N3006" s="59"/>
      <c r="O3006" s="73">
        <f>+ROUND(M3006*N3006,2)</f>
        <v>0</v>
      </c>
    </row>
    <row r="3007" spans="1:15" x14ac:dyDescent="0.3">
      <c r="A3007" s="52">
        <v>11962</v>
      </c>
      <c r="B3007" s="53"/>
      <c r="C3007" s="72"/>
      <c r="D3007" s="76" t="s">
        <v>1786</v>
      </c>
      <c r="E3007" s="56"/>
      <c r="F3007" s="57">
        <v>1</v>
      </c>
      <c r="G3007" s="57">
        <v>41.947000000000003</v>
      </c>
      <c r="H3007" s="57"/>
      <c r="I3007" s="57">
        <v>2.7</v>
      </c>
      <c r="J3007" s="57">
        <f t="shared" ref="J3007:J3011" si="498">PRODUCT(F3007:I3007)</f>
        <v>113.25690000000002</v>
      </c>
      <c r="K3007" s="57"/>
      <c r="L3007" s="57"/>
      <c r="M3007" s="58"/>
      <c r="N3007" s="59"/>
      <c r="O3007" s="73"/>
    </row>
    <row r="3008" spans="1:15" x14ac:dyDescent="0.3">
      <c r="A3008" s="52">
        <v>11963</v>
      </c>
      <c r="B3008" s="53"/>
      <c r="C3008" s="72"/>
      <c r="D3008" s="76" t="s">
        <v>1769</v>
      </c>
      <c r="E3008" s="56"/>
      <c r="F3008" s="57">
        <v>1</v>
      </c>
      <c r="G3008" s="57">
        <v>46.561999999999998</v>
      </c>
      <c r="H3008" s="57"/>
      <c r="I3008" s="57">
        <v>2.7</v>
      </c>
      <c r="J3008" s="57">
        <f t="shared" si="498"/>
        <v>125.7174</v>
      </c>
      <c r="K3008" s="57"/>
      <c r="L3008" s="57"/>
      <c r="M3008" s="58"/>
      <c r="N3008" s="59"/>
      <c r="O3008" s="73"/>
    </row>
    <row r="3009" spans="1:16" x14ac:dyDescent="0.3">
      <c r="A3009" s="52">
        <v>11964</v>
      </c>
      <c r="B3009" s="53"/>
      <c r="C3009" s="72"/>
      <c r="D3009" s="76" t="s">
        <v>1784</v>
      </c>
      <c r="E3009" s="56"/>
      <c r="F3009" s="57">
        <v>1</v>
      </c>
      <c r="G3009" s="57">
        <v>9.1999999999999993</v>
      </c>
      <c r="H3009" s="57"/>
      <c r="I3009" s="57">
        <v>2.7</v>
      </c>
      <c r="J3009" s="57">
        <f t="shared" si="498"/>
        <v>24.84</v>
      </c>
      <c r="K3009" s="57"/>
      <c r="L3009" s="57"/>
      <c r="M3009" s="58"/>
      <c r="N3009" s="59"/>
      <c r="O3009" s="73"/>
    </row>
    <row r="3010" spans="1:16" x14ac:dyDescent="0.3">
      <c r="A3010" s="52">
        <v>11965</v>
      </c>
      <c r="B3010" s="53"/>
      <c r="C3010" s="72"/>
      <c r="D3010" s="76" t="s">
        <v>1785</v>
      </c>
      <c r="E3010" s="56"/>
      <c r="F3010" s="57">
        <v>1</v>
      </c>
      <c r="G3010" s="57">
        <v>11.5</v>
      </c>
      <c r="H3010" s="57"/>
      <c r="I3010" s="57">
        <v>2.7</v>
      </c>
      <c r="J3010" s="57">
        <f t="shared" si="498"/>
        <v>31.05</v>
      </c>
      <c r="K3010" s="57"/>
      <c r="L3010" s="57"/>
      <c r="M3010" s="58"/>
      <c r="N3010" s="59"/>
      <c r="O3010" s="73"/>
    </row>
    <row r="3011" spans="1:16" x14ac:dyDescent="0.3">
      <c r="A3011" s="52">
        <v>11966</v>
      </c>
      <c r="B3011" s="53"/>
      <c r="C3011" s="72"/>
      <c r="D3011" s="76" t="s">
        <v>1807</v>
      </c>
      <c r="E3011" s="56"/>
      <c r="F3011" s="57">
        <v>1</v>
      </c>
      <c r="G3011" s="57">
        <v>8.1</v>
      </c>
      <c r="H3011" s="57"/>
      <c r="I3011" s="57">
        <v>2.7</v>
      </c>
      <c r="J3011" s="57">
        <f t="shared" si="498"/>
        <v>21.87</v>
      </c>
      <c r="K3011" s="57"/>
      <c r="L3011" s="57"/>
      <c r="M3011" s="58"/>
      <c r="N3011" s="59"/>
      <c r="O3011" s="73"/>
    </row>
    <row r="3012" spans="1:16" ht="115.2" collapsed="1" x14ac:dyDescent="0.3">
      <c r="A3012" s="52">
        <v>11967</v>
      </c>
      <c r="B3012" s="53" t="s">
        <v>21</v>
      </c>
      <c r="C3012" s="72" t="s">
        <v>1808</v>
      </c>
      <c r="D3012" s="75" t="s">
        <v>477</v>
      </c>
      <c r="E3012" s="56" t="s">
        <v>36</v>
      </c>
      <c r="F3012" s="57"/>
      <c r="G3012" s="57"/>
      <c r="H3012" s="57"/>
      <c r="I3012" s="57"/>
      <c r="J3012" s="57"/>
      <c r="K3012" s="57"/>
      <c r="L3012" s="57">
        <f>SUM(J3013:J3015)</f>
        <v>33.972300000000004</v>
      </c>
      <c r="M3012" s="58">
        <v>33.972300000000004</v>
      </c>
      <c r="N3012" s="59"/>
      <c r="O3012" s="73">
        <f>+ROUND(M3012*N3012,2)</f>
        <v>0</v>
      </c>
    </row>
    <row r="3013" spans="1:16" x14ac:dyDescent="0.3">
      <c r="A3013" s="52">
        <v>11968</v>
      </c>
      <c r="B3013" s="53"/>
      <c r="C3013" s="72"/>
      <c r="D3013" s="76" t="s">
        <v>1786</v>
      </c>
      <c r="E3013" s="56"/>
      <c r="F3013" s="57">
        <v>1</v>
      </c>
      <c r="G3013" s="57">
        <v>16.847999999999999</v>
      </c>
      <c r="H3013" s="57"/>
      <c r="I3013" s="57">
        <v>0.9</v>
      </c>
      <c r="J3013" s="57">
        <f t="shared" ref="J3013:J3015" si="499">PRODUCT(F3013:I3013)</f>
        <v>15.1632</v>
      </c>
      <c r="K3013" s="57"/>
      <c r="L3013" s="57"/>
      <c r="M3013" s="58"/>
      <c r="N3013" s="59"/>
      <c r="O3013" s="73"/>
    </row>
    <row r="3014" spans="1:16" x14ac:dyDescent="0.3">
      <c r="A3014" s="52">
        <v>11969</v>
      </c>
      <c r="B3014" s="53"/>
      <c r="C3014" s="72"/>
      <c r="D3014" s="76" t="s">
        <v>1769</v>
      </c>
      <c r="E3014" s="56"/>
      <c r="F3014" s="57">
        <v>1</v>
      </c>
      <c r="G3014" s="57">
        <v>17.798999999999999</v>
      </c>
      <c r="H3014" s="57"/>
      <c r="I3014" s="57">
        <v>0.9</v>
      </c>
      <c r="J3014" s="57">
        <f t="shared" si="499"/>
        <v>16.019100000000002</v>
      </c>
      <c r="K3014" s="57"/>
      <c r="L3014" s="57"/>
      <c r="M3014" s="58"/>
      <c r="N3014" s="59"/>
      <c r="O3014" s="73"/>
    </row>
    <row r="3015" spans="1:16" x14ac:dyDescent="0.3">
      <c r="A3015" s="52">
        <v>11970</v>
      </c>
      <c r="B3015" s="53"/>
      <c r="C3015" s="72"/>
      <c r="D3015" s="76" t="s">
        <v>1784</v>
      </c>
      <c r="E3015" s="56"/>
      <c r="F3015" s="57">
        <v>1</v>
      </c>
      <c r="G3015" s="57">
        <v>3.1</v>
      </c>
      <c r="H3015" s="57"/>
      <c r="I3015" s="57">
        <v>0.9</v>
      </c>
      <c r="J3015" s="57">
        <f t="shared" si="499"/>
        <v>2.79</v>
      </c>
      <c r="K3015" s="57"/>
      <c r="L3015" s="57"/>
      <c r="M3015" s="58"/>
      <c r="N3015" s="59"/>
      <c r="O3015" s="73"/>
    </row>
    <row r="3016" spans="1:16" ht="172.8" collapsed="1" x14ac:dyDescent="0.3">
      <c r="A3016" s="52">
        <v>11971</v>
      </c>
      <c r="B3016" s="53" t="s">
        <v>21</v>
      </c>
      <c r="C3016" s="72" t="s">
        <v>1809</v>
      </c>
      <c r="D3016" s="75" t="s">
        <v>480</v>
      </c>
      <c r="E3016" s="56" t="s">
        <v>36</v>
      </c>
      <c r="F3016" s="57"/>
      <c r="G3016" s="57"/>
      <c r="H3016" s="57"/>
      <c r="I3016" s="57"/>
      <c r="J3016" s="57"/>
      <c r="K3016" s="57"/>
      <c r="L3016" s="57">
        <f>SUM(J3017:J3019)</f>
        <v>67.944600000000008</v>
      </c>
      <c r="M3016" s="58">
        <v>67.944600000000008</v>
      </c>
      <c r="N3016" s="59"/>
      <c r="O3016" s="73">
        <f>+ROUND(M3016*N3016,2)</f>
        <v>0</v>
      </c>
    </row>
    <row r="3017" spans="1:16" x14ac:dyDescent="0.3">
      <c r="A3017" s="52">
        <v>11972</v>
      </c>
      <c r="B3017" s="53"/>
      <c r="C3017" s="72"/>
      <c r="D3017" s="76" t="s">
        <v>1786</v>
      </c>
      <c r="E3017" s="56"/>
      <c r="F3017" s="57">
        <v>1</v>
      </c>
      <c r="G3017" s="57">
        <v>16.847999999999999</v>
      </c>
      <c r="H3017" s="57"/>
      <c r="I3017" s="57">
        <v>1.8</v>
      </c>
      <c r="J3017" s="57">
        <f t="shared" ref="J3017:J3019" si="500">PRODUCT(F3017:I3017)</f>
        <v>30.3264</v>
      </c>
      <c r="K3017" s="57"/>
      <c r="L3017" s="57"/>
      <c r="M3017" s="58"/>
      <c r="N3017" s="59"/>
      <c r="O3017" s="73"/>
    </row>
    <row r="3018" spans="1:16" x14ac:dyDescent="0.3">
      <c r="A3018" s="52">
        <v>11973</v>
      </c>
      <c r="B3018" s="53"/>
      <c r="C3018" s="72"/>
      <c r="D3018" s="76" t="s">
        <v>1769</v>
      </c>
      <c r="E3018" s="56"/>
      <c r="F3018" s="57">
        <v>1</v>
      </c>
      <c r="G3018" s="57">
        <v>17.798999999999999</v>
      </c>
      <c r="H3018" s="57"/>
      <c r="I3018" s="57">
        <v>1.8</v>
      </c>
      <c r="J3018" s="57">
        <f t="shared" si="500"/>
        <v>32.038200000000003</v>
      </c>
      <c r="K3018" s="57"/>
      <c r="L3018" s="57"/>
      <c r="M3018" s="58"/>
      <c r="N3018" s="59"/>
      <c r="O3018" s="73"/>
    </row>
    <row r="3019" spans="1:16" x14ac:dyDescent="0.3">
      <c r="A3019" s="52">
        <v>11974</v>
      </c>
      <c r="B3019" s="53"/>
      <c r="C3019" s="72"/>
      <c r="D3019" s="76" t="s">
        <v>1784</v>
      </c>
      <c r="E3019" s="56"/>
      <c r="F3019" s="57">
        <v>1</v>
      </c>
      <c r="G3019" s="57">
        <v>3.1</v>
      </c>
      <c r="H3019" s="57"/>
      <c r="I3019" s="57">
        <v>1.8</v>
      </c>
      <c r="J3019" s="57">
        <f t="shared" si="500"/>
        <v>5.58</v>
      </c>
      <c r="K3019" s="57"/>
      <c r="L3019" s="57"/>
      <c r="M3019" s="58"/>
      <c r="N3019" s="59"/>
      <c r="O3019" s="73"/>
    </row>
    <row r="3020" spans="1:16" ht="92.25" customHeight="1" collapsed="1" x14ac:dyDescent="0.3">
      <c r="A3020" s="52">
        <v>11975</v>
      </c>
      <c r="B3020" s="53" t="s">
        <v>21</v>
      </c>
      <c r="C3020" s="72" t="s">
        <v>1810</v>
      </c>
      <c r="D3020" s="75" t="s">
        <v>342</v>
      </c>
      <c r="E3020" s="56" t="s">
        <v>36</v>
      </c>
      <c r="F3020" s="57"/>
      <c r="G3020" s="57"/>
      <c r="H3020" s="57"/>
      <c r="I3020" s="57"/>
      <c r="J3020" s="57"/>
      <c r="K3020" s="57"/>
      <c r="L3020" s="57">
        <f>+J3021</f>
        <v>80.932500000000005</v>
      </c>
      <c r="M3020" s="58">
        <v>80.932500000000005</v>
      </c>
      <c r="N3020" s="59"/>
      <c r="O3020" s="73">
        <f>+ROUND(M3020*N3020,2)</f>
        <v>0</v>
      </c>
    </row>
    <row r="3021" spans="1:16" x14ac:dyDescent="0.3">
      <c r="A3021" s="52">
        <v>11976</v>
      </c>
      <c r="B3021" s="53"/>
      <c r="C3021" s="72"/>
      <c r="D3021" s="76" t="s">
        <v>1811</v>
      </c>
      <c r="E3021" s="56"/>
      <c r="F3021" s="57">
        <v>1</v>
      </c>
      <c r="G3021" s="57">
        <v>29.975000000000001</v>
      </c>
      <c r="H3021" s="57"/>
      <c r="I3021" s="57">
        <v>2.7</v>
      </c>
      <c r="J3021" s="57">
        <f t="shared" ref="J3021" si="501">PRODUCT(F3021:I3021)</f>
        <v>80.932500000000005</v>
      </c>
      <c r="K3021" s="57"/>
      <c r="L3021" s="57"/>
      <c r="M3021" s="58"/>
      <c r="N3021" s="59"/>
      <c r="O3021" s="73"/>
    </row>
    <row r="3022" spans="1:16" x14ac:dyDescent="0.3">
      <c r="A3022" s="52">
        <v>11977</v>
      </c>
      <c r="B3022" s="53" t="s">
        <v>21</v>
      </c>
      <c r="C3022" s="54" t="s">
        <v>1812</v>
      </c>
      <c r="D3022" s="55" t="s">
        <v>70</v>
      </c>
      <c r="E3022" s="63"/>
      <c r="F3022" s="57"/>
      <c r="G3022" s="57"/>
      <c r="H3022" s="57"/>
      <c r="I3022" s="57"/>
      <c r="J3022" s="57"/>
      <c r="K3022" s="57"/>
      <c r="L3022" s="57"/>
      <c r="M3022" s="66"/>
      <c r="N3022" s="67"/>
      <c r="O3022" s="67"/>
      <c r="P3022" s="112"/>
    </row>
    <row r="3023" spans="1:16" ht="93.75" customHeight="1" x14ac:dyDescent="0.3">
      <c r="A3023" s="52">
        <v>11978</v>
      </c>
      <c r="B3023" s="53" t="s">
        <v>21</v>
      </c>
      <c r="C3023" s="72" t="s">
        <v>1813</v>
      </c>
      <c r="D3023" s="75" t="s">
        <v>1165</v>
      </c>
      <c r="E3023" s="63" t="s">
        <v>36</v>
      </c>
      <c r="F3023" s="57">
        <v>1</v>
      </c>
      <c r="G3023" s="57">
        <v>1469.14</v>
      </c>
      <c r="H3023" s="57"/>
      <c r="I3023" s="57"/>
      <c r="J3023" s="57">
        <f t="shared" ref="J3023" si="502">PRODUCT(F3023:I3023)</f>
        <v>1469.14</v>
      </c>
      <c r="K3023" s="57"/>
      <c r="L3023" s="57">
        <f>+J3023</f>
        <v>1469.14</v>
      </c>
      <c r="M3023" s="58">
        <v>1469.14</v>
      </c>
      <c r="N3023" s="59"/>
      <c r="O3023" s="73">
        <f>+ROUND(M3023*N3023,2)</f>
        <v>0</v>
      </c>
    </row>
    <row r="3024" spans="1:16" ht="129.6" collapsed="1" x14ac:dyDescent="0.3">
      <c r="A3024" s="52">
        <v>11979</v>
      </c>
      <c r="B3024" s="53" t="s">
        <v>21</v>
      </c>
      <c r="C3024" s="72" t="s">
        <v>1814</v>
      </c>
      <c r="D3024" s="75" t="s">
        <v>1167</v>
      </c>
      <c r="E3024" s="63" t="s">
        <v>36</v>
      </c>
      <c r="F3024" s="57"/>
      <c r="G3024" s="57"/>
      <c r="H3024" s="57"/>
      <c r="I3024" s="57"/>
      <c r="J3024" s="57"/>
      <c r="K3024" s="57"/>
      <c r="L3024" s="57">
        <f>SUM(J3025:J3025)</f>
        <v>64.902000000000001</v>
      </c>
      <c r="M3024" s="58">
        <v>64.902000000000001</v>
      </c>
      <c r="N3024" s="59"/>
      <c r="O3024" s="73">
        <f>+ROUND(M3024*N3024,2)</f>
        <v>0</v>
      </c>
    </row>
    <row r="3025" spans="1:15" x14ac:dyDescent="0.3">
      <c r="A3025" s="52">
        <v>11980</v>
      </c>
      <c r="B3025" s="53"/>
      <c r="C3025" s="72"/>
      <c r="D3025" s="74" t="s">
        <v>1815</v>
      </c>
      <c r="E3025" s="56"/>
      <c r="F3025" s="57">
        <v>1</v>
      </c>
      <c r="G3025" s="57">
        <v>64.902000000000001</v>
      </c>
      <c r="H3025" s="57"/>
      <c r="I3025" s="57"/>
      <c r="J3025" s="57">
        <f t="shared" ref="J3025" si="503">PRODUCT(F3025:I3025)</f>
        <v>64.902000000000001</v>
      </c>
      <c r="K3025" s="57"/>
      <c r="L3025" s="57"/>
      <c r="M3025" s="58"/>
      <c r="N3025" s="59"/>
      <c r="O3025" s="73"/>
    </row>
    <row r="3026" spans="1:15" ht="144" collapsed="1" x14ac:dyDescent="0.3">
      <c r="A3026" s="52">
        <v>11981</v>
      </c>
      <c r="B3026" s="53" t="s">
        <v>21</v>
      </c>
      <c r="C3026" s="72" t="s">
        <v>1816</v>
      </c>
      <c r="D3026" s="75" t="s">
        <v>1018</v>
      </c>
      <c r="E3026" s="63" t="s">
        <v>36</v>
      </c>
      <c r="F3026" s="57"/>
      <c r="G3026" s="57"/>
      <c r="H3026" s="57"/>
      <c r="I3026" s="57"/>
      <c r="J3026" s="57"/>
      <c r="K3026" s="57"/>
      <c r="L3026" s="57">
        <f>SUM(J3027:J3031)</f>
        <v>196.81</v>
      </c>
      <c r="M3026" s="58">
        <v>196.81</v>
      </c>
      <c r="N3026" s="59"/>
      <c r="O3026" s="73">
        <f>+ROUND(M3026*N3026,2)</f>
        <v>0</v>
      </c>
    </row>
    <row r="3027" spans="1:15" x14ac:dyDescent="0.3">
      <c r="A3027" s="52">
        <v>11982</v>
      </c>
      <c r="B3027" s="53"/>
      <c r="C3027" s="72"/>
      <c r="D3027" s="74" t="s">
        <v>1815</v>
      </c>
      <c r="E3027" s="56"/>
      <c r="F3027" s="57">
        <v>2</v>
      </c>
      <c r="G3027" s="57">
        <v>41.445</v>
      </c>
      <c r="H3027" s="57"/>
      <c r="I3027" s="57"/>
      <c r="J3027" s="57">
        <f t="shared" ref="J3027:J3031" si="504">PRODUCT(F3027:I3027)</f>
        <v>82.89</v>
      </c>
      <c r="K3027" s="57"/>
      <c r="L3027" s="57"/>
      <c r="M3027" s="58"/>
      <c r="N3027" s="59"/>
      <c r="O3027" s="73"/>
    </row>
    <row r="3028" spans="1:15" x14ac:dyDescent="0.3">
      <c r="A3028" s="52">
        <v>11983</v>
      </c>
      <c r="B3028" s="53"/>
      <c r="C3028" s="72"/>
      <c r="D3028" s="76" t="s">
        <v>1786</v>
      </c>
      <c r="E3028" s="56"/>
      <c r="F3028" s="57">
        <v>1</v>
      </c>
      <c r="G3028" s="57">
        <v>51.2</v>
      </c>
      <c r="H3028" s="57"/>
      <c r="I3028" s="57"/>
      <c r="J3028" s="57">
        <f t="shared" si="504"/>
        <v>51.2</v>
      </c>
      <c r="K3028" s="57"/>
      <c r="L3028" s="57"/>
      <c r="M3028" s="58"/>
      <c r="N3028" s="59"/>
      <c r="O3028" s="73"/>
    </row>
    <row r="3029" spans="1:15" x14ac:dyDescent="0.3">
      <c r="A3029" s="52">
        <v>11984</v>
      </c>
      <c r="B3029" s="53"/>
      <c r="C3029" s="72"/>
      <c r="D3029" s="76" t="s">
        <v>1769</v>
      </c>
      <c r="E3029" s="56"/>
      <c r="F3029" s="57">
        <v>1</v>
      </c>
      <c r="G3029" s="57">
        <v>52.48</v>
      </c>
      <c r="H3029" s="57"/>
      <c r="I3029" s="57"/>
      <c r="J3029" s="57">
        <f t="shared" si="504"/>
        <v>52.48</v>
      </c>
      <c r="K3029" s="57"/>
      <c r="L3029" s="57"/>
      <c r="M3029" s="58"/>
      <c r="N3029" s="59"/>
      <c r="O3029" s="73"/>
    </row>
    <row r="3030" spans="1:15" x14ac:dyDescent="0.3">
      <c r="A3030" s="52">
        <v>11985</v>
      </c>
      <c r="B3030" s="53"/>
      <c r="C3030" s="72"/>
      <c r="D3030" s="76" t="s">
        <v>1784</v>
      </c>
      <c r="E3030" s="56"/>
      <c r="F3030" s="57">
        <v>1</v>
      </c>
      <c r="G3030" s="57">
        <v>5.12</v>
      </c>
      <c r="H3030" s="57"/>
      <c r="I3030" s="57"/>
      <c r="J3030" s="57">
        <f t="shared" si="504"/>
        <v>5.12</v>
      </c>
      <c r="K3030" s="57"/>
      <c r="L3030" s="57"/>
      <c r="M3030" s="58"/>
      <c r="N3030" s="59"/>
      <c r="O3030" s="73"/>
    </row>
    <row r="3031" spans="1:15" x14ac:dyDescent="0.3">
      <c r="A3031" s="52">
        <v>11986</v>
      </c>
      <c r="B3031" s="53"/>
      <c r="C3031" s="72"/>
      <c r="D3031" s="76" t="s">
        <v>1785</v>
      </c>
      <c r="E3031" s="56"/>
      <c r="F3031" s="57">
        <v>1</v>
      </c>
      <c r="G3031" s="57">
        <v>5.12</v>
      </c>
      <c r="H3031" s="57"/>
      <c r="I3031" s="57"/>
      <c r="J3031" s="57">
        <f t="shared" si="504"/>
        <v>5.12</v>
      </c>
      <c r="K3031" s="57"/>
      <c r="L3031" s="57"/>
      <c r="M3031" s="58"/>
      <c r="N3031" s="59"/>
      <c r="O3031" s="73"/>
    </row>
    <row r="3032" spans="1:15" ht="86.4" collapsed="1" x14ac:dyDescent="0.3">
      <c r="A3032" s="52">
        <v>11987</v>
      </c>
      <c r="B3032" s="53" t="s">
        <v>21</v>
      </c>
      <c r="C3032" s="72" t="s">
        <v>1817</v>
      </c>
      <c r="D3032" s="75" t="s">
        <v>363</v>
      </c>
      <c r="E3032" s="63" t="s">
        <v>36</v>
      </c>
      <c r="F3032" s="57"/>
      <c r="G3032" s="57"/>
      <c r="H3032" s="57"/>
      <c r="I3032" s="57"/>
      <c r="J3032" s="57"/>
      <c r="K3032" s="57"/>
      <c r="L3032" s="57">
        <f>SUM(J3033:J3034)</f>
        <v>80.682999999999993</v>
      </c>
      <c r="M3032" s="58">
        <v>80.682999999999993</v>
      </c>
      <c r="N3032" s="59"/>
      <c r="O3032" s="73">
        <f>+ROUND(M3032*N3032,2)</f>
        <v>0</v>
      </c>
    </row>
    <row r="3033" spans="1:15" x14ac:dyDescent="0.3">
      <c r="A3033" s="52">
        <v>11988</v>
      </c>
      <c r="B3033" s="53"/>
      <c r="C3033" s="72"/>
      <c r="D3033" s="74" t="s">
        <v>1818</v>
      </c>
      <c r="E3033" s="56"/>
      <c r="F3033" s="57">
        <v>1</v>
      </c>
      <c r="G3033" s="57">
        <v>52.86</v>
      </c>
      <c r="H3033" s="57"/>
      <c r="I3033" s="57"/>
      <c r="J3033" s="57">
        <f t="shared" ref="J3033:J3034" si="505">PRODUCT(F3033:I3033)</f>
        <v>52.86</v>
      </c>
      <c r="K3033" s="57"/>
      <c r="L3033" s="57"/>
      <c r="M3033" s="58"/>
      <c r="N3033" s="59"/>
      <c r="O3033" s="73"/>
    </row>
    <row r="3034" spans="1:15" x14ac:dyDescent="0.3">
      <c r="A3034" s="52">
        <v>11989</v>
      </c>
      <c r="B3034" s="53"/>
      <c r="C3034" s="72"/>
      <c r="D3034" s="74" t="s">
        <v>1819</v>
      </c>
      <c r="E3034" s="56"/>
      <c r="F3034" s="57">
        <v>1</v>
      </c>
      <c r="G3034" s="57">
        <v>27.823</v>
      </c>
      <c r="H3034" s="57"/>
      <c r="I3034" s="57"/>
      <c r="J3034" s="57">
        <f t="shared" si="505"/>
        <v>27.823</v>
      </c>
      <c r="K3034" s="57"/>
      <c r="L3034" s="57"/>
      <c r="M3034" s="58"/>
      <c r="N3034" s="59"/>
      <c r="O3034" s="73"/>
    </row>
    <row r="3035" spans="1:15" ht="86.4" collapsed="1" x14ac:dyDescent="0.3">
      <c r="A3035" s="52">
        <v>11990</v>
      </c>
      <c r="B3035" s="53" t="s">
        <v>21</v>
      </c>
      <c r="C3035" s="72" t="s">
        <v>1820</v>
      </c>
      <c r="D3035" s="75" t="s">
        <v>859</v>
      </c>
      <c r="E3035" s="63" t="s">
        <v>36</v>
      </c>
      <c r="F3035" s="57"/>
      <c r="G3035" s="57"/>
      <c r="H3035" s="57"/>
      <c r="I3035" s="57"/>
      <c r="J3035" s="57"/>
      <c r="K3035" s="57"/>
      <c r="L3035" s="57">
        <f>SUM(J3036:J3036)</f>
        <v>118.133</v>
      </c>
      <c r="M3035" s="58">
        <v>118.133</v>
      </c>
      <c r="N3035" s="59"/>
      <c r="O3035" s="73">
        <f>+ROUND(M3035*N3035,2)</f>
        <v>0</v>
      </c>
    </row>
    <row r="3036" spans="1:15" x14ac:dyDescent="0.3">
      <c r="A3036" s="52">
        <v>11991</v>
      </c>
      <c r="B3036" s="53"/>
      <c r="C3036" s="72"/>
      <c r="D3036" s="74" t="s">
        <v>1821</v>
      </c>
      <c r="E3036" s="63"/>
      <c r="F3036" s="57">
        <v>1</v>
      </c>
      <c r="G3036" s="57">
        <v>118.133</v>
      </c>
      <c r="H3036" s="57"/>
      <c r="I3036" s="57"/>
      <c r="J3036" s="57">
        <f>PRODUCT(F3036:I3036)</f>
        <v>118.133</v>
      </c>
      <c r="K3036" s="57"/>
      <c r="L3036" s="57"/>
      <c r="M3036" s="58"/>
      <c r="N3036" s="59"/>
      <c r="O3036" s="73"/>
    </row>
    <row r="3037" spans="1:15" ht="86.4" collapsed="1" x14ac:dyDescent="0.3">
      <c r="A3037" s="52">
        <v>11992</v>
      </c>
      <c r="B3037" s="53" t="s">
        <v>21</v>
      </c>
      <c r="C3037" s="72" t="s">
        <v>1822</v>
      </c>
      <c r="D3037" s="75" t="s">
        <v>371</v>
      </c>
      <c r="E3037" s="63" t="s">
        <v>36</v>
      </c>
      <c r="F3037" s="57"/>
      <c r="G3037" s="57"/>
      <c r="H3037" s="57"/>
      <c r="I3037" s="57"/>
      <c r="J3037" s="57"/>
      <c r="K3037" s="57"/>
      <c r="L3037" s="57">
        <f>SUM(J3038:J3040)</f>
        <v>230.26999999999998</v>
      </c>
      <c r="M3037" s="58">
        <v>230.26999999999998</v>
      </c>
      <c r="N3037" s="59"/>
      <c r="O3037" s="73">
        <f>+ROUND(M3037*N3037,2)</f>
        <v>0</v>
      </c>
    </row>
    <row r="3038" spans="1:15" x14ac:dyDescent="0.3">
      <c r="A3038" s="52">
        <v>11993</v>
      </c>
      <c r="B3038" s="53"/>
      <c r="C3038" s="72"/>
      <c r="D3038" s="74" t="s">
        <v>1823</v>
      </c>
      <c r="E3038" s="56"/>
      <c r="F3038" s="57">
        <v>1</v>
      </c>
      <c r="G3038" s="57">
        <f>52.86+9.963</f>
        <v>62.823</v>
      </c>
      <c r="H3038" s="57"/>
      <c r="I3038" s="57"/>
      <c r="J3038" s="57">
        <f t="shared" ref="J3038:J3040" si="506">PRODUCT(F3038:I3038)</f>
        <v>62.823</v>
      </c>
      <c r="K3038" s="57"/>
      <c r="L3038" s="57"/>
      <c r="M3038" s="58"/>
      <c r="N3038" s="59"/>
      <c r="O3038" s="73"/>
    </row>
    <row r="3039" spans="1:15" x14ac:dyDescent="0.3">
      <c r="A3039" s="52">
        <v>11994</v>
      </c>
      <c r="B3039" s="53"/>
      <c r="C3039" s="72"/>
      <c r="D3039" s="74" t="s">
        <v>1824</v>
      </c>
      <c r="E3039" s="56"/>
      <c r="F3039" s="57">
        <v>1</v>
      </c>
      <c r="G3039" s="57">
        <f>27.823+21.491</f>
        <v>49.314</v>
      </c>
      <c r="H3039" s="57"/>
      <c r="I3039" s="57"/>
      <c r="J3039" s="57">
        <f t="shared" si="506"/>
        <v>49.314</v>
      </c>
      <c r="K3039" s="57"/>
      <c r="L3039" s="57"/>
      <c r="M3039" s="58"/>
      <c r="N3039" s="59"/>
      <c r="O3039" s="73"/>
    </row>
    <row r="3040" spans="1:15" x14ac:dyDescent="0.3">
      <c r="A3040" s="52">
        <v>11995</v>
      </c>
      <c r="B3040" s="53"/>
      <c r="C3040" s="72"/>
      <c r="D3040" s="74" t="s">
        <v>1821</v>
      </c>
      <c r="E3040" s="56"/>
      <c r="F3040" s="57">
        <v>1</v>
      </c>
      <c r="G3040" s="57">
        <v>118.133</v>
      </c>
      <c r="H3040" s="57"/>
      <c r="I3040" s="57"/>
      <c r="J3040" s="57">
        <f t="shared" si="506"/>
        <v>118.133</v>
      </c>
      <c r="K3040" s="57"/>
      <c r="L3040" s="57"/>
      <c r="M3040" s="58"/>
      <c r="N3040" s="59"/>
      <c r="O3040" s="73"/>
    </row>
    <row r="3041" spans="1:15" ht="168.75" customHeight="1" collapsed="1" x14ac:dyDescent="0.3">
      <c r="A3041" s="52">
        <v>11996</v>
      </c>
      <c r="B3041" s="53" t="s">
        <v>21</v>
      </c>
      <c r="C3041" s="72" t="s">
        <v>1825</v>
      </c>
      <c r="D3041" s="75" t="s">
        <v>1826</v>
      </c>
      <c r="E3041" s="63" t="s">
        <v>312</v>
      </c>
      <c r="F3041" s="57"/>
      <c r="G3041" s="57"/>
      <c r="H3041" s="57"/>
      <c r="I3041" s="57"/>
      <c r="J3041" s="57"/>
      <c r="K3041" s="57"/>
      <c r="L3041" s="57">
        <f>SUM(J3042:J3043)</f>
        <v>910</v>
      </c>
      <c r="M3041" s="58">
        <v>910</v>
      </c>
      <c r="N3041" s="59"/>
      <c r="O3041" s="73">
        <f>+ROUND(M3041*N3041,2)</f>
        <v>0</v>
      </c>
    </row>
    <row r="3042" spans="1:15" x14ac:dyDescent="0.3">
      <c r="A3042" s="52">
        <v>11997</v>
      </c>
      <c r="B3042" s="53"/>
      <c r="C3042" s="72"/>
      <c r="D3042" s="74" t="s">
        <v>1823</v>
      </c>
      <c r="E3042" s="56"/>
      <c r="F3042" s="57">
        <v>1</v>
      </c>
      <c r="G3042" s="57">
        <v>455</v>
      </c>
      <c r="H3042" s="57"/>
      <c r="I3042" s="57"/>
      <c r="J3042" s="57">
        <f t="shared" ref="J3042:J3043" si="507">PRODUCT(F3042:I3042)</f>
        <v>455</v>
      </c>
      <c r="K3042" s="57"/>
      <c r="L3042" s="57"/>
      <c r="M3042" s="58"/>
      <c r="N3042" s="59"/>
      <c r="O3042" s="73"/>
    </row>
    <row r="3043" spans="1:15" x14ac:dyDescent="0.3">
      <c r="A3043" s="52">
        <v>11998</v>
      </c>
      <c r="B3043" s="53"/>
      <c r="C3043" s="72"/>
      <c r="D3043" s="74" t="s">
        <v>1824</v>
      </c>
      <c r="E3043" s="56"/>
      <c r="F3043" s="57">
        <v>1</v>
      </c>
      <c r="G3043" s="57">
        <v>455</v>
      </c>
      <c r="H3043" s="57"/>
      <c r="I3043" s="57"/>
      <c r="J3043" s="57">
        <f t="shared" si="507"/>
        <v>455</v>
      </c>
      <c r="K3043" s="57"/>
      <c r="L3043" s="57"/>
      <c r="M3043" s="58"/>
      <c r="N3043" s="59"/>
      <c r="O3043" s="73"/>
    </row>
    <row r="3044" spans="1:15" x14ac:dyDescent="0.3">
      <c r="A3044" s="52">
        <v>11999</v>
      </c>
      <c r="B3044" s="53" t="s">
        <v>21</v>
      </c>
      <c r="C3044" s="54" t="s">
        <v>1827</v>
      </c>
      <c r="D3044" s="55" t="s">
        <v>74</v>
      </c>
      <c r="E3044" s="63"/>
      <c r="F3044" s="57"/>
      <c r="G3044" s="57"/>
      <c r="H3044" s="57"/>
      <c r="I3044" s="57"/>
      <c r="J3044" s="57"/>
      <c r="K3044" s="57"/>
      <c r="L3044" s="57"/>
      <c r="M3044" s="66"/>
      <c r="N3044" s="67"/>
      <c r="O3044" s="67"/>
    </row>
    <row r="3045" spans="1:15" ht="172.8" collapsed="1" x14ac:dyDescent="0.3">
      <c r="A3045" s="52">
        <v>12000</v>
      </c>
      <c r="B3045" s="53" t="s">
        <v>21</v>
      </c>
      <c r="C3045" s="72" t="s">
        <v>1828</v>
      </c>
      <c r="D3045" s="75" t="s">
        <v>76</v>
      </c>
      <c r="E3045" s="63" t="s">
        <v>36</v>
      </c>
      <c r="F3045" s="57"/>
      <c r="G3045" s="57"/>
      <c r="H3045" s="57"/>
      <c r="I3045" s="57"/>
      <c r="J3045" s="57"/>
      <c r="K3045" s="57"/>
      <c r="L3045" s="57">
        <f>SUM(J3046:J3047)</f>
        <v>431.4</v>
      </c>
      <c r="M3045" s="58">
        <v>431.4</v>
      </c>
      <c r="N3045" s="59"/>
      <c r="O3045" s="73">
        <f>+ROUND(M3045*N3045,2)</f>
        <v>0</v>
      </c>
    </row>
    <row r="3046" spans="1:15" x14ac:dyDescent="0.3">
      <c r="A3046" s="52">
        <v>12001</v>
      </c>
      <c r="B3046" s="53"/>
      <c r="C3046" s="72"/>
      <c r="D3046" s="76" t="s">
        <v>1829</v>
      </c>
      <c r="E3046" s="56"/>
      <c r="F3046" s="57">
        <v>1</v>
      </c>
      <c r="G3046" s="57">
        <v>140.928</v>
      </c>
      <c r="H3046" s="57"/>
      <c r="I3046" s="57"/>
      <c r="J3046" s="57">
        <f t="shared" ref="J3046:J3047" si="508">PRODUCT(F3046:I3046)</f>
        <v>140.928</v>
      </c>
      <c r="K3046" s="57"/>
      <c r="L3046" s="57"/>
      <c r="M3046" s="58"/>
      <c r="N3046" s="59"/>
      <c r="O3046" s="73"/>
    </row>
    <row r="3047" spans="1:15" x14ac:dyDescent="0.3">
      <c r="A3047" s="52">
        <v>12002</v>
      </c>
      <c r="B3047" s="53"/>
      <c r="C3047" s="72"/>
      <c r="D3047" s="74" t="s">
        <v>1821</v>
      </c>
      <c r="E3047" s="56"/>
      <c r="F3047" s="57">
        <v>1</v>
      </c>
      <c r="G3047" s="57">
        <v>290.47199999999998</v>
      </c>
      <c r="H3047" s="57"/>
      <c r="I3047" s="57"/>
      <c r="J3047" s="57">
        <f t="shared" si="508"/>
        <v>290.47199999999998</v>
      </c>
      <c r="K3047" s="57"/>
      <c r="L3047" s="57"/>
      <c r="M3047" s="58"/>
      <c r="N3047" s="59"/>
      <c r="O3047" s="73"/>
    </row>
    <row r="3048" spans="1:15" ht="129.6" collapsed="1" x14ac:dyDescent="0.3">
      <c r="A3048" s="52">
        <v>12003</v>
      </c>
      <c r="B3048" s="53" t="s">
        <v>21</v>
      </c>
      <c r="C3048" s="72" t="s">
        <v>1830</v>
      </c>
      <c r="D3048" s="75" t="s">
        <v>868</v>
      </c>
      <c r="E3048" s="63" t="s">
        <v>36</v>
      </c>
      <c r="F3048" s="57"/>
      <c r="G3048" s="57"/>
      <c r="H3048" s="57"/>
      <c r="I3048" s="57"/>
      <c r="J3048" s="57"/>
      <c r="K3048" s="57"/>
      <c r="L3048" s="57">
        <f>+J3049</f>
        <v>73.927999999999997</v>
      </c>
      <c r="M3048" s="58">
        <v>73.927999999999997</v>
      </c>
      <c r="N3048" s="59"/>
      <c r="O3048" s="73">
        <f>+ROUND(M3048*N3048,2)</f>
        <v>0</v>
      </c>
    </row>
    <row r="3049" spans="1:15" x14ac:dyDescent="0.3">
      <c r="A3049" s="52">
        <v>12004</v>
      </c>
      <c r="B3049" s="53"/>
      <c r="C3049" s="72"/>
      <c r="D3049" s="76" t="s">
        <v>1831</v>
      </c>
      <c r="E3049" s="56"/>
      <c r="F3049" s="57">
        <v>1</v>
      </c>
      <c r="G3049" s="57">
        <v>73.927999999999997</v>
      </c>
      <c r="H3049" s="57"/>
      <c r="I3049" s="57"/>
      <c r="J3049" s="57">
        <f t="shared" ref="J3049" si="509">PRODUCT(F3049:I3049)</f>
        <v>73.927999999999997</v>
      </c>
      <c r="K3049" s="57"/>
      <c r="L3049" s="57"/>
      <c r="M3049" s="58"/>
      <c r="N3049" s="59"/>
      <c r="O3049" s="73"/>
    </row>
    <row r="3050" spans="1:15" ht="72" collapsed="1" x14ac:dyDescent="0.3">
      <c r="A3050" s="52">
        <v>12005</v>
      </c>
      <c r="B3050" s="53" t="s">
        <v>21</v>
      </c>
      <c r="C3050" s="72" t="s">
        <v>1832</v>
      </c>
      <c r="D3050" s="75" t="s">
        <v>1833</v>
      </c>
      <c r="E3050" s="63" t="s">
        <v>36</v>
      </c>
      <c r="F3050" s="57"/>
      <c r="G3050" s="57"/>
      <c r="H3050" s="57"/>
      <c r="I3050" s="57"/>
      <c r="J3050" s="57"/>
      <c r="K3050" s="57"/>
      <c r="L3050" s="57">
        <f>SUM(J3051:J3052)</f>
        <v>1356.98</v>
      </c>
      <c r="M3050" s="58">
        <v>1356.98</v>
      </c>
      <c r="N3050" s="59"/>
      <c r="O3050" s="73">
        <f>+ROUND(M3050*N3050,2)</f>
        <v>0</v>
      </c>
    </row>
    <row r="3051" spans="1:15" x14ac:dyDescent="0.3">
      <c r="A3051" s="52">
        <v>12006</v>
      </c>
      <c r="B3051" s="53"/>
      <c r="C3051" s="72"/>
      <c r="D3051" s="76" t="s">
        <v>1834</v>
      </c>
      <c r="E3051" s="56"/>
      <c r="F3051" s="57">
        <v>1</v>
      </c>
      <c r="G3051" s="57">
        <v>1313.088</v>
      </c>
      <c r="H3051" s="57"/>
      <c r="I3051" s="57"/>
      <c r="J3051" s="57">
        <f t="shared" ref="J3051:J3052" si="510">PRODUCT(F3051:I3051)</f>
        <v>1313.088</v>
      </c>
      <c r="K3051" s="57"/>
      <c r="L3051" s="57"/>
      <c r="M3051" s="58"/>
      <c r="N3051" s="59"/>
      <c r="O3051" s="73"/>
    </row>
    <row r="3052" spans="1:15" x14ac:dyDescent="0.3">
      <c r="A3052" s="52">
        <v>12007</v>
      </c>
      <c r="B3052" s="53"/>
      <c r="C3052" s="72"/>
      <c r="D3052" s="76" t="s">
        <v>1835</v>
      </c>
      <c r="E3052" s="56"/>
      <c r="F3052" s="57">
        <v>4</v>
      </c>
      <c r="G3052" s="57">
        <v>10.973000000000001</v>
      </c>
      <c r="H3052" s="57"/>
      <c r="I3052" s="57"/>
      <c r="J3052" s="57">
        <f t="shared" si="510"/>
        <v>43.892000000000003</v>
      </c>
      <c r="K3052" s="57"/>
      <c r="L3052" s="57"/>
      <c r="M3052" s="58"/>
      <c r="N3052" s="59"/>
      <c r="O3052" s="73"/>
    </row>
    <row r="3053" spans="1:15" ht="144" collapsed="1" x14ac:dyDescent="0.3">
      <c r="A3053" s="52">
        <v>12008</v>
      </c>
      <c r="B3053" s="53" t="s">
        <v>21</v>
      </c>
      <c r="C3053" s="72" t="s">
        <v>1836</v>
      </c>
      <c r="D3053" s="75" t="s">
        <v>1837</v>
      </c>
      <c r="E3053" s="63" t="s">
        <v>36</v>
      </c>
      <c r="F3053" s="57"/>
      <c r="G3053" s="57"/>
      <c r="H3053" s="57"/>
      <c r="I3053" s="57"/>
      <c r="J3053" s="57"/>
      <c r="K3053" s="57"/>
      <c r="L3053" s="57">
        <f>SUM(J3054:J3059)</f>
        <v>174.648</v>
      </c>
      <c r="M3053" s="58">
        <v>174.648</v>
      </c>
      <c r="N3053" s="59"/>
      <c r="O3053" s="73">
        <f>+ROUND(M3053*N3053,2)</f>
        <v>0</v>
      </c>
    </row>
    <row r="3054" spans="1:15" x14ac:dyDescent="0.3">
      <c r="A3054" s="52">
        <v>12009</v>
      </c>
      <c r="B3054" s="53"/>
      <c r="C3054" s="72"/>
      <c r="D3054" s="76" t="s">
        <v>1786</v>
      </c>
      <c r="E3054" s="63"/>
      <c r="F3054" s="57">
        <v>1</v>
      </c>
      <c r="G3054" s="57">
        <v>55.62</v>
      </c>
      <c r="H3054" s="57"/>
      <c r="I3054" s="57"/>
      <c r="J3054" s="57">
        <f t="shared" ref="J3054:J3059" si="511">PRODUCT(F3054:I3054)</f>
        <v>55.62</v>
      </c>
      <c r="K3054" s="57"/>
      <c r="L3054" s="57"/>
      <c r="M3054" s="58"/>
      <c r="N3054" s="59"/>
      <c r="O3054" s="73"/>
    </row>
    <row r="3055" spans="1:15" x14ac:dyDescent="0.3">
      <c r="A3055" s="52">
        <v>12010</v>
      </c>
      <c r="B3055" s="53"/>
      <c r="C3055" s="72"/>
      <c r="D3055" s="76" t="s">
        <v>1769</v>
      </c>
      <c r="E3055" s="63"/>
      <c r="F3055" s="57">
        <v>1</v>
      </c>
      <c r="G3055" s="57">
        <v>59.124000000000002</v>
      </c>
      <c r="H3055" s="57"/>
      <c r="I3055" s="57"/>
      <c r="J3055" s="57">
        <f t="shared" si="511"/>
        <v>59.124000000000002</v>
      </c>
      <c r="K3055" s="57"/>
      <c r="L3055" s="57"/>
      <c r="M3055" s="58"/>
      <c r="N3055" s="59"/>
      <c r="O3055" s="73"/>
    </row>
    <row r="3056" spans="1:15" x14ac:dyDescent="0.3">
      <c r="A3056" s="52">
        <v>12011</v>
      </c>
      <c r="B3056" s="53"/>
      <c r="C3056" s="72"/>
      <c r="D3056" s="76" t="s">
        <v>1784</v>
      </c>
      <c r="E3056" s="63"/>
      <c r="F3056" s="57">
        <v>1</v>
      </c>
      <c r="G3056" s="57">
        <v>8.9990000000000006</v>
      </c>
      <c r="H3056" s="57"/>
      <c r="I3056" s="57"/>
      <c r="J3056" s="57">
        <f t="shared" si="511"/>
        <v>8.9990000000000006</v>
      </c>
      <c r="K3056" s="57"/>
      <c r="L3056" s="57"/>
      <c r="M3056" s="58"/>
      <c r="N3056" s="59"/>
      <c r="O3056" s="73"/>
    </row>
    <row r="3057" spans="1:15" x14ac:dyDescent="0.3">
      <c r="A3057" s="52">
        <v>12012</v>
      </c>
      <c r="B3057" s="53"/>
      <c r="C3057" s="72"/>
      <c r="D3057" s="76" t="s">
        <v>1785</v>
      </c>
      <c r="E3057" s="63"/>
      <c r="F3057" s="57">
        <v>1</v>
      </c>
      <c r="G3057" s="57">
        <v>10.923999999999999</v>
      </c>
      <c r="H3057" s="57"/>
      <c r="I3057" s="57"/>
      <c r="J3057" s="57">
        <f t="shared" si="511"/>
        <v>10.923999999999999</v>
      </c>
      <c r="K3057" s="57"/>
      <c r="L3057" s="57"/>
      <c r="M3057" s="58"/>
      <c r="N3057" s="59"/>
      <c r="O3057" s="73"/>
    </row>
    <row r="3058" spans="1:15" x14ac:dyDescent="0.3">
      <c r="A3058" s="52">
        <v>12013</v>
      </c>
      <c r="B3058" s="53"/>
      <c r="C3058" s="72"/>
      <c r="D3058" s="76" t="s">
        <v>1807</v>
      </c>
      <c r="E3058" s="63"/>
      <c r="F3058" s="57">
        <v>1</v>
      </c>
      <c r="G3058" s="57">
        <v>5.7</v>
      </c>
      <c r="H3058" s="57"/>
      <c r="I3058" s="57"/>
      <c r="J3058" s="57">
        <f t="shared" si="511"/>
        <v>5.7</v>
      </c>
      <c r="K3058" s="57"/>
      <c r="L3058" s="57"/>
      <c r="M3058" s="58"/>
      <c r="N3058" s="59"/>
      <c r="O3058" s="73"/>
    </row>
    <row r="3059" spans="1:15" x14ac:dyDescent="0.3">
      <c r="A3059" s="52">
        <v>12014</v>
      </c>
      <c r="B3059" s="53"/>
      <c r="C3059" s="72"/>
      <c r="D3059" s="74" t="s">
        <v>838</v>
      </c>
      <c r="E3059" s="63"/>
      <c r="F3059" s="57">
        <v>1</v>
      </c>
      <c r="G3059" s="57">
        <v>34.280999999999999</v>
      </c>
      <c r="H3059" s="57"/>
      <c r="I3059" s="57"/>
      <c r="J3059" s="57">
        <f t="shared" si="511"/>
        <v>34.280999999999999</v>
      </c>
      <c r="K3059" s="57"/>
      <c r="L3059" s="57"/>
      <c r="M3059" s="58"/>
      <c r="N3059" s="59"/>
      <c r="O3059" s="73"/>
    </row>
    <row r="3060" spans="1:15" ht="144" x14ac:dyDescent="0.3">
      <c r="A3060" s="52">
        <v>12015</v>
      </c>
      <c r="B3060" s="53" t="s">
        <v>21</v>
      </c>
      <c r="C3060" s="72" t="s">
        <v>1838</v>
      </c>
      <c r="D3060" s="75" t="s">
        <v>159</v>
      </c>
      <c r="E3060" s="63" t="s">
        <v>36</v>
      </c>
      <c r="F3060" s="57"/>
      <c r="G3060" s="57"/>
      <c r="H3060" s="57"/>
      <c r="I3060" s="57"/>
      <c r="J3060" s="57"/>
      <c r="K3060" s="57"/>
      <c r="L3060" s="57">
        <f>SUM(J3061:J3063)</f>
        <v>60.738</v>
      </c>
      <c r="M3060" s="58">
        <v>60.738</v>
      </c>
      <c r="N3060" s="59"/>
      <c r="O3060" s="73">
        <f>+ROUND(M3060*N3060,2)</f>
        <v>0</v>
      </c>
    </row>
    <row r="3061" spans="1:15" x14ac:dyDescent="0.3">
      <c r="A3061" s="52">
        <v>12016</v>
      </c>
      <c r="B3061" s="53" t="s">
        <v>21</v>
      </c>
      <c r="C3061" s="72"/>
      <c r="D3061" s="76" t="s">
        <v>1786</v>
      </c>
      <c r="E3061" s="63"/>
      <c r="F3061" s="57">
        <v>1</v>
      </c>
      <c r="G3061" s="57">
        <v>26.053999999999998</v>
      </c>
      <c r="H3061" s="57"/>
      <c r="I3061" s="57"/>
      <c r="J3061" s="57">
        <f>PRODUCT(F3061:I3061)</f>
        <v>26.053999999999998</v>
      </c>
      <c r="K3061" s="57"/>
      <c r="L3061" s="57"/>
      <c r="M3061" s="58"/>
      <c r="N3061" s="59"/>
      <c r="O3061" s="73"/>
    </row>
    <row r="3062" spans="1:15" x14ac:dyDescent="0.3">
      <c r="A3062" s="52">
        <v>12017</v>
      </c>
      <c r="B3062" s="53" t="s">
        <v>21</v>
      </c>
      <c r="C3062" s="72"/>
      <c r="D3062" s="76" t="s">
        <v>1769</v>
      </c>
      <c r="E3062" s="63"/>
      <c r="F3062" s="57">
        <v>1</v>
      </c>
      <c r="G3062" s="57">
        <v>31.533000000000001</v>
      </c>
      <c r="H3062" s="57"/>
      <c r="I3062" s="57"/>
      <c r="J3062" s="57">
        <f>PRODUCT(F3062:I3062)</f>
        <v>31.533000000000001</v>
      </c>
      <c r="K3062" s="57"/>
      <c r="L3062" s="57"/>
      <c r="M3062" s="58"/>
      <c r="N3062" s="59"/>
      <c r="O3062" s="73"/>
    </row>
    <row r="3063" spans="1:15" x14ac:dyDescent="0.3">
      <c r="A3063" s="52">
        <v>12018</v>
      </c>
      <c r="B3063" s="53" t="s">
        <v>21</v>
      </c>
      <c r="C3063" s="72"/>
      <c r="D3063" s="76" t="s">
        <v>1784</v>
      </c>
      <c r="E3063" s="63"/>
      <c r="F3063" s="57">
        <v>1</v>
      </c>
      <c r="G3063" s="57">
        <v>3.1509999999999998</v>
      </c>
      <c r="H3063" s="57"/>
      <c r="I3063" s="57"/>
      <c r="J3063" s="57">
        <f>PRODUCT(F3063:I3063)</f>
        <v>3.1509999999999998</v>
      </c>
      <c r="K3063" s="57"/>
      <c r="L3063" s="57"/>
      <c r="M3063" s="58"/>
      <c r="N3063" s="59"/>
      <c r="O3063" s="73"/>
    </row>
    <row r="3064" spans="1:15" ht="158.4" collapsed="1" x14ac:dyDescent="0.3">
      <c r="A3064" s="52">
        <v>12019</v>
      </c>
      <c r="B3064" s="53" t="s">
        <v>21</v>
      </c>
      <c r="C3064" s="72" t="s">
        <v>1839</v>
      </c>
      <c r="D3064" s="75" t="s">
        <v>161</v>
      </c>
      <c r="E3064" s="63" t="s">
        <v>36</v>
      </c>
      <c r="F3064" s="57"/>
      <c r="G3064" s="57"/>
      <c r="H3064" s="57"/>
      <c r="I3064" s="57"/>
      <c r="J3064" s="57"/>
      <c r="K3064" s="57"/>
      <c r="L3064" s="57">
        <f>SUM(J3065:J3071)</f>
        <v>87.887999999999991</v>
      </c>
      <c r="M3064" s="58">
        <v>87.887999999999991</v>
      </c>
      <c r="N3064" s="59"/>
      <c r="O3064" s="73">
        <f>+ROUND(M3064*N3064,2)</f>
        <v>0</v>
      </c>
    </row>
    <row r="3065" spans="1:15" x14ac:dyDescent="0.3">
      <c r="A3065" s="52">
        <v>12020</v>
      </c>
      <c r="B3065" s="53"/>
      <c r="C3065" s="72"/>
      <c r="D3065" s="76" t="s">
        <v>1796</v>
      </c>
      <c r="E3065" s="63"/>
      <c r="F3065" s="57">
        <v>1</v>
      </c>
      <c r="G3065" s="57">
        <v>4.4340000000000002</v>
      </c>
      <c r="H3065" s="57"/>
      <c r="I3065" s="57"/>
      <c r="J3065" s="57">
        <f t="shared" ref="J3065:J3071" si="512">PRODUCT(F3065:I3065)</f>
        <v>4.4340000000000002</v>
      </c>
      <c r="K3065" s="57"/>
      <c r="L3065" s="57"/>
      <c r="M3065" s="58"/>
      <c r="N3065" s="59"/>
      <c r="O3065" s="73"/>
    </row>
    <row r="3066" spans="1:15" x14ac:dyDescent="0.3">
      <c r="A3066" s="52">
        <v>12021</v>
      </c>
      <c r="B3066" s="53"/>
      <c r="C3066" s="72"/>
      <c r="D3066" s="76" t="s">
        <v>1797</v>
      </c>
      <c r="E3066" s="63"/>
      <c r="F3066" s="57">
        <v>1</v>
      </c>
      <c r="G3066" s="57">
        <v>14.597</v>
      </c>
      <c r="H3066" s="57"/>
      <c r="I3066" s="57"/>
      <c r="J3066" s="57">
        <f t="shared" si="512"/>
        <v>14.597</v>
      </c>
      <c r="K3066" s="57"/>
      <c r="L3066" s="57"/>
      <c r="M3066" s="58"/>
      <c r="N3066" s="59"/>
      <c r="O3066" s="73"/>
    </row>
    <row r="3067" spans="1:15" x14ac:dyDescent="0.3">
      <c r="A3067" s="52">
        <v>12022</v>
      </c>
      <c r="B3067" s="53"/>
      <c r="C3067" s="72"/>
      <c r="D3067" s="76" t="s">
        <v>1798</v>
      </c>
      <c r="E3067" s="63"/>
      <c r="F3067" s="57">
        <v>1</v>
      </c>
      <c r="G3067" s="57">
        <v>25.035</v>
      </c>
      <c r="H3067" s="57"/>
      <c r="I3067" s="57"/>
      <c r="J3067" s="57">
        <f t="shared" si="512"/>
        <v>25.035</v>
      </c>
      <c r="K3067" s="57"/>
      <c r="L3067" s="57"/>
      <c r="M3067" s="58"/>
      <c r="N3067" s="59"/>
      <c r="O3067" s="73"/>
    </row>
    <row r="3068" spans="1:15" x14ac:dyDescent="0.3">
      <c r="A3068" s="52">
        <v>12023</v>
      </c>
      <c r="B3068" s="53"/>
      <c r="C3068" s="72"/>
      <c r="D3068" s="76" t="s">
        <v>1799</v>
      </c>
      <c r="E3068" s="63"/>
      <c r="F3068" s="57">
        <v>1</v>
      </c>
      <c r="G3068" s="57">
        <v>10.403</v>
      </c>
      <c r="H3068" s="57"/>
      <c r="I3068" s="57"/>
      <c r="J3068" s="57">
        <f t="shared" si="512"/>
        <v>10.403</v>
      </c>
      <c r="K3068" s="57"/>
      <c r="L3068" s="57"/>
      <c r="M3068" s="58"/>
      <c r="N3068" s="59"/>
      <c r="O3068" s="73"/>
    </row>
    <row r="3069" spans="1:15" x14ac:dyDescent="0.3">
      <c r="A3069" s="52">
        <v>12024</v>
      </c>
      <c r="B3069" s="53"/>
      <c r="C3069" s="72"/>
      <c r="D3069" s="76" t="s">
        <v>1800</v>
      </c>
      <c r="E3069" s="63"/>
      <c r="F3069" s="57">
        <v>1</v>
      </c>
      <c r="G3069" s="57">
        <v>24.457999999999998</v>
      </c>
      <c r="H3069" s="57"/>
      <c r="I3069" s="57"/>
      <c r="J3069" s="57">
        <f t="shared" si="512"/>
        <v>24.457999999999998</v>
      </c>
      <c r="K3069" s="57"/>
      <c r="L3069" s="57"/>
      <c r="M3069" s="58"/>
      <c r="N3069" s="59"/>
      <c r="O3069" s="73"/>
    </row>
    <row r="3070" spans="1:15" x14ac:dyDescent="0.3">
      <c r="A3070" s="52">
        <v>12025</v>
      </c>
      <c r="B3070" s="53"/>
      <c r="C3070" s="72"/>
      <c r="D3070" s="76" t="s">
        <v>1802</v>
      </c>
      <c r="E3070" s="63"/>
      <c r="F3070" s="57">
        <v>1</v>
      </c>
      <c r="G3070" s="57">
        <v>4.4349999999999996</v>
      </c>
      <c r="H3070" s="57"/>
      <c r="I3070" s="57"/>
      <c r="J3070" s="57">
        <f t="shared" si="512"/>
        <v>4.4349999999999996</v>
      </c>
      <c r="K3070" s="57"/>
      <c r="L3070" s="57"/>
      <c r="M3070" s="58"/>
      <c r="N3070" s="59"/>
      <c r="O3070" s="73"/>
    </row>
    <row r="3071" spans="1:15" x14ac:dyDescent="0.3">
      <c r="A3071" s="52">
        <v>12026</v>
      </c>
      <c r="B3071" s="53"/>
      <c r="C3071" s="72"/>
      <c r="D3071" s="76" t="s">
        <v>1801</v>
      </c>
      <c r="E3071" s="63"/>
      <c r="F3071" s="57">
        <v>1</v>
      </c>
      <c r="G3071" s="57">
        <v>4.5259999999999998</v>
      </c>
      <c r="H3071" s="57"/>
      <c r="I3071" s="57"/>
      <c r="J3071" s="57">
        <f t="shared" si="512"/>
        <v>4.5259999999999998</v>
      </c>
      <c r="K3071" s="57"/>
      <c r="L3071" s="57"/>
      <c r="M3071" s="58"/>
      <c r="N3071" s="59"/>
      <c r="O3071" s="73"/>
    </row>
    <row r="3072" spans="1:15" ht="115.2" collapsed="1" x14ac:dyDescent="0.3">
      <c r="A3072" s="52">
        <v>12027</v>
      </c>
      <c r="B3072" s="53" t="s">
        <v>21</v>
      </c>
      <c r="C3072" s="72" t="s">
        <v>1840</v>
      </c>
      <c r="D3072" s="75" t="s">
        <v>1023</v>
      </c>
      <c r="E3072" s="63" t="s">
        <v>84</v>
      </c>
      <c r="F3072" s="57"/>
      <c r="G3072" s="57"/>
      <c r="H3072" s="57"/>
      <c r="I3072" s="57"/>
      <c r="J3072" s="57"/>
      <c r="K3072" s="57"/>
      <c r="L3072" s="57">
        <f>SUM(K3073:K3075)</f>
        <v>170.67599999999999</v>
      </c>
      <c r="M3072" s="58">
        <v>170.67599999999999</v>
      </c>
      <c r="N3072" s="59"/>
      <c r="O3072" s="73">
        <f>+ROUND(M3072*N3072,2)</f>
        <v>0</v>
      </c>
    </row>
    <row r="3073" spans="1:15" x14ac:dyDescent="0.3">
      <c r="A3073" s="52">
        <v>12028</v>
      </c>
      <c r="B3073" s="53"/>
      <c r="C3073" s="72"/>
      <c r="D3073" s="76" t="s">
        <v>1756</v>
      </c>
      <c r="E3073" s="56"/>
      <c r="F3073" s="57">
        <v>2</v>
      </c>
      <c r="G3073" s="57">
        <v>14.018000000000001</v>
      </c>
      <c r="H3073" s="57"/>
      <c r="I3073" s="57"/>
      <c r="J3073" s="57">
        <f t="shared" ref="J3073:J3075" si="513">PRODUCT(F3073:I3073)</f>
        <v>28.036000000000001</v>
      </c>
      <c r="K3073" s="57">
        <f>+J3073</f>
        <v>28.036000000000001</v>
      </c>
      <c r="L3073" s="57"/>
      <c r="M3073" s="58"/>
      <c r="N3073" s="59"/>
      <c r="O3073" s="73"/>
    </row>
    <row r="3074" spans="1:15" x14ac:dyDescent="0.3">
      <c r="A3074" s="52">
        <v>12029</v>
      </c>
      <c r="B3074" s="53"/>
      <c r="C3074" s="72"/>
      <c r="D3074" s="76" t="s">
        <v>1789</v>
      </c>
      <c r="E3074" s="56"/>
      <c r="F3074" s="57">
        <v>1</v>
      </c>
      <c r="G3074" s="57">
        <v>71.012</v>
      </c>
      <c r="H3074" s="57"/>
      <c r="I3074" s="57"/>
      <c r="J3074" s="57">
        <f t="shared" si="513"/>
        <v>71.012</v>
      </c>
      <c r="K3074" s="57">
        <f>+J3074</f>
        <v>71.012</v>
      </c>
      <c r="L3074" s="57"/>
      <c r="M3074" s="58"/>
      <c r="N3074" s="59"/>
      <c r="O3074" s="73"/>
    </row>
    <row r="3075" spans="1:15" x14ac:dyDescent="0.3">
      <c r="A3075" s="52">
        <v>12030</v>
      </c>
      <c r="B3075" s="53"/>
      <c r="C3075" s="72"/>
      <c r="D3075" s="76" t="s">
        <v>1790</v>
      </c>
      <c r="E3075" s="56"/>
      <c r="F3075" s="57">
        <v>1</v>
      </c>
      <c r="G3075" s="57">
        <v>71.628</v>
      </c>
      <c r="H3075" s="57"/>
      <c r="I3075" s="57"/>
      <c r="J3075" s="57">
        <f t="shared" si="513"/>
        <v>71.628</v>
      </c>
      <c r="K3075" s="57">
        <f>+J3075</f>
        <v>71.628</v>
      </c>
      <c r="L3075" s="57"/>
      <c r="M3075" s="58"/>
      <c r="N3075" s="59"/>
      <c r="O3075" s="73"/>
    </row>
    <row r="3076" spans="1:15" ht="120.75" customHeight="1" x14ac:dyDescent="0.3">
      <c r="A3076" s="52">
        <v>12031</v>
      </c>
      <c r="B3076" s="53" t="s">
        <v>21</v>
      </c>
      <c r="C3076" s="72" t="s">
        <v>1841</v>
      </c>
      <c r="D3076" s="75" t="s">
        <v>406</v>
      </c>
      <c r="E3076" s="63" t="s">
        <v>84</v>
      </c>
      <c r="F3076" s="57"/>
      <c r="G3076" s="57"/>
      <c r="H3076" s="57"/>
      <c r="I3076" s="57"/>
      <c r="J3076" s="57"/>
      <c r="K3076" s="57"/>
      <c r="L3076" s="57">
        <f>SUM(K3077:K3078)</f>
        <v>107.855</v>
      </c>
      <c r="M3076" s="58">
        <v>107.855</v>
      </c>
      <c r="N3076" s="59"/>
      <c r="O3076" s="73">
        <f>+ROUND(M3076*N3076,2)</f>
        <v>0</v>
      </c>
    </row>
    <row r="3077" spans="1:15" ht="15" customHeight="1" x14ac:dyDescent="0.3">
      <c r="A3077" s="52">
        <v>12032</v>
      </c>
      <c r="B3077" s="53"/>
      <c r="C3077" s="72"/>
      <c r="D3077" s="76" t="s">
        <v>1842</v>
      </c>
      <c r="E3077" s="63"/>
      <c r="F3077" s="57">
        <v>1</v>
      </c>
      <c r="G3077" s="57">
        <v>12.598000000000001</v>
      </c>
      <c r="H3077" s="57"/>
      <c r="I3077" s="57"/>
      <c r="J3077" s="57"/>
      <c r="K3077" s="57">
        <f>PRODUCT(F3077:I3077)</f>
        <v>12.598000000000001</v>
      </c>
      <c r="L3077" s="57"/>
      <c r="M3077" s="58"/>
      <c r="N3077" s="59"/>
      <c r="O3077" s="73"/>
    </row>
    <row r="3078" spans="1:15" ht="15" customHeight="1" x14ac:dyDescent="0.3">
      <c r="A3078" s="52">
        <v>12033</v>
      </c>
      <c r="B3078" s="53"/>
      <c r="C3078" s="72"/>
      <c r="D3078" s="74" t="s">
        <v>1821</v>
      </c>
      <c r="E3078" s="63"/>
      <c r="F3078" s="57">
        <v>1</v>
      </c>
      <c r="G3078" s="57">
        <v>95.257000000000005</v>
      </c>
      <c r="H3078" s="57"/>
      <c r="I3078" s="57"/>
      <c r="J3078" s="57"/>
      <c r="K3078" s="57">
        <f>PRODUCT(F3078:I3078)</f>
        <v>95.257000000000005</v>
      </c>
      <c r="L3078" s="57"/>
      <c r="M3078" s="58"/>
      <c r="N3078" s="59"/>
      <c r="O3078" s="73"/>
    </row>
    <row r="3079" spans="1:15" ht="115.2" x14ac:dyDescent="0.3">
      <c r="A3079" s="52">
        <v>12034</v>
      </c>
      <c r="B3079" s="53"/>
      <c r="C3079" s="72"/>
      <c r="D3079" s="75" t="s">
        <v>690</v>
      </c>
      <c r="E3079" s="63" t="s">
        <v>84</v>
      </c>
      <c r="F3079" s="57"/>
      <c r="G3079" s="57"/>
      <c r="H3079" s="57"/>
      <c r="I3079" s="57"/>
      <c r="J3079" s="57"/>
      <c r="K3079" s="57"/>
      <c r="L3079" s="57">
        <f>K3080</f>
        <v>128.785</v>
      </c>
      <c r="M3079" s="58">
        <v>128.785</v>
      </c>
      <c r="N3079" s="59"/>
      <c r="O3079" s="73">
        <f>+ROUND(M3079*N3079,2)</f>
        <v>0</v>
      </c>
    </row>
    <row r="3080" spans="1:15" ht="15" customHeight="1" x14ac:dyDescent="0.3">
      <c r="A3080" s="52">
        <v>12035</v>
      </c>
      <c r="B3080" s="53"/>
      <c r="C3080" s="72"/>
      <c r="D3080" s="74" t="s">
        <v>1843</v>
      </c>
      <c r="E3080" s="63"/>
      <c r="F3080" s="57">
        <v>1</v>
      </c>
      <c r="G3080" s="57">
        <v>128.785</v>
      </c>
      <c r="H3080" s="57"/>
      <c r="I3080" s="57"/>
      <c r="J3080" s="57"/>
      <c r="K3080" s="57">
        <f>PRODUCT(F3080:I3080)</f>
        <v>128.785</v>
      </c>
      <c r="L3080" s="57"/>
      <c r="M3080" s="58"/>
      <c r="N3080" s="59"/>
      <c r="O3080" s="73"/>
    </row>
    <row r="3081" spans="1:15" x14ac:dyDescent="0.3">
      <c r="A3081" s="52">
        <v>12036</v>
      </c>
      <c r="B3081" s="53" t="s">
        <v>21</v>
      </c>
      <c r="C3081" s="54" t="s">
        <v>1844</v>
      </c>
      <c r="D3081" s="55" t="s">
        <v>878</v>
      </c>
      <c r="E3081" s="56"/>
      <c r="F3081" s="57"/>
      <c r="G3081" s="57"/>
      <c r="H3081" s="57"/>
      <c r="I3081" s="57"/>
      <c r="J3081" s="57"/>
      <c r="K3081" s="57"/>
      <c r="L3081" s="57"/>
      <c r="M3081" s="58"/>
      <c r="N3081" s="59"/>
      <c r="O3081" s="73"/>
    </row>
    <row r="3082" spans="1:15" ht="259.2" x14ac:dyDescent="0.3">
      <c r="A3082" s="52">
        <v>12037</v>
      </c>
      <c r="B3082" s="53"/>
      <c r="C3082" s="54"/>
      <c r="D3082" s="78" t="s">
        <v>415</v>
      </c>
      <c r="E3082" s="56" t="s">
        <v>89</v>
      </c>
      <c r="F3082" s="57"/>
      <c r="G3082" s="57"/>
      <c r="H3082" s="57"/>
      <c r="I3082" s="57"/>
      <c r="J3082" s="57"/>
      <c r="K3082" s="57"/>
      <c r="L3082" s="57">
        <f>SUM(K3083:K3085)</f>
        <v>2</v>
      </c>
      <c r="M3082" s="58">
        <v>2</v>
      </c>
      <c r="N3082" s="59"/>
      <c r="O3082" s="73">
        <f>+ROUND(M3082*N3082,2)</f>
        <v>0</v>
      </c>
    </row>
    <row r="3083" spans="1:15" x14ac:dyDescent="0.3">
      <c r="A3083" s="52">
        <v>12038</v>
      </c>
      <c r="B3083" s="53"/>
      <c r="C3083" s="54"/>
      <c r="D3083" s="76" t="s">
        <v>1845</v>
      </c>
      <c r="E3083" s="56"/>
      <c r="F3083" s="57">
        <v>1</v>
      </c>
      <c r="G3083" s="57"/>
      <c r="H3083" s="57"/>
      <c r="I3083" s="57"/>
      <c r="J3083" s="57"/>
      <c r="K3083" s="57">
        <f>PRODUCT(F3083:I3083)</f>
        <v>1</v>
      </c>
      <c r="L3083" s="57"/>
      <c r="M3083" s="58"/>
      <c r="N3083" s="59"/>
      <c r="O3083" s="73"/>
    </row>
    <row r="3084" spans="1:15" x14ac:dyDescent="0.3">
      <c r="A3084" s="52">
        <v>12039</v>
      </c>
      <c r="B3084" s="53"/>
      <c r="C3084" s="54"/>
      <c r="D3084" s="76" t="s">
        <v>1846</v>
      </c>
      <c r="E3084" s="56"/>
      <c r="F3084" s="57">
        <v>1</v>
      </c>
      <c r="G3084" s="57"/>
      <c r="H3084" s="57"/>
      <c r="I3084" s="57"/>
      <c r="J3084" s="57"/>
      <c r="K3084" s="57">
        <f>PRODUCT(F3084:I3084)</f>
        <v>1</v>
      </c>
      <c r="L3084" s="57"/>
      <c r="M3084" s="58"/>
      <c r="N3084" s="59"/>
      <c r="O3084" s="73"/>
    </row>
    <row r="3085" spans="1:15" ht="259.2" x14ac:dyDescent="0.3">
      <c r="A3085" s="52">
        <v>12040</v>
      </c>
      <c r="B3085" s="53"/>
      <c r="C3085" s="54"/>
      <c r="D3085" s="78" t="s">
        <v>419</v>
      </c>
      <c r="E3085" s="56" t="s">
        <v>89</v>
      </c>
      <c r="F3085" s="57"/>
      <c r="G3085" s="57"/>
      <c r="H3085" s="57"/>
      <c r="I3085" s="57"/>
      <c r="J3085" s="57"/>
      <c r="K3085" s="57"/>
      <c r="L3085" s="57">
        <f>SUM(K3086:K3088)</f>
        <v>3</v>
      </c>
      <c r="M3085" s="58">
        <v>3</v>
      </c>
      <c r="N3085" s="59"/>
      <c r="O3085" s="73">
        <f>+ROUND(M3085*N3085,2)</f>
        <v>0</v>
      </c>
    </row>
    <row r="3086" spans="1:15" x14ac:dyDescent="0.3">
      <c r="A3086" s="52">
        <v>12041</v>
      </c>
      <c r="B3086" s="53"/>
      <c r="C3086" s="54"/>
      <c r="D3086" s="76" t="s">
        <v>1847</v>
      </c>
      <c r="E3086" s="56"/>
      <c r="F3086" s="57">
        <v>1</v>
      </c>
      <c r="G3086" s="57"/>
      <c r="H3086" s="57"/>
      <c r="I3086" s="57"/>
      <c r="J3086" s="57"/>
      <c r="K3086" s="57">
        <f>PRODUCT(F3086:I3086)</f>
        <v>1</v>
      </c>
      <c r="L3086" s="57"/>
      <c r="M3086" s="58"/>
      <c r="N3086" s="59"/>
      <c r="O3086" s="73"/>
    </row>
    <row r="3087" spans="1:15" x14ac:dyDescent="0.3">
      <c r="A3087" s="52">
        <v>12042</v>
      </c>
      <c r="B3087" s="53"/>
      <c r="C3087" s="54"/>
      <c r="D3087" s="76" t="s">
        <v>1848</v>
      </c>
      <c r="E3087" s="56"/>
      <c r="F3087" s="57">
        <v>1</v>
      </c>
      <c r="G3087" s="57"/>
      <c r="H3087" s="57"/>
      <c r="I3087" s="57"/>
      <c r="J3087" s="57"/>
      <c r="K3087" s="57">
        <f>PRODUCT(F3087:I3087)</f>
        <v>1</v>
      </c>
      <c r="L3087" s="57"/>
      <c r="M3087" s="58"/>
      <c r="N3087" s="59"/>
      <c r="O3087" s="73"/>
    </row>
    <row r="3088" spans="1:15" x14ac:dyDescent="0.3">
      <c r="A3088" s="52">
        <v>12043</v>
      </c>
      <c r="B3088" s="53"/>
      <c r="C3088" s="54"/>
      <c r="D3088" s="76" t="s">
        <v>1849</v>
      </c>
      <c r="E3088" s="56"/>
      <c r="F3088" s="57">
        <v>1</v>
      </c>
      <c r="G3088" s="57"/>
      <c r="H3088" s="57"/>
      <c r="I3088" s="57"/>
      <c r="J3088" s="57"/>
      <c r="K3088" s="57">
        <f>PRODUCT(F3088:I3088)</f>
        <v>1</v>
      </c>
      <c r="L3088" s="57"/>
      <c r="M3088" s="58"/>
      <c r="N3088" s="59"/>
      <c r="O3088" s="73"/>
    </row>
    <row r="3089" spans="1:15" ht="172.8" x14ac:dyDescent="0.3">
      <c r="A3089" s="52">
        <v>12044</v>
      </c>
      <c r="B3089" s="53"/>
      <c r="C3089" s="54"/>
      <c r="D3089" s="75" t="s">
        <v>1850</v>
      </c>
      <c r="E3089" s="56" t="s">
        <v>89</v>
      </c>
      <c r="F3089" s="57"/>
      <c r="G3089" s="57"/>
      <c r="H3089" s="57"/>
      <c r="I3089" s="57"/>
      <c r="J3089" s="57"/>
      <c r="K3089" s="57"/>
      <c r="L3089" s="57">
        <v>2</v>
      </c>
      <c r="M3089" s="58">
        <v>2</v>
      </c>
      <c r="N3089" s="59"/>
      <c r="O3089" s="73">
        <f>+ROUND(M3089*N3089,2)</f>
        <v>0</v>
      </c>
    </row>
    <row r="3090" spans="1:15" x14ac:dyDescent="0.3">
      <c r="A3090" s="52">
        <v>12045</v>
      </c>
      <c r="B3090" s="53"/>
      <c r="C3090" s="54"/>
      <c r="D3090" s="76" t="s">
        <v>1798</v>
      </c>
      <c r="E3090" s="56"/>
      <c r="F3090" s="57">
        <v>2</v>
      </c>
      <c r="G3090" s="57"/>
      <c r="H3090" s="57"/>
      <c r="I3090" s="57"/>
      <c r="J3090" s="57"/>
      <c r="K3090" s="57">
        <f>PRODUCT(F3090:I3090)</f>
        <v>2</v>
      </c>
      <c r="L3090" s="57"/>
      <c r="M3090" s="58"/>
      <c r="N3090" s="59"/>
      <c r="O3090" s="73"/>
    </row>
    <row r="3091" spans="1:15" ht="172.8" x14ac:dyDescent="0.3">
      <c r="A3091" s="52">
        <v>12046</v>
      </c>
      <c r="B3091" s="53"/>
      <c r="C3091" s="54"/>
      <c r="D3091" s="75" t="s">
        <v>1851</v>
      </c>
      <c r="E3091" s="56" t="s">
        <v>89</v>
      </c>
      <c r="F3091" s="57"/>
      <c r="G3091" s="57"/>
      <c r="H3091" s="57"/>
      <c r="I3091" s="57"/>
      <c r="J3091" s="57"/>
      <c r="K3091" s="57"/>
      <c r="L3091" s="57">
        <f>SUM(K3092:K3097)</f>
        <v>6</v>
      </c>
      <c r="M3091" s="58">
        <v>7</v>
      </c>
      <c r="N3091" s="59"/>
      <c r="O3091" s="73">
        <f>+ROUND(M3091*N3091,2)</f>
        <v>0</v>
      </c>
    </row>
    <row r="3092" spans="1:15" x14ac:dyDescent="0.3">
      <c r="A3092" s="52">
        <v>12047</v>
      </c>
      <c r="B3092" s="53"/>
      <c r="C3092" s="54"/>
      <c r="D3092" s="76" t="s">
        <v>1852</v>
      </c>
      <c r="E3092" s="63"/>
      <c r="F3092" s="57">
        <v>1</v>
      </c>
      <c r="G3092" s="57"/>
      <c r="H3092" s="57"/>
      <c r="I3092" s="57"/>
      <c r="J3092" s="57"/>
      <c r="K3092" s="57">
        <f t="shared" ref="K3092:K3097" si="514">PRODUCT(F3092:I3092)</f>
        <v>1</v>
      </c>
      <c r="L3092" s="57"/>
      <c r="M3092" s="58"/>
      <c r="N3092" s="59"/>
      <c r="O3092" s="73"/>
    </row>
    <row r="3093" spans="1:15" x14ac:dyDescent="0.3">
      <c r="A3093" s="52">
        <v>12048</v>
      </c>
      <c r="B3093" s="53"/>
      <c r="C3093" s="54"/>
      <c r="D3093" s="76" t="s">
        <v>1853</v>
      </c>
      <c r="E3093" s="63"/>
      <c r="F3093" s="57">
        <v>1</v>
      </c>
      <c r="G3093" s="57"/>
      <c r="H3093" s="57"/>
      <c r="I3093" s="57"/>
      <c r="J3093" s="57"/>
      <c r="K3093" s="57">
        <f t="shared" si="514"/>
        <v>1</v>
      </c>
      <c r="L3093" s="57"/>
      <c r="M3093" s="58"/>
      <c r="N3093" s="59"/>
      <c r="O3093" s="73"/>
    </row>
    <row r="3094" spans="1:15" x14ac:dyDescent="0.3">
      <c r="A3094" s="52">
        <v>12049</v>
      </c>
      <c r="B3094" s="53"/>
      <c r="C3094" s="54"/>
      <c r="D3094" s="76" t="s">
        <v>1854</v>
      </c>
      <c r="E3094" s="63"/>
      <c r="F3094" s="57">
        <v>1</v>
      </c>
      <c r="G3094" s="57"/>
      <c r="H3094" s="57"/>
      <c r="I3094" s="57"/>
      <c r="J3094" s="57"/>
      <c r="K3094" s="57">
        <f t="shared" si="514"/>
        <v>1</v>
      </c>
      <c r="L3094" s="57"/>
      <c r="M3094" s="58"/>
      <c r="N3094" s="59"/>
      <c r="O3094" s="73"/>
    </row>
    <row r="3095" spans="1:15" x14ac:dyDescent="0.3">
      <c r="A3095" s="52">
        <v>12050</v>
      </c>
      <c r="B3095" s="53"/>
      <c r="C3095" s="54"/>
      <c r="D3095" s="76" t="s">
        <v>1855</v>
      </c>
      <c r="E3095" s="63"/>
      <c r="F3095" s="57">
        <v>1</v>
      </c>
      <c r="G3095" s="57"/>
      <c r="H3095" s="57"/>
      <c r="I3095" s="57"/>
      <c r="J3095" s="57"/>
      <c r="K3095" s="57">
        <f t="shared" si="514"/>
        <v>1</v>
      </c>
      <c r="L3095" s="57"/>
      <c r="M3095" s="58"/>
      <c r="N3095" s="59"/>
      <c r="O3095" s="73"/>
    </row>
    <row r="3096" spans="1:15" x14ac:dyDescent="0.3">
      <c r="A3096" s="52">
        <v>12051</v>
      </c>
      <c r="B3096" s="53"/>
      <c r="C3096" s="54"/>
      <c r="D3096" s="76" t="s">
        <v>1856</v>
      </c>
      <c r="E3096" s="63"/>
      <c r="F3096" s="57">
        <v>1</v>
      </c>
      <c r="G3096" s="57"/>
      <c r="H3096" s="57"/>
      <c r="I3096" s="57"/>
      <c r="J3096" s="57"/>
      <c r="K3096" s="57">
        <f t="shared" si="514"/>
        <v>1</v>
      </c>
      <c r="L3096" s="57"/>
      <c r="M3096" s="58"/>
      <c r="N3096" s="59"/>
      <c r="O3096" s="73"/>
    </row>
    <row r="3097" spans="1:15" x14ac:dyDescent="0.3">
      <c r="A3097" s="52">
        <v>12052</v>
      </c>
      <c r="B3097" s="53"/>
      <c r="C3097" s="54"/>
      <c r="D3097" s="76" t="s">
        <v>1857</v>
      </c>
      <c r="E3097" s="63"/>
      <c r="F3097" s="57">
        <v>1</v>
      </c>
      <c r="G3097" s="57"/>
      <c r="H3097" s="57"/>
      <c r="I3097" s="57"/>
      <c r="J3097" s="57"/>
      <c r="K3097" s="57">
        <f t="shared" si="514"/>
        <v>1</v>
      </c>
      <c r="L3097" s="57"/>
      <c r="M3097" s="58"/>
      <c r="N3097" s="59"/>
      <c r="O3097" s="73"/>
    </row>
    <row r="3098" spans="1:15" ht="216" x14ac:dyDescent="0.3">
      <c r="A3098" s="52">
        <v>12053</v>
      </c>
      <c r="B3098" s="53"/>
      <c r="C3098" s="54"/>
      <c r="D3098" s="83" t="s">
        <v>1858</v>
      </c>
      <c r="E3098" s="56" t="s">
        <v>89</v>
      </c>
      <c r="F3098" s="57"/>
      <c r="G3098" s="57"/>
      <c r="H3098" s="57"/>
      <c r="I3098" s="57"/>
      <c r="J3098" s="57"/>
      <c r="K3098" s="57"/>
      <c r="L3098" s="57">
        <f>SUM(K3099:K3101)</f>
        <v>3</v>
      </c>
      <c r="M3098" s="58">
        <v>3</v>
      </c>
      <c r="N3098" s="59"/>
      <c r="O3098" s="73">
        <f>+ROUND(M3098*N3098,2)</f>
        <v>0</v>
      </c>
    </row>
    <row r="3099" spans="1:15" x14ac:dyDescent="0.3">
      <c r="A3099" s="52">
        <v>12054</v>
      </c>
      <c r="B3099" s="53"/>
      <c r="C3099" s="54"/>
      <c r="D3099" s="76" t="s">
        <v>1859</v>
      </c>
      <c r="E3099" s="63"/>
      <c r="F3099" s="57">
        <v>1</v>
      </c>
      <c r="G3099" s="57"/>
      <c r="H3099" s="57"/>
      <c r="I3099" s="57"/>
      <c r="J3099" s="57"/>
      <c r="K3099" s="57">
        <f t="shared" ref="K3099:K3101" si="515">PRODUCT(F3099:I3099)</f>
        <v>1</v>
      </c>
      <c r="L3099" s="57"/>
      <c r="M3099" s="58"/>
      <c r="N3099" s="59"/>
      <c r="O3099" s="73"/>
    </row>
    <row r="3100" spans="1:15" x14ac:dyDescent="0.3">
      <c r="A3100" s="52">
        <v>12055</v>
      </c>
      <c r="B3100" s="53"/>
      <c r="C3100" s="54"/>
      <c r="D3100" s="76" t="s">
        <v>1860</v>
      </c>
      <c r="E3100" s="56"/>
      <c r="F3100" s="57">
        <v>1</v>
      </c>
      <c r="G3100" s="57"/>
      <c r="H3100" s="57"/>
      <c r="I3100" s="57"/>
      <c r="J3100" s="57"/>
      <c r="K3100" s="57">
        <f t="shared" si="515"/>
        <v>1</v>
      </c>
      <c r="L3100" s="57"/>
      <c r="M3100" s="58"/>
      <c r="N3100" s="59"/>
      <c r="O3100" s="73"/>
    </row>
    <row r="3101" spans="1:15" x14ac:dyDescent="0.3">
      <c r="A3101" s="52">
        <v>12056</v>
      </c>
      <c r="B3101" s="53"/>
      <c r="C3101" s="54"/>
      <c r="D3101" s="76" t="s">
        <v>1861</v>
      </c>
      <c r="E3101" s="56"/>
      <c r="F3101" s="57">
        <v>1</v>
      </c>
      <c r="G3101" s="57"/>
      <c r="H3101" s="57"/>
      <c r="I3101" s="57"/>
      <c r="J3101" s="57"/>
      <c r="K3101" s="57">
        <f t="shared" si="515"/>
        <v>1</v>
      </c>
      <c r="L3101" s="57"/>
      <c r="M3101" s="58"/>
      <c r="N3101" s="59"/>
      <c r="O3101" s="73"/>
    </row>
    <row r="3102" spans="1:15" ht="230.4" x14ac:dyDescent="0.3">
      <c r="A3102" s="52">
        <v>12057</v>
      </c>
      <c r="B3102" s="53"/>
      <c r="C3102" s="54"/>
      <c r="D3102" s="75" t="s">
        <v>1862</v>
      </c>
      <c r="E3102" s="56" t="s">
        <v>36</v>
      </c>
      <c r="F3102" s="57"/>
      <c r="G3102" s="57"/>
      <c r="H3102" s="57"/>
      <c r="I3102" s="57"/>
      <c r="J3102" s="57"/>
      <c r="K3102" s="57"/>
      <c r="L3102" s="57">
        <f>K3103</f>
        <v>3.3676500000000003</v>
      </c>
      <c r="M3102" s="58">
        <v>3.3679999999999999</v>
      </c>
      <c r="N3102" s="59"/>
      <c r="O3102" s="73">
        <f>+ROUND(M3102*N3102,2)</f>
        <v>0</v>
      </c>
    </row>
    <row r="3103" spans="1:15" x14ac:dyDescent="0.3">
      <c r="A3103" s="52">
        <v>12058</v>
      </c>
      <c r="B3103" s="53"/>
      <c r="C3103" s="54"/>
      <c r="D3103" s="76" t="s">
        <v>1863</v>
      </c>
      <c r="E3103" s="56"/>
      <c r="F3103" s="57">
        <v>1</v>
      </c>
      <c r="G3103" s="57">
        <v>1.57</v>
      </c>
      <c r="H3103" s="57"/>
      <c r="I3103" s="57">
        <v>2.145</v>
      </c>
      <c r="J3103" s="57"/>
      <c r="K3103" s="57">
        <f>PRODUCT(F3103:I3103)</f>
        <v>3.3676500000000003</v>
      </c>
      <c r="L3103" s="57"/>
      <c r="M3103" s="58"/>
      <c r="N3103" s="59"/>
      <c r="O3103" s="73"/>
    </row>
    <row r="3104" spans="1:15" x14ac:dyDescent="0.3">
      <c r="A3104" s="52">
        <v>12059</v>
      </c>
      <c r="B3104" s="53" t="s">
        <v>21</v>
      </c>
      <c r="C3104" s="54" t="s">
        <v>1864</v>
      </c>
      <c r="D3104" s="55" t="s">
        <v>91</v>
      </c>
      <c r="E3104" s="56"/>
      <c r="F3104" s="57"/>
      <c r="G3104" s="57"/>
      <c r="H3104" s="57"/>
      <c r="I3104" s="57"/>
      <c r="J3104" s="57"/>
      <c r="K3104" s="57"/>
      <c r="L3104" s="57"/>
      <c r="M3104" s="58"/>
      <c r="N3104" s="59"/>
      <c r="O3104" s="73"/>
    </row>
    <row r="3105" spans="1:15" ht="172.8" x14ac:dyDescent="0.3">
      <c r="A3105" s="52">
        <v>12060</v>
      </c>
      <c r="B3105" s="53"/>
      <c r="C3105" s="54"/>
      <c r="D3105" s="75" t="s">
        <v>1865</v>
      </c>
      <c r="E3105" s="87" t="s">
        <v>89</v>
      </c>
      <c r="F3105" s="88"/>
      <c r="G3105" s="57"/>
      <c r="H3105" s="57"/>
      <c r="I3105" s="57"/>
      <c r="J3105" s="57"/>
      <c r="K3105" s="57"/>
      <c r="L3105" s="57">
        <f>SUM(K3106:K3107)</f>
        <v>2</v>
      </c>
      <c r="M3105" s="58">
        <v>2</v>
      </c>
      <c r="N3105" s="59"/>
      <c r="O3105" s="73">
        <f t="shared" ref="O3105" si="516">+ROUND(M3105*N3105,2)</f>
        <v>0</v>
      </c>
    </row>
    <row r="3106" spans="1:15" x14ac:dyDescent="0.3">
      <c r="A3106" s="52">
        <v>12061</v>
      </c>
      <c r="B3106" s="53"/>
      <c r="C3106" s="54"/>
      <c r="D3106" s="76" t="s">
        <v>1866</v>
      </c>
      <c r="E3106" s="87"/>
      <c r="F3106" s="88">
        <v>1</v>
      </c>
      <c r="G3106" s="57"/>
      <c r="H3106" s="57"/>
      <c r="I3106" s="57"/>
      <c r="J3106" s="57"/>
      <c r="K3106" s="57">
        <f>PRODUCT(F3106:H3106)</f>
        <v>1</v>
      </c>
      <c r="L3106" s="57"/>
      <c r="M3106" s="58"/>
      <c r="N3106" s="59"/>
      <c r="O3106" s="73"/>
    </row>
    <row r="3107" spans="1:15" x14ac:dyDescent="0.3">
      <c r="A3107" s="52">
        <v>12062</v>
      </c>
      <c r="B3107" s="53"/>
      <c r="C3107" s="54"/>
      <c r="D3107" s="76" t="s">
        <v>1867</v>
      </c>
      <c r="E3107" s="87"/>
      <c r="F3107" s="88">
        <v>1</v>
      </c>
      <c r="G3107" s="57"/>
      <c r="H3107" s="57"/>
      <c r="I3107" s="57"/>
      <c r="J3107" s="57"/>
      <c r="K3107" s="57">
        <f>PRODUCT(F3107:H3107)</f>
        <v>1</v>
      </c>
      <c r="L3107" s="57"/>
      <c r="M3107" s="58"/>
      <c r="N3107" s="59"/>
      <c r="O3107" s="73"/>
    </row>
    <row r="3108" spans="1:15" ht="172.8" x14ac:dyDescent="0.3">
      <c r="A3108" s="52">
        <v>12063</v>
      </c>
      <c r="B3108" s="53"/>
      <c r="C3108" s="54"/>
      <c r="D3108" s="75" t="s">
        <v>1868</v>
      </c>
      <c r="E3108" s="87" t="s">
        <v>89</v>
      </c>
      <c r="F3108" s="88"/>
      <c r="G3108" s="57"/>
      <c r="H3108" s="57"/>
      <c r="I3108" s="57"/>
      <c r="J3108" s="57"/>
      <c r="K3108" s="57"/>
      <c r="L3108" s="57">
        <f>SUM(K3109:K3147)</f>
        <v>37</v>
      </c>
      <c r="M3108" s="58">
        <v>37</v>
      </c>
      <c r="N3108" s="59"/>
      <c r="O3108" s="73">
        <f t="shared" ref="O3108" si="517">+ROUND(M3108*N3108,2)</f>
        <v>0</v>
      </c>
    </row>
    <row r="3109" spans="1:15" x14ac:dyDescent="0.3">
      <c r="A3109" s="52">
        <v>12064</v>
      </c>
      <c r="B3109" s="53"/>
      <c r="C3109" s="54"/>
      <c r="D3109" s="76" t="s">
        <v>1869</v>
      </c>
      <c r="E3109" s="87"/>
      <c r="F3109" s="88"/>
      <c r="G3109" s="57"/>
      <c r="H3109" s="57"/>
      <c r="I3109" s="57"/>
      <c r="J3109" s="57"/>
      <c r="K3109" s="57">
        <f>SUM(J3110:J3126)</f>
        <v>17</v>
      </c>
      <c r="L3109" s="57"/>
      <c r="M3109" s="58"/>
      <c r="N3109" s="59"/>
      <c r="O3109" s="73"/>
    </row>
    <row r="3110" spans="1:15" x14ac:dyDescent="0.3">
      <c r="A3110" s="52">
        <v>12065</v>
      </c>
      <c r="B3110" s="53"/>
      <c r="C3110" s="54"/>
      <c r="D3110" s="76" t="s">
        <v>1870</v>
      </c>
      <c r="E3110" s="87"/>
      <c r="F3110" s="88">
        <v>1</v>
      </c>
      <c r="G3110" s="57"/>
      <c r="H3110" s="57"/>
      <c r="I3110" s="57"/>
      <c r="J3110" s="57">
        <f>PRODUCT(F3110:H3110)</f>
        <v>1</v>
      </c>
      <c r="K3110" s="57"/>
      <c r="L3110" s="57"/>
      <c r="M3110" s="58"/>
      <c r="N3110" s="59"/>
      <c r="O3110" s="73"/>
    </row>
    <row r="3111" spans="1:15" x14ac:dyDescent="0.3">
      <c r="A3111" s="52">
        <v>12066</v>
      </c>
      <c r="B3111" s="53"/>
      <c r="C3111" s="54"/>
      <c r="D3111" s="76" t="s">
        <v>1871</v>
      </c>
      <c r="E3111" s="87"/>
      <c r="F3111" s="88">
        <v>1</v>
      </c>
      <c r="G3111" s="57"/>
      <c r="H3111" s="57"/>
      <c r="I3111" s="57"/>
      <c r="J3111" s="57">
        <f t="shared" ref="J3111:J3126" si="518">PRODUCT(F3111:H3111)</f>
        <v>1</v>
      </c>
      <c r="K3111" s="57"/>
      <c r="L3111" s="57"/>
      <c r="M3111" s="58"/>
      <c r="N3111" s="59"/>
      <c r="O3111" s="73"/>
    </row>
    <row r="3112" spans="1:15" x14ac:dyDescent="0.3">
      <c r="A3112" s="52">
        <v>12067</v>
      </c>
      <c r="B3112" s="53"/>
      <c r="C3112" s="54"/>
      <c r="D3112" s="76" t="s">
        <v>1872</v>
      </c>
      <c r="E3112" s="87"/>
      <c r="F3112" s="88">
        <v>1</v>
      </c>
      <c r="G3112" s="57"/>
      <c r="H3112" s="57"/>
      <c r="I3112" s="57"/>
      <c r="J3112" s="57">
        <f t="shared" si="518"/>
        <v>1</v>
      </c>
      <c r="K3112" s="57"/>
      <c r="L3112" s="57"/>
      <c r="M3112" s="58"/>
      <c r="N3112" s="59"/>
      <c r="O3112" s="73"/>
    </row>
    <row r="3113" spans="1:15" x14ac:dyDescent="0.3">
      <c r="A3113" s="52">
        <v>12068</v>
      </c>
      <c r="B3113" s="53"/>
      <c r="C3113" s="54"/>
      <c r="D3113" s="76" t="s">
        <v>1873</v>
      </c>
      <c r="E3113" s="87"/>
      <c r="F3113" s="88">
        <v>1</v>
      </c>
      <c r="G3113" s="57"/>
      <c r="H3113" s="57"/>
      <c r="I3113" s="57"/>
      <c r="J3113" s="57">
        <f t="shared" si="518"/>
        <v>1</v>
      </c>
      <c r="K3113" s="57"/>
      <c r="L3113" s="57"/>
      <c r="M3113" s="58"/>
      <c r="N3113" s="59"/>
      <c r="O3113" s="73"/>
    </row>
    <row r="3114" spans="1:15" x14ac:dyDescent="0.3">
      <c r="A3114" s="52">
        <v>12069</v>
      </c>
      <c r="B3114" s="53"/>
      <c r="C3114" s="54"/>
      <c r="D3114" s="76" t="s">
        <v>1874</v>
      </c>
      <c r="E3114" s="87"/>
      <c r="F3114" s="88">
        <v>1</v>
      </c>
      <c r="G3114" s="57"/>
      <c r="H3114" s="57"/>
      <c r="I3114" s="57"/>
      <c r="J3114" s="57">
        <f t="shared" si="518"/>
        <v>1</v>
      </c>
      <c r="K3114" s="57"/>
      <c r="L3114" s="57"/>
      <c r="M3114" s="58"/>
      <c r="N3114" s="59"/>
      <c r="O3114" s="73"/>
    </row>
    <row r="3115" spans="1:15" x14ac:dyDescent="0.3">
      <c r="A3115" s="52">
        <v>12070</v>
      </c>
      <c r="B3115" s="53"/>
      <c r="C3115" s="54"/>
      <c r="D3115" s="76" t="s">
        <v>1875</v>
      </c>
      <c r="E3115" s="87"/>
      <c r="F3115" s="88">
        <v>1</v>
      </c>
      <c r="G3115" s="57"/>
      <c r="H3115" s="57"/>
      <c r="I3115" s="57"/>
      <c r="J3115" s="57">
        <f t="shared" si="518"/>
        <v>1</v>
      </c>
      <c r="K3115" s="57"/>
      <c r="L3115" s="57"/>
      <c r="M3115" s="58"/>
      <c r="N3115" s="59"/>
      <c r="O3115" s="73"/>
    </row>
    <row r="3116" spans="1:15" x14ac:dyDescent="0.3">
      <c r="A3116" s="52">
        <v>12071</v>
      </c>
      <c r="B3116" s="53"/>
      <c r="C3116" s="54"/>
      <c r="D3116" s="76" t="s">
        <v>1876</v>
      </c>
      <c r="E3116" s="87"/>
      <c r="F3116" s="88">
        <v>1</v>
      </c>
      <c r="G3116" s="57"/>
      <c r="H3116" s="57"/>
      <c r="I3116" s="57"/>
      <c r="J3116" s="57">
        <f t="shared" si="518"/>
        <v>1</v>
      </c>
      <c r="K3116" s="57"/>
      <c r="L3116" s="57"/>
      <c r="M3116" s="58"/>
      <c r="N3116" s="59"/>
      <c r="O3116" s="73"/>
    </row>
    <row r="3117" spans="1:15" x14ac:dyDescent="0.3">
      <c r="A3117" s="52">
        <v>12072</v>
      </c>
      <c r="B3117" s="53"/>
      <c r="C3117" s="54"/>
      <c r="D3117" s="76" t="s">
        <v>1877</v>
      </c>
      <c r="E3117" s="87"/>
      <c r="F3117" s="88">
        <v>1</v>
      </c>
      <c r="G3117" s="57"/>
      <c r="H3117" s="57"/>
      <c r="I3117" s="57"/>
      <c r="J3117" s="57">
        <f t="shared" si="518"/>
        <v>1</v>
      </c>
      <c r="K3117" s="57"/>
      <c r="L3117" s="57"/>
      <c r="M3117" s="58"/>
      <c r="N3117" s="59"/>
      <c r="O3117" s="73"/>
    </row>
    <row r="3118" spans="1:15" x14ac:dyDescent="0.3">
      <c r="A3118" s="52">
        <v>12073</v>
      </c>
      <c r="B3118" s="53"/>
      <c r="C3118" s="54"/>
      <c r="D3118" s="76" t="s">
        <v>1878</v>
      </c>
      <c r="E3118" s="87"/>
      <c r="F3118" s="88">
        <v>1</v>
      </c>
      <c r="G3118" s="57"/>
      <c r="H3118" s="57"/>
      <c r="I3118" s="57"/>
      <c r="J3118" s="57">
        <f t="shared" si="518"/>
        <v>1</v>
      </c>
      <c r="K3118" s="57"/>
      <c r="L3118" s="57"/>
      <c r="M3118" s="58"/>
      <c r="N3118" s="59"/>
      <c r="O3118" s="73"/>
    </row>
    <row r="3119" spans="1:15" x14ac:dyDescent="0.3">
      <c r="A3119" s="52">
        <v>12074</v>
      </c>
      <c r="B3119" s="53"/>
      <c r="C3119" s="54"/>
      <c r="D3119" s="76" t="s">
        <v>1879</v>
      </c>
      <c r="E3119" s="87"/>
      <c r="F3119" s="88">
        <v>1</v>
      </c>
      <c r="G3119" s="57"/>
      <c r="H3119" s="57"/>
      <c r="I3119" s="57"/>
      <c r="J3119" s="57">
        <f t="shared" si="518"/>
        <v>1</v>
      </c>
      <c r="K3119" s="57"/>
      <c r="L3119" s="57"/>
      <c r="M3119" s="58"/>
      <c r="N3119" s="59"/>
      <c r="O3119" s="73"/>
    </row>
    <row r="3120" spans="1:15" x14ac:dyDescent="0.3">
      <c r="A3120" s="52">
        <v>12075</v>
      </c>
      <c r="B3120" s="53"/>
      <c r="C3120" s="54"/>
      <c r="D3120" s="76" t="s">
        <v>1880</v>
      </c>
      <c r="E3120" s="87"/>
      <c r="F3120" s="88">
        <v>1</v>
      </c>
      <c r="G3120" s="57"/>
      <c r="H3120" s="57"/>
      <c r="I3120" s="57"/>
      <c r="J3120" s="57">
        <f t="shared" si="518"/>
        <v>1</v>
      </c>
      <c r="K3120" s="57"/>
      <c r="L3120" s="57"/>
      <c r="M3120" s="58"/>
      <c r="N3120" s="59"/>
      <c r="O3120" s="73"/>
    </row>
    <row r="3121" spans="1:15" x14ac:dyDescent="0.3">
      <c r="A3121" s="52">
        <v>12076</v>
      </c>
      <c r="B3121" s="53"/>
      <c r="C3121" s="54"/>
      <c r="D3121" s="76" t="s">
        <v>1881</v>
      </c>
      <c r="E3121" s="87"/>
      <c r="F3121" s="88">
        <v>1</v>
      </c>
      <c r="G3121" s="57"/>
      <c r="H3121" s="57"/>
      <c r="I3121" s="57"/>
      <c r="J3121" s="57">
        <f t="shared" si="518"/>
        <v>1</v>
      </c>
      <c r="K3121" s="57"/>
      <c r="L3121" s="57"/>
      <c r="M3121" s="58"/>
      <c r="N3121" s="59"/>
      <c r="O3121" s="73"/>
    </row>
    <row r="3122" spans="1:15" x14ac:dyDescent="0.3">
      <c r="A3122" s="52">
        <v>12077</v>
      </c>
      <c r="B3122" s="53"/>
      <c r="C3122" s="54"/>
      <c r="D3122" s="76" t="s">
        <v>1882</v>
      </c>
      <c r="E3122" s="87"/>
      <c r="F3122" s="88">
        <v>1</v>
      </c>
      <c r="G3122" s="57"/>
      <c r="H3122" s="57"/>
      <c r="I3122" s="57"/>
      <c r="J3122" s="57">
        <f t="shared" si="518"/>
        <v>1</v>
      </c>
      <c r="K3122" s="57"/>
      <c r="L3122" s="57"/>
      <c r="M3122" s="58"/>
      <c r="N3122" s="59"/>
      <c r="O3122" s="73"/>
    </row>
    <row r="3123" spans="1:15" x14ac:dyDescent="0.3">
      <c r="A3123" s="52">
        <v>12078</v>
      </c>
      <c r="B3123" s="53"/>
      <c r="C3123" s="54"/>
      <c r="D3123" s="76" t="s">
        <v>1883</v>
      </c>
      <c r="E3123" s="87"/>
      <c r="F3123" s="88">
        <v>1</v>
      </c>
      <c r="G3123" s="57"/>
      <c r="H3123" s="57"/>
      <c r="I3123" s="57"/>
      <c r="J3123" s="57">
        <f t="shared" si="518"/>
        <v>1</v>
      </c>
      <c r="K3123" s="57"/>
      <c r="L3123" s="57"/>
      <c r="M3123" s="58"/>
      <c r="N3123" s="59"/>
      <c r="O3123" s="73"/>
    </row>
    <row r="3124" spans="1:15" x14ac:dyDescent="0.3">
      <c r="A3124" s="52">
        <v>12079</v>
      </c>
      <c r="B3124" s="53"/>
      <c r="C3124" s="54"/>
      <c r="D3124" s="76" t="s">
        <v>1884</v>
      </c>
      <c r="E3124" s="87"/>
      <c r="F3124" s="88">
        <v>1</v>
      </c>
      <c r="G3124" s="57"/>
      <c r="H3124" s="57"/>
      <c r="I3124" s="57"/>
      <c r="J3124" s="57">
        <f t="shared" si="518"/>
        <v>1</v>
      </c>
      <c r="K3124" s="57"/>
      <c r="L3124" s="57"/>
      <c r="M3124" s="58"/>
      <c r="N3124" s="59"/>
      <c r="O3124" s="73"/>
    </row>
    <row r="3125" spans="1:15" x14ac:dyDescent="0.3">
      <c r="A3125" s="52">
        <v>12080</v>
      </c>
      <c r="B3125" s="53"/>
      <c r="C3125" s="54"/>
      <c r="D3125" s="76" t="s">
        <v>1885</v>
      </c>
      <c r="E3125" s="87"/>
      <c r="F3125" s="88">
        <v>1</v>
      </c>
      <c r="G3125" s="57"/>
      <c r="H3125" s="57"/>
      <c r="I3125" s="57"/>
      <c r="J3125" s="57">
        <f t="shared" si="518"/>
        <v>1</v>
      </c>
      <c r="K3125" s="57"/>
      <c r="L3125" s="57"/>
      <c r="M3125" s="58"/>
      <c r="N3125" s="59"/>
      <c r="O3125" s="73"/>
    </row>
    <row r="3126" spans="1:15" x14ac:dyDescent="0.3">
      <c r="A3126" s="52">
        <v>12081</v>
      </c>
      <c r="B3126" s="53"/>
      <c r="C3126" s="54"/>
      <c r="D3126" s="76" t="s">
        <v>1886</v>
      </c>
      <c r="E3126" s="87"/>
      <c r="F3126" s="88">
        <v>1</v>
      </c>
      <c r="G3126" s="57"/>
      <c r="H3126" s="57"/>
      <c r="I3126" s="57"/>
      <c r="J3126" s="57">
        <f t="shared" si="518"/>
        <v>1</v>
      </c>
      <c r="K3126" s="57"/>
      <c r="L3126" s="57"/>
      <c r="M3126" s="58"/>
      <c r="N3126" s="59"/>
      <c r="O3126" s="73"/>
    </row>
    <row r="3127" spans="1:15" x14ac:dyDescent="0.3">
      <c r="A3127" s="52">
        <v>12082</v>
      </c>
      <c r="B3127" s="53"/>
      <c r="C3127" s="54"/>
      <c r="D3127" s="76" t="s">
        <v>1794</v>
      </c>
      <c r="E3127" s="87"/>
      <c r="F3127" s="88"/>
      <c r="G3127" s="57"/>
      <c r="H3127" s="57"/>
      <c r="I3127" s="57"/>
      <c r="J3127" s="57"/>
      <c r="K3127" s="57">
        <f>SUM(J3128:J3147)</f>
        <v>20</v>
      </c>
      <c r="L3127" s="57"/>
      <c r="M3127" s="58"/>
      <c r="N3127" s="59"/>
      <c r="O3127" s="73"/>
    </row>
    <row r="3128" spans="1:15" x14ac:dyDescent="0.3">
      <c r="A3128" s="52">
        <v>12083</v>
      </c>
      <c r="B3128" s="53"/>
      <c r="C3128" s="54"/>
      <c r="D3128" s="76" t="s">
        <v>1887</v>
      </c>
      <c r="E3128" s="87"/>
      <c r="F3128" s="88">
        <v>1</v>
      </c>
      <c r="G3128" s="57"/>
      <c r="H3128" s="57"/>
      <c r="I3128" s="57"/>
      <c r="J3128" s="57">
        <f t="shared" ref="J3128:J3147" si="519">PRODUCT(F3128:H3128)</f>
        <v>1</v>
      </c>
      <c r="K3128" s="57"/>
      <c r="L3128" s="57"/>
      <c r="M3128" s="58"/>
      <c r="N3128" s="59"/>
      <c r="O3128" s="73"/>
    </row>
    <row r="3129" spans="1:15" x14ac:dyDescent="0.3">
      <c r="A3129" s="52">
        <v>12084</v>
      </c>
      <c r="B3129" s="53"/>
      <c r="C3129" s="54"/>
      <c r="D3129" s="76" t="s">
        <v>1888</v>
      </c>
      <c r="E3129" s="87"/>
      <c r="F3129" s="88">
        <v>1</v>
      </c>
      <c r="G3129" s="57"/>
      <c r="H3129" s="57"/>
      <c r="I3129" s="57"/>
      <c r="J3129" s="57">
        <f t="shared" si="519"/>
        <v>1</v>
      </c>
      <c r="K3129" s="57"/>
      <c r="L3129" s="57"/>
      <c r="M3129" s="58"/>
      <c r="N3129" s="59"/>
      <c r="O3129" s="73"/>
    </row>
    <row r="3130" spans="1:15" x14ac:dyDescent="0.3">
      <c r="A3130" s="52">
        <v>12085</v>
      </c>
      <c r="B3130" s="53"/>
      <c r="C3130" s="54"/>
      <c r="D3130" s="76" t="s">
        <v>1889</v>
      </c>
      <c r="E3130" s="87"/>
      <c r="F3130" s="88">
        <v>1</v>
      </c>
      <c r="G3130" s="57"/>
      <c r="H3130" s="57"/>
      <c r="I3130" s="57"/>
      <c r="J3130" s="57">
        <f t="shared" si="519"/>
        <v>1</v>
      </c>
      <c r="K3130" s="57"/>
      <c r="L3130" s="57"/>
      <c r="M3130" s="58"/>
      <c r="N3130" s="59"/>
      <c r="O3130" s="73"/>
    </row>
    <row r="3131" spans="1:15" x14ac:dyDescent="0.3">
      <c r="A3131" s="52">
        <v>12086</v>
      </c>
      <c r="B3131" s="53"/>
      <c r="C3131" s="54"/>
      <c r="D3131" s="76" t="s">
        <v>1890</v>
      </c>
      <c r="E3131" s="87"/>
      <c r="F3131" s="88">
        <v>1</v>
      </c>
      <c r="G3131" s="57"/>
      <c r="H3131" s="57"/>
      <c r="I3131" s="57"/>
      <c r="J3131" s="57">
        <f t="shared" si="519"/>
        <v>1</v>
      </c>
      <c r="K3131" s="57"/>
      <c r="L3131" s="57"/>
      <c r="M3131" s="58"/>
      <c r="N3131" s="59"/>
      <c r="O3131" s="73"/>
    </row>
    <row r="3132" spans="1:15" x14ac:dyDescent="0.3">
      <c r="A3132" s="52">
        <v>12087</v>
      </c>
      <c r="B3132" s="53"/>
      <c r="C3132" s="54"/>
      <c r="D3132" s="76" t="s">
        <v>1891</v>
      </c>
      <c r="E3132" s="87"/>
      <c r="F3132" s="88">
        <v>1</v>
      </c>
      <c r="G3132" s="57"/>
      <c r="H3132" s="57"/>
      <c r="I3132" s="57"/>
      <c r="J3132" s="57">
        <f t="shared" si="519"/>
        <v>1</v>
      </c>
      <c r="K3132" s="57"/>
      <c r="L3132" s="57"/>
      <c r="M3132" s="58"/>
      <c r="N3132" s="59"/>
      <c r="O3132" s="73"/>
    </row>
    <row r="3133" spans="1:15" x14ac:dyDescent="0.3">
      <c r="A3133" s="52">
        <v>12088</v>
      </c>
      <c r="B3133" s="53"/>
      <c r="C3133" s="54"/>
      <c r="D3133" s="76" t="s">
        <v>1892</v>
      </c>
      <c r="E3133" s="87"/>
      <c r="F3133" s="88">
        <v>1</v>
      </c>
      <c r="G3133" s="57"/>
      <c r="H3133" s="57"/>
      <c r="I3133" s="57"/>
      <c r="J3133" s="57">
        <f t="shared" si="519"/>
        <v>1</v>
      </c>
      <c r="K3133" s="57"/>
      <c r="L3133" s="57"/>
      <c r="M3133" s="58"/>
      <c r="N3133" s="59"/>
      <c r="O3133" s="73"/>
    </row>
    <row r="3134" spans="1:15" x14ac:dyDescent="0.3">
      <c r="A3134" s="52">
        <v>12089</v>
      </c>
      <c r="B3134" s="53"/>
      <c r="C3134" s="54"/>
      <c r="D3134" s="76" t="s">
        <v>1893</v>
      </c>
      <c r="E3134" s="87"/>
      <c r="F3134" s="88">
        <v>1</v>
      </c>
      <c r="G3134" s="57"/>
      <c r="H3134" s="57"/>
      <c r="I3134" s="57"/>
      <c r="J3134" s="57">
        <f t="shared" si="519"/>
        <v>1</v>
      </c>
      <c r="K3134" s="57"/>
      <c r="L3134" s="57"/>
      <c r="M3134" s="58"/>
      <c r="N3134" s="59"/>
      <c r="O3134" s="73"/>
    </row>
    <row r="3135" spans="1:15" x14ac:dyDescent="0.3">
      <c r="A3135" s="52">
        <v>12090</v>
      </c>
      <c r="B3135" s="53"/>
      <c r="C3135" s="54"/>
      <c r="D3135" s="76" t="s">
        <v>1894</v>
      </c>
      <c r="E3135" s="87"/>
      <c r="F3135" s="88">
        <v>1</v>
      </c>
      <c r="G3135" s="57"/>
      <c r="H3135" s="57"/>
      <c r="I3135" s="57"/>
      <c r="J3135" s="57">
        <f t="shared" si="519"/>
        <v>1</v>
      </c>
      <c r="K3135" s="57"/>
      <c r="L3135" s="57"/>
      <c r="M3135" s="58"/>
      <c r="N3135" s="59"/>
      <c r="O3135" s="73"/>
    </row>
    <row r="3136" spans="1:15" x14ac:dyDescent="0.3">
      <c r="A3136" s="52">
        <v>12091</v>
      </c>
      <c r="B3136" s="53"/>
      <c r="C3136" s="54"/>
      <c r="D3136" s="76" t="s">
        <v>1895</v>
      </c>
      <c r="E3136" s="87"/>
      <c r="F3136" s="88">
        <v>1</v>
      </c>
      <c r="G3136" s="57"/>
      <c r="H3136" s="57"/>
      <c r="I3136" s="57"/>
      <c r="J3136" s="57">
        <f t="shared" si="519"/>
        <v>1</v>
      </c>
      <c r="K3136" s="57"/>
      <c r="L3136" s="57"/>
      <c r="M3136" s="58"/>
      <c r="N3136" s="59"/>
      <c r="O3136" s="73"/>
    </row>
    <row r="3137" spans="1:15" x14ac:dyDescent="0.3">
      <c r="A3137" s="52">
        <v>12092</v>
      </c>
      <c r="B3137" s="53"/>
      <c r="C3137" s="54"/>
      <c r="D3137" s="76" t="s">
        <v>1896</v>
      </c>
      <c r="E3137" s="87"/>
      <c r="F3137" s="88">
        <v>1</v>
      </c>
      <c r="G3137" s="57"/>
      <c r="H3137" s="57"/>
      <c r="I3137" s="57"/>
      <c r="J3137" s="57">
        <f t="shared" si="519"/>
        <v>1</v>
      </c>
      <c r="K3137" s="57"/>
      <c r="L3137" s="57"/>
      <c r="M3137" s="58"/>
      <c r="N3137" s="59"/>
      <c r="O3137" s="73"/>
    </row>
    <row r="3138" spans="1:15" x14ac:dyDescent="0.3">
      <c r="A3138" s="52">
        <v>12093</v>
      </c>
      <c r="B3138" s="53"/>
      <c r="C3138" s="54"/>
      <c r="D3138" s="76" t="s">
        <v>1897</v>
      </c>
      <c r="E3138" s="87"/>
      <c r="F3138" s="88">
        <v>1</v>
      </c>
      <c r="G3138" s="57"/>
      <c r="H3138" s="57"/>
      <c r="I3138" s="57"/>
      <c r="J3138" s="57">
        <f t="shared" si="519"/>
        <v>1</v>
      </c>
      <c r="K3138" s="57"/>
      <c r="L3138" s="57"/>
      <c r="M3138" s="58"/>
      <c r="N3138" s="59"/>
      <c r="O3138" s="73"/>
    </row>
    <row r="3139" spans="1:15" x14ac:dyDescent="0.3">
      <c r="A3139" s="52">
        <v>12094</v>
      </c>
      <c r="B3139" s="53"/>
      <c r="C3139" s="54"/>
      <c r="D3139" s="76" t="s">
        <v>1898</v>
      </c>
      <c r="E3139" s="87"/>
      <c r="F3139" s="88">
        <v>1</v>
      </c>
      <c r="G3139" s="57"/>
      <c r="H3139" s="57"/>
      <c r="I3139" s="57"/>
      <c r="J3139" s="57">
        <f t="shared" si="519"/>
        <v>1</v>
      </c>
      <c r="K3139" s="57"/>
      <c r="L3139" s="57"/>
      <c r="M3139" s="58"/>
      <c r="N3139" s="59"/>
      <c r="O3139" s="73"/>
    </row>
    <row r="3140" spans="1:15" x14ac:dyDescent="0.3">
      <c r="A3140" s="52">
        <v>12095</v>
      </c>
      <c r="B3140" s="53"/>
      <c r="C3140" s="54"/>
      <c r="D3140" s="76" t="s">
        <v>1899</v>
      </c>
      <c r="E3140" s="87"/>
      <c r="F3140" s="88">
        <v>1</v>
      </c>
      <c r="G3140" s="57"/>
      <c r="H3140" s="57"/>
      <c r="I3140" s="57"/>
      <c r="J3140" s="57">
        <f t="shared" si="519"/>
        <v>1</v>
      </c>
      <c r="K3140" s="57"/>
      <c r="L3140" s="57"/>
      <c r="M3140" s="58"/>
      <c r="N3140" s="59"/>
      <c r="O3140" s="73"/>
    </row>
    <row r="3141" spans="1:15" x14ac:dyDescent="0.3">
      <c r="A3141" s="52">
        <v>12096</v>
      </c>
      <c r="B3141" s="53"/>
      <c r="C3141" s="54"/>
      <c r="D3141" s="76" t="s">
        <v>1900</v>
      </c>
      <c r="E3141" s="87"/>
      <c r="F3141" s="88">
        <v>1</v>
      </c>
      <c r="G3141" s="57"/>
      <c r="H3141" s="57"/>
      <c r="I3141" s="57"/>
      <c r="J3141" s="57">
        <f t="shared" si="519"/>
        <v>1</v>
      </c>
      <c r="K3141" s="57"/>
      <c r="L3141" s="57"/>
      <c r="M3141" s="58"/>
      <c r="N3141" s="59"/>
      <c r="O3141" s="73"/>
    </row>
    <row r="3142" spans="1:15" x14ac:dyDescent="0.3">
      <c r="A3142" s="52">
        <v>12097</v>
      </c>
      <c r="B3142" s="53"/>
      <c r="C3142" s="54"/>
      <c r="D3142" s="76" t="s">
        <v>1901</v>
      </c>
      <c r="E3142" s="87"/>
      <c r="F3142" s="88">
        <v>1</v>
      </c>
      <c r="G3142" s="57"/>
      <c r="H3142" s="57"/>
      <c r="I3142" s="57"/>
      <c r="J3142" s="57">
        <f t="shared" si="519"/>
        <v>1</v>
      </c>
      <c r="K3142" s="57"/>
      <c r="L3142" s="57"/>
      <c r="M3142" s="58"/>
      <c r="N3142" s="59"/>
      <c r="O3142" s="73"/>
    </row>
    <row r="3143" spans="1:15" x14ac:dyDescent="0.3">
      <c r="A3143" s="52">
        <v>12098</v>
      </c>
      <c r="B3143" s="53"/>
      <c r="C3143" s="54"/>
      <c r="D3143" s="76" t="s">
        <v>1902</v>
      </c>
      <c r="E3143" s="87"/>
      <c r="F3143" s="88">
        <v>1</v>
      </c>
      <c r="G3143" s="57"/>
      <c r="H3143" s="57"/>
      <c r="I3143" s="57"/>
      <c r="J3143" s="57">
        <f t="shared" si="519"/>
        <v>1</v>
      </c>
      <c r="K3143" s="57"/>
      <c r="L3143" s="57"/>
      <c r="M3143" s="58"/>
      <c r="N3143" s="59"/>
      <c r="O3143" s="73"/>
    </row>
    <row r="3144" spans="1:15" x14ac:dyDescent="0.3">
      <c r="A3144" s="52">
        <v>12099</v>
      </c>
      <c r="B3144" s="53"/>
      <c r="C3144" s="54"/>
      <c r="D3144" s="76" t="s">
        <v>1903</v>
      </c>
      <c r="E3144" s="87"/>
      <c r="F3144" s="88">
        <v>1</v>
      </c>
      <c r="G3144" s="57"/>
      <c r="H3144" s="57"/>
      <c r="I3144" s="57"/>
      <c r="J3144" s="57">
        <f t="shared" si="519"/>
        <v>1</v>
      </c>
      <c r="K3144" s="57"/>
      <c r="L3144" s="57"/>
      <c r="M3144" s="58"/>
      <c r="N3144" s="59"/>
      <c r="O3144" s="73"/>
    </row>
    <row r="3145" spans="1:15" x14ac:dyDescent="0.3">
      <c r="A3145" s="52">
        <v>12100</v>
      </c>
      <c r="B3145" s="53"/>
      <c r="C3145" s="54"/>
      <c r="D3145" s="76" t="s">
        <v>1904</v>
      </c>
      <c r="E3145" s="87"/>
      <c r="F3145" s="88">
        <v>1</v>
      </c>
      <c r="G3145" s="57"/>
      <c r="H3145" s="57"/>
      <c r="I3145" s="57"/>
      <c r="J3145" s="57">
        <f t="shared" si="519"/>
        <v>1</v>
      </c>
      <c r="K3145" s="57"/>
      <c r="L3145" s="57"/>
      <c r="M3145" s="58"/>
      <c r="N3145" s="59"/>
      <c r="O3145" s="73"/>
    </row>
    <row r="3146" spans="1:15" x14ac:dyDescent="0.3">
      <c r="A3146" s="52">
        <v>12101</v>
      </c>
      <c r="B3146" s="53"/>
      <c r="C3146" s="54"/>
      <c r="D3146" s="76" t="s">
        <v>1905</v>
      </c>
      <c r="E3146" s="87"/>
      <c r="F3146" s="88">
        <v>1</v>
      </c>
      <c r="G3146" s="57"/>
      <c r="H3146" s="57"/>
      <c r="I3146" s="57"/>
      <c r="J3146" s="57">
        <f t="shared" si="519"/>
        <v>1</v>
      </c>
      <c r="K3146" s="57"/>
      <c r="L3146" s="57"/>
      <c r="M3146" s="58"/>
      <c r="N3146" s="59"/>
      <c r="O3146" s="73"/>
    </row>
    <row r="3147" spans="1:15" x14ac:dyDescent="0.3">
      <c r="A3147" s="52">
        <v>12102</v>
      </c>
      <c r="B3147" s="53"/>
      <c r="C3147" s="54"/>
      <c r="D3147" s="76" t="s">
        <v>1906</v>
      </c>
      <c r="E3147" s="87"/>
      <c r="F3147" s="88">
        <v>1</v>
      </c>
      <c r="G3147" s="57"/>
      <c r="H3147" s="57"/>
      <c r="I3147" s="57"/>
      <c r="J3147" s="57">
        <f t="shared" si="519"/>
        <v>1</v>
      </c>
      <c r="K3147" s="57"/>
      <c r="L3147" s="57"/>
      <c r="M3147" s="58"/>
      <c r="N3147" s="59"/>
      <c r="O3147" s="73"/>
    </row>
    <row r="3148" spans="1:15" ht="172.8" x14ac:dyDescent="0.3">
      <c r="A3148" s="52">
        <v>12103</v>
      </c>
      <c r="B3148" s="53"/>
      <c r="C3148" s="54"/>
      <c r="D3148" s="75" t="s">
        <v>1907</v>
      </c>
      <c r="E3148" s="87" t="s">
        <v>89</v>
      </c>
      <c r="F3148" s="88"/>
      <c r="G3148" s="57"/>
      <c r="H3148" s="57"/>
      <c r="I3148" s="57"/>
      <c r="J3148" s="57"/>
      <c r="K3148" s="57"/>
      <c r="L3148" s="57">
        <f>SUM(K3149:K3200)</f>
        <v>29</v>
      </c>
      <c r="M3148" s="58">
        <v>1</v>
      </c>
      <c r="N3148" s="59"/>
      <c r="O3148" s="73">
        <f t="shared" ref="O3148" si="520">+ROUND(M3148*N3148,2)</f>
        <v>0</v>
      </c>
    </row>
    <row r="3149" spans="1:15" x14ac:dyDescent="0.3">
      <c r="A3149" s="52">
        <v>12104</v>
      </c>
      <c r="B3149" s="53"/>
      <c r="C3149" s="54"/>
      <c r="D3149" s="76" t="s">
        <v>1908</v>
      </c>
      <c r="E3149" s="87"/>
      <c r="F3149" s="88">
        <v>1</v>
      </c>
      <c r="G3149" s="57"/>
      <c r="H3149" s="57"/>
      <c r="I3149" s="57"/>
      <c r="J3149" s="57"/>
      <c r="K3149" s="57">
        <f>PRODUCT(F3149:I3149)</f>
        <v>1</v>
      </c>
      <c r="L3149" s="57"/>
      <c r="M3149" s="58"/>
      <c r="N3149" s="59"/>
      <c r="O3149" s="73"/>
    </row>
    <row r="3150" spans="1:15" ht="201.6" x14ac:dyDescent="0.3">
      <c r="A3150" s="52">
        <v>12105</v>
      </c>
      <c r="B3150" s="53"/>
      <c r="C3150" s="54"/>
      <c r="D3150" s="75" t="s">
        <v>1909</v>
      </c>
      <c r="E3150" s="87" t="s">
        <v>89</v>
      </c>
      <c r="F3150" s="88"/>
      <c r="G3150" s="57"/>
      <c r="H3150" s="57"/>
      <c r="I3150" s="57"/>
      <c r="J3150" s="57"/>
      <c r="K3150" s="57"/>
      <c r="L3150" s="57">
        <f>SUM(K3151:K3202)</f>
        <v>28</v>
      </c>
      <c r="M3150" s="58">
        <v>1</v>
      </c>
      <c r="N3150" s="59"/>
      <c r="O3150" s="73">
        <f t="shared" ref="O3150" si="521">+ROUND(M3150*N3150,2)</f>
        <v>0</v>
      </c>
    </row>
    <row r="3151" spans="1:15" x14ac:dyDescent="0.3">
      <c r="A3151" s="52">
        <v>12106</v>
      </c>
      <c r="B3151" s="53"/>
      <c r="C3151" s="54"/>
      <c r="D3151" s="76" t="s">
        <v>1910</v>
      </c>
      <c r="E3151" s="87"/>
      <c r="F3151" s="88">
        <v>1</v>
      </c>
      <c r="G3151" s="57"/>
      <c r="H3151" s="57"/>
      <c r="I3151" s="57"/>
      <c r="J3151" s="57"/>
      <c r="K3151" s="57">
        <f>PRODUCT(F3151:I3151)</f>
        <v>1</v>
      </c>
      <c r="L3151" s="57"/>
      <c r="M3151" s="58"/>
      <c r="N3151" s="59"/>
      <c r="O3151" s="73"/>
    </row>
    <row r="3152" spans="1:15" ht="187.2" x14ac:dyDescent="0.3">
      <c r="A3152" s="52">
        <v>12107</v>
      </c>
      <c r="B3152" s="53"/>
      <c r="C3152" s="54"/>
      <c r="D3152" s="75" t="s">
        <v>1911</v>
      </c>
      <c r="E3152" s="87" t="s">
        <v>89</v>
      </c>
      <c r="F3152" s="88"/>
      <c r="G3152" s="57"/>
      <c r="H3152" s="57"/>
      <c r="I3152" s="57"/>
      <c r="J3152" s="57"/>
      <c r="K3152" s="57"/>
      <c r="L3152" s="57">
        <f>SUM(K3153:K3156)</f>
        <v>4</v>
      </c>
      <c r="M3152" s="58">
        <v>4</v>
      </c>
      <c r="N3152" s="59"/>
      <c r="O3152" s="73">
        <f t="shared" ref="O3152" si="522">+ROUND(M3152*N3152,2)</f>
        <v>0</v>
      </c>
    </row>
    <row r="3153" spans="1:15" x14ac:dyDescent="0.3">
      <c r="A3153" s="52">
        <v>12108</v>
      </c>
      <c r="B3153" s="53"/>
      <c r="C3153" s="54"/>
      <c r="D3153" s="76" t="s">
        <v>1912</v>
      </c>
      <c r="E3153" s="56"/>
      <c r="F3153" s="57">
        <v>1</v>
      </c>
      <c r="G3153" s="57"/>
      <c r="H3153" s="57"/>
      <c r="I3153" s="57"/>
      <c r="J3153" s="57"/>
      <c r="K3153" s="57">
        <f>PRODUCT(F3153:I3153)</f>
        <v>1</v>
      </c>
      <c r="L3153" s="57"/>
      <c r="M3153" s="58"/>
      <c r="N3153" s="59"/>
      <c r="O3153" s="73"/>
    </row>
    <row r="3154" spans="1:15" x14ac:dyDescent="0.3">
      <c r="A3154" s="52">
        <v>12109</v>
      </c>
      <c r="B3154" s="53"/>
      <c r="C3154" s="54"/>
      <c r="D3154" s="76" t="s">
        <v>1913</v>
      </c>
      <c r="E3154" s="87"/>
      <c r="F3154" s="88">
        <v>1</v>
      </c>
      <c r="G3154" s="57"/>
      <c r="H3154" s="57"/>
      <c r="I3154" s="57"/>
      <c r="J3154" s="57"/>
      <c r="K3154" s="57">
        <f t="shared" ref="K3154:K3156" si="523">PRODUCT(F3154:I3154)</f>
        <v>1</v>
      </c>
      <c r="L3154" s="57"/>
      <c r="M3154" s="58"/>
      <c r="N3154" s="59"/>
      <c r="O3154" s="73"/>
    </row>
    <row r="3155" spans="1:15" x14ac:dyDescent="0.3">
      <c r="A3155" s="52">
        <v>12110</v>
      </c>
      <c r="B3155" s="53"/>
      <c r="C3155" s="54"/>
      <c r="D3155" s="76" t="s">
        <v>1914</v>
      </c>
      <c r="E3155" s="87"/>
      <c r="F3155" s="88">
        <v>1</v>
      </c>
      <c r="G3155" s="57"/>
      <c r="H3155" s="57"/>
      <c r="I3155" s="57"/>
      <c r="J3155" s="57"/>
      <c r="K3155" s="57">
        <f t="shared" si="523"/>
        <v>1</v>
      </c>
      <c r="L3155" s="57"/>
      <c r="M3155" s="58"/>
      <c r="N3155" s="59"/>
      <c r="O3155" s="73"/>
    </row>
    <row r="3156" spans="1:15" x14ac:dyDescent="0.3">
      <c r="A3156" s="52">
        <v>12111</v>
      </c>
      <c r="B3156" s="53"/>
      <c r="C3156" s="54"/>
      <c r="D3156" s="76" t="s">
        <v>1915</v>
      </c>
      <c r="E3156" s="87"/>
      <c r="F3156" s="88">
        <v>1</v>
      </c>
      <c r="G3156" s="57"/>
      <c r="H3156" s="57"/>
      <c r="I3156" s="57"/>
      <c r="J3156" s="57"/>
      <c r="K3156" s="57">
        <f t="shared" si="523"/>
        <v>1</v>
      </c>
      <c r="L3156" s="57"/>
      <c r="M3156" s="58"/>
      <c r="N3156" s="59"/>
      <c r="O3156" s="73"/>
    </row>
    <row r="3157" spans="1:15" ht="172.8" x14ac:dyDescent="0.3">
      <c r="A3157" s="52">
        <v>12112</v>
      </c>
      <c r="B3157" s="53"/>
      <c r="C3157" s="54"/>
      <c r="D3157" s="75" t="s">
        <v>1916</v>
      </c>
      <c r="E3157" s="87" t="s">
        <v>89</v>
      </c>
      <c r="F3157" s="88"/>
      <c r="G3157" s="57"/>
      <c r="H3157" s="57"/>
      <c r="I3157" s="57"/>
      <c r="J3157" s="57"/>
      <c r="K3157" s="57"/>
      <c r="L3157" s="57">
        <f>SUM(K3158:K3161)</f>
        <v>4</v>
      </c>
      <c r="M3157" s="58">
        <v>4</v>
      </c>
      <c r="N3157" s="59"/>
      <c r="O3157" s="73">
        <f t="shared" ref="O3157" si="524">+ROUND(M3157*N3157,2)</f>
        <v>0</v>
      </c>
    </row>
    <row r="3158" spans="1:15" x14ac:dyDescent="0.3">
      <c r="A3158" s="52">
        <v>12113</v>
      </c>
      <c r="B3158" s="53"/>
      <c r="C3158" s="54"/>
      <c r="D3158" s="76" t="s">
        <v>1917</v>
      </c>
      <c r="E3158" s="87"/>
      <c r="F3158" s="88">
        <v>1</v>
      </c>
      <c r="G3158" s="57"/>
      <c r="H3158" s="57"/>
      <c r="I3158" s="57"/>
      <c r="J3158" s="57"/>
      <c r="K3158" s="57">
        <f t="shared" ref="K3158:K3161" si="525">PRODUCT(F3158:I3158)</f>
        <v>1</v>
      </c>
      <c r="L3158" s="57"/>
      <c r="M3158" s="58"/>
      <c r="N3158" s="59"/>
      <c r="O3158" s="73"/>
    </row>
    <row r="3159" spans="1:15" x14ac:dyDescent="0.3">
      <c r="A3159" s="52">
        <v>12114</v>
      </c>
      <c r="B3159" s="53"/>
      <c r="C3159" s="54"/>
      <c r="D3159" s="76" t="s">
        <v>1918</v>
      </c>
      <c r="E3159" s="87"/>
      <c r="F3159" s="88">
        <v>1</v>
      </c>
      <c r="G3159" s="57"/>
      <c r="H3159" s="57"/>
      <c r="I3159" s="57"/>
      <c r="J3159" s="57"/>
      <c r="K3159" s="57">
        <f t="shared" si="525"/>
        <v>1</v>
      </c>
      <c r="L3159" s="57"/>
      <c r="M3159" s="58"/>
      <c r="N3159" s="59"/>
      <c r="O3159" s="73"/>
    </row>
    <row r="3160" spans="1:15" x14ac:dyDescent="0.3">
      <c r="A3160" s="52">
        <v>12115</v>
      </c>
      <c r="B3160" s="53"/>
      <c r="C3160" s="54"/>
      <c r="D3160" s="76" t="s">
        <v>1919</v>
      </c>
      <c r="E3160" s="87"/>
      <c r="F3160" s="88">
        <v>1</v>
      </c>
      <c r="G3160" s="57"/>
      <c r="H3160" s="57"/>
      <c r="I3160" s="57"/>
      <c r="J3160" s="57"/>
      <c r="K3160" s="57">
        <f t="shared" si="525"/>
        <v>1</v>
      </c>
      <c r="L3160" s="57"/>
      <c r="M3160" s="58"/>
      <c r="N3160" s="59"/>
      <c r="O3160" s="73"/>
    </row>
    <row r="3161" spans="1:15" x14ac:dyDescent="0.3">
      <c r="A3161" s="52">
        <v>12116</v>
      </c>
      <c r="B3161" s="53"/>
      <c r="C3161" s="54"/>
      <c r="D3161" s="76" t="s">
        <v>1920</v>
      </c>
      <c r="E3161" s="87"/>
      <c r="F3161" s="88">
        <v>1</v>
      </c>
      <c r="G3161" s="57"/>
      <c r="H3161" s="57"/>
      <c r="I3161" s="57"/>
      <c r="J3161" s="57"/>
      <c r="K3161" s="57">
        <f t="shared" si="525"/>
        <v>1</v>
      </c>
      <c r="L3161" s="57"/>
      <c r="M3161" s="58"/>
      <c r="N3161" s="59"/>
      <c r="O3161" s="73"/>
    </row>
    <row r="3162" spans="1:15" ht="172.8" x14ac:dyDescent="0.3">
      <c r="A3162" s="52">
        <v>12117</v>
      </c>
      <c r="B3162" s="53"/>
      <c r="C3162" s="54"/>
      <c r="D3162" s="75" t="s">
        <v>1921</v>
      </c>
      <c r="E3162" s="87" t="s">
        <v>89</v>
      </c>
      <c r="F3162" s="88"/>
      <c r="G3162" s="57"/>
      <c r="H3162" s="57"/>
      <c r="I3162" s="57"/>
      <c r="J3162" s="57"/>
      <c r="K3162" s="57"/>
      <c r="L3162" s="57">
        <f>SUM(K3163:K3181)</f>
        <v>19</v>
      </c>
      <c r="M3162" s="58">
        <v>19</v>
      </c>
      <c r="N3162" s="59"/>
      <c r="O3162" s="73">
        <f t="shared" ref="O3162" si="526">+ROUND(M3162*N3162,2)</f>
        <v>0</v>
      </c>
    </row>
    <row r="3163" spans="1:15" x14ac:dyDescent="0.3">
      <c r="A3163" s="52">
        <v>12118</v>
      </c>
      <c r="B3163" s="53"/>
      <c r="C3163" s="54"/>
      <c r="D3163" s="76" t="s">
        <v>1922</v>
      </c>
      <c r="E3163" s="87"/>
      <c r="F3163" s="88">
        <v>1</v>
      </c>
      <c r="G3163" s="57"/>
      <c r="H3163" s="57"/>
      <c r="I3163" s="57"/>
      <c r="J3163" s="57"/>
      <c r="K3163" s="57">
        <f t="shared" ref="K3163:K3181" si="527">PRODUCT(F3163:I3163)</f>
        <v>1</v>
      </c>
      <c r="L3163" s="57"/>
      <c r="M3163" s="58"/>
      <c r="N3163" s="59"/>
      <c r="O3163" s="73"/>
    </row>
    <row r="3164" spans="1:15" x14ac:dyDescent="0.3">
      <c r="A3164" s="52">
        <v>12119</v>
      </c>
      <c r="B3164" s="53"/>
      <c r="C3164" s="54"/>
      <c r="D3164" s="76" t="s">
        <v>1923</v>
      </c>
      <c r="E3164" s="87"/>
      <c r="F3164" s="88">
        <v>1</v>
      </c>
      <c r="G3164" s="57"/>
      <c r="H3164" s="57"/>
      <c r="I3164" s="57"/>
      <c r="J3164" s="57"/>
      <c r="K3164" s="57">
        <f t="shared" si="527"/>
        <v>1</v>
      </c>
      <c r="L3164" s="57"/>
      <c r="M3164" s="58"/>
      <c r="N3164" s="59"/>
      <c r="O3164" s="73"/>
    </row>
    <row r="3165" spans="1:15" x14ac:dyDescent="0.3">
      <c r="A3165" s="52">
        <v>12120</v>
      </c>
      <c r="B3165" s="53"/>
      <c r="C3165" s="54"/>
      <c r="D3165" s="76" t="s">
        <v>1924</v>
      </c>
      <c r="E3165" s="87"/>
      <c r="F3165" s="88">
        <v>1</v>
      </c>
      <c r="G3165" s="57"/>
      <c r="H3165" s="57"/>
      <c r="I3165" s="57"/>
      <c r="J3165" s="57"/>
      <c r="K3165" s="57">
        <f t="shared" si="527"/>
        <v>1</v>
      </c>
      <c r="L3165" s="57"/>
      <c r="M3165" s="58"/>
      <c r="N3165" s="59"/>
      <c r="O3165" s="73"/>
    </row>
    <row r="3166" spans="1:15" x14ac:dyDescent="0.3">
      <c r="A3166" s="52">
        <v>12121</v>
      </c>
      <c r="B3166" s="53"/>
      <c r="C3166" s="54"/>
      <c r="D3166" s="76" t="s">
        <v>1925</v>
      </c>
      <c r="E3166" s="87"/>
      <c r="F3166" s="88">
        <v>1</v>
      </c>
      <c r="G3166" s="57"/>
      <c r="H3166" s="57"/>
      <c r="I3166" s="57"/>
      <c r="J3166" s="57"/>
      <c r="K3166" s="57">
        <f t="shared" si="527"/>
        <v>1</v>
      </c>
      <c r="L3166" s="57"/>
      <c r="M3166" s="58"/>
      <c r="N3166" s="59"/>
      <c r="O3166" s="73"/>
    </row>
    <row r="3167" spans="1:15" x14ac:dyDescent="0.3">
      <c r="A3167" s="52">
        <v>12122</v>
      </c>
      <c r="B3167" s="53"/>
      <c r="C3167" s="54"/>
      <c r="D3167" s="76" t="s">
        <v>1926</v>
      </c>
      <c r="E3167" s="87"/>
      <c r="F3167" s="88">
        <v>1</v>
      </c>
      <c r="G3167" s="57"/>
      <c r="H3167" s="57"/>
      <c r="I3167" s="57"/>
      <c r="J3167" s="57"/>
      <c r="K3167" s="57">
        <f t="shared" si="527"/>
        <v>1</v>
      </c>
      <c r="L3167" s="57"/>
      <c r="M3167" s="58"/>
      <c r="N3167" s="59"/>
      <c r="O3167" s="73"/>
    </row>
    <row r="3168" spans="1:15" x14ac:dyDescent="0.3">
      <c r="A3168" s="52">
        <v>12123</v>
      </c>
      <c r="B3168" s="53"/>
      <c r="C3168" s="54"/>
      <c r="D3168" s="76" t="s">
        <v>1927</v>
      </c>
      <c r="E3168" s="87"/>
      <c r="F3168" s="88">
        <v>1</v>
      </c>
      <c r="G3168" s="57"/>
      <c r="H3168" s="57"/>
      <c r="I3168" s="57"/>
      <c r="J3168" s="57"/>
      <c r="K3168" s="57">
        <f t="shared" si="527"/>
        <v>1</v>
      </c>
      <c r="L3168" s="57"/>
      <c r="M3168" s="58"/>
      <c r="N3168" s="59"/>
      <c r="O3168" s="73"/>
    </row>
    <row r="3169" spans="1:15" x14ac:dyDescent="0.3">
      <c r="A3169" s="52">
        <v>12124</v>
      </c>
      <c r="B3169" s="53"/>
      <c r="C3169" s="54"/>
      <c r="D3169" s="76" t="s">
        <v>1928</v>
      </c>
      <c r="E3169" s="87"/>
      <c r="F3169" s="88">
        <v>1</v>
      </c>
      <c r="G3169" s="57"/>
      <c r="H3169" s="57"/>
      <c r="I3169" s="57"/>
      <c r="J3169" s="57"/>
      <c r="K3169" s="57">
        <f t="shared" si="527"/>
        <v>1</v>
      </c>
      <c r="L3169" s="57"/>
      <c r="M3169" s="58"/>
      <c r="N3169" s="59"/>
      <c r="O3169" s="73"/>
    </row>
    <row r="3170" spans="1:15" x14ac:dyDescent="0.3">
      <c r="A3170" s="52">
        <v>12125</v>
      </c>
      <c r="B3170" s="53"/>
      <c r="C3170" s="54"/>
      <c r="D3170" s="76" t="s">
        <v>1929</v>
      </c>
      <c r="E3170" s="87"/>
      <c r="F3170" s="88">
        <v>1</v>
      </c>
      <c r="G3170" s="57"/>
      <c r="H3170" s="57"/>
      <c r="I3170" s="57"/>
      <c r="J3170" s="57"/>
      <c r="K3170" s="57">
        <f t="shared" si="527"/>
        <v>1</v>
      </c>
      <c r="L3170" s="57"/>
      <c r="M3170" s="58"/>
      <c r="N3170" s="59"/>
      <c r="O3170" s="73"/>
    </row>
    <row r="3171" spans="1:15" x14ac:dyDescent="0.3">
      <c r="A3171" s="52">
        <v>12126</v>
      </c>
      <c r="B3171" s="53"/>
      <c r="C3171" s="54"/>
      <c r="D3171" s="76" t="s">
        <v>1930</v>
      </c>
      <c r="E3171" s="87"/>
      <c r="F3171" s="88">
        <v>1</v>
      </c>
      <c r="G3171" s="57"/>
      <c r="H3171" s="57"/>
      <c r="I3171" s="57"/>
      <c r="J3171" s="57"/>
      <c r="K3171" s="57">
        <f t="shared" si="527"/>
        <v>1</v>
      </c>
      <c r="L3171" s="57"/>
      <c r="M3171" s="58"/>
      <c r="N3171" s="59"/>
      <c r="O3171" s="73"/>
    </row>
    <row r="3172" spans="1:15" x14ac:dyDescent="0.3">
      <c r="A3172" s="52">
        <v>12127</v>
      </c>
      <c r="B3172" s="53"/>
      <c r="C3172" s="54"/>
      <c r="D3172" s="76" t="s">
        <v>1931</v>
      </c>
      <c r="E3172" s="87"/>
      <c r="F3172" s="88">
        <v>1</v>
      </c>
      <c r="G3172" s="57"/>
      <c r="H3172" s="57"/>
      <c r="I3172" s="57"/>
      <c r="J3172" s="57"/>
      <c r="K3172" s="57">
        <f t="shared" si="527"/>
        <v>1</v>
      </c>
      <c r="L3172" s="57"/>
      <c r="M3172" s="58"/>
      <c r="N3172" s="59"/>
      <c r="O3172" s="73"/>
    </row>
    <row r="3173" spans="1:15" x14ac:dyDescent="0.3">
      <c r="A3173" s="52">
        <v>12128</v>
      </c>
      <c r="B3173" s="53"/>
      <c r="C3173" s="54"/>
      <c r="D3173" s="76" t="s">
        <v>1932</v>
      </c>
      <c r="E3173" s="87"/>
      <c r="F3173" s="88">
        <v>1</v>
      </c>
      <c r="G3173" s="57"/>
      <c r="H3173" s="57"/>
      <c r="I3173" s="57"/>
      <c r="J3173" s="57"/>
      <c r="K3173" s="57">
        <f t="shared" si="527"/>
        <v>1</v>
      </c>
      <c r="L3173" s="57"/>
      <c r="M3173" s="58"/>
      <c r="N3173" s="59"/>
      <c r="O3173" s="73"/>
    </row>
    <row r="3174" spans="1:15" x14ac:dyDescent="0.3">
      <c r="A3174" s="52">
        <v>12129</v>
      </c>
      <c r="B3174" s="53"/>
      <c r="C3174" s="54"/>
      <c r="D3174" s="76" t="s">
        <v>1933</v>
      </c>
      <c r="E3174" s="87"/>
      <c r="F3174" s="88">
        <v>1</v>
      </c>
      <c r="G3174" s="57"/>
      <c r="H3174" s="57"/>
      <c r="I3174" s="57"/>
      <c r="J3174" s="57"/>
      <c r="K3174" s="57">
        <f t="shared" si="527"/>
        <v>1</v>
      </c>
      <c r="L3174" s="57"/>
      <c r="M3174" s="58"/>
      <c r="N3174" s="59"/>
      <c r="O3174" s="73"/>
    </row>
    <row r="3175" spans="1:15" x14ac:dyDescent="0.3">
      <c r="A3175" s="52">
        <v>12130</v>
      </c>
      <c r="B3175" s="53"/>
      <c r="C3175" s="54"/>
      <c r="D3175" s="76" t="s">
        <v>1934</v>
      </c>
      <c r="E3175" s="87"/>
      <c r="F3175" s="88">
        <v>1</v>
      </c>
      <c r="G3175" s="57"/>
      <c r="H3175" s="57"/>
      <c r="I3175" s="57"/>
      <c r="J3175" s="57"/>
      <c r="K3175" s="57">
        <f t="shared" si="527"/>
        <v>1</v>
      </c>
      <c r="L3175" s="57"/>
      <c r="M3175" s="58"/>
      <c r="N3175" s="59"/>
      <c r="O3175" s="73"/>
    </row>
    <row r="3176" spans="1:15" x14ac:dyDescent="0.3">
      <c r="A3176" s="52">
        <v>12131</v>
      </c>
      <c r="B3176" s="53"/>
      <c r="C3176" s="54"/>
      <c r="D3176" s="76" t="s">
        <v>1935</v>
      </c>
      <c r="E3176" s="87"/>
      <c r="F3176" s="88">
        <v>1</v>
      </c>
      <c r="G3176" s="57"/>
      <c r="H3176" s="57"/>
      <c r="I3176" s="57"/>
      <c r="J3176" s="57"/>
      <c r="K3176" s="57">
        <f t="shared" si="527"/>
        <v>1</v>
      </c>
      <c r="L3176" s="57"/>
      <c r="M3176" s="58"/>
      <c r="N3176" s="59"/>
      <c r="O3176" s="73"/>
    </row>
    <row r="3177" spans="1:15" x14ac:dyDescent="0.3">
      <c r="A3177" s="52">
        <v>12132</v>
      </c>
      <c r="B3177" s="53"/>
      <c r="C3177" s="54"/>
      <c r="D3177" s="76" t="s">
        <v>1936</v>
      </c>
      <c r="E3177" s="87"/>
      <c r="F3177" s="88">
        <v>1</v>
      </c>
      <c r="G3177" s="57"/>
      <c r="H3177" s="57"/>
      <c r="I3177" s="57"/>
      <c r="J3177" s="57"/>
      <c r="K3177" s="57">
        <f t="shared" si="527"/>
        <v>1</v>
      </c>
      <c r="L3177" s="57"/>
      <c r="M3177" s="58"/>
      <c r="N3177" s="59"/>
      <c r="O3177" s="73"/>
    </row>
    <row r="3178" spans="1:15" x14ac:dyDescent="0.3">
      <c r="A3178" s="52">
        <v>12133</v>
      </c>
      <c r="B3178" s="53"/>
      <c r="C3178" s="54"/>
      <c r="D3178" s="76" t="s">
        <v>1937</v>
      </c>
      <c r="E3178" s="87"/>
      <c r="F3178" s="88">
        <v>1</v>
      </c>
      <c r="G3178" s="57"/>
      <c r="H3178" s="57"/>
      <c r="I3178" s="57"/>
      <c r="J3178" s="57"/>
      <c r="K3178" s="57">
        <f t="shared" si="527"/>
        <v>1</v>
      </c>
      <c r="L3178" s="57"/>
      <c r="M3178" s="58"/>
      <c r="N3178" s="59"/>
      <c r="O3178" s="73"/>
    </row>
    <row r="3179" spans="1:15" x14ac:dyDescent="0.3">
      <c r="A3179" s="52">
        <v>12134</v>
      </c>
      <c r="B3179" s="53"/>
      <c r="C3179" s="54"/>
      <c r="D3179" s="76" t="s">
        <v>1938</v>
      </c>
      <c r="E3179" s="87"/>
      <c r="F3179" s="88">
        <v>1</v>
      </c>
      <c r="G3179" s="57"/>
      <c r="H3179" s="57"/>
      <c r="I3179" s="57"/>
      <c r="J3179" s="57"/>
      <c r="K3179" s="57">
        <f t="shared" si="527"/>
        <v>1</v>
      </c>
      <c r="L3179" s="57"/>
      <c r="M3179" s="58"/>
      <c r="N3179" s="59"/>
      <c r="O3179" s="73"/>
    </row>
    <row r="3180" spans="1:15" x14ac:dyDescent="0.3">
      <c r="A3180" s="52">
        <v>12135</v>
      </c>
      <c r="B3180" s="53"/>
      <c r="C3180" s="54"/>
      <c r="D3180" s="76" t="s">
        <v>1939</v>
      </c>
      <c r="E3180" s="87"/>
      <c r="F3180" s="88">
        <v>1</v>
      </c>
      <c r="G3180" s="57"/>
      <c r="H3180" s="57"/>
      <c r="I3180" s="57"/>
      <c r="J3180" s="57"/>
      <c r="K3180" s="57">
        <f t="shared" si="527"/>
        <v>1</v>
      </c>
      <c r="L3180" s="57"/>
      <c r="M3180" s="58"/>
      <c r="N3180" s="59"/>
      <c r="O3180" s="73"/>
    </row>
    <row r="3181" spans="1:15" x14ac:dyDescent="0.3">
      <c r="A3181" s="52">
        <v>12136</v>
      </c>
      <c r="B3181" s="53"/>
      <c r="C3181" s="54"/>
      <c r="D3181" s="76" t="s">
        <v>1940</v>
      </c>
      <c r="E3181" s="87"/>
      <c r="F3181" s="88">
        <v>1</v>
      </c>
      <c r="G3181" s="57"/>
      <c r="H3181" s="57"/>
      <c r="I3181" s="57"/>
      <c r="J3181" s="57"/>
      <c r="K3181" s="57">
        <f t="shared" si="527"/>
        <v>1</v>
      </c>
      <c r="L3181" s="57"/>
      <c r="M3181" s="58"/>
      <c r="N3181" s="59"/>
      <c r="O3181" s="73"/>
    </row>
    <row r="3182" spans="1:15" x14ac:dyDescent="0.3">
      <c r="A3182" s="52">
        <v>12137</v>
      </c>
      <c r="B3182" s="53" t="s">
        <v>21</v>
      </c>
      <c r="C3182" s="54" t="s">
        <v>1941</v>
      </c>
      <c r="D3182" s="55" t="s">
        <v>1214</v>
      </c>
      <c r="E3182" s="56"/>
      <c r="F3182" s="57"/>
      <c r="G3182" s="57"/>
      <c r="H3182" s="57"/>
      <c r="I3182" s="57"/>
      <c r="J3182" s="57"/>
      <c r="K3182" s="57"/>
      <c r="L3182" s="57"/>
      <c r="M3182" s="58"/>
      <c r="N3182" s="59"/>
      <c r="O3182" s="73"/>
    </row>
    <row r="3183" spans="1:15" ht="75.75" customHeight="1" collapsed="1" x14ac:dyDescent="0.3">
      <c r="A3183" s="52">
        <v>12138</v>
      </c>
      <c r="B3183" s="53" t="s">
        <v>21</v>
      </c>
      <c r="C3183" s="72" t="s">
        <v>1942</v>
      </c>
      <c r="D3183" s="78" t="s">
        <v>1943</v>
      </c>
      <c r="E3183" s="56" t="s">
        <v>89</v>
      </c>
      <c r="F3183" s="57"/>
      <c r="G3183" s="57"/>
      <c r="H3183" s="57"/>
      <c r="I3183" s="57"/>
      <c r="J3183" s="57"/>
      <c r="K3183" s="57"/>
      <c r="L3183" s="57">
        <f>SUM(J3184:J3186)</f>
        <v>3</v>
      </c>
      <c r="M3183" s="58">
        <v>3</v>
      </c>
      <c r="N3183" s="59"/>
      <c r="O3183" s="73">
        <f>+ROUND(M3183*N3183,2)</f>
        <v>0</v>
      </c>
    </row>
    <row r="3184" spans="1:15" x14ac:dyDescent="0.3">
      <c r="A3184" s="52">
        <v>12139</v>
      </c>
      <c r="B3184" s="53"/>
      <c r="C3184" s="72"/>
      <c r="D3184" s="76" t="s">
        <v>1944</v>
      </c>
      <c r="E3184" s="56"/>
      <c r="F3184" s="57">
        <v>1</v>
      </c>
      <c r="G3184" s="57"/>
      <c r="H3184" s="57"/>
      <c r="I3184" s="57"/>
      <c r="J3184" s="57">
        <f>PRODUCT(F3184:I3184)</f>
        <v>1</v>
      </c>
      <c r="K3184" s="57"/>
      <c r="L3184" s="57"/>
      <c r="M3184" s="58"/>
      <c r="N3184" s="59"/>
      <c r="O3184" s="73"/>
    </row>
    <row r="3185" spans="1:15" x14ac:dyDescent="0.3">
      <c r="A3185" s="52">
        <v>12140</v>
      </c>
      <c r="B3185" s="53"/>
      <c r="C3185" s="72"/>
      <c r="D3185" s="76" t="s">
        <v>1722</v>
      </c>
      <c r="E3185" s="56"/>
      <c r="F3185" s="57">
        <v>1</v>
      </c>
      <c r="G3185" s="57"/>
      <c r="H3185" s="57"/>
      <c r="I3185" s="57"/>
      <c r="J3185" s="57">
        <f>PRODUCT(F3185:I3185)</f>
        <v>1</v>
      </c>
      <c r="K3185" s="57"/>
      <c r="L3185" s="57"/>
      <c r="M3185" s="58"/>
      <c r="N3185" s="59"/>
      <c r="O3185" s="73"/>
    </row>
    <row r="3186" spans="1:15" x14ac:dyDescent="0.3">
      <c r="A3186" s="52">
        <v>12141</v>
      </c>
      <c r="B3186" s="53"/>
      <c r="C3186" s="72"/>
      <c r="D3186" s="76" t="s">
        <v>1724</v>
      </c>
      <c r="E3186" s="56"/>
      <c r="F3186" s="57">
        <v>1</v>
      </c>
      <c r="G3186" s="57"/>
      <c r="H3186" s="57"/>
      <c r="I3186" s="57"/>
      <c r="J3186" s="57">
        <f>PRODUCT(F3186:I3186)</f>
        <v>1</v>
      </c>
      <c r="K3186" s="57"/>
      <c r="L3186" s="57"/>
      <c r="M3186" s="58"/>
      <c r="N3186" s="59"/>
      <c r="O3186" s="73"/>
    </row>
    <row r="3187" spans="1:15" ht="78.75" customHeight="1" x14ac:dyDescent="0.3">
      <c r="A3187" s="52">
        <v>12142</v>
      </c>
      <c r="B3187" s="53" t="s">
        <v>21</v>
      </c>
      <c r="C3187" s="72" t="s">
        <v>1945</v>
      </c>
      <c r="D3187" s="60" t="s">
        <v>1946</v>
      </c>
      <c r="E3187" s="63" t="s">
        <v>89</v>
      </c>
      <c r="F3187" s="57">
        <v>3</v>
      </c>
      <c r="G3187" s="57"/>
      <c r="H3187" s="57"/>
      <c r="I3187" s="57"/>
      <c r="J3187" s="57">
        <f t="shared" ref="J3187" si="528">PRODUCT(F3187:I3187)</f>
        <v>3</v>
      </c>
      <c r="K3187" s="57"/>
      <c r="L3187" s="57">
        <f>+J3187</f>
        <v>3</v>
      </c>
      <c r="M3187" s="58">
        <v>3</v>
      </c>
      <c r="N3187" s="59"/>
      <c r="O3187" s="73">
        <f t="shared" ref="O3187" si="529">+ROUND(M3187*N3187,2)</f>
        <v>0</v>
      </c>
    </row>
    <row r="3188" spans="1:15" x14ac:dyDescent="0.3">
      <c r="A3188" s="52">
        <v>12143</v>
      </c>
      <c r="B3188" s="53" t="s">
        <v>21</v>
      </c>
      <c r="C3188" s="54" t="s">
        <v>1947</v>
      </c>
      <c r="D3188" s="55" t="s">
        <v>186</v>
      </c>
      <c r="E3188" s="56"/>
      <c r="F3188" s="57"/>
      <c r="G3188" s="57"/>
      <c r="H3188" s="57"/>
      <c r="I3188" s="57"/>
      <c r="J3188" s="57"/>
      <c r="K3188" s="57"/>
      <c r="L3188" s="57"/>
      <c r="M3188" s="58"/>
      <c r="N3188" s="59"/>
      <c r="O3188" s="73"/>
    </row>
    <row r="3189" spans="1:15" ht="104.25" customHeight="1" x14ac:dyDescent="0.3">
      <c r="A3189" s="52">
        <v>12144</v>
      </c>
      <c r="B3189" s="53" t="s">
        <v>21</v>
      </c>
      <c r="C3189" s="72" t="s">
        <v>1948</v>
      </c>
      <c r="D3189" s="75" t="s">
        <v>188</v>
      </c>
      <c r="E3189" s="56" t="s">
        <v>89</v>
      </c>
      <c r="F3189" s="57">
        <v>29</v>
      </c>
      <c r="G3189" s="57"/>
      <c r="H3189" s="57"/>
      <c r="I3189" s="57"/>
      <c r="J3189" s="57">
        <f t="shared" ref="J3189:J3198" si="530">PRODUCT(F3189:I3189)</f>
        <v>29</v>
      </c>
      <c r="K3189" s="57"/>
      <c r="L3189" s="57">
        <f t="shared" ref="L3189:L3198" si="531">+J3189</f>
        <v>29</v>
      </c>
      <c r="M3189" s="58">
        <v>29</v>
      </c>
      <c r="N3189" s="59"/>
      <c r="O3189" s="73">
        <f>+ROUND(M3189*N3189,2)</f>
        <v>0</v>
      </c>
    </row>
    <row r="3190" spans="1:15" ht="72" x14ac:dyDescent="0.3">
      <c r="A3190" s="52">
        <v>12145</v>
      </c>
      <c r="B3190" s="53" t="s">
        <v>21</v>
      </c>
      <c r="C3190" s="72" t="s">
        <v>1949</v>
      </c>
      <c r="D3190" s="75" t="s">
        <v>944</v>
      </c>
      <c r="E3190" s="56" t="s">
        <v>89</v>
      </c>
      <c r="F3190" s="57">
        <v>10</v>
      </c>
      <c r="G3190" s="57"/>
      <c r="H3190" s="57"/>
      <c r="I3190" s="57"/>
      <c r="J3190" s="57">
        <f t="shared" si="530"/>
        <v>10</v>
      </c>
      <c r="K3190" s="57"/>
      <c r="L3190" s="57">
        <f t="shared" si="531"/>
        <v>10</v>
      </c>
      <c r="M3190" s="58">
        <v>10</v>
      </c>
      <c r="N3190" s="59"/>
      <c r="O3190" s="73">
        <f>+ROUND(M3190*N3190,2)</f>
        <v>0</v>
      </c>
    </row>
    <row r="3191" spans="1:15" ht="57.6" x14ac:dyDescent="0.3">
      <c r="A3191" s="52">
        <v>12146</v>
      </c>
      <c r="B3191" s="53" t="s">
        <v>21</v>
      </c>
      <c r="C3191" s="72" t="s">
        <v>1950</v>
      </c>
      <c r="D3191" s="75" t="s">
        <v>946</v>
      </c>
      <c r="E3191" s="56" t="s">
        <v>89</v>
      </c>
      <c r="F3191" s="57">
        <v>8</v>
      </c>
      <c r="G3191" s="57"/>
      <c r="H3191" s="57"/>
      <c r="I3191" s="57"/>
      <c r="J3191" s="57">
        <f t="shared" si="530"/>
        <v>8</v>
      </c>
      <c r="K3191" s="57"/>
      <c r="L3191" s="57">
        <f t="shared" si="531"/>
        <v>8</v>
      </c>
      <c r="M3191" s="58">
        <v>8</v>
      </c>
      <c r="N3191" s="59"/>
      <c r="O3191" s="73">
        <f>+ROUND(M3191*N3191,2)</f>
        <v>0</v>
      </c>
    </row>
    <row r="3192" spans="1:15" ht="72" x14ac:dyDescent="0.3">
      <c r="A3192" s="52">
        <v>12147</v>
      </c>
      <c r="B3192" s="53" t="s">
        <v>21</v>
      </c>
      <c r="C3192" s="72" t="s">
        <v>1951</v>
      </c>
      <c r="D3192" s="75" t="s">
        <v>948</v>
      </c>
      <c r="E3192" s="56" t="s">
        <v>50</v>
      </c>
      <c r="F3192" s="57">
        <v>39.4</v>
      </c>
      <c r="G3192" s="57"/>
      <c r="H3192" s="57"/>
      <c r="I3192" s="57"/>
      <c r="J3192" s="57">
        <f t="shared" si="530"/>
        <v>39.4</v>
      </c>
      <c r="K3192" s="57"/>
      <c r="L3192" s="57">
        <f t="shared" si="531"/>
        <v>39.4</v>
      </c>
      <c r="M3192" s="58">
        <v>39.4</v>
      </c>
      <c r="N3192" s="59"/>
      <c r="O3192" s="73">
        <f t="shared" ref="O3192:O3199" si="532">+ROUND(M3192*N3192,2)</f>
        <v>0</v>
      </c>
    </row>
    <row r="3193" spans="1:15" ht="86.4" x14ac:dyDescent="0.3">
      <c r="A3193" s="52">
        <v>12148</v>
      </c>
      <c r="B3193" s="53" t="s">
        <v>21</v>
      </c>
      <c r="C3193" s="72" t="s">
        <v>1952</v>
      </c>
      <c r="D3193" s="75" t="s">
        <v>950</v>
      </c>
      <c r="E3193" s="56" t="s">
        <v>89</v>
      </c>
      <c r="F3193" s="57">
        <v>27</v>
      </c>
      <c r="G3193" s="57"/>
      <c r="H3193" s="57"/>
      <c r="I3193" s="57"/>
      <c r="J3193" s="57">
        <f t="shared" si="530"/>
        <v>27</v>
      </c>
      <c r="K3193" s="57"/>
      <c r="L3193" s="57">
        <f t="shared" si="531"/>
        <v>27</v>
      </c>
      <c r="M3193" s="58">
        <v>27</v>
      </c>
      <c r="N3193" s="59"/>
      <c r="O3193" s="73">
        <f t="shared" si="532"/>
        <v>0</v>
      </c>
    </row>
    <row r="3194" spans="1:15" ht="72" x14ac:dyDescent="0.3">
      <c r="A3194" s="52">
        <v>12149</v>
      </c>
      <c r="B3194" s="53" t="s">
        <v>21</v>
      </c>
      <c r="C3194" s="72" t="s">
        <v>1953</v>
      </c>
      <c r="D3194" s="75" t="s">
        <v>192</v>
      </c>
      <c r="E3194" s="56" t="s">
        <v>36</v>
      </c>
      <c r="F3194" s="57">
        <v>33.479999999999997</v>
      </c>
      <c r="G3194" s="57"/>
      <c r="H3194" s="57"/>
      <c r="I3194" s="57"/>
      <c r="J3194" s="57">
        <f t="shared" si="530"/>
        <v>33.479999999999997</v>
      </c>
      <c r="K3194" s="57"/>
      <c r="L3194" s="57">
        <f t="shared" si="531"/>
        <v>33.479999999999997</v>
      </c>
      <c r="M3194" s="58">
        <v>33.479999999999997</v>
      </c>
      <c r="N3194" s="59"/>
      <c r="O3194" s="73">
        <f t="shared" si="532"/>
        <v>0</v>
      </c>
    </row>
    <row r="3195" spans="1:15" ht="72" x14ac:dyDescent="0.3">
      <c r="A3195" s="52">
        <v>12150</v>
      </c>
      <c r="B3195" s="53" t="s">
        <v>21</v>
      </c>
      <c r="C3195" s="72" t="s">
        <v>1954</v>
      </c>
      <c r="D3195" s="75" t="s">
        <v>194</v>
      </c>
      <c r="E3195" s="56" t="s">
        <v>89</v>
      </c>
      <c r="F3195" s="57">
        <v>18</v>
      </c>
      <c r="G3195" s="57"/>
      <c r="H3195" s="57"/>
      <c r="I3195" s="57"/>
      <c r="J3195" s="57">
        <f t="shared" si="530"/>
        <v>18</v>
      </c>
      <c r="K3195" s="57"/>
      <c r="L3195" s="57">
        <f t="shared" si="531"/>
        <v>18</v>
      </c>
      <c r="M3195" s="58">
        <v>18</v>
      </c>
      <c r="N3195" s="59"/>
      <c r="O3195" s="73">
        <f t="shared" si="532"/>
        <v>0</v>
      </c>
    </row>
    <row r="3196" spans="1:15" ht="129.6" x14ac:dyDescent="0.3">
      <c r="A3196" s="52">
        <v>12151</v>
      </c>
      <c r="B3196" s="53" t="s">
        <v>21</v>
      </c>
      <c r="C3196" s="72" t="s">
        <v>1955</v>
      </c>
      <c r="D3196" s="75" t="s">
        <v>196</v>
      </c>
      <c r="E3196" s="56" t="s">
        <v>36</v>
      </c>
      <c r="F3196" s="57">
        <f>6.795+45.885</f>
        <v>52.68</v>
      </c>
      <c r="G3196" s="57"/>
      <c r="H3196" s="57"/>
      <c r="I3196" s="57"/>
      <c r="J3196" s="57">
        <f t="shared" si="530"/>
        <v>52.68</v>
      </c>
      <c r="K3196" s="57"/>
      <c r="L3196" s="57">
        <f t="shared" si="531"/>
        <v>52.68</v>
      </c>
      <c r="M3196" s="58">
        <v>52.68</v>
      </c>
      <c r="N3196" s="59"/>
      <c r="O3196" s="73">
        <f t="shared" si="532"/>
        <v>0</v>
      </c>
    </row>
    <row r="3197" spans="1:15" ht="57.6" collapsed="1" x14ac:dyDescent="0.3">
      <c r="A3197" s="52">
        <v>12152</v>
      </c>
      <c r="B3197" s="53" t="s">
        <v>21</v>
      </c>
      <c r="C3197" s="72" t="s">
        <v>1956</v>
      </c>
      <c r="D3197" s="75" t="s">
        <v>198</v>
      </c>
      <c r="E3197" s="56" t="s">
        <v>89</v>
      </c>
      <c r="F3197" s="57">
        <v>25</v>
      </c>
      <c r="G3197" s="57"/>
      <c r="H3197" s="57"/>
      <c r="I3197" s="57"/>
      <c r="J3197" s="57">
        <f t="shared" si="530"/>
        <v>25</v>
      </c>
      <c r="K3197" s="57"/>
      <c r="L3197" s="57">
        <f t="shared" si="531"/>
        <v>25</v>
      </c>
      <c r="M3197" s="58">
        <v>25</v>
      </c>
      <c r="N3197" s="59"/>
      <c r="O3197" s="73">
        <f t="shared" si="532"/>
        <v>0</v>
      </c>
    </row>
    <row r="3198" spans="1:15" ht="43.2" x14ac:dyDescent="0.3">
      <c r="A3198" s="52">
        <v>12153</v>
      </c>
      <c r="B3198" s="53" t="s">
        <v>21</v>
      </c>
      <c r="C3198" s="72" t="s">
        <v>1957</v>
      </c>
      <c r="D3198" s="75" t="s">
        <v>200</v>
      </c>
      <c r="E3198" s="56" t="s">
        <v>89</v>
      </c>
      <c r="F3198" s="57">
        <v>4</v>
      </c>
      <c r="G3198" s="57"/>
      <c r="H3198" s="57"/>
      <c r="I3198" s="57"/>
      <c r="J3198" s="57">
        <f t="shared" si="530"/>
        <v>4</v>
      </c>
      <c r="K3198" s="57"/>
      <c r="L3198" s="57">
        <f t="shared" si="531"/>
        <v>4</v>
      </c>
      <c r="M3198" s="58">
        <v>4</v>
      </c>
      <c r="N3198" s="59"/>
      <c r="O3198" s="73">
        <f t="shared" si="532"/>
        <v>0</v>
      </c>
    </row>
    <row r="3199" spans="1:15" ht="158.4" collapsed="1" x14ac:dyDescent="0.3">
      <c r="A3199" s="52">
        <v>12154</v>
      </c>
      <c r="B3199" s="53" t="s">
        <v>21</v>
      </c>
      <c r="C3199" s="72" t="s">
        <v>1958</v>
      </c>
      <c r="D3199" s="75" t="s">
        <v>202</v>
      </c>
      <c r="E3199" s="56" t="s">
        <v>36</v>
      </c>
      <c r="F3199" s="57"/>
      <c r="G3199" s="57"/>
      <c r="H3199" s="57"/>
      <c r="I3199" s="57"/>
      <c r="J3199" s="57"/>
      <c r="K3199" s="57"/>
      <c r="L3199" s="57">
        <f>SUM(J3200:J3200)</f>
        <v>292.78199999999998</v>
      </c>
      <c r="M3199" s="58">
        <v>292.78199999999998</v>
      </c>
      <c r="N3199" s="59"/>
      <c r="O3199" s="73">
        <f t="shared" si="532"/>
        <v>0</v>
      </c>
    </row>
    <row r="3200" spans="1:15" x14ac:dyDescent="0.3">
      <c r="A3200" s="52">
        <v>12155</v>
      </c>
      <c r="B3200" s="53"/>
      <c r="C3200" s="72"/>
      <c r="D3200" s="76" t="s">
        <v>1959</v>
      </c>
      <c r="E3200" s="56"/>
      <c r="F3200" s="57">
        <v>292.78199999999998</v>
      </c>
      <c r="G3200" s="57"/>
      <c r="H3200" s="57"/>
      <c r="I3200" s="57"/>
      <c r="J3200" s="57">
        <f t="shared" ref="J3200" si="533">PRODUCT(F3200:I3200)</f>
        <v>292.78199999999998</v>
      </c>
      <c r="K3200" s="57"/>
      <c r="L3200" s="57"/>
      <c r="M3200" s="58"/>
      <c r="N3200" s="59"/>
      <c r="O3200" s="73"/>
    </row>
    <row r="3201" spans="1:15" collapsed="1" x14ac:dyDescent="0.3">
      <c r="A3201" s="52">
        <v>12156</v>
      </c>
      <c r="B3201" s="53" t="s">
        <v>21</v>
      </c>
      <c r="C3201" s="54" t="s">
        <v>1947</v>
      </c>
      <c r="D3201" s="55" t="s">
        <v>540</v>
      </c>
      <c r="E3201" s="56"/>
      <c r="F3201" s="57"/>
      <c r="G3201" s="57"/>
      <c r="H3201" s="57"/>
      <c r="I3201" s="57"/>
      <c r="J3201" s="57"/>
      <c r="K3201" s="57"/>
      <c r="L3201" s="57"/>
      <c r="M3201" s="58"/>
      <c r="N3201" s="59"/>
      <c r="O3201" s="73"/>
    </row>
    <row r="3202" spans="1:15" ht="115.2" x14ac:dyDescent="0.3">
      <c r="A3202" s="52">
        <v>12157</v>
      </c>
      <c r="B3202" s="53" t="s">
        <v>21</v>
      </c>
      <c r="C3202" s="72" t="s">
        <v>1948</v>
      </c>
      <c r="D3202" s="78" t="s">
        <v>542</v>
      </c>
      <c r="E3202" s="56" t="s">
        <v>89</v>
      </c>
      <c r="F3202" s="57">
        <v>2</v>
      </c>
      <c r="G3202" s="57"/>
      <c r="H3202" s="57"/>
      <c r="I3202" s="57"/>
      <c r="J3202" s="57">
        <f t="shared" ref="J3202:J3209" si="534">PRODUCT(F3202:I3202)</f>
        <v>2</v>
      </c>
      <c r="K3202" s="57"/>
      <c r="L3202" s="57">
        <f>+J3202</f>
        <v>2</v>
      </c>
      <c r="M3202" s="58">
        <v>2</v>
      </c>
      <c r="N3202" s="59"/>
      <c r="O3202" s="73">
        <f>+ROUND(M3202*N3202,2)</f>
        <v>0</v>
      </c>
    </row>
    <row r="3203" spans="1:15" ht="86.4" x14ac:dyDescent="0.3">
      <c r="A3203" s="52">
        <v>12158</v>
      </c>
      <c r="B3203" s="53" t="s">
        <v>21</v>
      </c>
      <c r="C3203" s="72" t="s">
        <v>1949</v>
      </c>
      <c r="D3203" s="78" t="s">
        <v>544</v>
      </c>
      <c r="E3203" s="56" t="s">
        <v>89</v>
      </c>
      <c r="F3203" s="57">
        <v>2</v>
      </c>
      <c r="G3203" s="57"/>
      <c r="H3203" s="57"/>
      <c r="I3203" s="57"/>
      <c r="J3203" s="57">
        <f t="shared" si="534"/>
        <v>2</v>
      </c>
      <c r="K3203" s="57"/>
      <c r="L3203" s="57">
        <f t="shared" ref="L3203:L3209" si="535">+J3203</f>
        <v>2</v>
      </c>
      <c r="M3203" s="58">
        <v>2</v>
      </c>
      <c r="N3203" s="59"/>
      <c r="O3203" s="73">
        <f t="shared" ref="O3203:O3209" si="536">+ROUND(M3203*N3203,2)</f>
        <v>0</v>
      </c>
    </row>
    <row r="3204" spans="1:15" ht="43.2" x14ac:dyDescent="0.3">
      <c r="A3204" s="52">
        <v>12159</v>
      </c>
      <c r="B3204" s="53" t="s">
        <v>21</v>
      </c>
      <c r="C3204" s="72" t="s">
        <v>1950</v>
      </c>
      <c r="D3204" s="78" t="s">
        <v>546</v>
      </c>
      <c r="E3204" s="56" t="s">
        <v>89</v>
      </c>
      <c r="F3204" s="57">
        <v>2</v>
      </c>
      <c r="G3204" s="57"/>
      <c r="H3204" s="57"/>
      <c r="I3204" s="57"/>
      <c r="J3204" s="57">
        <f t="shared" si="534"/>
        <v>2</v>
      </c>
      <c r="K3204" s="57"/>
      <c r="L3204" s="57">
        <f t="shared" si="535"/>
        <v>2</v>
      </c>
      <c r="M3204" s="58">
        <v>2</v>
      </c>
      <c r="N3204" s="59"/>
      <c r="O3204" s="73">
        <f t="shared" si="536"/>
        <v>0</v>
      </c>
    </row>
    <row r="3205" spans="1:15" ht="43.2" x14ac:dyDescent="0.3">
      <c r="A3205" s="52">
        <v>12160</v>
      </c>
      <c r="B3205" s="53" t="s">
        <v>21</v>
      </c>
      <c r="C3205" s="72" t="s">
        <v>1951</v>
      </c>
      <c r="D3205" s="78" t="s">
        <v>548</v>
      </c>
      <c r="E3205" s="56" t="s">
        <v>89</v>
      </c>
      <c r="F3205" s="57">
        <v>2</v>
      </c>
      <c r="G3205" s="57"/>
      <c r="H3205" s="57"/>
      <c r="I3205" s="57"/>
      <c r="J3205" s="57">
        <f t="shared" si="534"/>
        <v>2</v>
      </c>
      <c r="K3205" s="57"/>
      <c r="L3205" s="57">
        <f t="shared" si="535"/>
        <v>2</v>
      </c>
      <c r="M3205" s="58">
        <v>2</v>
      </c>
      <c r="N3205" s="59"/>
      <c r="O3205" s="73">
        <f t="shared" si="536"/>
        <v>0</v>
      </c>
    </row>
    <row r="3206" spans="1:15" ht="72" x14ac:dyDescent="0.3">
      <c r="A3206" s="52">
        <v>12161</v>
      </c>
      <c r="B3206" s="53" t="s">
        <v>21</v>
      </c>
      <c r="C3206" s="72" t="s">
        <v>1952</v>
      </c>
      <c r="D3206" s="78" t="s">
        <v>550</v>
      </c>
      <c r="E3206" s="56" t="s">
        <v>89</v>
      </c>
      <c r="F3206" s="57">
        <v>4</v>
      </c>
      <c r="G3206" s="57"/>
      <c r="H3206" s="57"/>
      <c r="I3206" s="57"/>
      <c r="J3206" s="57">
        <f t="shared" si="534"/>
        <v>4</v>
      </c>
      <c r="K3206" s="57"/>
      <c r="L3206" s="57">
        <f t="shared" si="535"/>
        <v>4</v>
      </c>
      <c r="M3206" s="58">
        <v>4</v>
      </c>
      <c r="N3206" s="59"/>
      <c r="O3206" s="73">
        <f t="shared" si="536"/>
        <v>0</v>
      </c>
    </row>
    <row r="3207" spans="1:15" ht="129.6" x14ac:dyDescent="0.3">
      <c r="A3207" s="52">
        <v>12162</v>
      </c>
      <c r="B3207" s="53" t="s">
        <v>21</v>
      </c>
      <c r="C3207" s="72" t="s">
        <v>1953</v>
      </c>
      <c r="D3207" s="78" t="s">
        <v>552</v>
      </c>
      <c r="E3207" s="56" t="s">
        <v>89</v>
      </c>
      <c r="F3207" s="57">
        <v>2</v>
      </c>
      <c r="G3207" s="57"/>
      <c r="H3207" s="57"/>
      <c r="I3207" s="57"/>
      <c r="J3207" s="57">
        <f t="shared" si="534"/>
        <v>2</v>
      </c>
      <c r="K3207" s="57"/>
      <c r="L3207" s="57">
        <f t="shared" si="535"/>
        <v>2</v>
      </c>
      <c r="M3207" s="58">
        <v>2</v>
      </c>
      <c r="N3207" s="59"/>
      <c r="O3207" s="73">
        <f t="shared" si="536"/>
        <v>0</v>
      </c>
    </row>
    <row r="3208" spans="1:15" ht="57.6" x14ac:dyDescent="0.3">
      <c r="A3208" s="52">
        <v>12163</v>
      </c>
      <c r="B3208" s="53" t="s">
        <v>21</v>
      </c>
      <c r="C3208" s="72" t="s">
        <v>1954</v>
      </c>
      <c r="D3208" s="78" t="s">
        <v>554</v>
      </c>
      <c r="E3208" s="56" t="s">
        <v>89</v>
      </c>
      <c r="F3208" s="57">
        <v>2</v>
      </c>
      <c r="G3208" s="57"/>
      <c r="H3208" s="57"/>
      <c r="I3208" s="57"/>
      <c r="J3208" s="57">
        <f t="shared" si="534"/>
        <v>2</v>
      </c>
      <c r="K3208" s="57"/>
      <c r="L3208" s="57">
        <f t="shared" si="535"/>
        <v>2</v>
      </c>
      <c r="M3208" s="58">
        <v>2</v>
      </c>
      <c r="N3208" s="59"/>
      <c r="O3208" s="73">
        <f t="shared" si="536"/>
        <v>0</v>
      </c>
    </row>
    <row r="3209" spans="1:15" ht="57.6" x14ac:dyDescent="0.3">
      <c r="A3209" s="52">
        <v>12164</v>
      </c>
      <c r="B3209" s="53" t="s">
        <v>21</v>
      </c>
      <c r="C3209" s="72" t="s">
        <v>1955</v>
      </c>
      <c r="D3209" s="78" t="s">
        <v>198</v>
      </c>
      <c r="E3209" s="56" t="s">
        <v>89</v>
      </c>
      <c r="F3209" s="57">
        <v>2</v>
      </c>
      <c r="G3209" s="57"/>
      <c r="H3209" s="57"/>
      <c r="I3209" s="57"/>
      <c r="J3209" s="57">
        <f t="shared" si="534"/>
        <v>2</v>
      </c>
      <c r="K3209" s="57"/>
      <c r="L3209" s="57">
        <f t="shared" si="535"/>
        <v>2</v>
      </c>
      <c r="M3209" s="58">
        <v>2</v>
      </c>
      <c r="N3209" s="59"/>
      <c r="O3209" s="73">
        <f t="shared" si="536"/>
        <v>0</v>
      </c>
    </row>
    <row r="3210" spans="1:15" x14ac:dyDescent="0.3">
      <c r="A3210" s="52">
        <v>12165</v>
      </c>
      <c r="B3210" s="53" t="s">
        <v>21</v>
      </c>
      <c r="C3210" s="54" t="s">
        <v>1960</v>
      </c>
      <c r="D3210" s="55" t="s">
        <v>29</v>
      </c>
      <c r="E3210" s="96"/>
      <c r="F3210" s="98"/>
      <c r="G3210" s="57"/>
      <c r="H3210" s="57"/>
      <c r="I3210" s="57"/>
      <c r="J3210" s="57"/>
      <c r="K3210" s="57"/>
      <c r="L3210" s="57"/>
      <c r="M3210" s="58"/>
      <c r="N3210" s="59"/>
      <c r="O3210" s="59"/>
    </row>
    <row r="3211" spans="1:15" x14ac:dyDescent="0.3">
      <c r="A3211" s="52">
        <v>12166</v>
      </c>
      <c r="B3211" s="53" t="s">
        <v>21</v>
      </c>
      <c r="C3211" s="54" t="s">
        <v>1961</v>
      </c>
      <c r="D3211" s="55" t="s">
        <v>33</v>
      </c>
      <c r="E3211" s="56"/>
      <c r="F3211" s="57"/>
      <c r="G3211" s="57"/>
      <c r="H3211" s="57"/>
      <c r="I3211" s="57"/>
      <c r="J3211" s="57"/>
      <c r="K3211" s="57"/>
      <c r="L3211" s="57"/>
      <c r="M3211" s="58"/>
      <c r="N3211" s="59"/>
      <c r="O3211" s="73"/>
    </row>
    <row r="3212" spans="1:15" ht="57" customHeight="1" collapsed="1" x14ac:dyDescent="0.3">
      <c r="A3212" s="52">
        <v>12167</v>
      </c>
      <c r="B3212" s="53" t="s">
        <v>21</v>
      </c>
      <c r="C3212" s="72" t="s">
        <v>1962</v>
      </c>
      <c r="D3212" s="75" t="s">
        <v>1963</v>
      </c>
      <c r="E3212" s="63" t="s">
        <v>36</v>
      </c>
      <c r="F3212" s="57"/>
      <c r="G3212" s="57"/>
      <c r="H3212" s="57"/>
      <c r="I3212" s="57"/>
      <c r="J3212" s="57"/>
      <c r="K3212" s="57"/>
      <c r="L3212" s="57">
        <f>SUM(J3213:J3214)</f>
        <v>217.93200000000002</v>
      </c>
      <c r="M3212" s="58">
        <v>217.93200000000002</v>
      </c>
      <c r="N3212" s="59"/>
      <c r="O3212" s="73">
        <f>+ROUND(M3212*N3212,2)</f>
        <v>0</v>
      </c>
    </row>
    <row r="3213" spans="1:15" x14ac:dyDescent="0.3">
      <c r="A3213" s="52">
        <v>12168</v>
      </c>
      <c r="B3213" s="53"/>
      <c r="C3213" s="72"/>
      <c r="D3213" s="74" t="s">
        <v>1818</v>
      </c>
      <c r="E3213" s="63"/>
      <c r="F3213" s="57">
        <v>1</v>
      </c>
      <c r="G3213" s="57">
        <v>33.020000000000003</v>
      </c>
      <c r="H3213" s="57"/>
      <c r="I3213" s="57">
        <v>3.3</v>
      </c>
      <c r="J3213" s="57">
        <f t="shared" ref="J3213:J3214" si="537">PRODUCT(F3213:I3213)</f>
        <v>108.96600000000001</v>
      </c>
      <c r="K3213" s="57"/>
      <c r="L3213" s="57"/>
      <c r="M3213" s="58"/>
      <c r="N3213" s="59"/>
      <c r="O3213" s="73"/>
    </row>
    <row r="3214" spans="1:15" x14ac:dyDescent="0.3">
      <c r="A3214" s="52">
        <v>12169</v>
      </c>
      <c r="B3214" s="53"/>
      <c r="C3214" s="72"/>
      <c r="D3214" s="74" t="s">
        <v>1819</v>
      </c>
      <c r="E3214" s="63"/>
      <c r="F3214" s="57">
        <v>1</v>
      </c>
      <c r="G3214" s="57">
        <v>33.020000000000003</v>
      </c>
      <c r="H3214" s="57"/>
      <c r="I3214" s="57">
        <v>3.3</v>
      </c>
      <c r="J3214" s="57">
        <f t="shared" si="537"/>
        <v>108.96600000000001</v>
      </c>
      <c r="K3214" s="57"/>
      <c r="L3214" s="57"/>
      <c r="M3214" s="58"/>
      <c r="N3214" s="59"/>
      <c r="O3214" s="73"/>
    </row>
    <row r="3215" spans="1:15" x14ac:dyDescent="0.3">
      <c r="A3215" s="52">
        <v>12170</v>
      </c>
      <c r="B3215" s="53" t="s">
        <v>21</v>
      </c>
      <c r="C3215" s="54" t="s">
        <v>1964</v>
      </c>
      <c r="D3215" s="55" t="s">
        <v>55</v>
      </c>
      <c r="E3215" s="56"/>
      <c r="F3215" s="57"/>
      <c r="G3215" s="57"/>
      <c r="H3215" s="57"/>
      <c r="I3215" s="57"/>
      <c r="J3215" s="57"/>
      <c r="K3215" s="57"/>
      <c r="L3215" s="57"/>
      <c r="M3215" s="58"/>
      <c r="N3215" s="59"/>
      <c r="O3215" s="73"/>
    </row>
    <row r="3216" spans="1:15" x14ac:dyDescent="0.3">
      <c r="A3216" s="52">
        <v>12171</v>
      </c>
      <c r="B3216" s="53" t="s">
        <v>21</v>
      </c>
      <c r="C3216" s="54" t="s">
        <v>1965</v>
      </c>
      <c r="D3216" s="55" t="s">
        <v>57</v>
      </c>
      <c r="E3216" s="56"/>
      <c r="F3216" s="57"/>
      <c r="G3216" s="57"/>
      <c r="H3216" s="57"/>
      <c r="I3216" s="57"/>
      <c r="J3216" s="57"/>
      <c r="K3216" s="57"/>
      <c r="L3216" s="57"/>
      <c r="M3216" s="58"/>
      <c r="N3216" s="59"/>
      <c r="O3216" s="73"/>
    </row>
    <row r="3217" spans="1:15" ht="275.25" customHeight="1" collapsed="1" x14ac:dyDescent="0.3">
      <c r="A3217" s="52">
        <v>12172</v>
      </c>
      <c r="B3217" s="53" t="s">
        <v>21</v>
      </c>
      <c r="C3217" s="72" t="s">
        <v>1966</v>
      </c>
      <c r="D3217" s="75" t="s">
        <v>68</v>
      </c>
      <c r="E3217" s="56" t="s">
        <v>36</v>
      </c>
      <c r="F3217" s="57"/>
      <c r="G3217" s="57"/>
      <c r="H3217" s="57"/>
      <c r="I3217" s="57"/>
      <c r="J3217" s="57"/>
      <c r="K3217" s="57"/>
      <c r="L3217" s="57">
        <f>SUM(J3218:J3221)</f>
        <v>48.153599999999997</v>
      </c>
      <c r="M3217" s="58">
        <v>48.153599999999997</v>
      </c>
      <c r="N3217" s="59"/>
      <c r="O3217" s="73">
        <f>+ROUND(M3217*N3217,2)</f>
        <v>0</v>
      </c>
    </row>
    <row r="3218" spans="1:15" x14ac:dyDescent="0.3">
      <c r="A3218" s="52">
        <v>12173</v>
      </c>
      <c r="B3218" s="53"/>
      <c r="C3218" s="72"/>
      <c r="D3218" s="74" t="s">
        <v>1967</v>
      </c>
      <c r="E3218" s="63"/>
      <c r="F3218" s="57">
        <v>1</v>
      </c>
      <c r="G3218" s="57">
        <v>3.6480000000000001</v>
      </c>
      <c r="H3218" s="57"/>
      <c r="I3218" s="57">
        <v>3.3</v>
      </c>
      <c r="J3218" s="57">
        <f t="shared" ref="J3218:J3221" si="538">PRODUCT(F3218:I3218)</f>
        <v>12.038399999999999</v>
      </c>
      <c r="K3218" s="57"/>
      <c r="L3218" s="57"/>
      <c r="M3218" s="58"/>
      <c r="N3218" s="59"/>
      <c r="O3218" s="73"/>
    </row>
    <row r="3219" spans="1:15" x14ac:dyDescent="0.3">
      <c r="A3219" s="52">
        <v>12174</v>
      </c>
      <c r="B3219" s="53"/>
      <c r="C3219" s="72"/>
      <c r="D3219" s="74" t="s">
        <v>1968</v>
      </c>
      <c r="E3219" s="63"/>
      <c r="F3219" s="57">
        <v>1</v>
      </c>
      <c r="G3219" s="57">
        <v>3.6480000000000001</v>
      </c>
      <c r="H3219" s="57"/>
      <c r="I3219" s="57">
        <v>3.3</v>
      </c>
      <c r="J3219" s="57">
        <f t="shared" si="538"/>
        <v>12.038399999999999</v>
      </c>
      <c r="K3219" s="57"/>
      <c r="L3219" s="57"/>
      <c r="M3219" s="58"/>
      <c r="N3219" s="59"/>
      <c r="O3219" s="73"/>
    </row>
    <row r="3220" spans="1:15" x14ac:dyDescent="0.3">
      <c r="A3220" s="52">
        <v>12175</v>
      </c>
      <c r="B3220" s="53"/>
      <c r="C3220" s="72"/>
      <c r="D3220" s="74" t="s">
        <v>1969</v>
      </c>
      <c r="E3220" s="63"/>
      <c r="F3220" s="57">
        <v>1</v>
      </c>
      <c r="G3220" s="57">
        <v>3.6480000000000001</v>
      </c>
      <c r="H3220" s="57"/>
      <c r="I3220" s="57">
        <v>3.3</v>
      </c>
      <c r="J3220" s="57">
        <f t="shared" si="538"/>
        <v>12.038399999999999</v>
      </c>
      <c r="K3220" s="57"/>
      <c r="L3220" s="57"/>
      <c r="M3220" s="58"/>
      <c r="N3220" s="59"/>
      <c r="O3220" s="73"/>
    </row>
    <row r="3221" spans="1:15" x14ac:dyDescent="0.3">
      <c r="A3221" s="52">
        <v>12176</v>
      </c>
      <c r="B3221" s="53"/>
      <c r="C3221" s="72"/>
      <c r="D3221" s="74" t="s">
        <v>1970</v>
      </c>
      <c r="E3221" s="63"/>
      <c r="F3221" s="57">
        <v>1</v>
      </c>
      <c r="G3221" s="57">
        <v>3.6480000000000001</v>
      </c>
      <c r="H3221" s="57"/>
      <c r="I3221" s="57">
        <v>3.3</v>
      </c>
      <c r="J3221" s="57">
        <f t="shared" si="538"/>
        <v>12.038399999999999</v>
      </c>
      <c r="K3221" s="57"/>
      <c r="L3221" s="57"/>
      <c r="M3221" s="58"/>
      <c r="N3221" s="59"/>
      <c r="O3221" s="73"/>
    </row>
    <row r="3222" spans="1:15" ht="244.8" collapsed="1" x14ac:dyDescent="0.3">
      <c r="A3222" s="52">
        <v>12177</v>
      </c>
      <c r="B3222" s="53" t="s">
        <v>21</v>
      </c>
      <c r="C3222" s="72" t="s">
        <v>1971</v>
      </c>
      <c r="D3222" s="75" t="s">
        <v>1783</v>
      </c>
      <c r="E3222" s="56" t="s">
        <v>36</v>
      </c>
      <c r="F3222" s="57"/>
      <c r="G3222" s="57"/>
      <c r="H3222" s="57"/>
      <c r="I3222" s="57"/>
      <c r="J3222" s="57"/>
      <c r="K3222" s="57"/>
      <c r="L3222" s="57">
        <f>SUM(J3223:J3224)</f>
        <v>216.88919999999999</v>
      </c>
      <c r="M3222" s="58">
        <v>216.88919999999999</v>
      </c>
      <c r="N3222" s="59"/>
      <c r="O3222" s="73">
        <f>+ROUND(M3222*N3222,2)</f>
        <v>0</v>
      </c>
    </row>
    <row r="3223" spans="1:15" x14ac:dyDescent="0.3">
      <c r="A3223" s="52">
        <v>12178</v>
      </c>
      <c r="B3223" s="53"/>
      <c r="C3223" s="72"/>
      <c r="D3223" s="74" t="s">
        <v>1818</v>
      </c>
      <c r="E3223" s="63"/>
      <c r="F3223" s="57">
        <v>1</v>
      </c>
      <c r="G3223" s="57">
        <v>32.862000000000002</v>
      </c>
      <c r="H3223" s="57"/>
      <c r="I3223" s="57">
        <v>3.3</v>
      </c>
      <c r="J3223" s="57">
        <f t="shared" ref="J3223:J3224" si="539">PRODUCT(F3223:I3223)</f>
        <v>108.44459999999999</v>
      </c>
      <c r="K3223" s="57"/>
      <c r="L3223" s="57"/>
      <c r="M3223" s="58"/>
      <c r="N3223" s="59"/>
      <c r="O3223" s="73"/>
    </row>
    <row r="3224" spans="1:15" x14ac:dyDescent="0.3">
      <c r="A3224" s="52">
        <v>12179</v>
      </c>
      <c r="B3224" s="53"/>
      <c r="C3224" s="72"/>
      <c r="D3224" s="74" t="s">
        <v>1819</v>
      </c>
      <c r="E3224" s="63"/>
      <c r="F3224" s="57">
        <v>1</v>
      </c>
      <c r="G3224" s="57">
        <v>32.862000000000002</v>
      </c>
      <c r="H3224" s="57"/>
      <c r="I3224" s="57">
        <v>3.3</v>
      </c>
      <c r="J3224" s="57">
        <f t="shared" si="539"/>
        <v>108.44459999999999</v>
      </c>
      <c r="K3224" s="57"/>
      <c r="L3224" s="57"/>
      <c r="M3224" s="58"/>
      <c r="N3224" s="59"/>
      <c r="O3224" s="73"/>
    </row>
    <row r="3225" spans="1:15" ht="86.4" collapsed="1" x14ac:dyDescent="0.3">
      <c r="A3225" s="52">
        <v>12180</v>
      </c>
      <c r="B3225" s="53" t="s">
        <v>21</v>
      </c>
      <c r="C3225" s="72" t="s">
        <v>1972</v>
      </c>
      <c r="D3225" s="75" t="s">
        <v>63</v>
      </c>
      <c r="E3225" s="63" t="s">
        <v>36</v>
      </c>
      <c r="F3225" s="57"/>
      <c r="G3225" s="57"/>
      <c r="H3225" s="57"/>
      <c r="I3225" s="57"/>
      <c r="J3225" s="57"/>
      <c r="K3225" s="57"/>
      <c r="L3225" s="57">
        <f>SUM(J3226:J3229)</f>
        <v>96.307199999999995</v>
      </c>
      <c r="M3225" s="58">
        <v>96.307199999999995</v>
      </c>
      <c r="N3225" s="59"/>
      <c r="O3225" s="73">
        <f>+ROUND(M3225*N3225,2)</f>
        <v>0</v>
      </c>
    </row>
    <row r="3226" spans="1:15" x14ac:dyDescent="0.3">
      <c r="A3226" s="52">
        <v>12181</v>
      </c>
      <c r="B3226" s="53"/>
      <c r="C3226" s="72"/>
      <c r="D3226" s="74" t="s">
        <v>1967</v>
      </c>
      <c r="E3226" s="63"/>
      <c r="F3226" s="57">
        <v>2</v>
      </c>
      <c r="G3226" s="57">
        <v>3.6480000000000001</v>
      </c>
      <c r="H3226" s="57"/>
      <c r="I3226" s="57">
        <v>3.3</v>
      </c>
      <c r="J3226" s="57">
        <f t="shared" ref="J3226:J3229" si="540">PRODUCT(F3226:I3226)</f>
        <v>24.076799999999999</v>
      </c>
      <c r="K3226" s="57"/>
      <c r="L3226" s="57"/>
      <c r="M3226" s="58"/>
      <c r="N3226" s="59"/>
      <c r="O3226" s="73"/>
    </row>
    <row r="3227" spans="1:15" x14ac:dyDescent="0.3">
      <c r="A3227" s="52">
        <v>12182</v>
      </c>
      <c r="B3227" s="53"/>
      <c r="C3227" s="72"/>
      <c r="D3227" s="74" t="s">
        <v>1968</v>
      </c>
      <c r="E3227" s="63"/>
      <c r="F3227" s="57">
        <v>2</v>
      </c>
      <c r="G3227" s="57">
        <v>3.6480000000000001</v>
      </c>
      <c r="H3227" s="57"/>
      <c r="I3227" s="57">
        <v>3.3</v>
      </c>
      <c r="J3227" s="57">
        <f t="shared" si="540"/>
        <v>24.076799999999999</v>
      </c>
      <c r="K3227" s="57"/>
      <c r="L3227" s="57"/>
      <c r="M3227" s="58"/>
      <c r="N3227" s="59"/>
      <c r="O3227" s="73"/>
    </row>
    <row r="3228" spans="1:15" x14ac:dyDescent="0.3">
      <c r="A3228" s="52">
        <v>12183</v>
      </c>
      <c r="B3228" s="53"/>
      <c r="C3228" s="72"/>
      <c r="D3228" s="74" t="s">
        <v>1969</v>
      </c>
      <c r="E3228" s="63"/>
      <c r="F3228" s="57">
        <v>2</v>
      </c>
      <c r="G3228" s="57">
        <v>3.6480000000000001</v>
      </c>
      <c r="H3228" s="57"/>
      <c r="I3228" s="57">
        <v>3.3</v>
      </c>
      <c r="J3228" s="57">
        <f t="shared" si="540"/>
        <v>24.076799999999999</v>
      </c>
      <c r="K3228" s="57"/>
      <c r="L3228" s="57"/>
      <c r="M3228" s="58"/>
      <c r="N3228" s="59"/>
      <c r="O3228" s="73"/>
    </row>
    <row r="3229" spans="1:15" x14ac:dyDescent="0.3">
      <c r="A3229" s="52">
        <v>12184</v>
      </c>
      <c r="B3229" s="53"/>
      <c r="C3229" s="72"/>
      <c r="D3229" s="74" t="s">
        <v>1970</v>
      </c>
      <c r="E3229" s="63"/>
      <c r="F3229" s="57">
        <v>2</v>
      </c>
      <c r="G3229" s="57">
        <v>3.6480000000000001</v>
      </c>
      <c r="H3229" s="57"/>
      <c r="I3229" s="57">
        <v>3.3</v>
      </c>
      <c r="J3229" s="57">
        <f t="shared" si="540"/>
        <v>24.076799999999999</v>
      </c>
      <c r="K3229" s="57"/>
      <c r="L3229" s="57"/>
      <c r="M3229" s="58"/>
      <c r="N3229" s="59"/>
      <c r="O3229" s="73"/>
    </row>
    <row r="3230" spans="1:15" ht="129.6" collapsed="1" x14ac:dyDescent="0.3">
      <c r="A3230" s="52">
        <v>12185</v>
      </c>
      <c r="B3230" s="53" t="s">
        <v>21</v>
      </c>
      <c r="C3230" s="72" t="s">
        <v>1973</v>
      </c>
      <c r="D3230" s="75" t="s">
        <v>331</v>
      </c>
      <c r="E3230" s="56" t="s">
        <v>36</v>
      </c>
      <c r="F3230" s="57"/>
      <c r="G3230" s="57"/>
      <c r="H3230" s="57"/>
      <c r="I3230" s="57"/>
      <c r="J3230" s="57"/>
      <c r="K3230" s="57"/>
      <c r="L3230" s="57">
        <f>SUM(J3231:J3232)</f>
        <v>216.88919999999999</v>
      </c>
      <c r="M3230" s="58">
        <v>216.88919999999999</v>
      </c>
      <c r="N3230" s="59"/>
      <c r="O3230" s="73">
        <f>+ROUND(M3230*N3230,2)</f>
        <v>0</v>
      </c>
    </row>
    <row r="3231" spans="1:15" x14ac:dyDescent="0.3">
      <c r="A3231" s="52">
        <v>12186</v>
      </c>
      <c r="B3231" s="53"/>
      <c r="C3231" s="72"/>
      <c r="D3231" s="74" t="s">
        <v>1818</v>
      </c>
      <c r="E3231" s="63"/>
      <c r="F3231" s="57">
        <v>1</v>
      </c>
      <c r="G3231" s="57">
        <v>32.862000000000002</v>
      </c>
      <c r="H3231" s="57"/>
      <c r="I3231" s="57">
        <v>3.3</v>
      </c>
      <c r="J3231" s="57">
        <f t="shared" ref="J3231:J3232" si="541">PRODUCT(F3231:I3231)</f>
        <v>108.44459999999999</v>
      </c>
      <c r="K3231" s="57"/>
      <c r="L3231" s="57"/>
      <c r="M3231" s="58"/>
      <c r="N3231" s="59"/>
      <c r="O3231" s="73"/>
    </row>
    <row r="3232" spans="1:15" x14ac:dyDescent="0.3">
      <c r="A3232" s="52">
        <v>12187</v>
      </c>
      <c r="B3232" s="53"/>
      <c r="C3232" s="72"/>
      <c r="D3232" s="74" t="s">
        <v>1819</v>
      </c>
      <c r="E3232" s="63"/>
      <c r="F3232" s="57">
        <v>1</v>
      </c>
      <c r="G3232" s="57">
        <v>32.862000000000002</v>
      </c>
      <c r="H3232" s="57"/>
      <c r="I3232" s="57">
        <v>3.3</v>
      </c>
      <c r="J3232" s="57">
        <f t="shared" si="541"/>
        <v>108.44459999999999</v>
      </c>
      <c r="K3232" s="57"/>
      <c r="L3232" s="57"/>
      <c r="M3232" s="58"/>
      <c r="N3232" s="59"/>
      <c r="O3232" s="73"/>
    </row>
    <row r="3233" spans="1:15" x14ac:dyDescent="0.3">
      <c r="A3233" s="52">
        <v>12188</v>
      </c>
      <c r="B3233" s="53"/>
      <c r="C3233" s="72"/>
      <c r="D3233" s="55" t="s">
        <v>878</v>
      </c>
      <c r="E3233" s="63"/>
      <c r="F3233" s="57"/>
      <c r="G3233" s="57"/>
      <c r="H3233" s="57"/>
      <c r="I3233" s="57"/>
      <c r="J3233" s="57"/>
      <c r="K3233" s="57"/>
      <c r="L3233" s="57"/>
      <c r="M3233" s="58"/>
      <c r="N3233" s="59"/>
      <c r="O3233" s="73"/>
    </row>
    <row r="3234" spans="1:15" ht="172.8" x14ac:dyDescent="0.3">
      <c r="A3234" s="52">
        <v>12189</v>
      </c>
      <c r="B3234" s="53"/>
      <c r="C3234" s="72"/>
      <c r="D3234" s="75" t="s">
        <v>1974</v>
      </c>
      <c r="E3234" s="56" t="s">
        <v>89</v>
      </c>
      <c r="F3234" s="57"/>
      <c r="G3234" s="57"/>
      <c r="H3234" s="57"/>
      <c r="I3234" s="57"/>
      <c r="J3234" s="57"/>
      <c r="K3234" s="57"/>
      <c r="L3234" s="57">
        <f>SUM(K3235:K3236)</f>
        <v>4</v>
      </c>
      <c r="M3234" s="58">
        <v>4</v>
      </c>
      <c r="N3234" s="59"/>
      <c r="O3234" s="73">
        <f>+ROUND(M3234*N3234,2)</f>
        <v>0</v>
      </c>
    </row>
    <row r="3235" spans="1:15" x14ac:dyDescent="0.3">
      <c r="A3235" s="52">
        <v>12190</v>
      </c>
      <c r="B3235" s="53"/>
      <c r="C3235" s="72"/>
      <c r="D3235" s="74" t="s">
        <v>1975</v>
      </c>
      <c r="E3235" s="63"/>
      <c r="F3235" s="57">
        <v>2</v>
      </c>
      <c r="G3235" s="57"/>
      <c r="H3235" s="57"/>
      <c r="I3235" s="57"/>
      <c r="J3235" s="57"/>
      <c r="K3235" s="57">
        <f>PRODUCT(F3235:I3235)</f>
        <v>2</v>
      </c>
      <c r="L3235" s="57"/>
      <c r="M3235" s="58"/>
      <c r="N3235" s="59"/>
      <c r="O3235" s="73"/>
    </row>
    <row r="3236" spans="1:15" x14ac:dyDescent="0.3">
      <c r="A3236" s="52">
        <v>12191</v>
      </c>
      <c r="B3236" s="53"/>
      <c r="C3236" s="72"/>
      <c r="D3236" s="74" t="s">
        <v>1976</v>
      </c>
      <c r="E3236" s="63"/>
      <c r="F3236" s="57">
        <v>2</v>
      </c>
      <c r="G3236" s="57"/>
      <c r="H3236" s="57"/>
      <c r="I3236" s="57"/>
      <c r="J3236" s="57"/>
      <c r="K3236" s="57">
        <f>PRODUCT(F3236:I3236)</f>
        <v>2</v>
      </c>
      <c r="L3236" s="57"/>
      <c r="M3236" s="58"/>
      <c r="N3236" s="59"/>
      <c r="O3236" s="73"/>
    </row>
    <row r="3237" spans="1:15" x14ac:dyDescent="0.3">
      <c r="A3237" s="52">
        <v>12192</v>
      </c>
      <c r="B3237" s="53" t="s">
        <v>21</v>
      </c>
      <c r="C3237" s="54" t="s">
        <v>1977</v>
      </c>
      <c r="D3237" s="99" t="s">
        <v>1978</v>
      </c>
      <c r="E3237" s="56"/>
      <c r="F3237" s="57"/>
      <c r="G3237" s="57"/>
      <c r="H3237" s="57"/>
      <c r="I3237" s="57"/>
      <c r="J3237" s="57"/>
      <c r="K3237" s="57"/>
      <c r="L3237" s="57"/>
      <c r="M3237" s="58"/>
      <c r="N3237" s="59"/>
      <c r="O3237" s="59"/>
    </row>
    <row r="3238" spans="1:15" x14ac:dyDescent="0.3">
      <c r="A3238" s="52">
        <v>12193</v>
      </c>
      <c r="B3238" s="53" t="s">
        <v>21</v>
      </c>
      <c r="C3238" s="54" t="s">
        <v>1979</v>
      </c>
      <c r="D3238" s="55" t="s">
        <v>775</v>
      </c>
      <c r="E3238" s="56"/>
      <c r="F3238" s="57"/>
      <c r="G3238" s="57"/>
      <c r="H3238" s="57"/>
      <c r="I3238" s="57"/>
      <c r="J3238" s="57"/>
      <c r="K3238" s="57"/>
      <c r="L3238" s="57"/>
      <c r="M3238" s="58"/>
      <c r="N3238" s="59"/>
      <c r="O3238" s="59"/>
    </row>
    <row r="3239" spans="1:15" ht="72" collapsed="1" x14ac:dyDescent="0.3">
      <c r="A3239" s="52">
        <v>12194</v>
      </c>
      <c r="B3239" s="53" t="s">
        <v>21</v>
      </c>
      <c r="C3239" s="72" t="s">
        <v>1980</v>
      </c>
      <c r="D3239" s="60" t="s">
        <v>35</v>
      </c>
      <c r="E3239" s="63" t="s">
        <v>36</v>
      </c>
      <c r="F3239" s="57"/>
      <c r="G3239" s="57"/>
      <c r="H3239" s="57"/>
      <c r="I3239" s="57"/>
      <c r="J3239" s="57"/>
      <c r="K3239" s="57"/>
      <c r="L3239" s="57">
        <f>SUM(J3240:J3242)</f>
        <v>37.326999999999998</v>
      </c>
      <c r="M3239" s="58">
        <v>37.326999999999998</v>
      </c>
      <c r="N3239" s="59"/>
      <c r="O3239" s="73">
        <f>+ROUND(M3239*N3239,2)</f>
        <v>0</v>
      </c>
    </row>
    <row r="3240" spans="1:15" x14ac:dyDescent="0.3">
      <c r="A3240" s="52">
        <v>12195</v>
      </c>
      <c r="B3240" s="53"/>
      <c r="C3240" s="72"/>
      <c r="D3240" s="76" t="s">
        <v>374</v>
      </c>
      <c r="E3240" s="56"/>
      <c r="F3240" s="57">
        <v>1</v>
      </c>
      <c r="G3240" s="57">
        <v>19.634999999999998</v>
      </c>
      <c r="H3240" s="57"/>
      <c r="I3240" s="57"/>
      <c r="J3240" s="57">
        <f>PRODUCT(F3240:I3240)</f>
        <v>19.634999999999998</v>
      </c>
      <c r="K3240" s="57"/>
      <c r="L3240" s="57"/>
      <c r="M3240" s="58"/>
      <c r="N3240" s="59"/>
      <c r="O3240" s="73"/>
    </row>
    <row r="3241" spans="1:15" x14ac:dyDescent="0.3">
      <c r="A3241" s="52">
        <v>12196</v>
      </c>
      <c r="B3241" s="53"/>
      <c r="C3241" s="72"/>
      <c r="D3241" s="76" t="s">
        <v>1981</v>
      </c>
      <c r="E3241" s="56"/>
      <c r="F3241" s="57">
        <v>1</v>
      </c>
      <c r="G3241" s="57">
        <v>1.8</v>
      </c>
      <c r="H3241" s="57"/>
      <c r="I3241" s="57"/>
      <c r="J3241" s="57">
        <f>PRODUCT(F3241:I3241)</f>
        <v>1.8</v>
      </c>
      <c r="K3241" s="57"/>
      <c r="L3241" s="57"/>
      <c r="M3241" s="58"/>
      <c r="N3241" s="59"/>
      <c r="O3241" s="73"/>
    </row>
    <row r="3242" spans="1:15" x14ac:dyDescent="0.3">
      <c r="A3242" s="52">
        <v>12197</v>
      </c>
      <c r="B3242" s="53"/>
      <c r="C3242" s="72"/>
      <c r="D3242" s="76" t="s">
        <v>1982</v>
      </c>
      <c r="E3242" s="56"/>
      <c r="F3242" s="57">
        <v>1</v>
      </c>
      <c r="G3242" s="57">
        <v>15.891999999999999</v>
      </c>
      <c r="H3242" s="57"/>
      <c r="I3242" s="57"/>
      <c r="J3242" s="57">
        <f t="shared" ref="J3242" si="542">PRODUCT(F3242:I3242)</f>
        <v>15.891999999999999</v>
      </c>
      <c r="K3242" s="57"/>
      <c r="L3242" s="57"/>
      <c r="M3242" s="58"/>
      <c r="N3242" s="59"/>
      <c r="O3242" s="73"/>
    </row>
    <row r="3243" spans="1:15" ht="43.2" collapsed="1" x14ac:dyDescent="0.3">
      <c r="A3243" s="52">
        <v>12198</v>
      </c>
      <c r="B3243" s="53" t="s">
        <v>21</v>
      </c>
      <c r="C3243" s="72" t="s">
        <v>1983</v>
      </c>
      <c r="D3243" s="60" t="s">
        <v>239</v>
      </c>
      <c r="E3243" s="63" t="s">
        <v>36</v>
      </c>
      <c r="F3243" s="57"/>
      <c r="G3243" s="57"/>
      <c r="H3243" s="57"/>
      <c r="I3243" s="57"/>
      <c r="J3243" s="57"/>
      <c r="K3243" s="57"/>
      <c r="L3243" s="57">
        <f>SUM(J3244:J3246)</f>
        <v>736.70100000000002</v>
      </c>
      <c r="M3243" s="58">
        <v>736.70100000000002</v>
      </c>
      <c r="N3243" s="59"/>
      <c r="O3243" s="73">
        <f>+ROUND(M3243*N3243,2)</f>
        <v>0</v>
      </c>
    </row>
    <row r="3244" spans="1:15" x14ac:dyDescent="0.3">
      <c r="A3244" s="52">
        <v>12199</v>
      </c>
      <c r="B3244" s="53"/>
      <c r="C3244" s="72"/>
      <c r="D3244" s="76" t="s">
        <v>1984</v>
      </c>
      <c r="E3244" s="56"/>
      <c r="F3244" s="57">
        <v>1</v>
      </c>
      <c r="G3244" s="57">
        <v>713.81100000000004</v>
      </c>
      <c r="H3244" s="57"/>
      <c r="I3244" s="57"/>
      <c r="J3244" s="57">
        <f>PRODUCT(F3244:I3244)</f>
        <v>713.81100000000004</v>
      </c>
      <c r="K3244" s="57"/>
      <c r="L3244" s="57"/>
      <c r="M3244" s="58"/>
      <c r="N3244" s="59"/>
      <c r="O3244" s="73"/>
    </row>
    <row r="3245" spans="1:15" x14ac:dyDescent="0.3">
      <c r="A3245" s="52">
        <v>12200</v>
      </c>
      <c r="B3245" s="53"/>
      <c r="C3245" s="72"/>
      <c r="D3245" s="76" t="s">
        <v>374</v>
      </c>
      <c r="E3245" s="56"/>
      <c r="F3245" s="57">
        <v>1</v>
      </c>
      <c r="G3245" s="57">
        <v>12.173</v>
      </c>
      <c r="H3245" s="57"/>
      <c r="I3245" s="57"/>
      <c r="J3245" s="57">
        <f>PRODUCT(F3245:I3245)</f>
        <v>12.173</v>
      </c>
      <c r="K3245" s="57"/>
      <c r="L3245" s="57"/>
      <c r="M3245" s="58"/>
      <c r="N3245" s="59"/>
      <c r="O3245" s="73"/>
    </row>
    <row r="3246" spans="1:15" x14ac:dyDescent="0.3">
      <c r="A3246" s="52">
        <v>12201</v>
      </c>
      <c r="B3246" s="53"/>
      <c r="C3246" s="72"/>
      <c r="D3246" s="76" t="s">
        <v>1981</v>
      </c>
      <c r="E3246" s="56"/>
      <c r="F3246" s="57">
        <v>1</v>
      </c>
      <c r="G3246" s="57">
        <v>10.716999999999999</v>
      </c>
      <c r="H3246" s="57"/>
      <c r="I3246" s="57"/>
      <c r="J3246" s="57">
        <f>PRODUCT(F3246:I3246)</f>
        <v>10.716999999999999</v>
      </c>
      <c r="K3246" s="57"/>
      <c r="L3246" s="57"/>
      <c r="M3246" s="58"/>
      <c r="N3246" s="59"/>
      <c r="O3246" s="73"/>
    </row>
    <row r="3247" spans="1:15" ht="115.2" collapsed="1" x14ac:dyDescent="0.3">
      <c r="A3247" s="52">
        <v>12202</v>
      </c>
      <c r="B3247" s="53" t="s">
        <v>21</v>
      </c>
      <c r="C3247" s="72" t="s">
        <v>1985</v>
      </c>
      <c r="D3247" s="60" t="s">
        <v>44</v>
      </c>
      <c r="E3247" s="63" t="s">
        <v>36</v>
      </c>
      <c r="F3247" s="57"/>
      <c r="G3247" s="57"/>
      <c r="H3247" s="57"/>
      <c r="I3247" s="57"/>
      <c r="J3247" s="57"/>
      <c r="K3247" s="57"/>
      <c r="L3247" s="57">
        <f>SUM(K3248:K3253)</f>
        <v>89.063999999999993</v>
      </c>
      <c r="M3247" s="58">
        <v>89.063999999999993</v>
      </c>
      <c r="N3247" s="59"/>
      <c r="O3247" s="73">
        <f>+ROUND(M3247*N3247,2)</f>
        <v>0</v>
      </c>
    </row>
    <row r="3248" spans="1:15" ht="17.25" customHeight="1" x14ac:dyDescent="0.3">
      <c r="A3248" s="52">
        <v>12203</v>
      </c>
      <c r="B3248" s="53"/>
      <c r="C3248" s="54"/>
      <c r="D3248" s="76" t="s">
        <v>1984</v>
      </c>
      <c r="E3248" s="63"/>
      <c r="F3248" s="57">
        <v>1</v>
      </c>
      <c r="G3248" s="57">
        <v>12.583</v>
      </c>
      <c r="H3248" s="57"/>
      <c r="I3248" s="57">
        <v>3</v>
      </c>
      <c r="J3248" s="57">
        <f t="shared" ref="J3248:J3253" si="543">PRODUCT(F3248:I3248)</f>
        <v>37.749000000000002</v>
      </c>
      <c r="K3248" s="57">
        <f>+J3248</f>
        <v>37.749000000000002</v>
      </c>
      <c r="L3248" s="57"/>
      <c r="M3248" s="66"/>
      <c r="N3248" s="67"/>
      <c r="O3248" s="67"/>
    </row>
    <row r="3249" spans="1:15" x14ac:dyDescent="0.3">
      <c r="A3249" s="52">
        <v>12204</v>
      </c>
      <c r="B3249" s="53"/>
      <c r="C3249" s="54"/>
      <c r="D3249" s="76" t="s">
        <v>374</v>
      </c>
      <c r="E3249" s="63"/>
      <c r="F3249" s="57">
        <v>1</v>
      </c>
      <c r="G3249" s="57">
        <v>1.77</v>
      </c>
      <c r="H3249" s="57"/>
      <c r="I3249" s="57">
        <v>3</v>
      </c>
      <c r="J3249" s="57">
        <f t="shared" si="543"/>
        <v>5.3100000000000005</v>
      </c>
      <c r="K3249" s="57">
        <f>+J3249</f>
        <v>5.3100000000000005</v>
      </c>
      <c r="L3249" s="57"/>
      <c r="M3249" s="66"/>
      <c r="N3249" s="67"/>
      <c r="O3249" s="67"/>
    </row>
    <row r="3250" spans="1:15" x14ac:dyDescent="0.3">
      <c r="A3250" s="52">
        <v>12205</v>
      </c>
      <c r="B3250" s="53"/>
      <c r="C3250" s="54"/>
      <c r="D3250" s="76" t="s">
        <v>1982</v>
      </c>
      <c r="E3250" s="63"/>
      <c r="F3250" s="57">
        <v>1</v>
      </c>
      <c r="G3250" s="57">
        <v>1.65</v>
      </c>
      <c r="H3250" s="57"/>
      <c r="I3250" s="57">
        <v>2.1</v>
      </c>
      <c r="J3250" s="57">
        <f t="shared" si="543"/>
        <v>3.4649999999999999</v>
      </c>
      <c r="K3250" s="57">
        <f>+J3250+J3251</f>
        <v>18.104999999999997</v>
      </c>
      <c r="L3250" s="57"/>
      <c r="M3250" s="66"/>
      <c r="N3250" s="67"/>
      <c r="O3250" s="67"/>
    </row>
    <row r="3251" spans="1:15" x14ac:dyDescent="0.3">
      <c r="A3251" s="52">
        <v>12206</v>
      </c>
      <c r="B3251" s="53"/>
      <c r="C3251" s="54"/>
      <c r="D3251" s="74"/>
      <c r="E3251" s="63"/>
      <c r="F3251" s="57">
        <v>1</v>
      </c>
      <c r="G3251" s="57">
        <v>2.4</v>
      </c>
      <c r="H3251" s="57"/>
      <c r="I3251" s="57">
        <v>6.1</v>
      </c>
      <c r="J3251" s="57">
        <f t="shared" si="543"/>
        <v>14.639999999999999</v>
      </c>
      <c r="K3251" s="57"/>
      <c r="L3251" s="57"/>
      <c r="M3251" s="66"/>
      <c r="N3251" s="67"/>
      <c r="O3251" s="67"/>
    </row>
    <row r="3252" spans="1:15" x14ac:dyDescent="0.3">
      <c r="A3252" s="52">
        <v>12207</v>
      </c>
      <c r="B3252" s="53"/>
      <c r="C3252" s="54"/>
      <c r="D3252" s="76" t="s">
        <v>1981</v>
      </c>
      <c r="E3252" s="63"/>
      <c r="F3252" s="57">
        <v>2</v>
      </c>
      <c r="G3252" s="57">
        <v>1.5</v>
      </c>
      <c r="H3252" s="57"/>
      <c r="I3252" s="57">
        <v>6.1</v>
      </c>
      <c r="J3252" s="57">
        <f t="shared" si="543"/>
        <v>18.299999999999997</v>
      </c>
      <c r="K3252" s="57">
        <f>+J3252+J3253</f>
        <v>27.9</v>
      </c>
      <c r="L3252" s="57"/>
      <c r="M3252" s="66"/>
      <c r="N3252" s="67"/>
      <c r="O3252" s="67"/>
    </row>
    <row r="3253" spans="1:15" x14ac:dyDescent="0.3">
      <c r="A3253" s="52">
        <v>12208</v>
      </c>
      <c r="B3253" s="53"/>
      <c r="C3253" s="54"/>
      <c r="D3253" s="74"/>
      <c r="E3253" s="63"/>
      <c r="F3253" s="57">
        <v>1</v>
      </c>
      <c r="G3253" s="57">
        <v>2.4</v>
      </c>
      <c r="H3253" s="57"/>
      <c r="I3253" s="57">
        <v>4</v>
      </c>
      <c r="J3253" s="57">
        <f t="shared" si="543"/>
        <v>9.6</v>
      </c>
      <c r="K3253" s="57"/>
      <c r="L3253" s="57"/>
      <c r="M3253" s="66"/>
      <c r="N3253" s="67"/>
      <c r="O3253" s="67"/>
    </row>
    <row r="3254" spans="1:15" ht="115.2" collapsed="1" x14ac:dyDescent="0.3">
      <c r="A3254" s="52">
        <v>12209</v>
      </c>
      <c r="B3254" s="53" t="s">
        <v>21</v>
      </c>
      <c r="C3254" s="72" t="s">
        <v>1986</v>
      </c>
      <c r="D3254" s="60" t="s">
        <v>46</v>
      </c>
      <c r="E3254" s="63" t="s">
        <v>36</v>
      </c>
      <c r="F3254" s="57"/>
      <c r="G3254" s="57"/>
      <c r="H3254" s="57"/>
      <c r="I3254" s="57"/>
      <c r="J3254" s="57"/>
      <c r="K3254" s="57"/>
      <c r="L3254" s="57">
        <f>SUM(J3255:J3258)</f>
        <v>764.72300000000007</v>
      </c>
      <c r="M3254" s="58">
        <v>764.72300000000007</v>
      </c>
      <c r="N3254" s="59"/>
      <c r="O3254" s="73">
        <f>+ROUND(M3254*N3254,2)</f>
        <v>0</v>
      </c>
    </row>
    <row r="3255" spans="1:15" ht="17.25" customHeight="1" x14ac:dyDescent="0.3">
      <c r="A3255" s="52">
        <v>12210</v>
      </c>
      <c r="B3255" s="53"/>
      <c r="C3255" s="54"/>
      <c r="D3255" s="76" t="s">
        <v>1984</v>
      </c>
      <c r="E3255" s="63"/>
      <c r="F3255" s="57">
        <v>1</v>
      </c>
      <c r="G3255" s="57">
        <v>714.25</v>
      </c>
      <c r="H3255" s="57"/>
      <c r="I3255" s="57"/>
      <c r="J3255" s="57">
        <f t="shared" ref="J3255:J3258" si="544">PRODUCT(F3255:I3255)</f>
        <v>714.25</v>
      </c>
      <c r="K3255" s="57"/>
      <c r="L3255" s="57"/>
      <c r="M3255" s="66"/>
      <c r="N3255" s="67"/>
      <c r="O3255" s="67"/>
    </row>
    <row r="3256" spans="1:15" ht="17.25" customHeight="1" x14ac:dyDescent="0.3">
      <c r="A3256" s="52">
        <v>12211</v>
      </c>
      <c r="B3256" s="53"/>
      <c r="C3256" s="54"/>
      <c r="D3256" s="76" t="s">
        <v>374</v>
      </c>
      <c r="E3256" s="63"/>
      <c r="F3256" s="57">
        <v>1</v>
      </c>
      <c r="G3256" s="57">
        <v>23.652000000000001</v>
      </c>
      <c r="H3256" s="57"/>
      <c r="I3256" s="57"/>
      <c r="J3256" s="57">
        <f t="shared" si="544"/>
        <v>23.652000000000001</v>
      </c>
      <c r="K3256" s="57"/>
      <c r="L3256" s="57"/>
      <c r="M3256" s="66"/>
      <c r="N3256" s="67"/>
      <c r="O3256" s="67"/>
    </row>
    <row r="3257" spans="1:15" x14ac:dyDescent="0.3">
      <c r="A3257" s="52">
        <v>12212</v>
      </c>
      <c r="B3257" s="53"/>
      <c r="C3257" s="54"/>
      <c r="D3257" s="76" t="s">
        <v>1982</v>
      </c>
      <c r="E3257" s="63"/>
      <c r="F3257" s="57">
        <v>1</v>
      </c>
      <c r="G3257" s="57">
        <v>16.105</v>
      </c>
      <c r="H3257" s="57"/>
      <c r="I3257" s="57"/>
      <c r="J3257" s="57">
        <f t="shared" si="544"/>
        <v>16.105</v>
      </c>
      <c r="K3257" s="57"/>
      <c r="L3257" s="57"/>
      <c r="M3257" s="66"/>
      <c r="N3257" s="67"/>
      <c r="O3257" s="67"/>
    </row>
    <row r="3258" spans="1:15" x14ac:dyDescent="0.3">
      <c r="A3258" s="52">
        <v>12213</v>
      </c>
      <c r="B3258" s="53"/>
      <c r="C3258" s="54"/>
      <c r="D3258" s="76" t="s">
        <v>1981</v>
      </c>
      <c r="E3258" s="63"/>
      <c r="F3258" s="57">
        <v>1</v>
      </c>
      <c r="G3258" s="57">
        <v>10.715999999999999</v>
      </c>
      <c r="H3258" s="57"/>
      <c r="I3258" s="57"/>
      <c r="J3258" s="57">
        <f t="shared" si="544"/>
        <v>10.715999999999999</v>
      </c>
      <c r="K3258" s="57"/>
      <c r="L3258" s="57"/>
      <c r="M3258" s="66"/>
      <c r="N3258" s="67"/>
      <c r="O3258" s="67"/>
    </row>
    <row r="3259" spans="1:15" x14ac:dyDescent="0.3">
      <c r="A3259" s="52">
        <v>12214</v>
      </c>
      <c r="B3259" s="53" t="s">
        <v>21</v>
      </c>
      <c r="C3259" s="54" t="s">
        <v>1987</v>
      </c>
      <c r="D3259" s="55" t="s">
        <v>55</v>
      </c>
      <c r="E3259" s="56"/>
      <c r="F3259" s="57"/>
      <c r="G3259" s="57"/>
      <c r="H3259" s="57"/>
      <c r="I3259" s="57"/>
      <c r="J3259" s="57"/>
      <c r="K3259" s="57"/>
      <c r="L3259" s="57"/>
      <c r="M3259" s="58"/>
      <c r="N3259" s="59"/>
      <c r="O3259" s="59"/>
    </row>
    <row r="3260" spans="1:15" x14ac:dyDescent="0.3">
      <c r="A3260" s="52">
        <v>12215</v>
      </c>
      <c r="B3260" s="53" t="s">
        <v>21</v>
      </c>
      <c r="C3260" s="54" t="s">
        <v>1988</v>
      </c>
      <c r="D3260" s="55" t="s">
        <v>57</v>
      </c>
      <c r="E3260" s="56"/>
      <c r="F3260" s="57"/>
      <c r="G3260" s="57"/>
      <c r="H3260" s="57"/>
      <c r="I3260" s="57"/>
      <c r="J3260" s="57"/>
      <c r="K3260" s="57"/>
      <c r="L3260" s="57"/>
      <c r="M3260" s="58"/>
      <c r="N3260" s="59"/>
      <c r="O3260" s="73"/>
    </row>
    <row r="3261" spans="1:15" ht="180" customHeight="1" collapsed="1" x14ac:dyDescent="0.3">
      <c r="A3261" s="52">
        <v>12216</v>
      </c>
      <c r="B3261" s="53" t="s">
        <v>21</v>
      </c>
      <c r="C3261" s="72" t="s">
        <v>1989</v>
      </c>
      <c r="D3261" s="75" t="s">
        <v>1773</v>
      </c>
      <c r="E3261" s="56" t="s">
        <v>36</v>
      </c>
      <c r="F3261" s="57"/>
      <c r="G3261" s="57"/>
      <c r="H3261" s="57"/>
      <c r="I3261" s="57"/>
      <c r="J3261" s="57"/>
      <c r="K3261" s="57"/>
      <c r="L3261" s="57">
        <f>SUM(J3262:J3262)</f>
        <v>65.568899999999999</v>
      </c>
      <c r="M3261" s="58">
        <v>65.568899999999999</v>
      </c>
      <c r="N3261" s="59"/>
      <c r="O3261" s="73">
        <f>+ROUND(M3261*N3261,2)</f>
        <v>0</v>
      </c>
    </row>
    <row r="3262" spans="1:15" x14ac:dyDescent="0.3">
      <c r="A3262" s="52">
        <v>12217</v>
      </c>
      <c r="B3262" s="53"/>
      <c r="C3262" s="72"/>
      <c r="D3262" s="76" t="s">
        <v>1982</v>
      </c>
      <c r="E3262" s="56"/>
      <c r="F3262" s="57">
        <v>1</v>
      </c>
      <c r="G3262" s="57">
        <v>10.749000000000001</v>
      </c>
      <c r="H3262" s="57"/>
      <c r="I3262" s="57">
        <v>6.1</v>
      </c>
      <c r="J3262" s="57">
        <f>PRODUCT(F3262:I3262)</f>
        <v>65.568899999999999</v>
      </c>
      <c r="K3262" s="57"/>
      <c r="L3262" s="57"/>
      <c r="M3262" s="58"/>
      <c r="N3262" s="59"/>
      <c r="O3262" s="73"/>
    </row>
    <row r="3263" spans="1:15" ht="273.75" customHeight="1" collapsed="1" x14ac:dyDescent="0.3">
      <c r="A3263" s="52">
        <v>12218</v>
      </c>
      <c r="B3263" s="53" t="s">
        <v>21</v>
      </c>
      <c r="C3263" s="72" t="s">
        <v>1990</v>
      </c>
      <c r="D3263" s="75" t="s">
        <v>68</v>
      </c>
      <c r="E3263" s="56" t="s">
        <v>36</v>
      </c>
      <c r="F3263" s="57"/>
      <c r="G3263" s="57"/>
      <c r="H3263" s="57"/>
      <c r="I3263" s="57"/>
      <c r="J3263" s="57"/>
      <c r="K3263" s="57"/>
      <c r="L3263" s="57">
        <f>SUM(J3264:J3266)</f>
        <v>129.87780000000001</v>
      </c>
      <c r="M3263" s="58">
        <v>129.87780000000001</v>
      </c>
      <c r="N3263" s="59"/>
      <c r="O3263" s="73">
        <f>+ROUND(M3263*N3263,2)</f>
        <v>0</v>
      </c>
    </row>
    <row r="3264" spans="1:15" x14ac:dyDescent="0.3">
      <c r="A3264" s="52">
        <v>12219</v>
      </c>
      <c r="B3264" s="53" t="s">
        <v>21</v>
      </c>
      <c r="C3264" s="72"/>
      <c r="D3264" s="76" t="s">
        <v>374</v>
      </c>
      <c r="E3264" s="56"/>
      <c r="F3264" s="57">
        <v>1</v>
      </c>
      <c r="G3264" s="57">
        <v>8.6059999999999999</v>
      </c>
      <c r="H3264" s="57"/>
      <c r="I3264" s="57">
        <v>3.9</v>
      </c>
      <c r="J3264" s="57">
        <f t="shared" ref="J3264:J3266" si="545">PRODUCT(F3264:I3264)</f>
        <v>33.563400000000001</v>
      </c>
      <c r="K3264" s="57"/>
      <c r="L3264" s="57"/>
      <c r="M3264" s="58"/>
      <c r="N3264" s="59"/>
      <c r="O3264" s="73"/>
    </row>
    <row r="3265" spans="1:15" x14ac:dyDescent="0.3">
      <c r="A3265" s="52">
        <v>12220</v>
      </c>
      <c r="B3265" s="53" t="s">
        <v>21</v>
      </c>
      <c r="C3265" s="72"/>
      <c r="D3265" s="76" t="s">
        <v>1991</v>
      </c>
      <c r="E3265" s="56"/>
      <c r="F3265" s="57">
        <v>1</v>
      </c>
      <c r="G3265" s="57">
        <v>13.516</v>
      </c>
      <c r="H3265" s="57"/>
      <c r="I3265" s="57">
        <v>3.9</v>
      </c>
      <c r="J3265" s="57">
        <f t="shared" si="545"/>
        <v>52.712400000000002</v>
      </c>
      <c r="K3265" s="57"/>
      <c r="L3265" s="57"/>
      <c r="M3265" s="58"/>
      <c r="N3265" s="59"/>
      <c r="O3265" s="73"/>
    </row>
    <row r="3266" spans="1:15" x14ac:dyDescent="0.3">
      <c r="A3266" s="52">
        <v>12221</v>
      </c>
      <c r="B3266" s="53" t="s">
        <v>21</v>
      </c>
      <c r="C3266" s="72"/>
      <c r="D3266" s="76" t="s">
        <v>1981</v>
      </c>
      <c r="E3266" s="56"/>
      <c r="F3266" s="57">
        <v>1</v>
      </c>
      <c r="G3266" s="57">
        <v>11.18</v>
      </c>
      <c r="H3266" s="57"/>
      <c r="I3266" s="57">
        <v>3.9</v>
      </c>
      <c r="J3266" s="57">
        <f t="shared" si="545"/>
        <v>43.601999999999997</v>
      </c>
      <c r="K3266" s="57"/>
      <c r="L3266" s="57"/>
      <c r="M3266" s="58"/>
      <c r="N3266" s="59"/>
      <c r="O3266" s="73"/>
    </row>
    <row r="3267" spans="1:15" ht="230.4" collapsed="1" x14ac:dyDescent="0.3">
      <c r="A3267" s="52">
        <v>12222</v>
      </c>
      <c r="B3267" s="53" t="s">
        <v>21</v>
      </c>
      <c r="C3267" s="72" t="s">
        <v>1992</v>
      </c>
      <c r="D3267" s="75" t="s">
        <v>1142</v>
      </c>
      <c r="E3267" s="56" t="s">
        <v>36</v>
      </c>
      <c r="F3267" s="57"/>
      <c r="G3267" s="57"/>
      <c r="H3267" s="57"/>
      <c r="I3267" s="57"/>
      <c r="J3267" s="57"/>
      <c r="K3267" s="57"/>
      <c r="L3267" s="57">
        <f>SUM(J3268:J3271)</f>
        <v>1462.8353999999999</v>
      </c>
      <c r="M3267" s="58">
        <v>1462.8353999999999</v>
      </c>
      <c r="N3267" s="59"/>
      <c r="O3267" s="73">
        <f>+ROUND(M3267*N3267,2)</f>
        <v>0</v>
      </c>
    </row>
    <row r="3268" spans="1:15" x14ac:dyDescent="0.3">
      <c r="A3268" s="52">
        <v>12223</v>
      </c>
      <c r="B3268" s="53"/>
      <c r="C3268" s="72"/>
      <c r="D3268" s="76" t="s">
        <v>1993</v>
      </c>
      <c r="E3268" s="56"/>
      <c r="F3268" s="57">
        <v>1</v>
      </c>
      <c r="G3268" s="57">
        <v>82.525000000000006</v>
      </c>
      <c r="H3268" s="57"/>
      <c r="I3268" s="57"/>
      <c r="J3268" s="57">
        <f t="shared" ref="J3268:J3271" si="546">PRODUCT(F3268:I3268)</f>
        <v>82.525000000000006</v>
      </c>
      <c r="K3268" s="57"/>
      <c r="L3268" s="57"/>
      <c r="M3268" s="58"/>
      <c r="N3268" s="59"/>
      <c r="O3268" s="73"/>
    </row>
    <row r="3269" spans="1:15" x14ac:dyDescent="0.3">
      <c r="A3269" s="52">
        <v>12224</v>
      </c>
      <c r="B3269" s="53"/>
      <c r="C3269" s="72"/>
      <c r="D3269" s="76" t="s">
        <v>1223</v>
      </c>
      <c r="E3269" s="56"/>
      <c r="F3269" s="57">
        <v>1</v>
      </c>
      <c r="G3269" s="57">
        <v>24.957999999999998</v>
      </c>
      <c r="H3269" s="57"/>
      <c r="I3269" s="57">
        <v>5.6</v>
      </c>
      <c r="J3269" s="57">
        <f t="shared" si="546"/>
        <v>139.76479999999998</v>
      </c>
      <c r="K3269" s="57"/>
      <c r="L3269" s="57"/>
      <c r="M3269" s="58"/>
      <c r="N3269" s="59"/>
      <c r="O3269" s="73"/>
    </row>
    <row r="3270" spans="1:15" x14ac:dyDescent="0.3">
      <c r="A3270" s="52">
        <v>12225</v>
      </c>
      <c r="B3270" s="53"/>
      <c r="C3270" s="72"/>
      <c r="D3270" s="76" t="s">
        <v>1994</v>
      </c>
      <c r="E3270" s="56"/>
      <c r="F3270" s="57">
        <v>2</v>
      </c>
      <c r="G3270" s="57">
        <v>171.61</v>
      </c>
      <c r="H3270" s="57"/>
      <c r="I3270" s="57">
        <v>2.8</v>
      </c>
      <c r="J3270" s="57">
        <f t="shared" si="546"/>
        <v>961.01599999999996</v>
      </c>
      <c r="K3270" s="57"/>
      <c r="L3270" s="57"/>
      <c r="M3270" s="58"/>
      <c r="N3270" s="59"/>
      <c r="O3270" s="73"/>
    </row>
    <row r="3271" spans="1:15" x14ac:dyDescent="0.3">
      <c r="A3271" s="52">
        <v>12226</v>
      </c>
      <c r="B3271" s="53"/>
      <c r="C3271" s="72"/>
      <c r="D3271" s="76" t="s">
        <v>1995</v>
      </c>
      <c r="E3271" s="56"/>
      <c r="F3271" s="57">
        <v>2</v>
      </c>
      <c r="G3271" s="57">
        <v>24.957999999999998</v>
      </c>
      <c r="H3271" s="57"/>
      <c r="I3271" s="57">
        <v>5.6</v>
      </c>
      <c r="J3271" s="57">
        <f t="shared" si="546"/>
        <v>279.52959999999996</v>
      </c>
      <c r="K3271" s="57"/>
      <c r="L3271" s="57"/>
      <c r="M3271" s="58"/>
      <c r="N3271" s="59"/>
      <c r="O3271" s="73"/>
    </row>
    <row r="3272" spans="1:15" ht="214.5" customHeight="1" collapsed="1" x14ac:dyDescent="0.3">
      <c r="A3272" s="52">
        <v>12227</v>
      </c>
      <c r="B3272" s="53" t="s">
        <v>21</v>
      </c>
      <c r="C3272" s="72" t="s">
        <v>1996</v>
      </c>
      <c r="D3272" s="75" t="s">
        <v>59</v>
      </c>
      <c r="E3272" s="56" t="s">
        <v>36</v>
      </c>
      <c r="F3272" s="57"/>
      <c r="G3272" s="57"/>
      <c r="H3272" s="57"/>
      <c r="I3272" s="57"/>
      <c r="J3272" s="57"/>
      <c r="K3272" s="57"/>
      <c r="L3272" s="57">
        <f>SUM(J3273:J3273)</f>
        <v>7.5495000000000001</v>
      </c>
      <c r="M3272" s="58">
        <v>7.5495000000000001</v>
      </c>
      <c r="N3272" s="59"/>
      <c r="O3272" s="73">
        <f>+ROUND(M3272*N3272,2)</f>
        <v>0</v>
      </c>
    </row>
    <row r="3273" spans="1:15" x14ac:dyDescent="0.3">
      <c r="A3273" s="52">
        <v>12228</v>
      </c>
      <c r="B3273" s="53"/>
      <c r="C3273" s="72"/>
      <c r="D3273" s="76" t="s">
        <v>1981</v>
      </c>
      <c r="E3273" s="56"/>
      <c r="F3273" s="57">
        <v>1</v>
      </c>
      <c r="G3273" s="57">
        <v>2.157</v>
      </c>
      <c r="H3273" s="57"/>
      <c r="I3273" s="57">
        <v>3.5</v>
      </c>
      <c r="J3273" s="57">
        <f t="shared" ref="J3273" si="547">PRODUCT(F3273:I3273)</f>
        <v>7.5495000000000001</v>
      </c>
      <c r="K3273" s="57"/>
      <c r="L3273" s="57"/>
      <c r="M3273" s="58"/>
      <c r="N3273" s="59"/>
      <c r="O3273" s="73"/>
    </row>
    <row r="3274" spans="1:15" ht="244.8" collapsed="1" x14ac:dyDescent="0.3">
      <c r="A3274" s="52">
        <v>12229</v>
      </c>
      <c r="B3274" s="53" t="s">
        <v>21</v>
      </c>
      <c r="C3274" s="72" t="s">
        <v>1997</v>
      </c>
      <c r="D3274" s="75" t="s">
        <v>309</v>
      </c>
      <c r="E3274" s="56" t="s">
        <v>36</v>
      </c>
      <c r="F3274" s="57"/>
      <c r="G3274" s="57"/>
      <c r="H3274" s="57"/>
      <c r="I3274" s="57"/>
      <c r="J3274" s="57"/>
      <c r="K3274" s="57"/>
      <c r="L3274" s="57">
        <f>+K3275</f>
        <v>202.30859999999998</v>
      </c>
      <c r="M3274" s="58">
        <v>202.30859999999998</v>
      </c>
      <c r="N3274" s="59"/>
      <c r="O3274" s="73">
        <f>+ROUND(M3274*N3274,2)</f>
        <v>0</v>
      </c>
    </row>
    <row r="3275" spans="1:15" x14ac:dyDescent="0.3">
      <c r="A3275" s="52">
        <v>12230</v>
      </c>
      <c r="B3275" s="53"/>
      <c r="C3275" s="72"/>
      <c r="D3275" s="76" t="s">
        <v>1984</v>
      </c>
      <c r="E3275" s="63"/>
      <c r="F3275" s="57">
        <v>1</v>
      </c>
      <c r="G3275" s="57">
        <v>27.547999999999998</v>
      </c>
      <c r="H3275" s="57"/>
      <c r="I3275" s="57">
        <v>3.9</v>
      </c>
      <c r="J3275" s="57">
        <f t="shared" ref="J3275:J3278" si="548">PRODUCT(F3275:I3275)</f>
        <v>107.43719999999999</v>
      </c>
      <c r="K3275" s="57">
        <f>+J3275+J3276</f>
        <v>202.30859999999998</v>
      </c>
      <c r="L3275" s="57"/>
      <c r="M3275" s="66"/>
      <c r="N3275" s="67"/>
      <c r="O3275" s="67"/>
    </row>
    <row r="3276" spans="1:15" x14ac:dyDescent="0.3">
      <c r="A3276" s="52">
        <v>12231</v>
      </c>
      <c r="B3276" s="53"/>
      <c r="C3276" s="72"/>
      <c r="D3276" s="76"/>
      <c r="E3276" s="63"/>
      <c r="F3276" s="57">
        <v>1</v>
      </c>
      <c r="G3276" s="57">
        <v>24.326000000000001</v>
      </c>
      <c r="H3276" s="57"/>
      <c r="I3276" s="57">
        <v>3.9</v>
      </c>
      <c r="J3276" s="57">
        <f t="shared" si="548"/>
        <v>94.871399999999994</v>
      </c>
      <c r="K3276" s="57"/>
      <c r="L3276" s="57"/>
      <c r="M3276" s="66"/>
      <c r="N3276" s="67"/>
      <c r="O3276" s="67"/>
    </row>
    <row r="3277" spans="1:15" ht="129.6" x14ac:dyDescent="0.3">
      <c r="A3277" s="52">
        <v>12232</v>
      </c>
      <c r="B3277" s="53" t="s">
        <v>21</v>
      </c>
      <c r="C3277" s="72" t="s">
        <v>1998</v>
      </c>
      <c r="D3277" s="75" t="s">
        <v>331</v>
      </c>
      <c r="E3277" s="56" t="s">
        <v>36</v>
      </c>
      <c r="F3277" s="57">
        <v>1</v>
      </c>
      <c r="G3277" s="57">
        <f>22.014+21.644+15.05</f>
        <v>58.707999999999998</v>
      </c>
      <c r="H3277" s="57"/>
      <c r="I3277" s="57">
        <v>2.5</v>
      </c>
      <c r="J3277" s="57">
        <f t="shared" si="548"/>
        <v>146.76999999999998</v>
      </c>
      <c r="K3277" s="57"/>
      <c r="L3277" s="57">
        <f>+J3277</f>
        <v>146.76999999999998</v>
      </c>
      <c r="M3277" s="58">
        <v>146.76999999999998</v>
      </c>
      <c r="N3277" s="59"/>
      <c r="O3277" s="73">
        <f>+ROUND(M3277*N3277,2)</f>
        <v>0</v>
      </c>
    </row>
    <row r="3278" spans="1:15" ht="78.75" customHeight="1" x14ac:dyDescent="0.3">
      <c r="A3278" s="52">
        <v>12233</v>
      </c>
      <c r="B3278" s="53" t="s">
        <v>21</v>
      </c>
      <c r="C3278" s="72" t="s">
        <v>1999</v>
      </c>
      <c r="D3278" s="75" t="s">
        <v>345</v>
      </c>
      <c r="E3278" s="56" t="s">
        <v>36</v>
      </c>
      <c r="F3278" s="57">
        <v>1</v>
      </c>
      <c r="G3278" s="57">
        <v>17.125</v>
      </c>
      <c r="H3278" s="57"/>
      <c r="I3278" s="57">
        <v>2.5</v>
      </c>
      <c r="J3278" s="57">
        <f t="shared" si="548"/>
        <v>42.8125</v>
      </c>
      <c r="K3278" s="57"/>
      <c r="L3278" s="57">
        <f>+J3278</f>
        <v>42.8125</v>
      </c>
      <c r="M3278" s="58">
        <v>42.8125</v>
      </c>
      <c r="N3278" s="59"/>
      <c r="O3278" s="73">
        <f>+ROUND(M3278*N3278,2)</f>
        <v>0</v>
      </c>
    </row>
    <row r="3279" spans="1:15" ht="86.4" collapsed="1" x14ac:dyDescent="0.3">
      <c r="A3279" s="52">
        <v>12234</v>
      </c>
      <c r="B3279" s="53" t="s">
        <v>21</v>
      </c>
      <c r="C3279" s="72" t="s">
        <v>2000</v>
      </c>
      <c r="D3279" s="75" t="s">
        <v>63</v>
      </c>
      <c r="E3279" s="56" t="s">
        <v>36</v>
      </c>
      <c r="F3279" s="57"/>
      <c r="G3279" s="57"/>
      <c r="H3279" s="57"/>
      <c r="I3279" s="57"/>
      <c r="J3279" s="57"/>
      <c r="K3279" s="57"/>
      <c r="L3279" s="57">
        <f>SUM(J3280:J3284)</f>
        <v>676.13030000000003</v>
      </c>
      <c r="M3279" s="58">
        <v>676.13030000000003</v>
      </c>
      <c r="N3279" s="59"/>
      <c r="O3279" s="73">
        <f>+ROUND(M3279*N3279,2)</f>
        <v>0</v>
      </c>
    </row>
    <row r="3280" spans="1:15" x14ac:dyDescent="0.3">
      <c r="A3280" s="52">
        <v>12235</v>
      </c>
      <c r="B3280" s="53"/>
      <c r="C3280" s="72"/>
      <c r="D3280" s="76" t="s">
        <v>374</v>
      </c>
      <c r="E3280" s="56"/>
      <c r="F3280" s="57">
        <v>1</v>
      </c>
      <c r="G3280" s="57">
        <v>31.324000000000002</v>
      </c>
      <c r="H3280" s="57"/>
      <c r="I3280" s="57">
        <v>3.9</v>
      </c>
      <c r="J3280" s="57">
        <f t="shared" ref="J3280:J3284" si="549">PRODUCT(F3280:I3280)</f>
        <v>122.1636</v>
      </c>
      <c r="K3280" s="57"/>
      <c r="L3280" s="57"/>
      <c r="M3280" s="58"/>
      <c r="N3280" s="59"/>
      <c r="O3280" s="73"/>
    </row>
    <row r="3281" spans="1:15" x14ac:dyDescent="0.3">
      <c r="A3281" s="52">
        <v>12236</v>
      </c>
      <c r="B3281" s="53"/>
      <c r="C3281" s="72"/>
      <c r="D3281" s="76" t="s">
        <v>1991</v>
      </c>
      <c r="E3281" s="56"/>
      <c r="F3281" s="57">
        <v>1</v>
      </c>
      <c r="G3281" s="57">
        <v>33.218000000000004</v>
      </c>
      <c r="H3281" s="57"/>
      <c r="I3281" s="57">
        <v>3.9</v>
      </c>
      <c r="J3281" s="57">
        <f t="shared" si="549"/>
        <v>129.55020000000002</v>
      </c>
      <c r="K3281" s="57"/>
      <c r="L3281" s="57"/>
      <c r="M3281" s="58"/>
      <c r="N3281" s="59"/>
      <c r="O3281" s="73"/>
    </row>
    <row r="3282" spans="1:15" x14ac:dyDescent="0.3">
      <c r="A3282" s="52">
        <v>12237</v>
      </c>
      <c r="B3282" s="53"/>
      <c r="C3282" s="72"/>
      <c r="D3282" s="76" t="s">
        <v>1982</v>
      </c>
      <c r="E3282" s="56"/>
      <c r="F3282" s="57">
        <v>1</v>
      </c>
      <c r="G3282" s="57">
        <v>16.823</v>
      </c>
      <c r="H3282" s="57"/>
      <c r="I3282" s="57">
        <v>6.1</v>
      </c>
      <c r="J3282" s="57">
        <f t="shared" si="549"/>
        <v>102.6203</v>
      </c>
      <c r="K3282" s="57"/>
      <c r="L3282" s="57"/>
      <c r="M3282" s="58"/>
      <c r="N3282" s="59"/>
      <c r="O3282" s="73"/>
    </row>
    <row r="3283" spans="1:15" x14ac:dyDescent="0.3">
      <c r="A3283" s="52">
        <v>12238</v>
      </c>
      <c r="B3283" s="53"/>
      <c r="C3283" s="72"/>
      <c r="D3283" s="76" t="s">
        <v>1981</v>
      </c>
      <c r="E3283" s="56"/>
      <c r="F3283" s="57">
        <v>1</v>
      </c>
      <c r="G3283" s="57">
        <v>52.161999999999999</v>
      </c>
      <c r="H3283" s="57"/>
      <c r="I3283" s="57">
        <v>3.9</v>
      </c>
      <c r="J3283" s="57">
        <f t="shared" si="549"/>
        <v>203.43179999999998</v>
      </c>
      <c r="K3283" s="57"/>
      <c r="L3283" s="57"/>
      <c r="M3283" s="58"/>
      <c r="N3283" s="59"/>
      <c r="O3283" s="73"/>
    </row>
    <row r="3284" spans="1:15" x14ac:dyDescent="0.3">
      <c r="A3284" s="52">
        <v>12239</v>
      </c>
      <c r="B3284" s="53"/>
      <c r="C3284" s="72"/>
      <c r="D3284" s="76" t="s">
        <v>2001</v>
      </c>
      <c r="E3284" s="56"/>
      <c r="F3284" s="57">
        <v>1</v>
      </c>
      <c r="G3284" s="57">
        <v>19.404</v>
      </c>
      <c r="H3284" s="57"/>
      <c r="I3284" s="57">
        <v>6.1</v>
      </c>
      <c r="J3284" s="57">
        <f t="shared" si="549"/>
        <v>118.36439999999999</v>
      </c>
      <c r="K3284" s="57"/>
      <c r="L3284" s="57"/>
      <c r="M3284" s="58"/>
      <c r="N3284" s="59"/>
      <c r="O3284" s="73"/>
    </row>
    <row r="3285" spans="1:15" ht="15.75" customHeight="1" x14ac:dyDescent="0.3">
      <c r="A3285" s="52">
        <v>12240</v>
      </c>
      <c r="B3285" s="53" t="s">
        <v>21</v>
      </c>
      <c r="C3285" s="54" t="s">
        <v>2002</v>
      </c>
      <c r="D3285" s="55" t="s">
        <v>1239</v>
      </c>
      <c r="E3285" s="56"/>
      <c r="F3285" s="57"/>
      <c r="G3285" s="57"/>
      <c r="H3285" s="57"/>
      <c r="I3285" s="57"/>
      <c r="J3285" s="57"/>
      <c r="K3285" s="57"/>
      <c r="L3285" s="57"/>
      <c r="M3285" s="58"/>
      <c r="N3285" s="59"/>
      <c r="O3285" s="73"/>
    </row>
    <row r="3286" spans="1:15" ht="86.4" collapsed="1" x14ac:dyDescent="0.3">
      <c r="A3286" s="52">
        <v>12241</v>
      </c>
      <c r="B3286" s="53" t="s">
        <v>21</v>
      </c>
      <c r="C3286" s="72" t="s">
        <v>2003</v>
      </c>
      <c r="D3286" s="75" t="s">
        <v>155</v>
      </c>
      <c r="E3286" s="63" t="s">
        <v>36</v>
      </c>
      <c r="F3286" s="57"/>
      <c r="G3286" s="57"/>
      <c r="H3286" s="57"/>
      <c r="I3286" s="57"/>
      <c r="J3286" s="57"/>
      <c r="K3286" s="57"/>
      <c r="L3286" s="57">
        <f>SUM(J3287:J3288)</f>
        <v>749.24459999999999</v>
      </c>
      <c r="M3286" s="58">
        <v>749.24459999999999</v>
      </c>
      <c r="N3286" s="59"/>
      <c r="O3286" s="73">
        <f>+ROUND(M3286*N3286,2)</f>
        <v>0</v>
      </c>
    </row>
    <row r="3287" spans="1:15" x14ac:dyDescent="0.3">
      <c r="A3287" s="52">
        <v>12242</v>
      </c>
      <c r="B3287" s="53"/>
      <c r="C3287" s="72"/>
      <c r="D3287" s="76" t="s">
        <v>1984</v>
      </c>
      <c r="E3287" s="56"/>
      <c r="F3287" s="57">
        <v>1</v>
      </c>
      <c r="G3287" s="57">
        <v>570.00300000000004</v>
      </c>
      <c r="H3287" s="57"/>
      <c r="I3287" s="57"/>
      <c r="J3287" s="57">
        <f t="shared" ref="J3287:J3299" si="550">PRODUCT(F3287:I3287)</f>
        <v>570.00300000000004</v>
      </c>
      <c r="K3287" s="57"/>
      <c r="L3287" s="57"/>
      <c r="M3287" s="58"/>
      <c r="N3287" s="59"/>
      <c r="O3287" s="73"/>
    </row>
    <row r="3288" spans="1:15" x14ac:dyDescent="0.3">
      <c r="A3288" s="52">
        <v>12243</v>
      </c>
      <c r="B3288" s="53"/>
      <c r="C3288" s="72"/>
      <c r="D3288" s="76" t="s">
        <v>1242</v>
      </c>
      <c r="E3288" s="56"/>
      <c r="F3288" s="57">
        <v>1</v>
      </c>
      <c r="G3288" s="57">
        <v>149.36799999999999</v>
      </c>
      <c r="H3288" s="57"/>
      <c r="I3288" s="57">
        <v>1.2</v>
      </c>
      <c r="J3288" s="57">
        <f t="shared" si="550"/>
        <v>179.24159999999998</v>
      </c>
      <c r="K3288" s="57"/>
      <c r="L3288" s="57"/>
      <c r="M3288" s="58"/>
      <c r="N3288" s="59"/>
      <c r="O3288" s="73"/>
    </row>
    <row r="3289" spans="1:15" ht="201.6" collapsed="1" x14ac:dyDescent="0.3">
      <c r="A3289" s="52">
        <v>12244</v>
      </c>
      <c r="B3289" s="53" t="s">
        <v>21</v>
      </c>
      <c r="C3289" s="72" t="s">
        <v>2004</v>
      </c>
      <c r="D3289" s="75" t="s">
        <v>1244</v>
      </c>
      <c r="E3289" s="63" t="s">
        <v>36</v>
      </c>
      <c r="F3289" s="57"/>
      <c r="G3289" s="57"/>
      <c r="H3289" s="57"/>
      <c r="I3289" s="57"/>
      <c r="J3289" s="57"/>
      <c r="K3289" s="57"/>
      <c r="L3289" s="57">
        <f>+J3290</f>
        <v>154.643</v>
      </c>
      <c r="M3289" s="58">
        <v>154.643</v>
      </c>
      <c r="N3289" s="59"/>
      <c r="O3289" s="73">
        <f>+ROUND(M3289*N3289,2)</f>
        <v>0</v>
      </c>
    </row>
    <row r="3290" spans="1:15" x14ac:dyDescent="0.3">
      <c r="A3290" s="52">
        <v>12245</v>
      </c>
      <c r="B3290" s="53"/>
      <c r="C3290" s="72"/>
      <c r="D3290" s="76" t="s">
        <v>1984</v>
      </c>
      <c r="E3290" s="56"/>
      <c r="F3290" s="57">
        <v>1</v>
      </c>
      <c r="G3290" s="57">
        <v>154.643</v>
      </c>
      <c r="H3290" s="57"/>
      <c r="I3290" s="57"/>
      <c r="J3290" s="57">
        <f t="shared" si="550"/>
        <v>154.643</v>
      </c>
      <c r="K3290" s="57"/>
      <c r="L3290" s="57"/>
      <c r="M3290" s="58"/>
      <c r="N3290" s="59"/>
      <c r="O3290" s="73"/>
    </row>
    <row r="3291" spans="1:15" ht="86.4" collapsed="1" x14ac:dyDescent="0.3">
      <c r="A3291" s="52">
        <v>12246</v>
      </c>
      <c r="B3291" s="53" t="s">
        <v>21</v>
      </c>
      <c r="C3291" s="72" t="s">
        <v>2005</v>
      </c>
      <c r="D3291" s="75" t="s">
        <v>381</v>
      </c>
      <c r="E3291" s="63" t="s">
        <v>36</v>
      </c>
      <c r="F3291" s="57"/>
      <c r="G3291" s="57"/>
      <c r="H3291" s="57"/>
      <c r="I3291" s="57"/>
      <c r="J3291" s="57"/>
      <c r="K3291" s="57"/>
      <c r="L3291" s="57">
        <f>SUM(J3292:J3293)</f>
        <v>273.57100000000003</v>
      </c>
      <c r="M3291" s="58">
        <v>110.126</v>
      </c>
      <c r="N3291" s="59"/>
      <c r="O3291" s="73">
        <f>+ROUND(M3291*N3291,2)</f>
        <v>0</v>
      </c>
    </row>
    <row r="3292" spans="1:15" x14ac:dyDescent="0.3">
      <c r="A3292" s="52">
        <v>12247</v>
      </c>
      <c r="B3292" s="53"/>
      <c r="C3292" s="54"/>
      <c r="D3292" s="76" t="s">
        <v>1984</v>
      </c>
      <c r="E3292" s="63"/>
      <c r="F3292" s="57">
        <v>1</v>
      </c>
      <c r="G3292" s="57">
        <v>250</v>
      </c>
      <c r="H3292" s="57"/>
      <c r="I3292" s="57"/>
      <c r="J3292" s="57">
        <f t="shared" si="550"/>
        <v>250</v>
      </c>
      <c r="K3292" s="57"/>
      <c r="L3292" s="57"/>
      <c r="M3292" s="66"/>
      <c r="N3292" s="67"/>
      <c r="O3292" s="67"/>
    </row>
    <row r="3293" spans="1:15" x14ac:dyDescent="0.3">
      <c r="A3293" s="52">
        <v>12248</v>
      </c>
      <c r="B3293" s="53"/>
      <c r="C3293" s="54"/>
      <c r="D3293" s="76" t="s">
        <v>1991</v>
      </c>
      <c r="E3293" s="63"/>
      <c r="F3293" s="57">
        <v>1</v>
      </c>
      <c r="G3293" s="57">
        <v>23.571000000000002</v>
      </c>
      <c r="H3293" s="57"/>
      <c r="I3293" s="57"/>
      <c r="J3293" s="57">
        <f t="shared" si="550"/>
        <v>23.571000000000002</v>
      </c>
      <c r="K3293" s="57"/>
      <c r="L3293" s="57"/>
      <c r="M3293" s="66"/>
      <c r="N3293" s="67"/>
      <c r="O3293" s="67"/>
    </row>
    <row r="3294" spans="1:15" ht="72" collapsed="1" x14ac:dyDescent="0.3">
      <c r="A3294" s="52">
        <v>12249</v>
      </c>
      <c r="B3294" s="53" t="s">
        <v>21</v>
      </c>
      <c r="C3294" s="72" t="s">
        <v>2006</v>
      </c>
      <c r="D3294" s="60" t="s">
        <v>2007</v>
      </c>
      <c r="E3294" s="63" t="s">
        <v>36</v>
      </c>
      <c r="F3294" s="57"/>
      <c r="G3294" s="57"/>
      <c r="H3294" s="57"/>
      <c r="I3294" s="57"/>
      <c r="J3294" s="57"/>
      <c r="K3294" s="57"/>
      <c r="L3294" s="57">
        <f>SUM(J3295:J3299)</f>
        <v>337.71000000000004</v>
      </c>
      <c r="M3294" s="58">
        <v>337.71000000000004</v>
      </c>
      <c r="N3294" s="59"/>
      <c r="O3294" s="73">
        <f>+ROUND(M3294*N3294,2)</f>
        <v>0</v>
      </c>
    </row>
    <row r="3295" spans="1:15" x14ac:dyDescent="0.3">
      <c r="A3295" s="52">
        <v>12250</v>
      </c>
      <c r="B3295" s="53"/>
      <c r="C3295" s="72"/>
      <c r="D3295" s="76" t="s">
        <v>374</v>
      </c>
      <c r="E3295" s="63"/>
      <c r="F3295" s="57">
        <v>1</v>
      </c>
      <c r="G3295" s="57">
        <v>31.533999999999999</v>
      </c>
      <c r="H3295" s="57"/>
      <c r="I3295" s="57"/>
      <c r="J3295" s="57">
        <f t="shared" ref="J3295:J3297" si="551">PRODUCT(F3295:I3295)</f>
        <v>31.533999999999999</v>
      </c>
      <c r="K3295" s="57"/>
      <c r="L3295" s="57"/>
      <c r="M3295" s="58"/>
      <c r="N3295" s="59"/>
      <c r="O3295" s="73"/>
    </row>
    <row r="3296" spans="1:15" x14ac:dyDescent="0.3">
      <c r="A3296" s="52">
        <v>12251</v>
      </c>
      <c r="B3296" s="53"/>
      <c r="C3296" s="72"/>
      <c r="D3296" s="76" t="s">
        <v>1982</v>
      </c>
      <c r="E3296" s="63"/>
      <c r="F3296" s="57">
        <v>1</v>
      </c>
      <c r="G3296" s="57">
        <v>14.631</v>
      </c>
      <c r="H3296" s="57"/>
      <c r="I3296" s="57"/>
      <c r="J3296" s="57">
        <f t="shared" si="551"/>
        <v>14.631</v>
      </c>
      <c r="K3296" s="57"/>
      <c r="L3296" s="57"/>
      <c r="M3296" s="58"/>
      <c r="N3296" s="59"/>
      <c r="O3296" s="73"/>
    </row>
    <row r="3297" spans="1:15" x14ac:dyDescent="0.3">
      <c r="A3297" s="52">
        <v>12252</v>
      </c>
      <c r="B3297" s="53"/>
      <c r="C3297" s="72"/>
      <c r="D3297" s="76" t="s">
        <v>1981</v>
      </c>
      <c r="E3297" s="63"/>
      <c r="F3297" s="57">
        <v>1</v>
      </c>
      <c r="G3297" s="57">
        <v>17.974</v>
      </c>
      <c r="H3297" s="57"/>
      <c r="I3297" s="57"/>
      <c r="J3297" s="57">
        <f t="shared" si="551"/>
        <v>17.974</v>
      </c>
      <c r="K3297" s="57"/>
      <c r="L3297" s="57"/>
      <c r="M3297" s="58"/>
      <c r="N3297" s="59"/>
      <c r="O3297" s="73"/>
    </row>
    <row r="3298" spans="1:15" x14ac:dyDescent="0.3">
      <c r="A3298" s="52">
        <v>12253</v>
      </c>
      <c r="B3298" s="53"/>
      <c r="C3298" s="72"/>
      <c r="D3298" s="76" t="s">
        <v>1984</v>
      </c>
      <c r="E3298" s="63"/>
      <c r="F3298" s="57">
        <v>1</v>
      </c>
      <c r="G3298" s="57">
        <v>250</v>
      </c>
      <c r="H3298" s="57"/>
      <c r="I3298" s="57"/>
      <c r="J3298" s="57">
        <f t="shared" si="550"/>
        <v>250</v>
      </c>
      <c r="K3298" s="57"/>
      <c r="L3298" s="57"/>
      <c r="M3298" s="58"/>
      <c r="N3298" s="59"/>
      <c r="O3298" s="73"/>
    </row>
    <row r="3299" spans="1:15" x14ac:dyDescent="0.3">
      <c r="A3299" s="52">
        <v>12254</v>
      </c>
      <c r="B3299" s="53"/>
      <c r="C3299" s="72"/>
      <c r="D3299" s="76" t="s">
        <v>1991</v>
      </c>
      <c r="E3299" s="63"/>
      <c r="F3299" s="57">
        <v>1</v>
      </c>
      <c r="G3299" s="57">
        <v>23.571000000000002</v>
      </c>
      <c r="H3299" s="57"/>
      <c r="I3299" s="57"/>
      <c r="J3299" s="57">
        <f t="shared" si="550"/>
        <v>23.571000000000002</v>
      </c>
      <c r="K3299" s="57"/>
      <c r="L3299" s="57"/>
      <c r="M3299" s="58"/>
      <c r="N3299" s="59"/>
      <c r="O3299" s="73"/>
    </row>
    <row r="3300" spans="1:15" x14ac:dyDescent="0.3">
      <c r="A3300" s="52">
        <v>12255</v>
      </c>
      <c r="B3300" s="53" t="s">
        <v>21</v>
      </c>
      <c r="C3300" s="54" t="s">
        <v>2008</v>
      </c>
      <c r="D3300" s="55" t="s">
        <v>74</v>
      </c>
      <c r="E3300" s="56"/>
      <c r="F3300" s="57"/>
      <c r="G3300" s="57"/>
      <c r="H3300" s="57"/>
      <c r="I3300" s="57"/>
      <c r="J3300" s="57"/>
      <c r="K3300" s="57"/>
      <c r="L3300" s="57"/>
      <c r="M3300" s="58"/>
      <c r="N3300" s="59"/>
      <c r="O3300" s="73"/>
    </row>
    <row r="3301" spans="1:15" ht="172.8" collapsed="1" x14ac:dyDescent="0.3">
      <c r="A3301" s="52">
        <v>12256</v>
      </c>
      <c r="B3301" s="53" t="s">
        <v>21</v>
      </c>
      <c r="C3301" s="72" t="s">
        <v>2009</v>
      </c>
      <c r="D3301" s="75" t="s">
        <v>76</v>
      </c>
      <c r="E3301" s="63" t="s">
        <v>36</v>
      </c>
      <c r="F3301" s="57"/>
      <c r="G3301" s="57"/>
      <c r="H3301" s="57"/>
      <c r="I3301" s="57"/>
      <c r="J3301" s="57"/>
      <c r="K3301" s="57"/>
      <c r="L3301" s="57">
        <f>SUM(J3302:J3304)</f>
        <v>40.948999999999998</v>
      </c>
      <c r="M3301" s="58">
        <v>40.948999999999998</v>
      </c>
      <c r="N3301" s="59"/>
      <c r="O3301" s="73">
        <f>+ROUND(M3301*N3301,2)</f>
        <v>0</v>
      </c>
    </row>
    <row r="3302" spans="1:15" x14ac:dyDescent="0.3">
      <c r="A3302" s="52">
        <v>12257</v>
      </c>
      <c r="B3302" s="53"/>
      <c r="C3302" s="72"/>
      <c r="D3302" s="76" t="s">
        <v>374</v>
      </c>
      <c r="E3302" s="56"/>
      <c r="F3302" s="57">
        <v>1</v>
      </c>
      <c r="G3302" s="57">
        <v>19.64</v>
      </c>
      <c r="H3302" s="57"/>
      <c r="I3302" s="57"/>
      <c r="J3302" s="57">
        <f t="shared" ref="J3302:J3309" si="552">PRODUCT(F3302:I3302)</f>
        <v>19.64</v>
      </c>
      <c r="K3302" s="57"/>
      <c r="L3302" s="57"/>
      <c r="M3302" s="58"/>
      <c r="N3302" s="59"/>
      <c r="O3302" s="73"/>
    </row>
    <row r="3303" spans="1:15" x14ac:dyDescent="0.3">
      <c r="A3303" s="52">
        <v>12258</v>
      </c>
      <c r="B3303" s="53"/>
      <c r="C3303" s="72"/>
      <c r="D3303" s="76" t="s">
        <v>1982</v>
      </c>
      <c r="E3303" s="56"/>
      <c r="F3303" s="57">
        <v>1</v>
      </c>
      <c r="G3303" s="57">
        <v>15.891999999999999</v>
      </c>
      <c r="H3303" s="57"/>
      <c r="I3303" s="57"/>
      <c r="J3303" s="57">
        <f t="shared" si="552"/>
        <v>15.891999999999999</v>
      </c>
      <c r="K3303" s="57"/>
      <c r="L3303" s="57"/>
      <c r="M3303" s="58"/>
      <c r="N3303" s="59"/>
      <c r="O3303" s="73"/>
    </row>
    <row r="3304" spans="1:15" x14ac:dyDescent="0.3">
      <c r="A3304" s="52">
        <v>12259</v>
      </c>
      <c r="B3304" s="53"/>
      <c r="C3304" s="72"/>
      <c r="D3304" s="76" t="s">
        <v>1981</v>
      </c>
      <c r="E3304" s="56"/>
      <c r="F3304" s="57">
        <v>1</v>
      </c>
      <c r="G3304" s="57">
        <v>5.4169999999999998</v>
      </c>
      <c r="H3304" s="57"/>
      <c r="I3304" s="57"/>
      <c r="J3304" s="57">
        <f t="shared" si="552"/>
        <v>5.4169999999999998</v>
      </c>
      <c r="K3304" s="57"/>
      <c r="L3304" s="57"/>
      <c r="M3304" s="58"/>
      <c r="N3304" s="59"/>
      <c r="O3304" s="73"/>
    </row>
    <row r="3305" spans="1:15" ht="172.8" collapsed="1" x14ac:dyDescent="0.3">
      <c r="A3305" s="52">
        <v>12260</v>
      </c>
      <c r="B3305" s="53" t="s">
        <v>21</v>
      </c>
      <c r="C3305" s="72" t="s">
        <v>2010</v>
      </c>
      <c r="D3305" s="75" t="s">
        <v>1175</v>
      </c>
      <c r="E3305" s="63" t="s">
        <v>36</v>
      </c>
      <c r="F3305" s="57"/>
      <c r="G3305" s="57"/>
      <c r="H3305" s="57"/>
      <c r="I3305" s="57"/>
      <c r="J3305" s="57"/>
      <c r="K3305" s="57"/>
      <c r="L3305" s="57">
        <f>SUM(J3306:J3306)</f>
        <v>737.13</v>
      </c>
      <c r="M3305" s="58">
        <v>737.13</v>
      </c>
      <c r="N3305" s="59"/>
      <c r="O3305" s="73">
        <f>+ROUND(M3305*N3305,2)</f>
        <v>0</v>
      </c>
    </row>
    <row r="3306" spans="1:15" x14ac:dyDescent="0.3">
      <c r="A3306" s="52">
        <v>12261</v>
      </c>
      <c r="B3306" s="53"/>
      <c r="C3306" s="72"/>
      <c r="D3306" s="76" t="s">
        <v>1984</v>
      </c>
      <c r="E3306" s="56"/>
      <c r="F3306" s="57">
        <v>1</v>
      </c>
      <c r="G3306" s="57">
        <v>737.13</v>
      </c>
      <c r="H3306" s="57"/>
      <c r="I3306" s="57"/>
      <c r="J3306" s="57">
        <f t="shared" ref="J3306" si="553">PRODUCT(F3306:I3306)</f>
        <v>737.13</v>
      </c>
      <c r="K3306" s="57"/>
      <c r="L3306" s="57"/>
      <c r="M3306" s="58"/>
      <c r="N3306" s="59"/>
      <c r="O3306" s="73"/>
    </row>
    <row r="3307" spans="1:15" ht="115.2" collapsed="1" x14ac:dyDescent="0.3">
      <c r="A3307" s="52">
        <v>12262</v>
      </c>
      <c r="B3307" s="53" t="s">
        <v>21</v>
      </c>
      <c r="C3307" s="72" t="s">
        <v>2011</v>
      </c>
      <c r="D3307" s="75" t="s">
        <v>386</v>
      </c>
      <c r="E3307" s="63" t="s">
        <v>36</v>
      </c>
      <c r="F3307" s="57"/>
      <c r="G3307" s="57"/>
      <c r="H3307" s="57"/>
      <c r="I3307" s="57"/>
      <c r="J3307" s="57"/>
      <c r="K3307" s="57"/>
      <c r="L3307" s="57">
        <f>SUM(J3308:J3309)</f>
        <v>717.596</v>
      </c>
      <c r="M3307" s="58">
        <v>717.596</v>
      </c>
      <c r="N3307" s="59"/>
      <c r="O3307" s="73">
        <f>+ROUND(M3307*N3307,2)</f>
        <v>0</v>
      </c>
    </row>
    <row r="3308" spans="1:15" x14ac:dyDescent="0.3">
      <c r="A3308" s="52">
        <v>12263</v>
      </c>
      <c r="B3308" s="53"/>
      <c r="C3308" s="72"/>
      <c r="D3308" s="76" t="s">
        <v>1984</v>
      </c>
      <c r="E3308" s="56"/>
      <c r="F3308" s="57">
        <v>1</v>
      </c>
      <c r="G3308" s="57">
        <v>691.29600000000005</v>
      </c>
      <c r="H3308" s="57"/>
      <c r="I3308" s="57"/>
      <c r="J3308" s="57">
        <f t="shared" ref="J3308" si="554">PRODUCT(F3308:I3308)</f>
        <v>691.29600000000005</v>
      </c>
      <c r="K3308" s="57"/>
      <c r="L3308" s="57"/>
      <c r="M3308" s="58"/>
      <c r="N3308" s="59"/>
      <c r="O3308" s="73"/>
    </row>
    <row r="3309" spans="1:15" x14ac:dyDescent="0.3">
      <c r="A3309" s="52">
        <v>12264</v>
      </c>
      <c r="B3309" s="53"/>
      <c r="C3309" s="72"/>
      <c r="D3309" s="76" t="s">
        <v>1991</v>
      </c>
      <c r="E3309" s="56"/>
      <c r="F3309" s="57">
        <v>1</v>
      </c>
      <c r="G3309" s="57">
        <v>26.3</v>
      </c>
      <c r="H3309" s="57"/>
      <c r="I3309" s="57"/>
      <c r="J3309" s="57">
        <f t="shared" si="552"/>
        <v>26.3</v>
      </c>
      <c r="K3309" s="57"/>
      <c r="L3309" s="57"/>
      <c r="M3309" s="58"/>
      <c r="N3309" s="59"/>
      <c r="O3309" s="73"/>
    </row>
    <row r="3310" spans="1:15" ht="158.4" collapsed="1" x14ac:dyDescent="0.3">
      <c r="A3310" s="52">
        <v>12265</v>
      </c>
      <c r="B3310" s="53" t="s">
        <v>21</v>
      </c>
      <c r="C3310" s="72" t="s">
        <v>2012</v>
      </c>
      <c r="D3310" s="75" t="s">
        <v>161</v>
      </c>
      <c r="E3310" s="63" t="s">
        <v>36</v>
      </c>
      <c r="F3310" s="57"/>
      <c r="G3310" s="57"/>
      <c r="H3310" s="57"/>
      <c r="I3310" s="57"/>
      <c r="J3310" s="57"/>
      <c r="K3310" s="57"/>
      <c r="L3310" s="57">
        <f>SUM(J3311:J3313)</f>
        <v>64.914000000000001</v>
      </c>
      <c r="M3310" s="58">
        <v>64.914000000000001</v>
      </c>
      <c r="N3310" s="59"/>
      <c r="O3310" s="73">
        <f>+ROUND(M3310*N3310,2)</f>
        <v>0</v>
      </c>
    </row>
    <row r="3311" spans="1:15" x14ac:dyDescent="0.3">
      <c r="A3311" s="52">
        <v>12266</v>
      </c>
      <c r="B3311" s="53"/>
      <c r="C3311" s="72"/>
      <c r="D3311" s="76" t="s">
        <v>374</v>
      </c>
      <c r="E3311" s="56"/>
      <c r="F3311" s="57">
        <v>1</v>
      </c>
      <c r="G3311" s="57">
        <v>31.536000000000001</v>
      </c>
      <c r="H3311" s="57"/>
      <c r="I3311" s="57"/>
      <c r="J3311" s="57">
        <f t="shared" ref="J3311:J3315" si="555">PRODUCT(F3311:I3311)</f>
        <v>31.536000000000001</v>
      </c>
      <c r="K3311" s="57"/>
      <c r="L3311" s="57"/>
      <c r="M3311" s="58"/>
      <c r="N3311" s="59"/>
      <c r="O3311" s="73"/>
    </row>
    <row r="3312" spans="1:15" x14ac:dyDescent="0.3">
      <c r="A3312" s="52">
        <v>12267</v>
      </c>
      <c r="B3312" s="53"/>
      <c r="C3312" s="72"/>
      <c r="D3312" s="76" t="s">
        <v>1982</v>
      </c>
      <c r="E3312" s="56"/>
      <c r="F3312" s="57">
        <v>1</v>
      </c>
      <c r="G3312" s="57">
        <v>14.629</v>
      </c>
      <c r="H3312" s="57"/>
      <c r="I3312" s="57"/>
      <c r="J3312" s="57">
        <f t="shared" si="555"/>
        <v>14.629</v>
      </c>
      <c r="K3312" s="57"/>
      <c r="L3312" s="57"/>
      <c r="M3312" s="58"/>
      <c r="N3312" s="59"/>
      <c r="O3312" s="73"/>
    </row>
    <row r="3313" spans="1:15" x14ac:dyDescent="0.3">
      <c r="A3313" s="52">
        <v>12268</v>
      </c>
      <c r="B3313" s="53"/>
      <c r="C3313" s="72"/>
      <c r="D3313" s="76" t="s">
        <v>1981</v>
      </c>
      <c r="E3313" s="56"/>
      <c r="F3313" s="57">
        <v>1</v>
      </c>
      <c r="G3313" s="57">
        <v>18.748999999999999</v>
      </c>
      <c r="H3313" s="57"/>
      <c r="I3313" s="57"/>
      <c r="J3313" s="57">
        <f t="shared" si="555"/>
        <v>18.748999999999999</v>
      </c>
      <c r="K3313" s="57"/>
      <c r="L3313" s="57"/>
      <c r="M3313" s="58"/>
      <c r="N3313" s="59"/>
      <c r="O3313" s="73"/>
    </row>
    <row r="3314" spans="1:15" ht="115.2" x14ac:dyDescent="0.3">
      <c r="A3314" s="52">
        <v>12269</v>
      </c>
      <c r="B3314" s="53" t="s">
        <v>21</v>
      </c>
      <c r="C3314" s="72" t="s">
        <v>2013</v>
      </c>
      <c r="D3314" s="75" t="s">
        <v>1023</v>
      </c>
      <c r="E3314" s="63" t="s">
        <v>84</v>
      </c>
      <c r="F3314" s="57">
        <v>1</v>
      </c>
      <c r="G3314" s="57">
        <f>21.014+21.694+15.05+43.524</f>
        <v>101.282</v>
      </c>
      <c r="H3314" s="57"/>
      <c r="I3314" s="57"/>
      <c r="J3314" s="57">
        <f t="shared" si="555"/>
        <v>101.282</v>
      </c>
      <c r="K3314" s="57"/>
      <c r="L3314" s="57">
        <f>+J3314</f>
        <v>101.282</v>
      </c>
      <c r="M3314" s="58">
        <v>101.282</v>
      </c>
      <c r="N3314" s="59"/>
      <c r="O3314" s="73">
        <f>+ROUND(M3314*N3314,2)</f>
        <v>0</v>
      </c>
    </row>
    <row r="3315" spans="1:15" ht="120.75" customHeight="1" x14ac:dyDescent="0.3">
      <c r="A3315" s="52">
        <v>12270</v>
      </c>
      <c r="B3315" s="53" t="s">
        <v>21</v>
      </c>
      <c r="C3315" s="72" t="s">
        <v>2014</v>
      </c>
      <c r="D3315" s="75" t="s">
        <v>406</v>
      </c>
      <c r="E3315" s="63" t="s">
        <v>84</v>
      </c>
      <c r="F3315" s="57">
        <v>1</v>
      </c>
      <c r="G3315" s="57">
        <v>59.561</v>
      </c>
      <c r="H3315" s="57"/>
      <c r="I3315" s="57"/>
      <c r="J3315" s="57">
        <f t="shared" si="555"/>
        <v>59.561</v>
      </c>
      <c r="K3315" s="57"/>
      <c r="L3315" s="57">
        <f>+J3315</f>
        <v>59.561</v>
      </c>
      <c r="M3315" s="58">
        <v>17.125</v>
      </c>
      <c r="N3315" s="59"/>
      <c r="O3315" s="73">
        <f>+ROUND(M3315*N3315,2)</f>
        <v>0</v>
      </c>
    </row>
    <row r="3316" spans="1:15" x14ac:dyDescent="0.3">
      <c r="A3316" s="52">
        <v>12271</v>
      </c>
      <c r="B3316" s="53" t="s">
        <v>21</v>
      </c>
      <c r="C3316" s="54" t="s">
        <v>2015</v>
      </c>
      <c r="D3316" s="55" t="s">
        <v>878</v>
      </c>
      <c r="E3316" s="56"/>
      <c r="F3316" s="57"/>
      <c r="G3316" s="57"/>
      <c r="H3316" s="57"/>
      <c r="I3316" s="57"/>
      <c r="J3316" s="57"/>
      <c r="K3316" s="57"/>
      <c r="L3316" s="57"/>
      <c r="M3316" s="58"/>
      <c r="N3316" s="59"/>
      <c r="O3316" s="73"/>
    </row>
    <row r="3317" spans="1:15" ht="259.2" x14ac:dyDescent="0.3">
      <c r="A3317" s="52">
        <v>12272</v>
      </c>
      <c r="B3317" s="53"/>
      <c r="C3317" s="54"/>
      <c r="D3317" s="83" t="s">
        <v>415</v>
      </c>
      <c r="E3317" s="56" t="s">
        <v>89</v>
      </c>
      <c r="F3317" s="57"/>
      <c r="G3317" s="57"/>
      <c r="H3317" s="57"/>
      <c r="I3317" s="57"/>
      <c r="J3317" s="57"/>
      <c r="K3317" s="57"/>
      <c r="L3317" s="57">
        <f>SUM(K3318:K3320)</f>
        <v>3</v>
      </c>
      <c r="M3317" s="58">
        <v>3</v>
      </c>
      <c r="N3317" s="59"/>
      <c r="O3317" s="73">
        <f>+ROUND(M3317*N3317,2)</f>
        <v>0</v>
      </c>
    </row>
    <row r="3318" spans="1:15" x14ac:dyDescent="0.3">
      <c r="A3318" s="52">
        <v>12273</v>
      </c>
      <c r="B3318" s="53"/>
      <c r="C3318" s="54"/>
      <c r="D3318" s="76" t="s">
        <v>2016</v>
      </c>
      <c r="E3318" s="56"/>
      <c r="F3318" s="57">
        <v>1</v>
      </c>
      <c r="G3318" s="57"/>
      <c r="H3318" s="57"/>
      <c r="I3318" s="57"/>
      <c r="J3318" s="57"/>
      <c r="K3318" s="57">
        <f>PRODUCT(F3318:I3318)</f>
        <v>1</v>
      </c>
      <c r="L3318" s="57"/>
      <c r="M3318" s="58"/>
      <c r="N3318" s="59"/>
      <c r="O3318" s="73"/>
    </row>
    <row r="3319" spans="1:15" x14ac:dyDescent="0.3">
      <c r="A3319" s="52">
        <v>12274</v>
      </c>
      <c r="B3319" s="53"/>
      <c r="C3319" s="54"/>
      <c r="D3319" s="76" t="s">
        <v>2017</v>
      </c>
      <c r="E3319" s="56"/>
      <c r="F3319" s="57">
        <v>1</v>
      </c>
      <c r="G3319" s="57"/>
      <c r="H3319" s="57"/>
      <c r="I3319" s="57"/>
      <c r="J3319" s="57"/>
      <c r="K3319" s="57">
        <f>PRODUCT(F3319:I3319)</f>
        <v>1</v>
      </c>
      <c r="L3319" s="57"/>
      <c r="M3319" s="58"/>
      <c r="N3319" s="59"/>
      <c r="O3319" s="73"/>
    </row>
    <row r="3320" spans="1:15" x14ac:dyDescent="0.3">
      <c r="A3320" s="52">
        <v>12275</v>
      </c>
      <c r="B3320" s="53"/>
      <c r="C3320" s="54"/>
      <c r="D3320" s="76" t="s">
        <v>2018</v>
      </c>
      <c r="E3320" s="56"/>
      <c r="F3320" s="57">
        <v>1</v>
      </c>
      <c r="G3320" s="57"/>
      <c r="H3320" s="57"/>
      <c r="I3320" s="57"/>
      <c r="J3320" s="57"/>
      <c r="K3320" s="57">
        <f>PRODUCT(F3320:I3320)</f>
        <v>1</v>
      </c>
      <c r="L3320" s="57"/>
      <c r="M3320" s="58"/>
      <c r="N3320" s="59"/>
      <c r="O3320" s="73"/>
    </row>
    <row r="3321" spans="1:15" ht="201.6" x14ac:dyDescent="0.3">
      <c r="A3321" s="52">
        <v>12276</v>
      </c>
      <c r="B3321" s="53"/>
      <c r="C3321" s="54"/>
      <c r="D3321" s="78" t="s">
        <v>165</v>
      </c>
      <c r="E3321" s="56" t="s">
        <v>89</v>
      </c>
      <c r="F3321" s="57"/>
      <c r="G3321" s="57"/>
      <c r="H3321" s="57"/>
      <c r="I3321" s="57"/>
      <c r="J3321" s="57"/>
      <c r="K3321" s="57"/>
      <c r="L3321" s="57">
        <f>SUM(K3322:K3325)</f>
        <v>4</v>
      </c>
      <c r="M3321" s="58">
        <v>4</v>
      </c>
      <c r="N3321" s="59"/>
      <c r="O3321" s="73">
        <f>+ROUND(M3321*N3321,2)</f>
        <v>0</v>
      </c>
    </row>
    <row r="3322" spans="1:15" x14ac:dyDescent="0.3">
      <c r="A3322" s="52">
        <v>12277</v>
      </c>
      <c r="B3322" s="53"/>
      <c r="C3322" s="54"/>
      <c r="D3322" s="76" t="s">
        <v>2019</v>
      </c>
      <c r="E3322" s="56"/>
      <c r="F3322" s="57">
        <v>1</v>
      </c>
      <c r="G3322" s="57"/>
      <c r="H3322" s="57"/>
      <c r="I3322" s="57"/>
      <c r="J3322" s="57"/>
      <c r="K3322" s="57">
        <f>PRODUCT(F3322:I3322)</f>
        <v>1</v>
      </c>
      <c r="L3322" s="57"/>
      <c r="M3322" s="58"/>
      <c r="N3322" s="59"/>
      <c r="O3322" s="73"/>
    </row>
    <row r="3323" spans="1:15" x14ac:dyDescent="0.3">
      <c r="A3323" s="52">
        <v>12278</v>
      </c>
      <c r="B3323" s="53"/>
      <c r="C3323" s="54"/>
      <c r="D3323" s="76" t="s">
        <v>2020</v>
      </c>
      <c r="E3323" s="56"/>
      <c r="F3323" s="57">
        <v>1</v>
      </c>
      <c r="G3323" s="57"/>
      <c r="H3323" s="57"/>
      <c r="I3323" s="57"/>
      <c r="J3323" s="57"/>
      <c r="K3323" s="57">
        <f>PRODUCT(F3323:I3323)</f>
        <v>1</v>
      </c>
      <c r="L3323" s="57"/>
      <c r="M3323" s="58"/>
      <c r="N3323" s="59"/>
      <c r="O3323" s="73"/>
    </row>
    <row r="3324" spans="1:15" x14ac:dyDescent="0.3">
      <c r="A3324" s="52">
        <v>12279</v>
      </c>
      <c r="B3324" s="53"/>
      <c r="C3324" s="54"/>
      <c r="D3324" s="76" t="s">
        <v>2021</v>
      </c>
      <c r="E3324" s="56"/>
      <c r="F3324" s="57">
        <v>1</v>
      </c>
      <c r="G3324" s="57"/>
      <c r="H3324" s="57"/>
      <c r="I3324" s="57"/>
      <c r="J3324" s="57"/>
      <c r="K3324" s="57">
        <f t="shared" ref="K3324:K3325" si="556">PRODUCT(F3324:I3324)</f>
        <v>1</v>
      </c>
      <c r="L3324" s="57"/>
      <c r="M3324" s="58"/>
      <c r="N3324" s="59"/>
      <c r="O3324" s="73"/>
    </row>
    <row r="3325" spans="1:15" x14ac:dyDescent="0.3">
      <c r="A3325" s="52">
        <v>12280</v>
      </c>
      <c r="B3325" s="53"/>
      <c r="C3325" s="54"/>
      <c r="D3325" s="76" t="s">
        <v>2022</v>
      </c>
      <c r="E3325" s="56"/>
      <c r="F3325" s="57">
        <v>1</v>
      </c>
      <c r="G3325" s="57"/>
      <c r="H3325" s="57"/>
      <c r="I3325" s="57"/>
      <c r="J3325" s="57"/>
      <c r="K3325" s="57">
        <f t="shared" si="556"/>
        <v>1</v>
      </c>
      <c r="L3325" s="57"/>
      <c r="M3325" s="58"/>
      <c r="N3325" s="59"/>
      <c r="O3325" s="73"/>
    </row>
    <row r="3326" spans="1:15" ht="172.8" x14ac:dyDescent="0.3">
      <c r="A3326" s="52">
        <v>12281</v>
      </c>
      <c r="B3326" s="53"/>
      <c r="C3326" s="54"/>
      <c r="D3326" s="75" t="s">
        <v>2023</v>
      </c>
      <c r="E3326" s="87" t="s">
        <v>89</v>
      </c>
      <c r="F3326" s="88"/>
      <c r="G3326" s="57"/>
      <c r="H3326" s="57"/>
      <c r="I3326" s="57"/>
      <c r="J3326" s="57"/>
      <c r="K3326" s="57"/>
      <c r="L3326" s="57">
        <f>+K3327</f>
        <v>1</v>
      </c>
      <c r="M3326" s="58">
        <v>1</v>
      </c>
      <c r="N3326" s="59"/>
      <c r="O3326" s="73">
        <f t="shared" ref="O3326" si="557">+ROUND(M3326*N3326,2)</f>
        <v>0</v>
      </c>
    </row>
    <row r="3327" spans="1:15" x14ac:dyDescent="0.3">
      <c r="A3327" s="52">
        <v>12282</v>
      </c>
      <c r="B3327" s="53"/>
      <c r="C3327" s="54"/>
      <c r="D3327" s="76" t="s">
        <v>2024</v>
      </c>
      <c r="E3327" s="56"/>
      <c r="F3327" s="57">
        <v>1</v>
      </c>
      <c r="G3327" s="57"/>
      <c r="H3327" s="57"/>
      <c r="I3327" s="57"/>
      <c r="J3327" s="57"/>
      <c r="K3327" s="57">
        <f t="shared" ref="K3327" si="558">PRODUCT(F3327:I3327)</f>
        <v>1</v>
      </c>
      <c r="L3327" s="57"/>
      <c r="M3327" s="58"/>
      <c r="N3327" s="59"/>
      <c r="O3327" s="73"/>
    </row>
    <row r="3328" spans="1:15" ht="57.6" x14ac:dyDescent="0.3">
      <c r="A3328" s="52">
        <v>12283</v>
      </c>
      <c r="B3328" s="53"/>
      <c r="C3328" s="54"/>
      <c r="D3328" s="83" t="s">
        <v>2025</v>
      </c>
      <c r="E3328" s="56" t="s">
        <v>89</v>
      </c>
      <c r="F3328" s="57"/>
      <c r="G3328" s="57"/>
      <c r="H3328" s="57"/>
      <c r="I3328" s="57"/>
      <c r="J3328" s="57"/>
      <c r="K3328" s="57"/>
      <c r="L3328" s="57">
        <f>K3329</f>
        <v>2</v>
      </c>
      <c r="M3328" s="58">
        <v>2</v>
      </c>
      <c r="N3328" s="59"/>
      <c r="O3328" s="73">
        <f>+ROUND(M3328*N3328,2)</f>
        <v>0</v>
      </c>
    </row>
    <row r="3329" spans="1:15" x14ac:dyDescent="0.3">
      <c r="A3329" s="52">
        <v>12284</v>
      </c>
      <c r="B3329" s="53"/>
      <c r="C3329" s="54"/>
      <c r="D3329" s="76" t="s">
        <v>2026</v>
      </c>
      <c r="E3329" s="56"/>
      <c r="F3329" s="57">
        <v>2</v>
      </c>
      <c r="G3329" s="57"/>
      <c r="H3329" s="57"/>
      <c r="I3329" s="57"/>
      <c r="J3329" s="57"/>
      <c r="K3329" s="57">
        <f>PRODUCT(F3329:I3329)</f>
        <v>2</v>
      </c>
      <c r="L3329" s="57"/>
      <c r="M3329" s="58"/>
      <c r="N3329" s="59"/>
      <c r="O3329" s="73"/>
    </row>
    <row r="3330" spans="1:15" x14ac:dyDescent="0.3">
      <c r="A3330" s="52">
        <v>12285</v>
      </c>
      <c r="B3330" s="53" t="s">
        <v>21</v>
      </c>
      <c r="C3330" s="54" t="s">
        <v>2027</v>
      </c>
      <c r="D3330" s="55" t="s">
        <v>91</v>
      </c>
      <c r="E3330" s="56"/>
      <c r="F3330" s="57"/>
      <c r="G3330" s="57"/>
      <c r="H3330" s="57"/>
      <c r="I3330" s="57"/>
      <c r="J3330" s="57"/>
      <c r="K3330" s="57"/>
      <c r="L3330" s="57"/>
      <c r="M3330" s="58"/>
      <c r="N3330" s="59"/>
      <c r="O3330" s="73"/>
    </row>
    <row r="3331" spans="1:15" ht="72" x14ac:dyDescent="0.3">
      <c r="A3331" s="52">
        <v>12286</v>
      </c>
      <c r="B3331" s="53" t="s">
        <v>21</v>
      </c>
      <c r="C3331" s="72" t="s">
        <v>2028</v>
      </c>
      <c r="D3331" s="78" t="s">
        <v>2029</v>
      </c>
      <c r="E3331" s="56" t="s">
        <v>89</v>
      </c>
      <c r="F3331" s="57">
        <v>2</v>
      </c>
      <c r="G3331" s="57"/>
      <c r="H3331" s="57"/>
      <c r="I3331" s="57"/>
      <c r="J3331" s="57">
        <f>PRODUCT(F3331:I3331)</f>
        <v>2</v>
      </c>
      <c r="K3331" s="57"/>
      <c r="L3331" s="57">
        <f>+J3331</f>
        <v>2</v>
      </c>
      <c r="M3331" s="58">
        <v>2</v>
      </c>
      <c r="N3331" s="59"/>
      <c r="O3331" s="73">
        <f>+ROUND(M3331*N3331,2)</f>
        <v>0</v>
      </c>
    </row>
    <row r="3332" spans="1:15" x14ac:dyDescent="0.3">
      <c r="A3332" s="52">
        <v>12287</v>
      </c>
      <c r="B3332" s="53" t="s">
        <v>21</v>
      </c>
      <c r="C3332" s="54" t="s">
        <v>2030</v>
      </c>
      <c r="D3332" s="55" t="s">
        <v>1271</v>
      </c>
      <c r="E3332" s="56"/>
      <c r="F3332" s="57"/>
      <c r="G3332" s="57"/>
      <c r="H3332" s="57"/>
      <c r="I3332" s="57"/>
      <c r="J3332" s="57"/>
      <c r="K3332" s="57"/>
      <c r="L3332" s="57"/>
      <c r="M3332" s="58"/>
      <c r="N3332" s="59"/>
      <c r="O3332" s="73"/>
    </row>
    <row r="3333" spans="1:15" ht="115.2" collapsed="1" x14ac:dyDescent="0.3">
      <c r="A3333" s="52">
        <v>12288</v>
      </c>
      <c r="B3333" s="53" t="s">
        <v>21</v>
      </c>
      <c r="C3333" s="72" t="s">
        <v>2031</v>
      </c>
      <c r="D3333" s="60" t="s">
        <v>1273</v>
      </c>
      <c r="E3333" s="56" t="s">
        <v>36</v>
      </c>
      <c r="F3333" s="57"/>
      <c r="G3333" s="57"/>
      <c r="H3333" s="57"/>
      <c r="I3333" s="57"/>
      <c r="J3333" s="57"/>
      <c r="K3333" s="57"/>
      <c r="L3333" s="57">
        <f>+J3334</f>
        <v>1048.7886500000002</v>
      </c>
      <c r="M3333" s="58">
        <v>1048.7886500000002</v>
      </c>
      <c r="N3333" s="59"/>
      <c r="O3333" s="73">
        <f t="shared" ref="O3333" si="559">+ROUND(M3333*N3333,2)</f>
        <v>0</v>
      </c>
    </row>
    <row r="3334" spans="1:15" x14ac:dyDescent="0.3">
      <c r="A3334" s="52">
        <v>12289</v>
      </c>
      <c r="B3334" s="53"/>
      <c r="C3334" s="72"/>
      <c r="D3334" s="76" t="s">
        <v>1275</v>
      </c>
      <c r="E3334" s="56"/>
      <c r="F3334" s="57">
        <v>1</v>
      </c>
      <c r="G3334" s="57">
        <v>65.858000000000004</v>
      </c>
      <c r="H3334" s="57"/>
      <c r="I3334" s="57">
        <v>15.925000000000001</v>
      </c>
      <c r="J3334" s="57">
        <f t="shared" ref="J3334:J3338" si="560">PRODUCT(F3334:I3334)</f>
        <v>1048.7886500000002</v>
      </c>
      <c r="K3334" s="57"/>
      <c r="L3334" s="57"/>
      <c r="M3334" s="58"/>
      <c r="N3334" s="59"/>
      <c r="O3334" s="73"/>
    </row>
    <row r="3335" spans="1:15" x14ac:dyDescent="0.3">
      <c r="A3335" s="52">
        <v>12290</v>
      </c>
      <c r="B3335" s="53" t="s">
        <v>21</v>
      </c>
      <c r="C3335" s="61" t="s">
        <v>2032</v>
      </c>
      <c r="D3335" s="62" t="s">
        <v>2033</v>
      </c>
      <c r="E3335" s="63"/>
      <c r="F3335" s="86"/>
      <c r="G3335" s="64"/>
      <c r="H3335" s="64"/>
      <c r="I3335" s="64"/>
      <c r="J3335" s="64"/>
      <c r="K3335" s="65">
        <f>SUM(O3335:O3338)</f>
        <v>0</v>
      </c>
      <c r="L3335" s="64"/>
      <c r="M3335" s="66"/>
      <c r="N3335" s="67"/>
      <c r="O3335" s="67"/>
    </row>
    <row r="3336" spans="1:15" ht="115.2" x14ac:dyDescent="0.3">
      <c r="A3336" s="52">
        <v>12291</v>
      </c>
      <c r="B3336" s="53" t="s">
        <v>21</v>
      </c>
      <c r="C3336" s="72" t="s">
        <v>2034</v>
      </c>
      <c r="D3336" s="75" t="s">
        <v>2035</v>
      </c>
      <c r="E3336" s="63" t="s">
        <v>2036</v>
      </c>
      <c r="F3336" s="57">
        <v>1</v>
      </c>
      <c r="G3336" s="57"/>
      <c r="H3336" s="57"/>
      <c r="I3336" s="57"/>
      <c r="J3336" s="57">
        <f t="shared" si="560"/>
        <v>1</v>
      </c>
      <c r="K3336" s="57"/>
      <c r="L3336" s="57">
        <f>+J3336</f>
        <v>1</v>
      </c>
      <c r="M3336" s="58">
        <v>1</v>
      </c>
      <c r="N3336" s="59"/>
      <c r="O3336" s="73">
        <f t="shared" ref="O3336:O3338" si="561">+ROUND(M3336*N3336,2)</f>
        <v>0</v>
      </c>
    </row>
    <row r="3337" spans="1:15" ht="129.6" x14ac:dyDescent="0.3">
      <c r="A3337" s="52">
        <v>12292</v>
      </c>
      <c r="B3337" s="53" t="s">
        <v>21</v>
      </c>
      <c r="C3337" s="72" t="s">
        <v>2037</v>
      </c>
      <c r="D3337" s="75" t="s">
        <v>2038</v>
      </c>
      <c r="E3337" s="63" t="s">
        <v>2036</v>
      </c>
      <c r="F3337" s="57">
        <v>1</v>
      </c>
      <c r="G3337" s="57"/>
      <c r="H3337" s="57"/>
      <c r="I3337" s="57"/>
      <c r="J3337" s="57">
        <f t="shared" si="560"/>
        <v>1</v>
      </c>
      <c r="K3337" s="57"/>
      <c r="L3337" s="57">
        <f>+J3337</f>
        <v>1</v>
      </c>
      <c r="M3337" s="58">
        <v>1</v>
      </c>
      <c r="N3337" s="59"/>
      <c r="O3337" s="73">
        <f t="shared" si="561"/>
        <v>0</v>
      </c>
    </row>
    <row r="3338" spans="1:15" ht="100.8" x14ac:dyDescent="0.3">
      <c r="A3338" s="52">
        <v>12293</v>
      </c>
      <c r="B3338" s="53" t="s">
        <v>21</v>
      </c>
      <c r="C3338" s="72" t="s">
        <v>2039</v>
      </c>
      <c r="D3338" s="75" t="s">
        <v>2040</v>
      </c>
      <c r="E3338" s="63" t="s">
        <v>2036</v>
      </c>
      <c r="F3338" s="57">
        <v>1</v>
      </c>
      <c r="G3338" s="57"/>
      <c r="H3338" s="57"/>
      <c r="I3338" s="57"/>
      <c r="J3338" s="57">
        <f t="shared" si="560"/>
        <v>1</v>
      </c>
      <c r="K3338" s="57"/>
      <c r="L3338" s="57">
        <f>+J3338</f>
        <v>1</v>
      </c>
      <c r="M3338" s="58">
        <v>1</v>
      </c>
      <c r="N3338" s="59"/>
      <c r="O3338" s="73">
        <f t="shared" si="561"/>
        <v>0</v>
      </c>
    </row>
    <row r="3339" spans="1:15" x14ac:dyDescent="0.3">
      <c r="B3339" s="102"/>
      <c r="C3339" s="103"/>
      <c r="D3339" s="104"/>
      <c r="F3339" s="105"/>
      <c r="G3339" s="105"/>
      <c r="H3339" s="105"/>
      <c r="I3339" s="105"/>
      <c r="J3339" s="105"/>
      <c r="K3339" s="105"/>
      <c r="L3339" s="105"/>
      <c r="M3339" s="106"/>
      <c r="N3339" s="107"/>
      <c r="O3339" s="108"/>
    </row>
    <row r="3340" spans="1:15" x14ac:dyDescent="0.3">
      <c r="B3340" s="102"/>
      <c r="C3340" s="103"/>
      <c r="D3340" s="104"/>
      <c r="F3340" s="105"/>
      <c r="G3340" s="105"/>
      <c r="H3340" s="105"/>
      <c r="I3340" s="105"/>
      <c r="J3340" s="105"/>
      <c r="K3340" s="105"/>
      <c r="L3340" s="105"/>
      <c r="M3340" s="106"/>
      <c r="N3340" s="107"/>
      <c r="O3340" s="108"/>
    </row>
    <row r="3342" spans="1:15" x14ac:dyDescent="0.3">
      <c r="D3342" s="109"/>
    </row>
    <row r="3343" spans="1:15" x14ac:dyDescent="0.3">
      <c r="D3343" s="62"/>
    </row>
    <row r="3344" spans="1:15" x14ac:dyDescent="0.3">
      <c r="D3344" s="62"/>
    </row>
  </sheetData>
  <autoFilter ref="A6:O803" xr:uid="{00000000-0001-0000-0100-000000000000}"/>
  <mergeCells count="3">
    <mergeCell ref="B2:C2"/>
    <mergeCell ref="N4:O4"/>
    <mergeCell ref="G5:K5"/>
  </mergeCells>
  <dataValidations count="1">
    <dataValidation type="custom" operator="equal" allowBlank="1" showInputMessage="1" showErrorMessage="1" sqref="F4:L4" xr:uid="{474D74AB-C88E-4B05-A9B8-7612DC6149D9}">
      <formula1>"witdh='40'"</formula1>
    </dataValidation>
  </dataValidations>
  <printOptions horizontalCentered="1"/>
  <pageMargins left="0.23622047244094491" right="0.23622047244094491" top="0.74803149606299213" bottom="0.74803149606299213" header="0.31496062992125984" footer="0.31496062992125984"/>
  <pageSetup paperSize="9" scale="68" fitToHeight="0" orientation="landscape" r:id="rId1"/>
  <headerFooter alignWithMargins="0">
    <oddHeader>&amp;L&amp;G</oddHeader>
    <oddFooter>&amp;L&amp;"-,Regular"&amp;F_&amp;A_&amp;P/&amp;N&amp;R&amp;G</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B4E5C-A47B-400D-9BEC-26AE344C1D17}">
  <sheetPr>
    <tabColor rgb="FF92D050"/>
  </sheetPr>
  <dimension ref="A2:O85"/>
  <sheetViews>
    <sheetView workbookViewId="0">
      <selection activeCell="I12" sqref="I12"/>
    </sheetView>
  </sheetViews>
  <sheetFormatPr baseColWidth="10" defaultColWidth="9.33203125" defaultRowHeight="14.4" x14ac:dyDescent="0.3"/>
  <cols>
    <col min="1" max="1" width="5.88671875" style="1" bestFit="1" customWidth="1"/>
    <col min="2" max="2" width="12.33203125" style="1" customWidth="1"/>
    <col min="3" max="3" width="12" style="2" bestFit="1" customWidth="1"/>
    <col min="4" max="4" width="48.109375" style="3" customWidth="1"/>
    <col min="5" max="5" width="3.5546875" style="4" customWidth="1"/>
    <col min="6" max="6" width="7.88671875" style="5" customWidth="1"/>
    <col min="7" max="11" width="12.6640625" style="5" customWidth="1"/>
    <col min="12" max="12" width="10.6640625" style="5" customWidth="1"/>
    <col min="13" max="13" width="12.6640625" style="6" customWidth="1" collapsed="1"/>
    <col min="14" max="14" width="13.6640625" style="7" customWidth="1"/>
    <col min="15" max="15" width="15.6640625" style="7" customWidth="1"/>
    <col min="16" max="16384" width="9.33203125" style="8"/>
  </cols>
  <sheetData>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116"/>
      <c r="H4" s="116"/>
      <c r="I4" s="116"/>
      <c r="J4" s="116"/>
      <c r="K4" s="116"/>
      <c r="L4" s="116"/>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SUM(O7:O79)+O84+O85</f>
        <v>0</v>
      </c>
    </row>
    <row r="7" spans="1:15" x14ac:dyDescent="0.3">
      <c r="A7" s="52">
        <f>'[10]item 00090 (3)'!A535+1</f>
        <v>19549</v>
      </c>
      <c r="B7" s="53" t="s">
        <v>2041</v>
      </c>
      <c r="C7" s="54" t="s">
        <v>22</v>
      </c>
      <c r="D7" s="55" t="s">
        <v>2042</v>
      </c>
      <c r="E7" s="56"/>
      <c r="F7" s="57"/>
      <c r="G7" s="57"/>
      <c r="H7" s="57"/>
      <c r="I7" s="57"/>
      <c r="J7" s="57"/>
      <c r="K7" s="57"/>
      <c r="L7" s="57"/>
      <c r="M7" s="58"/>
      <c r="N7" s="59"/>
      <c r="O7" s="59"/>
    </row>
    <row r="8" spans="1:15" ht="288" x14ac:dyDescent="0.3">
      <c r="A8" s="52">
        <f>+A7+1</f>
        <v>19550</v>
      </c>
      <c r="B8" s="53" t="s">
        <v>2041</v>
      </c>
      <c r="C8" s="54" t="s">
        <v>2043</v>
      </c>
      <c r="D8" s="60" t="s">
        <v>2044</v>
      </c>
      <c r="E8" s="56"/>
      <c r="F8" s="57"/>
      <c r="G8" s="57"/>
      <c r="H8" s="57"/>
      <c r="I8" s="57"/>
      <c r="J8" s="57"/>
      <c r="K8" s="57"/>
      <c r="L8" s="57"/>
      <c r="M8" s="58"/>
      <c r="N8" s="59"/>
      <c r="O8" s="59"/>
    </row>
    <row r="9" spans="1:15" ht="86.4" x14ac:dyDescent="0.3">
      <c r="A9" s="52">
        <f t="shared" ref="A9:A72" si="0">+A8+1</f>
        <v>19551</v>
      </c>
      <c r="B9" s="53" t="s">
        <v>2041</v>
      </c>
      <c r="C9" s="54" t="s">
        <v>2045</v>
      </c>
      <c r="D9" s="60" t="s">
        <v>2046</v>
      </c>
      <c r="E9" s="56"/>
      <c r="F9" s="57"/>
      <c r="G9" s="57"/>
      <c r="H9" s="57"/>
      <c r="I9" s="57"/>
      <c r="J9" s="57"/>
      <c r="K9" s="57"/>
      <c r="L9" s="57"/>
      <c r="M9" s="58"/>
      <c r="N9" s="59"/>
      <c r="O9" s="59"/>
    </row>
    <row r="10" spans="1:15" ht="86.4" x14ac:dyDescent="0.3">
      <c r="A10" s="52">
        <f t="shared" si="0"/>
        <v>19552</v>
      </c>
      <c r="B10" s="53" t="s">
        <v>2041</v>
      </c>
      <c r="C10" s="54" t="s">
        <v>2047</v>
      </c>
      <c r="D10" s="60" t="s">
        <v>2048</v>
      </c>
      <c r="E10" s="56"/>
      <c r="F10" s="57"/>
      <c r="G10" s="57"/>
      <c r="H10" s="57"/>
      <c r="I10" s="57"/>
      <c r="J10" s="57"/>
      <c r="K10" s="57"/>
      <c r="L10" s="57"/>
      <c r="M10" s="58"/>
      <c r="N10" s="59"/>
      <c r="O10" s="59"/>
    </row>
    <row r="11" spans="1:15" ht="158.4" x14ac:dyDescent="0.3">
      <c r="A11" s="52">
        <f t="shared" si="0"/>
        <v>19553</v>
      </c>
      <c r="B11" s="53" t="s">
        <v>2041</v>
      </c>
      <c r="C11" s="54" t="s">
        <v>2049</v>
      </c>
      <c r="D11" s="60" t="s">
        <v>2050</v>
      </c>
      <c r="E11" s="56"/>
      <c r="F11" s="57"/>
      <c r="G11" s="57"/>
      <c r="H11" s="57"/>
      <c r="I11" s="57"/>
      <c r="J11" s="57"/>
      <c r="K11" s="57"/>
      <c r="L11" s="57"/>
      <c r="M11" s="58"/>
      <c r="N11" s="59"/>
      <c r="O11" s="59"/>
    </row>
    <row r="12" spans="1:15" ht="28.8" x14ac:dyDescent="0.3">
      <c r="A12" s="52">
        <f t="shared" si="0"/>
        <v>19554</v>
      </c>
      <c r="B12" s="53" t="s">
        <v>2041</v>
      </c>
      <c r="C12" s="54" t="s">
        <v>2051</v>
      </c>
      <c r="D12" s="60" t="s">
        <v>2052</v>
      </c>
      <c r="E12" s="56"/>
      <c r="F12" s="57"/>
      <c r="G12" s="57"/>
      <c r="H12" s="57"/>
      <c r="I12" s="57"/>
      <c r="J12" s="57"/>
      <c r="K12" s="57"/>
      <c r="L12" s="57"/>
      <c r="M12" s="58"/>
      <c r="N12" s="59"/>
      <c r="O12" s="59"/>
    </row>
    <row r="13" spans="1:15" ht="100.8" x14ac:dyDescent="0.3">
      <c r="A13" s="52">
        <f t="shared" si="0"/>
        <v>19555</v>
      </c>
      <c r="B13" s="53" t="s">
        <v>2041</v>
      </c>
      <c r="C13" s="54" t="s">
        <v>2053</v>
      </c>
      <c r="D13" s="60" t="s">
        <v>2054</v>
      </c>
      <c r="E13" s="56"/>
      <c r="F13" s="57"/>
      <c r="G13" s="57"/>
      <c r="H13" s="57"/>
      <c r="I13" s="57"/>
      <c r="J13" s="57"/>
      <c r="K13" s="57"/>
      <c r="L13" s="57"/>
      <c r="M13" s="58"/>
      <c r="N13" s="59"/>
      <c r="O13" s="59"/>
    </row>
    <row r="14" spans="1:15" ht="129.6" x14ac:dyDescent="0.3">
      <c r="A14" s="52">
        <f t="shared" si="0"/>
        <v>19556</v>
      </c>
      <c r="B14" s="53" t="s">
        <v>2041</v>
      </c>
      <c r="C14" s="54" t="s">
        <v>2055</v>
      </c>
      <c r="D14" s="60" t="s">
        <v>2056</v>
      </c>
      <c r="E14" s="56"/>
      <c r="F14" s="57"/>
      <c r="G14" s="57"/>
      <c r="H14" s="57"/>
      <c r="I14" s="57"/>
      <c r="J14" s="57"/>
      <c r="K14" s="57"/>
      <c r="L14" s="57"/>
      <c r="M14" s="58"/>
      <c r="N14" s="59"/>
      <c r="O14" s="59"/>
    </row>
    <row r="15" spans="1:15" ht="55.2" x14ac:dyDescent="0.3">
      <c r="A15" s="52">
        <f t="shared" si="0"/>
        <v>19557</v>
      </c>
      <c r="B15" s="53" t="s">
        <v>2041</v>
      </c>
      <c r="C15" s="54"/>
      <c r="D15" s="117" t="s">
        <v>2057</v>
      </c>
      <c r="E15" s="56"/>
      <c r="F15" s="57"/>
      <c r="G15" s="57"/>
      <c r="H15" s="57"/>
      <c r="I15" s="57"/>
      <c r="J15" s="57"/>
      <c r="K15" s="57"/>
      <c r="L15" s="57"/>
      <c r="M15" s="58"/>
      <c r="N15" s="59"/>
      <c r="O15" s="59"/>
    </row>
    <row r="16" spans="1:15" ht="41.4" x14ac:dyDescent="0.3">
      <c r="A16" s="52">
        <f t="shared" si="0"/>
        <v>19558</v>
      </c>
      <c r="B16" s="53" t="s">
        <v>2041</v>
      </c>
      <c r="C16" s="54"/>
      <c r="D16" s="117" t="s">
        <v>2058</v>
      </c>
      <c r="E16" s="56"/>
      <c r="F16" s="57"/>
      <c r="G16" s="57"/>
      <c r="H16" s="57"/>
      <c r="I16" s="57"/>
      <c r="J16" s="57"/>
      <c r="K16" s="57"/>
      <c r="L16" s="57"/>
      <c r="M16" s="58"/>
      <c r="N16" s="59"/>
      <c r="O16" s="59"/>
    </row>
    <row r="17" spans="1:15" ht="41.4" x14ac:dyDescent="0.3">
      <c r="A17" s="52">
        <f t="shared" si="0"/>
        <v>19559</v>
      </c>
      <c r="B17" s="53" t="s">
        <v>2041</v>
      </c>
      <c r="C17" s="54"/>
      <c r="D17" s="117" t="s">
        <v>2059</v>
      </c>
      <c r="E17" s="56"/>
      <c r="F17" s="57"/>
      <c r="G17" s="57"/>
      <c r="H17" s="57"/>
      <c r="I17" s="57"/>
      <c r="J17" s="57"/>
      <c r="K17" s="57"/>
      <c r="L17" s="57"/>
      <c r="M17" s="58"/>
      <c r="N17" s="59"/>
      <c r="O17" s="59"/>
    </row>
    <row r="18" spans="1:15" collapsed="1" x14ac:dyDescent="0.3">
      <c r="A18" s="52">
        <f t="shared" si="0"/>
        <v>19560</v>
      </c>
      <c r="B18" s="53" t="s">
        <v>2041</v>
      </c>
      <c r="C18" s="118" t="s">
        <v>2060</v>
      </c>
      <c r="D18" s="62" t="s">
        <v>2061</v>
      </c>
      <c r="E18" s="63"/>
      <c r="F18" s="64"/>
      <c r="G18" s="64"/>
      <c r="H18" s="64"/>
      <c r="I18" s="64"/>
      <c r="J18" s="64"/>
      <c r="K18" s="65"/>
      <c r="L18" s="64"/>
      <c r="M18" s="66"/>
      <c r="N18" s="67"/>
      <c r="O18" s="67"/>
    </row>
    <row r="19" spans="1:15" ht="207" x14ac:dyDescent="0.3">
      <c r="A19" s="52">
        <f t="shared" si="0"/>
        <v>19561</v>
      </c>
      <c r="B19" s="53" t="s">
        <v>2041</v>
      </c>
      <c r="C19" s="72" t="s">
        <v>2062</v>
      </c>
      <c r="D19" s="119" t="s">
        <v>2063</v>
      </c>
      <c r="E19" s="63" t="s">
        <v>36</v>
      </c>
      <c r="F19" s="57"/>
      <c r="G19" s="57"/>
      <c r="H19" s="57"/>
      <c r="I19" s="57"/>
      <c r="J19" s="57"/>
      <c r="K19" s="57"/>
      <c r="L19" s="57">
        <f>SUM(J20:J34)</f>
        <v>9.600000000000005</v>
      </c>
      <c r="M19" s="58">
        <v>9.6</v>
      </c>
      <c r="N19" s="59"/>
      <c r="O19" s="73">
        <f>+ROUND(M19*N19,2)</f>
        <v>0</v>
      </c>
    </row>
    <row r="20" spans="1:15" ht="13.8" x14ac:dyDescent="0.3">
      <c r="A20" s="52">
        <f t="shared" si="0"/>
        <v>19562</v>
      </c>
      <c r="B20" s="53" t="s">
        <v>2041</v>
      </c>
      <c r="C20" s="72" t="s">
        <v>2064</v>
      </c>
      <c r="D20" s="119" t="s">
        <v>2065</v>
      </c>
      <c r="E20" s="63"/>
      <c r="F20" s="57">
        <v>4</v>
      </c>
      <c r="G20" s="57">
        <v>0.4</v>
      </c>
      <c r="H20" s="57"/>
      <c r="I20" s="57">
        <v>0.4</v>
      </c>
      <c r="J20" s="57">
        <f t="shared" ref="J20:J34" si="1">PRODUCT(F20:I20)</f>
        <v>0.64000000000000012</v>
      </c>
      <c r="K20" s="57"/>
      <c r="L20" s="57"/>
      <c r="M20" s="58"/>
      <c r="N20" s="59"/>
      <c r="O20" s="73"/>
    </row>
    <row r="21" spans="1:15" ht="13.8" x14ac:dyDescent="0.3">
      <c r="A21" s="52">
        <f t="shared" si="0"/>
        <v>19563</v>
      </c>
      <c r="B21" s="53" t="s">
        <v>2041</v>
      </c>
      <c r="C21" s="72" t="s">
        <v>2066</v>
      </c>
      <c r="D21" s="119" t="s">
        <v>2067</v>
      </c>
      <c r="E21" s="63"/>
      <c r="F21" s="57">
        <v>4</v>
      </c>
      <c r="G21" s="57">
        <v>0.4</v>
      </c>
      <c r="H21" s="57"/>
      <c r="I21" s="57">
        <v>0.4</v>
      </c>
      <c r="J21" s="57">
        <f t="shared" si="1"/>
        <v>0.64000000000000012</v>
      </c>
      <c r="K21" s="57"/>
      <c r="L21" s="57"/>
      <c r="M21" s="58"/>
      <c r="N21" s="59"/>
      <c r="O21" s="73"/>
    </row>
    <row r="22" spans="1:15" ht="13.8" x14ac:dyDescent="0.3">
      <c r="A22" s="52">
        <f t="shared" si="0"/>
        <v>19564</v>
      </c>
      <c r="B22" s="53" t="s">
        <v>2041</v>
      </c>
      <c r="C22" s="72" t="s">
        <v>2068</v>
      </c>
      <c r="D22" s="119" t="s">
        <v>2069</v>
      </c>
      <c r="E22" s="63"/>
      <c r="F22" s="57">
        <v>4</v>
      </c>
      <c r="G22" s="57">
        <v>0.4</v>
      </c>
      <c r="H22" s="57"/>
      <c r="I22" s="57">
        <v>0.4</v>
      </c>
      <c r="J22" s="57">
        <f t="shared" si="1"/>
        <v>0.64000000000000012</v>
      </c>
      <c r="K22" s="57"/>
      <c r="L22" s="57"/>
      <c r="M22" s="58"/>
      <c r="N22" s="59"/>
      <c r="O22" s="73"/>
    </row>
    <row r="23" spans="1:15" ht="13.8" x14ac:dyDescent="0.3">
      <c r="A23" s="52">
        <f t="shared" si="0"/>
        <v>19565</v>
      </c>
      <c r="B23" s="53" t="s">
        <v>2041</v>
      </c>
      <c r="C23" s="72" t="s">
        <v>2070</v>
      </c>
      <c r="D23" s="119" t="s">
        <v>2071</v>
      </c>
      <c r="E23" s="63"/>
      <c r="F23" s="57">
        <v>4</v>
      </c>
      <c r="G23" s="57">
        <v>0.4</v>
      </c>
      <c r="H23" s="57"/>
      <c r="I23" s="57">
        <v>0.4</v>
      </c>
      <c r="J23" s="57">
        <f t="shared" si="1"/>
        <v>0.64000000000000012</v>
      </c>
      <c r="K23" s="57"/>
      <c r="L23" s="57"/>
      <c r="M23" s="58"/>
      <c r="N23" s="59"/>
      <c r="O23" s="73"/>
    </row>
    <row r="24" spans="1:15" ht="13.8" x14ac:dyDescent="0.3">
      <c r="A24" s="52">
        <f t="shared" si="0"/>
        <v>19566</v>
      </c>
      <c r="B24" s="53" t="s">
        <v>2041</v>
      </c>
      <c r="C24" s="72" t="s">
        <v>2072</v>
      </c>
      <c r="D24" s="119" t="s">
        <v>2073</v>
      </c>
      <c r="E24" s="63"/>
      <c r="F24" s="57">
        <v>4</v>
      </c>
      <c r="G24" s="57">
        <v>0.4</v>
      </c>
      <c r="H24" s="57"/>
      <c r="I24" s="57">
        <v>0.4</v>
      </c>
      <c r="J24" s="57">
        <f t="shared" si="1"/>
        <v>0.64000000000000012</v>
      </c>
      <c r="K24" s="57"/>
      <c r="L24" s="57"/>
      <c r="M24" s="58"/>
      <c r="N24" s="59"/>
      <c r="O24" s="73"/>
    </row>
    <row r="25" spans="1:15" ht="13.8" x14ac:dyDescent="0.3">
      <c r="A25" s="52">
        <f t="shared" si="0"/>
        <v>19567</v>
      </c>
      <c r="B25" s="53" t="s">
        <v>2041</v>
      </c>
      <c r="C25" s="72" t="s">
        <v>2074</v>
      </c>
      <c r="D25" s="119" t="s">
        <v>2075</v>
      </c>
      <c r="E25" s="63"/>
      <c r="F25" s="57">
        <v>4</v>
      </c>
      <c r="G25" s="57">
        <v>0.4</v>
      </c>
      <c r="H25" s="57"/>
      <c r="I25" s="57">
        <v>0.4</v>
      </c>
      <c r="J25" s="57">
        <f t="shared" si="1"/>
        <v>0.64000000000000012</v>
      </c>
      <c r="K25" s="57"/>
      <c r="L25" s="57"/>
      <c r="M25" s="58"/>
      <c r="N25" s="59"/>
      <c r="O25" s="73"/>
    </row>
    <row r="26" spans="1:15" ht="13.8" x14ac:dyDescent="0.3">
      <c r="A26" s="52">
        <f t="shared" si="0"/>
        <v>19568</v>
      </c>
      <c r="B26" s="53" t="s">
        <v>2041</v>
      </c>
      <c r="C26" s="72" t="s">
        <v>2076</v>
      </c>
      <c r="D26" s="119" t="s">
        <v>2077</v>
      </c>
      <c r="E26" s="63"/>
      <c r="F26" s="57">
        <v>4</v>
      </c>
      <c r="G26" s="57">
        <v>0.4</v>
      </c>
      <c r="H26" s="57"/>
      <c r="I26" s="57">
        <v>0.4</v>
      </c>
      <c r="J26" s="57">
        <f t="shared" si="1"/>
        <v>0.64000000000000012</v>
      </c>
      <c r="K26" s="57"/>
      <c r="L26" s="57"/>
      <c r="M26" s="58"/>
      <c r="N26" s="59"/>
      <c r="O26" s="73"/>
    </row>
    <row r="27" spans="1:15" ht="13.8" x14ac:dyDescent="0.3">
      <c r="A27" s="52">
        <f t="shared" si="0"/>
        <v>19569</v>
      </c>
      <c r="B27" s="53" t="s">
        <v>2041</v>
      </c>
      <c r="C27" s="72" t="s">
        <v>2078</v>
      </c>
      <c r="D27" s="119" t="s">
        <v>2079</v>
      </c>
      <c r="E27" s="63"/>
      <c r="F27" s="57">
        <v>4</v>
      </c>
      <c r="G27" s="57">
        <v>0.4</v>
      </c>
      <c r="H27" s="57"/>
      <c r="I27" s="57">
        <v>0.4</v>
      </c>
      <c r="J27" s="57">
        <f t="shared" si="1"/>
        <v>0.64000000000000012</v>
      </c>
      <c r="K27" s="57"/>
      <c r="L27" s="57"/>
      <c r="M27" s="58"/>
      <c r="N27" s="59"/>
      <c r="O27" s="73"/>
    </row>
    <row r="28" spans="1:15" ht="13.8" x14ac:dyDescent="0.3">
      <c r="A28" s="52">
        <f t="shared" si="0"/>
        <v>19570</v>
      </c>
      <c r="B28" s="53" t="s">
        <v>2041</v>
      </c>
      <c r="C28" s="72" t="s">
        <v>2080</v>
      </c>
      <c r="D28" s="119" t="s">
        <v>2081</v>
      </c>
      <c r="E28" s="63"/>
      <c r="F28" s="57">
        <v>4</v>
      </c>
      <c r="G28" s="57">
        <v>0.4</v>
      </c>
      <c r="H28" s="57"/>
      <c r="I28" s="57">
        <v>0.4</v>
      </c>
      <c r="J28" s="57">
        <f t="shared" si="1"/>
        <v>0.64000000000000012</v>
      </c>
      <c r="K28" s="57"/>
      <c r="L28" s="57"/>
      <c r="M28" s="58"/>
      <c r="N28" s="59"/>
      <c r="O28" s="73"/>
    </row>
    <row r="29" spans="1:15" ht="13.8" x14ac:dyDescent="0.3">
      <c r="A29" s="52">
        <f t="shared" si="0"/>
        <v>19571</v>
      </c>
      <c r="B29" s="53" t="s">
        <v>2041</v>
      </c>
      <c r="C29" s="72" t="s">
        <v>2082</v>
      </c>
      <c r="D29" s="119" t="s">
        <v>2083</v>
      </c>
      <c r="E29" s="63"/>
      <c r="F29" s="57">
        <v>4</v>
      </c>
      <c r="G29" s="57">
        <v>0.4</v>
      </c>
      <c r="H29" s="57"/>
      <c r="I29" s="57">
        <v>0.4</v>
      </c>
      <c r="J29" s="57">
        <f t="shared" si="1"/>
        <v>0.64000000000000012</v>
      </c>
      <c r="K29" s="57"/>
      <c r="L29" s="57"/>
      <c r="M29" s="58"/>
      <c r="N29" s="59"/>
      <c r="O29" s="73"/>
    </row>
    <row r="30" spans="1:15" ht="13.8" x14ac:dyDescent="0.3">
      <c r="A30" s="52">
        <f t="shared" si="0"/>
        <v>19572</v>
      </c>
      <c r="B30" s="53" t="s">
        <v>2041</v>
      </c>
      <c r="C30" s="72" t="s">
        <v>2084</v>
      </c>
      <c r="D30" s="119" t="s">
        <v>2085</v>
      </c>
      <c r="E30" s="63"/>
      <c r="F30" s="57">
        <v>4</v>
      </c>
      <c r="G30" s="57">
        <v>0.4</v>
      </c>
      <c r="H30" s="57"/>
      <c r="I30" s="57">
        <v>0.4</v>
      </c>
      <c r="J30" s="57">
        <f t="shared" si="1"/>
        <v>0.64000000000000012</v>
      </c>
      <c r="K30" s="57"/>
      <c r="L30" s="57"/>
      <c r="M30" s="58"/>
      <c r="N30" s="59"/>
      <c r="O30" s="73"/>
    </row>
    <row r="31" spans="1:15" ht="13.8" x14ac:dyDescent="0.3">
      <c r="A31" s="52">
        <f t="shared" si="0"/>
        <v>19573</v>
      </c>
      <c r="B31" s="53" t="s">
        <v>2041</v>
      </c>
      <c r="C31" s="72" t="s">
        <v>2086</v>
      </c>
      <c r="D31" s="119" t="s">
        <v>2087</v>
      </c>
      <c r="E31" s="63"/>
      <c r="F31" s="57">
        <v>4</v>
      </c>
      <c r="G31" s="57">
        <v>0.4</v>
      </c>
      <c r="H31" s="57"/>
      <c r="I31" s="57">
        <v>0.4</v>
      </c>
      <c r="J31" s="57">
        <f t="shared" si="1"/>
        <v>0.64000000000000012</v>
      </c>
      <c r="K31" s="57"/>
      <c r="L31" s="57"/>
      <c r="M31" s="58"/>
      <c r="N31" s="59"/>
      <c r="O31" s="73"/>
    </row>
    <row r="32" spans="1:15" ht="13.8" x14ac:dyDescent="0.3">
      <c r="A32" s="52">
        <f t="shared" si="0"/>
        <v>19574</v>
      </c>
      <c r="B32" s="53" t="s">
        <v>2041</v>
      </c>
      <c r="C32" s="72" t="s">
        <v>2088</v>
      </c>
      <c r="D32" s="119" t="s">
        <v>2089</v>
      </c>
      <c r="E32" s="63"/>
      <c r="F32" s="57">
        <v>4</v>
      </c>
      <c r="G32" s="57">
        <v>0.4</v>
      </c>
      <c r="H32" s="57"/>
      <c r="I32" s="57">
        <v>0.4</v>
      </c>
      <c r="J32" s="57">
        <f t="shared" si="1"/>
        <v>0.64000000000000012</v>
      </c>
      <c r="K32" s="57"/>
      <c r="L32" s="57"/>
      <c r="M32" s="58"/>
      <c r="N32" s="59"/>
      <c r="O32" s="73"/>
    </row>
    <row r="33" spans="1:15" ht="13.8" x14ac:dyDescent="0.3">
      <c r="A33" s="52">
        <f t="shared" si="0"/>
        <v>19575</v>
      </c>
      <c r="B33" s="53" t="s">
        <v>2041</v>
      </c>
      <c r="C33" s="72" t="s">
        <v>2090</v>
      </c>
      <c r="D33" s="119" t="s">
        <v>2091</v>
      </c>
      <c r="E33" s="63"/>
      <c r="F33" s="57">
        <v>4</v>
      </c>
      <c r="G33" s="57">
        <v>0.4</v>
      </c>
      <c r="H33" s="57"/>
      <c r="I33" s="57">
        <v>0.4</v>
      </c>
      <c r="J33" s="57">
        <f t="shared" si="1"/>
        <v>0.64000000000000012</v>
      </c>
      <c r="K33" s="57"/>
      <c r="L33" s="57"/>
      <c r="M33" s="58"/>
      <c r="N33" s="59"/>
      <c r="O33" s="73"/>
    </row>
    <row r="34" spans="1:15" ht="13.8" x14ac:dyDescent="0.3">
      <c r="A34" s="52">
        <f t="shared" si="0"/>
        <v>19576</v>
      </c>
      <c r="B34" s="53" t="s">
        <v>2041</v>
      </c>
      <c r="C34" s="72" t="s">
        <v>2092</v>
      </c>
      <c r="D34" s="119" t="s">
        <v>2093</v>
      </c>
      <c r="E34" s="63"/>
      <c r="F34" s="57">
        <v>4</v>
      </c>
      <c r="G34" s="57">
        <v>0.4</v>
      </c>
      <c r="H34" s="57"/>
      <c r="I34" s="57">
        <v>0.4</v>
      </c>
      <c r="J34" s="57">
        <f t="shared" si="1"/>
        <v>0.64000000000000012</v>
      </c>
      <c r="K34" s="57"/>
      <c r="L34" s="57"/>
      <c r="M34" s="58"/>
      <c r="N34" s="59"/>
      <c r="O34" s="73"/>
    </row>
    <row r="35" spans="1:15" ht="207" x14ac:dyDescent="0.3">
      <c r="A35" s="52">
        <f t="shared" si="0"/>
        <v>19577</v>
      </c>
      <c r="B35" s="53" t="s">
        <v>2041</v>
      </c>
      <c r="C35" s="72" t="s">
        <v>2094</v>
      </c>
      <c r="D35" s="119" t="s">
        <v>2095</v>
      </c>
      <c r="E35" s="63" t="s">
        <v>36</v>
      </c>
      <c r="F35" s="8"/>
      <c r="G35" s="8"/>
      <c r="H35" s="8"/>
      <c r="I35" s="8"/>
      <c r="J35" s="8"/>
      <c r="K35" s="57"/>
      <c r="L35" s="57">
        <f>SUM(K36:K39)</f>
        <v>3.2000000000000006</v>
      </c>
      <c r="M35" s="58">
        <v>3.2</v>
      </c>
      <c r="N35" s="59"/>
      <c r="O35" s="73">
        <f>+ROUND(M35*N35,2)</f>
        <v>0</v>
      </c>
    </row>
    <row r="36" spans="1:15" ht="13.8" x14ac:dyDescent="0.3">
      <c r="A36" s="52">
        <f t="shared" si="0"/>
        <v>19578</v>
      </c>
      <c r="B36" s="53" t="s">
        <v>2041</v>
      </c>
      <c r="C36" s="72" t="s">
        <v>2096</v>
      </c>
      <c r="D36" s="119" t="s">
        <v>2097</v>
      </c>
      <c r="E36" s="63"/>
      <c r="F36" s="57">
        <v>2</v>
      </c>
      <c r="G36" s="57">
        <f>4*0.4*0.4</f>
        <v>0.64000000000000012</v>
      </c>
      <c r="H36" s="57"/>
      <c r="I36" s="57"/>
      <c r="J36" s="57">
        <f t="shared" ref="J36:J39" si="2">PRODUCT(F36:I36)</f>
        <v>1.2800000000000002</v>
      </c>
      <c r="K36" s="57">
        <f t="shared" ref="K36:K39" si="3">+J36</f>
        <v>1.2800000000000002</v>
      </c>
      <c r="L36" s="57"/>
      <c r="M36" s="66"/>
      <c r="N36" s="67"/>
      <c r="O36" s="67"/>
    </row>
    <row r="37" spans="1:15" ht="13.8" x14ac:dyDescent="0.3">
      <c r="A37" s="52">
        <f t="shared" si="0"/>
        <v>19579</v>
      </c>
      <c r="B37" s="53" t="s">
        <v>2041</v>
      </c>
      <c r="C37" s="72" t="s">
        <v>2098</v>
      </c>
      <c r="D37" s="119" t="s">
        <v>2099</v>
      </c>
      <c r="E37" s="63"/>
      <c r="F37" s="57">
        <v>1</v>
      </c>
      <c r="G37" s="57">
        <f>4*0.4*0.4</f>
        <v>0.64000000000000012</v>
      </c>
      <c r="H37" s="57"/>
      <c r="I37" s="57"/>
      <c r="J37" s="57">
        <f t="shared" si="2"/>
        <v>0.64000000000000012</v>
      </c>
      <c r="K37" s="57">
        <f t="shared" si="3"/>
        <v>0.64000000000000012</v>
      </c>
      <c r="L37" s="57"/>
      <c r="M37" s="66"/>
      <c r="N37" s="67"/>
      <c r="O37" s="67"/>
    </row>
    <row r="38" spans="1:15" ht="13.8" x14ac:dyDescent="0.3">
      <c r="A38" s="52">
        <f t="shared" si="0"/>
        <v>19580</v>
      </c>
      <c r="B38" s="53" t="s">
        <v>2041</v>
      </c>
      <c r="C38" s="72" t="s">
        <v>2100</v>
      </c>
      <c r="D38" s="119" t="s">
        <v>2101</v>
      </c>
      <c r="E38" s="63"/>
      <c r="F38" s="57">
        <v>1</v>
      </c>
      <c r="G38" s="57">
        <f>4*0.4*0.4</f>
        <v>0.64000000000000012</v>
      </c>
      <c r="H38" s="57"/>
      <c r="I38" s="57"/>
      <c r="J38" s="57">
        <f t="shared" si="2"/>
        <v>0.64000000000000012</v>
      </c>
      <c r="K38" s="57">
        <f t="shared" si="3"/>
        <v>0.64000000000000012</v>
      </c>
      <c r="L38" s="57"/>
      <c r="M38" s="66"/>
      <c r="N38" s="67"/>
      <c r="O38" s="67"/>
    </row>
    <row r="39" spans="1:15" ht="13.8" x14ac:dyDescent="0.3">
      <c r="A39" s="52">
        <f t="shared" si="0"/>
        <v>19581</v>
      </c>
      <c r="B39" s="53" t="s">
        <v>2041</v>
      </c>
      <c r="C39" s="72" t="s">
        <v>2102</v>
      </c>
      <c r="D39" s="119" t="s">
        <v>2103</v>
      </c>
      <c r="E39" s="63"/>
      <c r="F39" s="57">
        <v>1</v>
      </c>
      <c r="G39" s="57">
        <f>4*0.4*0.4</f>
        <v>0.64000000000000012</v>
      </c>
      <c r="H39" s="57"/>
      <c r="I39" s="57"/>
      <c r="J39" s="57">
        <f t="shared" si="2"/>
        <v>0.64000000000000012</v>
      </c>
      <c r="K39" s="57">
        <f t="shared" si="3"/>
        <v>0.64000000000000012</v>
      </c>
      <c r="L39" s="57"/>
      <c r="M39" s="66"/>
      <c r="N39" s="67"/>
      <c r="O39" s="67"/>
    </row>
    <row r="40" spans="1:15" x14ac:dyDescent="0.3">
      <c r="A40" s="52">
        <f t="shared" si="0"/>
        <v>19582</v>
      </c>
      <c r="B40" s="53" t="s">
        <v>2041</v>
      </c>
      <c r="C40" s="118" t="s">
        <v>2104</v>
      </c>
      <c r="D40" s="62" t="s">
        <v>2105</v>
      </c>
      <c r="E40" s="63"/>
      <c r="F40" s="57"/>
      <c r="G40" s="57"/>
      <c r="H40" s="57"/>
      <c r="I40" s="57"/>
      <c r="J40" s="57"/>
      <c r="K40" s="57"/>
      <c r="L40" s="57"/>
      <c r="M40" s="66"/>
      <c r="N40" s="67"/>
      <c r="O40" s="67"/>
    </row>
    <row r="41" spans="1:15" ht="317.39999999999998" x14ac:dyDescent="0.3">
      <c r="A41" s="52">
        <f t="shared" si="0"/>
        <v>19583</v>
      </c>
      <c r="B41" s="53" t="s">
        <v>2041</v>
      </c>
      <c r="C41" s="72" t="s">
        <v>2106</v>
      </c>
      <c r="D41" s="117" t="s">
        <v>2107</v>
      </c>
      <c r="E41" s="63" t="s">
        <v>36</v>
      </c>
      <c r="F41" s="57"/>
      <c r="G41" s="57"/>
      <c r="H41" s="57"/>
      <c r="I41" s="57"/>
      <c r="J41" s="57"/>
      <c r="K41" s="57"/>
      <c r="L41" s="57">
        <f>SUM(J42:J47)</f>
        <v>1.9200000000000004</v>
      </c>
      <c r="M41" s="58">
        <v>1.92</v>
      </c>
      <c r="N41" s="59"/>
      <c r="O41" s="73">
        <f>+ROUND(M41*N41,2)</f>
        <v>0</v>
      </c>
    </row>
    <row r="42" spans="1:15" ht="14.25" customHeight="1" x14ac:dyDescent="0.3">
      <c r="A42" s="52">
        <f t="shared" si="0"/>
        <v>19584</v>
      </c>
      <c r="B42" s="53" t="s">
        <v>2041</v>
      </c>
      <c r="C42" s="72" t="s">
        <v>2108</v>
      </c>
      <c r="D42" s="119" t="s">
        <v>2109</v>
      </c>
      <c r="E42" s="63"/>
      <c r="F42" s="57">
        <v>2</v>
      </c>
      <c r="G42" s="57">
        <v>0.4</v>
      </c>
      <c r="H42" s="57"/>
      <c r="I42" s="57">
        <v>0.4</v>
      </c>
      <c r="J42" s="57">
        <f t="shared" ref="J42:J47" si="4">PRODUCT(F42:I42)</f>
        <v>0.32000000000000006</v>
      </c>
      <c r="K42" s="57"/>
      <c r="L42" s="57"/>
      <c r="M42" s="66"/>
      <c r="N42" s="67"/>
      <c r="O42" s="67"/>
    </row>
    <row r="43" spans="1:15" ht="13.8" x14ac:dyDescent="0.3">
      <c r="A43" s="52">
        <f t="shared" si="0"/>
        <v>19585</v>
      </c>
      <c r="B43" s="53" t="s">
        <v>2041</v>
      </c>
      <c r="C43" s="72" t="s">
        <v>2110</v>
      </c>
      <c r="D43" s="119" t="s">
        <v>2111</v>
      </c>
      <c r="E43" s="63"/>
      <c r="F43" s="57">
        <v>2</v>
      </c>
      <c r="G43" s="57">
        <v>0.4</v>
      </c>
      <c r="H43" s="57"/>
      <c r="I43" s="57">
        <v>0.4</v>
      </c>
      <c r="J43" s="57">
        <f t="shared" si="4"/>
        <v>0.32000000000000006</v>
      </c>
      <c r="K43" s="57"/>
      <c r="L43" s="57"/>
      <c r="M43" s="66"/>
      <c r="N43" s="67"/>
      <c r="O43" s="67"/>
    </row>
    <row r="44" spans="1:15" ht="13.8" x14ac:dyDescent="0.3">
      <c r="A44" s="52">
        <f t="shared" si="0"/>
        <v>19586</v>
      </c>
      <c r="B44" s="53" t="s">
        <v>2041</v>
      </c>
      <c r="C44" s="72" t="s">
        <v>2112</v>
      </c>
      <c r="D44" s="119" t="s">
        <v>2113</v>
      </c>
      <c r="E44" s="63"/>
      <c r="F44" s="57">
        <v>2</v>
      </c>
      <c r="G44" s="57">
        <v>0.4</v>
      </c>
      <c r="H44" s="57"/>
      <c r="I44" s="57">
        <v>0.4</v>
      </c>
      <c r="J44" s="57">
        <f t="shared" si="4"/>
        <v>0.32000000000000006</v>
      </c>
      <c r="K44" s="57"/>
      <c r="L44" s="57"/>
      <c r="M44" s="66"/>
      <c r="N44" s="67"/>
      <c r="O44" s="67"/>
    </row>
    <row r="45" spans="1:15" ht="13.8" x14ac:dyDescent="0.3">
      <c r="A45" s="52">
        <f t="shared" si="0"/>
        <v>19587</v>
      </c>
      <c r="B45" s="53" t="s">
        <v>2041</v>
      </c>
      <c r="C45" s="72" t="s">
        <v>2114</v>
      </c>
      <c r="D45" s="119" t="s">
        <v>2115</v>
      </c>
      <c r="E45" s="63"/>
      <c r="F45" s="57">
        <v>2</v>
      </c>
      <c r="G45" s="57">
        <v>0.4</v>
      </c>
      <c r="H45" s="57"/>
      <c r="I45" s="57">
        <v>0.4</v>
      </c>
      <c r="J45" s="57">
        <f t="shared" si="4"/>
        <v>0.32000000000000006</v>
      </c>
      <c r="K45" s="57"/>
      <c r="L45" s="57"/>
      <c r="M45" s="66"/>
      <c r="N45" s="67"/>
      <c r="O45" s="67"/>
    </row>
    <row r="46" spans="1:15" ht="13.8" x14ac:dyDescent="0.3">
      <c r="A46" s="52">
        <f t="shared" si="0"/>
        <v>19588</v>
      </c>
      <c r="B46" s="53" t="s">
        <v>2041</v>
      </c>
      <c r="C46" s="72" t="s">
        <v>2116</v>
      </c>
      <c r="D46" s="119" t="s">
        <v>2117</v>
      </c>
      <c r="E46" s="63"/>
      <c r="F46" s="57">
        <v>2</v>
      </c>
      <c r="G46" s="57">
        <v>0.4</v>
      </c>
      <c r="H46" s="57"/>
      <c r="I46" s="57">
        <v>0.4</v>
      </c>
      <c r="J46" s="57">
        <f t="shared" si="4"/>
        <v>0.32000000000000006</v>
      </c>
      <c r="K46" s="57"/>
      <c r="L46" s="57"/>
      <c r="M46" s="66"/>
      <c r="N46" s="67"/>
      <c r="O46" s="67"/>
    </row>
    <row r="47" spans="1:15" ht="13.8" x14ac:dyDescent="0.3">
      <c r="A47" s="52">
        <f t="shared" si="0"/>
        <v>19589</v>
      </c>
      <c r="B47" s="53" t="s">
        <v>2041</v>
      </c>
      <c r="C47" s="72" t="s">
        <v>2118</v>
      </c>
      <c r="D47" s="119" t="s">
        <v>2119</v>
      </c>
      <c r="E47" s="63"/>
      <c r="F47" s="57">
        <v>2</v>
      </c>
      <c r="G47" s="57">
        <v>0.4</v>
      </c>
      <c r="H47" s="57"/>
      <c r="I47" s="57">
        <v>0.4</v>
      </c>
      <c r="J47" s="57">
        <f t="shared" si="4"/>
        <v>0.32000000000000006</v>
      </c>
      <c r="K47" s="57"/>
      <c r="L47" s="57"/>
      <c r="M47" s="66"/>
      <c r="N47" s="67"/>
      <c r="O47" s="67"/>
    </row>
    <row r="48" spans="1:15" x14ac:dyDescent="0.3">
      <c r="A48" s="52">
        <f t="shared" si="0"/>
        <v>19590</v>
      </c>
      <c r="B48" s="53" t="s">
        <v>2041</v>
      </c>
      <c r="C48" s="118" t="s">
        <v>2120</v>
      </c>
      <c r="D48" s="62" t="s">
        <v>2121</v>
      </c>
      <c r="E48" s="63"/>
      <c r="F48" s="57"/>
      <c r="G48" s="57"/>
      <c r="H48" s="57"/>
      <c r="I48" s="57"/>
      <c r="J48" s="57"/>
      <c r="K48" s="57"/>
      <c r="L48" s="57"/>
      <c r="M48" s="66"/>
      <c r="N48" s="67"/>
      <c r="O48" s="67"/>
    </row>
    <row r="49" spans="1:15" ht="100.8" x14ac:dyDescent="0.3">
      <c r="A49" s="52">
        <f t="shared" si="0"/>
        <v>19591</v>
      </c>
      <c r="B49" s="53" t="s">
        <v>2041</v>
      </c>
      <c r="C49" s="72" t="s">
        <v>2122</v>
      </c>
      <c r="D49" s="75" t="s">
        <v>2123</v>
      </c>
      <c r="E49" s="63" t="s">
        <v>53</v>
      </c>
      <c r="F49" s="57"/>
      <c r="G49" s="57"/>
      <c r="H49" s="57"/>
      <c r="I49" s="57"/>
      <c r="J49" s="57"/>
      <c r="K49" s="57"/>
      <c r="L49" s="57">
        <f>SUM(J50:J50)</f>
        <v>1</v>
      </c>
      <c r="M49" s="58">
        <v>1</v>
      </c>
      <c r="N49" s="59"/>
      <c r="O49" s="73">
        <f>+ROUND(M49*N49,2)</f>
        <v>0</v>
      </c>
    </row>
    <row r="50" spans="1:15" x14ac:dyDescent="0.3">
      <c r="A50" s="52">
        <f t="shared" si="0"/>
        <v>19592</v>
      </c>
      <c r="B50" s="53" t="s">
        <v>2041</v>
      </c>
      <c r="C50" s="72" t="s">
        <v>2124</v>
      </c>
      <c r="D50" s="75" t="s">
        <v>2125</v>
      </c>
      <c r="E50" s="63"/>
      <c r="F50" s="57">
        <v>1</v>
      </c>
      <c r="G50" s="57">
        <v>1</v>
      </c>
      <c r="H50" s="57"/>
      <c r="I50" s="57"/>
      <c r="J50" s="57">
        <f t="shared" ref="J50" si="5">PRODUCT(F50:I50)</f>
        <v>1</v>
      </c>
      <c r="K50" s="57"/>
      <c r="L50" s="57"/>
      <c r="M50" s="58"/>
      <c r="N50" s="59"/>
      <c r="O50" s="73"/>
    </row>
    <row r="51" spans="1:15" x14ac:dyDescent="0.3">
      <c r="A51" s="52">
        <f t="shared" si="0"/>
        <v>19593</v>
      </c>
      <c r="B51" s="53" t="s">
        <v>2041</v>
      </c>
      <c r="C51" s="54" t="s">
        <v>2126</v>
      </c>
      <c r="D51" s="55" t="s">
        <v>2127</v>
      </c>
      <c r="E51" s="63"/>
      <c r="F51" s="57"/>
      <c r="G51" s="57"/>
      <c r="H51" s="57"/>
      <c r="I51" s="57"/>
      <c r="J51" s="57"/>
      <c r="K51" s="57"/>
      <c r="L51" s="57"/>
      <c r="M51" s="66"/>
      <c r="N51" s="67"/>
      <c r="O51" s="67"/>
    </row>
    <row r="52" spans="1:15" ht="317.39999999999998" x14ac:dyDescent="0.3">
      <c r="A52" s="52">
        <f t="shared" si="0"/>
        <v>19594</v>
      </c>
      <c r="B52" s="53" t="s">
        <v>2041</v>
      </c>
      <c r="C52" s="72" t="s">
        <v>2128</v>
      </c>
      <c r="D52" s="117" t="s">
        <v>2107</v>
      </c>
      <c r="E52" s="56" t="s">
        <v>36</v>
      </c>
      <c r="F52" s="57"/>
      <c r="G52" s="57"/>
      <c r="H52" s="57"/>
      <c r="I52" s="57"/>
      <c r="J52" s="57"/>
      <c r="K52" s="57"/>
      <c r="L52" s="57">
        <f>SUM(J53:J64)</f>
        <v>39.549999999999997</v>
      </c>
      <c r="M52" s="58">
        <v>39.549999999999997</v>
      </c>
      <c r="N52" s="59"/>
      <c r="O52" s="73">
        <f>+ROUND(M52*N52,2)</f>
        <v>0</v>
      </c>
    </row>
    <row r="53" spans="1:15" ht="14.4" customHeight="1" x14ac:dyDescent="0.3">
      <c r="A53" s="52">
        <f t="shared" si="0"/>
        <v>19595</v>
      </c>
      <c r="B53" s="53" t="s">
        <v>2041</v>
      </c>
      <c r="C53" s="72" t="s">
        <v>2129</v>
      </c>
      <c r="D53" s="119" t="s">
        <v>2130</v>
      </c>
      <c r="E53" s="56"/>
      <c r="F53" s="57">
        <v>2</v>
      </c>
      <c r="G53" s="57">
        <v>6</v>
      </c>
      <c r="H53" s="57"/>
      <c r="I53" s="57">
        <v>0.35</v>
      </c>
      <c r="J53" s="57">
        <f t="shared" ref="J53:J64" si="6">PRODUCT(F53:I53)</f>
        <v>4.1999999999999993</v>
      </c>
      <c r="K53" s="57"/>
      <c r="L53" s="57"/>
      <c r="M53" s="58"/>
      <c r="N53" s="59"/>
      <c r="O53" s="73"/>
    </row>
    <row r="54" spans="1:15" ht="14.4" customHeight="1" x14ac:dyDescent="0.3">
      <c r="A54" s="52">
        <f t="shared" si="0"/>
        <v>19596</v>
      </c>
      <c r="B54" s="53" t="s">
        <v>2041</v>
      </c>
      <c r="C54" s="72" t="s">
        <v>2131</v>
      </c>
      <c r="D54" s="119" t="s">
        <v>2132</v>
      </c>
      <c r="E54" s="56"/>
      <c r="F54" s="57">
        <v>2</v>
      </c>
      <c r="G54" s="57">
        <v>6</v>
      </c>
      <c r="H54" s="57"/>
      <c r="I54" s="57">
        <v>0.35</v>
      </c>
      <c r="J54" s="57">
        <f t="shared" si="6"/>
        <v>4.1999999999999993</v>
      </c>
      <c r="K54" s="57"/>
      <c r="L54" s="57"/>
      <c r="M54" s="58"/>
      <c r="N54" s="59"/>
      <c r="O54" s="73"/>
    </row>
    <row r="55" spans="1:15" ht="14.4" customHeight="1" x14ac:dyDescent="0.3">
      <c r="A55" s="52">
        <f t="shared" si="0"/>
        <v>19597</v>
      </c>
      <c r="B55" s="53" t="s">
        <v>2041</v>
      </c>
      <c r="C55" s="72" t="s">
        <v>2133</v>
      </c>
      <c r="D55" s="119" t="s">
        <v>2134</v>
      </c>
      <c r="E55" s="56"/>
      <c r="F55" s="57">
        <v>2</v>
      </c>
      <c r="G55" s="57">
        <v>6</v>
      </c>
      <c r="H55" s="57"/>
      <c r="I55" s="57">
        <v>0.35</v>
      </c>
      <c r="J55" s="57">
        <f t="shared" si="6"/>
        <v>4.1999999999999993</v>
      </c>
      <c r="K55" s="57"/>
      <c r="L55" s="57"/>
      <c r="M55" s="58"/>
      <c r="N55" s="59"/>
      <c r="O55" s="73"/>
    </row>
    <row r="56" spans="1:15" ht="14.4" customHeight="1" x14ac:dyDescent="0.3">
      <c r="A56" s="52">
        <f t="shared" si="0"/>
        <v>19598</v>
      </c>
      <c r="B56" s="53" t="s">
        <v>2041</v>
      </c>
      <c r="C56" s="72" t="s">
        <v>2135</v>
      </c>
      <c r="D56" s="119" t="s">
        <v>2136</v>
      </c>
      <c r="E56" s="56"/>
      <c r="F56" s="57">
        <v>2</v>
      </c>
      <c r="G56" s="57">
        <v>6</v>
      </c>
      <c r="H56" s="57"/>
      <c r="I56" s="57">
        <v>0.35</v>
      </c>
      <c r="J56" s="57">
        <f t="shared" si="6"/>
        <v>4.1999999999999993</v>
      </c>
      <c r="K56" s="57"/>
      <c r="L56" s="57"/>
      <c r="M56" s="58"/>
      <c r="N56" s="59"/>
      <c r="O56" s="73"/>
    </row>
    <row r="57" spans="1:15" ht="14.4" customHeight="1" x14ac:dyDescent="0.3">
      <c r="A57" s="52">
        <f t="shared" si="0"/>
        <v>19599</v>
      </c>
      <c r="B57" s="53" t="s">
        <v>2041</v>
      </c>
      <c r="C57" s="72" t="s">
        <v>2137</v>
      </c>
      <c r="D57" s="119" t="s">
        <v>2138</v>
      </c>
      <c r="E57" s="56"/>
      <c r="F57" s="57">
        <v>2</v>
      </c>
      <c r="G57" s="57">
        <v>6</v>
      </c>
      <c r="H57" s="57"/>
      <c r="I57" s="57">
        <v>0.35</v>
      </c>
      <c r="J57" s="57">
        <f t="shared" si="6"/>
        <v>4.1999999999999993</v>
      </c>
      <c r="K57" s="57"/>
      <c r="L57" s="57"/>
      <c r="M57" s="58"/>
      <c r="N57" s="59"/>
      <c r="O57" s="73"/>
    </row>
    <row r="58" spans="1:15" ht="14.4" customHeight="1" x14ac:dyDescent="0.3">
      <c r="A58" s="52">
        <f t="shared" si="0"/>
        <v>19600</v>
      </c>
      <c r="B58" s="53" t="s">
        <v>2041</v>
      </c>
      <c r="C58" s="72" t="s">
        <v>2139</v>
      </c>
      <c r="D58" s="119" t="s">
        <v>2140</v>
      </c>
      <c r="E58" s="56"/>
      <c r="F58" s="57">
        <v>2</v>
      </c>
      <c r="G58" s="57">
        <v>6</v>
      </c>
      <c r="H58" s="57"/>
      <c r="I58" s="57">
        <v>0.35</v>
      </c>
      <c r="J58" s="57">
        <f t="shared" si="6"/>
        <v>4.1999999999999993</v>
      </c>
      <c r="K58" s="57"/>
      <c r="L58" s="57"/>
      <c r="M58" s="58"/>
      <c r="N58" s="59"/>
      <c r="O58" s="73"/>
    </row>
    <row r="59" spans="1:15" ht="13.8" x14ac:dyDescent="0.3">
      <c r="A59" s="52">
        <f t="shared" si="0"/>
        <v>19601</v>
      </c>
      <c r="B59" s="53" t="s">
        <v>2041</v>
      </c>
      <c r="C59" s="72" t="s">
        <v>2141</v>
      </c>
      <c r="D59" s="119" t="s">
        <v>2142</v>
      </c>
      <c r="E59" s="56"/>
      <c r="F59" s="57">
        <v>2</v>
      </c>
      <c r="G59" s="57">
        <v>6</v>
      </c>
      <c r="H59" s="57"/>
      <c r="I59" s="57">
        <v>0.35</v>
      </c>
      <c r="J59" s="57">
        <f t="shared" si="6"/>
        <v>4.1999999999999993</v>
      </c>
      <c r="K59" s="57"/>
      <c r="L59" s="57"/>
      <c r="M59" s="58"/>
      <c r="N59" s="59"/>
      <c r="O59" s="73"/>
    </row>
    <row r="60" spans="1:15" ht="13.8" x14ac:dyDescent="0.3">
      <c r="A60" s="52">
        <f t="shared" si="0"/>
        <v>19602</v>
      </c>
      <c r="B60" s="53" t="s">
        <v>2041</v>
      </c>
      <c r="C60" s="72" t="s">
        <v>2143</v>
      </c>
      <c r="D60" s="119" t="s">
        <v>2144</v>
      </c>
      <c r="E60" s="63"/>
      <c r="F60" s="57">
        <v>1</v>
      </c>
      <c r="G60" s="57">
        <v>2</v>
      </c>
      <c r="H60" s="57"/>
      <c r="I60" s="57">
        <v>0.35</v>
      </c>
      <c r="J60" s="57">
        <f t="shared" si="6"/>
        <v>0.7</v>
      </c>
      <c r="K60" s="57"/>
      <c r="L60" s="57"/>
      <c r="M60" s="58"/>
      <c r="N60" s="59"/>
      <c r="O60" s="73"/>
    </row>
    <row r="61" spans="1:15" ht="13.8" x14ac:dyDescent="0.3">
      <c r="A61" s="52">
        <f t="shared" si="0"/>
        <v>19603</v>
      </c>
      <c r="B61" s="53" t="s">
        <v>2041</v>
      </c>
      <c r="C61" s="72" t="s">
        <v>2145</v>
      </c>
      <c r="D61" s="119" t="s">
        <v>2146</v>
      </c>
      <c r="E61" s="63"/>
      <c r="F61" s="57">
        <v>1</v>
      </c>
      <c r="G61" s="57">
        <v>2</v>
      </c>
      <c r="H61" s="57"/>
      <c r="I61" s="57">
        <v>0.35</v>
      </c>
      <c r="J61" s="57">
        <f t="shared" si="6"/>
        <v>0.7</v>
      </c>
      <c r="K61" s="57"/>
      <c r="L61" s="57"/>
      <c r="M61" s="66"/>
      <c r="N61" s="67"/>
      <c r="O61" s="67"/>
    </row>
    <row r="62" spans="1:15" ht="13.8" x14ac:dyDescent="0.3">
      <c r="A62" s="52">
        <f t="shared" si="0"/>
        <v>19604</v>
      </c>
      <c r="B62" s="53" t="s">
        <v>2041</v>
      </c>
      <c r="C62" s="72" t="s">
        <v>2147</v>
      </c>
      <c r="D62" s="119" t="s">
        <v>2148</v>
      </c>
      <c r="E62" s="56"/>
      <c r="F62" s="57">
        <v>2</v>
      </c>
      <c r="G62" s="57">
        <v>2.5</v>
      </c>
      <c r="H62" s="57"/>
      <c r="I62" s="57">
        <v>0.35</v>
      </c>
      <c r="J62" s="57">
        <f t="shared" si="6"/>
        <v>1.75</v>
      </c>
      <c r="K62" s="57"/>
      <c r="L62" s="57"/>
      <c r="M62" s="58"/>
      <c r="N62" s="59"/>
      <c r="O62" s="73"/>
    </row>
    <row r="63" spans="1:15" ht="13.8" x14ac:dyDescent="0.3">
      <c r="A63" s="52">
        <f t="shared" si="0"/>
        <v>19605</v>
      </c>
      <c r="B63" s="53" t="s">
        <v>2041</v>
      </c>
      <c r="C63" s="72" t="s">
        <v>2149</v>
      </c>
      <c r="D63" s="119" t="s">
        <v>2150</v>
      </c>
      <c r="E63" s="56"/>
      <c r="F63" s="57">
        <v>2</v>
      </c>
      <c r="G63" s="57">
        <v>4</v>
      </c>
      <c r="H63" s="57"/>
      <c r="I63" s="57">
        <v>0.35</v>
      </c>
      <c r="J63" s="57">
        <f t="shared" si="6"/>
        <v>2.8</v>
      </c>
      <c r="K63" s="57"/>
      <c r="L63" s="57"/>
      <c r="M63" s="58"/>
      <c r="N63" s="59"/>
      <c r="O63" s="73"/>
    </row>
    <row r="64" spans="1:15" ht="13.8" x14ac:dyDescent="0.3">
      <c r="A64" s="52">
        <f t="shared" si="0"/>
        <v>19606</v>
      </c>
      <c r="B64" s="53" t="s">
        <v>2041</v>
      </c>
      <c r="C64" s="72" t="s">
        <v>2151</v>
      </c>
      <c r="D64" s="119" t="s">
        <v>2152</v>
      </c>
      <c r="E64" s="63"/>
      <c r="F64" s="57">
        <v>2</v>
      </c>
      <c r="G64" s="57">
        <v>6</v>
      </c>
      <c r="H64" s="57"/>
      <c r="I64" s="57">
        <v>0.35</v>
      </c>
      <c r="J64" s="57">
        <f t="shared" si="6"/>
        <v>4.1999999999999993</v>
      </c>
      <c r="K64" s="57"/>
      <c r="L64" s="57"/>
      <c r="M64" s="66"/>
      <c r="N64" s="67"/>
      <c r="O64" s="67"/>
    </row>
    <row r="65" spans="1:15" x14ac:dyDescent="0.3">
      <c r="A65" s="52">
        <f t="shared" si="0"/>
        <v>19607</v>
      </c>
      <c r="B65" s="53" t="s">
        <v>2041</v>
      </c>
      <c r="C65" s="118" t="s">
        <v>2153</v>
      </c>
      <c r="D65" s="62" t="s">
        <v>2154</v>
      </c>
      <c r="E65" s="63"/>
      <c r="F65" s="57"/>
      <c r="G65" s="57"/>
      <c r="H65" s="57"/>
      <c r="I65" s="57"/>
      <c r="J65" s="57"/>
      <c r="K65" s="57"/>
      <c r="L65" s="57"/>
      <c r="M65" s="66"/>
      <c r="N65" s="67"/>
      <c r="O65" s="67"/>
    </row>
    <row r="66" spans="1:15" ht="193.2" x14ac:dyDescent="0.3">
      <c r="A66" s="52">
        <f t="shared" si="0"/>
        <v>19608</v>
      </c>
      <c r="B66" s="53" t="s">
        <v>2041</v>
      </c>
      <c r="C66" s="120" t="s">
        <v>2155</v>
      </c>
      <c r="D66" s="119" t="s">
        <v>2156</v>
      </c>
      <c r="E66" s="56" t="s">
        <v>36</v>
      </c>
      <c r="F66" s="57"/>
      <c r="G66" s="57"/>
      <c r="H66" s="57"/>
      <c r="I66" s="57"/>
      <c r="J66" s="57"/>
      <c r="K66" s="57"/>
      <c r="L66" s="57">
        <f>SUM(J67:J76)</f>
        <v>37.040000000000006</v>
      </c>
      <c r="M66" s="58">
        <v>37.04</v>
      </c>
      <c r="N66" s="59"/>
      <c r="O66" s="73">
        <f>+ROUND(M66*N66,2)</f>
        <v>0</v>
      </c>
    </row>
    <row r="67" spans="1:15" ht="13.8" x14ac:dyDescent="0.3">
      <c r="A67" s="52">
        <f t="shared" si="0"/>
        <v>19609</v>
      </c>
      <c r="B67" s="53" t="s">
        <v>2041</v>
      </c>
      <c r="C67" s="120" t="s">
        <v>2157</v>
      </c>
      <c r="D67" s="119" t="s">
        <v>2158</v>
      </c>
      <c r="E67" s="63"/>
      <c r="F67" s="57">
        <v>1</v>
      </c>
      <c r="G67" s="57">
        <v>2.5</v>
      </c>
      <c r="H67" s="57"/>
      <c r="I67" s="57">
        <v>1.4</v>
      </c>
      <c r="J67" s="57">
        <f t="shared" ref="J67:J76" si="7">PRODUCT(F67:I67)</f>
        <v>3.5</v>
      </c>
      <c r="K67" s="57"/>
      <c r="L67" s="57"/>
      <c r="M67" s="66"/>
      <c r="N67" s="67"/>
      <c r="O67" s="67"/>
    </row>
    <row r="68" spans="1:15" ht="13.8" x14ac:dyDescent="0.3">
      <c r="A68" s="52">
        <f t="shared" si="0"/>
        <v>19610</v>
      </c>
      <c r="B68" s="53" t="s">
        <v>2041</v>
      </c>
      <c r="C68" s="120" t="s">
        <v>2159</v>
      </c>
      <c r="D68" s="119" t="s">
        <v>2160</v>
      </c>
      <c r="E68" s="63"/>
      <c r="F68" s="57">
        <v>1</v>
      </c>
      <c r="G68" s="57">
        <v>4.2</v>
      </c>
      <c r="H68" s="57"/>
      <c r="I68" s="57">
        <v>1</v>
      </c>
      <c r="J68" s="57">
        <f t="shared" si="7"/>
        <v>4.2</v>
      </c>
      <c r="K68" s="57"/>
      <c r="L68" s="57"/>
      <c r="M68" s="66"/>
      <c r="N68" s="67"/>
      <c r="O68" s="67"/>
    </row>
    <row r="69" spans="1:15" ht="13.8" x14ac:dyDescent="0.3">
      <c r="A69" s="52">
        <f t="shared" si="0"/>
        <v>19611</v>
      </c>
      <c r="B69" s="53" t="s">
        <v>2041</v>
      </c>
      <c r="C69" s="120" t="s">
        <v>2161</v>
      </c>
      <c r="D69" s="119" t="s">
        <v>2162</v>
      </c>
      <c r="E69" s="63"/>
      <c r="F69" s="57">
        <v>1</v>
      </c>
      <c r="G69" s="57">
        <v>2</v>
      </c>
      <c r="H69" s="57"/>
      <c r="I69" s="57">
        <v>1.4</v>
      </c>
      <c r="J69" s="57">
        <f t="shared" si="7"/>
        <v>2.8</v>
      </c>
      <c r="K69" s="57"/>
      <c r="L69" s="57"/>
      <c r="M69" s="66"/>
      <c r="N69" s="67"/>
      <c r="O69" s="67"/>
    </row>
    <row r="70" spans="1:15" ht="13.8" x14ac:dyDescent="0.3">
      <c r="A70" s="52">
        <f t="shared" si="0"/>
        <v>19612</v>
      </c>
      <c r="B70" s="53" t="s">
        <v>2041</v>
      </c>
      <c r="C70" s="120" t="s">
        <v>2163</v>
      </c>
      <c r="D70" s="119" t="s">
        <v>2164</v>
      </c>
      <c r="E70" s="63"/>
      <c r="F70" s="57">
        <v>1</v>
      </c>
      <c r="G70" s="57">
        <v>2</v>
      </c>
      <c r="H70" s="57"/>
      <c r="I70" s="57">
        <v>1.4</v>
      </c>
      <c r="J70" s="57">
        <f t="shared" si="7"/>
        <v>2.8</v>
      </c>
      <c r="K70" s="57"/>
      <c r="L70" s="57"/>
      <c r="M70" s="66"/>
      <c r="N70" s="67"/>
      <c r="O70" s="67"/>
    </row>
    <row r="71" spans="1:15" ht="13.8" x14ac:dyDescent="0.3">
      <c r="A71" s="52">
        <f t="shared" si="0"/>
        <v>19613</v>
      </c>
      <c r="B71" s="53" t="s">
        <v>2041</v>
      </c>
      <c r="C71" s="120" t="s">
        <v>2165</v>
      </c>
      <c r="D71" s="119" t="s">
        <v>2166</v>
      </c>
      <c r="E71" s="63"/>
      <c r="F71" s="57">
        <v>1</v>
      </c>
      <c r="G71" s="57">
        <v>6</v>
      </c>
      <c r="H71" s="57"/>
      <c r="I71" s="57">
        <v>0.9</v>
      </c>
      <c r="J71" s="57">
        <f t="shared" si="7"/>
        <v>5.4</v>
      </c>
      <c r="K71" s="57"/>
      <c r="L71" s="57"/>
      <c r="M71" s="66"/>
      <c r="N71" s="67"/>
      <c r="O71" s="67"/>
    </row>
    <row r="72" spans="1:15" ht="13.8" x14ac:dyDescent="0.3">
      <c r="A72" s="52">
        <f t="shared" si="0"/>
        <v>19614</v>
      </c>
      <c r="B72" s="53" t="s">
        <v>2041</v>
      </c>
      <c r="C72" s="120" t="s">
        <v>2167</v>
      </c>
      <c r="D72" s="119" t="s">
        <v>2168</v>
      </c>
      <c r="E72" s="63"/>
      <c r="F72" s="57">
        <v>1</v>
      </c>
      <c r="G72" s="57">
        <v>4.2</v>
      </c>
      <c r="H72" s="57"/>
      <c r="I72" s="57">
        <v>1.4</v>
      </c>
      <c r="J72" s="57">
        <f t="shared" si="7"/>
        <v>5.88</v>
      </c>
      <c r="K72" s="57"/>
      <c r="L72" s="57"/>
      <c r="M72" s="66"/>
      <c r="N72" s="67"/>
      <c r="O72" s="67"/>
    </row>
    <row r="73" spans="1:15" ht="13.8" x14ac:dyDescent="0.3">
      <c r="A73" s="52">
        <f t="shared" ref="A73:A78" si="8">+A72+1</f>
        <v>19615</v>
      </c>
      <c r="B73" s="53" t="s">
        <v>2041</v>
      </c>
      <c r="C73" s="120" t="s">
        <v>2169</v>
      </c>
      <c r="D73" s="119" t="s">
        <v>2170</v>
      </c>
      <c r="E73" s="63"/>
      <c r="F73" s="57">
        <v>1</v>
      </c>
      <c r="G73" s="57">
        <v>2.5</v>
      </c>
      <c r="H73" s="57"/>
      <c r="I73" s="57">
        <v>1.4</v>
      </c>
      <c r="J73" s="57">
        <f t="shared" si="7"/>
        <v>3.5</v>
      </c>
      <c r="K73" s="57"/>
      <c r="L73" s="57"/>
      <c r="M73" s="66"/>
      <c r="N73" s="67"/>
      <c r="O73" s="67"/>
    </row>
    <row r="74" spans="1:15" ht="13.8" x14ac:dyDescent="0.3">
      <c r="A74" s="52">
        <f t="shared" si="8"/>
        <v>19616</v>
      </c>
      <c r="B74" s="53" t="s">
        <v>2041</v>
      </c>
      <c r="C74" s="120" t="s">
        <v>2171</v>
      </c>
      <c r="D74" s="119" t="s">
        <v>2172</v>
      </c>
      <c r="E74" s="63"/>
      <c r="F74" s="57">
        <v>1</v>
      </c>
      <c r="G74" s="57">
        <v>1.4</v>
      </c>
      <c r="H74" s="57"/>
      <c r="I74" s="57">
        <v>1.4</v>
      </c>
      <c r="J74" s="57">
        <f t="shared" si="7"/>
        <v>1.9599999999999997</v>
      </c>
      <c r="K74" s="57"/>
      <c r="L74" s="57"/>
      <c r="M74" s="66"/>
      <c r="N74" s="67"/>
      <c r="O74" s="67"/>
    </row>
    <row r="75" spans="1:15" ht="13.8" x14ac:dyDescent="0.3">
      <c r="A75" s="52">
        <f t="shared" si="8"/>
        <v>19617</v>
      </c>
      <c r="B75" s="53" t="s">
        <v>2041</v>
      </c>
      <c r="C75" s="120" t="s">
        <v>2173</v>
      </c>
      <c r="D75" s="119" t="s">
        <v>2174</v>
      </c>
      <c r="E75" s="63"/>
      <c r="F75" s="57">
        <v>1</v>
      </c>
      <c r="G75" s="57">
        <v>2.5</v>
      </c>
      <c r="H75" s="57"/>
      <c r="I75" s="57">
        <v>1.4</v>
      </c>
      <c r="J75" s="57">
        <f t="shared" si="7"/>
        <v>3.5</v>
      </c>
      <c r="K75" s="57"/>
      <c r="L75" s="57"/>
      <c r="M75" s="66"/>
      <c r="N75" s="67"/>
      <c r="O75" s="67"/>
    </row>
    <row r="76" spans="1:15" ht="13.8" x14ac:dyDescent="0.3">
      <c r="A76" s="52">
        <f t="shared" si="8"/>
        <v>19618</v>
      </c>
      <c r="B76" s="53" t="s">
        <v>2041</v>
      </c>
      <c r="C76" s="120" t="s">
        <v>2175</v>
      </c>
      <c r="D76" s="119" t="s">
        <v>2176</v>
      </c>
      <c r="E76" s="63"/>
      <c r="F76" s="57">
        <v>1</v>
      </c>
      <c r="G76" s="57">
        <v>2.5</v>
      </c>
      <c r="H76" s="57"/>
      <c r="I76" s="57">
        <v>1.4</v>
      </c>
      <c r="J76" s="57">
        <f t="shared" si="7"/>
        <v>3.5</v>
      </c>
      <c r="K76" s="57"/>
      <c r="L76" s="57"/>
      <c r="M76" s="66"/>
      <c r="N76" s="67"/>
      <c r="O76" s="67"/>
    </row>
    <row r="77" spans="1:15" x14ac:dyDescent="0.3">
      <c r="A77" s="52">
        <f t="shared" si="8"/>
        <v>19619</v>
      </c>
      <c r="B77" s="53" t="s">
        <v>2041</v>
      </c>
      <c r="C77" s="62" t="s">
        <v>1334</v>
      </c>
      <c r="D77" s="62" t="s">
        <v>2177</v>
      </c>
      <c r="E77" s="63"/>
      <c r="F77" s="57"/>
      <c r="G77" s="57"/>
      <c r="H77" s="57"/>
      <c r="I77" s="57"/>
      <c r="J77" s="57"/>
      <c r="K77" s="57"/>
      <c r="L77" s="57"/>
      <c r="M77" s="66"/>
      <c r="N77" s="67"/>
      <c r="O77" s="67"/>
    </row>
    <row r="78" spans="1:15" ht="151.80000000000001" x14ac:dyDescent="0.3">
      <c r="A78" s="52">
        <f t="shared" si="8"/>
        <v>19620</v>
      </c>
      <c r="B78" s="53" t="s">
        <v>2041</v>
      </c>
      <c r="C78" s="120" t="s">
        <v>1336</v>
      </c>
      <c r="D78" s="119" t="s">
        <v>2178</v>
      </c>
      <c r="E78" s="56" t="s">
        <v>36</v>
      </c>
      <c r="F78" s="57">
        <v>1</v>
      </c>
      <c r="G78" s="57">
        <f>10+2+39+37</f>
        <v>88</v>
      </c>
      <c r="H78" s="57"/>
      <c r="I78" s="57"/>
      <c r="J78" s="57">
        <f>PRODUCT(F78:I78)</f>
        <v>88</v>
      </c>
      <c r="K78" s="57"/>
      <c r="L78" s="57">
        <f>SUM(J79:J88)+J78</f>
        <v>88</v>
      </c>
      <c r="M78" s="58">
        <v>88</v>
      </c>
      <c r="N78" s="59"/>
      <c r="O78" s="73">
        <f>+ROUND(M78*N78,2)</f>
        <v>0</v>
      </c>
    </row>
    <row r="79" spans="1:15" ht="13.8" x14ac:dyDescent="0.3">
      <c r="A79" s="52"/>
      <c r="B79" s="53"/>
      <c r="C79" s="120"/>
      <c r="D79" s="119"/>
      <c r="E79" s="63"/>
      <c r="F79" s="57"/>
      <c r="G79" s="57"/>
      <c r="H79" s="57"/>
      <c r="I79" s="57"/>
      <c r="J79" s="57"/>
      <c r="K79" s="57"/>
      <c r="L79" s="57"/>
      <c r="M79" s="66"/>
      <c r="N79" s="67"/>
      <c r="O79" s="67"/>
    </row>
    <row r="80" spans="1:15" x14ac:dyDescent="0.3">
      <c r="B80" s="102"/>
      <c r="C80" s="103"/>
      <c r="D80" s="104"/>
      <c r="F80" s="105"/>
      <c r="G80" s="105"/>
      <c r="H80" s="105"/>
      <c r="I80" s="105"/>
      <c r="J80" s="105"/>
      <c r="K80" s="105"/>
      <c r="L80" s="105"/>
      <c r="M80" s="106"/>
      <c r="N80" s="107"/>
      <c r="O80" s="108"/>
    </row>
    <row r="81" spans="2:15" x14ac:dyDescent="0.3">
      <c r="B81" s="102"/>
      <c r="C81" s="103"/>
      <c r="D81" s="104"/>
      <c r="F81" s="105"/>
      <c r="G81" s="105"/>
      <c r="H81" s="105"/>
      <c r="I81" s="105"/>
      <c r="J81" s="105"/>
      <c r="K81" s="105"/>
      <c r="L81" s="105"/>
      <c r="M81" s="106"/>
      <c r="N81" s="107"/>
      <c r="O81" s="108"/>
    </row>
    <row r="83" spans="2:15" x14ac:dyDescent="0.3">
      <c r="D83" s="109"/>
    </row>
    <row r="84" spans="2:15" x14ac:dyDescent="0.3">
      <c r="D84" s="62"/>
    </row>
    <row r="85" spans="2:15" x14ac:dyDescent="0.3">
      <c r="D85" s="62"/>
    </row>
  </sheetData>
  <mergeCells count="3">
    <mergeCell ref="B2:C2"/>
    <mergeCell ref="N4:O4"/>
    <mergeCell ref="G5:K5"/>
  </mergeCells>
  <dataValidations count="1">
    <dataValidation type="custom" operator="equal" allowBlank="1" showInputMessage="1" showErrorMessage="1" sqref="F4:L4" xr:uid="{F7FE87C4-9CC4-4399-BCEE-F779222976E8}">
      <formula1>"witdh='40'"</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0669D-4F60-4FE9-A6DC-D9705926F9F0}">
  <dimension ref="A1:Q591"/>
  <sheetViews>
    <sheetView workbookViewId="0">
      <selection activeCell="B19" sqref="B19"/>
    </sheetView>
  </sheetViews>
  <sheetFormatPr baseColWidth="10" defaultRowHeight="14.4" x14ac:dyDescent="0.3"/>
  <cols>
    <col min="3" max="3" width="8.109375" bestFit="1" customWidth="1"/>
    <col min="4" max="4" width="49.109375" bestFit="1" customWidth="1"/>
  </cols>
  <sheetData>
    <row r="1" spans="1:15" s="8" customFormat="1" x14ac:dyDescent="0.3">
      <c r="A1" s="1"/>
      <c r="B1" s="1"/>
      <c r="C1" s="2"/>
      <c r="D1" s="3"/>
      <c r="E1" s="4"/>
      <c r="F1" s="5"/>
      <c r="G1" s="5"/>
      <c r="H1" s="5"/>
      <c r="I1" s="5"/>
      <c r="J1" s="5"/>
      <c r="K1" s="5">
        <f>SUM(J1217:J1219)</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SUM(O7:O3322)+O3327+O3328</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SUM(O9:O1414)</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ht="72" collapsed="1" x14ac:dyDescent="0.3">
      <c r="A12" s="110">
        <v>8968</v>
      </c>
      <c r="B12" s="53" t="s">
        <v>21</v>
      </c>
      <c r="C12" s="72" t="s">
        <v>34</v>
      </c>
      <c r="D12" s="60" t="s">
        <v>35</v>
      </c>
      <c r="E12" s="63" t="s">
        <v>36</v>
      </c>
      <c r="F12" s="57"/>
      <c r="G12" s="57"/>
      <c r="H12" s="57"/>
      <c r="I12" s="57"/>
      <c r="J12" s="57"/>
      <c r="K12" s="57"/>
      <c r="L12" s="57">
        <f>SUM(J13:J18)</f>
        <v>31.861999999999998</v>
      </c>
      <c r="M12" s="58">
        <v>31.861999999999998</v>
      </c>
      <c r="N12" s="59"/>
      <c r="O12" s="73">
        <f>+ROUND(M12*N12,2)</f>
        <v>0</v>
      </c>
    </row>
    <row r="13" spans="1:15" s="8" customFormat="1" x14ac:dyDescent="0.3">
      <c r="A13" s="110">
        <v>8969</v>
      </c>
      <c r="B13" s="53"/>
      <c r="C13" s="72"/>
      <c r="D13" s="74" t="s">
        <v>37</v>
      </c>
      <c r="E13" s="63"/>
      <c r="F13" s="57">
        <v>1</v>
      </c>
      <c r="G13" s="57">
        <v>8.9290000000000003</v>
      </c>
      <c r="H13" s="57"/>
      <c r="I13" s="57"/>
      <c r="J13" s="57">
        <f t="shared" ref="J13:J18" si="0">PRODUCT(F13:I13)</f>
        <v>8.9290000000000003</v>
      </c>
      <c r="K13" s="57"/>
      <c r="L13" s="57"/>
      <c r="M13" s="58"/>
      <c r="N13" s="59"/>
      <c r="O13" s="73"/>
    </row>
    <row r="14" spans="1:15" s="8" customFormat="1" x14ac:dyDescent="0.3">
      <c r="A14" s="110">
        <v>8970</v>
      </c>
      <c r="B14" s="53"/>
      <c r="C14" s="72"/>
      <c r="D14" s="74" t="s">
        <v>38</v>
      </c>
      <c r="E14" s="63"/>
      <c r="F14" s="57">
        <v>1</v>
      </c>
      <c r="G14" s="57">
        <v>3.3319999999999999</v>
      </c>
      <c r="H14" s="57"/>
      <c r="I14" s="57"/>
      <c r="J14" s="57">
        <f t="shared" si="0"/>
        <v>3.3319999999999999</v>
      </c>
      <c r="K14" s="57"/>
      <c r="L14" s="57"/>
      <c r="M14" s="58"/>
      <c r="N14" s="59"/>
      <c r="O14" s="73"/>
    </row>
    <row r="15" spans="1:15" s="8" customFormat="1" x14ac:dyDescent="0.3">
      <c r="A15" s="110">
        <v>8971</v>
      </c>
      <c r="B15" s="53"/>
      <c r="C15" s="72"/>
      <c r="D15" s="74" t="s">
        <v>39</v>
      </c>
      <c r="E15" s="63"/>
      <c r="F15" s="57">
        <v>1</v>
      </c>
      <c r="G15" s="57">
        <v>7.3680000000000003</v>
      </c>
      <c r="H15" s="57"/>
      <c r="I15" s="57"/>
      <c r="J15" s="57">
        <f t="shared" si="0"/>
        <v>7.3680000000000003</v>
      </c>
      <c r="K15" s="57"/>
      <c r="L15" s="57"/>
      <c r="M15" s="58"/>
      <c r="N15" s="59"/>
      <c r="O15" s="73"/>
    </row>
    <row r="16" spans="1:15" s="8" customFormat="1" x14ac:dyDescent="0.3">
      <c r="A16" s="110">
        <v>8972</v>
      </c>
      <c r="B16" s="53"/>
      <c r="C16" s="72"/>
      <c r="D16" s="74" t="s">
        <v>40</v>
      </c>
      <c r="E16" s="63"/>
      <c r="F16" s="57">
        <v>1</v>
      </c>
      <c r="G16" s="57">
        <v>5.9329999999999998</v>
      </c>
      <c r="H16" s="57"/>
      <c r="I16" s="57"/>
      <c r="J16" s="57">
        <f t="shared" si="0"/>
        <v>5.9329999999999998</v>
      </c>
      <c r="K16" s="57"/>
      <c r="L16" s="57"/>
      <c r="M16" s="58"/>
      <c r="N16" s="59"/>
      <c r="O16" s="73"/>
    </row>
    <row r="17" spans="1:15" s="8" customFormat="1" x14ac:dyDescent="0.3">
      <c r="A17" s="110">
        <v>8973</v>
      </c>
      <c r="B17" s="53"/>
      <c r="C17" s="72"/>
      <c r="D17" s="74" t="s">
        <v>41</v>
      </c>
      <c r="E17" s="63"/>
      <c r="F17" s="57">
        <v>1</v>
      </c>
      <c r="G17" s="57">
        <v>4.0999999999999996</v>
      </c>
      <c r="H17" s="57"/>
      <c r="I17" s="57"/>
      <c r="J17" s="57">
        <f t="shared" si="0"/>
        <v>4.0999999999999996</v>
      </c>
      <c r="K17" s="57"/>
      <c r="L17" s="57"/>
      <c r="M17" s="58"/>
      <c r="N17" s="59"/>
      <c r="O17" s="73"/>
    </row>
    <row r="18" spans="1:15" s="8" customFormat="1" x14ac:dyDescent="0.3">
      <c r="A18" s="110">
        <v>8974</v>
      </c>
      <c r="B18" s="53"/>
      <c r="C18" s="72"/>
      <c r="D18" s="74" t="s">
        <v>42</v>
      </c>
      <c r="E18" s="63"/>
      <c r="F18" s="57">
        <v>1</v>
      </c>
      <c r="G18" s="57">
        <v>2.2000000000000002</v>
      </c>
      <c r="H18" s="57"/>
      <c r="I18" s="57"/>
      <c r="J18" s="57">
        <f t="shared" si="0"/>
        <v>2.2000000000000002</v>
      </c>
      <c r="K18" s="57"/>
      <c r="L18" s="57"/>
      <c r="M18" s="58"/>
      <c r="N18" s="59"/>
      <c r="O18" s="73"/>
    </row>
    <row r="19" spans="1:15" s="8" customFormat="1" ht="115.2" collapsed="1" x14ac:dyDescent="0.3">
      <c r="A19" s="110">
        <v>8975</v>
      </c>
      <c r="B19" s="53" t="s">
        <v>21</v>
      </c>
      <c r="C19" s="72" t="s">
        <v>43</v>
      </c>
      <c r="D19" s="60" t="s">
        <v>44</v>
      </c>
      <c r="E19" s="63" t="s">
        <v>36</v>
      </c>
      <c r="K19" s="57"/>
      <c r="L19" s="57">
        <f>SUM(K20:K22)</f>
        <v>117.27699999999999</v>
      </c>
      <c r="M19" s="58">
        <v>117.27699999999999</v>
      </c>
      <c r="N19" s="59"/>
      <c r="O19" s="73">
        <f>+ROUND(M19*N19,2)</f>
        <v>0</v>
      </c>
    </row>
    <row r="20" spans="1:15" s="8" customFormat="1" x14ac:dyDescent="0.3">
      <c r="A20" s="110">
        <v>8976</v>
      </c>
      <c r="B20" s="53"/>
      <c r="C20" s="54"/>
      <c r="D20" s="74" t="s">
        <v>37</v>
      </c>
      <c r="E20" s="63"/>
      <c r="F20" s="57">
        <v>1</v>
      </c>
      <c r="G20" s="57">
        <v>5.875</v>
      </c>
      <c r="H20" s="57"/>
      <c r="I20" s="57">
        <v>3.5</v>
      </c>
      <c r="J20" s="57">
        <f t="shared" ref="J20:J22" si="1">PRODUCT(F20:I20)</f>
        <v>20.5625</v>
      </c>
      <c r="K20" s="57">
        <f t="shared" ref="K20:K22" si="2">+J20</f>
        <v>20.5625</v>
      </c>
      <c r="L20" s="57"/>
      <c r="M20" s="66"/>
      <c r="N20" s="67"/>
      <c r="O20" s="67"/>
    </row>
    <row r="21" spans="1:15" s="8" customFormat="1" x14ac:dyDescent="0.3">
      <c r="A21" s="110">
        <v>8977</v>
      </c>
      <c r="B21" s="53"/>
      <c r="C21" s="54"/>
      <c r="D21" s="74" t="s">
        <v>38</v>
      </c>
      <c r="E21" s="63"/>
      <c r="F21" s="57">
        <v>1</v>
      </c>
      <c r="G21" s="57">
        <v>1.849</v>
      </c>
      <c r="H21" s="57"/>
      <c r="I21" s="57">
        <v>3.5</v>
      </c>
      <c r="J21" s="57">
        <f t="shared" si="1"/>
        <v>6.4714999999999998</v>
      </c>
      <c r="K21" s="57">
        <f t="shared" si="2"/>
        <v>6.4714999999999998</v>
      </c>
      <c r="L21" s="57"/>
      <c r="M21" s="66"/>
      <c r="N21" s="67"/>
      <c r="O21" s="67"/>
    </row>
    <row r="22" spans="1:15" s="8" customFormat="1" x14ac:dyDescent="0.3">
      <c r="A22" s="110">
        <v>8978</v>
      </c>
      <c r="B22" s="53"/>
      <c r="C22" s="54"/>
      <c r="D22" s="74" t="s">
        <v>41</v>
      </c>
      <c r="E22" s="63"/>
      <c r="F22" s="57">
        <v>1</v>
      </c>
      <c r="G22" s="57">
        <v>20.053999999999998</v>
      </c>
      <c r="H22" s="57"/>
      <c r="I22" s="57">
        <v>4.5</v>
      </c>
      <c r="J22" s="57">
        <f t="shared" si="1"/>
        <v>90.242999999999995</v>
      </c>
      <c r="K22" s="57">
        <f t="shared" si="2"/>
        <v>90.242999999999995</v>
      </c>
      <c r="L22" s="57"/>
      <c r="M22" s="66"/>
      <c r="N22" s="67"/>
      <c r="O22" s="67"/>
    </row>
    <row r="23" spans="1:15" s="8" customFormat="1" ht="115.2" collapsed="1" x14ac:dyDescent="0.3">
      <c r="A23" s="110">
        <v>8979</v>
      </c>
      <c r="B23" s="53" t="s">
        <v>21</v>
      </c>
      <c r="C23" s="72" t="s">
        <v>45</v>
      </c>
      <c r="D23" s="60" t="s">
        <v>46</v>
      </c>
      <c r="E23" s="63" t="s">
        <v>36</v>
      </c>
      <c r="F23" s="57"/>
      <c r="G23" s="57"/>
      <c r="H23" s="57"/>
      <c r="I23" s="57"/>
      <c r="J23" s="57"/>
      <c r="K23" s="57"/>
      <c r="L23" s="57">
        <f>SUM(J24:J28)</f>
        <v>43.218000000000004</v>
      </c>
      <c r="M23" s="58">
        <v>43.218000000000004</v>
      </c>
      <c r="N23" s="59"/>
      <c r="O23" s="73">
        <f>+ROUND(M23*N23,2)</f>
        <v>0</v>
      </c>
    </row>
    <row r="24" spans="1:15" s="8" customFormat="1" x14ac:dyDescent="0.3">
      <c r="A24" s="52">
        <v>8980</v>
      </c>
      <c r="B24" s="53"/>
      <c r="C24" s="54"/>
      <c r="D24" s="74" t="s">
        <v>47</v>
      </c>
      <c r="E24" s="63"/>
      <c r="F24" s="57">
        <v>1</v>
      </c>
      <c r="G24" s="57">
        <v>3.302</v>
      </c>
      <c r="H24" s="57"/>
      <c r="I24" s="57"/>
      <c r="J24" s="57">
        <f t="shared" ref="J24:J28" si="3">PRODUCT(F24:I24)</f>
        <v>3.302</v>
      </c>
      <c r="K24" s="57"/>
      <c r="L24" s="57"/>
      <c r="M24" s="66"/>
      <c r="N24" s="67"/>
      <c r="O24" s="67"/>
    </row>
    <row r="25" spans="1:15" s="8" customFormat="1" x14ac:dyDescent="0.3">
      <c r="A25" s="52">
        <v>8981</v>
      </c>
      <c r="B25" s="53"/>
      <c r="C25" s="54"/>
      <c r="D25" s="74" t="s">
        <v>40</v>
      </c>
      <c r="E25" s="63"/>
      <c r="F25" s="57">
        <v>1</v>
      </c>
      <c r="G25" s="57">
        <v>9.0109999999999992</v>
      </c>
      <c r="H25" s="57"/>
      <c r="I25" s="57"/>
      <c r="J25" s="57">
        <f t="shared" si="3"/>
        <v>9.0109999999999992</v>
      </c>
      <c r="K25" s="57"/>
      <c r="L25" s="57"/>
      <c r="M25" s="66"/>
      <c r="N25" s="67"/>
      <c r="O25" s="67"/>
    </row>
    <row r="26" spans="1:15" s="8" customFormat="1" x14ac:dyDescent="0.3">
      <c r="A26" s="52">
        <v>8982</v>
      </c>
      <c r="B26" s="53"/>
      <c r="C26" s="54"/>
      <c r="D26" s="74" t="s">
        <v>39</v>
      </c>
      <c r="E26" s="63"/>
      <c r="F26" s="57">
        <v>1</v>
      </c>
      <c r="G26" s="57">
        <v>11.321</v>
      </c>
      <c r="H26" s="57"/>
      <c r="I26" s="57"/>
      <c r="J26" s="57">
        <f t="shared" si="3"/>
        <v>11.321</v>
      </c>
      <c r="K26" s="57"/>
      <c r="L26" s="57"/>
      <c r="M26" s="66"/>
      <c r="N26" s="67"/>
      <c r="O26" s="67"/>
    </row>
    <row r="27" spans="1:15" s="8" customFormat="1" x14ac:dyDescent="0.3">
      <c r="A27" s="52">
        <v>8983</v>
      </c>
      <c r="B27" s="53"/>
      <c r="C27" s="54"/>
      <c r="D27" s="74" t="s">
        <v>38</v>
      </c>
      <c r="E27" s="63"/>
      <c r="F27" s="57">
        <v>1</v>
      </c>
      <c r="G27" s="57">
        <v>7.056</v>
      </c>
      <c r="H27" s="57"/>
      <c r="I27" s="57"/>
      <c r="J27" s="57">
        <f t="shared" si="3"/>
        <v>7.056</v>
      </c>
      <c r="K27" s="57"/>
      <c r="L27" s="57"/>
      <c r="M27" s="66"/>
      <c r="N27" s="67"/>
      <c r="O27" s="67"/>
    </row>
    <row r="28" spans="1:15" s="8" customFormat="1" x14ac:dyDescent="0.3">
      <c r="A28" s="52">
        <v>8984</v>
      </c>
      <c r="B28" s="53"/>
      <c r="C28" s="54"/>
      <c r="D28" s="74" t="s">
        <v>37</v>
      </c>
      <c r="E28" s="63"/>
      <c r="F28" s="57">
        <v>1</v>
      </c>
      <c r="G28" s="57">
        <v>12.528</v>
      </c>
      <c r="H28" s="57"/>
      <c r="I28" s="57"/>
      <c r="J28" s="57">
        <f t="shared" si="3"/>
        <v>12.528</v>
      </c>
      <c r="K28" s="57"/>
      <c r="L28" s="57"/>
      <c r="M28" s="66"/>
      <c r="N28" s="67"/>
      <c r="O28" s="67"/>
    </row>
    <row r="29" spans="1:15" s="8" customFormat="1" ht="72" x14ac:dyDescent="0.3">
      <c r="A29" s="52">
        <v>8985</v>
      </c>
      <c r="B29" s="53"/>
      <c r="C29" s="72" t="s">
        <v>48</v>
      </c>
      <c r="D29" s="60" t="s">
        <v>49</v>
      </c>
      <c r="E29" s="63" t="s">
        <v>50</v>
      </c>
      <c r="F29" s="57"/>
      <c r="G29" s="57"/>
      <c r="H29" s="57"/>
      <c r="I29" s="57"/>
      <c r="J29" s="57"/>
      <c r="K29" s="57"/>
      <c r="L29" s="57"/>
      <c r="M29" s="58">
        <v>96.995000000000005</v>
      </c>
      <c r="N29" s="59"/>
      <c r="O29" s="73">
        <f>+ROUND(M29*N29,2)</f>
        <v>0</v>
      </c>
    </row>
    <row r="30" spans="1:15" s="8" customFormat="1" ht="57.6" x14ac:dyDescent="0.3">
      <c r="A30" s="52">
        <v>8986</v>
      </c>
      <c r="B30" s="53"/>
      <c r="C30" s="72" t="s">
        <v>51</v>
      </c>
      <c r="D30" s="75" t="s">
        <v>52</v>
      </c>
      <c r="E30" s="63" t="s">
        <v>53</v>
      </c>
      <c r="F30" s="57"/>
      <c r="G30" s="57"/>
      <c r="H30" s="57"/>
      <c r="I30" s="57"/>
      <c r="J30" s="57"/>
      <c r="K30" s="57"/>
      <c r="L30" s="57"/>
      <c r="M30" s="58">
        <v>1</v>
      </c>
      <c r="N30" s="59"/>
      <c r="O30" s="73">
        <f>+ROUND(M30*N30,2)</f>
        <v>0</v>
      </c>
    </row>
    <row r="31" spans="1:15" s="8" customFormat="1" x14ac:dyDescent="0.3">
      <c r="A31" s="52">
        <v>9061</v>
      </c>
      <c r="B31" s="53" t="s">
        <v>21</v>
      </c>
      <c r="C31" s="54" t="s">
        <v>94</v>
      </c>
      <c r="D31" s="71" t="s">
        <v>95</v>
      </c>
      <c r="E31" s="63"/>
      <c r="F31" s="57"/>
      <c r="G31" s="57"/>
      <c r="H31" s="57"/>
      <c r="I31" s="57"/>
      <c r="J31" s="57"/>
      <c r="K31" s="57"/>
      <c r="L31" s="57"/>
      <c r="M31" s="66"/>
      <c r="N31" s="67"/>
      <c r="O31" s="67"/>
    </row>
    <row r="32" spans="1:15" s="8" customFormat="1" x14ac:dyDescent="0.3">
      <c r="A32" s="52">
        <v>9062</v>
      </c>
      <c r="B32" s="53" t="s">
        <v>21</v>
      </c>
      <c r="C32" s="54" t="s">
        <v>96</v>
      </c>
      <c r="D32" s="55" t="s">
        <v>33</v>
      </c>
      <c r="E32" s="63"/>
      <c r="F32" s="57"/>
      <c r="G32" s="57"/>
      <c r="H32" s="57"/>
      <c r="I32" s="57"/>
      <c r="J32" s="57"/>
      <c r="K32" s="57"/>
      <c r="L32" s="57"/>
      <c r="M32" s="66"/>
      <c r="N32" s="67"/>
      <c r="O32" s="67"/>
    </row>
    <row r="33" spans="1:15" s="8" customFormat="1" ht="72" collapsed="1" x14ac:dyDescent="0.3">
      <c r="A33" s="52">
        <v>9063</v>
      </c>
      <c r="B33" s="53" t="s">
        <v>21</v>
      </c>
      <c r="C33" s="72" t="s">
        <v>97</v>
      </c>
      <c r="D33" s="60" t="s">
        <v>35</v>
      </c>
      <c r="E33" s="63" t="s">
        <v>36</v>
      </c>
      <c r="F33" s="57"/>
      <c r="G33" s="57"/>
      <c r="H33" s="57"/>
      <c r="I33" s="57"/>
      <c r="J33" s="57"/>
      <c r="K33" s="57"/>
      <c r="L33" s="57">
        <f>SUM(J34:J35)</f>
        <v>3.6819999999999999</v>
      </c>
      <c r="M33" s="58">
        <v>3.6819999999999999</v>
      </c>
      <c r="N33" s="59"/>
      <c r="O33" s="73">
        <f>+ROUND(M33*N33,2)</f>
        <v>0</v>
      </c>
    </row>
    <row r="34" spans="1:15" s="8" customFormat="1" x14ac:dyDescent="0.3">
      <c r="A34" s="52">
        <v>9064</v>
      </c>
      <c r="B34" s="53"/>
      <c r="C34" s="72"/>
      <c r="D34" s="74" t="s">
        <v>98</v>
      </c>
      <c r="E34" s="63"/>
      <c r="F34" s="57">
        <v>1</v>
      </c>
      <c r="G34" s="57">
        <v>1.4319999999999999</v>
      </c>
      <c r="H34" s="57"/>
      <c r="I34" s="57"/>
      <c r="J34" s="57">
        <f t="shared" ref="J34:J35" si="4">PRODUCT(F34:I34)</f>
        <v>1.4319999999999999</v>
      </c>
      <c r="K34" s="57"/>
      <c r="L34" s="57"/>
      <c r="M34" s="58"/>
      <c r="N34" s="59"/>
      <c r="O34" s="73"/>
    </row>
    <row r="35" spans="1:15" s="8" customFormat="1" x14ac:dyDescent="0.3">
      <c r="A35" s="52">
        <v>9065</v>
      </c>
      <c r="B35" s="53"/>
      <c r="C35" s="72"/>
      <c r="D35" s="74" t="s">
        <v>99</v>
      </c>
      <c r="E35" s="63"/>
      <c r="F35" s="57">
        <v>1</v>
      </c>
      <c r="G35" s="57">
        <v>2.25</v>
      </c>
      <c r="H35" s="57"/>
      <c r="I35" s="57"/>
      <c r="J35" s="57">
        <f t="shared" si="4"/>
        <v>2.25</v>
      </c>
      <c r="K35" s="57"/>
      <c r="L35" s="57"/>
      <c r="M35" s="58"/>
      <c r="N35" s="59"/>
      <c r="O35" s="73"/>
    </row>
    <row r="36" spans="1:15" s="8" customFormat="1" ht="115.2" collapsed="1" x14ac:dyDescent="0.3">
      <c r="A36" s="52">
        <v>9066</v>
      </c>
      <c r="B36" s="53" t="s">
        <v>21</v>
      </c>
      <c r="C36" s="72" t="s">
        <v>100</v>
      </c>
      <c r="D36" s="60" t="s">
        <v>44</v>
      </c>
      <c r="E36" s="63" t="s">
        <v>36</v>
      </c>
      <c r="K36" s="57"/>
      <c r="L36" s="57">
        <f>SUM(K37:K38)</f>
        <v>12.319999999999999</v>
      </c>
      <c r="M36" s="58">
        <v>12.319999999999999</v>
      </c>
      <c r="N36" s="59"/>
      <c r="O36" s="73">
        <f>+ROUND(M36*N36,2)</f>
        <v>0</v>
      </c>
    </row>
    <row r="37" spans="1:15" s="8" customFormat="1" x14ac:dyDescent="0.3">
      <c r="A37" s="52">
        <v>9067</v>
      </c>
      <c r="B37" s="53"/>
      <c r="C37" s="54"/>
      <c r="D37" s="74" t="s">
        <v>98</v>
      </c>
      <c r="E37" s="63"/>
      <c r="F37" s="57">
        <v>1</v>
      </c>
      <c r="G37" s="57">
        <v>5.8</v>
      </c>
      <c r="H37" s="57"/>
      <c r="I37" s="57">
        <v>1.4</v>
      </c>
      <c r="J37" s="57">
        <f t="shared" ref="J37:J38" si="5">PRODUCT(F37:I37)</f>
        <v>8.1199999999999992</v>
      </c>
      <c r="K37" s="57">
        <f t="shared" ref="K37:K38" si="6">+J37</f>
        <v>8.1199999999999992</v>
      </c>
      <c r="L37" s="57"/>
      <c r="M37" s="66"/>
      <c r="N37" s="67"/>
      <c r="O37" s="67"/>
    </row>
    <row r="38" spans="1:15" s="8" customFormat="1" x14ac:dyDescent="0.3">
      <c r="A38" s="52">
        <v>9068</v>
      </c>
      <c r="B38" s="53"/>
      <c r="C38" s="54"/>
      <c r="D38" s="74" t="s">
        <v>99</v>
      </c>
      <c r="E38" s="63"/>
      <c r="F38" s="57">
        <v>1</v>
      </c>
      <c r="G38" s="57">
        <v>3</v>
      </c>
      <c r="H38" s="57"/>
      <c r="I38" s="57">
        <v>1.4</v>
      </c>
      <c r="J38" s="57">
        <f t="shared" si="5"/>
        <v>4.1999999999999993</v>
      </c>
      <c r="K38" s="57">
        <f t="shared" si="6"/>
        <v>4.1999999999999993</v>
      </c>
      <c r="L38" s="57"/>
      <c r="M38" s="66"/>
      <c r="N38" s="67"/>
      <c r="O38" s="67"/>
    </row>
    <row r="39" spans="1:15" s="8" customFormat="1" ht="115.2" collapsed="1" x14ac:dyDescent="0.3">
      <c r="A39" s="52">
        <v>9069</v>
      </c>
      <c r="B39" s="53" t="s">
        <v>21</v>
      </c>
      <c r="C39" s="72" t="s">
        <v>101</v>
      </c>
      <c r="D39" s="60" t="s">
        <v>46</v>
      </c>
      <c r="E39" s="63" t="s">
        <v>36</v>
      </c>
      <c r="F39" s="57"/>
      <c r="G39" s="57"/>
      <c r="H39" s="57"/>
      <c r="I39" s="57"/>
      <c r="J39" s="57"/>
      <c r="K39" s="57"/>
      <c r="L39" s="57">
        <f>SUM(J40:J41)</f>
        <v>11.75</v>
      </c>
      <c r="M39" s="58">
        <v>11.75</v>
      </c>
      <c r="N39" s="59"/>
      <c r="O39" s="73">
        <f>+ROUND(M39*N39,2)</f>
        <v>0</v>
      </c>
    </row>
    <row r="40" spans="1:15" s="8" customFormat="1" x14ac:dyDescent="0.3">
      <c r="A40" s="52">
        <v>9070</v>
      </c>
      <c r="B40" s="53"/>
      <c r="C40" s="54"/>
      <c r="D40" s="74" t="s">
        <v>98</v>
      </c>
      <c r="E40" s="63"/>
      <c r="F40" s="57">
        <v>1</v>
      </c>
      <c r="G40" s="57">
        <v>8.4</v>
      </c>
      <c r="H40" s="57"/>
      <c r="I40" s="57"/>
      <c r="J40" s="57">
        <f t="shared" ref="J40:J41" si="7">PRODUCT(F40:I40)</f>
        <v>8.4</v>
      </c>
      <c r="K40" s="57"/>
      <c r="L40" s="57"/>
      <c r="M40" s="66"/>
      <c r="N40" s="67"/>
      <c r="O40" s="67"/>
    </row>
    <row r="41" spans="1:15" s="8" customFormat="1" x14ac:dyDescent="0.3">
      <c r="A41" s="52">
        <v>9071</v>
      </c>
      <c r="B41" s="53"/>
      <c r="C41" s="54"/>
      <c r="D41" s="74" t="s">
        <v>99</v>
      </c>
      <c r="E41" s="63"/>
      <c r="F41" s="57">
        <v>1</v>
      </c>
      <c r="G41" s="57">
        <v>3.35</v>
      </c>
      <c r="H41" s="57"/>
      <c r="I41" s="57"/>
      <c r="J41" s="57">
        <f t="shared" si="7"/>
        <v>3.35</v>
      </c>
      <c r="K41" s="57"/>
      <c r="L41" s="57"/>
      <c r="M41" s="66"/>
      <c r="N41" s="67"/>
      <c r="O41" s="67"/>
    </row>
    <row r="42" spans="1:15" s="8" customFormat="1" x14ac:dyDescent="0.3">
      <c r="A42" s="52">
        <v>9102</v>
      </c>
      <c r="B42" s="53" t="s">
        <v>21</v>
      </c>
      <c r="C42" s="54" t="s">
        <v>121</v>
      </c>
      <c r="D42" s="71" t="s">
        <v>122</v>
      </c>
      <c r="E42" s="63"/>
      <c r="F42" s="57"/>
      <c r="G42" s="57"/>
      <c r="H42" s="57"/>
      <c r="I42" s="57"/>
      <c r="J42" s="57"/>
      <c r="K42" s="57"/>
      <c r="L42" s="57"/>
      <c r="M42" s="66"/>
      <c r="N42" s="67"/>
      <c r="O42" s="67"/>
    </row>
    <row r="43" spans="1:15" s="8" customFormat="1" x14ac:dyDescent="0.3">
      <c r="A43" s="52">
        <v>9103</v>
      </c>
      <c r="B43" s="53" t="s">
        <v>21</v>
      </c>
      <c r="C43" s="54" t="s">
        <v>123</v>
      </c>
      <c r="D43" s="55" t="s">
        <v>33</v>
      </c>
      <c r="E43" s="63"/>
      <c r="F43" s="57"/>
      <c r="G43" s="57"/>
      <c r="H43" s="57"/>
      <c r="I43" s="57"/>
      <c r="J43" s="57"/>
      <c r="K43" s="57"/>
      <c r="L43" s="57"/>
      <c r="M43" s="66"/>
      <c r="N43" s="67"/>
      <c r="O43" s="67"/>
    </row>
    <row r="44" spans="1:15" s="8" customFormat="1" ht="72" collapsed="1" x14ac:dyDescent="0.3">
      <c r="A44" s="52">
        <v>9104</v>
      </c>
      <c r="B44" s="53" t="s">
        <v>21</v>
      </c>
      <c r="C44" s="72" t="s">
        <v>124</v>
      </c>
      <c r="D44" s="60" t="s">
        <v>35</v>
      </c>
      <c r="E44" s="63" t="s">
        <v>36</v>
      </c>
      <c r="F44" s="57"/>
      <c r="G44" s="57"/>
      <c r="H44" s="57"/>
      <c r="I44" s="57"/>
      <c r="J44" s="57"/>
      <c r="K44" s="57"/>
      <c r="L44" s="57">
        <f>SUM(J45:J53)</f>
        <v>248.27700000000002</v>
      </c>
      <c r="M44" s="58">
        <v>248.27700000000002</v>
      </c>
      <c r="N44" s="59"/>
      <c r="O44" s="73">
        <f>+ROUND(M44*N44,2)</f>
        <v>0</v>
      </c>
    </row>
    <row r="45" spans="1:15" s="8" customFormat="1" x14ac:dyDescent="0.3">
      <c r="A45" s="52">
        <v>9105</v>
      </c>
      <c r="B45" s="53"/>
      <c r="C45" s="72"/>
      <c r="D45" s="74" t="s">
        <v>125</v>
      </c>
      <c r="E45" s="63"/>
      <c r="F45" s="57">
        <v>1</v>
      </c>
      <c r="G45" s="57">
        <v>69.212000000000003</v>
      </c>
      <c r="H45" s="57"/>
      <c r="I45" s="57"/>
      <c r="J45" s="57">
        <f t="shared" ref="J45:J53" si="8">PRODUCT(F45:I45)</f>
        <v>69.212000000000003</v>
      </c>
      <c r="K45" s="57"/>
      <c r="L45" s="57"/>
      <c r="M45" s="58"/>
      <c r="N45" s="59"/>
      <c r="O45" s="73"/>
    </row>
    <row r="46" spans="1:15" s="8" customFormat="1" x14ac:dyDescent="0.3">
      <c r="A46" s="52">
        <v>9106</v>
      </c>
      <c r="B46" s="53"/>
      <c r="C46" s="72"/>
      <c r="D46" s="74" t="s">
        <v>126</v>
      </c>
      <c r="E46" s="63"/>
      <c r="F46" s="57">
        <v>1</v>
      </c>
      <c r="G46" s="57">
        <v>3.2839999999999998</v>
      </c>
      <c r="H46" s="57"/>
      <c r="I46" s="57"/>
      <c r="J46" s="57">
        <f t="shared" si="8"/>
        <v>3.2839999999999998</v>
      </c>
      <c r="K46" s="57"/>
      <c r="L46" s="57"/>
      <c r="M46" s="58"/>
      <c r="N46" s="59"/>
      <c r="O46" s="73"/>
    </row>
    <row r="47" spans="1:15" s="8" customFormat="1" x14ac:dyDescent="0.3">
      <c r="A47" s="52">
        <v>9107</v>
      </c>
      <c r="B47" s="53"/>
      <c r="C47" s="72"/>
      <c r="D47" s="74" t="s">
        <v>127</v>
      </c>
      <c r="E47" s="63"/>
      <c r="F47" s="57">
        <v>1</v>
      </c>
      <c r="G47" s="57">
        <v>15.351000000000001</v>
      </c>
      <c r="H47" s="57"/>
      <c r="I47" s="57"/>
      <c r="J47" s="57">
        <f t="shared" si="8"/>
        <v>15.351000000000001</v>
      </c>
      <c r="K47" s="57"/>
      <c r="L47" s="57"/>
      <c r="M47" s="58"/>
      <c r="N47" s="59"/>
      <c r="O47" s="73"/>
    </row>
    <row r="48" spans="1:15" s="8" customFormat="1" x14ac:dyDescent="0.3">
      <c r="A48" s="52">
        <v>9108</v>
      </c>
      <c r="B48" s="53"/>
      <c r="C48" s="72"/>
      <c r="D48" s="74" t="s">
        <v>128</v>
      </c>
      <c r="E48" s="63"/>
      <c r="F48" s="57">
        <v>1</v>
      </c>
      <c r="G48" s="57">
        <v>18.465</v>
      </c>
      <c r="H48" s="57"/>
      <c r="I48" s="57"/>
      <c r="J48" s="57">
        <f t="shared" si="8"/>
        <v>18.465</v>
      </c>
      <c r="K48" s="57"/>
      <c r="L48" s="57"/>
      <c r="M48" s="58"/>
      <c r="N48" s="59"/>
      <c r="O48" s="73"/>
    </row>
    <row r="49" spans="1:15" s="8" customFormat="1" x14ac:dyDescent="0.3">
      <c r="A49" s="52">
        <v>9109</v>
      </c>
      <c r="B49" s="53"/>
      <c r="C49" s="72"/>
      <c r="D49" s="74" t="s">
        <v>129</v>
      </c>
      <c r="E49" s="63"/>
      <c r="F49" s="57">
        <v>1</v>
      </c>
      <c r="G49" s="57">
        <v>36.393000000000001</v>
      </c>
      <c r="H49" s="57"/>
      <c r="I49" s="57"/>
      <c r="J49" s="57">
        <f t="shared" si="8"/>
        <v>36.393000000000001</v>
      </c>
      <c r="K49" s="57"/>
      <c r="L49" s="57"/>
      <c r="M49" s="58"/>
      <c r="N49" s="59"/>
      <c r="O49" s="73"/>
    </row>
    <row r="50" spans="1:15" s="8" customFormat="1" x14ac:dyDescent="0.3">
      <c r="A50" s="52">
        <v>9110</v>
      </c>
      <c r="B50" s="53"/>
      <c r="C50" s="72"/>
      <c r="D50" s="74" t="s">
        <v>130</v>
      </c>
      <c r="E50" s="63"/>
      <c r="F50" s="57">
        <v>1</v>
      </c>
      <c r="G50" s="57">
        <v>36.36</v>
      </c>
      <c r="H50" s="57"/>
      <c r="I50" s="57"/>
      <c r="J50" s="57">
        <f t="shared" si="8"/>
        <v>36.36</v>
      </c>
      <c r="K50" s="57"/>
      <c r="L50" s="57"/>
      <c r="M50" s="58"/>
      <c r="N50" s="59"/>
      <c r="O50" s="73"/>
    </row>
    <row r="51" spans="1:15" s="8" customFormat="1" x14ac:dyDescent="0.3">
      <c r="A51" s="52">
        <v>9111</v>
      </c>
      <c r="B51" s="53"/>
      <c r="C51" s="72"/>
      <c r="D51" s="74" t="s">
        <v>131</v>
      </c>
      <c r="E51" s="63"/>
      <c r="F51" s="57">
        <v>1</v>
      </c>
      <c r="G51" s="57">
        <v>41.908000000000001</v>
      </c>
      <c r="H51" s="57"/>
      <c r="I51" s="57"/>
      <c r="J51" s="57">
        <f t="shared" si="8"/>
        <v>41.908000000000001</v>
      </c>
      <c r="K51" s="57"/>
      <c r="L51" s="57"/>
      <c r="M51" s="58"/>
      <c r="N51" s="59"/>
      <c r="O51" s="73"/>
    </row>
    <row r="52" spans="1:15" s="8" customFormat="1" x14ac:dyDescent="0.3">
      <c r="A52" s="52">
        <v>9112</v>
      </c>
      <c r="B52" s="53"/>
      <c r="C52" s="72"/>
      <c r="D52" s="74" t="s">
        <v>132</v>
      </c>
      <c r="E52" s="63"/>
      <c r="F52" s="57">
        <v>1</v>
      </c>
      <c r="G52" s="57">
        <v>8.7970000000000006</v>
      </c>
      <c r="H52" s="57"/>
      <c r="I52" s="57"/>
      <c r="J52" s="57">
        <f t="shared" si="8"/>
        <v>8.7970000000000006</v>
      </c>
      <c r="K52" s="57"/>
      <c r="L52" s="57"/>
      <c r="M52" s="58"/>
      <c r="N52" s="59"/>
      <c r="O52" s="73"/>
    </row>
    <row r="53" spans="1:15" s="8" customFormat="1" x14ac:dyDescent="0.3">
      <c r="A53" s="52">
        <v>9113</v>
      </c>
      <c r="B53" s="53"/>
      <c r="C53" s="72"/>
      <c r="D53" s="74" t="s">
        <v>133</v>
      </c>
      <c r="E53" s="63"/>
      <c r="F53" s="57">
        <v>1</v>
      </c>
      <c r="G53" s="57">
        <v>18.507000000000001</v>
      </c>
      <c r="H53" s="57"/>
      <c r="I53" s="57"/>
      <c r="J53" s="57">
        <f t="shared" si="8"/>
        <v>18.507000000000001</v>
      </c>
      <c r="K53" s="57"/>
      <c r="L53" s="57"/>
      <c r="M53" s="58"/>
      <c r="N53" s="59"/>
      <c r="O53" s="73"/>
    </row>
    <row r="54" spans="1:15" s="8" customFormat="1" ht="115.2" collapsed="1" x14ac:dyDescent="0.3">
      <c r="A54" s="52">
        <v>9114</v>
      </c>
      <c r="B54" s="53" t="s">
        <v>21</v>
      </c>
      <c r="C54" s="72" t="s">
        <v>134</v>
      </c>
      <c r="D54" s="60" t="s">
        <v>44</v>
      </c>
      <c r="E54" s="63" t="s">
        <v>36</v>
      </c>
      <c r="K54" s="57"/>
      <c r="L54" s="57">
        <f>SUM(J55:J64)</f>
        <v>54.704300000000003</v>
      </c>
      <c r="M54" s="58">
        <v>54.704300000000003</v>
      </c>
      <c r="N54" s="59"/>
      <c r="O54" s="73">
        <f>+ROUND(M54*N54,2)</f>
        <v>0</v>
      </c>
    </row>
    <row r="55" spans="1:15" s="8" customFormat="1" x14ac:dyDescent="0.3">
      <c r="A55" s="52">
        <v>9115</v>
      </c>
      <c r="B55" s="53"/>
      <c r="C55" s="72"/>
      <c r="D55" s="74" t="s">
        <v>125</v>
      </c>
      <c r="E55" s="63"/>
      <c r="F55" s="57">
        <v>1</v>
      </c>
      <c r="G55" s="57">
        <v>5.758</v>
      </c>
      <c r="H55" s="57"/>
      <c r="I55" s="57">
        <v>2.85</v>
      </c>
      <c r="J55" s="57">
        <f t="shared" ref="J55:J64" si="9">PRODUCT(F55:I55)</f>
        <v>16.410299999999999</v>
      </c>
      <c r="K55" s="57"/>
      <c r="L55" s="57"/>
      <c r="M55" s="58"/>
      <c r="N55" s="59"/>
      <c r="O55" s="73"/>
    </row>
    <row r="56" spans="1:15" s="8" customFormat="1" x14ac:dyDescent="0.3">
      <c r="A56" s="52">
        <v>9116</v>
      </c>
      <c r="B56" s="53"/>
      <c r="C56" s="72"/>
      <c r="D56" s="74" t="s">
        <v>126</v>
      </c>
      <c r="E56" s="63"/>
      <c r="F56" s="57">
        <v>1</v>
      </c>
      <c r="G56" s="57"/>
      <c r="H56" s="57"/>
      <c r="I56" s="57"/>
      <c r="J56" s="57">
        <f t="shared" si="9"/>
        <v>1</v>
      </c>
      <c r="K56" s="57"/>
      <c r="L56" s="57"/>
      <c r="M56" s="58"/>
      <c r="N56" s="59"/>
      <c r="O56" s="73"/>
    </row>
    <row r="57" spans="1:15" s="8" customFormat="1" x14ac:dyDescent="0.3">
      <c r="A57" s="52">
        <v>9117</v>
      </c>
      <c r="B57" s="53"/>
      <c r="C57" s="72"/>
      <c r="D57" s="74" t="s">
        <v>127</v>
      </c>
      <c r="E57" s="63"/>
      <c r="F57" s="57">
        <v>1</v>
      </c>
      <c r="G57" s="57"/>
      <c r="H57" s="57"/>
      <c r="I57" s="57"/>
      <c r="J57" s="57">
        <f t="shared" si="9"/>
        <v>1</v>
      </c>
      <c r="K57" s="57"/>
      <c r="L57" s="57"/>
      <c r="M57" s="58"/>
      <c r="N57" s="59"/>
      <c r="O57" s="73"/>
    </row>
    <row r="58" spans="1:15" s="8" customFormat="1" x14ac:dyDescent="0.3">
      <c r="A58" s="52">
        <v>9118</v>
      </c>
      <c r="B58" s="53"/>
      <c r="C58" s="72"/>
      <c r="D58" s="74" t="s">
        <v>128</v>
      </c>
      <c r="E58" s="63"/>
      <c r="F58" s="57">
        <v>1</v>
      </c>
      <c r="G58" s="57"/>
      <c r="H58" s="57"/>
      <c r="I58" s="57"/>
      <c r="J58" s="57">
        <f t="shared" si="9"/>
        <v>1</v>
      </c>
      <c r="K58" s="57"/>
      <c r="L58" s="57"/>
      <c r="M58" s="58"/>
      <c r="N58" s="59"/>
      <c r="O58" s="73"/>
    </row>
    <row r="59" spans="1:15" s="8" customFormat="1" x14ac:dyDescent="0.3">
      <c r="A59" s="52">
        <v>9119</v>
      </c>
      <c r="B59" s="53"/>
      <c r="C59" s="72"/>
      <c r="D59" s="74" t="s">
        <v>129</v>
      </c>
      <c r="E59" s="63"/>
      <c r="F59" s="57">
        <v>1</v>
      </c>
      <c r="G59" s="57"/>
      <c r="H59" s="57"/>
      <c r="I59" s="57"/>
      <c r="J59" s="57">
        <f t="shared" si="9"/>
        <v>1</v>
      </c>
      <c r="K59" s="57"/>
      <c r="L59" s="57"/>
      <c r="M59" s="58"/>
      <c r="N59" s="59"/>
      <c r="O59" s="73"/>
    </row>
    <row r="60" spans="1:15" s="8" customFormat="1" x14ac:dyDescent="0.3">
      <c r="A60" s="52">
        <v>9120</v>
      </c>
      <c r="B60" s="53"/>
      <c r="C60" s="72"/>
      <c r="D60" s="74" t="s">
        <v>130</v>
      </c>
      <c r="E60" s="63"/>
      <c r="F60" s="57">
        <v>1</v>
      </c>
      <c r="G60" s="57">
        <v>30.294</v>
      </c>
      <c r="H60" s="57"/>
      <c r="I60" s="57"/>
      <c r="J60" s="57">
        <f t="shared" si="9"/>
        <v>30.294</v>
      </c>
      <c r="K60" s="57"/>
      <c r="L60" s="57"/>
      <c r="M60" s="58"/>
      <c r="N60" s="59"/>
      <c r="O60" s="73"/>
    </row>
    <row r="61" spans="1:15" s="8" customFormat="1" x14ac:dyDescent="0.3">
      <c r="A61" s="52">
        <v>9121</v>
      </c>
      <c r="B61" s="53"/>
      <c r="C61" s="72"/>
      <c r="D61" s="74" t="s">
        <v>131</v>
      </c>
      <c r="E61" s="63"/>
      <c r="F61" s="57">
        <v>1</v>
      </c>
      <c r="G61" s="57"/>
      <c r="H61" s="57"/>
      <c r="I61" s="57"/>
      <c r="J61" s="57">
        <f t="shared" si="9"/>
        <v>1</v>
      </c>
      <c r="K61" s="57"/>
      <c r="L61" s="57"/>
      <c r="M61" s="58"/>
      <c r="N61" s="59"/>
      <c r="O61" s="73"/>
    </row>
    <row r="62" spans="1:15" s="8" customFormat="1" x14ac:dyDescent="0.3">
      <c r="A62" s="52">
        <v>9122</v>
      </c>
      <c r="B62" s="53"/>
      <c r="C62" s="72"/>
      <c r="D62" s="74" t="s">
        <v>132</v>
      </c>
      <c r="E62" s="63"/>
      <c r="F62" s="57">
        <v>1</v>
      </c>
      <c r="G62" s="57"/>
      <c r="H62" s="57"/>
      <c r="I62" s="57"/>
      <c r="J62" s="57">
        <f t="shared" si="9"/>
        <v>1</v>
      </c>
      <c r="K62" s="57"/>
      <c r="L62" s="57"/>
      <c r="M62" s="58"/>
      <c r="N62" s="59"/>
      <c r="O62" s="73"/>
    </row>
    <row r="63" spans="1:15" s="8" customFormat="1" x14ac:dyDescent="0.3">
      <c r="A63" s="52">
        <v>9123</v>
      </c>
      <c r="B63" s="53"/>
      <c r="C63" s="72"/>
      <c r="D63" s="74" t="s">
        <v>133</v>
      </c>
      <c r="E63" s="63"/>
      <c r="F63" s="57">
        <v>1</v>
      </c>
      <c r="G63" s="57"/>
      <c r="H63" s="57"/>
      <c r="I63" s="57"/>
      <c r="J63" s="57">
        <f t="shared" si="9"/>
        <v>1</v>
      </c>
      <c r="K63" s="57"/>
      <c r="L63" s="57"/>
      <c r="M63" s="58"/>
      <c r="N63" s="59"/>
      <c r="O63" s="73"/>
    </row>
    <row r="64" spans="1:15" s="8" customFormat="1" x14ac:dyDescent="0.3">
      <c r="A64" s="52">
        <v>9124</v>
      </c>
      <c r="B64" s="53"/>
      <c r="C64" s="72"/>
      <c r="D64" s="74" t="s">
        <v>135</v>
      </c>
      <c r="E64" s="63"/>
      <c r="F64" s="57">
        <v>1</v>
      </c>
      <c r="G64" s="57"/>
      <c r="H64" s="57"/>
      <c r="I64" s="57"/>
      <c r="J64" s="57">
        <f t="shared" si="9"/>
        <v>1</v>
      </c>
      <c r="K64" s="57"/>
      <c r="L64" s="57"/>
      <c r="M64" s="58"/>
      <c r="N64" s="59"/>
      <c r="O64" s="73"/>
    </row>
    <row r="65" spans="1:15" s="8" customFormat="1" ht="43.2" collapsed="1" x14ac:dyDescent="0.3">
      <c r="A65" s="52">
        <v>9125</v>
      </c>
      <c r="B65" s="53" t="s">
        <v>21</v>
      </c>
      <c r="C65" s="72" t="s">
        <v>136</v>
      </c>
      <c r="D65" s="75" t="s">
        <v>137</v>
      </c>
      <c r="E65" s="63" t="s">
        <v>36</v>
      </c>
      <c r="K65" s="57"/>
      <c r="L65" s="57">
        <f>SUM(J66:J69)</f>
        <v>11.200000000000001</v>
      </c>
      <c r="M65" s="58">
        <v>11.200000000000001</v>
      </c>
      <c r="N65" s="59"/>
      <c r="O65" s="73">
        <f>+ROUND(M65*N65,2)</f>
        <v>0</v>
      </c>
    </row>
    <row r="66" spans="1:15" s="8" customFormat="1" x14ac:dyDescent="0.3">
      <c r="A66" s="52">
        <v>9126</v>
      </c>
      <c r="B66" s="53"/>
      <c r="C66" s="72"/>
      <c r="D66" s="74" t="s">
        <v>129</v>
      </c>
      <c r="E66" s="63"/>
      <c r="F66" s="57">
        <v>1</v>
      </c>
      <c r="G66" s="57">
        <v>3.2</v>
      </c>
      <c r="H66" s="57"/>
      <c r="I66" s="57"/>
      <c r="J66" s="57">
        <f t="shared" ref="J66:J69" si="10">PRODUCT(F66:I66)</f>
        <v>3.2</v>
      </c>
      <c r="K66" s="57"/>
      <c r="L66" s="57"/>
      <c r="M66" s="58"/>
      <c r="N66" s="59"/>
      <c r="O66" s="73"/>
    </row>
    <row r="67" spans="1:15" s="8" customFormat="1" x14ac:dyDescent="0.3">
      <c r="A67" s="52">
        <v>9127</v>
      </c>
      <c r="B67" s="53"/>
      <c r="C67" s="72"/>
      <c r="D67" s="74" t="s">
        <v>130</v>
      </c>
      <c r="E67" s="63"/>
      <c r="F67" s="57">
        <v>1</v>
      </c>
      <c r="G67" s="57">
        <v>3.2</v>
      </c>
      <c r="H67" s="57"/>
      <c r="I67" s="57"/>
      <c r="J67" s="57">
        <f t="shared" si="10"/>
        <v>3.2</v>
      </c>
      <c r="K67" s="57"/>
      <c r="L67" s="57"/>
      <c r="M67" s="58"/>
      <c r="N67" s="59"/>
      <c r="O67" s="73"/>
    </row>
    <row r="68" spans="1:15" s="8" customFormat="1" x14ac:dyDescent="0.3">
      <c r="A68" s="52">
        <v>9128</v>
      </c>
      <c r="B68" s="53"/>
      <c r="C68" s="72"/>
      <c r="D68" s="74" t="s">
        <v>131</v>
      </c>
      <c r="E68" s="63"/>
      <c r="F68" s="57">
        <v>1</v>
      </c>
      <c r="G68" s="57">
        <v>3.2</v>
      </c>
      <c r="H68" s="57"/>
      <c r="I68" s="57"/>
      <c r="J68" s="57">
        <f t="shared" si="10"/>
        <v>3.2</v>
      </c>
      <c r="K68" s="57"/>
      <c r="L68" s="57"/>
      <c r="M68" s="58"/>
      <c r="N68" s="59"/>
      <c r="O68" s="73"/>
    </row>
    <row r="69" spans="1:15" s="8" customFormat="1" x14ac:dyDescent="0.3">
      <c r="A69" s="52">
        <v>9129</v>
      </c>
      <c r="B69" s="53"/>
      <c r="C69" s="72"/>
      <c r="D69" s="74" t="s">
        <v>133</v>
      </c>
      <c r="E69" s="63"/>
      <c r="F69" s="57">
        <v>1</v>
      </c>
      <c r="G69" s="57">
        <v>1.6</v>
      </c>
      <c r="H69" s="57"/>
      <c r="I69" s="57"/>
      <c r="J69" s="57">
        <f t="shared" si="10"/>
        <v>1.6</v>
      </c>
      <c r="K69" s="57"/>
      <c r="L69" s="57"/>
      <c r="M69" s="58"/>
      <c r="N69" s="59"/>
      <c r="O69" s="73"/>
    </row>
    <row r="70" spans="1:15" s="8" customFormat="1" ht="115.2" collapsed="1" x14ac:dyDescent="0.3">
      <c r="A70" s="52">
        <v>9130</v>
      </c>
      <c r="B70" s="53" t="s">
        <v>21</v>
      </c>
      <c r="C70" s="72" t="s">
        <v>138</v>
      </c>
      <c r="D70" s="60" t="s">
        <v>46</v>
      </c>
      <c r="E70" s="63" t="s">
        <v>36</v>
      </c>
      <c r="F70" s="57"/>
      <c r="G70" s="57"/>
      <c r="H70" s="57"/>
      <c r="I70" s="57"/>
      <c r="J70" s="57"/>
      <c r="K70" s="57"/>
      <c r="L70" s="57">
        <f>SUM(J71:J71)</f>
        <v>26.12</v>
      </c>
      <c r="M70" s="58">
        <v>26.12</v>
      </c>
      <c r="N70" s="59"/>
      <c r="O70" s="73">
        <f>+ROUND(M70*N70,2)</f>
        <v>0</v>
      </c>
    </row>
    <row r="71" spans="1:15" s="8" customFormat="1" x14ac:dyDescent="0.3">
      <c r="A71" s="52">
        <v>9131</v>
      </c>
      <c r="B71" s="53"/>
      <c r="C71" s="54"/>
      <c r="D71" s="74" t="s">
        <v>125</v>
      </c>
      <c r="E71" s="63"/>
      <c r="F71" s="57">
        <v>1</v>
      </c>
      <c r="G71" s="57">
        <v>26.12</v>
      </c>
      <c r="H71" s="57"/>
      <c r="I71" s="57"/>
      <c r="J71" s="57">
        <f t="shared" ref="J71" si="11">PRODUCT(F71:I71)</f>
        <v>26.12</v>
      </c>
      <c r="K71" s="57"/>
      <c r="L71" s="57"/>
      <c r="M71" s="66"/>
      <c r="N71" s="67"/>
      <c r="O71" s="67"/>
    </row>
    <row r="72" spans="1:15" s="8" customFormat="1" ht="15.6" x14ac:dyDescent="0.3">
      <c r="A72" s="52">
        <v>9272</v>
      </c>
      <c r="B72" s="53" t="s">
        <v>21</v>
      </c>
      <c r="C72" s="54" t="s">
        <v>230</v>
      </c>
      <c r="D72" s="80" t="s">
        <v>231</v>
      </c>
      <c r="E72" s="69"/>
      <c r="F72" s="70"/>
      <c r="G72" s="70"/>
      <c r="H72" s="70"/>
      <c r="I72" s="70"/>
      <c r="J72" s="70"/>
      <c r="K72" s="70"/>
      <c r="L72" s="70"/>
      <c r="M72" s="66"/>
      <c r="N72" s="67"/>
      <c r="O72" s="67"/>
    </row>
    <row r="73" spans="1:15" s="8" customFormat="1" x14ac:dyDescent="0.3">
      <c r="A73" s="52">
        <v>9273</v>
      </c>
      <c r="B73" s="53" t="s">
        <v>21</v>
      </c>
      <c r="C73" s="54" t="s">
        <v>232</v>
      </c>
      <c r="D73" s="55" t="s">
        <v>33</v>
      </c>
      <c r="E73" s="63"/>
      <c r="F73" s="57"/>
      <c r="G73" s="57"/>
      <c r="H73" s="57"/>
      <c r="I73" s="57"/>
      <c r="J73" s="57"/>
      <c r="K73" s="57"/>
      <c r="L73" s="57"/>
      <c r="M73" s="66"/>
      <c r="N73" s="67"/>
      <c r="O73" s="67"/>
    </row>
    <row r="74" spans="1:15" s="8" customFormat="1" ht="72" collapsed="1" x14ac:dyDescent="0.3">
      <c r="A74" s="52">
        <v>9274</v>
      </c>
      <c r="B74" s="53" t="s">
        <v>21</v>
      </c>
      <c r="C74" s="72" t="s">
        <v>233</v>
      </c>
      <c r="D74" s="60" t="s">
        <v>35</v>
      </c>
      <c r="E74" s="63" t="s">
        <v>36</v>
      </c>
      <c r="F74" s="57">
        <v>1</v>
      </c>
      <c r="G74" s="57"/>
      <c r="H74" s="57"/>
      <c r="I74" s="57"/>
      <c r="J74" s="57"/>
      <c r="K74" s="57"/>
      <c r="L74" s="57">
        <f>SUM(J75:J76)</f>
        <v>425.58000000000004</v>
      </c>
      <c r="M74" s="58">
        <v>425.58000000000004</v>
      </c>
      <c r="N74" s="59"/>
      <c r="O74" s="73">
        <f>+ROUND(M74*N74,2)</f>
        <v>0</v>
      </c>
    </row>
    <row r="75" spans="1:15" s="8" customFormat="1" x14ac:dyDescent="0.3">
      <c r="A75" s="52">
        <v>9275</v>
      </c>
      <c r="B75" s="53"/>
      <c r="C75" s="72"/>
      <c r="D75" s="76" t="s">
        <v>234</v>
      </c>
      <c r="E75" s="56"/>
      <c r="F75" s="57">
        <v>1</v>
      </c>
      <c r="G75" s="57">
        <v>334.14600000000002</v>
      </c>
      <c r="H75" s="57"/>
      <c r="I75" s="57"/>
      <c r="J75" s="57">
        <f>PRODUCT(F75:I75)</f>
        <v>334.14600000000002</v>
      </c>
      <c r="K75" s="57"/>
      <c r="L75" s="57"/>
      <c r="M75" s="58"/>
      <c r="N75" s="59"/>
      <c r="O75" s="73"/>
    </row>
    <row r="76" spans="1:15" s="8" customFormat="1" x14ac:dyDescent="0.3">
      <c r="A76" s="52">
        <v>9276</v>
      </c>
      <c r="B76" s="53"/>
      <c r="C76" s="72"/>
      <c r="D76" s="76" t="s">
        <v>235</v>
      </c>
      <c r="E76" s="56"/>
      <c r="F76" s="57">
        <v>1</v>
      </c>
      <c r="G76" s="57">
        <v>91.433999999999997</v>
      </c>
      <c r="H76" s="57"/>
      <c r="I76" s="57"/>
      <c r="J76" s="57">
        <f>PRODUCT(F76:I76)</f>
        <v>91.433999999999997</v>
      </c>
      <c r="K76" s="57"/>
      <c r="L76" s="57"/>
      <c r="M76" s="58"/>
      <c r="N76" s="59"/>
      <c r="O76" s="73"/>
    </row>
    <row r="77" spans="1:15" s="8" customFormat="1" ht="57.6" x14ac:dyDescent="0.3">
      <c r="A77" s="52">
        <v>9277</v>
      </c>
      <c r="B77" s="53" t="s">
        <v>21</v>
      </c>
      <c r="C77" s="72" t="s">
        <v>236</v>
      </c>
      <c r="D77" s="60" t="s">
        <v>237</v>
      </c>
      <c r="E77" s="63" t="s">
        <v>36</v>
      </c>
      <c r="F77" s="57">
        <v>1</v>
      </c>
      <c r="G77" s="57">
        <v>585.99199999999996</v>
      </c>
      <c r="H77" s="57"/>
      <c r="I77" s="57"/>
      <c r="J77" s="57">
        <f t="shared" ref="J77:J78" si="12">PRODUCT(F77:I77)</f>
        <v>585.99199999999996</v>
      </c>
      <c r="K77" s="57"/>
      <c r="L77" s="57">
        <f>+J77</f>
        <v>585.99199999999996</v>
      </c>
      <c r="M77" s="58">
        <v>585.99199999999996</v>
      </c>
      <c r="N77" s="59"/>
      <c r="O77" s="73">
        <f>+ROUND(M77*N77,2)</f>
        <v>0</v>
      </c>
    </row>
    <row r="78" spans="1:15" s="8" customFormat="1" ht="43.2" x14ac:dyDescent="0.3">
      <c r="A78" s="52">
        <v>9278</v>
      </c>
      <c r="B78" s="53" t="s">
        <v>21</v>
      </c>
      <c r="C78" s="72" t="s">
        <v>238</v>
      </c>
      <c r="D78" s="60" t="s">
        <v>239</v>
      </c>
      <c r="E78" s="63" t="s">
        <v>36</v>
      </c>
      <c r="F78" s="57">
        <v>1</v>
      </c>
      <c r="G78" s="57">
        <v>163.899</v>
      </c>
      <c r="H78" s="57"/>
      <c r="I78" s="57"/>
      <c r="J78" s="57">
        <f t="shared" si="12"/>
        <v>163.899</v>
      </c>
      <c r="K78" s="57"/>
      <c r="L78" s="57">
        <f>+J78</f>
        <v>163.899</v>
      </c>
      <c r="M78" s="58">
        <v>163.899</v>
      </c>
      <c r="N78" s="59"/>
      <c r="O78" s="73">
        <f>+ROUND(M78*N78,2)</f>
        <v>0</v>
      </c>
    </row>
    <row r="79" spans="1:15" s="8" customFormat="1" ht="115.2" collapsed="1" x14ac:dyDescent="0.3">
      <c r="A79" s="52">
        <v>9279</v>
      </c>
      <c r="B79" s="53" t="s">
        <v>21</v>
      </c>
      <c r="C79" s="72" t="s">
        <v>240</v>
      </c>
      <c r="D79" s="60" t="s">
        <v>44</v>
      </c>
      <c r="E79" s="63" t="s">
        <v>36</v>
      </c>
      <c r="F79" s="57"/>
      <c r="G79" s="57"/>
      <c r="H79" s="57"/>
      <c r="I79" s="57"/>
      <c r="J79" s="57"/>
      <c r="K79" s="57"/>
      <c r="L79" s="57">
        <f>SUM(J80:J87)</f>
        <v>475.58500000000004</v>
      </c>
      <c r="M79" s="58">
        <v>475.58500000000004</v>
      </c>
      <c r="N79" s="59"/>
      <c r="O79" s="73">
        <f>+ROUND(M79*N79,2)</f>
        <v>0</v>
      </c>
    </row>
    <row r="80" spans="1:15" s="8" customFormat="1" ht="17.25" customHeight="1" x14ac:dyDescent="0.3">
      <c r="A80" s="52">
        <v>9280</v>
      </c>
      <c r="B80" s="53"/>
      <c r="C80" s="54"/>
      <c r="D80" s="74" t="s">
        <v>241</v>
      </c>
      <c r="E80" s="63"/>
      <c r="F80" s="57">
        <v>1</v>
      </c>
      <c r="G80" s="57">
        <v>56.015999999999998</v>
      </c>
      <c r="H80" s="57"/>
      <c r="I80" s="57">
        <v>3.5</v>
      </c>
      <c r="J80" s="57">
        <f t="shared" ref="J80:J87" si="13">PRODUCT(F80:I80)</f>
        <v>196.05599999999998</v>
      </c>
      <c r="K80" s="57"/>
      <c r="L80" s="57"/>
      <c r="M80" s="66"/>
      <c r="N80" s="67"/>
      <c r="O80" s="67"/>
    </row>
    <row r="81" spans="1:15" s="8" customFormat="1" x14ac:dyDescent="0.3">
      <c r="A81" s="52">
        <v>9281</v>
      </c>
      <c r="B81" s="53"/>
      <c r="C81" s="54"/>
      <c r="D81" s="74" t="s">
        <v>242</v>
      </c>
      <c r="E81" s="63"/>
      <c r="F81" s="57">
        <v>1</v>
      </c>
      <c r="G81" s="57">
        <v>16.291</v>
      </c>
      <c r="H81" s="57"/>
      <c r="I81" s="57">
        <v>3.5</v>
      </c>
      <c r="J81" s="57">
        <f t="shared" si="13"/>
        <v>57.018500000000003</v>
      </c>
      <c r="K81" s="57"/>
      <c r="L81" s="57"/>
      <c r="M81" s="66"/>
      <c r="N81" s="67"/>
      <c r="O81" s="67"/>
    </row>
    <row r="82" spans="1:15" s="8" customFormat="1" x14ac:dyDescent="0.3">
      <c r="A82" s="52">
        <v>9282</v>
      </c>
      <c r="B82" s="53"/>
      <c r="C82" s="54"/>
      <c r="D82" s="74" t="s">
        <v>243</v>
      </c>
      <c r="E82" s="63"/>
      <c r="F82" s="57">
        <v>2</v>
      </c>
      <c r="G82" s="57">
        <v>5.6680000000000001</v>
      </c>
      <c r="H82" s="57"/>
      <c r="I82" s="57">
        <v>3.5</v>
      </c>
      <c r="J82" s="57">
        <f t="shared" si="13"/>
        <v>39.676000000000002</v>
      </c>
      <c r="K82" s="57"/>
      <c r="L82" s="57"/>
      <c r="M82" s="66"/>
      <c r="N82" s="67"/>
      <c r="O82" s="67"/>
    </row>
    <row r="83" spans="1:15" s="8" customFormat="1" x14ac:dyDescent="0.3">
      <c r="A83" s="52">
        <v>9283</v>
      </c>
      <c r="B83" s="53"/>
      <c r="C83" s="54"/>
      <c r="D83" s="74" t="s">
        <v>244</v>
      </c>
      <c r="E83" s="63"/>
      <c r="F83" s="57">
        <v>1</v>
      </c>
      <c r="G83" s="57">
        <v>12.791</v>
      </c>
      <c r="H83" s="57"/>
      <c r="I83" s="57">
        <v>2.5</v>
      </c>
      <c r="J83" s="57">
        <f t="shared" si="13"/>
        <v>31.977499999999999</v>
      </c>
      <c r="K83" s="57"/>
      <c r="L83" s="57"/>
      <c r="M83" s="66"/>
      <c r="N83" s="67"/>
      <c r="O83" s="67"/>
    </row>
    <row r="84" spans="1:15" s="8" customFormat="1" x14ac:dyDescent="0.3">
      <c r="A84" s="52">
        <v>9284</v>
      </c>
      <c r="B84" s="53"/>
      <c r="C84" s="54"/>
      <c r="D84" s="74" t="s">
        <v>245</v>
      </c>
      <c r="E84" s="63"/>
      <c r="F84" s="57">
        <v>1</v>
      </c>
      <c r="G84" s="57">
        <v>6.07</v>
      </c>
      <c r="H84" s="57"/>
      <c r="I84" s="57">
        <v>3.5</v>
      </c>
      <c r="J84" s="57">
        <f t="shared" si="13"/>
        <v>21.245000000000001</v>
      </c>
      <c r="K84" s="57"/>
      <c r="L84" s="57"/>
      <c r="M84" s="66"/>
      <c r="N84" s="67"/>
      <c r="O84" s="67"/>
    </row>
    <row r="85" spans="1:15" s="8" customFormat="1" x14ac:dyDescent="0.3">
      <c r="A85" s="52">
        <v>9285</v>
      </c>
      <c r="B85" s="53"/>
      <c r="C85" s="54"/>
      <c r="D85" s="74" t="s">
        <v>246</v>
      </c>
      <c r="E85" s="63"/>
      <c r="F85" s="57">
        <v>1</v>
      </c>
      <c r="G85" s="57">
        <v>8.7919999999999998</v>
      </c>
      <c r="H85" s="57"/>
      <c r="I85" s="57">
        <v>3.5</v>
      </c>
      <c r="J85" s="57">
        <f t="shared" si="13"/>
        <v>30.771999999999998</v>
      </c>
      <c r="K85" s="57"/>
      <c r="L85" s="57"/>
      <c r="M85" s="66"/>
      <c r="N85" s="67"/>
      <c r="O85" s="67"/>
    </row>
    <row r="86" spans="1:15" s="8" customFormat="1" x14ac:dyDescent="0.3">
      <c r="A86" s="52">
        <v>9286</v>
      </c>
      <c r="B86" s="53"/>
      <c r="C86" s="54"/>
      <c r="D86" s="74" t="s">
        <v>247</v>
      </c>
      <c r="E86" s="63"/>
      <c r="F86" s="57">
        <v>1</v>
      </c>
      <c r="G86" s="57">
        <v>4.9249999999999998</v>
      </c>
      <c r="H86" s="57"/>
      <c r="I86" s="57">
        <v>3.5</v>
      </c>
      <c r="J86" s="57">
        <f t="shared" si="13"/>
        <v>17.237500000000001</v>
      </c>
      <c r="K86" s="57"/>
      <c r="L86" s="57"/>
      <c r="M86" s="66"/>
      <c r="N86" s="67"/>
      <c r="O86" s="67"/>
    </row>
    <row r="87" spans="1:15" s="8" customFormat="1" x14ac:dyDescent="0.3">
      <c r="A87" s="52">
        <v>9287</v>
      </c>
      <c r="B87" s="53"/>
      <c r="C87" s="54"/>
      <c r="D87" s="74" t="s">
        <v>248</v>
      </c>
      <c r="E87" s="63"/>
      <c r="F87" s="57">
        <v>1</v>
      </c>
      <c r="G87" s="57">
        <v>23.315000000000001</v>
      </c>
      <c r="H87" s="57"/>
      <c r="I87" s="57">
        <v>3.5</v>
      </c>
      <c r="J87" s="57">
        <f t="shared" si="13"/>
        <v>81.602500000000006</v>
      </c>
      <c r="K87" s="57"/>
      <c r="L87" s="57"/>
      <c r="M87" s="66"/>
      <c r="N87" s="67"/>
      <c r="O87" s="67"/>
    </row>
    <row r="88" spans="1:15" s="8" customFormat="1" ht="86.4" x14ac:dyDescent="0.3">
      <c r="A88" s="52">
        <v>9288</v>
      </c>
      <c r="B88" s="53" t="s">
        <v>21</v>
      </c>
      <c r="C88" s="72" t="s">
        <v>249</v>
      </c>
      <c r="D88" s="60" t="s">
        <v>250</v>
      </c>
      <c r="E88" s="63"/>
      <c r="F88" s="57"/>
      <c r="G88" s="57"/>
      <c r="H88" s="57"/>
      <c r="I88" s="57"/>
      <c r="J88" s="57"/>
      <c r="K88" s="57"/>
      <c r="L88" s="57"/>
      <c r="M88" s="58"/>
      <c r="N88" s="59"/>
      <c r="O88" s="73"/>
    </row>
    <row r="89" spans="1:15" s="8" customFormat="1" ht="43.2" x14ac:dyDescent="0.3">
      <c r="A89" s="52">
        <v>9289</v>
      </c>
      <c r="B89" s="53" t="s">
        <v>21</v>
      </c>
      <c r="C89" s="72" t="s">
        <v>251</v>
      </c>
      <c r="D89" s="75" t="s">
        <v>252</v>
      </c>
      <c r="E89" s="63" t="s">
        <v>36</v>
      </c>
      <c r="F89" s="57">
        <v>1</v>
      </c>
      <c r="G89" s="57">
        <f>36.946+221.305</f>
        <v>258.25099999999998</v>
      </c>
      <c r="H89" s="57"/>
      <c r="I89" s="57"/>
      <c r="J89" s="57">
        <f>PRODUCT(F89:I89)</f>
        <v>258.25099999999998</v>
      </c>
      <c r="K89" s="57"/>
      <c r="L89" s="57">
        <f>+J89</f>
        <v>258.25099999999998</v>
      </c>
      <c r="M89" s="58">
        <v>258.25099999999998</v>
      </c>
      <c r="N89" s="59"/>
      <c r="O89" s="73">
        <f t="shared" ref="O89:O90" si="14">+ROUND(M89*N89,2)</f>
        <v>0</v>
      </c>
    </row>
    <row r="90" spans="1:15" s="8" customFormat="1" ht="43.2" x14ac:dyDescent="0.3">
      <c r="A90" s="52">
        <v>9290</v>
      </c>
      <c r="B90" s="53" t="s">
        <v>21</v>
      </c>
      <c r="C90" s="72" t="s">
        <v>253</v>
      </c>
      <c r="D90" s="75" t="s">
        <v>254</v>
      </c>
      <c r="E90" s="63" t="s">
        <v>36</v>
      </c>
      <c r="F90" s="57">
        <v>1</v>
      </c>
      <c r="G90" s="57">
        <v>58.536000000000001</v>
      </c>
      <c r="H90" s="57"/>
      <c r="I90" s="57"/>
      <c r="J90" s="57">
        <f>PRODUCT(F90:I90)</f>
        <v>58.536000000000001</v>
      </c>
      <c r="K90" s="57"/>
      <c r="L90" s="57">
        <f>+J90</f>
        <v>58.536000000000001</v>
      </c>
      <c r="M90" s="58">
        <v>58.536000000000001</v>
      </c>
      <c r="N90" s="59"/>
      <c r="O90" s="73">
        <f t="shared" si="14"/>
        <v>0</v>
      </c>
    </row>
    <row r="91" spans="1:15" s="8" customFormat="1" ht="115.2" x14ac:dyDescent="0.3">
      <c r="A91" s="52">
        <v>9291</v>
      </c>
      <c r="B91" s="53" t="s">
        <v>21</v>
      </c>
      <c r="C91" s="72" t="s">
        <v>255</v>
      </c>
      <c r="D91" s="60" t="s">
        <v>46</v>
      </c>
      <c r="E91" s="63" t="s">
        <v>36</v>
      </c>
      <c r="F91" s="57">
        <v>1</v>
      </c>
      <c r="G91" s="57">
        <f>1111.237-221.305</f>
        <v>889.93200000000002</v>
      </c>
      <c r="H91" s="57"/>
      <c r="I91" s="57"/>
      <c r="J91" s="57">
        <f>PRODUCT(F91:I91)</f>
        <v>889.93200000000002</v>
      </c>
      <c r="K91" s="57"/>
      <c r="L91" s="57">
        <f>+J91</f>
        <v>889.93200000000002</v>
      </c>
      <c r="M91" s="58">
        <v>889.93200000000002</v>
      </c>
      <c r="N91" s="59"/>
      <c r="O91" s="73">
        <f>+ROUND(M91*N91,2)</f>
        <v>0</v>
      </c>
    </row>
    <row r="92" spans="1:15" s="8" customFormat="1" ht="43.2" x14ac:dyDescent="0.3">
      <c r="A92" s="52">
        <v>9292</v>
      </c>
      <c r="B92" s="53" t="s">
        <v>21</v>
      </c>
      <c r="C92" s="72" t="s">
        <v>256</v>
      </c>
      <c r="D92" s="60" t="s">
        <v>257</v>
      </c>
      <c r="E92" s="63" t="s">
        <v>89</v>
      </c>
      <c r="F92" s="57">
        <v>3</v>
      </c>
      <c r="G92" s="57"/>
      <c r="H92" s="57"/>
      <c r="I92" s="57"/>
      <c r="J92" s="57">
        <f>PRODUCT(F92:I92)</f>
        <v>3</v>
      </c>
      <c r="K92" s="57"/>
      <c r="L92" s="57">
        <f>+J92</f>
        <v>3</v>
      </c>
      <c r="M92" s="58">
        <v>3</v>
      </c>
      <c r="N92" s="59"/>
      <c r="O92" s="73">
        <f>+ROUND(M92*N92,2)</f>
        <v>0</v>
      </c>
    </row>
    <row r="93" spans="1:15" s="8" customFormat="1" ht="57.6" x14ac:dyDescent="0.3">
      <c r="A93" s="52">
        <v>9293</v>
      </c>
      <c r="B93" s="53" t="s">
        <v>21</v>
      </c>
      <c r="C93" s="72" t="s">
        <v>258</v>
      </c>
      <c r="D93" s="60" t="s">
        <v>259</v>
      </c>
      <c r="E93" s="63"/>
      <c r="F93" s="57"/>
      <c r="G93" s="57"/>
      <c r="H93" s="57"/>
      <c r="I93" s="57"/>
      <c r="J93" s="57"/>
      <c r="K93" s="57"/>
      <c r="L93" s="57"/>
      <c r="M93" s="58"/>
      <c r="N93" s="59"/>
      <c r="O93" s="73"/>
    </row>
    <row r="94" spans="1:15" s="8" customFormat="1" x14ac:dyDescent="0.3">
      <c r="A94" s="52">
        <v>9294</v>
      </c>
      <c r="B94" s="53" t="s">
        <v>21</v>
      </c>
      <c r="C94" s="72" t="s">
        <v>260</v>
      </c>
      <c r="D94" s="60" t="s">
        <v>261</v>
      </c>
      <c r="E94" s="63" t="s">
        <v>89</v>
      </c>
      <c r="F94" s="57">
        <v>15</v>
      </c>
      <c r="G94" s="57"/>
      <c r="H94" s="57"/>
      <c r="I94" s="57"/>
      <c r="J94" s="57">
        <f t="shared" ref="J94:J102" si="15">PRODUCT(F94:I94)</f>
        <v>15</v>
      </c>
      <c r="K94" s="57"/>
      <c r="L94" s="57">
        <f t="shared" ref="L94:L95" si="16">+J94</f>
        <v>15</v>
      </c>
      <c r="M94" s="58">
        <v>15</v>
      </c>
      <c r="N94" s="59"/>
      <c r="O94" s="73">
        <f>+ROUND(M94*N94,2)</f>
        <v>0</v>
      </c>
    </row>
    <row r="95" spans="1:15" s="8" customFormat="1" x14ac:dyDescent="0.3">
      <c r="A95" s="52">
        <v>9295</v>
      </c>
      <c r="B95" s="53" t="s">
        <v>21</v>
      </c>
      <c r="C95" s="72" t="s">
        <v>262</v>
      </c>
      <c r="D95" s="60" t="s">
        <v>263</v>
      </c>
      <c r="E95" s="63" t="s">
        <v>89</v>
      </c>
      <c r="F95" s="57">
        <v>4</v>
      </c>
      <c r="G95" s="57"/>
      <c r="H95" s="57"/>
      <c r="I95" s="57"/>
      <c r="J95" s="57">
        <f t="shared" si="15"/>
        <v>4</v>
      </c>
      <c r="K95" s="57"/>
      <c r="L95" s="57">
        <f t="shared" si="16"/>
        <v>4</v>
      </c>
      <c r="M95" s="58">
        <v>4</v>
      </c>
      <c r="N95" s="59"/>
      <c r="O95" s="73">
        <f t="shared" ref="O95:O102" si="17">+ROUND(M95*N95,2)</f>
        <v>0</v>
      </c>
    </row>
    <row r="96" spans="1:15" s="8" customFormat="1" ht="121.5" customHeight="1" x14ac:dyDescent="0.3">
      <c r="A96" s="52">
        <v>9296</v>
      </c>
      <c r="B96" s="53" t="s">
        <v>21</v>
      </c>
      <c r="C96" s="72" t="s">
        <v>264</v>
      </c>
      <c r="D96" s="60" t="s">
        <v>265</v>
      </c>
      <c r="E96" s="63" t="s">
        <v>36</v>
      </c>
      <c r="F96" s="57">
        <v>1</v>
      </c>
      <c r="G96" s="57">
        <v>63.424999999999997</v>
      </c>
      <c r="H96" s="57"/>
      <c r="I96" s="57">
        <v>4.2</v>
      </c>
      <c r="J96" s="57">
        <f t="shared" si="15"/>
        <v>266.38499999999999</v>
      </c>
      <c r="K96" s="57"/>
      <c r="L96" s="57">
        <f>+J96</f>
        <v>266.38499999999999</v>
      </c>
      <c r="M96" s="58">
        <v>266.38499999999999</v>
      </c>
      <c r="N96" s="59"/>
      <c r="O96" s="73">
        <f t="shared" si="17"/>
        <v>0</v>
      </c>
    </row>
    <row r="97" spans="1:15" s="8" customFormat="1" ht="43.2" x14ac:dyDescent="0.3">
      <c r="A97" s="52">
        <v>9297</v>
      </c>
      <c r="B97" s="53" t="s">
        <v>21</v>
      </c>
      <c r="C97" s="72" t="s">
        <v>266</v>
      </c>
      <c r="D97" s="60" t="s">
        <v>267</v>
      </c>
      <c r="E97" s="63" t="s">
        <v>36</v>
      </c>
      <c r="F97" s="57">
        <v>1</v>
      </c>
      <c r="G97" s="57">
        <v>109.67700000000001</v>
      </c>
      <c r="H97" s="57"/>
      <c r="I97" s="57"/>
      <c r="J97" s="57">
        <f t="shared" si="15"/>
        <v>109.67700000000001</v>
      </c>
      <c r="K97" s="57"/>
      <c r="L97" s="57">
        <f t="shared" ref="L97:L102" si="18">+J97</f>
        <v>109.67700000000001</v>
      </c>
      <c r="M97" s="58">
        <v>109.67700000000001</v>
      </c>
      <c r="N97" s="59"/>
      <c r="O97" s="73">
        <f t="shared" si="17"/>
        <v>0</v>
      </c>
    </row>
    <row r="98" spans="1:15" s="8" customFormat="1" ht="43.2" x14ac:dyDescent="0.3">
      <c r="A98" s="52">
        <v>9298</v>
      </c>
      <c r="B98" s="53" t="s">
        <v>21</v>
      </c>
      <c r="C98" s="72" t="s">
        <v>268</v>
      </c>
      <c r="D98" s="60" t="s">
        <v>269</v>
      </c>
      <c r="E98" s="63" t="s">
        <v>36</v>
      </c>
      <c r="F98" s="57">
        <v>1</v>
      </c>
      <c r="G98" s="57">
        <v>76.594999999999999</v>
      </c>
      <c r="H98" s="57"/>
      <c r="I98" s="57"/>
      <c r="J98" s="57">
        <f t="shared" si="15"/>
        <v>76.594999999999999</v>
      </c>
      <c r="K98" s="57"/>
      <c r="L98" s="57">
        <f t="shared" si="18"/>
        <v>76.594999999999999</v>
      </c>
      <c r="M98" s="58">
        <v>76.594999999999999</v>
      </c>
      <c r="N98" s="59"/>
      <c r="O98" s="73">
        <f t="shared" si="17"/>
        <v>0</v>
      </c>
    </row>
    <row r="99" spans="1:15" s="8" customFormat="1" ht="43.2" x14ac:dyDescent="0.3">
      <c r="A99" s="52">
        <v>9299</v>
      </c>
      <c r="B99" s="53" t="s">
        <v>21</v>
      </c>
      <c r="C99" s="72" t="s">
        <v>270</v>
      </c>
      <c r="D99" s="60" t="s">
        <v>271</v>
      </c>
      <c r="E99" s="63" t="s">
        <v>36</v>
      </c>
      <c r="F99" s="57">
        <v>1</v>
      </c>
      <c r="G99" s="57">
        <v>123.339</v>
      </c>
      <c r="H99" s="57"/>
      <c r="I99" s="57"/>
      <c r="J99" s="57">
        <f t="shared" si="15"/>
        <v>123.339</v>
      </c>
      <c r="K99" s="57"/>
      <c r="L99" s="57">
        <f t="shared" si="18"/>
        <v>123.339</v>
      </c>
      <c r="M99" s="58">
        <v>123.339</v>
      </c>
      <c r="N99" s="59"/>
      <c r="O99" s="73">
        <f t="shared" si="17"/>
        <v>0</v>
      </c>
    </row>
    <row r="100" spans="1:15" s="8" customFormat="1" ht="43.2" x14ac:dyDescent="0.3">
      <c r="A100" s="52">
        <v>9300</v>
      </c>
      <c r="B100" s="53" t="s">
        <v>21</v>
      </c>
      <c r="C100" s="72" t="s">
        <v>272</v>
      </c>
      <c r="D100" s="60" t="s">
        <v>273</v>
      </c>
      <c r="E100" s="63" t="s">
        <v>36</v>
      </c>
      <c r="F100" s="57">
        <v>1</v>
      </c>
      <c r="G100" s="57">
        <v>56.445</v>
      </c>
      <c r="H100" s="57"/>
      <c r="I100" s="57"/>
      <c r="J100" s="57">
        <f t="shared" si="15"/>
        <v>56.445</v>
      </c>
      <c r="K100" s="57"/>
      <c r="L100" s="57">
        <f t="shared" si="18"/>
        <v>56.445</v>
      </c>
      <c r="M100" s="58">
        <v>56.445</v>
      </c>
      <c r="N100" s="59"/>
      <c r="O100" s="73">
        <f t="shared" si="17"/>
        <v>0</v>
      </c>
    </row>
    <row r="101" spans="1:15" s="8" customFormat="1" ht="48" customHeight="1" x14ac:dyDescent="0.3">
      <c r="A101" s="52">
        <v>9301</v>
      </c>
      <c r="B101" s="53" t="s">
        <v>21</v>
      </c>
      <c r="C101" s="72" t="s">
        <v>274</v>
      </c>
      <c r="D101" s="60" t="s">
        <v>275</v>
      </c>
      <c r="E101" s="63" t="s">
        <v>36</v>
      </c>
      <c r="F101" s="57">
        <v>1</v>
      </c>
      <c r="G101" s="57">
        <v>201.98699999999999</v>
      </c>
      <c r="H101" s="57"/>
      <c r="I101" s="57"/>
      <c r="J101" s="57">
        <f t="shared" si="15"/>
        <v>201.98699999999999</v>
      </c>
      <c r="K101" s="57"/>
      <c r="L101" s="57">
        <f t="shared" si="18"/>
        <v>201.98699999999999</v>
      </c>
      <c r="M101" s="58">
        <v>201.98699999999999</v>
      </c>
      <c r="N101" s="59"/>
      <c r="O101" s="73">
        <f t="shared" si="17"/>
        <v>0</v>
      </c>
    </row>
    <row r="102" spans="1:15" s="8" customFormat="1" ht="43.2" x14ac:dyDescent="0.3">
      <c r="A102" s="52">
        <v>9302</v>
      </c>
      <c r="B102" s="53" t="s">
        <v>21</v>
      </c>
      <c r="C102" s="72" t="s">
        <v>276</v>
      </c>
      <c r="D102" s="60" t="s">
        <v>277</v>
      </c>
      <c r="E102" s="63" t="s">
        <v>36</v>
      </c>
      <c r="F102" s="57">
        <v>1</v>
      </c>
      <c r="G102" s="57">
        <v>92.94</v>
      </c>
      <c r="H102" s="57"/>
      <c r="I102" s="57"/>
      <c r="J102" s="57">
        <f t="shared" si="15"/>
        <v>92.94</v>
      </c>
      <c r="K102" s="57"/>
      <c r="L102" s="57">
        <f t="shared" si="18"/>
        <v>92.94</v>
      </c>
      <c r="M102" s="58">
        <v>92.94</v>
      </c>
      <c r="N102" s="59"/>
      <c r="O102" s="73">
        <f t="shared" si="17"/>
        <v>0</v>
      </c>
    </row>
    <row r="103" spans="1:15" s="8" customFormat="1" x14ac:dyDescent="0.3">
      <c r="A103" s="52">
        <v>9505</v>
      </c>
      <c r="B103" s="53" t="s">
        <v>21</v>
      </c>
      <c r="C103" s="54" t="s">
        <v>429</v>
      </c>
      <c r="D103" s="68" t="s">
        <v>430</v>
      </c>
      <c r="E103" s="69"/>
      <c r="F103" s="70"/>
      <c r="G103" s="70"/>
      <c r="H103" s="70"/>
      <c r="I103" s="70"/>
      <c r="J103" s="70"/>
      <c r="K103" s="70"/>
      <c r="L103" s="70"/>
      <c r="M103" s="66"/>
      <c r="N103" s="67"/>
      <c r="O103" s="67"/>
    </row>
    <row r="104" spans="1:15" s="8" customFormat="1" x14ac:dyDescent="0.3">
      <c r="A104" s="52">
        <v>9506</v>
      </c>
      <c r="B104" s="53" t="s">
        <v>21</v>
      </c>
      <c r="C104" s="54" t="s">
        <v>431</v>
      </c>
      <c r="D104" s="55" t="s">
        <v>33</v>
      </c>
      <c r="E104" s="63"/>
      <c r="F104" s="57"/>
      <c r="G104" s="57"/>
      <c r="H104" s="57"/>
      <c r="I104" s="57"/>
      <c r="J104" s="57"/>
      <c r="K104" s="57"/>
      <c r="L104" s="57"/>
      <c r="M104" s="66"/>
      <c r="N104" s="67"/>
      <c r="O104" s="67"/>
    </row>
    <row r="105" spans="1:15" s="8" customFormat="1" ht="72" collapsed="1" x14ac:dyDescent="0.3">
      <c r="A105" s="52">
        <v>9507</v>
      </c>
      <c r="B105" s="53" t="s">
        <v>21</v>
      </c>
      <c r="C105" s="72" t="s">
        <v>432</v>
      </c>
      <c r="D105" s="60" t="s">
        <v>35</v>
      </c>
      <c r="E105" s="63" t="s">
        <v>36</v>
      </c>
      <c r="F105" s="57"/>
      <c r="G105" s="57"/>
      <c r="H105" s="57"/>
      <c r="I105" s="57"/>
      <c r="J105" s="57"/>
      <c r="K105" s="57"/>
      <c r="L105" s="57">
        <f>SUM(J106:J115)</f>
        <v>509.34399999999994</v>
      </c>
      <c r="M105" s="58">
        <v>509.34399999999999</v>
      </c>
      <c r="N105" s="59"/>
      <c r="O105" s="73">
        <f>+ROUND(M105*N105,2)</f>
        <v>0</v>
      </c>
    </row>
    <row r="106" spans="1:15" s="8" customFormat="1" x14ac:dyDescent="0.3">
      <c r="A106" s="52">
        <v>9508</v>
      </c>
      <c r="B106" s="53"/>
      <c r="C106" s="72"/>
      <c r="D106" s="74" t="s">
        <v>433</v>
      </c>
      <c r="E106" s="63"/>
      <c r="F106" s="57">
        <v>1</v>
      </c>
      <c r="G106" s="57">
        <v>71.897999999999996</v>
      </c>
      <c r="H106" s="57"/>
      <c r="I106" s="57"/>
      <c r="J106" s="57">
        <f t="shared" ref="J106:J115" si="19">PRODUCT(F106:I106)</f>
        <v>71.897999999999996</v>
      </c>
      <c r="K106" s="57"/>
      <c r="L106" s="57"/>
      <c r="M106" s="58"/>
      <c r="N106" s="59"/>
      <c r="O106" s="73"/>
    </row>
    <row r="107" spans="1:15" s="8" customFormat="1" x14ac:dyDescent="0.3">
      <c r="A107" s="52">
        <v>9509</v>
      </c>
      <c r="B107" s="53"/>
      <c r="C107" s="72"/>
      <c r="D107" s="74" t="s">
        <v>434</v>
      </c>
      <c r="E107" s="63"/>
      <c r="F107" s="57">
        <v>1</v>
      </c>
      <c r="G107" s="57">
        <v>237.44300000000001</v>
      </c>
      <c r="H107" s="57"/>
      <c r="I107" s="57"/>
      <c r="J107" s="57">
        <f t="shared" si="19"/>
        <v>237.44300000000001</v>
      </c>
      <c r="K107" s="57"/>
      <c r="L107" s="57"/>
      <c r="M107" s="58"/>
      <c r="N107" s="59"/>
      <c r="O107" s="73"/>
    </row>
    <row r="108" spans="1:15" s="8" customFormat="1" x14ac:dyDescent="0.3">
      <c r="A108" s="52">
        <v>9510</v>
      </c>
      <c r="B108" s="53"/>
      <c r="C108" s="72"/>
      <c r="D108" s="74" t="s">
        <v>435</v>
      </c>
      <c r="E108" s="63"/>
      <c r="F108" s="57">
        <v>1</v>
      </c>
      <c r="G108" s="57">
        <v>5.9320000000000004</v>
      </c>
      <c r="H108" s="57"/>
      <c r="I108" s="57"/>
      <c r="J108" s="57">
        <f t="shared" si="19"/>
        <v>5.9320000000000004</v>
      </c>
      <c r="K108" s="57"/>
      <c r="L108" s="57"/>
      <c r="M108" s="58"/>
      <c r="N108" s="59"/>
      <c r="O108" s="73"/>
    </row>
    <row r="109" spans="1:15" s="8" customFormat="1" x14ac:dyDescent="0.3">
      <c r="A109" s="52">
        <v>9511</v>
      </c>
      <c r="B109" s="53"/>
      <c r="C109" s="72"/>
      <c r="D109" s="74" t="s">
        <v>436</v>
      </c>
      <c r="E109" s="63"/>
      <c r="F109" s="57">
        <v>1</v>
      </c>
      <c r="G109" s="57">
        <v>46.075000000000003</v>
      </c>
      <c r="H109" s="57"/>
      <c r="I109" s="57"/>
      <c r="J109" s="57">
        <f t="shared" si="19"/>
        <v>46.075000000000003</v>
      </c>
      <c r="K109" s="57"/>
      <c r="L109" s="57"/>
      <c r="M109" s="58"/>
      <c r="N109" s="59"/>
      <c r="O109" s="73"/>
    </row>
    <row r="110" spans="1:15" s="8" customFormat="1" x14ac:dyDescent="0.3">
      <c r="A110" s="52">
        <v>9512</v>
      </c>
      <c r="B110" s="53"/>
      <c r="C110" s="72"/>
      <c r="D110" s="74" t="s">
        <v>437</v>
      </c>
      <c r="E110" s="63"/>
      <c r="F110" s="57">
        <v>1</v>
      </c>
      <c r="G110" s="57">
        <v>3.78</v>
      </c>
      <c r="H110" s="57"/>
      <c r="I110" s="57"/>
      <c r="J110" s="57">
        <f t="shared" si="19"/>
        <v>3.78</v>
      </c>
      <c r="K110" s="57"/>
      <c r="L110" s="57"/>
      <c r="M110" s="58"/>
      <c r="N110" s="59"/>
      <c r="O110" s="73"/>
    </row>
    <row r="111" spans="1:15" s="8" customFormat="1" x14ac:dyDescent="0.3">
      <c r="A111" s="52">
        <v>9513</v>
      </c>
      <c r="B111" s="53"/>
      <c r="C111" s="72"/>
      <c r="D111" s="74" t="s">
        <v>438</v>
      </c>
      <c r="E111" s="63"/>
      <c r="F111" s="57">
        <v>1</v>
      </c>
      <c r="G111" s="57">
        <v>2.3610000000000002</v>
      </c>
      <c r="H111" s="57"/>
      <c r="I111" s="57"/>
      <c r="J111" s="57">
        <f t="shared" si="19"/>
        <v>2.3610000000000002</v>
      </c>
      <c r="K111" s="57"/>
      <c r="L111" s="57"/>
      <c r="M111" s="58"/>
      <c r="N111" s="59"/>
      <c r="O111" s="73"/>
    </row>
    <row r="112" spans="1:15" s="8" customFormat="1" x14ac:dyDescent="0.3">
      <c r="A112" s="52">
        <v>9514</v>
      </c>
      <c r="B112" s="53"/>
      <c r="C112" s="72"/>
      <c r="D112" s="74" t="s">
        <v>439</v>
      </c>
      <c r="E112" s="63"/>
      <c r="F112" s="57">
        <v>1</v>
      </c>
      <c r="G112" s="57">
        <v>8.952</v>
      </c>
      <c r="H112" s="57"/>
      <c r="I112" s="57"/>
      <c r="J112" s="57">
        <f t="shared" si="19"/>
        <v>8.952</v>
      </c>
      <c r="K112" s="57"/>
      <c r="L112" s="57"/>
      <c r="M112" s="58"/>
      <c r="N112" s="59"/>
      <c r="O112" s="73"/>
    </row>
    <row r="113" spans="1:15" s="8" customFormat="1" x14ac:dyDescent="0.3">
      <c r="A113" s="52">
        <v>9515</v>
      </c>
      <c r="B113" s="53"/>
      <c r="C113" s="72"/>
      <c r="D113" s="74" t="s">
        <v>440</v>
      </c>
      <c r="E113" s="63"/>
      <c r="F113" s="57">
        <v>1</v>
      </c>
      <c r="G113" s="57">
        <v>63.585000000000001</v>
      </c>
      <c r="H113" s="57"/>
      <c r="I113" s="57"/>
      <c r="J113" s="57">
        <f t="shared" si="19"/>
        <v>63.585000000000001</v>
      </c>
      <c r="K113" s="57"/>
      <c r="L113" s="57"/>
      <c r="M113" s="58"/>
      <c r="N113" s="59"/>
      <c r="O113" s="73"/>
    </row>
    <row r="114" spans="1:15" s="8" customFormat="1" x14ac:dyDescent="0.3">
      <c r="A114" s="52">
        <v>9516</v>
      </c>
      <c r="B114" s="53"/>
      <c r="C114" s="72"/>
      <c r="D114" s="74" t="s">
        <v>441</v>
      </c>
      <c r="E114" s="63"/>
      <c r="F114" s="57">
        <v>1</v>
      </c>
      <c r="G114" s="57">
        <v>63.585000000000001</v>
      </c>
      <c r="H114" s="57"/>
      <c r="I114" s="57"/>
      <c r="J114" s="57">
        <f t="shared" si="19"/>
        <v>63.585000000000001</v>
      </c>
      <c r="K114" s="57"/>
      <c r="L114" s="57"/>
      <c r="M114" s="58"/>
      <c r="N114" s="59"/>
      <c r="O114" s="73"/>
    </row>
    <row r="115" spans="1:15" s="8" customFormat="1" x14ac:dyDescent="0.3">
      <c r="A115" s="52">
        <v>9517</v>
      </c>
      <c r="B115" s="53"/>
      <c r="C115" s="72"/>
      <c r="D115" s="74" t="s">
        <v>442</v>
      </c>
      <c r="E115" s="63"/>
      <c r="F115" s="57">
        <v>1</v>
      </c>
      <c r="G115" s="57">
        <v>5.7329999999999997</v>
      </c>
      <c r="H115" s="57"/>
      <c r="I115" s="57"/>
      <c r="J115" s="57">
        <f t="shared" si="19"/>
        <v>5.7329999999999997</v>
      </c>
      <c r="K115" s="57"/>
      <c r="L115" s="57"/>
      <c r="M115" s="66"/>
      <c r="N115" s="67"/>
      <c r="O115" s="67"/>
    </row>
    <row r="116" spans="1:15" s="8" customFormat="1" ht="115.2" collapsed="1" x14ac:dyDescent="0.3">
      <c r="A116" s="52">
        <v>9518</v>
      </c>
      <c r="B116" s="53" t="s">
        <v>21</v>
      </c>
      <c r="C116" s="72" t="s">
        <v>443</v>
      </c>
      <c r="D116" s="60" t="s">
        <v>44</v>
      </c>
      <c r="E116" s="63" t="s">
        <v>36</v>
      </c>
      <c r="K116" s="57"/>
      <c r="L116" s="57">
        <f>SUM(K117:K128)</f>
        <v>775.42729999999995</v>
      </c>
      <c r="M116" s="58">
        <v>775.42700000000002</v>
      </c>
      <c r="N116" s="59"/>
      <c r="O116" s="73">
        <f>+ROUND(M116*N116,2)</f>
        <v>0</v>
      </c>
    </row>
    <row r="117" spans="1:15" s="8" customFormat="1" x14ac:dyDescent="0.3">
      <c r="A117" s="52">
        <v>9519</v>
      </c>
      <c r="B117" s="53"/>
      <c r="C117" s="54"/>
      <c r="D117" s="74" t="s">
        <v>433</v>
      </c>
      <c r="E117" s="63"/>
      <c r="F117" s="57">
        <v>1</v>
      </c>
      <c r="G117" s="57">
        <v>18.053000000000001</v>
      </c>
      <c r="H117" s="57"/>
      <c r="I117" s="57">
        <v>3.8</v>
      </c>
      <c r="J117" s="57">
        <f t="shared" ref="J117:J129" si="20">PRODUCT(F117:I117)</f>
        <v>68.601399999999998</v>
      </c>
      <c r="K117" s="57">
        <f t="shared" ref="K117:K126" si="21">+J117</f>
        <v>68.601399999999998</v>
      </c>
      <c r="L117" s="57"/>
      <c r="M117" s="66"/>
      <c r="N117" s="67"/>
      <c r="O117" s="67"/>
    </row>
    <row r="118" spans="1:15" s="8" customFormat="1" x14ac:dyDescent="0.3">
      <c r="A118" s="52">
        <v>9520</v>
      </c>
      <c r="B118" s="53"/>
      <c r="C118" s="54"/>
      <c r="D118" s="74" t="s">
        <v>434</v>
      </c>
      <c r="E118" s="63"/>
      <c r="F118" s="57">
        <v>1</v>
      </c>
      <c r="G118" s="57">
        <v>89.236000000000004</v>
      </c>
      <c r="H118" s="57"/>
      <c r="I118" s="57">
        <v>3.8</v>
      </c>
      <c r="J118" s="57">
        <f t="shared" si="20"/>
        <v>339.09679999999997</v>
      </c>
      <c r="K118" s="57">
        <f t="shared" si="21"/>
        <v>339.09679999999997</v>
      </c>
      <c r="L118" s="57"/>
      <c r="M118" s="66"/>
      <c r="N118" s="67"/>
      <c r="O118" s="67"/>
    </row>
    <row r="119" spans="1:15" s="8" customFormat="1" x14ac:dyDescent="0.3">
      <c r="A119" s="52">
        <v>9521</v>
      </c>
      <c r="B119" s="53"/>
      <c r="C119" s="54"/>
      <c r="D119" s="74" t="s">
        <v>435</v>
      </c>
      <c r="E119" s="63"/>
      <c r="F119" s="57">
        <v>1</v>
      </c>
      <c r="G119" s="57">
        <f>3.552+5.121</f>
        <v>8.673</v>
      </c>
      <c r="H119" s="57"/>
      <c r="I119" s="57">
        <v>3.8</v>
      </c>
      <c r="J119" s="57">
        <f t="shared" si="20"/>
        <v>32.9574</v>
      </c>
      <c r="K119" s="57">
        <f t="shared" si="21"/>
        <v>32.9574</v>
      </c>
      <c r="L119" s="57"/>
      <c r="M119" s="66"/>
      <c r="N119" s="67"/>
      <c r="O119" s="67"/>
    </row>
    <row r="120" spans="1:15" s="8" customFormat="1" x14ac:dyDescent="0.3">
      <c r="A120" s="52">
        <v>9522</v>
      </c>
      <c r="B120" s="53"/>
      <c r="C120" s="54"/>
      <c r="D120" s="74" t="s">
        <v>436</v>
      </c>
      <c r="E120" s="63"/>
      <c r="F120" s="57">
        <v>1</v>
      </c>
      <c r="G120" s="57">
        <v>4.665</v>
      </c>
      <c r="H120" s="57"/>
      <c r="I120" s="57">
        <v>3.8</v>
      </c>
      <c r="J120" s="57">
        <f t="shared" si="20"/>
        <v>17.727</v>
      </c>
      <c r="K120" s="57">
        <f t="shared" si="21"/>
        <v>17.727</v>
      </c>
      <c r="L120" s="57"/>
      <c r="M120" s="66"/>
      <c r="N120" s="67"/>
      <c r="O120" s="67"/>
    </row>
    <row r="121" spans="1:15" s="8" customFormat="1" x14ac:dyDescent="0.3">
      <c r="A121" s="52">
        <v>9523</v>
      </c>
      <c r="B121" s="53"/>
      <c r="C121" s="54"/>
      <c r="D121" s="74" t="s">
        <v>437</v>
      </c>
      <c r="E121" s="63"/>
      <c r="F121" s="57">
        <v>1</v>
      </c>
      <c r="G121" s="57">
        <v>24.413</v>
      </c>
      <c r="H121" s="57"/>
      <c r="I121" s="57">
        <v>3.8</v>
      </c>
      <c r="J121" s="57">
        <f t="shared" si="20"/>
        <v>92.76939999999999</v>
      </c>
      <c r="K121" s="57">
        <f t="shared" si="21"/>
        <v>92.76939999999999</v>
      </c>
      <c r="L121" s="57"/>
      <c r="M121" s="66"/>
      <c r="N121" s="67"/>
      <c r="O121" s="67"/>
    </row>
    <row r="122" spans="1:15" s="8" customFormat="1" x14ac:dyDescent="0.3">
      <c r="A122" s="52">
        <v>9524</v>
      </c>
      <c r="B122" s="53"/>
      <c r="C122" s="54"/>
      <c r="D122" s="74" t="s">
        <v>438</v>
      </c>
      <c r="E122" s="63"/>
      <c r="F122" s="57">
        <v>1</v>
      </c>
      <c r="G122" s="57">
        <v>1</v>
      </c>
      <c r="H122" s="57"/>
      <c r="I122" s="57">
        <v>3.8</v>
      </c>
      <c r="J122" s="57">
        <f t="shared" si="20"/>
        <v>3.8</v>
      </c>
      <c r="K122" s="57">
        <f t="shared" si="21"/>
        <v>3.8</v>
      </c>
      <c r="L122" s="57"/>
      <c r="M122" s="66"/>
      <c r="N122" s="67"/>
      <c r="O122" s="67"/>
    </row>
    <row r="123" spans="1:15" s="8" customFormat="1" x14ac:dyDescent="0.3">
      <c r="A123" s="52">
        <v>9525</v>
      </c>
      <c r="B123" s="53"/>
      <c r="C123" s="54"/>
      <c r="D123" s="74" t="s">
        <v>439</v>
      </c>
      <c r="E123" s="63"/>
      <c r="F123" s="57">
        <v>1</v>
      </c>
      <c r="G123" s="57">
        <v>3.23</v>
      </c>
      <c r="H123" s="57"/>
      <c r="I123" s="57">
        <v>3.23</v>
      </c>
      <c r="J123" s="57">
        <f t="shared" si="20"/>
        <v>10.4329</v>
      </c>
      <c r="K123" s="57">
        <f t="shared" si="21"/>
        <v>10.4329</v>
      </c>
      <c r="L123" s="57"/>
      <c r="M123" s="66"/>
      <c r="N123" s="67"/>
      <c r="O123" s="67"/>
    </row>
    <row r="124" spans="1:15" s="8" customFormat="1" x14ac:dyDescent="0.3">
      <c r="A124" s="52">
        <v>9526</v>
      </c>
      <c r="B124" s="53"/>
      <c r="C124" s="54"/>
      <c r="D124" s="74" t="s">
        <v>440</v>
      </c>
      <c r="E124" s="63"/>
      <c r="F124" s="57">
        <v>1</v>
      </c>
      <c r="G124" s="57">
        <v>5.5170000000000003</v>
      </c>
      <c r="H124" s="57"/>
      <c r="I124" s="57">
        <v>3.8</v>
      </c>
      <c r="J124" s="57">
        <f t="shared" si="20"/>
        <v>20.964600000000001</v>
      </c>
      <c r="K124" s="57">
        <f t="shared" si="21"/>
        <v>20.964600000000001</v>
      </c>
      <c r="L124" s="57"/>
      <c r="M124" s="66"/>
      <c r="N124" s="67"/>
      <c r="O124" s="67"/>
    </row>
    <row r="125" spans="1:15" s="8" customFormat="1" x14ac:dyDescent="0.3">
      <c r="A125" s="52">
        <v>9527</v>
      </c>
      <c r="B125" s="53"/>
      <c r="C125" s="54"/>
      <c r="D125" s="74" t="s">
        <v>441</v>
      </c>
      <c r="E125" s="63"/>
      <c r="F125" s="57">
        <v>1</v>
      </c>
      <c r="G125" s="57">
        <v>26.965</v>
      </c>
      <c r="H125" s="57"/>
      <c r="I125" s="57">
        <v>3.8</v>
      </c>
      <c r="J125" s="57">
        <f t="shared" si="20"/>
        <v>102.467</v>
      </c>
      <c r="K125" s="57">
        <f t="shared" si="21"/>
        <v>102.467</v>
      </c>
      <c r="L125" s="57"/>
      <c r="M125" s="66"/>
      <c r="N125" s="67"/>
      <c r="O125" s="67"/>
    </row>
    <row r="126" spans="1:15" s="8" customFormat="1" x14ac:dyDescent="0.3">
      <c r="A126" s="52">
        <v>9528</v>
      </c>
      <c r="B126" s="53"/>
      <c r="C126" s="54"/>
      <c r="D126" s="74" t="s">
        <v>441</v>
      </c>
      <c r="E126" s="63"/>
      <c r="F126" s="57">
        <v>1</v>
      </c>
      <c r="G126" s="57">
        <v>6.96</v>
      </c>
      <c r="H126" s="57"/>
      <c r="I126" s="57">
        <v>4</v>
      </c>
      <c r="J126" s="57">
        <f t="shared" si="20"/>
        <v>27.84</v>
      </c>
      <c r="K126" s="57">
        <f t="shared" si="21"/>
        <v>27.84</v>
      </c>
      <c r="L126" s="57"/>
      <c r="M126" s="66"/>
      <c r="N126" s="67"/>
      <c r="O126" s="67"/>
    </row>
    <row r="127" spans="1:15" s="8" customFormat="1" x14ac:dyDescent="0.3">
      <c r="A127" s="52">
        <v>9529</v>
      </c>
      <c r="B127" s="53"/>
      <c r="C127" s="54"/>
      <c r="D127" s="74" t="s">
        <v>442</v>
      </c>
      <c r="E127" s="63"/>
      <c r="F127" s="57">
        <v>1</v>
      </c>
      <c r="G127" s="57">
        <v>7.0960000000000001</v>
      </c>
      <c r="H127" s="57"/>
      <c r="I127" s="57">
        <v>3.8</v>
      </c>
      <c r="J127" s="57">
        <f t="shared" si="20"/>
        <v>26.9648</v>
      </c>
      <c r="K127" s="57">
        <f>+J127</f>
        <v>26.9648</v>
      </c>
      <c r="L127" s="57"/>
      <c r="M127" s="66"/>
      <c r="N127" s="67"/>
      <c r="O127" s="67"/>
    </row>
    <row r="128" spans="1:15" s="8" customFormat="1" x14ac:dyDescent="0.3">
      <c r="A128" s="52">
        <v>9530</v>
      </c>
      <c r="B128" s="53"/>
      <c r="C128" s="54"/>
      <c r="D128" s="74" t="s">
        <v>444</v>
      </c>
      <c r="E128" s="63"/>
      <c r="F128" s="57">
        <v>1</v>
      </c>
      <c r="G128" s="57">
        <v>7.05</v>
      </c>
      <c r="H128" s="57"/>
      <c r="I128" s="57">
        <v>3.1</v>
      </c>
      <c r="J128" s="57">
        <f t="shared" si="20"/>
        <v>21.855</v>
      </c>
      <c r="K128" s="57">
        <f>+J128+J129</f>
        <v>31.806000000000001</v>
      </c>
      <c r="L128" s="57"/>
      <c r="M128" s="66"/>
      <c r="N128" s="67"/>
      <c r="O128" s="67"/>
    </row>
    <row r="129" spans="1:15" s="8" customFormat="1" x14ac:dyDescent="0.3">
      <c r="A129" s="52">
        <v>9531</v>
      </c>
      <c r="B129" s="53"/>
      <c r="C129" s="54"/>
      <c r="D129" s="74"/>
      <c r="E129" s="63"/>
      <c r="F129" s="57">
        <v>1</v>
      </c>
      <c r="G129" s="57">
        <v>3.21</v>
      </c>
      <c r="H129" s="57"/>
      <c r="I129" s="57">
        <v>3.1</v>
      </c>
      <c r="J129" s="57">
        <f t="shared" si="20"/>
        <v>9.9510000000000005</v>
      </c>
      <c r="K129" s="57"/>
      <c r="L129" s="57"/>
      <c r="M129" s="66"/>
      <c r="N129" s="67"/>
      <c r="O129" s="67"/>
    </row>
    <row r="130" spans="1:15" s="8" customFormat="1" ht="115.2" collapsed="1" x14ac:dyDescent="0.3">
      <c r="A130" s="52">
        <v>9532</v>
      </c>
      <c r="B130" s="53" t="s">
        <v>21</v>
      </c>
      <c r="C130" s="72" t="s">
        <v>445</v>
      </c>
      <c r="D130" s="60" t="s">
        <v>46</v>
      </c>
      <c r="E130" s="63" t="s">
        <v>36</v>
      </c>
      <c r="F130" s="57"/>
      <c r="G130" s="57"/>
      <c r="H130" s="57"/>
      <c r="I130" s="57"/>
      <c r="J130" s="57"/>
      <c r="K130" s="57"/>
      <c r="L130" s="57">
        <f>SUM(J131:J137)</f>
        <v>660.89700000000005</v>
      </c>
      <c r="M130" s="58">
        <v>660.89700000000005</v>
      </c>
      <c r="N130" s="59"/>
      <c r="O130" s="73">
        <f>+ROUND(M130*N130,2)</f>
        <v>0</v>
      </c>
    </row>
    <row r="131" spans="1:15" s="8" customFormat="1" x14ac:dyDescent="0.3">
      <c r="A131" s="52">
        <v>9533</v>
      </c>
      <c r="B131" s="53"/>
      <c r="C131" s="54"/>
      <c r="D131" s="74" t="s">
        <v>433</v>
      </c>
      <c r="E131" s="63"/>
      <c r="F131" s="57">
        <v>1</v>
      </c>
      <c r="G131" s="57">
        <v>74.97</v>
      </c>
      <c r="H131" s="57"/>
      <c r="I131" s="57"/>
      <c r="J131" s="57">
        <f t="shared" ref="J131:J137" si="22">PRODUCT(F131:I131)</f>
        <v>74.97</v>
      </c>
      <c r="K131" s="57"/>
      <c r="L131" s="57"/>
      <c r="M131" s="66"/>
      <c r="N131" s="67"/>
      <c r="O131" s="67"/>
    </row>
    <row r="132" spans="1:15" s="8" customFormat="1" x14ac:dyDescent="0.3">
      <c r="A132" s="52">
        <v>9534</v>
      </c>
      <c r="B132" s="53"/>
      <c r="C132" s="54"/>
      <c r="D132" s="74" t="s">
        <v>434</v>
      </c>
      <c r="E132" s="63"/>
      <c r="F132" s="57">
        <v>1</v>
      </c>
      <c r="G132" s="57">
        <v>444.976</v>
      </c>
      <c r="H132" s="57"/>
      <c r="I132" s="57"/>
      <c r="J132" s="57">
        <f t="shared" si="22"/>
        <v>444.976</v>
      </c>
      <c r="K132" s="57"/>
      <c r="L132" s="57"/>
      <c r="M132" s="66"/>
      <c r="N132" s="67"/>
      <c r="O132" s="67"/>
    </row>
    <row r="133" spans="1:15" s="8" customFormat="1" x14ac:dyDescent="0.3">
      <c r="A133" s="52">
        <v>9535</v>
      </c>
      <c r="B133" s="53"/>
      <c r="C133" s="54"/>
      <c r="D133" s="74" t="s">
        <v>435</v>
      </c>
      <c r="E133" s="63"/>
      <c r="F133" s="57">
        <v>1</v>
      </c>
      <c r="G133" s="57">
        <v>5.9320000000000004</v>
      </c>
      <c r="H133" s="57"/>
      <c r="I133" s="57"/>
      <c r="J133" s="57">
        <f t="shared" si="22"/>
        <v>5.9320000000000004</v>
      </c>
      <c r="K133" s="57"/>
      <c r="L133" s="57"/>
      <c r="M133" s="66"/>
      <c r="N133" s="67"/>
      <c r="O133" s="67"/>
    </row>
    <row r="134" spans="1:15" s="8" customFormat="1" x14ac:dyDescent="0.3">
      <c r="A134" s="52">
        <v>9536</v>
      </c>
      <c r="B134" s="53"/>
      <c r="C134" s="54"/>
      <c r="D134" s="74" t="s">
        <v>436</v>
      </c>
      <c r="E134" s="63"/>
      <c r="F134" s="57">
        <v>1</v>
      </c>
      <c r="G134" s="57">
        <v>46.075000000000003</v>
      </c>
      <c r="H134" s="57"/>
      <c r="I134" s="57"/>
      <c r="J134" s="57">
        <f t="shared" si="22"/>
        <v>46.075000000000003</v>
      </c>
      <c r="K134" s="57"/>
      <c r="L134" s="57"/>
      <c r="M134" s="66"/>
      <c r="N134" s="67"/>
      <c r="O134" s="67"/>
    </row>
    <row r="135" spans="1:15" s="8" customFormat="1" x14ac:dyDescent="0.3">
      <c r="A135" s="52">
        <v>9537</v>
      </c>
      <c r="B135" s="53"/>
      <c r="C135" s="54"/>
      <c r="D135" s="74" t="s">
        <v>437</v>
      </c>
      <c r="E135" s="63"/>
      <c r="F135" s="57">
        <v>1</v>
      </c>
      <c r="G135" s="57">
        <v>14.111000000000001</v>
      </c>
      <c r="H135" s="57"/>
      <c r="I135" s="57"/>
      <c r="J135" s="57">
        <f t="shared" si="22"/>
        <v>14.111000000000001</v>
      </c>
      <c r="K135" s="57"/>
      <c r="L135" s="57"/>
      <c r="M135" s="66"/>
      <c r="N135" s="67"/>
      <c r="O135" s="67"/>
    </row>
    <row r="136" spans="1:15" s="8" customFormat="1" x14ac:dyDescent="0.3">
      <c r="A136" s="52">
        <v>9538</v>
      </c>
      <c r="B136" s="53"/>
      <c r="C136" s="54"/>
      <c r="D136" s="74" t="s">
        <v>441</v>
      </c>
      <c r="E136" s="63"/>
      <c r="F136" s="57">
        <v>1</v>
      </c>
      <c r="G136" s="57">
        <v>69.099999999999994</v>
      </c>
      <c r="H136" s="57"/>
      <c r="I136" s="57"/>
      <c r="J136" s="57">
        <f t="shared" si="22"/>
        <v>69.099999999999994</v>
      </c>
      <c r="K136" s="57"/>
      <c r="L136" s="57"/>
      <c r="M136" s="66"/>
      <c r="N136" s="67"/>
      <c r="O136" s="67"/>
    </row>
    <row r="137" spans="1:15" s="8" customFormat="1" x14ac:dyDescent="0.3">
      <c r="A137" s="52">
        <v>9539</v>
      </c>
      <c r="B137" s="53"/>
      <c r="C137" s="54"/>
      <c r="D137" s="74" t="s">
        <v>446</v>
      </c>
      <c r="E137" s="63"/>
      <c r="F137" s="57">
        <v>1</v>
      </c>
      <c r="G137" s="57">
        <v>5.7329999999999997</v>
      </c>
      <c r="H137" s="57"/>
      <c r="I137" s="57"/>
      <c r="J137" s="57">
        <f t="shared" si="22"/>
        <v>5.7329999999999997</v>
      </c>
      <c r="K137" s="57"/>
      <c r="L137" s="57"/>
      <c r="M137" s="66"/>
      <c r="N137" s="67"/>
      <c r="O137" s="67"/>
    </row>
    <row r="138" spans="1:15" s="8" customFormat="1" ht="201.6" collapsed="1" x14ac:dyDescent="0.3">
      <c r="A138" s="52">
        <v>9540</v>
      </c>
      <c r="B138" s="53" t="s">
        <v>21</v>
      </c>
      <c r="C138" s="72" t="s">
        <v>447</v>
      </c>
      <c r="D138" s="75" t="s">
        <v>448</v>
      </c>
      <c r="E138" s="63" t="s">
        <v>36</v>
      </c>
      <c r="F138" s="57"/>
      <c r="G138" s="57"/>
      <c r="H138" s="57"/>
      <c r="I138" s="57"/>
      <c r="J138" s="57"/>
      <c r="K138" s="57"/>
      <c r="L138" s="57">
        <f>SUM(J139:J141)</f>
        <v>122.30799999999999</v>
      </c>
      <c r="M138" s="58">
        <v>122.30799999999999</v>
      </c>
      <c r="N138" s="59"/>
      <c r="O138" s="73">
        <f>+ROUND(M138*N138,2)</f>
        <v>0</v>
      </c>
    </row>
    <row r="139" spans="1:15" s="8" customFormat="1" x14ac:dyDescent="0.3">
      <c r="A139" s="52">
        <v>9541</v>
      </c>
      <c r="B139" s="53"/>
      <c r="C139" s="54"/>
      <c r="D139" s="74" t="s">
        <v>449</v>
      </c>
      <c r="E139" s="63"/>
      <c r="F139" s="57">
        <v>1</v>
      </c>
      <c r="G139" s="57">
        <v>44.238999999999997</v>
      </c>
      <c r="H139" s="57"/>
      <c r="I139" s="57"/>
      <c r="J139" s="57">
        <f>PRODUCT(F139:I139)</f>
        <v>44.238999999999997</v>
      </c>
      <c r="K139" s="57"/>
      <c r="L139" s="57"/>
      <c r="M139" s="66"/>
      <c r="N139" s="67"/>
      <c r="O139" s="67"/>
    </row>
    <row r="140" spans="1:15" s="8" customFormat="1" x14ac:dyDescent="0.3">
      <c r="A140" s="52">
        <v>9542</v>
      </c>
      <c r="B140" s="53"/>
      <c r="C140" s="54"/>
      <c r="D140" s="74" t="s">
        <v>439</v>
      </c>
      <c r="E140" s="63"/>
      <c r="F140" s="57">
        <v>1</v>
      </c>
      <c r="G140" s="57">
        <v>9.1069999999999993</v>
      </c>
      <c r="H140" s="57"/>
      <c r="I140" s="57"/>
      <c r="J140" s="57">
        <f>PRODUCT(F140:I140)</f>
        <v>9.1069999999999993</v>
      </c>
      <c r="K140" s="57"/>
      <c r="L140" s="57"/>
      <c r="M140" s="66"/>
      <c r="N140" s="67"/>
      <c r="O140" s="67"/>
    </row>
    <row r="141" spans="1:15" s="8" customFormat="1" x14ac:dyDescent="0.3">
      <c r="A141" s="52">
        <v>9543</v>
      </c>
      <c r="B141" s="53"/>
      <c r="C141" s="54"/>
      <c r="D141" s="74" t="s">
        <v>441</v>
      </c>
      <c r="E141" s="63"/>
      <c r="F141" s="57">
        <v>1</v>
      </c>
      <c r="G141" s="57">
        <f>37.024+31.938</f>
        <v>68.962000000000003</v>
      </c>
      <c r="H141" s="57"/>
      <c r="I141" s="57"/>
      <c r="J141" s="57">
        <f t="shared" ref="J141" si="23">PRODUCT(F141:I141)</f>
        <v>68.962000000000003</v>
      </c>
      <c r="K141" s="57"/>
      <c r="L141" s="57"/>
      <c r="M141" s="66"/>
      <c r="N141" s="67"/>
      <c r="O141" s="67"/>
    </row>
    <row r="142" spans="1:15" s="8" customFormat="1" x14ac:dyDescent="0.3">
      <c r="A142" s="52">
        <v>9713</v>
      </c>
      <c r="B142" s="53" t="s">
        <v>21</v>
      </c>
      <c r="C142" s="54" t="s">
        <v>560</v>
      </c>
      <c r="D142" s="68" t="s">
        <v>561</v>
      </c>
      <c r="E142" s="69"/>
      <c r="F142" s="70"/>
      <c r="G142" s="70"/>
      <c r="H142" s="70"/>
      <c r="I142" s="70"/>
      <c r="J142" s="70"/>
      <c r="K142" s="70"/>
      <c r="L142" s="70"/>
      <c r="M142" s="66"/>
      <c r="N142" s="67"/>
      <c r="O142" s="67"/>
    </row>
    <row r="143" spans="1:15" s="8" customFormat="1" x14ac:dyDescent="0.3">
      <c r="A143" s="52">
        <v>9714</v>
      </c>
      <c r="B143" s="53" t="s">
        <v>21</v>
      </c>
      <c r="C143" s="54" t="s">
        <v>562</v>
      </c>
      <c r="D143" s="55" t="s">
        <v>33</v>
      </c>
      <c r="E143" s="63"/>
      <c r="F143" s="57"/>
      <c r="G143" s="57"/>
      <c r="H143" s="57"/>
      <c r="I143" s="57"/>
      <c r="J143" s="57"/>
      <c r="K143" s="57"/>
      <c r="L143" s="57"/>
      <c r="M143" s="66"/>
      <c r="N143" s="67"/>
      <c r="O143" s="67"/>
    </row>
    <row r="144" spans="1:15" s="8" customFormat="1" ht="72" x14ac:dyDescent="0.3">
      <c r="A144" s="52">
        <v>9715</v>
      </c>
      <c r="B144" s="53" t="s">
        <v>21</v>
      </c>
      <c r="C144" s="72" t="s">
        <v>563</v>
      </c>
      <c r="D144" s="60" t="s">
        <v>35</v>
      </c>
      <c r="E144" s="63" t="s">
        <v>36</v>
      </c>
      <c r="F144" s="57"/>
      <c r="G144" s="57"/>
      <c r="H144" s="57"/>
      <c r="I144" s="57"/>
      <c r="J144" s="57"/>
      <c r="K144" s="57"/>
      <c r="L144" s="57">
        <f>SUM(J145:J146)</f>
        <v>49.131999999999998</v>
      </c>
      <c r="M144" s="58">
        <v>49.131999999999998</v>
      </c>
      <c r="N144" s="59"/>
      <c r="O144" s="73">
        <f>+ROUND(M144*N144,2)</f>
        <v>0</v>
      </c>
    </row>
    <row r="145" spans="1:15" s="8" customFormat="1" x14ac:dyDescent="0.3">
      <c r="A145" s="52">
        <v>9716</v>
      </c>
      <c r="B145" s="53"/>
      <c r="C145" s="72"/>
      <c r="D145" s="76" t="s">
        <v>564</v>
      </c>
      <c r="E145" s="63"/>
      <c r="F145" s="57">
        <v>1</v>
      </c>
      <c r="G145" s="57">
        <v>33.366</v>
      </c>
      <c r="H145" s="57"/>
      <c r="I145" s="57"/>
      <c r="J145" s="57">
        <f t="shared" ref="J145:J146" si="24">PRODUCT(F145:I145)</f>
        <v>33.366</v>
      </c>
      <c r="K145" s="57"/>
      <c r="L145" s="57"/>
      <c r="M145" s="58"/>
      <c r="N145" s="59"/>
      <c r="O145" s="73"/>
    </row>
    <row r="146" spans="1:15" s="8" customFormat="1" x14ac:dyDescent="0.3">
      <c r="A146" s="52">
        <v>9717</v>
      </c>
      <c r="B146" s="53"/>
      <c r="C146" s="72"/>
      <c r="D146" s="76" t="s">
        <v>565</v>
      </c>
      <c r="E146" s="63"/>
      <c r="F146" s="57">
        <v>1</v>
      </c>
      <c r="G146" s="57">
        <v>15.766</v>
      </c>
      <c r="H146" s="57"/>
      <c r="I146" s="57"/>
      <c r="J146" s="57">
        <f t="shared" si="24"/>
        <v>15.766</v>
      </c>
      <c r="K146" s="57"/>
      <c r="L146" s="57"/>
      <c r="M146" s="58"/>
      <c r="N146" s="59"/>
      <c r="O146" s="73"/>
    </row>
    <row r="147" spans="1:15" s="8" customFormat="1" ht="115.2" x14ac:dyDescent="0.3">
      <c r="A147" s="52">
        <v>9718</v>
      </c>
      <c r="B147" s="53" t="s">
        <v>21</v>
      </c>
      <c r="C147" s="72" t="s">
        <v>566</v>
      </c>
      <c r="D147" s="60" t="s">
        <v>44</v>
      </c>
      <c r="E147" s="63" t="s">
        <v>36</v>
      </c>
      <c r="F147" s="57"/>
      <c r="G147" s="82"/>
      <c r="H147" s="82"/>
      <c r="I147" s="82"/>
      <c r="J147" s="82"/>
      <c r="K147" s="57"/>
      <c r="L147" s="57">
        <f>SUM(J148:J149)</f>
        <v>55.411999999999999</v>
      </c>
      <c r="M147" s="58">
        <v>55.411999999999999</v>
      </c>
      <c r="N147" s="59"/>
      <c r="O147" s="73">
        <f>+ROUND(M147*N147,2)</f>
        <v>0</v>
      </c>
    </row>
    <row r="148" spans="1:15" s="8" customFormat="1" collapsed="1" x14ac:dyDescent="0.3">
      <c r="A148" s="52">
        <v>9719</v>
      </c>
      <c r="B148" s="53"/>
      <c r="C148" s="72"/>
      <c r="D148" s="76" t="s">
        <v>564</v>
      </c>
      <c r="E148" s="63"/>
      <c r="F148" s="57">
        <v>1</v>
      </c>
      <c r="G148" s="82">
        <v>11.567</v>
      </c>
      <c r="H148" s="82"/>
      <c r="I148" s="82"/>
      <c r="J148" s="57">
        <f t="shared" ref="J148:J149" si="25">PRODUCT(F148:I148)</f>
        <v>11.567</v>
      </c>
      <c r="K148" s="57"/>
      <c r="L148" s="57"/>
      <c r="M148" s="58"/>
      <c r="N148" s="59"/>
      <c r="O148" s="73"/>
    </row>
    <row r="149" spans="1:15" s="8" customFormat="1" x14ac:dyDescent="0.3">
      <c r="A149" s="52">
        <v>9720</v>
      </c>
      <c r="B149" s="53"/>
      <c r="C149" s="54"/>
      <c r="D149" s="76" t="s">
        <v>565</v>
      </c>
      <c r="E149" s="63"/>
      <c r="F149" s="57">
        <v>1</v>
      </c>
      <c r="G149" s="57">
        <v>14.615</v>
      </c>
      <c r="H149" s="57"/>
      <c r="I149" s="57">
        <v>3</v>
      </c>
      <c r="J149" s="57">
        <f t="shared" si="25"/>
        <v>43.844999999999999</v>
      </c>
      <c r="K149" s="57"/>
      <c r="L149" s="57"/>
      <c r="M149" s="66"/>
      <c r="N149" s="67"/>
      <c r="O149" s="67"/>
    </row>
    <row r="150" spans="1:15" s="8" customFormat="1" ht="43.2" collapsed="1" x14ac:dyDescent="0.3">
      <c r="A150" s="52">
        <v>9721</v>
      </c>
      <c r="B150" s="53" t="s">
        <v>21</v>
      </c>
      <c r="C150" s="72" t="s">
        <v>567</v>
      </c>
      <c r="D150" s="60" t="s">
        <v>568</v>
      </c>
      <c r="E150" s="63" t="s">
        <v>36</v>
      </c>
      <c r="F150" s="57"/>
      <c r="G150" s="57"/>
      <c r="H150" s="57"/>
      <c r="I150" s="57"/>
      <c r="J150" s="57"/>
      <c r="K150" s="57"/>
      <c r="L150" s="57">
        <f>SUM(J151:J152)</f>
        <v>49.131999999999998</v>
      </c>
      <c r="M150" s="58">
        <v>49.131999999999998</v>
      </c>
      <c r="N150" s="59"/>
      <c r="O150" s="73">
        <f>+ROUND(M150*N150,2)</f>
        <v>0</v>
      </c>
    </row>
    <row r="151" spans="1:15" s="8" customFormat="1" x14ac:dyDescent="0.3">
      <c r="A151" s="52">
        <v>9722</v>
      </c>
      <c r="B151" s="53"/>
      <c r="C151" s="54"/>
      <c r="D151" s="76" t="s">
        <v>564</v>
      </c>
      <c r="E151" s="63"/>
      <c r="F151" s="57">
        <v>1</v>
      </c>
      <c r="G151" s="57">
        <v>33.366</v>
      </c>
      <c r="H151" s="57"/>
      <c r="I151" s="57"/>
      <c r="J151" s="57">
        <f>PRODUCT(F151:I151)</f>
        <v>33.366</v>
      </c>
      <c r="K151" s="57"/>
      <c r="L151" s="57"/>
      <c r="M151" s="66"/>
      <c r="N151" s="67"/>
      <c r="O151" s="67"/>
    </row>
    <row r="152" spans="1:15" s="8" customFormat="1" x14ac:dyDescent="0.3">
      <c r="A152" s="52">
        <v>9723</v>
      </c>
      <c r="B152" s="53"/>
      <c r="C152" s="54"/>
      <c r="D152" s="76" t="s">
        <v>565</v>
      </c>
      <c r="E152" s="63"/>
      <c r="F152" s="57">
        <v>1</v>
      </c>
      <c r="G152" s="57">
        <v>15.766</v>
      </c>
      <c r="H152" s="57"/>
      <c r="I152" s="57"/>
      <c r="J152" s="57">
        <f>PRODUCT(F152:I152)</f>
        <v>15.766</v>
      </c>
      <c r="K152" s="57"/>
      <c r="L152" s="57"/>
      <c r="M152" s="66"/>
      <c r="N152" s="67"/>
      <c r="O152" s="67"/>
    </row>
    <row r="153" spans="1:15" s="8" customFormat="1" x14ac:dyDescent="0.3">
      <c r="A153" s="52">
        <v>9759</v>
      </c>
      <c r="B153" s="53" t="s">
        <v>21</v>
      </c>
      <c r="C153" s="54" t="s">
        <v>592</v>
      </c>
      <c r="D153" s="68" t="s">
        <v>593</v>
      </c>
      <c r="E153" s="69"/>
      <c r="F153" s="70"/>
      <c r="G153" s="70"/>
      <c r="H153" s="70"/>
      <c r="I153" s="70"/>
      <c r="J153" s="70"/>
      <c r="K153" s="70"/>
      <c r="L153" s="70"/>
      <c r="M153" s="66"/>
      <c r="N153" s="67"/>
      <c r="O153" s="67"/>
    </row>
    <row r="154" spans="1:15" s="8" customFormat="1" x14ac:dyDescent="0.3">
      <c r="A154" s="52">
        <v>9760</v>
      </c>
      <c r="B154" s="53" t="s">
        <v>21</v>
      </c>
      <c r="C154" s="54" t="s">
        <v>594</v>
      </c>
      <c r="D154" s="55" t="s">
        <v>33</v>
      </c>
      <c r="E154" s="63"/>
      <c r="F154" s="57"/>
      <c r="G154" s="57"/>
      <c r="H154" s="57"/>
      <c r="I154" s="57"/>
      <c r="J154" s="57"/>
      <c r="K154" s="57"/>
      <c r="L154" s="57"/>
      <c r="M154" s="66"/>
      <c r="N154" s="67"/>
      <c r="O154" s="67"/>
    </row>
    <row r="155" spans="1:15" s="8" customFormat="1" ht="72" collapsed="1" x14ac:dyDescent="0.3">
      <c r="A155" s="52">
        <v>9761</v>
      </c>
      <c r="B155" s="53" t="s">
        <v>21</v>
      </c>
      <c r="C155" s="72" t="s">
        <v>595</v>
      </c>
      <c r="D155" s="60" t="s">
        <v>35</v>
      </c>
      <c r="E155" s="63" t="s">
        <v>36</v>
      </c>
      <c r="F155" s="57"/>
      <c r="G155" s="57"/>
      <c r="H155" s="57"/>
      <c r="I155" s="57"/>
      <c r="J155" s="57"/>
      <c r="K155" s="57"/>
      <c r="L155" s="57">
        <f>SUM(K156:K182)</f>
        <v>683.61</v>
      </c>
      <c r="M155" s="58">
        <v>683.61</v>
      </c>
      <c r="N155" s="59"/>
      <c r="O155" s="73">
        <f>+ROUND(M155*N155,2)</f>
        <v>0</v>
      </c>
    </row>
    <row r="156" spans="1:15" s="8" customFormat="1" x14ac:dyDescent="0.3">
      <c r="A156" s="52">
        <v>9762</v>
      </c>
      <c r="B156" s="53"/>
      <c r="C156" s="72"/>
      <c r="D156" s="74" t="s">
        <v>596</v>
      </c>
      <c r="E156" s="63"/>
      <c r="F156" s="57">
        <v>1</v>
      </c>
      <c r="G156" s="57">
        <v>8.8859999999999992</v>
      </c>
      <c r="H156" s="57"/>
      <c r="I156" s="57"/>
      <c r="J156" s="57"/>
      <c r="K156" s="57">
        <f>PRODUCT(F156:I156)</f>
        <v>8.8859999999999992</v>
      </c>
      <c r="L156" s="57"/>
      <c r="M156" s="66"/>
      <c r="N156" s="67"/>
      <c r="O156" s="67"/>
    </row>
    <row r="157" spans="1:15" s="8" customFormat="1" x14ac:dyDescent="0.3">
      <c r="A157" s="52">
        <v>9763</v>
      </c>
      <c r="B157" s="53"/>
      <c r="C157" s="72"/>
      <c r="D157" s="74" t="s">
        <v>597</v>
      </c>
      <c r="E157" s="63"/>
      <c r="F157" s="57">
        <v>1</v>
      </c>
      <c r="G157" s="57">
        <v>3.9670000000000001</v>
      </c>
      <c r="H157" s="57"/>
      <c r="I157" s="57"/>
      <c r="J157" s="57"/>
      <c r="K157" s="57">
        <f>PRODUCT(F157:I157)</f>
        <v>3.9670000000000001</v>
      </c>
      <c r="L157" s="57"/>
      <c r="M157" s="66"/>
      <c r="N157" s="67"/>
      <c r="O157" s="67"/>
    </row>
    <row r="158" spans="1:15" s="8" customFormat="1" x14ac:dyDescent="0.3">
      <c r="A158" s="52">
        <v>9764</v>
      </c>
      <c r="B158" s="53"/>
      <c r="C158" s="72"/>
      <c r="D158" s="74" t="s">
        <v>598</v>
      </c>
      <c r="E158" s="63"/>
      <c r="F158" s="57">
        <v>1</v>
      </c>
      <c r="G158" s="57">
        <v>15.978</v>
      </c>
      <c r="H158" s="57"/>
      <c r="I158" s="57"/>
      <c r="J158" s="57"/>
      <c r="K158" s="57">
        <f t="shared" ref="K158:K167" si="26">PRODUCT(F158:I158)</f>
        <v>15.978</v>
      </c>
      <c r="L158" s="57"/>
      <c r="M158" s="66"/>
      <c r="N158" s="67"/>
      <c r="O158" s="67"/>
    </row>
    <row r="159" spans="1:15" s="8" customFormat="1" x14ac:dyDescent="0.3">
      <c r="A159" s="52">
        <v>9765</v>
      </c>
      <c r="B159" s="53"/>
      <c r="C159" s="72"/>
      <c r="D159" s="74" t="s">
        <v>599</v>
      </c>
      <c r="E159" s="63"/>
      <c r="F159" s="57">
        <v>1</v>
      </c>
      <c r="G159" s="57">
        <v>95.905000000000001</v>
      </c>
      <c r="H159" s="57"/>
      <c r="I159" s="57"/>
      <c r="J159" s="57"/>
      <c r="K159" s="57">
        <f t="shared" si="26"/>
        <v>95.905000000000001</v>
      </c>
      <c r="L159" s="57"/>
      <c r="M159" s="66"/>
      <c r="N159" s="67"/>
      <c r="O159" s="67"/>
    </row>
    <row r="160" spans="1:15" s="8" customFormat="1" x14ac:dyDescent="0.3">
      <c r="A160" s="52">
        <v>9766</v>
      </c>
      <c r="B160" s="53"/>
      <c r="C160" s="72"/>
      <c r="D160" s="74" t="s">
        <v>600</v>
      </c>
      <c r="E160" s="63"/>
      <c r="F160" s="57">
        <v>1</v>
      </c>
      <c r="G160" s="57">
        <v>27.510999999999999</v>
      </c>
      <c r="H160" s="57"/>
      <c r="I160" s="57"/>
      <c r="J160" s="57"/>
      <c r="K160" s="57">
        <f t="shared" si="26"/>
        <v>27.510999999999999</v>
      </c>
      <c r="L160" s="57"/>
      <c r="M160" s="66"/>
      <c r="N160" s="67"/>
      <c r="O160" s="67"/>
    </row>
    <row r="161" spans="1:15" s="8" customFormat="1" x14ac:dyDescent="0.3">
      <c r="A161" s="52">
        <v>9767</v>
      </c>
      <c r="B161" s="53"/>
      <c r="C161" s="72"/>
      <c r="D161" s="74" t="s">
        <v>601</v>
      </c>
      <c r="E161" s="63"/>
      <c r="F161" s="57">
        <v>1</v>
      </c>
      <c r="G161" s="57">
        <v>6.7389999999999999</v>
      </c>
      <c r="H161" s="57"/>
      <c r="I161" s="57"/>
      <c r="J161" s="57"/>
      <c r="K161" s="57">
        <f t="shared" si="26"/>
        <v>6.7389999999999999</v>
      </c>
      <c r="L161" s="57"/>
      <c r="M161" s="66"/>
      <c r="N161" s="67"/>
      <c r="O161" s="67"/>
    </row>
    <row r="162" spans="1:15" s="8" customFormat="1" x14ac:dyDescent="0.3">
      <c r="A162" s="52">
        <v>9768</v>
      </c>
      <c r="B162" s="53"/>
      <c r="C162" s="72"/>
      <c r="D162" s="74" t="s">
        <v>602</v>
      </c>
      <c r="E162" s="63"/>
      <c r="F162" s="57">
        <v>1</v>
      </c>
      <c r="G162" s="57">
        <v>13.074999999999999</v>
      </c>
      <c r="H162" s="57"/>
      <c r="I162" s="57"/>
      <c r="J162" s="57"/>
      <c r="K162" s="57">
        <f t="shared" si="26"/>
        <v>13.074999999999999</v>
      </c>
      <c r="L162" s="57"/>
      <c r="M162" s="66"/>
      <c r="N162" s="67"/>
      <c r="O162" s="67"/>
    </row>
    <row r="163" spans="1:15" s="8" customFormat="1" x14ac:dyDescent="0.3">
      <c r="A163" s="52">
        <v>9769</v>
      </c>
      <c r="B163" s="53"/>
      <c r="C163" s="72"/>
      <c r="D163" s="74" t="s">
        <v>603</v>
      </c>
      <c r="E163" s="63"/>
      <c r="F163" s="57">
        <v>1</v>
      </c>
      <c r="G163" s="57">
        <v>11.31</v>
      </c>
      <c r="H163" s="57"/>
      <c r="I163" s="57"/>
      <c r="J163" s="57"/>
      <c r="K163" s="57">
        <f t="shared" si="26"/>
        <v>11.31</v>
      </c>
      <c r="L163" s="57"/>
      <c r="M163" s="66"/>
      <c r="N163" s="67"/>
      <c r="O163" s="67"/>
    </row>
    <row r="164" spans="1:15" s="8" customFormat="1" x14ac:dyDescent="0.3">
      <c r="A164" s="52">
        <v>9770</v>
      </c>
      <c r="B164" s="53"/>
      <c r="C164" s="72"/>
      <c r="D164" s="74" t="s">
        <v>604</v>
      </c>
      <c r="E164" s="63"/>
      <c r="F164" s="57">
        <v>1</v>
      </c>
      <c r="G164" s="57">
        <v>46.613999999999997</v>
      </c>
      <c r="H164" s="57"/>
      <c r="I164" s="57"/>
      <c r="J164" s="57"/>
      <c r="K164" s="57">
        <f t="shared" si="26"/>
        <v>46.613999999999997</v>
      </c>
      <c r="L164" s="57"/>
      <c r="M164" s="66"/>
      <c r="N164" s="67"/>
      <c r="O164" s="67"/>
    </row>
    <row r="165" spans="1:15" s="8" customFormat="1" x14ac:dyDescent="0.3">
      <c r="A165" s="52">
        <v>9771</v>
      </c>
      <c r="B165" s="53"/>
      <c r="C165" s="72"/>
      <c r="D165" s="74" t="s">
        <v>605</v>
      </c>
      <c r="E165" s="63"/>
      <c r="F165" s="57">
        <v>1</v>
      </c>
      <c r="G165" s="57">
        <v>43.432000000000002</v>
      </c>
      <c r="H165" s="57"/>
      <c r="I165" s="57"/>
      <c r="J165" s="57"/>
      <c r="K165" s="57">
        <f t="shared" si="26"/>
        <v>43.432000000000002</v>
      </c>
      <c r="L165" s="57"/>
      <c r="M165" s="66"/>
      <c r="N165" s="67"/>
      <c r="O165" s="67"/>
    </row>
    <row r="166" spans="1:15" s="8" customFormat="1" x14ac:dyDescent="0.3">
      <c r="A166" s="52">
        <v>9772</v>
      </c>
      <c r="B166" s="53"/>
      <c r="C166" s="72"/>
      <c r="D166" s="74" t="s">
        <v>606</v>
      </c>
      <c r="E166" s="63"/>
      <c r="F166" s="57">
        <v>1</v>
      </c>
      <c r="G166" s="57">
        <v>15.654999999999999</v>
      </c>
      <c r="H166" s="57"/>
      <c r="I166" s="57"/>
      <c r="J166" s="57"/>
      <c r="K166" s="57">
        <f t="shared" si="26"/>
        <v>15.654999999999999</v>
      </c>
      <c r="L166" s="57"/>
      <c r="M166" s="66"/>
      <c r="N166" s="67"/>
      <c r="O166" s="67"/>
    </row>
    <row r="167" spans="1:15" s="8" customFormat="1" x14ac:dyDescent="0.3">
      <c r="A167" s="52">
        <v>9773</v>
      </c>
      <c r="B167" s="53"/>
      <c r="C167" s="72"/>
      <c r="D167" s="74" t="s">
        <v>607</v>
      </c>
      <c r="E167" s="63"/>
      <c r="F167" s="57">
        <v>1</v>
      </c>
      <c r="G167" s="57">
        <v>5.1929999999999996</v>
      </c>
      <c r="H167" s="57"/>
      <c r="I167" s="57"/>
      <c r="J167" s="57"/>
      <c r="K167" s="57">
        <f t="shared" si="26"/>
        <v>5.1929999999999996</v>
      </c>
      <c r="L167" s="57"/>
      <c r="M167" s="66"/>
      <c r="N167" s="67"/>
      <c r="O167" s="67"/>
    </row>
    <row r="168" spans="1:15" s="8" customFormat="1" x14ac:dyDescent="0.3">
      <c r="A168" s="52">
        <v>9774</v>
      </c>
      <c r="B168" s="53"/>
      <c r="C168" s="72"/>
      <c r="D168" s="74" t="s">
        <v>608</v>
      </c>
      <c r="E168" s="63"/>
      <c r="F168" s="57"/>
      <c r="G168" s="57"/>
      <c r="H168" s="57"/>
      <c r="I168" s="57"/>
      <c r="J168" s="57"/>
      <c r="K168" s="57">
        <f>SUM(J169:J170)</f>
        <v>17.702999999999999</v>
      </c>
      <c r="L168" s="57"/>
      <c r="M168" s="66"/>
      <c r="N168" s="67"/>
      <c r="O168" s="67"/>
    </row>
    <row r="169" spans="1:15" s="8" customFormat="1" x14ac:dyDescent="0.3">
      <c r="A169" s="52">
        <v>9775</v>
      </c>
      <c r="B169" s="53"/>
      <c r="C169" s="72"/>
      <c r="D169" s="74" t="s">
        <v>609</v>
      </c>
      <c r="E169" s="63"/>
      <c r="F169" s="57">
        <v>1</v>
      </c>
      <c r="G169" s="57">
        <v>14.983000000000001</v>
      </c>
      <c r="H169" s="57"/>
      <c r="I169" s="57"/>
      <c r="J169" s="57">
        <f>PRODUCT(F169:I169)</f>
        <v>14.983000000000001</v>
      </c>
      <c r="K169" s="57"/>
      <c r="L169" s="57"/>
      <c r="M169" s="66"/>
      <c r="N169" s="67"/>
      <c r="O169" s="67"/>
    </row>
    <row r="170" spans="1:15" s="8" customFormat="1" x14ac:dyDescent="0.3">
      <c r="A170" s="52">
        <v>9776</v>
      </c>
      <c r="B170" s="53"/>
      <c r="C170" s="72"/>
      <c r="D170" s="74" t="s">
        <v>610</v>
      </c>
      <c r="E170" s="63"/>
      <c r="F170" s="57">
        <v>1</v>
      </c>
      <c r="G170" s="57">
        <v>2.72</v>
      </c>
      <c r="H170" s="57"/>
      <c r="I170" s="57"/>
      <c r="J170" s="57">
        <f>PRODUCT(F170:I170)</f>
        <v>2.72</v>
      </c>
      <c r="K170" s="57"/>
      <c r="L170" s="57"/>
      <c r="M170" s="66"/>
      <c r="N170" s="67"/>
      <c r="O170" s="67"/>
    </row>
    <row r="171" spans="1:15" s="8" customFormat="1" x14ac:dyDescent="0.3">
      <c r="A171" s="52">
        <v>9777</v>
      </c>
      <c r="B171" s="53"/>
      <c r="C171" s="72"/>
      <c r="D171" s="74" t="s">
        <v>611</v>
      </c>
      <c r="E171" s="63"/>
      <c r="F171" s="57">
        <v>1</v>
      </c>
      <c r="G171" s="57">
        <v>248.56</v>
      </c>
      <c r="H171" s="57"/>
      <c r="I171" s="57"/>
      <c r="J171" s="57"/>
      <c r="K171" s="57">
        <f t="shared" ref="K171:K172" si="27">PRODUCT(F171:I171)</f>
        <v>248.56</v>
      </c>
      <c r="L171" s="57"/>
      <c r="M171" s="66"/>
      <c r="N171" s="67"/>
      <c r="O171" s="67"/>
    </row>
    <row r="172" spans="1:15" s="8" customFormat="1" x14ac:dyDescent="0.3">
      <c r="A172" s="52">
        <v>9778</v>
      </c>
      <c r="B172" s="53"/>
      <c r="C172" s="72"/>
      <c r="D172" s="74" t="s">
        <v>612</v>
      </c>
      <c r="E172" s="63"/>
      <c r="F172" s="57">
        <v>1</v>
      </c>
      <c r="G172" s="57">
        <v>23.172999999999998</v>
      </c>
      <c r="H172" s="57"/>
      <c r="I172" s="57"/>
      <c r="J172" s="57"/>
      <c r="K172" s="57">
        <f t="shared" si="27"/>
        <v>23.172999999999998</v>
      </c>
      <c r="L172" s="57"/>
      <c r="M172" s="66"/>
      <c r="N172" s="67"/>
      <c r="O172" s="67"/>
    </row>
    <row r="173" spans="1:15" s="8" customFormat="1" x14ac:dyDescent="0.3">
      <c r="A173" s="52">
        <v>9779</v>
      </c>
      <c r="B173" s="53"/>
      <c r="C173" s="72"/>
      <c r="D173" s="74" t="s">
        <v>613</v>
      </c>
      <c r="E173" s="63"/>
      <c r="F173" s="57"/>
      <c r="G173" s="57"/>
      <c r="H173" s="57"/>
      <c r="I173" s="57"/>
      <c r="J173" s="57"/>
      <c r="K173" s="57">
        <f>SUM(J174:J182)</f>
        <v>99.909000000000006</v>
      </c>
      <c r="L173" s="57"/>
      <c r="M173" s="66"/>
      <c r="N173" s="67"/>
      <c r="O173" s="67"/>
    </row>
    <row r="174" spans="1:15" s="8" customFormat="1" x14ac:dyDescent="0.3">
      <c r="A174" s="52">
        <v>9780</v>
      </c>
      <c r="B174" s="53"/>
      <c r="C174" s="72"/>
      <c r="D174" s="74" t="s">
        <v>614</v>
      </c>
      <c r="E174" s="63"/>
      <c r="F174" s="57">
        <v>1</v>
      </c>
      <c r="G174" s="57">
        <v>14.989000000000001</v>
      </c>
      <c r="H174" s="57"/>
      <c r="I174" s="57"/>
      <c r="J174" s="57">
        <f t="shared" ref="J174:J182" si="28">PRODUCT(F174:I174)</f>
        <v>14.989000000000001</v>
      </c>
      <c r="K174" s="57"/>
      <c r="L174" s="57"/>
      <c r="M174" s="66"/>
      <c r="N174" s="67"/>
      <c r="O174" s="67"/>
    </row>
    <row r="175" spans="1:15" s="8" customFormat="1" x14ac:dyDescent="0.3">
      <c r="A175" s="52">
        <v>9781</v>
      </c>
      <c r="B175" s="53"/>
      <c r="C175" s="72"/>
      <c r="D175" s="74" t="s">
        <v>615</v>
      </c>
      <c r="E175" s="63"/>
      <c r="F175" s="57">
        <v>1</v>
      </c>
      <c r="G175" s="57">
        <v>8.3409999999999993</v>
      </c>
      <c r="H175" s="57"/>
      <c r="I175" s="57"/>
      <c r="J175" s="57">
        <f t="shared" si="28"/>
        <v>8.3409999999999993</v>
      </c>
      <c r="K175" s="57"/>
      <c r="L175" s="57"/>
      <c r="M175" s="66"/>
      <c r="N175" s="67"/>
      <c r="O175" s="67"/>
    </row>
    <row r="176" spans="1:15" s="8" customFormat="1" x14ac:dyDescent="0.3">
      <c r="A176" s="52">
        <v>9782</v>
      </c>
      <c r="B176" s="53"/>
      <c r="C176" s="72"/>
      <c r="D176" s="74" t="s">
        <v>616</v>
      </c>
      <c r="E176" s="63"/>
      <c r="F176" s="57">
        <v>1</v>
      </c>
      <c r="G176" s="57">
        <v>26.388000000000002</v>
      </c>
      <c r="H176" s="57"/>
      <c r="I176" s="57"/>
      <c r="J176" s="57">
        <f t="shared" si="28"/>
        <v>26.388000000000002</v>
      </c>
      <c r="K176" s="57"/>
      <c r="L176" s="57"/>
      <c r="M176" s="66"/>
      <c r="N176" s="67"/>
      <c r="O176" s="67"/>
    </row>
    <row r="177" spans="1:15" s="8" customFormat="1" x14ac:dyDescent="0.3">
      <c r="A177" s="52">
        <v>9783</v>
      </c>
      <c r="B177" s="53"/>
      <c r="C177" s="72"/>
      <c r="D177" s="74" t="s">
        <v>617</v>
      </c>
      <c r="E177" s="63"/>
      <c r="F177" s="57">
        <v>1</v>
      </c>
      <c r="G177" s="57">
        <v>4.9710000000000001</v>
      </c>
      <c r="H177" s="57"/>
      <c r="I177" s="57"/>
      <c r="J177" s="57">
        <f t="shared" si="28"/>
        <v>4.9710000000000001</v>
      </c>
      <c r="K177" s="57"/>
      <c r="L177" s="57"/>
      <c r="M177" s="66"/>
      <c r="N177" s="67"/>
      <c r="O177" s="67"/>
    </row>
    <row r="178" spans="1:15" s="8" customFormat="1" x14ac:dyDescent="0.3">
      <c r="A178" s="52">
        <v>9784</v>
      </c>
      <c r="B178" s="53"/>
      <c r="C178" s="72"/>
      <c r="D178" s="74" t="s">
        <v>618</v>
      </c>
      <c r="E178" s="63"/>
      <c r="F178" s="57">
        <v>1</v>
      </c>
      <c r="G178" s="57">
        <v>6.4480000000000004</v>
      </c>
      <c r="H178" s="57"/>
      <c r="I178" s="57"/>
      <c r="J178" s="57">
        <f t="shared" si="28"/>
        <v>6.4480000000000004</v>
      </c>
      <c r="K178" s="57"/>
      <c r="L178" s="57"/>
      <c r="M178" s="66"/>
      <c r="N178" s="67"/>
      <c r="O178" s="67"/>
    </row>
    <row r="179" spans="1:15" s="8" customFormat="1" x14ac:dyDescent="0.3">
      <c r="A179" s="52">
        <v>9785</v>
      </c>
      <c r="B179" s="53"/>
      <c r="C179" s="72"/>
      <c r="D179" s="74" t="s">
        <v>619</v>
      </c>
      <c r="E179" s="63"/>
      <c r="F179" s="57">
        <v>1</v>
      </c>
      <c r="G179" s="57">
        <v>16.744</v>
      </c>
      <c r="H179" s="57"/>
      <c r="I179" s="57"/>
      <c r="J179" s="57">
        <f t="shared" si="28"/>
        <v>16.744</v>
      </c>
      <c r="K179" s="57"/>
      <c r="L179" s="57"/>
      <c r="M179" s="66"/>
      <c r="N179" s="67"/>
      <c r="O179" s="67"/>
    </row>
    <row r="180" spans="1:15" s="8" customFormat="1" x14ac:dyDescent="0.3">
      <c r="A180" s="52">
        <v>9786</v>
      </c>
      <c r="B180" s="53"/>
      <c r="C180" s="72"/>
      <c r="D180" s="74" t="s">
        <v>620</v>
      </c>
      <c r="E180" s="63"/>
      <c r="F180" s="57">
        <v>1</v>
      </c>
      <c r="G180" s="57">
        <v>10.334</v>
      </c>
      <c r="H180" s="57"/>
      <c r="I180" s="57"/>
      <c r="J180" s="57">
        <f t="shared" si="28"/>
        <v>10.334</v>
      </c>
      <c r="K180" s="57"/>
      <c r="L180" s="57"/>
      <c r="M180" s="66"/>
      <c r="N180" s="67"/>
      <c r="O180" s="67"/>
    </row>
    <row r="181" spans="1:15" s="8" customFormat="1" x14ac:dyDescent="0.3">
      <c r="A181" s="52">
        <v>9787</v>
      </c>
      <c r="B181" s="53"/>
      <c r="C181" s="72"/>
      <c r="D181" s="74" t="s">
        <v>621</v>
      </c>
      <c r="E181" s="63"/>
      <c r="F181" s="57">
        <v>1</v>
      </c>
      <c r="G181" s="57">
        <v>6.9459999999999997</v>
      </c>
      <c r="H181" s="57"/>
      <c r="I181" s="57"/>
      <c r="J181" s="57">
        <f t="shared" si="28"/>
        <v>6.9459999999999997</v>
      </c>
      <c r="K181" s="57"/>
      <c r="L181" s="57"/>
      <c r="M181" s="66"/>
      <c r="N181" s="67"/>
      <c r="O181" s="67"/>
    </row>
    <row r="182" spans="1:15" s="8" customFormat="1" x14ac:dyDescent="0.3">
      <c r="A182" s="52">
        <v>9788</v>
      </c>
      <c r="B182" s="53"/>
      <c r="C182" s="72"/>
      <c r="D182" s="74" t="s">
        <v>622</v>
      </c>
      <c r="E182" s="63"/>
      <c r="F182" s="57">
        <v>1</v>
      </c>
      <c r="G182" s="57">
        <v>4.7480000000000002</v>
      </c>
      <c r="H182" s="57"/>
      <c r="I182" s="57"/>
      <c r="J182" s="57">
        <f t="shared" si="28"/>
        <v>4.7480000000000002</v>
      </c>
      <c r="K182" s="57"/>
      <c r="L182" s="57"/>
      <c r="M182" s="66"/>
      <c r="N182" s="67"/>
      <c r="O182" s="67"/>
    </row>
    <row r="183" spans="1:15" s="8" customFormat="1" ht="115.2" collapsed="1" x14ac:dyDescent="0.3">
      <c r="A183" s="52">
        <v>9789</v>
      </c>
      <c r="B183" s="53" t="s">
        <v>21</v>
      </c>
      <c r="C183" s="72" t="s">
        <v>623</v>
      </c>
      <c r="D183" s="60" t="s">
        <v>44</v>
      </c>
      <c r="E183" s="63" t="s">
        <v>36</v>
      </c>
      <c r="F183" s="82"/>
      <c r="G183" s="82"/>
      <c r="H183" s="82"/>
      <c r="I183" s="82"/>
      <c r="J183" s="82"/>
      <c r="K183" s="57"/>
      <c r="L183" s="57">
        <f>SUM(K184:K203)</f>
        <v>853.25745000000006</v>
      </c>
      <c r="M183" s="58">
        <v>853.25699999999995</v>
      </c>
      <c r="N183" s="59"/>
      <c r="O183" s="73">
        <f>+ROUND(M183*N183,2)</f>
        <v>0</v>
      </c>
    </row>
    <row r="184" spans="1:15" s="8" customFormat="1" x14ac:dyDescent="0.3">
      <c r="A184" s="52">
        <v>9790</v>
      </c>
      <c r="B184" s="53"/>
      <c r="C184" s="54"/>
      <c r="D184" s="74" t="s">
        <v>624</v>
      </c>
      <c r="E184" s="63"/>
      <c r="F184" s="57"/>
      <c r="G184" s="57"/>
      <c r="H184" s="57"/>
      <c r="I184" s="57"/>
      <c r="J184" s="57"/>
      <c r="K184" s="57">
        <f>SUM(J185:J186)</f>
        <v>32.806049999999999</v>
      </c>
      <c r="L184" s="57"/>
      <c r="M184" s="66"/>
      <c r="N184" s="67"/>
      <c r="O184" s="67"/>
    </row>
    <row r="185" spans="1:15" s="8" customFormat="1" x14ac:dyDescent="0.3">
      <c r="A185" s="52">
        <v>9791</v>
      </c>
      <c r="B185" s="53"/>
      <c r="C185" s="54"/>
      <c r="D185" s="74" t="s">
        <v>625</v>
      </c>
      <c r="E185" s="63"/>
      <c r="F185" s="57">
        <v>1</v>
      </c>
      <c r="G185" s="57">
        <v>3.6480000000000001</v>
      </c>
      <c r="H185" s="57"/>
      <c r="I185" s="57">
        <v>3.45</v>
      </c>
      <c r="J185" s="57">
        <f>PRODUCT(F185:I185)</f>
        <v>12.585600000000001</v>
      </c>
      <c r="K185" s="57"/>
      <c r="L185" s="57"/>
      <c r="M185" s="66"/>
      <c r="N185" s="67"/>
      <c r="O185" s="67"/>
    </row>
    <row r="186" spans="1:15" s="8" customFormat="1" x14ac:dyDescent="0.3">
      <c r="A186" s="52">
        <v>9792</v>
      </c>
      <c r="B186" s="53"/>
      <c r="C186" s="54"/>
      <c r="D186" s="74" t="s">
        <v>626</v>
      </c>
      <c r="E186" s="63"/>
      <c r="F186" s="57">
        <v>1</v>
      </c>
      <c r="G186" s="57">
        <v>5.8609999999999998</v>
      </c>
      <c r="H186" s="57"/>
      <c r="I186" s="57">
        <v>3.45</v>
      </c>
      <c r="J186" s="57">
        <f>PRODUCT(F186:I186)</f>
        <v>20.22045</v>
      </c>
      <c r="K186" s="57"/>
      <c r="L186" s="57"/>
      <c r="M186" s="66"/>
      <c r="N186" s="67"/>
      <c r="O186" s="67"/>
    </row>
    <row r="187" spans="1:15" s="8" customFormat="1" x14ac:dyDescent="0.3">
      <c r="A187" s="52">
        <v>9793</v>
      </c>
      <c r="B187" s="53"/>
      <c r="C187" s="54"/>
      <c r="D187" s="74" t="s">
        <v>627</v>
      </c>
      <c r="E187" s="63"/>
      <c r="F187" s="57">
        <v>1</v>
      </c>
      <c r="G187" s="57">
        <v>2.7919999999999998</v>
      </c>
      <c r="H187" s="57"/>
      <c r="I187" s="57">
        <v>3.45</v>
      </c>
      <c r="J187" s="57"/>
      <c r="K187" s="57">
        <f>PRODUCT(F187:J187)</f>
        <v>9.6324000000000005</v>
      </c>
      <c r="L187" s="57"/>
      <c r="M187" s="66"/>
      <c r="N187" s="67"/>
      <c r="O187" s="67"/>
    </row>
    <row r="188" spans="1:15" s="8" customFormat="1" x14ac:dyDescent="0.3">
      <c r="A188" s="52">
        <v>9794</v>
      </c>
      <c r="B188" s="53"/>
      <c r="C188" s="54"/>
      <c r="D188" s="74" t="s">
        <v>599</v>
      </c>
      <c r="E188" s="63"/>
      <c r="F188" s="57"/>
      <c r="G188" s="57"/>
      <c r="H188" s="57"/>
      <c r="I188" s="57"/>
      <c r="J188" s="57"/>
      <c r="K188" s="57">
        <f>SUM(J189:J193)</f>
        <v>94.467900000000014</v>
      </c>
      <c r="L188" s="57"/>
      <c r="M188" s="66"/>
      <c r="N188" s="67"/>
      <c r="O188" s="67"/>
    </row>
    <row r="189" spans="1:15" s="8" customFormat="1" x14ac:dyDescent="0.3">
      <c r="A189" s="52">
        <v>9795</v>
      </c>
      <c r="B189" s="53"/>
      <c r="C189" s="54"/>
      <c r="D189" s="74" t="s">
        <v>628</v>
      </c>
      <c r="E189" s="63"/>
      <c r="F189" s="57">
        <v>1</v>
      </c>
      <c r="G189" s="57">
        <v>5.1849999999999996</v>
      </c>
      <c r="H189" s="57"/>
      <c r="I189" s="57">
        <v>3.45</v>
      </c>
      <c r="J189" s="57">
        <f>PRODUCT(F189:I189)</f>
        <v>17.888249999999999</v>
      </c>
      <c r="K189" s="57"/>
      <c r="L189" s="57"/>
      <c r="M189" s="66"/>
      <c r="N189" s="67"/>
      <c r="O189" s="67"/>
    </row>
    <row r="190" spans="1:15" s="8" customFormat="1" x14ac:dyDescent="0.3">
      <c r="A190" s="52">
        <v>9796</v>
      </c>
      <c r="B190" s="53"/>
      <c r="C190" s="54"/>
      <c r="D190" s="74" t="s">
        <v>629</v>
      </c>
      <c r="E190" s="63"/>
      <c r="F190" s="57">
        <v>1</v>
      </c>
      <c r="G190" s="57">
        <v>1.5</v>
      </c>
      <c r="H190" s="57"/>
      <c r="I190" s="57">
        <v>3.45</v>
      </c>
      <c r="J190" s="57">
        <f t="shared" ref="J190:J193" si="29">PRODUCT(F190:I190)</f>
        <v>5.1750000000000007</v>
      </c>
      <c r="K190" s="57"/>
      <c r="L190" s="57"/>
      <c r="M190" s="66"/>
      <c r="N190" s="67"/>
      <c r="O190" s="67"/>
    </row>
    <row r="191" spans="1:15" s="8" customFormat="1" x14ac:dyDescent="0.3">
      <c r="A191" s="52">
        <v>9797</v>
      </c>
      <c r="B191" s="53"/>
      <c r="C191" s="54"/>
      <c r="D191" s="74" t="s">
        <v>630</v>
      </c>
      <c r="E191" s="63"/>
      <c r="F191" s="57">
        <v>1</v>
      </c>
      <c r="G191" s="57">
        <v>8.2370000000000001</v>
      </c>
      <c r="H191" s="57"/>
      <c r="I191" s="57">
        <v>3.45</v>
      </c>
      <c r="J191" s="57">
        <f t="shared" si="29"/>
        <v>28.417650000000002</v>
      </c>
      <c r="K191" s="57"/>
      <c r="L191" s="57"/>
      <c r="M191" s="66"/>
      <c r="N191" s="67"/>
      <c r="O191" s="67"/>
    </row>
    <row r="192" spans="1:15" s="8" customFormat="1" x14ac:dyDescent="0.3">
      <c r="A192" s="52">
        <v>9798</v>
      </c>
      <c r="B192" s="53"/>
      <c r="C192" s="54"/>
      <c r="D192" s="74" t="s">
        <v>631</v>
      </c>
      <c r="E192" s="63"/>
      <c r="F192" s="57">
        <v>1</v>
      </c>
      <c r="G192" s="57">
        <v>5.54</v>
      </c>
      <c r="H192" s="57"/>
      <c r="I192" s="57">
        <v>3.45</v>
      </c>
      <c r="J192" s="57">
        <f t="shared" si="29"/>
        <v>19.113</v>
      </c>
      <c r="K192" s="57"/>
      <c r="L192" s="57"/>
      <c r="M192" s="66"/>
      <c r="N192" s="67"/>
      <c r="O192" s="67"/>
    </row>
    <row r="193" spans="1:15" s="8" customFormat="1" x14ac:dyDescent="0.3">
      <c r="A193" s="52">
        <v>9799</v>
      </c>
      <c r="B193" s="53"/>
      <c r="C193" s="54"/>
      <c r="D193" s="74" t="s">
        <v>632</v>
      </c>
      <c r="E193" s="63"/>
      <c r="F193" s="57">
        <v>1</v>
      </c>
      <c r="G193" s="57">
        <v>6.92</v>
      </c>
      <c r="H193" s="57"/>
      <c r="I193" s="57">
        <v>3.45</v>
      </c>
      <c r="J193" s="57">
        <f t="shared" si="29"/>
        <v>23.874000000000002</v>
      </c>
      <c r="K193" s="57"/>
      <c r="L193" s="57"/>
      <c r="M193" s="66"/>
      <c r="N193" s="67"/>
      <c r="O193" s="67"/>
    </row>
    <row r="194" spans="1:15" s="8" customFormat="1" x14ac:dyDescent="0.3">
      <c r="A194" s="52">
        <v>9800</v>
      </c>
      <c r="B194" s="53"/>
      <c r="C194" s="54"/>
      <c r="D194" s="74" t="s">
        <v>600</v>
      </c>
      <c r="E194" s="63"/>
      <c r="F194" s="57">
        <v>1</v>
      </c>
      <c r="G194" s="57">
        <v>19.361999999999998</v>
      </c>
      <c r="H194" s="57"/>
      <c r="I194" s="57">
        <v>3.45</v>
      </c>
      <c r="J194" s="57"/>
      <c r="K194" s="57">
        <f>PRODUCT(F194:J194)</f>
        <v>66.798900000000003</v>
      </c>
      <c r="L194" s="57"/>
      <c r="M194" s="66"/>
      <c r="N194" s="67"/>
      <c r="O194" s="67"/>
    </row>
    <row r="195" spans="1:15" s="8" customFormat="1" x14ac:dyDescent="0.3">
      <c r="A195" s="52">
        <v>9801</v>
      </c>
      <c r="B195" s="53"/>
      <c r="C195" s="54"/>
      <c r="D195" s="74" t="s">
        <v>601</v>
      </c>
      <c r="E195" s="63"/>
      <c r="F195" s="57">
        <v>1</v>
      </c>
      <c r="G195" s="57">
        <v>7.9189999999999996</v>
      </c>
      <c r="H195" s="57"/>
      <c r="I195" s="57">
        <v>3.45</v>
      </c>
      <c r="J195" s="57"/>
      <c r="K195" s="57">
        <f>PRODUCT(F195:J195)</f>
        <v>27.320550000000001</v>
      </c>
      <c r="L195" s="57"/>
      <c r="M195" s="66"/>
      <c r="N195" s="67"/>
      <c r="O195" s="67"/>
    </row>
    <row r="196" spans="1:15" s="8" customFormat="1" x14ac:dyDescent="0.3">
      <c r="A196" s="52">
        <v>9802</v>
      </c>
      <c r="B196" s="53"/>
      <c r="C196" s="54"/>
      <c r="D196" s="74" t="s">
        <v>602</v>
      </c>
      <c r="E196" s="63"/>
      <c r="F196" s="57">
        <v>1</v>
      </c>
      <c r="G196" s="57">
        <v>14.254</v>
      </c>
      <c r="H196" s="57"/>
      <c r="I196" s="57">
        <v>3.45</v>
      </c>
      <c r="J196" s="57"/>
      <c r="K196" s="57">
        <f t="shared" ref="K196:K203" si="30">PRODUCT(F196:J196)</f>
        <v>49.176299999999998</v>
      </c>
      <c r="L196" s="57"/>
      <c r="M196" s="66"/>
      <c r="N196" s="67"/>
      <c r="O196" s="67"/>
    </row>
    <row r="197" spans="1:15" s="8" customFormat="1" x14ac:dyDescent="0.3">
      <c r="A197" s="52">
        <v>9803</v>
      </c>
      <c r="B197" s="53"/>
      <c r="C197" s="54"/>
      <c r="D197" s="74" t="s">
        <v>603</v>
      </c>
      <c r="E197" s="63"/>
      <c r="F197" s="57">
        <v>1</v>
      </c>
      <c r="G197" s="57">
        <v>9.6419999999999995</v>
      </c>
      <c r="H197" s="57"/>
      <c r="I197" s="57">
        <v>3.45</v>
      </c>
      <c r="J197" s="57"/>
      <c r="K197" s="57">
        <f t="shared" si="30"/>
        <v>33.264899999999997</v>
      </c>
      <c r="L197" s="57"/>
      <c r="M197" s="66"/>
      <c r="N197" s="67"/>
      <c r="O197" s="67"/>
    </row>
    <row r="198" spans="1:15" s="8" customFormat="1" x14ac:dyDescent="0.3">
      <c r="A198" s="52">
        <v>9804</v>
      </c>
      <c r="B198" s="53"/>
      <c r="C198" s="54"/>
      <c r="D198" s="74" t="s">
        <v>604</v>
      </c>
      <c r="E198" s="63"/>
      <c r="F198" s="57">
        <v>1</v>
      </c>
      <c r="G198" s="57">
        <v>7.61</v>
      </c>
      <c r="H198" s="57"/>
      <c r="I198" s="57">
        <v>3.45</v>
      </c>
      <c r="J198" s="57"/>
      <c r="K198" s="57">
        <f t="shared" si="30"/>
        <v>26.254500000000004</v>
      </c>
      <c r="L198" s="57"/>
      <c r="M198" s="66"/>
      <c r="N198" s="67"/>
      <c r="O198" s="67"/>
    </row>
    <row r="199" spans="1:15" s="8" customFormat="1" x14ac:dyDescent="0.3">
      <c r="A199" s="52">
        <v>9805</v>
      </c>
      <c r="B199" s="53"/>
      <c r="C199" s="54"/>
      <c r="D199" s="74" t="s">
        <v>605</v>
      </c>
      <c r="E199" s="63"/>
      <c r="F199" s="57">
        <v>1</v>
      </c>
      <c r="G199" s="57">
        <v>9.9380000000000006</v>
      </c>
      <c r="H199" s="57"/>
      <c r="I199" s="57">
        <v>3.45</v>
      </c>
      <c r="J199" s="57"/>
      <c r="K199" s="57">
        <f t="shared" si="30"/>
        <v>34.286100000000005</v>
      </c>
      <c r="L199" s="57"/>
      <c r="M199" s="66"/>
      <c r="N199" s="67"/>
      <c r="O199" s="67"/>
    </row>
    <row r="200" spans="1:15" s="8" customFormat="1" x14ac:dyDescent="0.3">
      <c r="A200" s="52">
        <v>9806</v>
      </c>
      <c r="B200" s="53"/>
      <c r="C200" s="54"/>
      <c r="D200" s="74" t="s">
        <v>606</v>
      </c>
      <c r="E200" s="63"/>
      <c r="F200" s="57">
        <v>1</v>
      </c>
      <c r="G200" s="57">
        <v>26.151</v>
      </c>
      <c r="H200" s="57"/>
      <c r="I200" s="57">
        <v>3.45</v>
      </c>
      <c r="J200" s="57"/>
      <c r="K200" s="57">
        <f t="shared" si="30"/>
        <v>90.220950000000002</v>
      </c>
      <c r="L200" s="57"/>
      <c r="M200" s="66"/>
      <c r="N200" s="67"/>
      <c r="O200" s="67"/>
    </row>
    <row r="201" spans="1:15" s="8" customFormat="1" x14ac:dyDescent="0.3">
      <c r="A201" s="52">
        <v>9807</v>
      </c>
      <c r="B201" s="53"/>
      <c r="C201" s="54"/>
      <c r="D201" s="74" t="s">
        <v>607</v>
      </c>
      <c r="E201" s="63"/>
      <c r="F201" s="57">
        <v>1</v>
      </c>
      <c r="G201" s="57">
        <v>4</v>
      </c>
      <c r="H201" s="57"/>
      <c r="I201" s="57">
        <v>3.45</v>
      </c>
      <c r="J201" s="57"/>
      <c r="K201" s="57">
        <f t="shared" si="30"/>
        <v>13.8</v>
      </c>
      <c r="L201" s="57"/>
      <c r="M201" s="66"/>
      <c r="N201" s="67"/>
      <c r="O201" s="67"/>
    </row>
    <row r="202" spans="1:15" s="8" customFormat="1" x14ac:dyDescent="0.3">
      <c r="A202" s="52">
        <v>9808</v>
      </c>
      <c r="B202" s="53"/>
      <c r="C202" s="54"/>
      <c r="D202" s="74" t="s">
        <v>611</v>
      </c>
      <c r="E202" s="63"/>
      <c r="F202" s="57">
        <v>1</v>
      </c>
      <c r="G202" s="57">
        <v>47.365000000000002</v>
      </c>
      <c r="H202" s="57"/>
      <c r="I202" s="57">
        <v>3.45</v>
      </c>
      <c r="J202" s="57"/>
      <c r="K202" s="57">
        <f t="shared" si="30"/>
        <v>163.40925000000001</v>
      </c>
      <c r="L202" s="57"/>
      <c r="M202" s="66"/>
      <c r="N202" s="67"/>
      <c r="O202" s="67"/>
    </row>
    <row r="203" spans="1:15" s="8" customFormat="1" x14ac:dyDescent="0.3">
      <c r="A203" s="52">
        <v>9809</v>
      </c>
      <c r="B203" s="53"/>
      <c r="C203" s="54"/>
      <c r="D203" s="74" t="s">
        <v>613</v>
      </c>
      <c r="E203" s="63"/>
      <c r="F203" s="57">
        <v>1</v>
      </c>
      <c r="G203" s="57">
        <v>61.396999999999998</v>
      </c>
      <c r="H203" s="57"/>
      <c r="I203" s="57">
        <v>3.45</v>
      </c>
      <c r="J203" s="57"/>
      <c r="K203" s="57">
        <f t="shared" si="30"/>
        <v>211.81965</v>
      </c>
      <c r="L203" s="57"/>
      <c r="M203" s="66"/>
      <c r="N203" s="67"/>
      <c r="O203" s="67"/>
    </row>
    <row r="204" spans="1:15" s="8" customFormat="1" ht="43.2" collapsed="1" x14ac:dyDescent="0.3">
      <c r="A204" s="52">
        <v>9810</v>
      </c>
      <c r="B204" s="53" t="s">
        <v>21</v>
      </c>
      <c r="C204" s="72" t="s">
        <v>633</v>
      </c>
      <c r="D204" s="60" t="s">
        <v>568</v>
      </c>
      <c r="E204" s="63" t="s">
        <v>36</v>
      </c>
      <c r="F204" s="57"/>
      <c r="G204" s="57"/>
      <c r="H204" s="57"/>
      <c r="I204" s="57"/>
      <c r="J204" s="57"/>
      <c r="K204" s="57"/>
      <c r="L204" s="57">
        <f>SUM(J205:J207)</f>
        <v>239.209</v>
      </c>
      <c r="M204" s="58">
        <v>239.209</v>
      </c>
      <c r="N204" s="59"/>
      <c r="O204" s="73">
        <f>+ROUND(M204*N204,2)</f>
        <v>0</v>
      </c>
    </row>
    <row r="205" spans="1:15" s="8" customFormat="1" x14ac:dyDescent="0.3">
      <c r="A205" s="52">
        <v>9811</v>
      </c>
      <c r="B205" s="53"/>
      <c r="C205" s="54"/>
      <c r="D205" s="74" t="s">
        <v>613</v>
      </c>
      <c r="E205" s="63"/>
      <c r="F205" s="57">
        <v>1</v>
      </c>
      <c r="G205" s="57">
        <v>103.05500000000001</v>
      </c>
      <c r="H205" s="57"/>
      <c r="I205" s="57"/>
      <c r="J205" s="57">
        <f>PRODUCT(F205:I205)</f>
        <v>103.05500000000001</v>
      </c>
      <c r="K205" s="57"/>
      <c r="L205" s="57"/>
      <c r="M205" s="66"/>
      <c r="N205" s="67"/>
      <c r="O205" s="67"/>
    </row>
    <row r="206" spans="1:15" s="8" customFormat="1" x14ac:dyDescent="0.3">
      <c r="A206" s="52">
        <v>9812</v>
      </c>
      <c r="B206" s="53"/>
      <c r="C206" s="54"/>
      <c r="D206" s="74" t="s">
        <v>604</v>
      </c>
      <c r="E206" s="63"/>
      <c r="F206" s="57">
        <v>1</v>
      </c>
      <c r="G206" s="57">
        <v>89.649000000000001</v>
      </c>
      <c r="H206" s="57"/>
      <c r="I206" s="57"/>
      <c r="J206" s="57">
        <f>PRODUCT(F206:I206)</f>
        <v>89.649000000000001</v>
      </c>
      <c r="K206" s="57"/>
      <c r="L206" s="57"/>
      <c r="M206" s="66"/>
      <c r="N206" s="67"/>
      <c r="O206" s="67"/>
    </row>
    <row r="207" spans="1:15" s="8" customFormat="1" x14ac:dyDescent="0.3">
      <c r="A207" s="52">
        <v>9813</v>
      </c>
      <c r="B207" s="53"/>
      <c r="C207" s="54"/>
      <c r="D207" s="74" t="s">
        <v>611</v>
      </c>
      <c r="E207" s="63"/>
      <c r="F207" s="57">
        <v>1</v>
      </c>
      <c r="G207" s="57">
        <v>46.505000000000003</v>
      </c>
      <c r="H207" s="57"/>
      <c r="I207" s="57"/>
      <c r="J207" s="57">
        <f>PRODUCT(F207:I207)</f>
        <v>46.505000000000003</v>
      </c>
      <c r="K207" s="57"/>
      <c r="L207" s="57"/>
      <c r="M207" s="66"/>
      <c r="N207" s="67"/>
      <c r="O207" s="67"/>
    </row>
    <row r="208" spans="1:15" s="8" customFormat="1" ht="72" collapsed="1" x14ac:dyDescent="0.3">
      <c r="A208" s="52">
        <v>9814</v>
      </c>
      <c r="B208" s="53" t="s">
        <v>21</v>
      </c>
      <c r="C208" s="72" t="s">
        <v>634</v>
      </c>
      <c r="D208" s="75" t="s">
        <v>635</v>
      </c>
      <c r="E208" s="63" t="s">
        <v>36</v>
      </c>
      <c r="F208" s="57"/>
      <c r="G208" s="57"/>
      <c r="H208" s="57"/>
      <c r="I208" s="57"/>
      <c r="J208" s="57"/>
      <c r="K208" s="57"/>
      <c r="L208" s="57">
        <f>SUM(J209:J211)</f>
        <v>389.3</v>
      </c>
      <c r="M208" s="58">
        <v>389.3</v>
      </c>
      <c r="N208" s="59"/>
      <c r="O208" s="73">
        <f>+ROUND(M208*N208,2)</f>
        <v>0</v>
      </c>
    </row>
    <row r="209" spans="1:15" s="8" customFormat="1" x14ac:dyDescent="0.3">
      <c r="A209" s="52">
        <v>9815</v>
      </c>
      <c r="B209" s="53"/>
      <c r="C209" s="54"/>
      <c r="D209" s="74" t="s">
        <v>611</v>
      </c>
      <c r="E209" s="63"/>
      <c r="F209" s="57">
        <v>1</v>
      </c>
      <c r="G209" s="57">
        <f>435.805-G207</f>
        <v>389.3</v>
      </c>
      <c r="H209" s="57"/>
      <c r="I209" s="57"/>
      <c r="J209" s="57">
        <f>PRODUCT(F209:I209)</f>
        <v>389.3</v>
      </c>
      <c r="K209" s="57"/>
      <c r="L209" s="57"/>
      <c r="M209" s="66"/>
      <c r="N209" s="67"/>
      <c r="O209" s="67"/>
    </row>
    <row r="210" spans="1:15" s="8" customFormat="1" x14ac:dyDescent="0.3">
      <c r="A210" s="52">
        <v>10037</v>
      </c>
      <c r="B210" s="53" t="s">
        <v>21</v>
      </c>
      <c r="C210" s="54" t="s">
        <v>741</v>
      </c>
      <c r="D210" s="68" t="s">
        <v>742</v>
      </c>
      <c r="E210" s="84"/>
      <c r="F210" s="70"/>
      <c r="G210" s="70"/>
      <c r="H210" s="70"/>
      <c r="I210" s="70"/>
      <c r="J210" s="70"/>
      <c r="K210" s="70"/>
      <c r="L210" s="70"/>
      <c r="M210" s="58"/>
      <c r="N210" s="59"/>
      <c r="O210" s="73"/>
    </row>
    <row r="211" spans="1:15" s="8" customFormat="1" x14ac:dyDescent="0.3">
      <c r="A211" s="52">
        <v>10038</v>
      </c>
      <c r="B211" s="53" t="s">
        <v>21</v>
      </c>
      <c r="C211" s="54" t="s">
        <v>743</v>
      </c>
      <c r="D211" s="55" t="s">
        <v>33</v>
      </c>
      <c r="E211" s="63"/>
      <c r="F211" s="57"/>
      <c r="G211" s="57"/>
      <c r="H211" s="57"/>
      <c r="I211" s="57"/>
      <c r="J211" s="57"/>
      <c r="K211" s="57"/>
      <c r="L211" s="57"/>
      <c r="M211" s="66"/>
      <c r="N211" s="67"/>
      <c r="O211" s="67"/>
    </row>
    <row r="212" spans="1:15" s="8" customFormat="1" ht="57.6" collapsed="1" x14ac:dyDescent="0.3">
      <c r="A212" s="52">
        <v>10039</v>
      </c>
      <c r="B212" s="53" t="s">
        <v>21</v>
      </c>
      <c r="C212" s="72" t="s">
        <v>744</v>
      </c>
      <c r="D212" s="60" t="s">
        <v>745</v>
      </c>
      <c r="E212" s="63" t="s">
        <v>36</v>
      </c>
      <c r="G212" s="57"/>
      <c r="H212" s="57"/>
      <c r="I212" s="57"/>
      <c r="J212" s="57"/>
      <c r="K212" s="57"/>
      <c r="L212" s="57">
        <f>SUM(J213:J215)</f>
        <v>139.0326</v>
      </c>
      <c r="M212" s="58">
        <v>139.0326</v>
      </c>
      <c r="N212" s="59"/>
      <c r="O212" s="73">
        <f>+ROUND(M212*N212,2)</f>
        <v>0</v>
      </c>
    </row>
    <row r="213" spans="1:15" s="8" customFormat="1" x14ac:dyDescent="0.3">
      <c r="A213" s="52">
        <v>10040</v>
      </c>
      <c r="B213" s="53"/>
      <c r="C213" s="72"/>
      <c r="D213" s="76" t="s">
        <v>746</v>
      </c>
      <c r="E213" s="63"/>
      <c r="F213" s="57">
        <v>1</v>
      </c>
      <c r="G213" s="57">
        <f>2.915+4.5+3.85+2.8+2.536+1.4+0.7+4.19</f>
        <v>22.891000000000002</v>
      </c>
      <c r="H213" s="57"/>
      <c r="I213" s="57">
        <v>3.6</v>
      </c>
      <c r="J213" s="57">
        <f>PRODUCT(F213:I213)</f>
        <v>82.407600000000002</v>
      </c>
      <c r="K213" s="57"/>
      <c r="L213" s="57"/>
      <c r="M213" s="58"/>
      <c r="N213" s="59"/>
      <c r="O213" s="73"/>
    </row>
    <row r="214" spans="1:15" s="8" customFormat="1" x14ac:dyDescent="0.3">
      <c r="A214" s="52">
        <v>10041</v>
      </c>
      <c r="B214" s="53"/>
      <c r="C214" s="72"/>
      <c r="D214" s="76" t="s">
        <v>747</v>
      </c>
      <c r="E214" s="63"/>
      <c r="F214" s="57">
        <v>1</v>
      </c>
      <c r="G214" s="57">
        <f>4.666+2.78</f>
        <v>7.4459999999999997</v>
      </c>
      <c r="H214" s="57"/>
      <c r="I214" s="57">
        <v>2.64</v>
      </c>
      <c r="J214" s="57">
        <f>PRODUCT(F214:I214)</f>
        <v>19.657440000000001</v>
      </c>
      <c r="K214" s="57"/>
      <c r="L214" s="57"/>
      <c r="M214" s="58"/>
      <c r="N214" s="59"/>
      <c r="O214" s="73"/>
    </row>
    <row r="215" spans="1:15" s="8" customFormat="1" x14ac:dyDescent="0.3">
      <c r="A215" s="52">
        <v>10042</v>
      </c>
      <c r="B215" s="53"/>
      <c r="C215" s="72"/>
      <c r="D215" s="76" t="s">
        <v>748</v>
      </c>
      <c r="E215" s="63"/>
      <c r="F215" s="57">
        <v>1</v>
      </c>
      <c r="G215" s="57">
        <f>1.949+4.45+3.375+2.8</f>
        <v>12.574000000000002</v>
      </c>
      <c r="H215" s="57"/>
      <c r="I215" s="57">
        <v>2.94</v>
      </c>
      <c r="J215" s="57">
        <f>PRODUCT(F215:I215)</f>
        <v>36.967560000000006</v>
      </c>
      <c r="K215" s="57"/>
      <c r="L215" s="57"/>
      <c r="M215" s="58"/>
      <c r="N215" s="59"/>
      <c r="O215" s="73"/>
    </row>
    <row r="216" spans="1:15" s="8" customFormat="1" ht="48.75" customHeight="1" collapsed="1" x14ac:dyDescent="0.3">
      <c r="A216" s="52">
        <v>10043</v>
      </c>
      <c r="B216" s="53" t="s">
        <v>21</v>
      </c>
      <c r="C216" s="72" t="s">
        <v>749</v>
      </c>
      <c r="D216" s="60" t="s">
        <v>750</v>
      </c>
      <c r="E216" s="63" t="s">
        <v>36</v>
      </c>
      <c r="F216" s="57"/>
      <c r="G216" s="57"/>
      <c r="H216" s="57"/>
      <c r="I216" s="57"/>
      <c r="J216" s="57"/>
      <c r="K216" s="57"/>
      <c r="L216" s="57">
        <f>+J217</f>
        <v>39.456000000000003</v>
      </c>
      <c r="M216" s="58">
        <v>39.456000000000003</v>
      </c>
      <c r="N216" s="59"/>
      <c r="O216" s="73">
        <f>+ROUND(M216*N216,2)</f>
        <v>0</v>
      </c>
    </row>
    <row r="217" spans="1:15" s="8" customFormat="1" x14ac:dyDescent="0.3">
      <c r="A217" s="52">
        <v>10044</v>
      </c>
      <c r="B217" s="53"/>
      <c r="C217" s="72"/>
      <c r="D217" s="76" t="s">
        <v>751</v>
      </c>
      <c r="E217" s="63"/>
      <c r="F217" s="57">
        <v>1</v>
      </c>
      <c r="G217" s="57">
        <f>3.5+4.8+2.66</f>
        <v>10.96</v>
      </c>
      <c r="H217" s="57"/>
      <c r="I217" s="57">
        <v>3.6</v>
      </c>
      <c r="J217" s="57">
        <f>PRODUCT(F217:I217)</f>
        <v>39.456000000000003</v>
      </c>
      <c r="K217" s="57"/>
      <c r="L217" s="57"/>
      <c r="M217" s="58"/>
      <c r="N217" s="59"/>
      <c r="O217" s="73"/>
    </row>
    <row r="218" spans="1:15" s="8" customFormat="1" x14ac:dyDescent="0.3">
      <c r="A218" s="52">
        <v>10069</v>
      </c>
      <c r="B218" s="53" t="s">
        <v>21</v>
      </c>
      <c r="C218" s="54" t="s">
        <v>772</v>
      </c>
      <c r="D218" s="68" t="s">
        <v>773</v>
      </c>
      <c r="E218" s="69"/>
      <c r="F218" s="85"/>
      <c r="G218" s="70"/>
      <c r="H218" s="70"/>
      <c r="I218" s="70"/>
      <c r="J218" s="70"/>
      <c r="K218" s="70"/>
      <c r="L218" s="70"/>
      <c r="M218" s="66"/>
      <c r="N218" s="67"/>
      <c r="O218" s="67"/>
    </row>
    <row r="219" spans="1:15" s="8" customFormat="1" x14ac:dyDescent="0.3">
      <c r="A219" s="52">
        <v>10070</v>
      </c>
      <c r="B219" s="53" t="s">
        <v>21</v>
      </c>
      <c r="C219" s="54" t="s">
        <v>774</v>
      </c>
      <c r="D219" s="55" t="s">
        <v>775</v>
      </c>
      <c r="E219" s="56"/>
      <c r="F219" s="57"/>
      <c r="G219" s="57"/>
      <c r="H219" s="57"/>
      <c r="I219" s="57"/>
      <c r="J219" s="57"/>
      <c r="K219" s="57"/>
      <c r="L219" s="57"/>
      <c r="M219" s="58"/>
      <c r="N219" s="59"/>
      <c r="O219" s="59"/>
    </row>
    <row r="220" spans="1:15" s="8" customFormat="1" ht="72" x14ac:dyDescent="0.3">
      <c r="A220" s="52">
        <v>10071</v>
      </c>
      <c r="B220" s="53" t="s">
        <v>21</v>
      </c>
      <c r="C220" s="72" t="s">
        <v>776</v>
      </c>
      <c r="D220" s="60" t="s">
        <v>35</v>
      </c>
      <c r="E220" s="56" t="s">
        <v>36</v>
      </c>
      <c r="F220" s="57"/>
      <c r="G220" s="57"/>
      <c r="H220" s="57"/>
      <c r="I220" s="57"/>
      <c r="J220" s="57"/>
      <c r="K220" s="57"/>
      <c r="L220" s="57">
        <f>SUM(K221:K234)</f>
        <v>271.262</v>
      </c>
      <c r="M220" s="58">
        <v>271.262</v>
      </c>
      <c r="N220" s="59"/>
      <c r="O220" s="73">
        <f t="shared" ref="O220:O266" si="31">+ROUND(M220*N220,2)</f>
        <v>0</v>
      </c>
    </row>
    <row r="221" spans="1:15" s="8" customFormat="1" x14ac:dyDescent="0.3">
      <c r="A221" s="52">
        <v>10072</v>
      </c>
      <c r="B221" s="53"/>
      <c r="C221" s="72"/>
      <c r="D221" s="76" t="s">
        <v>777</v>
      </c>
      <c r="E221" s="56"/>
      <c r="F221" s="57">
        <v>1</v>
      </c>
      <c r="G221" s="57">
        <v>71.816999999999993</v>
      </c>
      <c r="H221" s="57"/>
      <c r="I221" s="57"/>
      <c r="J221" s="57"/>
      <c r="K221" s="57">
        <f>PRODUCT(F221:I221)</f>
        <v>71.816999999999993</v>
      </c>
      <c r="L221" s="57"/>
      <c r="M221" s="58"/>
      <c r="N221" s="59"/>
      <c r="O221" s="73"/>
    </row>
    <row r="222" spans="1:15" s="8" customFormat="1" x14ac:dyDescent="0.3">
      <c r="A222" s="52">
        <v>10073</v>
      </c>
      <c r="B222" s="53"/>
      <c r="C222" s="72"/>
      <c r="D222" s="76" t="s">
        <v>778</v>
      </c>
      <c r="E222" s="56"/>
      <c r="F222" s="57">
        <v>1</v>
      </c>
      <c r="G222" s="57">
        <v>17.329999999999998</v>
      </c>
      <c r="H222" s="57"/>
      <c r="I222" s="57"/>
      <c r="J222" s="57"/>
      <c r="K222" s="57">
        <f t="shared" ref="K222:K234" si="32">PRODUCT(F222:I222)</f>
        <v>17.329999999999998</v>
      </c>
      <c r="L222" s="57"/>
      <c r="M222" s="58"/>
      <c r="N222" s="59"/>
      <c r="O222" s="73"/>
    </row>
    <row r="223" spans="1:15" s="8" customFormat="1" x14ac:dyDescent="0.3">
      <c r="A223" s="52">
        <v>10074</v>
      </c>
      <c r="B223" s="53"/>
      <c r="C223" s="72"/>
      <c r="D223" s="76" t="s">
        <v>779</v>
      </c>
      <c r="E223" s="56"/>
      <c r="F223" s="57">
        <v>1</v>
      </c>
      <c r="G223" s="57">
        <v>26.963999999999999</v>
      </c>
      <c r="H223" s="57"/>
      <c r="I223" s="57"/>
      <c r="J223" s="57"/>
      <c r="K223" s="57">
        <f t="shared" si="32"/>
        <v>26.963999999999999</v>
      </c>
      <c r="L223" s="57"/>
      <c r="M223" s="58"/>
      <c r="N223" s="59"/>
      <c r="O223" s="73"/>
    </row>
    <row r="224" spans="1:15" s="8" customFormat="1" x14ac:dyDescent="0.3">
      <c r="A224" s="52">
        <v>10075</v>
      </c>
      <c r="B224" s="53"/>
      <c r="C224" s="72"/>
      <c r="D224" s="76" t="s">
        <v>780</v>
      </c>
      <c r="E224" s="56"/>
      <c r="F224" s="57">
        <v>1</v>
      </c>
      <c r="G224" s="57">
        <v>4.1580000000000004</v>
      </c>
      <c r="H224" s="57"/>
      <c r="I224" s="57"/>
      <c r="J224" s="57"/>
      <c r="K224" s="57">
        <f t="shared" si="32"/>
        <v>4.1580000000000004</v>
      </c>
      <c r="L224" s="57"/>
      <c r="M224" s="58"/>
      <c r="N224" s="59"/>
      <c r="O224" s="73"/>
    </row>
    <row r="225" spans="1:15" s="8" customFormat="1" x14ac:dyDescent="0.3">
      <c r="A225" s="52">
        <v>10076</v>
      </c>
      <c r="B225" s="53"/>
      <c r="C225" s="72"/>
      <c r="D225" s="76" t="s">
        <v>781</v>
      </c>
      <c r="E225" s="56"/>
      <c r="F225" s="57">
        <v>1</v>
      </c>
      <c r="G225" s="57">
        <v>20.507000000000001</v>
      </c>
      <c r="H225" s="57"/>
      <c r="I225" s="57"/>
      <c r="J225" s="57"/>
      <c r="K225" s="57">
        <f t="shared" si="32"/>
        <v>20.507000000000001</v>
      </c>
      <c r="L225" s="57"/>
      <c r="M225" s="58"/>
      <c r="N225" s="59"/>
      <c r="O225" s="73"/>
    </row>
    <row r="226" spans="1:15" s="8" customFormat="1" x14ac:dyDescent="0.3">
      <c r="A226" s="52">
        <v>10077</v>
      </c>
      <c r="B226" s="53"/>
      <c r="C226" s="72"/>
      <c r="D226" s="76" t="s">
        <v>782</v>
      </c>
      <c r="E226" s="56"/>
      <c r="F226" s="57">
        <v>1</v>
      </c>
      <c r="G226" s="57">
        <v>19.431000000000001</v>
      </c>
      <c r="H226" s="57"/>
      <c r="I226" s="57"/>
      <c r="J226" s="57"/>
      <c r="K226" s="57">
        <f t="shared" si="32"/>
        <v>19.431000000000001</v>
      </c>
      <c r="L226" s="57"/>
      <c r="M226" s="58"/>
      <c r="N226" s="59"/>
      <c r="O226" s="73"/>
    </row>
    <row r="227" spans="1:15" s="8" customFormat="1" x14ac:dyDescent="0.3">
      <c r="A227" s="52">
        <v>10078</v>
      </c>
      <c r="B227" s="53"/>
      <c r="C227" s="72"/>
      <c r="D227" s="76" t="s">
        <v>783</v>
      </c>
      <c r="E227" s="56"/>
      <c r="F227" s="57">
        <v>1</v>
      </c>
      <c r="G227" s="57">
        <v>6.9720000000000004</v>
      </c>
      <c r="H227" s="57"/>
      <c r="I227" s="57"/>
      <c r="J227" s="57"/>
      <c r="K227" s="57">
        <f t="shared" si="32"/>
        <v>6.9720000000000004</v>
      </c>
      <c r="L227" s="57"/>
      <c r="M227" s="58"/>
      <c r="N227" s="59"/>
      <c r="O227" s="73"/>
    </row>
    <row r="228" spans="1:15" s="8" customFormat="1" x14ac:dyDescent="0.3">
      <c r="A228" s="52">
        <v>10079</v>
      </c>
      <c r="B228" s="53"/>
      <c r="C228" s="72"/>
      <c r="D228" s="76" t="s">
        <v>784</v>
      </c>
      <c r="E228" s="56"/>
      <c r="F228" s="57">
        <v>1</v>
      </c>
      <c r="G228" s="57">
        <v>1.4219999999999999</v>
      </c>
      <c r="H228" s="57"/>
      <c r="I228" s="57"/>
      <c r="J228" s="57"/>
      <c r="K228" s="57">
        <f t="shared" si="32"/>
        <v>1.4219999999999999</v>
      </c>
      <c r="L228" s="57"/>
      <c r="M228" s="58"/>
      <c r="N228" s="59"/>
      <c r="O228" s="73"/>
    </row>
    <row r="229" spans="1:15" s="8" customFormat="1" x14ac:dyDescent="0.3">
      <c r="A229" s="52">
        <v>10080</v>
      </c>
      <c r="B229" s="53"/>
      <c r="C229" s="72"/>
      <c r="D229" s="76" t="s">
        <v>785</v>
      </c>
      <c r="E229" s="56"/>
      <c r="F229" s="57">
        <v>1</v>
      </c>
      <c r="G229" s="57">
        <v>28.379000000000001</v>
      </c>
      <c r="H229" s="57"/>
      <c r="I229" s="57"/>
      <c r="J229" s="57"/>
      <c r="K229" s="57">
        <f t="shared" si="32"/>
        <v>28.379000000000001</v>
      </c>
      <c r="L229" s="57"/>
      <c r="M229" s="58"/>
      <c r="N229" s="59"/>
      <c r="O229" s="73"/>
    </row>
    <row r="230" spans="1:15" s="8" customFormat="1" x14ac:dyDescent="0.3">
      <c r="A230" s="52">
        <v>10081</v>
      </c>
      <c r="B230" s="53"/>
      <c r="C230" s="72"/>
      <c r="D230" s="76" t="s">
        <v>786</v>
      </c>
      <c r="E230" s="56"/>
      <c r="F230" s="57">
        <v>1</v>
      </c>
      <c r="G230" s="57">
        <v>7.1980000000000004</v>
      </c>
      <c r="H230" s="57"/>
      <c r="I230" s="57"/>
      <c r="J230" s="57"/>
      <c r="K230" s="57">
        <f t="shared" si="32"/>
        <v>7.1980000000000004</v>
      </c>
      <c r="L230" s="57"/>
      <c r="M230" s="58"/>
      <c r="N230" s="59"/>
      <c r="O230" s="73"/>
    </row>
    <row r="231" spans="1:15" s="8" customFormat="1" x14ac:dyDescent="0.3">
      <c r="A231" s="52">
        <v>10082</v>
      </c>
      <c r="B231" s="53"/>
      <c r="C231" s="72"/>
      <c r="D231" s="76" t="s">
        <v>787</v>
      </c>
      <c r="E231" s="56"/>
      <c r="F231" s="57">
        <v>1</v>
      </c>
      <c r="G231" s="57">
        <v>23.815999999999999</v>
      </c>
      <c r="H231" s="57"/>
      <c r="I231" s="57"/>
      <c r="J231" s="57"/>
      <c r="K231" s="57">
        <f t="shared" si="32"/>
        <v>23.815999999999999</v>
      </c>
      <c r="L231" s="57"/>
      <c r="M231" s="58"/>
      <c r="N231" s="59"/>
      <c r="O231" s="73"/>
    </row>
    <row r="232" spans="1:15" s="8" customFormat="1" x14ac:dyDescent="0.3">
      <c r="A232" s="52">
        <v>10083</v>
      </c>
      <c r="B232" s="53"/>
      <c r="C232" s="72"/>
      <c r="D232" s="76" t="s">
        <v>788</v>
      </c>
      <c r="E232" s="56"/>
      <c r="F232" s="57">
        <v>1</v>
      </c>
      <c r="G232" s="57">
        <v>12.032999999999999</v>
      </c>
      <c r="H232" s="57"/>
      <c r="I232" s="57"/>
      <c r="J232" s="57"/>
      <c r="K232" s="57">
        <f t="shared" si="32"/>
        <v>12.032999999999999</v>
      </c>
      <c r="L232" s="57"/>
      <c r="M232" s="58"/>
      <c r="N232" s="59"/>
      <c r="O232" s="73"/>
    </row>
    <row r="233" spans="1:15" s="8" customFormat="1" x14ac:dyDescent="0.3">
      <c r="A233" s="52">
        <v>10084</v>
      </c>
      <c r="B233" s="53"/>
      <c r="C233" s="72"/>
      <c r="D233" s="76" t="s">
        <v>789</v>
      </c>
      <c r="E233" s="56"/>
      <c r="F233" s="57">
        <v>1</v>
      </c>
      <c r="G233" s="57">
        <v>8.5950000000000006</v>
      </c>
      <c r="H233" s="57"/>
      <c r="I233" s="57"/>
      <c r="J233" s="57"/>
      <c r="K233" s="57">
        <f t="shared" si="32"/>
        <v>8.5950000000000006</v>
      </c>
      <c r="L233" s="57"/>
      <c r="M233" s="58"/>
      <c r="N233" s="59"/>
      <c r="O233" s="73"/>
    </row>
    <row r="234" spans="1:15" s="8" customFormat="1" x14ac:dyDescent="0.3">
      <c r="A234" s="52">
        <v>10085</v>
      </c>
      <c r="B234" s="53"/>
      <c r="C234" s="72"/>
      <c r="D234" s="76" t="s">
        <v>790</v>
      </c>
      <c r="E234" s="56"/>
      <c r="F234" s="57">
        <v>1</v>
      </c>
      <c r="G234" s="57">
        <v>22.64</v>
      </c>
      <c r="H234" s="57"/>
      <c r="I234" s="57"/>
      <c r="J234" s="57"/>
      <c r="K234" s="57">
        <f t="shared" si="32"/>
        <v>22.64</v>
      </c>
      <c r="L234" s="57"/>
      <c r="M234" s="58"/>
      <c r="N234" s="59"/>
      <c r="O234" s="73"/>
    </row>
    <row r="235" spans="1:15" s="8" customFormat="1" ht="32.25" customHeight="1" x14ac:dyDescent="0.3">
      <c r="A235" s="52">
        <v>10086</v>
      </c>
      <c r="B235" s="53" t="s">
        <v>21</v>
      </c>
      <c r="C235" s="72" t="s">
        <v>791</v>
      </c>
      <c r="D235" s="60" t="s">
        <v>792</v>
      </c>
      <c r="E235" s="56" t="s">
        <v>36</v>
      </c>
      <c r="F235" s="57"/>
      <c r="G235" s="57"/>
      <c r="H235" s="57"/>
      <c r="I235" s="57"/>
      <c r="J235" s="57"/>
      <c r="K235" s="57"/>
      <c r="L235" s="57">
        <f>SUM(K236:K249)</f>
        <v>1005.705</v>
      </c>
      <c r="M235" s="58">
        <v>1005.705</v>
      </c>
      <c r="N235" s="59"/>
      <c r="O235" s="73">
        <f t="shared" si="31"/>
        <v>0</v>
      </c>
    </row>
    <row r="236" spans="1:15" s="8" customFormat="1" ht="15" customHeight="1" x14ac:dyDescent="0.3">
      <c r="A236" s="52">
        <v>10087</v>
      </c>
      <c r="B236" s="53"/>
      <c r="C236" s="72"/>
      <c r="D236" s="76" t="s">
        <v>777</v>
      </c>
      <c r="E236" s="56"/>
      <c r="F236" s="57">
        <v>1</v>
      </c>
      <c r="G236" s="57">
        <v>768.48199999999997</v>
      </c>
      <c r="H236" s="57"/>
      <c r="I236" s="57"/>
      <c r="J236" s="57"/>
      <c r="K236" s="57">
        <f>PRODUCT(F236:I236)</f>
        <v>768.48199999999997</v>
      </c>
      <c r="L236" s="57"/>
      <c r="M236" s="58"/>
      <c r="N236" s="59"/>
      <c r="O236" s="73"/>
    </row>
    <row r="237" spans="1:15" s="8" customFormat="1" ht="15" customHeight="1" x14ac:dyDescent="0.3">
      <c r="A237" s="52">
        <v>10088</v>
      </c>
      <c r="B237" s="53"/>
      <c r="C237" s="72"/>
      <c r="D237" s="76" t="s">
        <v>778</v>
      </c>
      <c r="E237" s="56"/>
      <c r="F237" s="57">
        <v>1</v>
      </c>
      <c r="G237" s="57">
        <v>40.792999999999999</v>
      </c>
      <c r="H237" s="57"/>
      <c r="I237" s="57"/>
      <c r="J237" s="57"/>
      <c r="K237" s="57">
        <f t="shared" ref="K237:K249" si="33">PRODUCT(F237:I237)</f>
        <v>40.792999999999999</v>
      </c>
      <c r="L237" s="57"/>
      <c r="M237" s="58"/>
      <c r="N237" s="59"/>
      <c r="O237" s="73"/>
    </row>
    <row r="238" spans="1:15" s="8" customFormat="1" ht="15" customHeight="1" x14ac:dyDescent="0.3">
      <c r="A238" s="52">
        <v>10089</v>
      </c>
      <c r="B238" s="53"/>
      <c r="C238" s="72"/>
      <c r="D238" s="76" t="s">
        <v>779</v>
      </c>
      <c r="E238" s="56"/>
      <c r="F238" s="57">
        <v>1</v>
      </c>
      <c r="G238" s="57">
        <v>26.963999999999999</v>
      </c>
      <c r="H238" s="57"/>
      <c r="I238" s="57"/>
      <c r="J238" s="57"/>
      <c r="K238" s="57">
        <f t="shared" si="33"/>
        <v>26.963999999999999</v>
      </c>
      <c r="L238" s="57"/>
      <c r="M238" s="58"/>
      <c r="N238" s="59"/>
      <c r="O238" s="73"/>
    </row>
    <row r="239" spans="1:15" s="8" customFormat="1" ht="15" customHeight="1" x14ac:dyDescent="0.3">
      <c r="A239" s="52">
        <v>10090</v>
      </c>
      <c r="B239" s="53"/>
      <c r="C239" s="72"/>
      <c r="D239" s="76" t="s">
        <v>780</v>
      </c>
      <c r="E239" s="56"/>
      <c r="F239" s="57">
        <v>1</v>
      </c>
      <c r="G239" s="57">
        <v>4.1580000000000004</v>
      </c>
      <c r="H239" s="57"/>
      <c r="I239" s="57"/>
      <c r="J239" s="57"/>
      <c r="K239" s="57">
        <f t="shared" si="33"/>
        <v>4.1580000000000004</v>
      </c>
      <c r="L239" s="57"/>
      <c r="M239" s="58"/>
      <c r="N239" s="59"/>
      <c r="O239" s="73"/>
    </row>
    <row r="240" spans="1:15" s="8" customFormat="1" ht="15" customHeight="1" x14ac:dyDescent="0.3">
      <c r="A240" s="52">
        <v>10091</v>
      </c>
      <c r="B240" s="53"/>
      <c r="C240" s="72"/>
      <c r="D240" s="76" t="s">
        <v>781</v>
      </c>
      <c r="E240" s="56"/>
      <c r="F240" s="57">
        <v>1</v>
      </c>
      <c r="G240" s="57">
        <v>20.507000000000001</v>
      </c>
      <c r="H240" s="57"/>
      <c r="I240" s="57"/>
      <c r="J240" s="57"/>
      <c r="K240" s="57">
        <f t="shared" si="33"/>
        <v>20.507000000000001</v>
      </c>
      <c r="L240" s="57"/>
      <c r="M240" s="58"/>
      <c r="N240" s="59"/>
      <c r="O240" s="73"/>
    </row>
    <row r="241" spans="1:15" s="8" customFormat="1" ht="15" customHeight="1" x14ac:dyDescent="0.3">
      <c r="A241" s="52">
        <v>10092</v>
      </c>
      <c r="B241" s="53"/>
      <c r="C241" s="72"/>
      <c r="D241" s="76" t="s">
        <v>782</v>
      </c>
      <c r="E241" s="56"/>
      <c r="F241" s="57">
        <v>1</v>
      </c>
      <c r="G241" s="57">
        <v>19.431000000000001</v>
      </c>
      <c r="H241" s="57"/>
      <c r="I241" s="57"/>
      <c r="J241" s="57"/>
      <c r="K241" s="57">
        <f t="shared" si="33"/>
        <v>19.431000000000001</v>
      </c>
      <c r="L241" s="57"/>
      <c r="M241" s="58"/>
      <c r="N241" s="59"/>
      <c r="O241" s="73"/>
    </row>
    <row r="242" spans="1:15" s="8" customFormat="1" ht="15" customHeight="1" x14ac:dyDescent="0.3">
      <c r="A242" s="52">
        <v>10093</v>
      </c>
      <c r="B242" s="53"/>
      <c r="C242" s="72"/>
      <c r="D242" s="76" t="s">
        <v>783</v>
      </c>
      <c r="E242" s="56"/>
      <c r="F242" s="57">
        <v>1</v>
      </c>
      <c r="G242" s="57">
        <v>6.9720000000000004</v>
      </c>
      <c r="H242" s="57"/>
      <c r="I242" s="57"/>
      <c r="J242" s="57"/>
      <c r="K242" s="57">
        <f t="shared" si="33"/>
        <v>6.9720000000000004</v>
      </c>
      <c r="L242" s="57"/>
      <c r="M242" s="58"/>
      <c r="N242" s="59"/>
      <c r="O242" s="73"/>
    </row>
    <row r="243" spans="1:15" s="8" customFormat="1" ht="15" customHeight="1" x14ac:dyDescent="0.3">
      <c r="A243" s="52">
        <v>10094</v>
      </c>
      <c r="B243" s="53"/>
      <c r="C243" s="72"/>
      <c r="D243" s="76" t="s">
        <v>784</v>
      </c>
      <c r="E243" s="56"/>
      <c r="F243" s="57">
        <v>1</v>
      </c>
      <c r="G243" s="57">
        <v>1.4219999999999999</v>
      </c>
      <c r="H243" s="57"/>
      <c r="I243" s="57"/>
      <c r="J243" s="57"/>
      <c r="K243" s="57">
        <f t="shared" si="33"/>
        <v>1.4219999999999999</v>
      </c>
      <c r="L243" s="57"/>
      <c r="M243" s="58"/>
      <c r="N243" s="59"/>
      <c r="O243" s="73"/>
    </row>
    <row r="244" spans="1:15" s="8" customFormat="1" ht="15" customHeight="1" x14ac:dyDescent="0.3">
      <c r="A244" s="52">
        <v>10095</v>
      </c>
      <c r="B244" s="53"/>
      <c r="C244" s="72"/>
      <c r="D244" s="76" t="s">
        <v>785</v>
      </c>
      <c r="E244" s="56"/>
      <c r="F244" s="57">
        <v>1</v>
      </c>
      <c r="G244" s="57">
        <v>42.694000000000003</v>
      </c>
      <c r="H244" s="57"/>
      <c r="I244" s="57"/>
      <c r="J244" s="57"/>
      <c r="K244" s="57">
        <f t="shared" si="33"/>
        <v>42.694000000000003</v>
      </c>
      <c r="L244" s="57"/>
      <c r="M244" s="58"/>
      <c r="N244" s="59"/>
      <c r="O244" s="73"/>
    </row>
    <row r="245" spans="1:15" s="8" customFormat="1" ht="15" customHeight="1" x14ac:dyDescent="0.3">
      <c r="A245" s="52">
        <v>10096</v>
      </c>
      <c r="B245" s="53"/>
      <c r="C245" s="72"/>
      <c r="D245" s="76" t="s">
        <v>786</v>
      </c>
      <c r="E245" s="56"/>
      <c r="F245" s="57">
        <v>1</v>
      </c>
      <c r="G245" s="57">
        <v>7.1980000000000004</v>
      </c>
      <c r="H245" s="57"/>
      <c r="I245" s="57"/>
      <c r="J245" s="57"/>
      <c r="K245" s="57">
        <f t="shared" si="33"/>
        <v>7.1980000000000004</v>
      </c>
      <c r="L245" s="57"/>
      <c r="M245" s="58"/>
      <c r="N245" s="59"/>
      <c r="O245" s="73"/>
    </row>
    <row r="246" spans="1:15" s="8" customFormat="1" ht="15" customHeight="1" x14ac:dyDescent="0.3">
      <c r="A246" s="52">
        <v>10097</v>
      </c>
      <c r="B246" s="53"/>
      <c r="C246" s="72"/>
      <c r="D246" s="76" t="s">
        <v>787</v>
      </c>
      <c r="E246" s="56"/>
      <c r="F246" s="57">
        <v>1</v>
      </c>
      <c r="G246" s="57">
        <v>23.815999999999999</v>
      </c>
      <c r="H246" s="57"/>
      <c r="I246" s="57"/>
      <c r="J246" s="57"/>
      <c r="K246" s="57">
        <f t="shared" si="33"/>
        <v>23.815999999999999</v>
      </c>
      <c r="L246" s="57"/>
      <c r="M246" s="58"/>
      <c r="N246" s="59"/>
      <c r="O246" s="73"/>
    </row>
    <row r="247" spans="1:15" s="8" customFormat="1" ht="15" customHeight="1" x14ac:dyDescent="0.3">
      <c r="A247" s="52">
        <v>10098</v>
      </c>
      <c r="B247" s="53"/>
      <c r="C247" s="72"/>
      <c r="D247" s="76" t="s">
        <v>788</v>
      </c>
      <c r="E247" s="56"/>
      <c r="F247" s="57">
        <v>1</v>
      </c>
      <c r="G247" s="57">
        <v>12.032999999999999</v>
      </c>
      <c r="H247" s="57"/>
      <c r="I247" s="57"/>
      <c r="J247" s="57"/>
      <c r="K247" s="57">
        <f t="shared" si="33"/>
        <v>12.032999999999999</v>
      </c>
      <c r="L247" s="57"/>
      <c r="M247" s="58"/>
      <c r="N247" s="59"/>
      <c r="O247" s="73"/>
    </row>
    <row r="248" spans="1:15" s="8" customFormat="1" ht="15" customHeight="1" x14ac:dyDescent="0.3">
      <c r="A248" s="52">
        <v>10099</v>
      </c>
      <c r="B248" s="53"/>
      <c r="C248" s="72"/>
      <c r="D248" s="76" t="s">
        <v>789</v>
      </c>
      <c r="E248" s="56"/>
      <c r="F248" s="57">
        <v>1</v>
      </c>
      <c r="G248" s="57">
        <v>8.5950000000000006</v>
      </c>
      <c r="H248" s="57"/>
      <c r="I248" s="57"/>
      <c r="J248" s="57"/>
      <c r="K248" s="57">
        <f t="shared" si="33"/>
        <v>8.5950000000000006</v>
      </c>
      <c r="L248" s="57"/>
      <c r="M248" s="58"/>
      <c r="N248" s="59"/>
      <c r="O248" s="73"/>
    </row>
    <row r="249" spans="1:15" s="8" customFormat="1" ht="15" customHeight="1" x14ac:dyDescent="0.3">
      <c r="A249" s="52">
        <v>10100</v>
      </c>
      <c r="B249" s="53"/>
      <c r="C249" s="72"/>
      <c r="D249" s="76" t="s">
        <v>790</v>
      </c>
      <c r="E249" s="56"/>
      <c r="F249" s="57">
        <v>1</v>
      </c>
      <c r="G249" s="57">
        <v>22.64</v>
      </c>
      <c r="H249" s="57"/>
      <c r="I249" s="57"/>
      <c r="J249" s="57"/>
      <c r="K249" s="57">
        <f t="shared" si="33"/>
        <v>22.64</v>
      </c>
      <c r="L249" s="57"/>
      <c r="M249" s="58"/>
      <c r="N249" s="59"/>
      <c r="O249" s="73"/>
    </row>
    <row r="250" spans="1:15" s="8" customFormat="1" ht="115.2" x14ac:dyDescent="0.3">
      <c r="A250" s="52">
        <v>10101</v>
      </c>
      <c r="B250" s="53" t="s">
        <v>21</v>
      </c>
      <c r="C250" s="72" t="s">
        <v>793</v>
      </c>
      <c r="D250" s="60" t="s">
        <v>794</v>
      </c>
      <c r="E250" s="56" t="s">
        <v>36</v>
      </c>
      <c r="F250" s="57"/>
      <c r="G250" s="57"/>
      <c r="H250" s="57"/>
      <c r="I250" s="57"/>
      <c r="J250" s="57"/>
      <c r="K250" s="57"/>
      <c r="L250" s="57">
        <f>SUM(K251:K265)</f>
        <v>460.81184999999999</v>
      </c>
      <c r="M250" s="58">
        <v>460.81200000000001</v>
      </c>
      <c r="N250" s="59"/>
      <c r="O250" s="73">
        <f t="shared" si="31"/>
        <v>0</v>
      </c>
    </row>
    <row r="251" spans="1:15" s="8" customFormat="1" x14ac:dyDescent="0.3">
      <c r="A251" s="52">
        <v>10102</v>
      </c>
      <c r="B251" s="53"/>
      <c r="C251" s="72"/>
      <c r="D251" s="76" t="s">
        <v>795</v>
      </c>
      <c r="E251" s="56"/>
      <c r="F251" s="57"/>
      <c r="G251" s="57"/>
      <c r="H251" s="57"/>
      <c r="I251" s="57"/>
      <c r="J251" s="57"/>
      <c r="K251" s="57">
        <f>SUM(J252:J253)</f>
        <v>22.74</v>
      </c>
      <c r="L251" s="57"/>
      <c r="M251" s="58"/>
      <c r="N251" s="59"/>
      <c r="O251" s="73"/>
    </row>
    <row r="252" spans="1:15" s="8" customFormat="1" x14ac:dyDescent="0.3">
      <c r="A252" s="52">
        <v>10103</v>
      </c>
      <c r="B252" s="53"/>
      <c r="C252" s="72"/>
      <c r="D252" s="76" t="s">
        <v>796</v>
      </c>
      <c r="E252" s="56"/>
      <c r="F252" s="57">
        <v>1</v>
      </c>
      <c r="G252" s="57">
        <v>2.7</v>
      </c>
      <c r="H252" s="57"/>
      <c r="I252" s="57">
        <v>2.2000000000000002</v>
      </c>
      <c r="J252" s="57">
        <f>PRODUCT(F252:I252)</f>
        <v>5.9400000000000013</v>
      </c>
      <c r="K252" s="57"/>
      <c r="L252" s="57"/>
      <c r="M252" s="58"/>
      <c r="N252" s="59"/>
      <c r="O252" s="73"/>
    </row>
    <row r="253" spans="1:15" s="8" customFormat="1" x14ac:dyDescent="0.3">
      <c r="A253" s="52">
        <v>10104</v>
      </c>
      <c r="B253" s="53"/>
      <c r="C253" s="72"/>
      <c r="D253" s="76" t="s">
        <v>797</v>
      </c>
      <c r="E253" s="56"/>
      <c r="F253" s="57">
        <v>1</v>
      </c>
      <c r="G253" s="57">
        <v>5.6</v>
      </c>
      <c r="H253" s="57"/>
      <c r="I253" s="57">
        <v>3</v>
      </c>
      <c r="J253" s="57">
        <f>PRODUCT(F253:I253)</f>
        <v>16.799999999999997</v>
      </c>
      <c r="K253" s="57"/>
      <c r="L253" s="57"/>
      <c r="M253" s="58"/>
      <c r="N253" s="59"/>
      <c r="O253" s="73"/>
    </row>
    <row r="254" spans="1:15" s="8" customFormat="1" x14ac:dyDescent="0.3">
      <c r="A254" s="52">
        <v>10105</v>
      </c>
      <c r="B254" s="53"/>
      <c r="C254" s="72"/>
      <c r="D254" s="76" t="s">
        <v>798</v>
      </c>
      <c r="E254" s="56"/>
      <c r="F254" s="57"/>
      <c r="G254" s="57"/>
      <c r="H254" s="57"/>
      <c r="I254" s="57"/>
      <c r="J254" s="57"/>
      <c r="K254" s="57">
        <f>SUM(J255:J265)</f>
        <v>438.07184999999998</v>
      </c>
      <c r="L254" s="57"/>
      <c r="M254" s="58"/>
      <c r="N254" s="59"/>
      <c r="O254" s="73"/>
    </row>
    <row r="255" spans="1:15" s="8" customFormat="1" x14ac:dyDescent="0.3">
      <c r="A255" s="52">
        <v>10106</v>
      </c>
      <c r="B255" s="53"/>
      <c r="C255" s="72"/>
      <c r="D255" s="76" t="s">
        <v>777</v>
      </c>
      <c r="E255" s="56"/>
      <c r="F255" s="57">
        <v>1</v>
      </c>
      <c r="G255" s="57">
        <f>17.761+(3*8.364)</f>
        <v>42.853000000000002</v>
      </c>
      <c r="H255" s="57"/>
      <c r="I255" s="57">
        <v>3</v>
      </c>
      <c r="J255" s="57">
        <f>PRODUCT(F255:I255)</f>
        <v>128.559</v>
      </c>
      <c r="K255" s="57"/>
      <c r="L255" s="57"/>
      <c r="M255" s="58"/>
      <c r="N255" s="59"/>
      <c r="O255" s="73"/>
    </row>
    <row r="256" spans="1:15" s="8" customFormat="1" x14ac:dyDescent="0.3">
      <c r="A256" s="52">
        <v>10107</v>
      </c>
      <c r="B256" s="53"/>
      <c r="C256" s="72"/>
      <c r="D256" s="76" t="s">
        <v>778</v>
      </c>
      <c r="E256" s="56"/>
      <c r="F256" s="57">
        <v>1</v>
      </c>
      <c r="G256" s="57">
        <v>24.710999999999999</v>
      </c>
      <c r="H256" s="57"/>
      <c r="I256" s="57">
        <v>3</v>
      </c>
      <c r="J256" s="57">
        <f t="shared" ref="J256:J262" si="34">PRODUCT(F256:I256)</f>
        <v>74.132999999999996</v>
      </c>
      <c r="K256" s="57"/>
      <c r="L256" s="57"/>
      <c r="M256" s="58"/>
      <c r="N256" s="59"/>
      <c r="O256" s="73"/>
    </row>
    <row r="257" spans="1:15" s="8" customFormat="1" x14ac:dyDescent="0.3">
      <c r="A257" s="52">
        <v>10108</v>
      </c>
      <c r="B257" s="53"/>
      <c r="C257" s="72"/>
      <c r="D257" s="76" t="s">
        <v>779</v>
      </c>
      <c r="E257" s="56"/>
      <c r="F257" s="57">
        <v>1</v>
      </c>
      <c r="G257" s="57">
        <v>14.96</v>
      </c>
      <c r="H257" s="57"/>
      <c r="I257" s="57">
        <v>3</v>
      </c>
      <c r="J257" s="57">
        <f t="shared" si="34"/>
        <v>44.88</v>
      </c>
      <c r="K257" s="57"/>
      <c r="L257" s="57"/>
      <c r="M257" s="58"/>
      <c r="N257" s="59"/>
      <c r="O257" s="73"/>
    </row>
    <row r="258" spans="1:15" s="8" customFormat="1" x14ac:dyDescent="0.3">
      <c r="A258" s="52">
        <v>10109</v>
      </c>
      <c r="B258" s="53"/>
      <c r="C258" s="72"/>
      <c r="D258" s="76" t="s">
        <v>780</v>
      </c>
      <c r="E258" s="56"/>
      <c r="F258" s="57">
        <v>1</v>
      </c>
      <c r="G258" s="57">
        <v>14.105</v>
      </c>
      <c r="H258" s="57"/>
      <c r="I258" s="57">
        <v>3</v>
      </c>
      <c r="J258" s="57">
        <f t="shared" si="34"/>
        <v>42.314999999999998</v>
      </c>
      <c r="K258" s="57"/>
      <c r="L258" s="57"/>
      <c r="M258" s="58"/>
      <c r="N258" s="59"/>
      <c r="O258" s="73"/>
    </row>
    <row r="259" spans="1:15" s="8" customFormat="1" x14ac:dyDescent="0.3">
      <c r="A259" s="52">
        <v>10110</v>
      </c>
      <c r="B259" s="53"/>
      <c r="C259" s="72"/>
      <c r="D259" s="76" t="s">
        <v>781</v>
      </c>
      <c r="E259" s="56"/>
      <c r="F259" s="57">
        <v>1</v>
      </c>
      <c r="G259" s="57">
        <v>20.5</v>
      </c>
      <c r="H259" s="57"/>
      <c r="I259" s="57">
        <v>3</v>
      </c>
      <c r="J259" s="57">
        <f t="shared" si="34"/>
        <v>61.5</v>
      </c>
      <c r="K259" s="57"/>
      <c r="L259" s="57"/>
      <c r="M259" s="58"/>
      <c r="N259" s="59"/>
      <c r="O259" s="73"/>
    </row>
    <row r="260" spans="1:15" s="8" customFormat="1" x14ac:dyDescent="0.3">
      <c r="A260" s="52">
        <v>10111</v>
      </c>
      <c r="B260" s="53"/>
      <c r="C260" s="72"/>
      <c r="D260" s="76" t="s">
        <v>782</v>
      </c>
      <c r="E260" s="56"/>
      <c r="F260" s="57">
        <v>1</v>
      </c>
      <c r="G260" s="57">
        <v>4</v>
      </c>
      <c r="H260" s="57"/>
      <c r="I260" s="57">
        <v>3</v>
      </c>
      <c r="J260" s="57">
        <f t="shared" si="34"/>
        <v>12</v>
      </c>
      <c r="K260" s="57"/>
      <c r="L260" s="57"/>
      <c r="M260" s="58"/>
      <c r="N260" s="59"/>
      <c r="O260" s="73"/>
    </row>
    <row r="261" spans="1:15" s="8" customFormat="1" x14ac:dyDescent="0.3">
      <c r="A261" s="52">
        <v>10112</v>
      </c>
      <c r="B261" s="53"/>
      <c r="C261" s="72"/>
      <c r="D261" s="76" t="s">
        <v>783</v>
      </c>
      <c r="E261" s="56"/>
      <c r="F261" s="57">
        <v>1</v>
      </c>
      <c r="G261" s="57">
        <v>2.4550000000000001</v>
      </c>
      <c r="H261" s="57"/>
      <c r="I261" s="57">
        <v>3</v>
      </c>
      <c r="J261" s="57">
        <f t="shared" si="34"/>
        <v>7.3650000000000002</v>
      </c>
      <c r="K261" s="57"/>
      <c r="L261" s="57"/>
      <c r="M261" s="58"/>
      <c r="N261" s="59"/>
      <c r="O261" s="73"/>
    </row>
    <row r="262" spans="1:15" s="8" customFormat="1" x14ac:dyDescent="0.3">
      <c r="A262" s="52">
        <v>10113</v>
      </c>
      <c r="B262" s="53"/>
      <c r="C262" s="72"/>
      <c r="D262" s="76" t="s">
        <v>785</v>
      </c>
      <c r="E262" s="56"/>
      <c r="F262" s="57">
        <v>1</v>
      </c>
      <c r="G262" s="57">
        <v>7.0960000000000001</v>
      </c>
      <c r="H262" s="57"/>
      <c r="I262" s="57">
        <v>3.45</v>
      </c>
      <c r="J262" s="57">
        <f t="shared" si="34"/>
        <v>24.481200000000001</v>
      </c>
      <c r="K262" s="57"/>
      <c r="L262" s="57"/>
      <c r="M262" s="58"/>
      <c r="N262" s="59"/>
      <c r="O262" s="73"/>
    </row>
    <row r="263" spans="1:15" s="8" customFormat="1" x14ac:dyDescent="0.3">
      <c r="A263" s="52">
        <v>10114</v>
      </c>
      <c r="B263" s="53"/>
      <c r="C263" s="72"/>
      <c r="D263" s="76" t="s">
        <v>786</v>
      </c>
      <c r="E263" s="56"/>
      <c r="F263" s="57">
        <v>1</v>
      </c>
      <c r="G263" s="57">
        <v>3.552</v>
      </c>
      <c r="H263" s="57"/>
      <c r="I263" s="57">
        <v>3.45</v>
      </c>
      <c r="J263" s="57">
        <f>PRODUCT(F263:I263)</f>
        <v>12.2544</v>
      </c>
      <c r="K263" s="57"/>
      <c r="L263" s="57"/>
      <c r="M263" s="58"/>
      <c r="N263" s="59"/>
      <c r="O263" s="73"/>
    </row>
    <row r="264" spans="1:15" s="8" customFormat="1" x14ac:dyDescent="0.3">
      <c r="A264" s="52">
        <v>10115</v>
      </c>
      <c r="B264" s="53"/>
      <c r="C264" s="72"/>
      <c r="D264" s="76" t="s">
        <v>787</v>
      </c>
      <c r="E264" s="56"/>
      <c r="F264" s="57">
        <v>1</v>
      </c>
      <c r="G264" s="57">
        <v>2.76</v>
      </c>
      <c r="H264" s="57"/>
      <c r="I264" s="57">
        <v>3.45</v>
      </c>
      <c r="J264" s="57">
        <f t="shared" ref="J264:J265" si="35">PRODUCT(F264:I264)</f>
        <v>9.5220000000000002</v>
      </c>
      <c r="K264" s="57"/>
      <c r="L264" s="57"/>
      <c r="M264" s="58"/>
      <c r="N264" s="59"/>
      <c r="O264" s="73"/>
    </row>
    <row r="265" spans="1:15" s="8" customFormat="1" x14ac:dyDescent="0.3">
      <c r="A265" s="52">
        <v>10116</v>
      </c>
      <c r="B265" s="53"/>
      <c r="C265" s="72"/>
      <c r="D265" s="76" t="s">
        <v>788</v>
      </c>
      <c r="E265" s="56"/>
      <c r="F265" s="57">
        <v>1</v>
      </c>
      <c r="G265" s="57">
        <v>6.1050000000000004</v>
      </c>
      <c r="H265" s="57"/>
      <c r="I265" s="57">
        <v>3.45</v>
      </c>
      <c r="J265" s="57">
        <f t="shared" si="35"/>
        <v>21.062250000000002</v>
      </c>
      <c r="K265" s="57"/>
      <c r="L265" s="57"/>
      <c r="M265" s="58"/>
      <c r="N265" s="59"/>
      <c r="O265" s="73"/>
    </row>
    <row r="266" spans="1:15" s="8" customFormat="1" ht="57.6" collapsed="1" x14ac:dyDescent="0.3">
      <c r="A266" s="52">
        <v>10117</v>
      </c>
      <c r="B266" s="53" t="s">
        <v>21</v>
      </c>
      <c r="C266" s="72" t="s">
        <v>799</v>
      </c>
      <c r="D266" s="75" t="s">
        <v>800</v>
      </c>
      <c r="E266" s="56" t="s">
        <v>36</v>
      </c>
      <c r="F266" s="57"/>
      <c r="G266" s="57"/>
      <c r="H266" s="57"/>
      <c r="I266" s="57"/>
      <c r="J266" s="57"/>
      <c r="K266" s="57"/>
      <c r="L266" s="57">
        <f>SUM(J267:J270)</f>
        <v>143.80070000000001</v>
      </c>
      <c r="M266" s="58">
        <v>143.80099999999999</v>
      </c>
      <c r="N266" s="59"/>
      <c r="O266" s="73">
        <f t="shared" si="31"/>
        <v>0</v>
      </c>
    </row>
    <row r="267" spans="1:15" s="8" customFormat="1" x14ac:dyDescent="0.3">
      <c r="A267" s="52">
        <v>10118</v>
      </c>
      <c r="B267" s="53"/>
      <c r="C267" s="72"/>
      <c r="D267" s="76" t="s">
        <v>801</v>
      </c>
      <c r="E267" s="56"/>
      <c r="F267" s="57">
        <v>6</v>
      </c>
      <c r="G267" s="57">
        <v>5.75</v>
      </c>
      <c r="H267" s="57"/>
      <c r="I267" s="57">
        <v>2.6</v>
      </c>
      <c r="J267" s="57">
        <f t="shared" ref="J267:J272" si="36">PRODUCT(F267:I267)</f>
        <v>89.7</v>
      </c>
      <c r="K267" s="57"/>
      <c r="L267" s="57"/>
      <c r="M267" s="58"/>
      <c r="N267" s="59"/>
      <c r="O267" s="73"/>
    </row>
    <row r="268" spans="1:15" s="8" customFormat="1" x14ac:dyDescent="0.3">
      <c r="A268" s="52">
        <v>10119</v>
      </c>
      <c r="B268" s="53"/>
      <c r="C268" s="72"/>
      <c r="D268" s="76" t="s">
        <v>802</v>
      </c>
      <c r="E268" s="56"/>
      <c r="F268" s="57">
        <v>1</v>
      </c>
      <c r="G268" s="57">
        <v>1.867</v>
      </c>
      <c r="H268" s="57"/>
      <c r="I268" s="57">
        <v>2.1</v>
      </c>
      <c r="J268" s="57">
        <f t="shared" si="36"/>
        <v>3.9207000000000001</v>
      </c>
      <c r="K268" s="57"/>
      <c r="L268" s="57"/>
      <c r="M268" s="58"/>
      <c r="N268" s="59"/>
      <c r="O268" s="73"/>
    </row>
    <row r="269" spans="1:15" s="8" customFormat="1" x14ac:dyDescent="0.3">
      <c r="A269" s="52">
        <v>10120</v>
      </c>
      <c r="B269" s="53"/>
      <c r="C269" s="72"/>
      <c r="D269" s="76" t="s">
        <v>801</v>
      </c>
      <c r="E269" s="56"/>
      <c r="F269" s="57">
        <v>2</v>
      </c>
      <c r="G269" s="57">
        <v>6.75</v>
      </c>
      <c r="H269" s="57"/>
      <c r="I269" s="57">
        <v>2.6</v>
      </c>
      <c r="J269" s="57">
        <f t="shared" si="36"/>
        <v>35.1</v>
      </c>
      <c r="K269" s="57"/>
      <c r="L269" s="57"/>
      <c r="M269" s="58"/>
      <c r="N269" s="59"/>
      <c r="O269" s="73"/>
    </row>
    <row r="270" spans="1:15" s="8" customFormat="1" x14ac:dyDescent="0.3">
      <c r="A270" s="52">
        <v>10121</v>
      </c>
      <c r="B270" s="53"/>
      <c r="C270" s="72"/>
      <c r="D270" s="76" t="s">
        <v>801</v>
      </c>
      <c r="E270" s="56"/>
      <c r="F270" s="57">
        <v>1</v>
      </c>
      <c r="G270" s="57">
        <v>5.8</v>
      </c>
      <c r="H270" s="57"/>
      <c r="I270" s="57">
        <v>2.6</v>
      </c>
      <c r="J270" s="57">
        <f t="shared" si="36"/>
        <v>15.08</v>
      </c>
      <c r="K270" s="57"/>
      <c r="L270" s="57"/>
      <c r="M270" s="58"/>
      <c r="N270" s="59"/>
      <c r="O270" s="73"/>
    </row>
    <row r="271" spans="1:15" s="8" customFormat="1" ht="43.2" x14ac:dyDescent="0.3">
      <c r="A271" s="52">
        <v>10122</v>
      </c>
      <c r="B271" s="53" t="s">
        <v>21</v>
      </c>
      <c r="C271" s="72" t="s">
        <v>803</v>
      </c>
      <c r="D271" s="75" t="s">
        <v>804</v>
      </c>
      <c r="E271" s="56" t="s">
        <v>89</v>
      </c>
      <c r="F271" s="57">
        <v>2</v>
      </c>
      <c r="G271" s="57"/>
      <c r="H271" s="57"/>
      <c r="I271" s="57"/>
      <c r="J271" s="57">
        <f t="shared" si="36"/>
        <v>2</v>
      </c>
      <c r="K271" s="57"/>
      <c r="L271" s="57">
        <f t="shared" ref="L271:L272" si="37">+J271</f>
        <v>2</v>
      </c>
      <c r="M271" s="58">
        <v>2</v>
      </c>
      <c r="N271" s="59"/>
      <c r="O271" s="73">
        <f t="shared" ref="O271:O273" si="38">+ROUND(M271*N271,2)</f>
        <v>0</v>
      </c>
    </row>
    <row r="272" spans="1:15" s="8" customFormat="1" ht="43.2" x14ac:dyDescent="0.3">
      <c r="A272" s="52">
        <v>10123</v>
      </c>
      <c r="B272" s="53"/>
      <c r="C272" s="72" t="s">
        <v>805</v>
      </c>
      <c r="D272" s="75" t="s">
        <v>806</v>
      </c>
      <c r="E272" s="56" t="s">
        <v>89</v>
      </c>
      <c r="F272" s="57">
        <v>1</v>
      </c>
      <c r="G272" s="57"/>
      <c r="H272" s="57"/>
      <c r="I272" s="57"/>
      <c r="J272" s="57">
        <f t="shared" si="36"/>
        <v>1</v>
      </c>
      <c r="K272" s="57"/>
      <c r="L272" s="57">
        <f t="shared" si="37"/>
        <v>1</v>
      </c>
      <c r="M272" s="58">
        <v>1</v>
      </c>
      <c r="N272" s="59"/>
      <c r="O272" s="73">
        <f t="shared" si="38"/>
        <v>0</v>
      </c>
    </row>
    <row r="273" spans="1:16" s="8" customFormat="1" ht="43.2" x14ac:dyDescent="0.3">
      <c r="A273" s="52">
        <v>10124</v>
      </c>
      <c r="B273" s="53"/>
      <c r="C273" s="72" t="s">
        <v>807</v>
      </c>
      <c r="D273" s="75" t="s">
        <v>808</v>
      </c>
      <c r="E273" s="56" t="s">
        <v>36</v>
      </c>
      <c r="F273" s="57"/>
      <c r="G273" s="57"/>
      <c r="H273" s="57"/>
      <c r="I273" s="57"/>
      <c r="J273" s="57"/>
      <c r="K273" s="57"/>
      <c r="L273" s="57">
        <f>SUM(K274:K275)</f>
        <v>124.04999999999998</v>
      </c>
      <c r="M273" s="58">
        <v>124.05</v>
      </c>
      <c r="N273" s="59"/>
      <c r="O273" s="73">
        <f t="shared" si="38"/>
        <v>0</v>
      </c>
    </row>
    <row r="274" spans="1:16" s="8" customFormat="1" x14ac:dyDescent="0.3">
      <c r="A274" s="52">
        <v>10125</v>
      </c>
      <c r="B274" s="53"/>
      <c r="C274" s="72"/>
      <c r="D274" s="76" t="s">
        <v>809</v>
      </c>
      <c r="E274" s="56"/>
      <c r="F274" s="57">
        <v>1</v>
      </c>
      <c r="G274" s="57">
        <v>38.65</v>
      </c>
      <c r="H274" s="57"/>
      <c r="I274" s="57">
        <v>3</v>
      </c>
      <c r="J274" s="57"/>
      <c r="K274" s="57">
        <f>PRODUCT(F274:I274)</f>
        <v>115.94999999999999</v>
      </c>
      <c r="L274" s="57"/>
      <c r="M274" s="58"/>
      <c r="N274" s="59"/>
      <c r="O274" s="73"/>
    </row>
    <row r="275" spans="1:16" s="8" customFormat="1" x14ac:dyDescent="0.3">
      <c r="A275" s="52">
        <v>10126</v>
      </c>
      <c r="B275" s="53"/>
      <c r="C275" s="72"/>
      <c r="D275" s="76" t="s">
        <v>810</v>
      </c>
      <c r="E275" s="56"/>
      <c r="F275" s="57">
        <v>0.5</v>
      </c>
      <c r="G275" s="57">
        <v>5.4</v>
      </c>
      <c r="H275" s="57"/>
      <c r="I275" s="57">
        <v>3</v>
      </c>
      <c r="J275" s="57"/>
      <c r="K275" s="57">
        <f>PRODUCT(F275:I275)</f>
        <v>8.1000000000000014</v>
      </c>
      <c r="L275" s="57"/>
      <c r="M275" s="58"/>
      <c r="N275" s="59"/>
      <c r="O275" s="73"/>
    </row>
    <row r="276" spans="1:16" s="8" customFormat="1" ht="43.2" x14ac:dyDescent="0.3">
      <c r="A276" s="52">
        <v>10127</v>
      </c>
      <c r="B276" s="53"/>
      <c r="C276" s="72" t="s">
        <v>811</v>
      </c>
      <c r="D276" s="83" t="s">
        <v>812</v>
      </c>
      <c r="E276" s="56" t="s">
        <v>89</v>
      </c>
      <c r="F276" s="57">
        <v>1</v>
      </c>
      <c r="G276" s="57">
        <v>36</v>
      </c>
      <c r="H276" s="57"/>
      <c r="I276" s="57"/>
      <c r="J276" s="57">
        <f t="shared" ref="J276" si="39">PRODUCT(F276:I276)</f>
        <v>36</v>
      </c>
      <c r="K276" s="57"/>
      <c r="L276" s="57">
        <f t="shared" ref="L276" si="40">+J276</f>
        <v>36</v>
      </c>
      <c r="M276" s="58">
        <v>36</v>
      </c>
      <c r="N276" s="59"/>
      <c r="O276" s="73">
        <f t="shared" ref="O276:O277" si="41">+ROUND(M276*N276,2)</f>
        <v>0</v>
      </c>
    </row>
    <row r="277" spans="1:16" s="8" customFormat="1" ht="28.8" x14ac:dyDescent="0.3">
      <c r="A277" s="52">
        <v>10128</v>
      </c>
      <c r="B277" s="53"/>
      <c r="C277" s="72" t="s">
        <v>813</v>
      </c>
      <c r="D277" s="83" t="s">
        <v>814</v>
      </c>
      <c r="E277" s="56" t="s">
        <v>50</v>
      </c>
      <c r="F277" s="57"/>
      <c r="G277" s="57"/>
      <c r="H277" s="57"/>
      <c r="I277" s="57"/>
      <c r="J277" s="57"/>
      <c r="K277" s="57"/>
      <c r="L277" s="57">
        <f>SUM(K278:K279)</f>
        <v>37.299999999999997</v>
      </c>
      <c r="M277" s="58">
        <v>37.299999999999997</v>
      </c>
      <c r="N277" s="59"/>
      <c r="O277" s="73">
        <f t="shared" si="41"/>
        <v>0</v>
      </c>
    </row>
    <row r="278" spans="1:16" s="8" customFormat="1" x14ac:dyDescent="0.3">
      <c r="A278" s="52">
        <v>10129</v>
      </c>
      <c r="B278" s="53"/>
      <c r="C278" s="72"/>
      <c r="D278" s="76" t="s">
        <v>815</v>
      </c>
      <c r="E278" s="56"/>
      <c r="F278" s="57">
        <v>1</v>
      </c>
      <c r="G278" s="57">
        <v>30</v>
      </c>
      <c r="H278" s="57"/>
      <c r="I278" s="57"/>
      <c r="J278" s="57"/>
      <c r="K278" s="57">
        <f>PRODUCT(F278:I278)</f>
        <v>30</v>
      </c>
      <c r="L278" s="57"/>
      <c r="M278" s="58"/>
      <c r="N278" s="59"/>
      <c r="O278" s="73"/>
    </row>
    <row r="279" spans="1:16" s="8" customFormat="1" x14ac:dyDescent="0.3">
      <c r="A279" s="52">
        <v>10130</v>
      </c>
      <c r="B279" s="53"/>
      <c r="C279" s="72"/>
      <c r="D279" s="76" t="s">
        <v>816</v>
      </c>
      <c r="E279" s="56"/>
      <c r="F279" s="57">
        <v>1</v>
      </c>
      <c r="G279" s="57">
        <f>3.1+4.2</f>
        <v>7.3000000000000007</v>
      </c>
      <c r="H279" s="57"/>
      <c r="I279" s="57"/>
      <c r="J279" s="57"/>
      <c r="K279" s="57">
        <f>PRODUCT(F279:I279)</f>
        <v>7.3000000000000007</v>
      </c>
      <c r="L279" s="57"/>
      <c r="M279" s="58"/>
      <c r="N279" s="59"/>
      <c r="O279" s="73"/>
    </row>
    <row r="280" spans="1:16" s="8" customFormat="1" x14ac:dyDescent="0.3">
      <c r="A280" s="52">
        <v>10386</v>
      </c>
      <c r="B280" s="53" t="s">
        <v>21</v>
      </c>
      <c r="C280" s="61" t="s">
        <v>971</v>
      </c>
      <c r="D280" s="62" t="s">
        <v>972</v>
      </c>
      <c r="E280" s="63"/>
      <c r="F280" s="86"/>
      <c r="G280" s="64"/>
      <c r="H280" s="64"/>
      <c r="I280" s="64"/>
      <c r="J280" s="64"/>
      <c r="K280" s="65">
        <f>SUM(O280:O379)</f>
        <v>0</v>
      </c>
      <c r="L280" s="64"/>
      <c r="M280" s="66"/>
      <c r="N280" s="67"/>
      <c r="O280" s="67"/>
      <c r="P280" s="112"/>
    </row>
    <row r="281" spans="1:16" s="8" customFormat="1" x14ac:dyDescent="0.3">
      <c r="A281" s="52">
        <v>10387</v>
      </c>
      <c r="B281" s="53" t="s">
        <v>21</v>
      </c>
      <c r="C281" s="54" t="s">
        <v>973</v>
      </c>
      <c r="D281" s="55" t="s">
        <v>974</v>
      </c>
      <c r="E281" s="56"/>
      <c r="F281" s="57"/>
      <c r="G281" s="57"/>
      <c r="H281" s="57"/>
      <c r="I281" s="57"/>
      <c r="J281" s="57"/>
      <c r="K281" s="57"/>
      <c r="L281" s="57"/>
      <c r="M281" s="58"/>
      <c r="N281" s="59"/>
      <c r="O281" s="59"/>
    </row>
    <row r="282" spans="1:16" s="8" customFormat="1" x14ac:dyDescent="0.3">
      <c r="A282" s="52">
        <v>10388</v>
      </c>
      <c r="B282" s="53" t="s">
        <v>21</v>
      </c>
      <c r="C282" s="54" t="s">
        <v>975</v>
      </c>
      <c r="D282" s="55" t="s">
        <v>775</v>
      </c>
      <c r="E282" s="56"/>
      <c r="F282" s="57"/>
      <c r="G282" s="57"/>
      <c r="H282" s="57"/>
      <c r="I282" s="57"/>
      <c r="J282" s="57"/>
      <c r="K282" s="57"/>
      <c r="L282" s="57"/>
      <c r="M282" s="58"/>
      <c r="N282" s="59"/>
      <c r="O282" s="59"/>
    </row>
    <row r="283" spans="1:16" s="8" customFormat="1" ht="72" x14ac:dyDescent="0.3">
      <c r="A283" s="52">
        <v>10389</v>
      </c>
      <c r="B283" s="53" t="s">
        <v>21</v>
      </c>
      <c r="C283" s="72" t="s">
        <v>976</v>
      </c>
      <c r="D283" s="60" t="s">
        <v>35</v>
      </c>
      <c r="E283" s="63" t="s">
        <v>36</v>
      </c>
      <c r="F283" s="57">
        <v>1</v>
      </c>
      <c r="G283" s="57">
        <f>472.958-19.15</f>
        <v>453.80800000000005</v>
      </c>
      <c r="H283" s="57"/>
      <c r="I283" s="57"/>
      <c r="J283" s="57">
        <f>PRODUCT(F283:I283)</f>
        <v>453.80800000000005</v>
      </c>
      <c r="K283" s="57"/>
      <c r="L283" s="57">
        <f>+J283</f>
        <v>453.80800000000005</v>
      </c>
      <c r="M283" s="58">
        <v>453.80800000000005</v>
      </c>
      <c r="N283" s="59"/>
      <c r="O283" s="73">
        <f>+ROUND(M283*N283,2)</f>
        <v>0</v>
      </c>
    </row>
    <row r="284" spans="1:16" s="8" customFormat="1" ht="43.2" x14ac:dyDescent="0.3">
      <c r="A284" s="52">
        <v>10390</v>
      </c>
      <c r="B284" s="53" t="s">
        <v>21</v>
      </c>
      <c r="C284" s="72" t="s">
        <v>977</v>
      </c>
      <c r="D284" s="60" t="s">
        <v>239</v>
      </c>
      <c r="E284" s="63" t="s">
        <v>36</v>
      </c>
      <c r="F284" s="57">
        <v>1</v>
      </c>
      <c r="G284" s="57">
        <v>19.149999999999999</v>
      </c>
      <c r="H284" s="57"/>
      <c r="I284" s="57"/>
      <c r="J284" s="57">
        <f t="shared" ref="J284" si="42">PRODUCT(F284:I284)</f>
        <v>19.149999999999999</v>
      </c>
      <c r="K284" s="57"/>
      <c r="L284" s="57">
        <f>+J284</f>
        <v>19.149999999999999</v>
      </c>
      <c r="M284" s="58">
        <v>19.149999999999999</v>
      </c>
      <c r="N284" s="59"/>
      <c r="O284" s="73">
        <f>+ROUND(M284*N284,2)</f>
        <v>0</v>
      </c>
    </row>
    <row r="285" spans="1:16" s="8" customFormat="1" ht="115.2" collapsed="1" x14ac:dyDescent="0.3">
      <c r="A285" s="52">
        <v>10391</v>
      </c>
      <c r="B285" s="53" t="s">
        <v>21</v>
      </c>
      <c r="C285" s="72" t="s">
        <v>978</v>
      </c>
      <c r="D285" s="60" t="s">
        <v>44</v>
      </c>
      <c r="E285" s="63" t="s">
        <v>36</v>
      </c>
      <c r="F285" s="57"/>
      <c r="G285" s="57"/>
      <c r="H285" s="57"/>
      <c r="I285" s="57"/>
      <c r="J285" s="57"/>
      <c r="K285" s="57"/>
      <c r="L285" s="57">
        <f>SUM(J286:J288)</f>
        <v>166.46699999999998</v>
      </c>
      <c r="M285" s="58">
        <v>166.46699999999998</v>
      </c>
      <c r="N285" s="59"/>
      <c r="O285" s="73">
        <f>+ROUND(M285*N285,2)</f>
        <v>0</v>
      </c>
    </row>
    <row r="286" spans="1:16" s="8" customFormat="1" ht="17.25" customHeight="1" x14ac:dyDescent="0.3">
      <c r="A286" s="52">
        <v>10392</v>
      </c>
      <c r="B286" s="53"/>
      <c r="C286" s="54"/>
      <c r="D286" s="74" t="s">
        <v>979</v>
      </c>
      <c r="E286" s="63"/>
      <c r="F286" s="57">
        <v>2</v>
      </c>
      <c r="G286" s="57">
        <v>2.6</v>
      </c>
      <c r="H286" s="57"/>
      <c r="I286" s="57">
        <v>3</v>
      </c>
      <c r="J286" s="57">
        <f t="shared" ref="J286:J288" si="43">PRODUCT(F286:I286)</f>
        <v>15.600000000000001</v>
      </c>
      <c r="K286" s="57"/>
      <c r="L286" s="57"/>
      <c r="M286" s="66"/>
      <c r="N286" s="67"/>
      <c r="O286" s="67"/>
    </row>
    <row r="287" spans="1:16" s="8" customFormat="1" x14ac:dyDescent="0.3">
      <c r="A287" s="52">
        <v>10393</v>
      </c>
      <c r="B287" s="53"/>
      <c r="C287" s="54"/>
      <c r="D287" s="74" t="s">
        <v>980</v>
      </c>
      <c r="E287" s="63"/>
      <c r="F287" s="57">
        <v>1</v>
      </c>
      <c r="G287" s="57">
        <v>40.073</v>
      </c>
      <c r="H287" s="57"/>
      <c r="I287" s="57">
        <v>3</v>
      </c>
      <c r="J287" s="57">
        <f t="shared" si="43"/>
        <v>120.21899999999999</v>
      </c>
      <c r="K287" s="57"/>
      <c r="L287" s="57"/>
      <c r="M287" s="66"/>
      <c r="N287" s="67"/>
      <c r="O287" s="67"/>
    </row>
    <row r="288" spans="1:16" s="8" customFormat="1" x14ac:dyDescent="0.3">
      <c r="A288" s="52">
        <v>10394</v>
      </c>
      <c r="B288" s="53"/>
      <c r="C288" s="54"/>
      <c r="D288" s="74" t="s">
        <v>981</v>
      </c>
      <c r="E288" s="63"/>
      <c r="F288" s="57">
        <v>1</v>
      </c>
      <c r="G288" s="57">
        <v>10.215999999999999</v>
      </c>
      <c r="H288" s="57"/>
      <c r="I288" s="57">
        <v>3</v>
      </c>
      <c r="J288" s="57">
        <f t="shared" si="43"/>
        <v>30.647999999999996</v>
      </c>
      <c r="K288" s="57"/>
      <c r="L288" s="57"/>
      <c r="M288" s="66"/>
      <c r="N288" s="67"/>
      <c r="O288" s="67"/>
    </row>
    <row r="289" spans="1:15" s="8" customFormat="1" ht="115.2" x14ac:dyDescent="0.3">
      <c r="A289" s="52">
        <v>10395</v>
      </c>
      <c r="B289" s="53" t="s">
        <v>21</v>
      </c>
      <c r="C289" s="72" t="s">
        <v>982</v>
      </c>
      <c r="D289" s="60" t="s">
        <v>46</v>
      </c>
      <c r="E289" s="63" t="s">
        <v>36</v>
      </c>
      <c r="F289" s="57">
        <v>1</v>
      </c>
      <c r="G289" s="57">
        <v>468.18</v>
      </c>
      <c r="H289" s="57"/>
      <c r="I289" s="57"/>
      <c r="J289" s="57">
        <f>PRODUCT(F289:I289)</f>
        <v>468.18</v>
      </c>
      <c r="K289" s="57"/>
      <c r="L289" s="57">
        <f>+J289</f>
        <v>468.18</v>
      </c>
      <c r="M289" s="58">
        <v>468.18</v>
      </c>
      <c r="N289" s="59"/>
      <c r="O289" s="73">
        <f>+ROUND(M289*N289,2)</f>
        <v>0</v>
      </c>
    </row>
    <row r="290" spans="1:15" s="8" customFormat="1" ht="28.8" x14ac:dyDescent="0.3">
      <c r="A290" s="52">
        <v>10396</v>
      </c>
      <c r="B290" s="53" t="s">
        <v>21</v>
      </c>
      <c r="C290" s="72" t="s">
        <v>983</v>
      </c>
      <c r="D290" s="60" t="s">
        <v>984</v>
      </c>
      <c r="E290" s="63" t="s">
        <v>89</v>
      </c>
      <c r="F290" s="57">
        <v>11</v>
      </c>
      <c r="G290" s="57"/>
      <c r="H290" s="57"/>
      <c r="I290" s="57"/>
      <c r="J290" s="57">
        <f t="shared" ref="J290" si="44">PRODUCT(F290:I290)</f>
        <v>11</v>
      </c>
      <c r="K290" s="57"/>
      <c r="L290" s="57">
        <f t="shared" ref="L290" si="45">+J290</f>
        <v>11</v>
      </c>
      <c r="M290" s="58">
        <v>11</v>
      </c>
      <c r="N290" s="59"/>
      <c r="O290" s="73">
        <f>+ROUND(M290*N290,2)</f>
        <v>0</v>
      </c>
    </row>
    <row r="291" spans="1:15" s="8" customFormat="1" x14ac:dyDescent="0.3">
      <c r="A291" s="52">
        <v>10488</v>
      </c>
      <c r="B291" s="53" t="s">
        <v>21</v>
      </c>
      <c r="C291" s="61" t="s">
        <v>1038</v>
      </c>
      <c r="D291" s="62" t="s">
        <v>1039</v>
      </c>
      <c r="E291" s="63"/>
      <c r="F291" s="86"/>
      <c r="G291" s="64"/>
      <c r="H291" s="64"/>
      <c r="I291" s="64"/>
      <c r="J291" s="64"/>
      <c r="K291" s="65">
        <f>SUM(O291:O308)</f>
        <v>0</v>
      </c>
      <c r="L291" s="64"/>
      <c r="M291" s="66"/>
      <c r="N291" s="67"/>
      <c r="O291" s="67"/>
    </row>
    <row r="292" spans="1:15" s="8" customFormat="1" ht="107.25" customHeight="1" x14ac:dyDescent="0.3">
      <c r="A292" s="52">
        <v>10489</v>
      </c>
      <c r="B292" s="53" t="s">
        <v>21</v>
      </c>
      <c r="C292" s="54" t="s">
        <v>24</v>
      </c>
      <c r="D292" s="75" t="s">
        <v>1040</v>
      </c>
      <c r="E292" s="63"/>
      <c r="F292" s="89"/>
      <c r="G292" s="57"/>
      <c r="H292" s="57"/>
      <c r="I292" s="57"/>
      <c r="J292" s="57"/>
      <c r="K292" s="57"/>
      <c r="L292" s="57"/>
      <c r="M292" s="66"/>
      <c r="N292" s="67"/>
      <c r="O292" s="67"/>
    </row>
    <row r="293" spans="1:15" s="8" customFormat="1" x14ac:dyDescent="0.3">
      <c r="A293" s="52">
        <v>10490</v>
      </c>
      <c r="B293" s="53" t="s">
        <v>21</v>
      </c>
      <c r="C293" s="54" t="s">
        <v>1041</v>
      </c>
      <c r="D293" s="55" t="s">
        <v>33</v>
      </c>
      <c r="E293" s="63"/>
      <c r="F293" s="89"/>
      <c r="G293" s="57"/>
      <c r="H293" s="57"/>
      <c r="I293" s="57"/>
      <c r="J293" s="57"/>
      <c r="K293" s="57"/>
      <c r="L293" s="57"/>
      <c r="M293" s="66"/>
      <c r="N293" s="67"/>
      <c r="O293" s="67"/>
    </row>
    <row r="294" spans="1:15" s="8" customFormat="1" ht="50.25" customHeight="1" x14ac:dyDescent="0.3">
      <c r="A294" s="52">
        <v>10491</v>
      </c>
      <c r="B294" s="53" t="s">
        <v>21</v>
      </c>
      <c r="C294" s="72" t="s">
        <v>1042</v>
      </c>
      <c r="D294" s="60" t="s">
        <v>1043</v>
      </c>
      <c r="E294" s="56" t="s">
        <v>89</v>
      </c>
      <c r="F294" s="57">
        <v>1</v>
      </c>
      <c r="G294" s="57"/>
      <c r="H294" s="57"/>
      <c r="I294" s="57"/>
      <c r="J294" s="57">
        <f>PRODUCT(F294:I294)</f>
        <v>1</v>
      </c>
      <c r="K294" s="57"/>
      <c r="L294" s="57">
        <f>+J294</f>
        <v>1</v>
      </c>
      <c r="M294" s="58">
        <v>1</v>
      </c>
      <c r="N294" s="59"/>
      <c r="O294" s="73">
        <f>+ROUND(M294*N294,2)</f>
        <v>0</v>
      </c>
    </row>
    <row r="295" spans="1:15" s="8" customFormat="1" ht="28.8" x14ac:dyDescent="0.3">
      <c r="A295" s="52">
        <v>10492</v>
      </c>
      <c r="B295" s="53" t="s">
        <v>21</v>
      </c>
      <c r="C295" s="72" t="s">
        <v>1044</v>
      </c>
      <c r="D295" s="60" t="s">
        <v>1045</v>
      </c>
      <c r="E295" s="63" t="s">
        <v>89</v>
      </c>
      <c r="F295" s="57">
        <v>3</v>
      </c>
      <c r="G295" s="57"/>
      <c r="H295" s="57"/>
      <c r="I295" s="57"/>
      <c r="J295" s="57">
        <f>PRODUCT(F295:I295)</f>
        <v>3</v>
      </c>
      <c r="K295" s="57"/>
      <c r="L295" s="57">
        <f>+J295</f>
        <v>3</v>
      </c>
      <c r="M295" s="58">
        <v>3</v>
      </c>
      <c r="N295" s="59"/>
      <c r="O295" s="73">
        <f>+ROUND(M295*N295,2)</f>
        <v>0</v>
      </c>
    </row>
    <row r="296" spans="1:15" s="8" customFormat="1" x14ac:dyDescent="0.3">
      <c r="A296" s="52">
        <v>10506</v>
      </c>
      <c r="B296" s="53" t="s">
        <v>21</v>
      </c>
      <c r="C296" s="90" t="s">
        <v>1065</v>
      </c>
      <c r="D296" s="55" t="s">
        <v>1066</v>
      </c>
      <c r="E296" s="56"/>
      <c r="F296" s="64"/>
      <c r="G296" s="64"/>
      <c r="H296" s="64"/>
      <c r="I296" s="64"/>
      <c r="J296" s="64"/>
      <c r="K296" s="65">
        <f>SUM(O296:O540)</f>
        <v>0</v>
      </c>
      <c r="L296" s="64"/>
      <c r="M296" s="58"/>
      <c r="N296" s="59"/>
      <c r="O296" s="59"/>
    </row>
    <row r="297" spans="1:15" s="8" customFormat="1" x14ac:dyDescent="0.3">
      <c r="A297" s="52">
        <v>10507</v>
      </c>
      <c r="B297" s="53" t="s">
        <v>21</v>
      </c>
      <c r="C297" s="54" t="s">
        <v>1067</v>
      </c>
      <c r="D297" s="55" t="s">
        <v>1068</v>
      </c>
      <c r="E297" s="91"/>
      <c r="F297" s="92"/>
      <c r="G297" s="70"/>
      <c r="H297" s="70"/>
      <c r="I297" s="70"/>
      <c r="J297" s="70"/>
      <c r="K297" s="70"/>
      <c r="L297" s="70"/>
      <c r="M297" s="58"/>
      <c r="N297" s="59"/>
      <c r="O297" s="59"/>
    </row>
    <row r="298" spans="1:15" s="8" customFormat="1" x14ac:dyDescent="0.3">
      <c r="A298" s="52">
        <v>10508</v>
      </c>
      <c r="B298" s="53" t="s">
        <v>21</v>
      </c>
      <c r="C298" s="54" t="s">
        <v>1069</v>
      </c>
      <c r="D298" s="55" t="s">
        <v>1070</v>
      </c>
      <c r="E298" s="93"/>
      <c r="F298" s="94"/>
      <c r="G298" s="95"/>
      <c r="H298" s="95"/>
      <c r="I298" s="95"/>
      <c r="J298" s="95"/>
      <c r="K298" s="95"/>
      <c r="L298" s="95"/>
      <c r="M298" s="58"/>
      <c r="N298" s="59"/>
      <c r="O298" s="59"/>
    </row>
    <row r="299" spans="1:15" s="8" customFormat="1" x14ac:dyDescent="0.3">
      <c r="A299" s="52">
        <v>10509</v>
      </c>
      <c r="B299" s="53" t="s">
        <v>21</v>
      </c>
      <c r="C299" s="54" t="s">
        <v>1071</v>
      </c>
      <c r="D299" s="55" t="s">
        <v>33</v>
      </c>
      <c r="E299" s="63"/>
      <c r="F299" s="57"/>
      <c r="G299" s="57"/>
      <c r="H299" s="57"/>
      <c r="I299" s="57"/>
      <c r="J299" s="57"/>
      <c r="K299" s="57"/>
      <c r="L299" s="57"/>
      <c r="M299" s="66"/>
      <c r="N299" s="67"/>
      <c r="O299" s="67"/>
    </row>
    <row r="300" spans="1:15" s="8" customFormat="1" ht="120.75" customHeight="1" x14ac:dyDescent="0.3">
      <c r="A300" s="52">
        <v>10510</v>
      </c>
      <c r="B300" s="53" t="s">
        <v>21</v>
      </c>
      <c r="C300" s="72" t="s">
        <v>1072</v>
      </c>
      <c r="D300" s="60" t="s">
        <v>44</v>
      </c>
      <c r="E300" s="63" t="s">
        <v>36</v>
      </c>
      <c r="F300" s="57"/>
      <c r="G300" s="57"/>
      <c r="H300" s="57"/>
      <c r="I300" s="57"/>
      <c r="J300" s="57"/>
      <c r="K300" s="57"/>
      <c r="L300" s="57">
        <f>K301</f>
        <v>4.0500000000000007</v>
      </c>
      <c r="M300" s="58">
        <v>4.05</v>
      </c>
      <c r="N300" s="59"/>
      <c r="O300" s="73">
        <f>+ROUND(M300*N300,2)</f>
        <v>0</v>
      </c>
    </row>
    <row r="301" spans="1:15" s="8" customFormat="1" ht="15" customHeight="1" x14ac:dyDescent="0.3">
      <c r="A301" s="52">
        <v>10511</v>
      </c>
      <c r="B301" s="53"/>
      <c r="C301" s="72"/>
      <c r="D301" s="76" t="s">
        <v>1073</v>
      </c>
      <c r="E301" s="63"/>
      <c r="F301" s="57">
        <v>1</v>
      </c>
      <c r="G301" s="57">
        <v>1.5</v>
      </c>
      <c r="H301" s="57"/>
      <c r="I301" s="57">
        <v>2.7</v>
      </c>
      <c r="J301" s="57"/>
      <c r="K301" s="57">
        <f>PRODUCT(F301:I301)</f>
        <v>4.0500000000000007</v>
      </c>
      <c r="L301" s="57"/>
      <c r="M301" s="58"/>
      <c r="N301" s="59"/>
      <c r="O301" s="73"/>
    </row>
    <row r="302" spans="1:15" s="8" customFormat="1" ht="72" x14ac:dyDescent="0.3">
      <c r="A302" s="52">
        <v>10512</v>
      </c>
      <c r="B302" s="53" t="s">
        <v>21</v>
      </c>
      <c r="C302" s="72" t="s">
        <v>1074</v>
      </c>
      <c r="D302" s="75" t="s">
        <v>1075</v>
      </c>
      <c r="E302" s="63" t="s">
        <v>36</v>
      </c>
      <c r="F302" s="57"/>
      <c r="G302" s="57"/>
      <c r="H302" s="57"/>
      <c r="I302" s="57"/>
      <c r="J302" s="57"/>
      <c r="K302" s="57"/>
      <c r="L302" s="57">
        <f>K303</f>
        <v>15.984075000000001</v>
      </c>
      <c r="M302" s="58">
        <v>15.984</v>
      </c>
      <c r="N302" s="59"/>
      <c r="O302" s="73">
        <f>+ROUND(M302*N302,2)</f>
        <v>0</v>
      </c>
    </row>
    <row r="303" spans="1:15" s="8" customFormat="1" x14ac:dyDescent="0.3">
      <c r="A303" s="52">
        <v>10513</v>
      </c>
      <c r="B303" s="53"/>
      <c r="C303" s="72"/>
      <c r="D303" s="76" t="s">
        <v>1076</v>
      </c>
      <c r="E303" s="63"/>
      <c r="F303" s="57">
        <v>1</v>
      </c>
      <c r="G303" s="57">
        <f>((4.965+4.486)*1.15)+1.575+2.318+(1.605*0.9*0.15)+(4.3*0.9*0.15)+(3.15*0.9*0.15)</f>
        <v>15.984075000000001</v>
      </c>
      <c r="H303" s="57"/>
      <c r="I303" s="57"/>
      <c r="J303" s="57"/>
      <c r="K303" s="57">
        <f>PRODUCT(F303:I303)</f>
        <v>15.984075000000001</v>
      </c>
      <c r="L303" s="57"/>
      <c r="M303" s="58"/>
      <c r="N303" s="59"/>
      <c r="O303" s="73"/>
    </row>
    <row r="304" spans="1:15" s="8" customFormat="1" ht="43.2" x14ac:dyDescent="0.3">
      <c r="A304" s="52">
        <v>10514</v>
      </c>
      <c r="B304" s="53" t="s">
        <v>21</v>
      </c>
      <c r="C304" s="72" t="s">
        <v>1077</v>
      </c>
      <c r="D304" s="60" t="s">
        <v>1078</v>
      </c>
      <c r="E304" s="63" t="s">
        <v>36</v>
      </c>
      <c r="F304" s="57"/>
      <c r="G304" s="57"/>
      <c r="H304" s="57"/>
      <c r="I304" s="57"/>
      <c r="J304" s="57"/>
      <c r="K304" s="57"/>
      <c r="L304" s="57">
        <f>K305</f>
        <v>24.84</v>
      </c>
      <c r="M304" s="58">
        <v>24.84</v>
      </c>
      <c r="N304" s="59"/>
      <c r="O304" s="73">
        <f>+ROUND(M304*N304,2)</f>
        <v>0</v>
      </c>
    </row>
    <row r="305" spans="1:16" s="8" customFormat="1" x14ac:dyDescent="0.3">
      <c r="A305" s="52">
        <v>10515</v>
      </c>
      <c r="B305" s="53"/>
      <c r="C305" s="72"/>
      <c r="D305" s="76" t="s">
        <v>1076</v>
      </c>
      <c r="E305" s="63"/>
      <c r="F305" s="57">
        <v>1</v>
      </c>
      <c r="G305" s="57">
        <f>(1.6+6.9+1.85)*2.4</f>
        <v>24.84</v>
      </c>
      <c r="H305" s="57"/>
      <c r="I305" s="57"/>
      <c r="J305" s="57"/>
      <c r="K305" s="57">
        <f>PRODUCT(F305:I305)</f>
        <v>24.84</v>
      </c>
      <c r="L305" s="57"/>
      <c r="M305" s="58"/>
      <c r="N305" s="59"/>
      <c r="O305" s="73"/>
    </row>
    <row r="306" spans="1:16" s="8" customFormat="1" ht="43.2" x14ac:dyDescent="0.3">
      <c r="A306" s="52">
        <v>10516</v>
      </c>
      <c r="B306" s="53" t="s">
        <v>21</v>
      </c>
      <c r="C306" s="72" t="s">
        <v>1079</v>
      </c>
      <c r="D306" s="60" t="s">
        <v>1080</v>
      </c>
      <c r="E306" s="63" t="s">
        <v>36</v>
      </c>
      <c r="F306" s="57"/>
      <c r="G306" s="57"/>
      <c r="H306" s="57"/>
      <c r="I306" s="57"/>
      <c r="J306" s="57"/>
      <c r="K306" s="57"/>
      <c r="L306" s="57">
        <f>K307</f>
        <v>52</v>
      </c>
      <c r="M306" s="58">
        <v>52</v>
      </c>
      <c r="N306" s="59"/>
      <c r="O306" s="73">
        <f>+ROUND(M306*N306,2)</f>
        <v>0</v>
      </c>
    </row>
    <row r="307" spans="1:16" s="8" customFormat="1" x14ac:dyDescent="0.3">
      <c r="A307" s="52">
        <v>10517</v>
      </c>
      <c r="B307" s="53"/>
      <c r="C307" s="72"/>
      <c r="D307" s="76" t="s">
        <v>1076</v>
      </c>
      <c r="E307" s="63"/>
      <c r="F307" s="57">
        <v>2</v>
      </c>
      <c r="G307" s="57">
        <v>26</v>
      </c>
      <c r="H307" s="57"/>
      <c r="I307" s="57"/>
      <c r="J307" s="57"/>
      <c r="K307" s="57">
        <f>PRODUCT(F307:I307)</f>
        <v>52</v>
      </c>
      <c r="L307" s="57"/>
      <c r="M307" s="58"/>
      <c r="N307" s="59"/>
      <c r="O307" s="73"/>
    </row>
    <row r="308" spans="1:16" s="8" customFormat="1" x14ac:dyDescent="0.3">
      <c r="A308" s="52">
        <v>10536</v>
      </c>
      <c r="B308" s="53" t="s">
        <v>21</v>
      </c>
      <c r="C308" s="54" t="s">
        <v>1097</v>
      </c>
      <c r="D308" s="55" t="s">
        <v>974</v>
      </c>
      <c r="E308" s="96"/>
      <c r="F308" s="94"/>
      <c r="G308" s="95"/>
      <c r="H308" s="95"/>
      <c r="I308" s="95"/>
      <c r="J308" s="95"/>
      <c r="K308" s="95"/>
      <c r="L308" s="95"/>
      <c r="M308" s="58"/>
      <c r="N308" s="59"/>
      <c r="O308" s="59"/>
      <c r="P308" s="111"/>
    </row>
    <row r="309" spans="1:16" s="8" customFormat="1" x14ac:dyDescent="0.3">
      <c r="A309" s="52">
        <v>10537</v>
      </c>
      <c r="B309" s="53" t="s">
        <v>21</v>
      </c>
      <c r="C309" s="54" t="s">
        <v>1098</v>
      </c>
      <c r="D309" s="55" t="s">
        <v>33</v>
      </c>
      <c r="E309" s="63"/>
      <c r="F309" s="57"/>
      <c r="G309" s="57"/>
      <c r="H309" s="57"/>
      <c r="I309" s="57"/>
      <c r="J309" s="57"/>
      <c r="K309" s="57"/>
      <c r="L309" s="57"/>
      <c r="M309" s="66"/>
      <c r="N309" s="67"/>
      <c r="O309" s="67"/>
    </row>
    <row r="310" spans="1:16" s="8" customFormat="1" ht="43.2" x14ac:dyDescent="0.3">
      <c r="A310" s="52">
        <v>10538</v>
      </c>
      <c r="B310" s="53"/>
      <c r="C310" s="54"/>
      <c r="D310" s="60" t="s">
        <v>239</v>
      </c>
      <c r="E310" s="63" t="s">
        <v>36</v>
      </c>
      <c r="F310" s="57"/>
      <c r="G310" s="57"/>
      <c r="H310" s="57"/>
      <c r="I310" s="57"/>
      <c r="J310" s="57"/>
      <c r="K310" s="57"/>
      <c r="L310" s="57">
        <f>SUM(K311:K313)</f>
        <v>66.812000000000012</v>
      </c>
      <c r="M310" s="58">
        <v>66.811999999999998</v>
      </c>
      <c r="N310" s="59"/>
      <c r="O310" s="73">
        <f>+ROUND(M310*N310,2)</f>
        <v>0</v>
      </c>
    </row>
    <row r="311" spans="1:16" s="8" customFormat="1" x14ac:dyDescent="0.3">
      <c r="A311" s="52">
        <v>10539</v>
      </c>
      <c r="B311" s="53"/>
      <c r="C311" s="54"/>
      <c r="D311" s="76" t="s">
        <v>1099</v>
      </c>
      <c r="E311" s="63"/>
      <c r="F311" s="57">
        <v>1</v>
      </c>
      <c r="G311" s="57">
        <v>28.141999999999999</v>
      </c>
      <c r="H311" s="57"/>
      <c r="I311" s="57"/>
      <c r="J311" s="57"/>
      <c r="K311" s="57">
        <f>PRODUCT(F311:I311)</f>
        <v>28.141999999999999</v>
      </c>
      <c r="L311" s="57"/>
      <c r="M311" s="58"/>
      <c r="N311" s="59"/>
      <c r="O311" s="73"/>
    </row>
    <row r="312" spans="1:16" s="8" customFormat="1" x14ac:dyDescent="0.3">
      <c r="A312" s="52">
        <v>10540</v>
      </c>
      <c r="B312" s="53"/>
      <c r="C312" s="54"/>
      <c r="D312" s="76" t="s">
        <v>1100</v>
      </c>
      <c r="E312" s="63"/>
      <c r="F312" s="57">
        <v>1</v>
      </c>
      <c r="G312" s="57">
        <v>19.335000000000001</v>
      </c>
      <c r="H312" s="57"/>
      <c r="I312" s="57"/>
      <c r="J312" s="57"/>
      <c r="K312" s="57">
        <f>PRODUCT(F312:I312)</f>
        <v>19.335000000000001</v>
      </c>
      <c r="L312" s="57"/>
      <c r="M312" s="58"/>
      <c r="N312" s="59"/>
      <c r="O312" s="73"/>
    </row>
    <row r="313" spans="1:16" s="8" customFormat="1" x14ac:dyDescent="0.3">
      <c r="A313" s="52">
        <v>10541</v>
      </c>
      <c r="B313" s="53"/>
      <c r="C313" s="54"/>
      <c r="D313" s="76" t="s">
        <v>1101</v>
      </c>
      <c r="E313" s="63"/>
      <c r="F313" s="57">
        <v>1</v>
      </c>
      <c r="G313" s="57">
        <v>19.335000000000001</v>
      </c>
      <c r="H313" s="57"/>
      <c r="I313" s="57"/>
      <c r="J313" s="57"/>
      <c r="K313" s="57">
        <f>PRODUCT(F313:I313)</f>
        <v>19.335000000000001</v>
      </c>
      <c r="L313" s="57"/>
      <c r="M313" s="58"/>
      <c r="N313" s="59"/>
      <c r="O313" s="73"/>
    </row>
    <row r="314" spans="1:16" s="8" customFormat="1" ht="57.6" x14ac:dyDescent="0.3">
      <c r="A314" s="52">
        <v>10542</v>
      </c>
      <c r="B314" s="53"/>
      <c r="C314" s="54"/>
      <c r="D314" s="60" t="s">
        <v>1102</v>
      </c>
      <c r="E314" s="63" t="s">
        <v>36</v>
      </c>
      <c r="F314" s="57"/>
      <c r="G314" s="57"/>
      <c r="H314" s="57"/>
      <c r="I314" s="57"/>
      <c r="J314" s="57"/>
      <c r="K314" s="57"/>
      <c r="L314" s="57">
        <f>SUM(K315:K327)</f>
        <v>689.92750000000001</v>
      </c>
      <c r="M314" s="58">
        <v>689.928</v>
      </c>
      <c r="N314" s="59"/>
      <c r="O314" s="73">
        <f>+ROUND(M314*N314,2)</f>
        <v>0</v>
      </c>
    </row>
    <row r="315" spans="1:16" s="8" customFormat="1" x14ac:dyDescent="0.3">
      <c r="A315" s="52">
        <v>10543</v>
      </c>
      <c r="B315" s="53"/>
      <c r="C315" s="54"/>
      <c r="D315" s="76" t="s">
        <v>1103</v>
      </c>
      <c r="E315" s="63"/>
      <c r="F315" s="57">
        <v>1</v>
      </c>
      <c r="G315" s="57">
        <v>78.94</v>
      </c>
      <c r="H315" s="57"/>
      <c r="I315" s="57">
        <v>2.5</v>
      </c>
      <c r="J315" s="57"/>
      <c r="K315" s="57">
        <f t="shared" ref="K315:K317" si="46">PRODUCT(F315:I315)</f>
        <v>197.35</v>
      </c>
      <c r="L315" s="57"/>
      <c r="M315" s="58"/>
      <c r="N315" s="59"/>
      <c r="O315" s="73"/>
    </row>
    <row r="316" spans="1:16" s="8" customFormat="1" x14ac:dyDescent="0.3">
      <c r="A316" s="52">
        <v>10544</v>
      </c>
      <c r="B316" s="53"/>
      <c r="C316" s="54"/>
      <c r="D316" s="76" t="s">
        <v>1104</v>
      </c>
      <c r="E316" s="63"/>
      <c r="F316" s="57">
        <v>2</v>
      </c>
      <c r="G316" s="57">
        <v>17.728999999999999</v>
      </c>
      <c r="H316" s="57"/>
      <c r="I316" s="57">
        <v>0.5</v>
      </c>
      <c r="J316" s="57"/>
      <c r="K316" s="57">
        <f t="shared" si="46"/>
        <v>17.728999999999999</v>
      </c>
      <c r="L316" s="57"/>
      <c r="M316" s="58"/>
      <c r="N316" s="59"/>
      <c r="O316" s="73"/>
    </row>
    <row r="317" spans="1:16" s="8" customFormat="1" x14ac:dyDescent="0.3">
      <c r="A317" s="52">
        <v>10545</v>
      </c>
      <c r="B317" s="53"/>
      <c r="C317" s="54"/>
      <c r="D317" s="76" t="s">
        <v>1105</v>
      </c>
      <c r="E317" s="63"/>
      <c r="F317" s="57">
        <v>2</v>
      </c>
      <c r="G317" s="57">
        <v>47.268999999999998</v>
      </c>
      <c r="H317" s="57"/>
      <c r="I317" s="57"/>
      <c r="J317" s="57"/>
      <c r="K317" s="57">
        <f t="shared" si="46"/>
        <v>94.537999999999997</v>
      </c>
      <c r="L317" s="57"/>
      <c r="M317" s="58"/>
      <c r="N317" s="59"/>
      <c r="O317" s="73"/>
    </row>
    <row r="318" spans="1:16" s="8" customFormat="1" ht="57.6" x14ac:dyDescent="0.3">
      <c r="A318" s="52">
        <v>10546</v>
      </c>
      <c r="B318" s="53"/>
      <c r="C318" s="54"/>
      <c r="D318" s="60" t="s">
        <v>1106</v>
      </c>
      <c r="E318" s="63" t="s">
        <v>36</v>
      </c>
      <c r="F318" s="57"/>
      <c r="G318" s="57"/>
      <c r="H318" s="57"/>
      <c r="I318" s="57"/>
      <c r="J318" s="57"/>
      <c r="K318" s="57"/>
      <c r="L318" s="57">
        <f>SUM(K319:K321)</f>
        <v>260.673</v>
      </c>
      <c r="M318" s="58">
        <v>260.673</v>
      </c>
      <c r="N318" s="59"/>
      <c r="O318" s="73">
        <f>+ROUND(M318*N318,2)</f>
        <v>0</v>
      </c>
    </row>
    <row r="319" spans="1:16" s="8" customFormat="1" x14ac:dyDescent="0.3">
      <c r="A319" s="52">
        <v>10547</v>
      </c>
      <c r="B319" s="53"/>
      <c r="C319" s="54"/>
      <c r="D319" s="76" t="s">
        <v>1099</v>
      </c>
      <c r="E319" s="63"/>
      <c r="F319" s="57">
        <v>1</v>
      </c>
      <c r="G319" s="57">
        <v>38.765999999999998</v>
      </c>
      <c r="H319" s="57"/>
      <c r="I319" s="57"/>
      <c r="J319" s="57"/>
      <c r="K319" s="57">
        <f>PRODUCT(F319:I319)</f>
        <v>38.765999999999998</v>
      </c>
      <c r="L319" s="57"/>
      <c r="M319" s="58"/>
      <c r="N319" s="59"/>
      <c r="O319" s="73"/>
    </row>
    <row r="320" spans="1:16" s="8" customFormat="1" ht="57.6" x14ac:dyDescent="0.3">
      <c r="A320" s="52">
        <v>10548</v>
      </c>
      <c r="B320" s="53"/>
      <c r="C320" s="54"/>
      <c r="D320" s="60" t="s">
        <v>1107</v>
      </c>
      <c r="E320" s="63" t="s">
        <v>36</v>
      </c>
      <c r="F320" s="57"/>
      <c r="G320" s="57"/>
      <c r="H320" s="57"/>
      <c r="I320" s="57"/>
      <c r="J320" s="57"/>
      <c r="K320" s="57"/>
      <c r="L320" s="57">
        <f>SUM(K321:K327)</f>
        <v>341.54450000000003</v>
      </c>
      <c r="M320" s="58">
        <v>341.54500000000002</v>
      </c>
      <c r="N320" s="59"/>
      <c r="O320" s="73">
        <f>+ROUND(M320*N320,2)</f>
        <v>0</v>
      </c>
    </row>
    <row r="321" spans="1:15" s="8" customFormat="1" x14ac:dyDescent="0.3">
      <c r="A321" s="52">
        <v>10549</v>
      </c>
      <c r="B321" s="53"/>
      <c r="C321" s="54"/>
      <c r="D321" s="76" t="s">
        <v>1099</v>
      </c>
      <c r="E321" s="63"/>
      <c r="F321" s="57">
        <v>1</v>
      </c>
      <c r="G321" s="57">
        <v>221.90700000000001</v>
      </c>
      <c r="H321" s="57"/>
      <c r="I321" s="57"/>
      <c r="J321" s="57"/>
      <c r="K321" s="57">
        <f>PRODUCT(F321:I321)</f>
        <v>221.90700000000001</v>
      </c>
      <c r="L321" s="57"/>
      <c r="M321" s="58"/>
      <c r="N321" s="59"/>
      <c r="O321" s="73"/>
    </row>
    <row r="322" spans="1:15" s="8" customFormat="1" ht="43.2" x14ac:dyDescent="0.3">
      <c r="A322" s="52">
        <v>10550</v>
      </c>
      <c r="B322" s="53"/>
      <c r="C322" s="54"/>
      <c r="D322" s="60" t="s">
        <v>1108</v>
      </c>
      <c r="E322" s="63" t="s">
        <v>36</v>
      </c>
      <c r="F322" s="57"/>
      <c r="G322" s="57"/>
      <c r="H322" s="57"/>
      <c r="I322" s="57"/>
      <c r="J322" s="57"/>
      <c r="K322" s="57"/>
      <c r="L322" s="57">
        <f>SUM(K323:K327)</f>
        <v>119.63749999999999</v>
      </c>
      <c r="M322" s="58">
        <v>119.63800000000001</v>
      </c>
      <c r="N322" s="59"/>
      <c r="O322" s="73">
        <f>+ROUND(M322*N322,2)</f>
        <v>0</v>
      </c>
    </row>
    <row r="323" spans="1:15" s="8" customFormat="1" x14ac:dyDescent="0.3">
      <c r="A323" s="52">
        <v>10551</v>
      </c>
      <c r="B323" s="53"/>
      <c r="C323" s="54"/>
      <c r="D323" s="76" t="s">
        <v>1109</v>
      </c>
      <c r="E323" s="63"/>
      <c r="F323" s="57">
        <v>2</v>
      </c>
      <c r="G323" s="57">
        <v>3.2</v>
      </c>
      <c r="H323" s="57"/>
      <c r="I323" s="57">
        <v>4.25</v>
      </c>
      <c r="J323" s="57"/>
      <c r="K323" s="57">
        <f>PRODUCT(F323:I323)</f>
        <v>27.200000000000003</v>
      </c>
      <c r="L323" s="57"/>
      <c r="M323" s="58"/>
      <c r="N323" s="59"/>
      <c r="O323" s="73"/>
    </row>
    <row r="324" spans="1:15" s="8" customFormat="1" x14ac:dyDescent="0.3">
      <c r="A324" s="52">
        <v>10552</v>
      </c>
      <c r="B324" s="53"/>
      <c r="C324" s="54"/>
      <c r="D324" s="76" t="s">
        <v>1110</v>
      </c>
      <c r="E324" s="63"/>
      <c r="F324" s="57">
        <v>1</v>
      </c>
      <c r="G324" s="57">
        <v>17.399999999999999</v>
      </c>
      <c r="H324" s="57"/>
      <c r="I324" s="57">
        <v>4.25</v>
      </c>
      <c r="J324" s="57"/>
      <c r="K324" s="57">
        <f>PRODUCT(F324:I324)</f>
        <v>73.949999999999989</v>
      </c>
      <c r="L324" s="57"/>
      <c r="M324" s="58"/>
      <c r="N324" s="59"/>
      <c r="O324" s="73"/>
    </row>
    <row r="325" spans="1:15" s="8" customFormat="1" ht="57.6" x14ac:dyDescent="0.3">
      <c r="A325" s="52">
        <v>10553</v>
      </c>
      <c r="B325" s="53"/>
      <c r="C325" s="54"/>
      <c r="D325" s="60" t="s">
        <v>1111</v>
      </c>
      <c r="E325" s="63" t="s">
        <v>36</v>
      </c>
      <c r="F325" s="57"/>
      <c r="G325" s="57"/>
      <c r="H325" s="57"/>
      <c r="I325" s="57"/>
      <c r="J325" s="57"/>
      <c r="K325" s="57"/>
      <c r="L325" s="57">
        <f>SUM(K326:K327)</f>
        <v>18.487499999999997</v>
      </c>
      <c r="M325" s="58">
        <v>18.488</v>
      </c>
      <c r="N325" s="59"/>
      <c r="O325" s="73">
        <f>+ROUND(M325*N325,2)</f>
        <v>0</v>
      </c>
    </row>
    <row r="326" spans="1:15" s="8" customFormat="1" x14ac:dyDescent="0.3">
      <c r="A326" s="52">
        <v>10554</v>
      </c>
      <c r="B326" s="53"/>
      <c r="C326" s="54"/>
      <c r="D326" s="76" t="s">
        <v>1112</v>
      </c>
      <c r="E326" s="63"/>
      <c r="F326" s="57">
        <v>1</v>
      </c>
      <c r="G326" s="57">
        <v>7.25</v>
      </c>
      <c r="H326" s="57"/>
      <c r="I326" s="57">
        <v>2.0499999999999998</v>
      </c>
      <c r="J326" s="57"/>
      <c r="K326" s="57">
        <f>PRODUCT(F326:I326)</f>
        <v>14.862499999999999</v>
      </c>
      <c r="L326" s="57"/>
      <c r="M326" s="58"/>
      <c r="N326" s="59"/>
      <c r="O326" s="73"/>
    </row>
    <row r="327" spans="1:15" s="8" customFormat="1" x14ac:dyDescent="0.3">
      <c r="A327" s="52">
        <v>10555</v>
      </c>
      <c r="B327" s="53"/>
      <c r="C327" s="54"/>
      <c r="D327" s="76" t="s">
        <v>1113</v>
      </c>
      <c r="E327" s="63"/>
      <c r="F327" s="57">
        <v>1</v>
      </c>
      <c r="G327" s="57">
        <f>0.5*7.25</f>
        <v>3.625</v>
      </c>
      <c r="H327" s="57"/>
      <c r="I327" s="57"/>
      <c r="J327" s="57"/>
      <c r="K327" s="57">
        <f>PRODUCT(F327:I327)</f>
        <v>3.625</v>
      </c>
      <c r="L327" s="57"/>
      <c r="M327" s="58"/>
      <c r="N327" s="59"/>
      <c r="O327" s="73"/>
    </row>
    <row r="328" spans="1:15" s="8" customFormat="1" ht="78.75" customHeight="1" x14ac:dyDescent="0.3">
      <c r="A328" s="52">
        <v>10556</v>
      </c>
      <c r="B328" s="53" t="s">
        <v>21</v>
      </c>
      <c r="C328" s="72" t="s">
        <v>1114</v>
      </c>
      <c r="D328" s="60" t="s">
        <v>1115</v>
      </c>
      <c r="E328" s="63" t="s">
        <v>89</v>
      </c>
      <c r="F328" s="57">
        <v>1</v>
      </c>
      <c r="G328" s="57"/>
      <c r="H328" s="57"/>
      <c r="I328" s="57"/>
      <c r="J328" s="57">
        <f t="shared" ref="J328:J332" si="47">PRODUCT(F328:I328)</f>
        <v>1</v>
      </c>
      <c r="K328" s="57"/>
      <c r="L328" s="57">
        <f t="shared" ref="L328:L332" si="48">+J328</f>
        <v>1</v>
      </c>
      <c r="M328" s="58">
        <v>1</v>
      </c>
      <c r="N328" s="59"/>
      <c r="O328" s="73">
        <f t="shared" ref="O328:O332" si="49">+ROUND(M328*N328,2)</f>
        <v>0</v>
      </c>
    </row>
    <row r="329" spans="1:15" s="8" customFormat="1" ht="72" x14ac:dyDescent="0.3">
      <c r="A329" s="52">
        <v>10557</v>
      </c>
      <c r="B329" s="53" t="s">
        <v>21</v>
      </c>
      <c r="C329" s="72" t="s">
        <v>1116</v>
      </c>
      <c r="D329" s="75" t="s">
        <v>1117</v>
      </c>
      <c r="E329" s="63" t="s">
        <v>36</v>
      </c>
      <c r="F329" s="57">
        <v>1</v>
      </c>
      <c r="G329" s="57">
        <v>10.195</v>
      </c>
      <c r="H329" s="57"/>
      <c r="I329" s="57">
        <v>2</v>
      </c>
      <c r="J329" s="57">
        <f t="shared" si="47"/>
        <v>20.39</v>
      </c>
      <c r="K329" s="57"/>
      <c r="L329" s="57">
        <f t="shared" si="48"/>
        <v>20.39</v>
      </c>
      <c r="M329" s="58">
        <v>20.39</v>
      </c>
      <c r="N329" s="59"/>
      <c r="O329" s="73">
        <f t="shared" si="49"/>
        <v>0</v>
      </c>
    </row>
    <row r="330" spans="1:15" s="8" customFormat="1" ht="43.2" x14ac:dyDescent="0.3">
      <c r="A330" s="52">
        <v>10558</v>
      </c>
      <c r="B330" s="53" t="s">
        <v>21</v>
      </c>
      <c r="C330" s="72" t="s">
        <v>1118</v>
      </c>
      <c r="D330" s="75" t="s">
        <v>1119</v>
      </c>
      <c r="E330" s="63" t="s">
        <v>36</v>
      </c>
      <c r="F330" s="57">
        <v>1</v>
      </c>
      <c r="G330" s="57">
        <v>13.86</v>
      </c>
      <c r="H330" s="57"/>
      <c r="I330" s="57"/>
      <c r="J330" s="57">
        <f t="shared" si="47"/>
        <v>13.86</v>
      </c>
      <c r="K330" s="57"/>
      <c r="L330" s="57">
        <f t="shared" si="48"/>
        <v>13.86</v>
      </c>
      <c r="M330" s="58">
        <v>13.86</v>
      </c>
      <c r="N330" s="59"/>
      <c r="O330" s="73">
        <f t="shared" si="49"/>
        <v>0</v>
      </c>
    </row>
    <row r="331" spans="1:15" s="8" customFormat="1" ht="57.6" x14ac:dyDescent="0.3">
      <c r="A331" s="52">
        <v>10559</v>
      </c>
      <c r="B331" s="53" t="s">
        <v>21</v>
      </c>
      <c r="C331" s="72" t="s">
        <v>1120</v>
      </c>
      <c r="D331" s="60" t="s">
        <v>1121</v>
      </c>
      <c r="E331" s="63" t="s">
        <v>84</v>
      </c>
      <c r="F331" s="57">
        <v>1</v>
      </c>
      <c r="G331" s="57">
        <v>23.254000000000001</v>
      </c>
      <c r="H331" s="57"/>
      <c r="I331" s="57"/>
      <c r="J331" s="57">
        <f t="shared" si="47"/>
        <v>23.254000000000001</v>
      </c>
      <c r="K331" s="57"/>
      <c r="L331" s="57">
        <f t="shared" si="48"/>
        <v>23.254000000000001</v>
      </c>
      <c r="M331" s="58">
        <v>23.254000000000001</v>
      </c>
      <c r="N331" s="59"/>
      <c r="O331" s="73">
        <f t="shared" si="49"/>
        <v>0</v>
      </c>
    </row>
    <row r="332" spans="1:15" s="8" customFormat="1" ht="45" customHeight="1" x14ac:dyDescent="0.3">
      <c r="A332" s="52">
        <v>10560</v>
      </c>
      <c r="B332" s="53" t="s">
        <v>21</v>
      </c>
      <c r="C332" s="72" t="s">
        <v>1122</v>
      </c>
      <c r="D332" s="75" t="s">
        <v>1123</v>
      </c>
      <c r="E332" s="63" t="s">
        <v>84</v>
      </c>
      <c r="F332" s="57">
        <v>1</v>
      </c>
      <c r="G332" s="57">
        <v>22.888000000000002</v>
      </c>
      <c r="H332" s="57"/>
      <c r="I332" s="57"/>
      <c r="J332" s="57">
        <f t="shared" si="47"/>
        <v>22.888000000000002</v>
      </c>
      <c r="K332" s="57"/>
      <c r="L332" s="57">
        <f t="shared" si="48"/>
        <v>22.888000000000002</v>
      </c>
      <c r="M332" s="58">
        <v>22.888000000000002</v>
      </c>
      <c r="N332" s="59"/>
      <c r="O332" s="73">
        <f t="shared" si="49"/>
        <v>0</v>
      </c>
    </row>
    <row r="333" spans="1:15" s="8" customFormat="1" x14ac:dyDescent="0.3">
      <c r="A333" s="52">
        <v>10692</v>
      </c>
      <c r="B333" s="53" t="s">
        <v>21</v>
      </c>
      <c r="C333" s="54" t="s">
        <v>1213</v>
      </c>
      <c r="D333" s="55" t="s">
        <v>1214</v>
      </c>
      <c r="E333" s="56"/>
      <c r="F333" s="57"/>
      <c r="G333" s="57"/>
      <c r="H333" s="57"/>
      <c r="I333" s="57"/>
      <c r="J333" s="57"/>
      <c r="K333" s="57"/>
      <c r="L333" s="57"/>
      <c r="M333" s="58"/>
      <c r="N333" s="59"/>
      <c r="O333" s="73"/>
    </row>
    <row r="334" spans="1:15" s="8" customFormat="1" ht="78.75" customHeight="1" x14ac:dyDescent="0.3">
      <c r="A334" s="52">
        <v>10693</v>
      </c>
      <c r="B334" s="53" t="s">
        <v>21</v>
      </c>
      <c r="C334" s="72" t="s">
        <v>1215</v>
      </c>
      <c r="D334" s="60" t="s">
        <v>1216</v>
      </c>
      <c r="E334" s="63" t="s">
        <v>89</v>
      </c>
      <c r="F334" s="57"/>
      <c r="G334" s="57"/>
      <c r="H334" s="57"/>
      <c r="I334" s="57"/>
      <c r="J334" s="57"/>
      <c r="K334" s="57"/>
      <c r="L334" s="57">
        <f>K335</f>
        <v>1</v>
      </c>
      <c r="M334" s="58">
        <v>1</v>
      </c>
      <c r="N334" s="59"/>
      <c r="O334" s="73">
        <f t="shared" ref="O334" si="50">+ROUND(M334*N334,2)</f>
        <v>0</v>
      </c>
    </row>
    <row r="335" spans="1:15" s="8" customFormat="1" ht="15" customHeight="1" x14ac:dyDescent="0.3">
      <c r="A335" s="52">
        <v>10694</v>
      </c>
      <c r="B335" s="53"/>
      <c r="C335" s="72"/>
      <c r="D335" s="76" t="s">
        <v>1168</v>
      </c>
      <c r="E335" s="63"/>
      <c r="F335" s="57">
        <v>1</v>
      </c>
      <c r="G335" s="57"/>
      <c r="H335" s="57"/>
      <c r="I335" s="57"/>
      <c r="J335" s="57"/>
      <c r="K335" s="57">
        <f>PRODUCT(F335:I335)</f>
        <v>1</v>
      </c>
      <c r="L335" s="57"/>
      <c r="M335" s="58"/>
      <c r="N335" s="59"/>
      <c r="O335" s="73"/>
    </row>
    <row r="336" spans="1:15" s="8" customFormat="1" x14ac:dyDescent="0.3">
      <c r="A336" s="52">
        <v>10695</v>
      </c>
      <c r="B336" s="53" t="s">
        <v>21</v>
      </c>
      <c r="C336" s="54" t="s">
        <v>1217</v>
      </c>
      <c r="D336" s="55" t="s">
        <v>1218</v>
      </c>
      <c r="E336" s="56"/>
      <c r="F336" s="70"/>
      <c r="G336" s="70"/>
      <c r="H336" s="70"/>
      <c r="I336" s="70"/>
      <c r="J336" s="70"/>
      <c r="K336" s="70"/>
      <c r="L336" s="70"/>
      <c r="M336" s="58"/>
      <c r="N336" s="59"/>
      <c r="O336" s="59"/>
    </row>
    <row r="337" spans="1:16" s="8" customFormat="1" x14ac:dyDescent="0.3">
      <c r="A337" s="52">
        <v>10696</v>
      </c>
      <c r="B337" s="53" t="s">
        <v>21</v>
      </c>
      <c r="C337" s="54" t="s">
        <v>1219</v>
      </c>
      <c r="D337" s="55" t="s">
        <v>775</v>
      </c>
      <c r="E337" s="96"/>
      <c r="F337" s="94"/>
      <c r="G337" s="95"/>
      <c r="H337" s="95"/>
      <c r="I337" s="95"/>
      <c r="J337" s="95"/>
      <c r="K337" s="95"/>
      <c r="L337" s="95"/>
      <c r="M337" s="58"/>
      <c r="N337" s="59"/>
      <c r="O337" s="59"/>
    </row>
    <row r="338" spans="1:16" s="8" customFormat="1" ht="43.2" x14ac:dyDescent="0.3">
      <c r="A338" s="52">
        <v>10697</v>
      </c>
      <c r="B338" s="53" t="s">
        <v>21</v>
      </c>
      <c r="C338" s="72" t="s">
        <v>1220</v>
      </c>
      <c r="D338" s="60" t="s">
        <v>239</v>
      </c>
      <c r="E338" s="63" t="s">
        <v>36</v>
      </c>
      <c r="F338" s="57">
        <v>1</v>
      </c>
      <c r="G338" s="57">
        <v>406.26799999999997</v>
      </c>
      <c r="H338" s="57"/>
      <c r="I338" s="57"/>
      <c r="J338" s="57">
        <f>PRODUCT(F338:I338)</f>
        <v>406.26799999999997</v>
      </c>
      <c r="K338" s="57"/>
      <c r="L338" s="57">
        <f>+J338</f>
        <v>406.26799999999997</v>
      </c>
      <c r="M338" s="58">
        <v>406.26799999999997</v>
      </c>
      <c r="N338" s="59"/>
      <c r="O338" s="73">
        <f>+ROUND(M338*N338,2)</f>
        <v>0</v>
      </c>
    </row>
    <row r="339" spans="1:16" s="8" customFormat="1" ht="115.2" collapsed="1" x14ac:dyDescent="0.3">
      <c r="A339" s="52">
        <v>10698</v>
      </c>
      <c r="B339" s="53" t="s">
        <v>21</v>
      </c>
      <c r="C339" s="72" t="s">
        <v>1221</v>
      </c>
      <c r="D339" s="60" t="s">
        <v>1222</v>
      </c>
      <c r="E339" s="63" t="s">
        <v>36</v>
      </c>
      <c r="F339" s="57"/>
      <c r="G339" s="57"/>
      <c r="H339" s="57"/>
      <c r="I339" s="57"/>
      <c r="J339" s="57"/>
      <c r="K339" s="57"/>
      <c r="L339" s="57">
        <f>SUM(J340:J342)</f>
        <v>217.48059999999998</v>
      </c>
      <c r="M339" s="58">
        <v>217.48059999999998</v>
      </c>
      <c r="N339" s="59"/>
      <c r="O339" s="73">
        <f>+ROUND(M339*N339,2)</f>
        <v>0</v>
      </c>
    </row>
    <row r="340" spans="1:16" s="8" customFormat="1" ht="17.25" customHeight="1" x14ac:dyDescent="0.3">
      <c r="A340" s="52">
        <v>10699</v>
      </c>
      <c r="B340" s="53"/>
      <c r="C340" s="54"/>
      <c r="D340" s="74" t="s">
        <v>1223</v>
      </c>
      <c r="E340" s="63"/>
      <c r="F340" s="57">
        <v>1</v>
      </c>
      <c r="G340" s="57">
        <v>28.076000000000001</v>
      </c>
      <c r="H340" s="57"/>
      <c r="I340" s="57">
        <v>5.3</v>
      </c>
      <c r="J340" s="57">
        <f t="shared" ref="J340:J344" si="51">PRODUCT(F340:I340)</f>
        <v>148.80279999999999</v>
      </c>
      <c r="K340" s="57"/>
      <c r="L340" s="57"/>
      <c r="M340" s="66"/>
      <c r="N340" s="67"/>
      <c r="O340" s="67"/>
    </row>
    <row r="341" spans="1:16" s="8" customFormat="1" x14ac:dyDescent="0.3">
      <c r="A341" s="52">
        <v>10700</v>
      </c>
      <c r="B341" s="53"/>
      <c r="C341" s="54"/>
      <c r="D341" s="74" t="s">
        <v>1224</v>
      </c>
      <c r="E341" s="63"/>
      <c r="F341" s="57">
        <v>1</v>
      </c>
      <c r="G341" s="57">
        <v>11.867000000000001</v>
      </c>
      <c r="H341" s="57"/>
      <c r="I341" s="57">
        <v>3.1</v>
      </c>
      <c r="J341" s="57">
        <f t="shared" si="51"/>
        <v>36.787700000000001</v>
      </c>
      <c r="K341" s="57"/>
      <c r="L341" s="57"/>
      <c r="M341" s="66"/>
      <c r="N341" s="67"/>
      <c r="O341" s="67"/>
    </row>
    <row r="342" spans="1:16" s="8" customFormat="1" x14ac:dyDescent="0.3">
      <c r="A342" s="52">
        <v>10701</v>
      </c>
      <c r="B342" s="53"/>
      <c r="C342" s="54"/>
      <c r="D342" s="74" t="s">
        <v>1225</v>
      </c>
      <c r="E342" s="63"/>
      <c r="F342" s="57">
        <v>1</v>
      </c>
      <c r="G342" s="57">
        <v>6.0170000000000003</v>
      </c>
      <c r="H342" s="57"/>
      <c r="I342" s="57">
        <v>5.3</v>
      </c>
      <c r="J342" s="57">
        <f t="shared" si="51"/>
        <v>31.8901</v>
      </c>
      <c r="K342" s="57"/>
      <c r="L342" s="57"/>
      <c r="M342" s="66"/>
      <c r="N342" s="67"/>
      <c r="O342" s="67"/>
    </row>
    <row r="343" spans="1:16" s="8" customFormat="1" ht="62.25" customHeight="1" x14ac:dyDescent="0.3">
      <c r="A343" s="52">
        <v>10702</v>
      </c>
      <c r="B343" s="53" t="s">
        <v>21</v>
      </c>
      <c r="C343" s="72" t="s">
        <v>1226</v>
      </c>
      <c r="D343" s="60" t="s">
        <v>1227</v>
      </c>
      <c r="E343" s="63" t="s">
        <v>36</v>
      </c>
      <c r="F343" s="57">
        <v>2</v>
      </c>
      <c r="G343" s="57">
        <f>4.7*6</f>
        <v>28.200000000000003</v>
      </c>
      <c r="H343" s="57"/>
      <c r="I343" s="57">
        <v>4</v>
      </c>
      <c r="J343" s="57">
        <f t="shared" si="51"/>
        <v>225.60000000000002</v>
      </c>
      <c r="K343" s="57"/>
      <c r="L343" s="57">
        <f>+J343</f>
        <v>225.60000000000002</v>
      </c>
      <c r="M343" s="58">
        <v>225.60000000000002</v>
      </c>
      <c r="N343" s="59"/>
      <c r="O343" s="73">
        <f>+ROUND(M343*N343,2)</f>
        <v>0</v>
      </c>
    </row>
    <row r="344" spans="1:16" s="8" customFormat="1" ht="115.2" x14ac:dyDescent="0.3">
      <c r="A344" s="52">
        <v>10703</v>
      </c>
      <c r="B344" s="53" t="s">
        <v>21</v>
      </c>
      <c r="C344" s="72" t="s">
        <v>1228</v>
      </c>
      <c r="D344" s="60" t="s">
        <v>46</v>
      </c>
      <c r="E344" s="63" t="s">
        <v>36</v>
      </c>
      <c r="F344" s="57">
        <v>1</v>
      </c>
      <c r="G344" s="57">
        <v>406.26799999999997</v>
      </c>
      <c r="H344" s="57"/>
      <c r="I344" s="57"/>
      <c r="J344" s="57">
        <f t="shared" si="51"/>
        <v>406.26799999999997</v>
      </c>
      <c r="K344" s="57"/>
      <c r="L344" s="57">
        <f>+J344</f>
        <v>406.26799999999997</v>
      </c>
      <c r="M344" s="58">
        <v>406.26799999999997</v>
      </c>
      <c r="N344" s="59"/>
      <c r="O344" s="73">
        <f>+ROUND(M344*N344,2)</f>
        <v>0</v>
      </c>
    </row>
    <row r="345" spans="1:16" s="8" customFormat="1" x14ac:dyDescent="0.3">
      <c r="A345" s="52">
        <v>10803</v>
      </c>
      <c r="B345" s="53" t="s">
        <v>21</v>
      </c>
      <c r="C345" s="61" t="s">
        <v>1334</v>
      </c>
      <c r="D345" s="62" t="s">
        <v>1335</v>
      </c>
      <c r="E345" s="63"/>
      <c r="F345" s="86"/>
      <c r="G345" s="64"/>
      <c r="H345" s="64"/>
      <c r="I345" s="64"/>
      <c r="J345" s="64"/>
      <c r="K345" s="65">
        <f>SUM(O345:O589)</f>
        <v>0</v>
      </c>
      <c r="L345" s="64"/>
      <c r="M345" s="66"/>
      <c r="N345" s="67"/>
      <c r="O345" s="67"/>
      <c r="P345" s="112"/>
    </row>
    <row r="346" spans="1:16" s="8" customFormat="1" x14ac:dyDescent="0.3">
      <c r="A346" s="52">
        <v>10804</v>
      </c>
      <c r="B346" s="53" t="s">
        <v>21</v>
      </c>
      <c r="C346" s="54" t="s">
        <v>1336</v>
      </c>
      <c r="D346" s="55" t="s">
        <v>1337</v>
      </c>
      <c r="E346" s="96"/>
      <c r="F346" s="98"/>
      <c r="G346" s="57"/>
      <c r="H346" s="57"/>
      <c r="I346" s="57"/>
      <c r="J346" s="57"/>
      <c r="K346" s="57"/>
      <c r="L346" s="57"/>
      <c r="M346" s="58"/>
      <c r="N346" s="59"/>
      <c r="O346" s="59"/>
    </row>
    <row r="347" spans="1:16" s="8" customFormat="1" x14ac:dyDescent="0.3">
      <c r="A347" s="52">
        <v>10805</v>
      </c>
      <c r="B347" s="53" t="s">
        <v>21</v>
      </c>
      <c r="C347" s="54" t="s">
        <v>1338</v>
      </c>
      <c r="D347" s="55" t="s">
        <v>1070</v>
      </c>
      <c r="E347" s="96"/>
      <c r="F347" s="98"/>
      <c r="G347" s="57"/>
      <c r="H347" s="57"/>
      <c r="I347" s="57"/>
      <c r="J347" s="57"/>
      <c r="K347" s="57"/>
      <c r="L347" s="57"/>
      <c r="M347" s="58"/>
      <c r="N347" s="59"/>
      <c r="O347" s="59"/>
    </row>
    <row r="348" spans="1:16" s="8" customFormat="1" x14ac:dyDescent="0.3">
      <c r="A348" s="52">
        <v>10806</v>
      </c>
      <c r="B348" s="53" t="s">
        <v>21</v>
      </c>
      <c r="C348" s="54" t="s">
        <v>1339</v>
      </c>
      <c r="D348" s="55" t="s">
        <v>33</v>
      </c>
      <c r="E348" s="63"/>
      <c r="F348" s="57"/>
      <c r="G348" s="57"/>
      <c r="H348" s="57"/>
      <c r="I348" s="57"/>
      <c r="J348" s="57"/>
      <c r="K348" s="57"/>
      <c r="L348" s="57"/>
      <c r="M348" s="66"/>
      <c r="N348" s="67"/>
      <c r="O348" s="67"/>
    </row>
    <row r="349" spans="1:16" s="8" customFormat="1" ht="115.2" x14ac:dyDescent="0.3">
      <c r="A349" s="52">
        <v>10807</v>
      </c>
      <c r="B349" s="53" t="s">
        <v>21</v>
      </c>
      <c r="C349" s="72" t="s">
        <v>1340</v>
      </c>
      <c r="D349" s="60" t="s">
        <v>44</v>
      </c>
      <c r="E349" s="63" t="s">
        <v>36</v>
      </c>
      <c r="F349" s="57"/>
      <c r="G349" s="57"/>
      <c r="H349" s="57"/>
      <c r="I349" s="57"/>
      <c r="J349" s="57"/>
      <c r="K349" s="57"/>
      <c r="L349" s="57">
        <f>K350</f>
        <v>4.0500000000000007</v>
      </c>
      <c r="M349" s="58">
        <v>4.05</v>
      </c>
      <c r="N349" s="59"/>
      <c r="O349" s="73">
        <f>+ROUND(M349*N349,2)</f>
        <v>0</v>
      </c>
    </row>
    <row r="350" spans="1:16" s="8" customFormat="1" x14ac:dyDescent="0.3">
      <c r="A350" s="52">
        <v>10808</v>
      </c>
      <c r="B350" s="53"/>
      <c r="C350" s="72"/>
      <c r="D350" s="76" t="s">
        <v>1341</v>
      </c>
      <c r="E350" s="63"/>
      <c r="F350" s="57">
        <v>1</v>
      </c>
      <c r="G350" s="57">
        <v>1.5</v>
      </c>
      <c r="H350" s="57"/>
      <c r="I350" s="57">
        <v>2.7</v>
      </c>
      <c r="J350" s="57"/>
      <c r="K350" s="57">
        <f>PRODUCT(F350:I350)</f>
        <v>4.0500000000000007</v>
      </c>
      <c r="L350" s="57"/>
      <c r="M350" s="58"/>
      <c r="N350" s="59"/>
      <c r="O350" s="73"/>
    </row>
    <row r="351" spans="1:16" s="8" customFormat="1" ht="72" x14ac:dyDescent="0.3">
      <c r="A351" s="52">
        <v>10809</v>
      </c>
      <c r="B351" s="53"/>
      <c r="C351" s="72"/>
      <c r="D351" s="75" t="s">
        <v>1075</v>
      </c>
      <c r="E351" s="63" t="s">
        <v>36</v>
      </c>
      <c r="F351" s="57"/>
      <c r="G351" s="57"/>
      <c r="H351" s="57"/>
      <c r="I351" s="57"/>
      <c r="J351" s="57"/>
      <c r="K351" s="57"/>
      <c r="L351" s="57">
        <f>K352</f>
        <v>15.984075000000001</v>
      </c>
      <c r="M351" s="58">
        <v>15.984</v>
      </c>
      <c r="N351" s="59"/>
      <c r="O351" s="73">
        <f>+ROUND(M351*N351,2)</f>
        <v>0</v>
      </c>
    </row>
    <row r="352" spans="1:16" s="8" customFormat="1" x14ac:dyDescent="0.3">
      <c r="A352" s="52">
        <v>10810</v>
      </c>
      <c r="B352" s="53"/>
      <c r="C352" s="72"/>
      <c r="D352" s="76" t="s">
        <v>1341</v>
      </c>
      <c r="E352" s="63"/>
      <c r="F352" s="57">
        <v>1</v>
      </c>
      <c r="G352" s="57">
        <f>((4.965+4.486)*1.15)+1.575+2.318+(1.605*0.9*0.15)+(4.3*0.9*0.15)+(3.15*0.9*0.15)</f>
        <v>15.984075000000001</v>
      </c>
      <c r="H352" s="57"/>
      <c r="I352" s="57"/>
      <c r="J352" s="57"/>
      <c r="K352" s="57">
        <f>PRODUCT(F352:I352)</f>
        <v>15.984075000000001</v>
      </c>
      <c r="L352" s="57"/>
      <c r="M352" s="58"/>
      <c r="N352" s="59"/>
      <c r="O352" s="73"/>
    </row>
    <row r="353" spans="1:15" s="8" customFormat="1" ht="43.2" x14ac:dyDescent="0.3">
      <c r="A353" s="52">
        <v>10811</v>
      </c>
      <c r="B353" s="53"/>
      <c r="C353" s="72"/>
      <c r="D353" s="60" t="s">
        <v>1078</v>
      </c>
      <c r="E353" s="63" t="s">
        <v>36</v>
      </c>
      <c r="F353" s="57"/>
      <c r="G353" s="57"/>
      <c r="H353" s="57"/>
      <c r="I353" s="57"/>
      <c r="J353" s="57"/>
      <c r="K353" s="57"/>
      <c r="L353" s="57">
        <f>K354</f>
        <v>24.84</v>
      </c>
      <c r="M353" s="58">
        <v>24.84</v>
      </c>
      <c r="N353" s="59"/>
      <c r="O353" s="73">
        <f>+ROUND(M353*N353,2)</f>
        <v>0</v>
      </c>
    </row>
    <row r="354" spans="1:15" s="8" customFormat="1" x14ac:dyDescent="0.3">
      <c r="A354" s="52">
        <v>10812</v>
      </c>
      <c r="B354" s="53"/>
      <c r="C354" s="72"/>
      <c r="D354" s="76" t="s">
        <v>1341</v>
      </c>
      <c r="E354" s="63"/>
      <c r="F354" s="57">
        <v>1</v>
      </c>
      <c r="G354" s="57">
        <f>(1.6+6.9+1.85)*2.4</f>
        <v>24.84</v>
      </c>
      <c r="H354" s="57"/>
      <c r="I354" s="57"/>
      <c r="J354" s="57"/>
      <c r="K354" s="57">
        <f>PRODUCT(F354:I354)</f>
        <v>24.84</v>
      </c>
      <c r="L354" s="57"/>
      <c r="M354" s="58"/>
      <c r="N354" s="59"/>
      <c r="O354" s="73"/>
    </row>
    <row r="355" spans="1:15" s="8" customFormat="1" ht="43.2" x14ac:dyDescent="0.3">
      <c r="A355" s="52">
        <v>10813</v>
      </c>
      <c r="B355" s="53"/>
      <c r="C355" s="72"/>
      <c r="D355" s="60" t="s">
        <v>1080</v>
      </c>
      <c r="E355" s="63" t="s">
        <v>36</v>
      </c>
      <c r="F355" s="57"/>
      <c r="G355" s="57"/>
      <c r="H355" s="57"/>
      <c r="I355" s="57"/>
      <c r="J355" s="57"/>
      <c r="K355" s="57"/>
      <c r="L355" s="57">
        <f>K356</f>
        <v>52</v>
      </c>
      <c r="M355" s="58">
        <v>52</v>
      </c>
      <c r="N355" s="59"/>
      <c r="O355" s="73">
        <f>+ROUND(M355*N355,2)</f>
        <v>0</v>
      </c>
    </row>
    <row r="356" spans="1:15" s="8" customFormat="1" x14ac:dyDescent="0.3">
      <c r="A356" s="52">
        <v>10814</v>
      </c>
      <c r="B356" s="53"/>
      <c r="C356" s="72"/>
      <c r="D356" s="76" t="s">
        <v>1341</v>
      </c>
      <c r="E356" s="63"/>
      <c r="F356" s="57">
        <v>2</v>
      </c>
      <c r="G356" s="57">
        <v>26</v>
      </c>
      <c r="H356" s="57"/>
      <c r="I356" s="57"/>
      <c r="J356" s="57"/>
      <c r="K356" s="57">
        <f>PRODUCT(F356:I356)</f>
        <v>52</v>
      </c>
      <c r="L356" s="57"/>
      <c r="M356" s="58"/>
      <c r="N356" s="59"/>
      <c r="O356" s="73"/>
    </row>
    <row r="357" spans="1:15" s="8" customFormat="1" x14ac:dyDescent="0.3">
      <c r="A357" s="52">
        <v>10833</v>
      </c>
      <c r="B357" s="53"/>
      <c r="C357" s="54" t="s">
        <v>1347</v>
      </c>
      <c r="D357" s="55" t="s">
        <v>974</v>
      </c>
      <c r="E357" s="63"/>
      <c r="F357" s="57"/>
      <c r="G357" s="57"/>
      <c r="H357" s="57"/>
      <c r="I357" s="57"/>
      <c r="J357" s="57"/>
      <c r="K357" s="57"/>
      <c r="L357" s="57"/>
      <c r="M357" s="58"/>
      <c r="N357" s="59"/>
      <c r="O357" s="73"/>
    </row>
    <row r="358" spans="1:15" s="8" customFormat="1" x14ac:dyDescent="0.3">
      <c r="A358" s="52">
        <v>10834</v>
      </c>
      <c r="B358" s="53"/>
      <c r="C358" s="54" t="s">
        <v>1348</v>
      </c>
      <c r="D358" s="55" t="s">
        <v>33</v>
      </c>
      <c r="E358" s="63"/>
      <c r="F358" s="57"/>
      <c r="G358" s="57"/>
      <c r="H358" s="57"/>
      <c r="I358" s="57"/>
      <c r="J358" s="57"/>
      <c r="K358" s="57"/>
      <c r="L358" s="57"/>
      <c r="M358" s="58"/>
      <c r="N358" s="59"/>
      <c r="O358" s="73"/>
    </row>
    <row r="359" spans="1:15" s="8" customFormat="1" ht="43.2" x14ac:dyDescent="0.3">
      <c r="A359" s="52">
        <v>10835</v>
      </c>
      <c r="B359" s="53"/>
      <c r="C359" s="72"/>
      <c r="D359" s="60" t="s">
        <v>239</v>
      </c>
      <c r="E359" s="63" t="s">
        <v>36</v>
      </c>
      <c r="F359" s="57"/>
      <c r="G359" s="57"/>
      <c r="H359" s="57"/>
      <c r="I359" s="57"/>
      <c r="J359" s="57"/>
      <c r="K359" s="57"/>
      <c r="L359" s="57">
        <f>SUM(K360:K362)</f>
        <v>66.812000000000012</v>
      </c>
      <c r="M359" s="58">
        <v>66.811999999999998</v>
      </c>
      <c r="N359" s="59"/>
      <c r="O359" s="73">
        <f>+ROUND(M359*N359,2)</f>
        <v>0</v>
      </c>
    </row>
    <row r="360" spans="1:15" s="8" customFormat="1" x14ac:dyDescent="0.3">
      <c r="A360" s="52">
        <v>10836</v>
      </c>
      <c r="B360" s="53"/>
      <c r="C360" s="72"/>
      <c r="D360" s="76" t="s">
        <v>1349</v>
      </c>
      <c r="E360" s="63"/>
      <c r="F360" s="57">
        <v>1</v>
      </c>
      <c r="G360" s="57">
        <v>28.141999999999999</v>
      </c>
      <c r="H360" s="57"/>
      <c r="I360" s="57"/>
      <c r="J360" s="57"/>
      <c r="K360" s="57">
        <f>PRODUCT(F360:I360)</f>
        <v>28.141999999999999</v>
      </c>
      <c r="L360" s="57"/>
      <c r="M360" s="58"/>
      <c r="N360" s="59"/>
      <c r="O360" s="73"/>
    </row>
    <row r="361" spans="1:15" s="8" customFormat="1" x14ac:dyDescent="0.3">
      <c r="A361" s="52">
        <v>10837</v>
      </c>
      <c r="B361" s="53"/>
      <c r="C361" s="72"/>
      <c r="D361" s="76" t="s">
        <v>1350</v>
      </c>
      <c r="E361" s="63"/>
      <c r="F361" s="57">
        <v>1</v>
      </c>
      <c r="G361" s="57">
        <v>19.335000000000001</v>
      </c>
      <c r="H361" s="57"/>
      <c r="I361" s="57"/>
      <c r="J361" s="57"/>
      <c r="K361" s="57">
        <f>PRODUCT(F361:I361)</f>
        <v>19.335000000000001</v>
      </c>
      <c r="L361" s="57"/>
      <c r="M361" s="58"/>
      <c r="N361" s="59"/>
      <c r="O361" s="73"/>
    </row>
    <row r="362" spans="1:15" s="8" customFormat="1" x14ac:dyDescent="0.3">
      <c r="A362" s="52">
        <v>10838</v>
      </c>
      <c r="B362" s="53"/>
      <c r="C362" s="72"/>
      <c r="D362" s="76" t="s">
        <v>1351</v>
      </c>
      <c r="E362" s="63"/>
      <c r="F362" s="57">
        <v>1</v>
      </c>
      <c r="G362" s="57">
        <v>19.335000000000001</v>
      </c>
      <c r="H362" s="57"/>
      <c r="I362" s="57"/>
      <c r="J362" s="57"/>
      <c r="K362" s="57">
        <f>PRODUCT(F362:I362)</f>
        <v>19.335000000000001</v>
      </c>
      <c r="L362" s="57"/>
      <c r="M362" s="58"/>
      <c r="N362" s="59"/>
      <c r="O362" s="73"/>
    </row>
    <row r="363" spans="1:15" s="8" customFormat="1" ht="57.6" x14ac:dyDescent="0.3">
      <c r="A363" s="52">
        <v>10839</v>
      </c>
      <c r="B363" s="53"/>
      <c r="C363" s="72"/>
      <c r="D363" s="60" t="s">
        <v>1102</v>
      </c>
      <c r="E363" s="63" t="s">
        <v>36</v>
      </c>
      <c r="F363" s="57"/>
      <c r="G363" s="57"/>
      <c r="H363" s="57"/>
      <c r="I363" s="57"/>
      <c r="J363" s="57"/>
      <c r="K363" s="57"/>
      <c r="L363" s="57">
        <f>SUM(K364:K376)</f>
        <v>662.72749999999996</v>
      </c>
      <c r="M363" s="58">
        <v>689.928</v>
      </c>
      <c r="N363" s="59"/>
      <c r="O363" s="73">
        <f>+ROUND(M363*N363,2)</f>
        <v>0</v>
      </c>
    </row>
    <row r="364" spans="1:15" s="8" customFormat="1" x14ac:dyDescent="0.3">
      <c r="A364" s="52">
        <v>10840</v>
      </c>
      <c r="B364" s="53"/>
      <c r="C364" s="72"/>
      <c r="D364" s="76" t="s">
        <v>1103</v>
      </c>
      <c r="E364" s="63"/>
      <c r="F364" s="57">
        <v>1</v>
      </c>
      <c r="G364" s="57">
        <v>78.94</v>
      </c>
      <c r="H364" s="57"/>
      <c r="I364" s="57">
        <v>2.5</v>
      </c>
      <c r="J364" s="57"/>
      <c r="K364" s="57">
        <f t="shared" ref="K364:K366" si="52">PRODUCT(F364:I364)</f>
        <v>197.35</v>
      </c>
      <c r="L364" s="57"/>
      <c r="M364" s="58"/>
      <c r="N364" s="59"/>
      <c r="O364" s="73"/>
    </row>
    <row r="365" spans="1:15" s="8" customFormat="1" x14ac:dyDescent="0.3">
      <c r="A365" s="52">
        <v>10841</v>
      </c>
      <c r="B365" s="53"/>
      <c r="C365" s="72"/>
      <c r="D365" s="76" t="s">
        <v>1104</v>
      </c>
      <c r="E365" s="63"/>
      <c r="F365" s="57">
        <v>2</v>
      </c>
      <c r="G365" s="57">
        <v>17.728999999999999</v>
      </c>
      <c r="H365" s="57"/>
      <c r="I365" s="57">
        <v>0.5</v>
      </c>
      <c r="J365" s="57"/>
      <c r="K365" s="57">
        <f t="shared" si="52"/>
        <v>17.728999999999999</v>
      </c>
      <c r="L365" s="57"/>
      <c r="M365" s="58"/>
      <c r="N365" s="59"/>
      <c r="O365" s="73"/>
    </row>
    <row r="366" spans="1:15" s="8" customFormat="1" x14ac:dyDescent="0.3">
      <c r="A366" s="52">
        <v>10842</v>
      </c>
      <c r="B366" s="53"/>
      <c r="C366" s="72"/>
      <c r="D366" s="76" t="s">
        <v>1105</v>
      </c>
      <c r="E366" s="63"/>
      <c r="F366" s="57">
        <v>2</v>
      </c>
      <c r="G366" s="57">
        <v>47.268999999999998</v>
      </c>
      <c r="H366" s="57"/>
      <c r="I366" s="57"/>
      <c r="J366" s="57"/>
      <c r="K366" s="57">
        <f t="shared" si="52"/>
        <v>94.537999999999997</v>
      </c>
      <c r="L366" s="57"/>
      <c r="M366" s="58"/>
      <c r="N366" s="59"/>
      <c r="O366" s="73"/>
    </row>
    <row r="367" spans="1:15" s="8" customFormat="1" ht="57.6" x14ac:dyDescent="0.3">
      <c r="A367" s="52">
        <v>10843</v>
      </c>
      <c r="B367" s="53"/>
      <c r="C367" s="72"/>
      <c r="D367" s="60" t="s">
        <v>1106</v>
      </c>
      <c r="E367" s="63" t="s">
        <v>36</v>
      </c>
      <c r="F367" s="57"/>
      <c r="G367" s="57"/>
      <c r="H367" s="57"/>
      <c r="I367" s="57"/>
      <c r="J367" s="57"/>
      <c r="K367" s="57"/>
      <c r="L367" s="57">
        <f>SUM(K368:K370)</f>
        <v>260.673</v>
      </c>
      <c r="M367" s="58">
        <v>260.673</v>
      </c>
      <c r="N367" s="59"/>
      <c r="O367" s="73">
        <f>+ROUND(M367*N367,2)</f>
        <v>0</v>
      </c>
    </row>
    <row r="368" spans="1:15" s="8" customFormat="1" x14ac:dyDescent="0.3">
      <c r="A368" s="52">
        <v>10844</v>
      </c>
      <c r="B368" s="53"/>
      <c r="C368" s="72"/>
      <c r="D368" s="76" t="s">
        <v>1349</v>
      </c>
      <c r="E368" s="63"/>
      <c r="F368" s="57">
        <v>1</v>
      </c>
      <c r="G368" s="57">
        <v>38.765999999999998</v>
      </c>
      <c r="H368" s="57"/>
      <c r="I368" s="57"/>
      <c r="J368" s="57"/>
      <c r="K368" s="57">
        <f>PRODUCT(F368:I368)</f>
        <v>38.765999999999998</v>
      </c>
      <c r="L368" s="57"/>
      <c r="M368" s="58"/>
      <c r="N368" s="59"/>
      <c r="O368" s="73"/>
    </row>
    <row r="369" spans="1:15" s="8" customFormat="1" ht="57.6" x14ac:dyDescent="0.3">
      <c r="A369" s="52">
        <v>10845</v>
      </c>
      <c r="B369" s="53"/>
      <c r="C369" s="72"/>
      <c r="D369" s="60" t="s">
        <v>1107</v>
      </c>
      <c r="E369" s="63" t="s">
        <v>36</v>
      </c>
      <c r="F369" s="57"/>
      <c r="G369" s="57"/>
      <c r="H369" s="57"/>
      <c r="I369" s="57"/>
      <c r="J369" s="57"/>
      <c r="K369" s="57"/>
      <c r="L369" s="57">
        <f>SUM(K370:K376)</f>
        <v>314.34449999999998</v>
      </c>
      <c r="M369" s="58">
        <v>341.54500000000002</v>
      </c>
      <c r="N369" s="59"/>
      <c r="O369" s="73">
        <f>+ROUND(M369*N369,2)</f>
        <v>0</v>
      </c>
    </row>
    <row r="370" spans="1:15" s="8" customFormat="1" x14ac:dyDescent="0.3">
      <c r="A370" s="52">
        <v>10846</v>
      </c>
      <c r="B370" s="53"/>
      <c r="C370" s="72"/>
      <c r="D370" s="76" t="s">
        <v>1349</v>
      </c>
      <c r="E370" s="63"/>
      <c r="F370" s="57">
        <v>1</v>
      </c>
      <c r="G370" s="57">
        <v>221.90700000000001</v>
      </c>
      <c r="H370" s="57"/>
      <c r="I370" s="57"/>
      <c r="J370" s="57"/>
      <c r="K370" s="57">
        <f>PRODUCT(F370:I370)</f>
        <v>221.90700000000001</v>
      </c>
      <c r="L370" s="57"/>
      <c r="M370" s="58"/>
      <c r="N370" s="59"/>
      <c r="O370" s="73"/>
    </row>
    <row r="371" spans="1:15" s="8" customFormat="1" ht="43.2" x14ac:dyDescent="0.3">
      <c r="A371" s="52">
        <v>10847</v>
      </c>
      <c r="B371" s="53"/>
      <c r="C371" s="72"/>
      <c r="D371" s="60" t="s">
        <v>1108</v>
      </c>
      <c r="E371" s="63" t="s">
        <v>36</v>
      </c>
      <c r="F371" s="57"/>
      <c r="G371" s="57"/>
      <c r="H371" s="57"/>
      <c r="I371" s="57"/>
      <c r="J371" s="57"/>
      <c r="K371" s="57"/>
      <c r="L371" s="57">
        <f>SUM(K372:K376)</f>
        <v>92.437499999999986</v>
      </c>
      <c r="M371" s="58">
        <v>119.63800000000001</v>
      </c>
      <c r="N371" s="59"/>
      <c r="O371" s="73">
        <f>+ROUND(M371*N371,2)</f>
        <v>0</v>
      </c>
    </row>
    <row r="372" spans="1:15" s="8" customFormat="1" x14ac:dyDescent="0.3">
      <c r="A372" s="52">
        <v>10848</v>
      </c>
      <c r="B372" s="53"/>
      <c r="C372" s="72"/>
      <c r="D372" s="76" t="s">
        <v>1352</v>
      </c>
      <c r="E372" s="63"/>
      <c r="F372" s="57">
        <v>2</v>
      </c>
      <c r="G372" s="57">
        <v>3.2</v>
      </c>
      <c r="H372" s="57"/>
      <c r="I372" s="57">
        <v>4.25</v>
      </c>
      <c r="J372" s="57"/>
      <c r="K372" s="57">
        <f>PRODUCT(F2923:I2923)</f>
        <v>0</v>
      </c>
      <c r="L372" s="57"/>
      <c r="M372" s="58"/>
      <c r="N372" s="59"/>
      <c r="O372" s="73"/>
    </row>
    <row r="373" spans="1:15" s="8" customFormat="1" x14ac:dyDescent="0.3">
      <c r="A373" s="52">
        <v>10849</v>
      </c>
      <c r="B373" s="53"/>
      <c r="C373" s="72"/>
      <c r="D373" s="76" t="s">
        <v>1353</v>
      </c>
      <c r="E373" s="63"/>
      <c r="F373" s="57">
        <v>1</v>
      </c>
      <c r="G373" s="57">
        <v>17.399999999999999</v>
      </c>
      <c r="H373" s="57"/>
      <c r="I373" s="57">
        <v>4.25</v>
      </c>
      <c r="J373" s="57"/>
      <c r="K373" s="57">
        <f>PRODUCT(F373:I373)</f>
        <v>73.949999999999989</v>
      </c>
      <c r="L373" s="57"/>
      <c r="M373" s="58"/>
      <c r="N373" s="59"/>
      <c r="O373" s="73"/>
    </row>
    <row r="374" spans="1:15" s="8" customFormat="1" ht="57.6" x14ac:dyDescent="0.3">
      <c r="A374" s="52">
        <v>10850</v>
      </c>
      <c r="B374" s="53"/>
      <c r="C374" s="72"/>
      <c r="D374" s="60" t="s">
        <v>1111</v>
      </c>
      <c r="E374" s="63" t="s">
        <v>36</v>
      </c>
      <c r="F374" s="57"/>
      <c r="G374" s="57"/>
      <c r="H374" s="57"/>
      <c r="I374" s="57"/>
      <c r="J374" s="57"/>
      <c r="K374" s="57"/>
      <c r="L374" s="57">
        <f>SUM(K375:K376)</f>
        <v>18.487499999999997</v>
      </c>
      <c r="M374" s="58">
        <v>18.488</v>
      </c>
      <c r="N374" s="59"/>
      <c r="O374" s="73">
        <f>+ROUND(M374*N374,2)</f>
        <v>0</v>
      </c>
    </row>
    <row r="375" spans="1:15" s="8" customFormat="1" x14ac:dyDescent="0.3">
      <c r="A375" s="52">
        <v>10851</v>
      </c>
      <c r="B375" s="53"/>
      <c r="C375" s="72"/>
      <c r="D375" s="76" t="s">
        <v>1112</v>
      </c>
      <c r="E375" s="63"/>
      <c r="F375" s="57">
        <v>1</v>
      </c>
      <c r="G375" s="57">
        <v>7.25</v>
      </c>
      <c r="H375" s="57"/>
      <c r="I375" s="57">
        <v>2.0499999999999998</v>
      </c>
      <c r="J375" s="57"/>
      <c r="K375" s="57">
        <f>PRODUCT(F375:I375)</f>
        <v>14.862499999999999</v>
      </c>
      <c r="L375" s="57"/>
      <c r="M375" s="58"/>
      <c r="N375" s="59"/>
      <c r="O375" s="73"/>
    </row>
    <row r="376" spans="1:15" s="8" customFormat="1" x14ac:dyDescent="0.3">
      <c r="A376" s="52">
        <v>10852</v>
      </c>
      <c r="B376" s="53"/>
      <c r="C376" s="72"/>
      <c r="D376" s="76" t="s">
        <v>1113</v>
      </c>
      <c r="E376" s="63"/>
      <c r="F376" s="57">
        <v>1</v>
      </c>
      <c r="G376" s="57">
        <f>0.5*7.25</f>
        <v>3.625</v>
      </c>
      <c r="H376" s="57"/>
      <c r="I376" s="57"/>
      <c r="J376" s="57"/>
      <c r="K376" s="57">
        <f>PRODUCT(F376:I376)</f>
        <v>3.625</v>
      </c>
      <c r="L376" s="57"/>
      <c r="M376" s="58"/>
      <c r="N376" s="59"/>
      <c r="O376" s="73"/>
    </row>
    <row r="377" spans="1:15" s="8" customFormat="1" ht="72" x14ac:dyDescent="0.3">
      <c r="A377" s="52">
        <v>10853</v>
      </c>
      <c r="B377" s="53"/>
      <c r="C377" s="72"/>
      <c r="D377" s="60" t="s">
        <v>1354</v>
      </c>
      <c r="E377" s="63" t="s">
        <v>89</v>
      </c>
      <c r="F377" s="57">
        <v>1</v>
      </c>
      <c r="G377" s="57"/>
      <c r="H377" s="57"/>
      <c r="I377" s="57"/>
      <c r="J377" s="57">
        <f t="shared" ref="J377:J381" si="53">PRODUCT(F377:I377)</f>
        <v>1</v>
      </c>
      <c r="K377" s="57"/>
      <c r="L377" s="57">
        <f t="shared" ref="L377:L381" si="54">+J377</f>
        <v>1</v>
      </c>
      <c r="M377" s="58">
        <v>1</v>
      </c>
      <c r="N377" s="59"/>
      <c r="O377" s="73">
        <f t="shared" ref="O377:O381" si="55">+ROUND(M377*N377,2)</f>
        <v>0</v>
      </c>
    </row>
    <row r="378" spans="1:15" s="8" customFormat="1" ht="72" x14ac:dyDescent="0.3">
      <c r="A378" s="52">
        <v>10854</v>
      </c>
      <c r="B378" s="53"/>
      <c r="C378" s="72"/>
      <c r="D378" s="75" t="s">
        <v>1117</v>
      </c>
      <c r="E378" s="63" t="s">
        <v>36</v>
      </c>
      <c r="F378" s="57">
        <v>1</v>
      </c>
      <c r="G378" s="57">
        <v>10.195</v>
      </c>
      <c r="H378" s="57"/>
      <c r="I378" s="57">
        <v>2</v>
      </c>
      <c r="J378" s="57">
        <f t="shared" si="53"/>
        <v>20.39</v>
      </c>
      <c r="K378" s="57"/>
      <c r="L378" s="57">
        <f t="shared" si="54"/>
        <v>20.39</v>
      </c>
      <c r="M378" s="58">
        <v>20.39</v>
      </c>
      <c r="N378" s="59"/>
      <c r="O378" s="73">
        <f t="shared" si="55"/>
        <v>0</v>
      </c>
    </row>
    <row r="379" spans="1:15" s="8" customFormat="1" ht="43.2" x14ac:dyDescent="0.3">
      <c r="A379" s="52">
        <v>10855</v>
      </c>
      <c r="B379" s="53"/>
      <c r="C379" s="72"/>
      <c r="D379" s="75" t="s">
        <v>1119</v>
      </c>
      <c r="E379" s="63" t="s">
        <v>36</v>
      </c>
      <c r="F379" s="57">
        <v>1</v>
      </c>
      <c r="G379" s="57">
        <v>13.86</v>
      </c>
      <c r="H379" s="57"/>
      <c r="I379" s="57"/>
      <c r="J379" s="57">
        <f t="shared" si="53"/>
        <v>13.86</v>
      </c>
      <c r="K379" s="57"/>
      <c r="L379" s="57">
        <f t="shared" si="54"/>
        <v>13.86</v>
      </c>
      <c r="M379" s="58">
        <v>13.86</v>
      </c>
      <c r="N379" s="59"/>
      <c r="O379" s="73">
        <f t="shared" si="55"/>
        <v>0</v>
      </c>
    </row>
    <row r="380" spans="1:15" s="8" customFormat="1" ht="57.6" x14ac:dyDescent="0.3">
      <c r="A380" s="52">
        <v>10856</v>
      </c>
      <c r="B380" s="53"/>
      <c r="C380" s="72"/>
      <c r="D380" s="60" t="s">
        <v>1121</v>
      </c>
      <c r="E380" s="63" t="s">
        <v>84</v>
      </c>
      <c r="F380" s="57">
        <v>1</v>
      </c>
      <c r="G380" s="57">
        <v>23.254000000000001</v>
      </c>
      <c r="H380" s="57"/>
      <c r="I380" s="57"/>
      <c r="J380" s="57">
        <f t="shared" si="53"/>
        <v>23.254000000000001</v>
      </c>
      <c r="K380" s="57"/>
      <c r="L380" s="57">
        <f t="shared" si="54"/>
        <v>23.254000000000001</v>
      </c>
      <c r="M380" s="58">
        <v>23.254000000000001</v>
      </c>
      <c r="N380" s="59"/>
      <c r="O380" s="73">
        <f t="shared" si="55"/>
        <v>0</v>
      </c>
    </row>
    <row r="381" spans="1:15" s="8" customFormat="1" ht="43.2" x14ac:dyDescent="0.3">
      <c r="A381" s="52">
        <v>10857</v>
      </c>
      <c r="B381" s="53"/>
      <c r="C381" s="72"/>
      <c r="D381" s="75" t="s">
        <v>1123</v>
      </c>
      <c r="E381" s="63" t="s">
        <v>84</v>
      </c>
      <c r="F381" s="57">
        <v>1</v>
      </c>
      <c r="G381" s="57">
        <v>22.888000000000002</v>
      </c>
      <c r="H381" s="57"/>
      <c r="I381" s="57"/>
      <c r="J381" s="57">
        <f t="shared" si="53"/>
        <v>22.888000000000002</v>
      </c>
      <c r="K381" s="57"/>
      <c r="L381" s="57">
        <f t="shared" si="54"/>
        <v>22.888000000000002</v>
      </c>
      <c r="M381" s="58">
        <v>22.888000000000002</v>
      </c>
      <c r="N381" s="59"/>
      <c r="O381" s="73">
        <f t="shared" si="55"/>
        <v>0</v>
      </c>
    </row>
    <row r="382" spans="1:15" s="8" customFormat="1" x14ac:dyDescent="0.3">
      <c r="A382" s="52">
        <v>10990</v>
      </c>
      <c r="B382" s="53" t="s">
        <v>21</v>
      </c>
      <c r="C382" s="72" t="s">
        <v>1432</v>
      </c>
      <c r="D382" s="55" t="s">
        <v>1214</v>
      </c>
      <c r="E382" s="56"/>
      <c r="F382" s="57"/>
      <c r="G382" s="57"/>
      <c r="H382" s="57"/>
      <c r="I382" s="57"/>
      <c r="J382" s="57"/>
      <c r="K382" s="57"/>
      <c r="L382" s="57"/>
      <c r="M382" s="58"/>
      <c r="N382" s="59"/>
      <c r="O382" s="73"/>
    </row>
    <row r="383" spans="1:15" s="8" customFormat="1" ht="72" x14ac:dyDescent="0.3">
      <c r="A383" s="52">
        <v>10991</v>
      </c>
      <c r="B383" s="53" t="s">
        <v>21</v>
      </c>
      <c r="C383" s="72" t="s">
        <v>1433</v>
      </c>
      <c r="D383" s="60" t="s">
        <v>1434</v>
      </c>
      <c r="E383" s="63" t="s">
        <v>89</v>
      </c>
      <c r="F383" s="57"/>
      <c r="G383" s="57"/>
      <c r="H383" s="57"/>
      <c r="I383" s="57"/>
      <c r="J383" s="57"/>
      <c r="K383" s="57"/>
      <c r="L383" s="57">
        <f>K384</f>
        <v>1</v>
      </c>
      <c r="M383" s="58">
        <v>1</v>
      </c>
      <c r="N383" s="59"/>
      <c r="O383" s="73">
        <f t="shared" ref="O383" si="56">+ROUND(M383*N383,2)</f>
        <v>0</v>
      </c>
    </row>
    <row r="384" spans="1:15" s="8" customFormat="1" x14ac:dyDescent="0.3">
      <c r="A384" s="52">
        <v>10992</v>
      </c>
      <c r="B384" s="53" t="s">
        <v>21</v>
      </c>
      <c r="C384" s="72" t="s">
        <v>1429</v>
      </c>
      <c r="D384" s="76" t="s">
        <v>1371</v>
      </c>
      <c r="E384" s="63"/>
      <c r="F384" s="57">
        <v>1</v>
      </c>
      <c r="G384" s="57"/>
      <c r="H384" s="57"/>
      <c r="I384" s="57"/>
      <c r="J384" s="57"/>
      <c r="K384" s="57">
        <f>PRODUCT(F384:I384)</f>
        <v>1</v>
      </c>
      <c r="L384" s="57"/>
      <c r="M384" s="58"/>
      <c r="N384" s="59"/>
      <c r="O384" s="73"/>
    </row>
    <row r="385" spans="1:15" s="8" customFormat="1" x14ac:dyDescent="0.3">
      <c r="A385" s="52">
        <v>10993</v>
      </c>
      <c r="B385" s="53" t="s">
        <v>21</v>
      </c>
      <c r="C385" s="54" t="s">
        <v>1435</v>
      </c>
      <c r="D385" s="99" t="s">
        <v>1436</v>
      </c>
      <c r="E385" s="56"/>
      <c r="F385" s="57"/>
      <c r="G385" s="57"/>
      <c r="H385" s="57"/>
      <c r="I385" s="57"/>
      <c r="J385" s="57"/>
      <c r="K385" s="57"/>
      <c r="L385" s="57"/>
      <c r="M385" s="58"/>
      <c r="N385" s="59"/>
      <c r="O385" s="59"/>
    </row>
    <row r="386" spans="1:15" s="8" customFormat="1" x14ac:dyDescent="0.3">
      <c r="A386" s="52">
        <v>10994</v>
      </c>
      <c r="B386" s="53" t="s">
        <v>21</v>
      </c>
      <c r="C386" s="54" t="s">
        <v>1437</v>
      </c>
      <c r="D386" s="55" t="s">
        <v>775</v>
      </c>
      <c r="E386" s="56"/>
      <c r="F386" s="57"/>
      <c r="G386" s="57"/>
      <c r="H386" s="57"/>
      <c r="I386" s="57"/>
      <c r="J386" s="57"/>
      <c r="K386" s="57"/>
      <c r="L386" s="57"/>
      <c r="M386" s="58"/>
      <c r="N386" s="59"/>
      <c r="O386" s="59"/>
    </row>
    <row r="387" spans="1:15" s="8" customFormat="1" ht="43.2" x14ac:dyDescent="0.3">
      <c r="A387" s="52">
        <v>10995</v>
      </c>
      <c r="B387" s="53"/>
      <c r="C387" s="54"/>
      <c r="D387" s="60" t="s">
        <v>239</v>
      </c>
      <c r="E387" s="63" t="s">
        <v>36</v>
      </c>
      <c r="F387" s="57">
        <v>1</v>
      </c>
      <c r="G387" s="57">
        <v>51</v>
      </c>
      <c r="H387" s="57">
        <v>8.673</v>
      </c>
      <c r="I387" s="57"/>
      <c r="J387" s="57">
        <f>PRODUCT(F387:I387)</f>
        <v>442.32299999999998</v>
      </c>
      <c r="K387" s="57"/>
      <c r="L387" s="57">
        <f>+J387</f>
        <v>442.32299999999998</v>
      </c>
      <c r="M387" s="58">
        <v>442.32299999999998</v>
      </c>
      <c r="N387" s="59"/>
      <c r="O387" s="73">
        <f>+ROUND(M387*N387,2)</f>
        <v>0</v>
      </c>
    </row>
    <row r="388" spans="1:15" s="8" customFormat="1" ht="115.2" x14ac:dyDescent="0.3">
      <c r="A388" s="52">
        <v>10996</v>
      </c>
      <c r="B388" s="53"/>
      <c r="C388" s="54"/>
      <c r="D388" s="60" t="s">
        <v>1222</v>
      </c>
      <c r="E388" s="63" t="s">
        <v>36</v>
      </c>
      <c r="F388" s="57"/>
      <c r="G388" s="57"/>
      <c r="H388" s="57"/>
      <c r="I388" s="57"/>
      <c r="J388" s="57"/>
      <c r="K388" s="57"/>
      <c r="L388" s="57">
        <f>SUM(J389:J390)</f>
        <v>52.414900000000003</v>
      </c>
      <c r="M388" s="58">
        <v>52.414999999999999</v>
      </c>
      <c r="N388" s="59"/>
      <c r="O388" s="73">
        <f>+ROUND(M388*N388,2)</f>
        <v>0</v>
      </c>
    </row>
    <row r="389" spans="1:15" s="8" customFormat="1" x14ac:dyDescent="0.3">
      <c r="A389" s="52">
        <v>10997</v>
      </c>
      <c r="B389" s="53"/>
      <c r="C389" s="54"/>
      <c r="D389" s="74" t="s">
        <v>1223</v>
      </c>
      <c r="E389" s="63"/>
      <c r="F389" s="57">
        <v>1</v>
      </c>
      <c r="G389" s="57">
        <v>6.4139999999999997</v>
      </c>
      <c r="H389" s="57"/>
      <c r="I389" s="57">
        <v>3.2</v>
      </c>
      <c r="J389" s="57">
        <f t="shared" ref="J389:J392" si="57">PRODUCT(F389:I389)</f>
        <v>20.524799999999999</v>
      </c>
      <c r="K389" s="57"/>
      <c r="L389" s="57"/>
      <c r="M389" s="66"/>
      <c r="N389" s="67"/>
      <c r="O389" s="67"/>
    </row>
    <row r="390" spans="1:15" s="8" customFormat="1" x14ac:dyDescent="0.3">
      <c r="A390" s="52">
        <v>10998</v>
      </c>
      <c r="B390" s="53"/>
      <c r="C390" s="54"/>
      <c r="D390" s="74" t="s">
        <v>1225</v>
      </c>
      <c r="E390" s="63"/>
      <c r="F390" s="57">
        <v>1</v>
      </c>
      <c r="G390" s="57">
        <v>6.0170000000000003</v>
      </c>
      <c r="H390" s="57"/>
      <c r="I390" s="57">
        <v>5.3</v>
      </c>
      <c r="J390" s="57">
        <f t="shared" si="57"/>
        <v>31.8901</v>
      </c>
      <c r="K390" s="57"/>
      <c r="L390" s="57"/>
      <c r="M390" s="66"/>
      <c r="N390" s="67"/>
      <c r="O390" s="67"/>
    </row>
    <row r="391" spans="1:15" s="8" customFormat="1" ht="57.6" x14ac:dyDescent="0.3">
      <c r="A391" s="52">
        <v>10999</v>
      </c>
      <c r="B391" s="53"/>
      <c r="C391" s="54"/>
      <c r="D391" s="60" t="s">
        <v>1227</v>
      </c>
      <c r="E391" s="63" t="s">
        <v>36</v>
      </c>
      <c r="F391" s="57">
        <v>1</v>
      </c>
      <c r="G391" s="57">
        <v>28.9</v>
      </c>
      <c r="H391" s="57"/>
      <c r="I391" s="57">
        <v>4</v>
      </c>
      <c r="J391" s="57">
        <f t="shared" si="57"/>
        <v>115.6</v>
      </c>
      <c r="K391" s="57"/>
      <c r="L391" s="57">
        <f>+J391</f>
        <v>115.6</v>
      </c>
      <c r="M391" s="58">
        <v>115.6</v>
      </c>
      <c r="N391" s="59"/>
      <c r="O391" s="73">
        <f>+ROUND(M391*N391,2)</f>
        <v>0</v>
      </c>
    </row>
    <row r="392" spans="1:15" s="8" customFormat="1" ht="115.2" x14ac:dyDescent="0.3">
      <c r="A392" s="52">
        <v>11000</v>
      </c>
      <c r="B392" s="53"/>
      <c r="C392" s="54"/>
      <c r="D392" s="60" t="s">
        <v>46</v>
      </c>
      <c r="E392" s="63" t="s">
        <v>36</v>
      </c>
      <c r="F392" s="57">
        <v>1</v>
      </c>
      <c r="G392" s="57">
        <v>51</v>
      </c>
      <c r="H392" s="57">
        <v>8.673</v>
      </c>
      <c r="I392" s="57"/>
      <c r="J392" s="57">
        <f t="shared" si="57"/>
        <v>442.32299999999998</v>
      </c>
      <c r="K392" s="57"/>
      <c r="L392" s="57">
        <f>+J392</f>
        <v>442.32299999999998</v>
      </c>
      <c r="M392" s="58">
        <v>442.32299999999998</v>
      </c>
      <c r="N392" s="59"/>
      <c r="O392" s="73">
        <f>+ROUND(M392*N392,2)</f>
        <v>0</v>
      </c>
    </row>
    <row r="393" spans="1:15" s="8" customFormat="1" x14ac:dyDescent="0.3">
      <c r="A393" s="52">
        <v>11048</v>
      </c>
      <c r="B393" s="53" t="s">
        <v>21</v>
      </c>
      <c r="C393" s="61" t="s">
        <v>1449</v>
      </c>
      <c r="D393" s="62" t="s">
        <v>1450</v>
      </c>
      <c r="E393" s="63"/>
      <c r="F393" s="86"/>
      <c r="G393" s="64"/>
      <c r="H393" s="64"/>
      <c r="I393" s="64"/>
      <c r="J393" s="64"/>
      <c r="K393" s="65">
        <f>SUM(O393:O635)</f>
        <v>0</v>
      </c>
      <c r="L393" s="64"/>
      <c r="M393" s="66"/>
      <c r="N393" s="67"/>
      <c r="O393" s="67"/>
    </row>
    <row r="394" spans="1:15" s="8" customFormat="1" x14ac:dyDescent="0.3">
      <c r="A394" s="52">
        <v>11049</v>
      </c>
      <c r="B394" s="53" t="s">
        <v>21</v>
      </c>
      <c r="C394" s="54" t="s">
        <v>1451</v>
      </c>
      <c r="D394" s="55" t="s">
        <v>1452</v>
      </c>
      <c r="E394" s="96"/>
      <c r="F394" s="98"/>
      <c r="G394" s="57"/>
      <c r="H394" s="57"/>
      <c r="I394" s="57"/>
      <c r="J394" s="57"/>
      <c r="K394" s="57"/>
      <c r="L394" s="57"/>
      <c r="M394" s="58"/>
      <c r="N394" s="59"/>
      <c r="O394" s="59"/>
    </row>
    <row r="395" spans="1:15" s="8" customFormat="1" x14ac:dyDescent="0.3">
      <c r="A395" s="52">
        <v>11050</v>
      </c>
      <c r="B395" s="53" t="s">
        <v>21</v>
      </c>
      <c r="C395" s="54" t="s">
        <v>1453</v>
      </c>
      <c r="D395" s="55" t="s">
        <v>1070</v>
      </c>
      <c r="E395" s="96"/>
      <c r="F395" s="98"/>
      <c r="G395" s="57"/>
      <c r="H395" s="57"/>
      <c r="I395" s="57"/>
      <c r="J395" s="57"/>
      <c r="K395" s="57"/>
      <c r="L395" s="57"/>
      <c r="M395" s="58"/>
      <c r="N395" s="59"/>
      <c r="O395" s="59"/>
    </row>
    <row r="396" spans="1:15" s="8" customFormat="1" x14ac:dyDescent="0.3">
      <c r="A396" s="52">
        <v>11051</v>
      </c>
      <c r="B396" s="53" t="s">
        <v>21</v>
      </c>
      <c r="C396" s="54" t="s">
        <v>1454</v>
      </c>
      <c r="D396" s="55" t="s">
        <v>33</v>
      </c>
      <c r="E396" s="63"/>
      <c r="F396" s="57"/>
      <c r="G396" s="57"/>
      <c r="H396" s="57"/>
      <c r="I396" s="57"/>
      <c r="J396" s="57"/>
      <c r="K396" s="57"/>
      <c r="L396" s="57"/>
      <c r="M396" s="66"/>
      <c r="N396" s="67"/>
      <c r="O396" s="67"/>
    </row>
    <row r="397" spans="1:15" s="8" customFormat="1" ht="115.2" x14ac:dyDescent="0.3">
      <c r="A397" s="52">
        <v>11052</v>
      </c>
      <c r="B397" s="53"/>
      <c r="C397" s="54"/>
      <c r="D397" s="60" t="s">
        <v>44</v>
      </c>
      <c r="E397" s="63" t="s">
        <v>36</v>
      </c>
      <c r="F397" s="57"/>
      <c r="G397" s="57"/>
      <c r="H397" s="57"/>
      <c r="I397" s="57"/>
      <c r="J397" s="57"/>
      <c r="K397" s="57"/>
      <c r="L397" s="57">
        <f>K398</f>
        <v>4.0500000000000007</v>
      </c>
      <c r="M397" s="58">
        <v>4.05</v>
      </c>
      <c r="N397" s="59"/>
      <c r="O397" s="73">
        <f>+ROUND(M397*N397,2)</f>
        <v>0</v>
      </c>
    </row>
    <row r="398" spans="1:15" s="8" customFormat="1" x14ac:dyDescent="0.3">
      <c r="A398" s="52">
        <v>11053</v>
      </c>
      <c r="B398" s="53"/>
      <c r="C398" s="54"/>
      <c r="D398" s="76" t="s">
        <v>1455</v>
      </c>
      <c r="E398" s="63"/>
      <c r="F398" s="57">
        <v>1</v>
      </c>
      <c r="G398" s="57">
        <v>1.5</v>
      </c>
      <c r="H398" s="57"/>
      <c r="I398" s="57">
        <v>2.7</v>
      </c>
      <c r="J398" s="57"/>
      <c r="K398" s="57">
        <f>PRODUCT(F398:I398)</f>
        <v>4.0500000000000007</v>
      </c>
      <c r="L398" s="57"/>
      <c r="M398" s="58"/>
      <c r="N398" s="59"/>
      <c r="O398" s="73"/>
    </row>
    <row r="399" spans="1:15" s="8" customFormat="1" ht="72" x14ac:dyDescent="0.3">
      <c r="A399" s="52">
        <v>11054</v>
      </c>
      <c r="B399" s="53"/>
      <c r="C399" s="54"/>
      <c r="D399" s="75" t="s">
        <v>1075</v>
      </c>
      <c r="E399" s="63" t="s">
        <v>36</v>
      </c>
      <c r="F399" s="57"/>
      <c r="G399" s="57"/>
      <c r="H399" s="57"/>
      <c r="I399" s="57"/>
      <c r="J399" s="57"/>
      <c r="K399" s="57"/>
      <c r="L399" s="57">
        <f>K400</f>
        <v>15.984075000000001</v>
      </c>
      <c r="M399" s="58">
        <v>15.984</v>
      </c>
      <c r="N399" s="59"/>
      <c r="O399" s="73">
        <f>+ROUND(M399*N399,2)</f>
        <v>0</v>
      </c>
    </row>
    <row r="400" spans="1:15" s="8" customFormat="1" x14ac:dyDescent="0.3">
      <c r="A400" s="52">
        <v>11055</v>
      </c>
      <c r="B400" s="53"/>
      <c r="C400" s="54"/>
      <c r="D400" s="76" t="s">
        <v>1455</v>
      </c>
      <c r="E400" s="63"/>
      <c r="F400" s="57">
        <v>1</v>
      </c>
      <c r="G400" s="57">
        <f>((4.965+4.486)*1.15)+1.575+2.318+(1.605*0.9*0.15)+(4.3*0.9*0.15)+(3.15*0.9*0.15)</f>
        <v>15.984075000000001</v>
      </c>
      <c r="H400" s="57"/>
      <c r="I400" s="57"/>
      <c r="J400" s="57"/>
      <c r="K400" s="57">
        <f>PRODUCT(F400:I400)</f>
        <v>15.984075000000001</v>
      </c>
      <c r="L400" s="57"/>
      <c r="M400" s="58"/>
      <c r="N400" s="59"/>
      <c r="O400" s="73"/>
    </row>
    <row r="401" spans="1:15" s="8" customFormat="1" ht="43.2" x14ac:dyDescent="0.3">
      <c r="A401" s="52">
        <v>11056</v>
      </c>
      <c r="B401" s="53"/>
      <c r="C401" s="54"/>
      <c r="D401" s="60" t="s">
        <v>1078</v>
      </c>
      <c r="E401" s="63" t="s">
        <v>36</v>
      </c>
      <c r="F401" s="57"/>
      <c r="G401" s="57"/>
      <c r="H401" s="57"/>
      <c r="I401" s="57"/>
      <c r="J401" s="57"/>
      <c r="K401" s="57"/>
      <c r="L401" s="57">
        <f>K402</f>
        <v>24.84</v>
      </c>
      <c r="M401" s="58">
        <v>24.84</v>
      </c>
      <c r="N401" s="59"/>
      <c r="O401" s="73">
        <f>+ROUND(M401*N401,2)</f>
        <v>0</v>
      </c>
    </row>
    <row r="402" spans="1:15" s="8" customFormat="1" x14ac:dyDescent="0.3">
      <c r="A402" s="52">
        <v>11057</v>
      </c>
      <c r="B402" s="53"/>
      <c r="C402" s="54"/>
      <c r="D402" s="76" t="s">
        <v>1455</v>
      </c>
      <c r="E402" s="63"/>
      <c r="F402" s="57">
        <v>1</v>
      </c>
      <c r="G402" s="57">
        <f>(1.6+6.9+1.85)*2.4</f>
        <v>24.84</v>
      </c>
      <c r="H402" s="57"/>
      <c r="I402" s="57"/>
      <c r="J402" s="57"/>
      <c r="K402" s="57">
        <f>PRODUCT(F402:I402)</f>
        <v>24.84</v>
      </c>
      <c r="L402" s="57"/>
      <c r="M402" s="58"/>
      <c r="N402" s="59"/>
      <c r="O402" s="73"/>
    </row>
    <row r="403" spans="1:15" s="8" customFormat="1" ht="43.2" x14ac:dyDescent="0.3">
      <c r="A403" s="52">
        <v>11058</v>
      </c>
      <c r="B403" s="53"/>
      <c r="C403" s="54"/>
      <c r="D403" s="60" t="s">
        <v>1080</v>
      </c>
      <c r="E403" s="63" t="s">
        <v>36</v>
      </c>
      <c r="F403" s="57"/>
      <c r="G403" s="57"/>
      <c r="H403" s="57"/>
      <c r="I403" s="57"/>
      <c r="J403" s="57"/>
      <c r="K403" s="57"/>
      <c r="L403" s="57">
        <f>K404</f>
        <v>52</v>
      </c>
      <c r="M403" s="58">
        <v>52</v>
      </c>
      <c r="N403" s="59"/>
      <c r="O403" s="73">
        <f>+ROUND(M403*N403,2)</f>
        <v>0</v>
      </c>
    </row>
    <row r="404" spans="1:15" s="8" customFormat="1" x14ac:dyDescent="0.3">
      <c r="A404" s="52">
        <v>11059</v>
      </c>
      <c r="B404" s="53"/>
      <c r="C404" s="54"/>
      <c r="D404" s="76" t="s">
        <v>1455</v>
      </c>
      <c r="E404" s="63"/>
      <c r="F404" s="57">
        <v>2</v>
      </c>
      <c r="G404" s="57">
        <v>26</v>
      </c>
      <c r="H404" s="57"/>
      <c r="I404" s="57"/>
      <c r="J404" s="57"/>
      <c r="K404" s="57">
        <f>PRODUCT(F404:I404)</f>
        <v>52</v>
      </c>
      <c r="L404" s="57"/>
      <c r="M404" s="58"/>
      <c r="N404" s="59"/>
      <c r="O404" s="73"/>
    </row>
    <row r="405" spans="1:15" s="8" customFormat="1" x14ac:dyDescent="0.3">
      <c r="A405" s="52">
        <v>11078</v>
      </c>
      <c r="B405" s="53"/>
      <c r="C405" s="54" t="s">
        <v>1459</v>
      </c>
      <c r="D405" s="55" t="s">
        <v>974</v>
      </c>
      <c r="E405" s="63"/>
      <c r="F405" s="57"/>
      <c r="G405" s="57"/>
      <c r="H405" s="57"/>
      <c r="I405" s="57"/>
      <c r="J405" s="57"/>
      <c r="K405" s="57"/>
      <c r="L405" s="57"/>
      <c r="M405" s="66"/>
      <c r="N405" s="67"/>
      <c r="O405" s="67"/>
    </row>
    <row r="406" spans="1:15" s="8" customFormat="1" x14ac:dyDescent="0.3">
      <c r="A406" s="52">
        <v>11079</v>
      </c>
      <c r="B406" s="53"/>
      <c r="C406" s="54" t="s">
        <v>1460</v>
      </c>
      <c r="D406" s="55" t="s">
        <v>33</v>
      </c>
      <c r="E406" s="63"/>
      <c r="F406" s="57"/>
      <c r="G406" s="57"/>
      <c r="H406" s="57"/>
      <c r="I406" s="57"/>
      <c r="J406" s="57"/>
      <c r="K406" s="57"/>
      <c r="L406" s="57"/>
      <c r="M406" s="66"/>
      <c r="N406" s="67"/>
      <c r="O406" s="67"/>
    </row>
    <row r="407" spans="1:15" s="8" customFormat="1" ht="43.2" x14ac:dyDescent="0.3">
      <c r="A407" s="52">
        <v>11080</v>
      </c>
      <c r="B407" s="53"/>
      <c r="C407" s="54"/>
      <c r="D407" s="60" t="s">
        <v>239</v>
      </c>
      <c r="E407" s="63" t="s">
        <v>36</v>
      </c>
      <c r="F407" s="57"/>
      <c r="G407" s="57"/>
      <c r="H407" s="57"/>
      <c r="I407" s="57"/>
      <c r="J407" s="57"/>
      <c r="K407" s="57"/>
      <c r="L407" s="57">
        <f>SUM(K408:K410)</f>
        <v>66.812000000000012</v>
      </c>
      <c r="M407" s="58">
        <v>66.811999999999998</v>
      </c>
      <c r="N407" s="59"/>
      <c r="O407" s="73">
        <f>+ROUND(M407*N407,2)</f>
        <v>0</v>
      </c>
    </row>
    <row r="408" spans="1:15" s="8" customFormat="1" x14ac:dyDescent="0.3">
      <c r="A408" s="52">
        <v>11081</v>
      </c>
      <c r="B408" s="53"/>
      <c r="C408" s="54"/>
      <c r="D408" s="76" t="s">
        <v>1461</v>
      </c>
      <c r="E408" s="63"/>
      <c r="F408" s="57">
        <v>1</v>
      </c>
      <c r="G408" s="57">
        <v>28.141999999999999</v>
      </c>
      <c r="H408" s="57"/>
      <c r="I408" s="57"/>
      <c r="J408" s="57"/>
      <c r="K408" s="57">
        <f>PRODUCT(F408:I408)</f>
        <v>28.141999999999999</v>
      </c>
      <c r="L408" s="57"/>
      <c r="M408" s="58"/>
      <c r="N408" s="59"/>
      <c r="O408" s="73"/>
    </row>
    <row r="409" spans="1:15" s="8" customFormat="1" x14ac:dyDescent="0.3">
      <c r="A409" s="52">
        <v>11082</v>
      </c>
      <c r="B409" s="53"/>
      <c r="C409" s="54"/>
      <c r="D409" s="76" t="s">
        <v>1462</v>
      </c>
      <c r="E409" s="63"/>
      <c r="F409" s="57">
        <v>1</v>
      </c>
      <c r="G409" s="57">
        <v>19.335000000000001</v>
      </c>
      <c r="H409" s="57"/>
      <c r="I409" s="57"/>
      <c r="J409" s="57"/>
      <c r="K409" s="57">
        <f>PRODUCT(F409:I409)</f>
        <v>19.335000000000001</v>
      </c>
      <c r="L409" s="57"/>
      <c r="M409" s="58"/>
      <c r="N409" s="59"/>
      <c r="O409" s="73"/>
    </row>
    <row r="410" spans="1:15" s="8" customFormat="1" x14ac:dyDescent="0.3">
      <c r="A410" s="52">
        <v>11083</v>
      </c>
      <c r="B410" s="53"/>
      <c r="C410" s="54"/>
      <c r="D410" s="76" t="s">
        <v>1463</v>
      </c>
      <c r="E410" s="63"/>
      <c r="F410" s="57">
        <v>1</v>
      </c>
      <c r="G410" s="57">
        <v>19.335000000000001</v>
      </c>
      <c r="H410" s="57"/>
      <c r="I410" s="57"/>
      <c r="J410" s="57"/>
      <c r="K410" s="57">
        <f>PRODUCT(F410:I410)</f>
        <v>19.335000000000001</v>
      </c>
      <c r="L410" s="57"/>
      <c r="M410" s="58"/>
      <c r="N410" s="59"/>
      <c r="O410" s="73"/>
    </row>
    <row r="411" spans="1:15" s="8" customFormat="1" ht="57.6" x14ac:dyDescent="0.3">
      <c r="A411" s="52">
        <v>11084</v>
      </c>
      <c r="B411" s="53"/>
      <c r="C411" s="54"/>
      <c r="D411" s="60" t="s">
        <v>1102</v>
      </c>
      <c r="E411" s="63" t="s">
        <v>36</v>
      </c>
      <c r="F411" s="57"/>
      <c r="G411" s="57"/>
      <c r="H411" s="57"/>
      <c r="I411" s="57"/>
      <c r="J411" s="57"/>
      <c r="K411" s="57"/>
      <c r="L411" s="57">
        <f>SUM(K412:K424)</f>
        <v>662.72749999999996</v>
      </c>
      <c r="M411" s="58">
        <v>689.928</v>
      </c>
      <c r="N411" s="59"/>
      <c r="O411" s="73">
        <f>+ROUND(M411*N411,2)</f>
        <v>0</v>
      </c>
    </row>
    <row r="412" spans="1:15" s="8" customFormat="1" x14ac:dyDescent="0.3">
      <c r="A412" s="52">
        <v>11085</v>
      </c>
      <c r="B412" s="53"/>
      <c r="C412" s="54"/>
      <c r="D412" s="76" t="s">
        <v>1103</v>
      </c>
      <c r="E412" s="63"/>
      <c r="F412" s="57">
        <v>1</v>
      </c>
      <c r="G412" s="57">
        <v>78.94</v>
      </c>
      <c r="H412" s="57"/>
      <c r="I412" s="57">
        <v>2.5</v>
      </c>
      <c r="J412" s="57"/>
      <c r="K412" s="57">
        <f t="shared" ref="K412:K414" si="58">PRODUCT(F412:I412)</f>
        <v>197.35</v>
      </c>
      <c r="L412" s="57"/>
      <c r="M412" s="58"/>
      <c r="N412" s="59"/>
      <c r="O412" s="73"/>
    </row>
    <row r="413" spans="1:15" s="8" customFormat="1" x14ac:dyDescent="0.3">
      <c r="A413" s="52">
        <v>11086</v>
      </c>
      <c r="B413" s="53"/>
      <c r="C413" s="54"/>
      <c r="D413" s="76" t="s">
        <v>1104</v>
      </c>
      <c r="E413" s="63"/>
      <c r="F413" s="57">
        <v>2</v>
      </c>
      <c r="G413" s="57">
        <v>17.728999999999999</v>
      </c>
      <c r="H413" s="57"/>
      <c r="I413" s="57">
        <v>0.5</v>
      </c>
      <c r="J413" s="57"/>
      <c r="K413" s="57">
        <f t="shared" si="58"/>
        <v>17.728999999999999</v>
      </c>
      <c r="L413" s="57"/>
      <c r="M413" s="58"/>
      <c r="N413" s="59"/>
      <c r="O413" s="73"/>
    </row>
    <row r="414" spans="1:15" s="8" customFormat="1" x14ac:dyDescent="0.3">
      <c r="A414" s="52">
        <v>11087</v>
      </c>
      <c r="B414" s="53"/>
      <c r="C414" s="54"/>
      <c r="D414" s="76" t="s">
        <v>1105</v>
      </c>
      <c r="E414" s="63"/>
      <c r="F414" s="57">
        <v>2</v>
      </c>
      <c r="G414" s="57">
        <v>47.268999999999998</v>
      </c>
      <c r="H414" s="57"/>
      <c r="I414" s="57"/>
      <c r="J414" s="57"/>
      <c r="K414" s="57">
        <f t="shared" si="58"/>
        <v>94.537999999999997</v>
      </c>
      <c r="L414" s="57"/>
      <c r="M414" s="58"/>
      <c r="N414" s="59"/>
      <c r="O414" s="73"/>
    </row>
    <row r="415" spans="1:15" s="8" customFormat="1" ht="57.6" x14ac:dyDescent="0.3">
      <c r="A415" s="52">
        <v>11088</v>
      </c>
      <c r="B415" s="53"/>
      <c r="C415" s="54"/>
      <c r="D415" s="60" t="s">
        <v>1106</v>
      </c>
      <c r="E415" s="63" t="s">
        <v>36</v>
      </c>
      <c r="F415" s="57"/>
      <c r="G415" s="57"/>
      <c r="H415" s="57"/>
      <c r="I415" s="57"/>
      <c r="J415" s="57"/>
      <c r="K415" s="57"/>
      <c r="L415" s="57">
        <f>SUM(K416:K418)</f>
        <v>260.673</v>
      </c>
      <c r="M415" s="58">
        <v>260.673</v>
      </c>
      <c r="N415" s="59"/>
      <c r="O415" s="73">
        <f>+ROUND(M415*N415,2)</f>
        <v>0</v>
      </c>
    </row>
    <row r="416" spans="1:15" s="8" customFormat="1" x14ac:dyDescent="0.3">
      <c r="A416" s="52">
        <v>11089</v>
      </c>
      <c r="B416" s="53"/>
      <c r="C416" s="54"/>
      <c r="D416" s="76" t="s">
        <v>1461</v>
      </c>
      <c r="E416" s="63"/>
      <c r="F416" s="57">
        <v>1</v>
      </c>
      <c r="G416" s="57">
        <v>38.765999999999998</v>
      </c>
      <c r="H416" s="57"/>
      <c r="I416" s="57"/>
      <c r="J416" s="57"/>
      <c r="K416" s="57">
        <f>PRODUCT(F416:I416)</f>
        <v>38.765999999999998</v>
      </c>
      <c r="L416" s="57"/>
      <c r="M416" s="58"/>
      <c r="N416" s="59"/>
      <c r="O416" s="73"/>
    </row>
    <row r="417" spans="1:15" s="8" customFormat="1" ht="57.6" x14ac:dyDescent="0.3">
      <c r="A417" s="52">
        <v>11090</v>
      </c>
      <c r="B417" s="53"/>
      <c r="C417" s="54"/>
      <c r="D417" s="60" t="s">
        <v>1107</v>
      </c>
      <c r="E417" s="63" t="s">
        <v>36</v>
      </c>
      <c r="F417" s="57"/>
      <c r="G417" s="57"/>
      <c r="H417" s="57"/>
      <c r="I417" s="57"/>
      <c r="J417" s="57"/>
      <c r="K417" s="57"/>
      <c r="L417" s="57">
        <f>SUM(K418:K424)</f>
        <v>314.34449999999998</v>
      </c>
      <c r="M417" s="58">
        <v>341.54500000000002</v>
      </c>
      <c r="N417" s="59"/>
      <c r="O417" s="73">
        <f>+ROUND(M417*N417,2)</f>
        <v>0</v>
      </c>
    </row>
    <row r="418" spans="1:15" s="8" customFormat="1" x14ac:dyDescent="0.3">
      <c r="A418" s="52">
        <v>11091</v>
      </c>
      <c r="B418" s="53"/>
      <c r="C418" s="54"/>
      <c r="D418" s="76" t="s">
        <v>1461</v>
      </c>
      <c r="E418" s="63"/>
      <c r="F418" s="57">
        <v>1</v>
      </c>
      <c r="G418" s="57">
        <v>221.90700000000001</v>
      </c>
      <c r="H418" s="57"/>
      <c r="I418" s="57"/>
      <c r="J418" s="57"/>
      <c r="K418" s="57">
        <f>PRODUCT(F418:I418)</f>
        <v>221.90700000000001</v>
      </c>
      <c r="L418" s="57"/>
      <c r="M418" s="58"/>
      <c r="N418" s="59"/>
      <c r="O418" s="73"/>
    </row>
    <row r="419" spans="1:15" s="8" customFormat="1" ht="43.2" x14ac:dyDescent="0.3">
      <c r="A419" s="52">
        <v>11092</v>
      </c>
      <c r="B419" s="53"/>
      <c r="C419" s="54"/>
      <c r="D419" s="60" t="s">
        <v>1108</v>
      </c>
      <c r="E419" s="63" t="s">
        <v>36</v>
      </c>
      <c r="F419" s="57"/>
      <c r="G419" s="57"/>
      <c r="H419" s="57"/>
      <c r="I419" s="57"/>
      <c r="J419" s="57"/>
      <c r="K419" s="57"/>
      <c r="L419" s="57">
        <f>SUM(K420:K424)</f>
        <v>92.437499999999986</v>
      </c>
      <c r="M419" s="58">
        <v>119.63800000000001</v>
      </c>
      <c r="N419" s="59"/>
      <c r="O419" s="73">
        <f>+ROUND(M419*N419,2)</f>
        <v>0</v>
      </c>
    </row>
    <row r="420" spans="1:15" s="8" customFormat="1" x14ac:dyDescent="0.3">
      <c r="A420" s="52">
        <v>11093</v>
      </c>
      <c r="B420" s="53"/>
      <c r="C420" s="54"/>
      <c r="D420" s="76" t="s">
        <v>1464</v>
      </c>
      <c r="E420" s="63"/>
      <c r="F420" s="57">
        <v>2</v>
      </c>
      <c r="G420" s="57">
        <v>3.2</v>
      </c>
      <c r="H420" s="57"/>
      <c r="I420" s="57">
        <v>4.25</v>
      </c>
      <c r="J420" s="57"/>
      <c r="K420" s="57">
        <f>PRODUCT(F2972:I2972)</f>
        <v>0</v>
      </c>
      <c r="L420" s="57"/>
      <c r="M420" s="58"/>
      <c r="N420" s="59"/>
      <c r="O420" s="73"/>
    </row>
    <row r="421" spans="1:15" s="8" customFormat="1" x14ac:dyDescent="0.3">
      <c r="A421" s="52">
        <v>11094</v>
      </c>
      <c r="B421" s="53"/>
      <c r="C421" s="54"/>
      <c r="D421" s="76" t="s">
        <v>1465</v>
      </c>
      <c r="E421" s="63"/>
      <c r="F421" s="57">
        <v>1</v>
      </c>
      <c r="G421" s="57">
        <v>17.399999999999999</v>
      </c>
      <c r="H421" s="57"/>
      <c r="I421" s="57">
        <v>4.25</v>
      </c>
      <c r="J421" s="57"/>
      <c r="K421" s="57">
        <f>PRODUCT(F421:I421)</f>
        <v>73.949999999999989</v>
      </c>
      <c r="L421" s="57"/>
      <c r="M421" s="58"/>
      <c r="N421" s="59"/>
      <c r="O421" s="73"/>
    </row>
    <row r="422" spans="1:15" s="8" customFormat="1" ht="57.6" x14ac:dyDescent="0.3">
      <c r="A422" s="52">
        <v>11095</v>
      </c>
      <c r="B422" s="53"/>
      <c r="C422" s="54"/>
      <c r="D422" s="60" t="s">
        <v>1111</v>
      </c>
      <c r="E422" s="63" t="s">
        <v>36</v>
      </c>
      <c r="F422" s="57"/>
      <c r="G422" s="57"/>
      <c r="H422" s="57"/>
      <c r="I422" s="57"/>
      <c r="J422" s="57"/>
      <c r="K422" s="57"/>
      <c r="L422" s="57">
        <f>SUM(K423:K424)</f>
        <v>18.487499999999997</v>
      </c>
      <c r="M422" s="58">
        <v>18.488</v>
      </c>
      <c r="N422" s="59"/>
      <c r="O422" s="73">
        <f>+ROUND(M422*N422,2)</f>
        <v>0</v>
      </c>
    </row>
    <row r="423" spans="1:15" s="8" customFormat="1" x14ac:dyDescent="0.3">
      <c r="A423" s="52">
        <v>11096</v>
      </c>
      <c r="B423" s="53"/>
      <c r="C423" s="54"/>
      <c r="D423" s="76" t="s">
        <v>1112</v>
      </c>
      <c r="E423" s="63"/>
      <c r="F423" s="57">
        <v>1</v>
      </c>
      <c r="G423" s="57">
        <v>7.25</v>
      </c>
      <c r="H423" s="57"/>
      <c r="I423" s="57">
        <v>2.0499999999999998</v>
      </c>
      <c r="J423" s="57"/>
      <c r="K423" s="57">
        <f>PRODUCT(F423:I423)</f>
        <v>14.862499999999999</v>
      </c>
      <c r="L423" s="57"/>
      <c r="M423" s="58"/>
      <c r="N423" s="59"/>
      <c r="O423" s="73"/>
    </row>
    <row r="424" spans="1:15" s="8" customFormat="1" x14ac:dyDescent="0.3">
      <c r="A424" s="52">
        <v>11097</v>
      </c>
      <c r="B424" s="53"/>
      <c r="C424" s="54"/>
      <c r="D424" s="76" t="s">
        <v>1113</v>
      </c>
      <c r="E424" s="63"/>
      <c r="F424" s="57">
        <v>1</v>
      </c>
      <c r="G424" s="57">
        <f>0.5*7.25</f>
        <v>3.625</v>
      </c>
      <c r="H424" s="57"/>
      <c r="I424" s="57"/>
      <c r="J424" s="57"/>
      <c r="K424" s="57">
        <f>PRODUCT(F424:I424)</f>
        <v>3.625</v>
      </c>
      <c r="L424" s="57"/>
      <c r="M424" s="58"/>
      <c r="N424" s="59"/>
      <c r="O424" s="73"/>
    </row>
    <row r="425" spans="1:15" s="8" customFormat="1" ht="72" x14ac:dyDescent="0.3">
      <c r="A425" s="52">
        <v>11098</v>
      </c>
      <c r="B425" s="53"/>
      <c r="C425" s="54"/>
      <c r="D425" s="60" t="s">
        <v>1466</v>
      </c>
      <c r="E425" s="63" t="s">
        <v>89</v>
      </c>
      <c r="F425" s="57">
        <v>1</v>
      </c>
      <c r="G425" s="57"/>
      <c r="H425" s="57"/>
      <c r="I425" s="57"/>
      <c r="J425" s="57">
        <f t="shared" ref="J425:J429" si="59">PRODUCT(F425:I425)</f>
        <v>1</v>
      </c>
      <c r="K425" s="57"/>
      <c r="L425" s="57">
        <f t="shared" ref="L425:L429" si="60">+J425</f>
        <v>1</v>
      </c>
      <c r="M425" s="58">
        <v>1</v>
      </c>
      <c r="N425" s="59"/>
      <c r="O425" s="73">
        <f t="shared" ref="O425:O429" si="61">+ROUND(M425*N425,2)</f>
        <v>0</v>
      </c>
    </row>
    <row r="426" spans="1:15" s="8" customFormat="1" ht="72" x14ac:dyDescent="0.3">
      <c r="A426" s="52">
        <v>11099</v>
      </c>
      <c r="B426" s="53"/>
      <c r="C426" s="54"/>
      <c r="D426" s="75" t="s">
        <v>1117</v>
      </c>
      <c r="E426" s="63" t="s">
        <v>36</v>
      </c>
      <c r="F426" s="57">
        <v>1</v>
      </c>
      <c r="G426" s="57">
        <v>10.195</v>
      </c>
      <c r="H426" s="57"/>
      <c r="I426" s="57">
        <v>2</v>
      </c>
      <c r="J426" s="57">
        <f t="shared" si="59"/>
        <v>20.39</v>
      </c>
      <c r="K426" s="57"/>
      <c r="L426" s="57">
        <f t="shared" si="60"/>
        <v>20.39</v>
      </c>
      <c r="M426" s="58">
        <v>20.39</v>
      </c>
      <c r="N426" s="59"/>
      <c r="O426" s="73">
        <f t="shared" si="61"/>
        <v>0</v>
      </c>
    </row>
    <row r="427" spans="1:15" s="8" customFormat="1" ht="43.2" x14ac:dyDescent="0.3">
      <c r="A427" s="52">
        <v>11100</v>
      </c>
      <c r="B427" s="53"/>
      <c r="C427" s="54"/>
      <c r="D427" s="75" t="s">
        <v>1119</v>
      </c>
      <c r="E427" s="63" t="s">
        <v>36</v>
      </c>
      <c r="F427" s="57">
        <v>1</v>
      </c>
      <c r="G427" s="57">
        <v>13.86</v>
      </c>
      <c r="H427" s="57"/>
      <c r="I427" s="57"/>
      <c r="J427" s="57">
        <f t="shared" si="59"/>
        <v>13.86</v>
      </c>
      <c r="K427" s="57"/>
      <c r="L427" s="57">
        <f t="shared" si="60"/>
        <v>13.86</v>
      </c>
      <c r="M427" s="58">
        <v>13.86</v>
      </c>
      <c r="N427" s="59"/>
      <c r="O427" s="73">
        <f t="shared" si="61"/>
        <v>0</v>
      </c>
    </row>
    <row r="428" spans="1:15" s="8" customFormat="1" ht="57.6" x14ac:dyDescent="0.3">
      <c r="A428" s="52">
        <v>11101</v>
      </c>
      <c r="B428" s="53"/>
      <c r="C428" s="54"/>
      <c r="D428" s="60" t="s">
        <v>1121</v>
      </c>
      <c r="E428" s="63" t="s">
        <v>84</v>
      </c>
      <c r="F428" s="57">
        <v>1</v>
      </c>
      <c r="G428" s="57">
        <v>23.254000000000001</v>
      </c>
      <c r="H428" s="57"/>
      <c r="I428" s="57"/>
      <c r="J428" s="57">
        <f t="shared" si="59"/>
        <v>23.254000000000001</v>
      </c>
      <c r="K428" s="57"/>
      <c r="L428" s="57">
        <f t="shared" si="60"/>
        <v>23.254000000000001</v>
      </c>
      <c r="M428" s="58">
        <v>23.254000000000001</v>
      </c>
      <c r="N428" s="59"/>
      <c r="O428" s="73">
        <f t="shared" si="61"/>
        <v>0</v>
      </c>
    </row>
    <row r="429" spans="1:15" s="8" customFormat="1" ht="43.2" x14ac:dyDescent="0.3">
      <c r="A429" s="52">
        <v>11102</v>
      </c>
      <c r="B429" s="53"/>
      <c r="C429" s="54"/>
      <c r="D429" s="75" t="s">
        <v>1123</v>
      </c>
      <c r="E429" s="63" t="s">
        <v>84</v>
      </c>
      <c r="F429" s="57">
        <v>1</v>
      </c>
      <c r="G429" s="57">
        <v>22.888000000000002</v>
      </c>
      <c r="H429" s="57"/>
      <c r="I429" s="57"/>
      <c r="J429" s="57">
        <f t="shared" si="59"/>
        <v>22.888000000000002</v>
      </c>
      <c r="K429" s="57"/>
      <c r="L429" s="57">
        <f t="shared" si="60"/>
        <v>22.888000000000002</v>
      </c>
      <c r="M429" s="58">
        <v>22.888000000000002</v>
      </c>
      <c r="N429" s="59"/>
      <c r="O429" s="73">
        <f t="shared" si="61"/>
        <v>0</v>
      </c>
    </row>
    <row r="430" spans="1:15" s="8" customFormat="1" x14ac:dyDescent="0.3">
      <c r="A430" s="52">
        <v>11235</v>
      </c>
      <c r="B430" s="53"/>
      <c r="C430" s="54" t="s">
        <v>1511</v>
      </c>
      <c r="D430" s="99" t="s">
        <v>1512</v>
      </c>
      <c r="E430" s="56"/>
      <c r="F430" s="57"/>
      <c r="G430" s="57"/>
      <c r="H430" s="57"/>
      <c r="I430" s="57"/>
      <c r="J430" s="57"/>
      <c r="K430" s="57"/>
      <c r="L430" s="57"/>
      <c r="M430" s="58"/>
      <c r="N430" s="59"/>
      <c r="O430" s="73"/>
    </row>
    <row r="431" spans="1:15" s="8" customFormat="1" x14ac:dyDescent="0.3">
      <c r="A431" s="52">
        <v>11236</v>
      </c>
      <c r="B431" s="53"/>
      <c r="C431" s="54" t="s">
        <v>1513</v>
      </c>
      <c r="D431" s="55" t="s">
        <v>775</v>
      </c>
      <c r="E431" s="56"/>
      <c r="F431" s="57"/>
      <c r="G431" s="57"/>
      <c r="H431" s="57"/>
      <c r="I431" s="57"/>
      <c r="J431" s="57"/>
      <c r="K431" s="57"/>
      <c r="L431" s="57"/>
      <c r="M431" s="58"/>
      <c r="N431" s="59"/>
      <c r="O431" s="73"/>
    </row>
    <row r="432" spans="1:15" s="8" customFormat="1" ht="43.2" x14ac:dyDescent="0.3">
      <c r="A432" s="52">
        <v>11237</v>
      </c>
      <c r="B432" s="53"/>
      <c r="C432" s="72"/>
      <c r="D432" s="60" t="s">
        <v>239</v>
      </c>
      <c r="E432" s="63" t="s">
        <v>36</v>
      </c>
      <c r="F432" s="57">
        <v>1</v>
      </c>
      <c r="G432" s="57">
        <v>53.515999999999998</v>
      </c>
      <c r="H432" s="57">
        <v>8.673</v>
      </c>
      <c r="I432" s="57"/>
      <c r="J432" s="57">
        <f>PRODUCT(F432:I432)</f>
        <v>464.14426800000001</v>
      </c>
      <c r="K432" s="57"/>
      <c r="L432" s="57">
        <f>+J432</f>
        <v>464.14426800000001</v>
      </c>
      <c r="M432" s="58">
        <v>464.14400000000001</v>
      </c>
      <c r="N432" s="59"/>
      <c r="O432" s="73">
        <f>+ROUND(M432*N432,2)</f>
        <v>0</v>
      </c>
    </row>
    <row r="433" spans="1:17" s="8" customFormat="1" ht="115.2" x14ac:dyDescent="0.3">
      <c r="A433" s="52">
        <v>11238</v>
      </c>
      <c r="B433" s="53"/>
      <c r="C433" s="72"/>
      <c r="D433" s="60" t="s">
        <v>1222</v>
      </c>
      <c r="E433" s="63" t="s">
        <v>36</v>
      </c>
      <c r="F433" s="57"/>
      <c r="G433" s="57"/>
      <c r="H433" s="57"/>
      <c r="I433" s="57"/>
      <c r="J433" s="57"/>
      <c r="K433" s="57"/>
      <c r="L433" s="57">
        <f>SUM(J434:J434)</f>
        <v>20.524799999999999</v>
      </c>
      <c r="M433" s="58">
        <v>20.524999999999999</v>
      </c>
      <c r="N433" s="59"/>
      <c r="O433" s="73">
        <f>+ROUND(M433*N433,2)</f>
        <v>0</v>
      </c>
    </row>
    <row r="434" spans="1:17" s="8" customFormat="1" x14ac:dyDescent="0.3">
      <c r="A434" s="52">
        <v>11239</v>
      </c>
      <c r="B434" s="53"/>
      <c r="C434" s="72"/>
      <c r="D434" s="74" t="s">
        <v>1514</v>
      </c>
      <c r="E434" s="63"/>
      <c r="F434" s="57">
        <v>1</v>
      </c>
      <c r="G434" s="57">
        <v>6.4139999999999997</v>
      </c>
      <c r="H434" s="57"/>
      <c r="I434" s="57">
        <v>3.2</v>
      </c>
      <c r="J434" s="57">
        <f t="shared" ref="J434:J436" si="62">PRODUCT(F434:I434)</f>
        <v>20.524799999999999</v>
      </c>
      <c r="K434" s="57"/>
      <c r="L434" s="57"/>
      <c r="M434" s="66"/>
      <c r="N434" s="67"/>
      <c r="O434" s="67"/>
    </row>
    <row r="435" spans="1:17" s="8" customFormat="1" ht="57.6" x14ac:dyDescent="0.3">
      <c r="A435" s="52">
        <v>11240</v>
      </c>
      <c r="B435" s="53"/>
      <c r="C435" s="72"/>
      <c r="D435" s="60" t="s">
        <v>1227</v>
      </c>
      <c r="E435" s="63" t="s">
        <v>36</v>
      </c>
      <c r="F435" s="57">
        <v>1</v>
      </c>
      <c r="G435" s="57">
        <v>28.9</v>
      </c>
      <c r="H435" s="57"/>
      <c r="I435" s="57">
        <v>4</v>
      </c>
      <c r="J435" s="57">
        <f t="shared" si="62"/>
        <v>115.6</v>
      </c>
      <c r="K435" s="57"/>
      <c r="L435" s="57">
        <f>+J435</f>
        <v>115.6</v>
      </c>
      <c r="M435" s="58">
        <v>115.6</v>
      </c>
      <c r="N435" s="59"/>
      <c r="O435" s="73">
        <f>+ROUND(M435*N435,2)</f>
        <v>0</v>
      </c>
    </row>
    <row r="436" spans="1:17" s="8" customFormat="1" ht="115.2" x14ac:dyDescent="0.3">
      <c r="A436" s="52">
        <v>11241</v>
      </c>
      <c r="B436" s="53"/>
      <c r="C436" s="72"/>
      <c r="D436" s="60" t="s">
        <v>46</v>
      </c>
      <c r="E436" s="63" t="s">
        <v>36</v>
      </c>
      <c r="F436" s="57">
        <v>1</v>
      </c>
      <c r="G436" s="57">
        <v>53.515999999999998</v>
      </c>
      <c r="H436" s="57">
        <v>8.673</v>
      </c>
      <c r="I436" s="57"/>
      <c r="J436" s="57">
        <f t="shared" si="62"/>
        <v>464.14426800000001</v>
      </c>
      <c r="K436" s="57"/>
      <c r="L436" s="57">
        <f>+J436</f>
        <v>464.14426800000001</v>
      </c>
      <c r="M436" s="58">
        <v>464.14400000000001</v>
      </c>
      <c r="N436" s="59"/>
      <c r="O436" s="73">
        <f>+ROUND(M436*N436,2)</f>
        <v>0</v>
      </c>
    </row>
    <row r="437" spans="1:17" s="8" customFormat="1" x14ac:dyDescent="0.3">
      <c r="A437" s="52">
        <v>11291</v>
      </c>
      <c r="B437" s="53" t="s">
        <v>21</v>
      </c>
      <c r="C437" s="61" t="s">
        <v>1532</v>
      </c>
      <c r="D437" s="62" t="s">
        <v>1533</v>
      </c>
      <c r="E437" s="63"/>
      <c r="F437" s="86"/>
      <c r="G437" s="64"/>
      <c r="H437" s="64"/>
      <c r="I437" s="64"/>
      <c r="J437" s="64"/>
      <c r="K437" s="65">
        <f>SUM(O437:O637)</f>
        <v>0</v>
      </c>
      <c r="L437" s="64"/>
      <c r="M437" s="66"/>
      <c r="N437" s="67"/>
      <c r="O437" s="67"/>
      <c r="Q437" s="111"/>
    </row>
    <row r="438" spans="1:17" s="8" customFormat="1" x14ac:dyDescent="0.3">
      <c r="A438" s="52">
        <v>11292</v>
      </c>
      <c r="B438" s="53" t="s">
        <v>21</v>
      </c>
      <c r="C438" s="54" t="s">
        <v>1534</v>
      </c>
      <c r="D438" s="55" t="s">
        <v>1535</v>
      </c>
      <c r="E438" s="96"/>
      <c r="F438" s="98"/>
      <c r="G438" s="57"/>
      <c r="H438" s="57"/>
      <c r="I438" s="57"/>
      <c r="J438" s="57"/>
      <c r="K438" s="57"/>
      <c r="L438" s="57"/>
      <c r="M438" s="58"/>
      <c r="N438" s="59"/>
      <c r="O438" s="59"/>
    </row>
    <row r="439" spans="1:17" s="8" customFormat="1" x14ac:dyDescent="0.3">
      <c r="A439" s="52">
        <v>11293</v>
      </c>
      <c r="B439" s="53" t="s">
        <v>21</v>
      </c>
      <c r="C439" s="54" t="s">
        <v>1536</v>
      </c>
      <c r="D439" s="55" t="s">
        <v>1070</v>
      </c>
      <c r="E439" s="96"/>
      <c r="F439" s="98"/>
      <c r="G439" s="57"/>
      <c r="H439" s="57"/>
      <c r="I439" s="57"/>
      <c r="J439" s="57"/>
      <c r="K439" s="57"/>
      <c r="L439" s="57"/>
      <c r="M439" s="58"/>
      <c r="N439" s="59"/>
      <c r="O439" s="59"/>
    </row>
    <row r="440" spans="1:17" s="8" customFormat="1" x14ac:dyDescent="0.3">
      <c r="A440" s="52">
        <v>11294</v>
      </c>
      <c r="B440" s="53" t="s">
        <v>21</v>
      </c>
      <c r="C440" s="54" t="s">
        <v>1537</v>
      </c>
      <c r="D440" s="55" t="s">
        <v>33</v>
      </c>
      <c r="E440" s="63"/>
      <c r="F440" s="57"/>
      <c r="G440" s="57"/>
      <c r="H440" s="57"/>
      <c r="I440" s="57"/>
      <c r="J440" s="57"/>
      <c r="K440" s="57"/>
      <c r="L440" s="57"/>
      <c r="M440" s="66"/>
      <c r="N440" s="67"/>
      <c r="O440" s="67"/>
    </row>
    <row r="441" spans="1:17" s="8" customFormat="1" ht="115.2" x14ac:dyDescent="0.3">
      <c r="A441" s="52">
        <v>11295</v>
      </c>
      <c r="B441" s="53" t="s">
        <v>21</v>
      </c>
      <c r="C441" s="72"/>
      <c r="D441" s="60" t="s">
        <v>44</v>
      </c>
      <c r="E441" s="63" t="s">
        <v>36</v>
      </c>
      <c r="F441" s="57"/>
      <c r="G441" s="57"/>
      <c r="H441" s="57"/>
      <c r="I441" s="57"/>
      <c r="J441" s="57"/>
      <c r="K441" s="57"/>
      <c r="L441" s="57">
        <f>K442</f>
        <v>4.0500000000000007</v>
      </c>
      <c r="M441" s="58">
        <v>4.05</v>
      </c>
      <c r="N441" s="59"/>
      <c r="O441" s="73">
        <f>+ROUND(M441*N441,2)</f>
        <v>0</v>
      </c>
    </row>
    <row r="442" spans="1:17" s="8" customFormat="1" x14ac:dyDescent="0.3">
      <c r="A442" s="52">
        <v>11296</v>
      </c>
      <c r="B442" s="53"/>
      <c r="C442" s="72"/>
      <c r="D442" s="76" t="s">
        <v>1538</v>
      </c>
      <c r="E442" s="63"/>
      <c r="F442" s="57">
        <v>1</v>
      </c>
      <c r="G442" s="57">
        <v>1.5</v>
      </c>
      <c r="H442" s="57"/>
      <c r="I442" s="57">
        <v>2.7</v>
      </c>
      <c r="J442" s="57"/>
      <c r="K442" s="57">
        <f>PRODUCT(F442:I442)</f>
        <v>4.0500000000000007</v>
      </c>
      <c r="L442" s="57"/>
      <c r="M442" s="58"/>
      <c r="N442" s="59"/>
      <c r="O442" s="73"/>
    </row>
    <row r="443" spans="1:17" s="8" customFormat="1" ht="72" x14ac:dyDescent="0.3">
      <c r="A443" s="52">
        <v>11297</v>
      </c>
      <c r="B443" s="53"/>
      <c r="C443" s="72"/>
      <c r="D443" s="75" t="s">
        <v>1075</v>
      </c>
      <c r="E443" s="63" t="s">
        <v>36</v>
      </c>
      <c r="F443" s="57"/>
      <c r="G443" s="57"/>
      <c r="H443" s="57"/>
      <c r="I443" s="57"/>
      <c r="J443" s="57"/>
      <c r="K443" s="57"/>
      <c r="L443" s="57">
        <f>K444</f>
        <v>15.984075000000001</v>
      </c>
      <c r="M443" s="58">
        <v>15.984</v>
      </c>
      <c r="N443" s="59"/>
      <c r="O443" s="73">
        <f>+ROUND(M443*N443,2)</f>
        <v>0</v>
      </c>
    </row>
    <row r="444" spans="1:17" s="8" customFormat="1" x14ac:dyDescent="0.3">
      <c r="A444" s="52">
        <v>11298</v>
      </c>
      <c r="B444" s="53"/>
      <c r="C444" s="72"/>
      <c r="D444" s="76" t="s">
        <v>1538</v>
      </c>
      <c r="E444" s="63"/>
      <c r="F444" s="57">
        <v>1</v>
      </c>
      <c r="G444" s="57">
        <f>((4.965+4.486)*1.15)+1.575+2.318+(1.605*0.9*0.15)+(4.3*0.9*0.15)+(3.15*0.9*0.15)</f>
        <v>15.984075000000001</v>
      </c>
      <c r="H444" s="57"/>
      <c r="I444" s="57"/>
      <c r="J444" s="57"/>
      <c r="K444" s="57">
        <f>PRODUCT(F444:I444)</f>
        <v>15.984075000000001</v>
      </c>
      <c r="L444" s="57"/>
      <c r="M444" s="58"/>
      <c r="N444" s="59"/>
      <c r="O444" s="73"/>
    </row>
    <row r="445" spans="1:17" s="8" customFormat="1" ht="43.2" x14ac:dyDescent="0.3">
      <c r="A445" s="52">
        <v>11299</v>
      </c>
      <c r="B445" s="53"/>
      <c r="C445" s="72"/>
      <c r="D445" s="60" t="s">
        <v>1078</v>
      </c>
      <c r="E445" s="63" t="s">
        <v>36</v>
      </c>
      <c r="F445" s="57"/>
      <c r="G445" s="57"/>
      <c r="H445" s="57"/>
      <c r="I445" s="57"/>
      <c r="J445" s="57"/>
      <c r="K445" s="57"/>
      <c r="L445" s="57">
        <f>K446</f>
        <v>24.84</v>
      </c>
      <c r="M445" s="58">
        <v>24.84</v>
      </c>
      <c r="N445" s="59"/>
      <c r="O445" s="73">
        <f>+ROUND(M445*N445,2)</f>
        <v>0</v>
      </c>
    </row>
    <row r="446" spans="1:17" s="8" customFormat="1" x14ac:dyDescent="0.3">
      <c r="A446" s="52">
        <v>11300</v>
      </c>
      <c r="B446" s="53"/>
      <c r="C446" s="72"/>
      <c r="D446" s="76" t="s">
        <v>1538</v>
      </c>
      <c r="E446" s="63"/>
      <c r="F446" s="57">
        <v>1</v>
      </c>
      <c r="G446" s="57">
        <f>(1.6+6.9+1.85)*2.4</f>
        <v>24.84</v>
      </c>
      <c r="H446" s="57"/>
      <c r="I446" s="57"/>
      <c r="J446" s="57"/>
      <c r="K446" s="57">
        <f>PRODUCT(F446:I446)</f>
        <v>24.84</v>
      </c>
      <c r="L446" s="57"/>
      <c r="M446" s="58"/>
      <c r="N446" s="59"/>
      <c r="O446" s="73"/>
    </row>
    <row r="447" spans="1:17" s="8" customFormat="1" ht="43.2" x14ac:dyDescent="0.3">
      <c r="A447" s="52">
        <v>11301</v>
      </c>
      <c r="B447" s="53"/>
      <c r="C447" s="72"/>
      <c r="D447" s="60" t="s">
        <v>1080</v>
      </c>
      <c r="E447" s="63" t="s">
        <v>36</v>
      </c>
      <c r="F447" s="57"/>
      <c r="G447" s="57"/>
      <c r="H447" s="57"/>
      <c r="I447" s="57"/>
      <c r="J447" s="57"/>
      <c r="K447" s="57"/>
      <c r="L447" s="57">
        <f>K448</f>
        <v>52</v>
      </c>
      <c r="M447" s="58">
        <v>52</v>
      </c>
      <c r="N447" s="59"/>
      <c r="O447" s="73">
        <f>+ROUND(M447*N447,2)</f>
        <v>0</v>
      </c>
    </row>
    <row r="448" spans="1:17" s="8" customFormat="1" x14ac:dyDescent="0.3">
      <c r="A448" s="52">
        <v>11302</v>
      </c>
      <c r="B448" s="53"/>
      <c r="C448" s="72"/>
      <c r="D448" s="76" t="s">
        <v>1538</v>
      </c>
      <c r="E448" s="63"/>
      <c r="F448" s="57">
        <v>2</v>
      </c>
      <c r="G448" s="57">
        <v>26</v>
      </c>
      <c r="H448" s="57"/>
      <c r="I448" s="57"/>
      <c r="J448" s="57"/>
      <c r="K448" s="57">
        <f>PRODUCT(F448:I448)</f>
        <v>52</v>
      </c>
      <c r="L448" s="57"/>
      <c r="M448" s="58"/>
      <c r="N448" s="59"/>
      <c r="O448" s="73"/>
    </row>
    <row r="449" spans="1:15" s="8" customFormat="1" x14ac:dyDescent="0.3">
      <c r="A449" s="52">
        <v>11321</v>
      </c>
      <c r="B449" s="53" t="s">
        <v>21</v>
      </c>
      <c r="C449" s="54" t="s">
        <v>1544</v>
      </c>
      <c r="D449" s="55" t="s">
        <v>974</v>
      </c>
      <c r="E449" s="96"/>
      <c r="F449" s="98"/>
      <c r="G449" s="57"/>
      <c r="H449" s="57"/>
      <c r="I449" s="57"/>
      <c r="J449" s="57"/>
      <c r="K449" s="57"/>
      <c r="L449" s="57"/>
      <c r="M449" s="58"/>
      <c r="N449" s="59"/>
      <c r="O449" s="59"/>
    </row>
    <row r="450" spans="1:15" s="8" customFormat="1" x14ac:dyDescent="0.3">
      <c r="A450" s="52">
        <v>11322</v>
      </c>
      <c r="B450" s="53" t="s">
        <v>21</v>
      </c>
      <c r="C450" s="54" t="s">
        <v>1545</v>
      </c>
      <c r="D450" s="55" t="s">
        <v>33</v>
      </c>
      <c r="E450" s="63"/>
      <c r="F450" s="57"/>
      <c r="G450" s="57"/>
      <c r="H450" s="57"/>
      <c r="I450" s="57"/>
      <c r="J450" s="57"/>
      <c r="K450" s="57"/>
      <c r="L450" s="57"/>
      <c r="M450" s="66"/>
      <c r="N450" s="67"/>
      <c r="O450" s="67"/>
    </row>
    <row r="451" spans="1:15" s="8" customFormat="1" ht="43.2" x14ac:dyDescent="0.3">
      <c r="A451" s="52">
        <v>11323</v>
      </c>
      <c r="B451" s="53"/>
      <c r="C451" s="54"/>
      <c r="D451" s="60" t="s">
        <v>239</v>
      </c>
      <c r="E451" s="63" t="s">
        <v>36</v>
      </c>
      <c r="F451" s="57"/>
      <c r="G451" s="57"/>
      <c r="H451" s="57"/>
      <c r="I451" s="57"/>
      <c r="J451" s="57"/>
      <c r="K451" s="57"/>
      <c r="L451" s="57">
        <f>SUM(K452:K454)</f>
        <v>66.812000000000012</v>
      </c>
      <c r="M451" s="58">
        <v>66.811999999999998</v>
      </c>
      <c r="N451" s="59"/>
      <c r="O451" s="73">
        <f>+ROUND(M451*N451,2)</f>
        <v>0</v>
      </c>
    </row>
    <row r="452" spans="1:15" s="8" customFormat="1" x14ac:dyDescent="0.3">
      <c r="A452" s="52">
        <v>11324</v>
      </c>
      <c r="B452" s="53"/>
      <c r="C452" s="54"/>
      <c r="D452" s="76" t="s">
        <v>1546</v>
      </c>
      <c r="E452" s="63"/>
      <c r="F452" s="57">
        <v>1</v>
      </c>
      <c r="G452" s="57">
        <v>28.141999999999999</v>
      </c>
      <c r="H452" s="57"/>
      <c r="I452" s="57"/>
      <c r="J452" s="57"/>
      <c r="K452" s="57">
        <f>PRODUCT(F452:I452)</f>
        <v>28.141999999999999</v>
      </c>
      <c r="L452" s="57"/>
      <c r="M452" s="58"/>
      <c r="N452" s="59"/>
      <c r="O452" s="73"/>
    </row>
    <row r="453" spans="1:15" s="8" customFormat="1" x14ac:dyDescent="0.3">
      <c r="A453" s="52">
        <v>11325</v>
      </c>
      <c r="B453" s="53"/>
      <c r="C453" s="54"/>
      <c r="D453" s="76" t="s">
        <v>1547</v>
      </c>
      <c r="E453" s="63"/>
      <c r="F453" s="57">
        <v>1</v>
      </c>
      <c r="G453" s="57">
        <v>19.335000000000001</v>
      </c>
      <c r="H453" s="57"/>
      <c r="I453" s="57"/>
      <c r="J453" s="57"/>
      <c r="K453" s="57">
        <f>PRODUCT(F453:I453)</f>
        <v>19.335000000000001</v>
      </c>
      <c r="L453" s="57"/>
      <c r="M453" s="58"/>
      <c r="N453" s="59"/>
      <c r="O453" s="73"/>
    </row>
    <row r="454" spans="1:15" s="8" customFormat="1" x14ac:dyDescent="0.3">
      <c r="A454" s="52">
        <v>11326</v>
      </c>
      <c r="B454" s="53"/>
      <c r="C454" s="54"/>
      <c r="D454" s="76" t="s">
        <v>1548</v>
      </c>
      <c r="E454" s="63"/>
      <c r="F454" s="57">
        <v>1</v>
      </c>
      <c r="G454" s="57">
        <v>19.335000000000001</v>
      </c>
      <c r="H454" s="57"/>
      <c r="I454" s="57"/>
      <c r="J454" s="57"/>
      <c r="K454" s="57">
        <f>PRODUCT(F454:I454)</f>
        <v>19.335000000000001</v>
      </c>
      <c r="L454" s="57"/>
      <c r="M454" s="58"/>
      <c r="N454" s="59"/>
      <c r="O454" s="73"/>
    </row>
    <row r="455" spans="1:15" s="8" customFormat="1" ht="57.6" x14ac:dyDescent="0.3">
      <c r="A455" s="52">
        <v>11327</v>
      </c>
      <c r="B455" s="53"/>
      <c r="C455" s="54"/>
      <c r="D455" s="60" t="s">
        <v>1102</v>
      </c>
      <c r="E455" s="63" t="s">
        <v>36</v>
      </c>
      <c r="F455" s="57"/>
      <c r="G455" s="57"/>
      <c r="H455" s="57"/>
      <c r="I455" s="57"/>
      <c r="J455" s="57"/>
      <c r="K455" s="57"/>
      <c r="L455" s="57">
        <f>SUM(K456:K468)</f>
        <v>662.72749999999996</v>
      </c>
      <c r="M455" s="58">
        <v>689.928</v>
      </c>
      <c r="N455" s="59"/>
      <c r="O455" s="73">
        <f>+ROUND(M455*N455,2)</f>
        <v>0</v>
      </c>
    </row>
    <row r="456" spans="1:15" s="8" customFormat="1" x14ac:dyDescent="0.3">
      <c r="A456" s="52">
        <v>11328</v>
      </c>
      <c r="B456" s="53"/>
      <c r="C456" s="54"/>
      <c r="D456" s="76" t="s">
        <v>1103</v>
      </c>
      <c r="E456" s="63"/>
      <c r="F456" s="57">
        <v>1</v>
      </c>
      <c r="G456" s="57">
        <v>78.94</v>
      </c>
      <c r="H456" s="57"/>
      <c r="I456" s="57">
        <v>2.5</v>
      </c>
      <c r="J456" s="57"/>
      <c r="K456" s="57">
        <f t="shared" ref="K456:K458" si="63">PRODUCT(F456:I456)</f>
        <v>197.35</v>
      </c>
      <c r="L456" s="57"/>
      <c r="M456" s="58"/>
      <c r="N456" s="59"/>
      <c r="O456" s="73"/>
    </row>
    <row r="457" spans="1:15" s="8" customFormat="1" x14ac:dyDescent="0.3">
      <c r="A457" s="52">
        <v>11329</v>
      </c>
      <c r="B457" s="53"/>
      <c r="C457" s="54"/>
      <c r="D457" s="76" t="s">
        <v>1104</v>
      </c>
      <c r="E457" s="63"/>
      <c r="F457" s="57">
        <v>2</v>
      </c>
      <c r="G457" s="57">
        <v>17.728999999999999</v>
      </c>
      <c r="H457" s="57"/>
      <c r="I457" s="57">
        <v>0.5</v>
      </c>
      <c r="J457" s="57"/>
      <c r="K457" s="57">
        <f t="shared" si="63"/>
        <v>17.728999999999999</v>
      </c>
      <c r="L457" s="57"/>
      <c r="M457" s="58"/>
      <c r="N457" s="59"/>
      <c r="O457" s="73"/>
    </row>
    <row r="458" spans="1:15" s="8" customFormat="1" x14ac:dyDescent="0.3">
      <c r="A458" s="52">
        <v>11330</v>
      </c>
      <c r="B458" s="53"/>
      <c r="C458" s="54"/>
      <c r="D458" s="76" t="s">
        <v>1105</v>
      </c>
      <c r="E458" s="63"/>
      <c r="F458" s="57">
        <v>2</v>
      </c>
      <c r="G458" s="57">
        <v>47.268999999999998</v>
      </c>
      <c r="H458" s="57"/>
      <c r="I458" s="57"/>
      <c r="J458" s="57"/>
      <c r="K458" s="57">
        <f t="shared" si="63"/>
        <v>94.537999999999997</v>
      </c>
      <c r="L458" s="57"/>
      <c r="M458" s="58"/>
      <c r="N458" s="59"/>
      <c r="O458" s="73"/>
    </row>
    <row r="459" spans="1:15" s="8" customFormat="1" ht="57.6" x14ac:dyDescent="0.3">
      <c r="A459" s="52">
        <v>11331</v>
      </c>
      <c r="B459" s="53"/>
      <c r="C459" s="54"/>
      <c r="D459" s="60" t="s">
        <v>1106</v>
      </c>
      <c r="E459" s="63" t="s">
        <v>36</v>
      </c>
      <c r="F459" s="57"/>
      <c r="G459" s="57"/>
      <c r="H459" s="57"/>
      <c r="I459" s="57"/>
      <c r="J459" s="57"/>
      <c r="K459" s="57"/>
      <c r="L459" s="57">
        <f>SUM(K460:K462)</f>
        <v>260.673</v>
      </c>
      <c r="M459" s="58">
        <v>260.673</v>
      </c>
      <c r="N459" s="59"/>
      <c r="O459" s="73">
        <f>+ROUND(M459*N459,2)</f>
        <v>0</v>
      </c>
    </row>
    <row r="460" spans="1:15" s="8" customFormat="1" x14ac:dyDescent="0.3">
      <c r="A460" s="52">
        <v>11332</v>
      </c>
      <c r="B460" s="53"/>
      <c r="C460" s="54"/>
      <c r="D460" s="76" t="s">
        <v>1546</v>
      </c>
      <c r="E460" s="63"/>
      <c r="F460" s="57">
        <v>1</v>
      </c>
      <c r="G460" s="57">
        <v>38.765999999999998</v>
      </c>
      <c r="H460" s="57"/>
      <c r="I460" s="57"/>
      <c r="J460" s="57"/>
      <c r="K460" s="57">
        <f>PRODUCT(F460:I460)</f>
        <v>38.765999999999998</v>
      </c>
      <c r="L460" s="57"/>
      <c r="M460" s="58"/>
      <c r="N460" s="59"/>
      <c r="O460" s="73"/>
    </row>
    <row r="461" spans="1:15" s="8" customFormat="1" ht="57.6" x14ac:dyDescent="0.3">
      <c r="A461" s="52">
        <v>11333</v>
      </c>
      <c r="B461" s="53"/>
      <c r="C461" s="54"/>
      <c r="D461" s="60" t="s">
        <v>1107</v>
      </c>
      <c r="E461" s="63" t="s">
        <v>36</v>
      </c>
      <c r="F461" s="57"/>
      <c r="G461" s="57"/>
      <c r="H461" s="57"/>
      <c r="I461" s="57"/>
      <c r="J461" s="57"/>
      <c r="K461" s="57"/>
      <c r="L461" s="57">
        <f>SUM(K462:K468)</f>
        <v>314.34449999999998</v>
      </c>
      <c r="M461" s="58">
        <v>341.54500000000002</v>
      </c>
      <c r="N461" s="59"/>
      <c r="O461" s="73">
        <f>+ROUND(M461*N461,2)</f>
        <v>0</v>
      </c>
    </row>
    <row r="462" spans="1:15" s="8" customFormat="1" x14ac:dyDescent="0.3">
      <c r="A462" s="52">
        <v>11334</v>
      </c>
      <c r="B462" s="53"/>
      <c r="C462" s="54"/>
      <c r="D462" s="76" t="s">
        <v>1546</v>
      </c>
      <c r="E462" s="63"/>
      <c r="F462" s="57">
        <v>1</v>
      </c>
      <c r="G462" s="57">
        <v>221.90700000000001</v>
      </c>
      <c r="H462" s="57"/>
      <c r="I462" s="57"/>
      <c r="J462" s="57"/>
      <c r="K462" s="57">
        <f>PRODUCT(F462:I462)</f>
        <v>221.90700000000001</v>
      </c>
      <c r="L462" s="57"/>
      <c r="M462" s="58"/>
      <c r="N462" s="59"/>
      <c r="O462" s="73"/>
    </row>
    <row r="463" spans="1:15" s="8" customFormat="1" ht="43.2" x14ac:dyDescent="0.3">
      <c r="A463" s="52">
        <v>11335</v>
      </c>
      <c r="B463" s="53"/>
      <c r="C463" s="54"/>
      <c r="D463" s="60" t="s">
        <v>1108</v>
      </c>
      <c r="E463" s="63" t="s">
        <v>36</v>
      </c>
      <c r="F463" s="57"/>
      <c r="G463" s="57"/>
      <c r="H463" s="57"/>
      <c r="I463" s="57"/>
      <c r="J463" s="57"/>
      <c r="K463" s="57"/>
      <c r="L463" s="57">
        <f>SUM(K464:K468)</f>
        <v>92.437499999999986</v>
      </c>
      <c r="M463" s="58">
        <v>119.63800000000001</v>
      </c>
      <c r="N463" s="59"/>
      <c r="O463" s="73">
        <f>+ROUND(M463*N463,2)</f>
        <v>0</v>
      </c>
    </row>
    <row r="464" spans="1:15" s="8" customFormat="1" x14ac:dyDescent="0.3">
      <c r="A464" s="52">
        <v>11336</v>
      </c>
      <c r="B464" s="53"/>
      <c r="C464" s="54"/>
      <c r="D464" s="76" t="s">
        <v>1549</v>
      </c>
      <c r="E464" s="63"/>
      <c r="F464" s="57">
        <v>2</v>
      </c>
      <c r="G464" s="57">
        <v>3.2</v>
      </c>
      <c r="H464" s="57"/>
      <c r="I464" s="57">
        <v>4.25</v>
      </c>
      <c r="J464" s="57"/>
      <c r="K464" s="57">
        <f>PRODUCT(F3014:I3014)</f>
        <v>0</v>
      </c>
      <c r="L464" s="57"/>
      <c r="M464" s="58"/>
      <c r="N464" s="59"/>
      <c r="O464" s="73"/>
    </row>
    <row r="465" spans="1:15" s="8" customFormat="1" x14ac:dyDescent="0.3">
      <c r="A465" s="52">
        <v>11337</v>
      </c>
      <c r="B465" s="53"/>
      <c r="C465" s="54"/>
      <c r="D465" s="76" t="s">
        <v>1550</v>
      </c>
      <c r="E465" s="63"/>
      <c r="F465" s="57">
        <v>1</v>
      </c>
      <c r="G465" s="57">
        <v>17.399999999999999</v>
      </c>
      <c r="H465" s="57"/>
      <c r="I465" s="57">
        <v>4.25</v>
      </c>
      <c r="J465" s="57"/>
      <c r="K465" s="57">
        <f>PRODUCT(F465:I465)</f>
        <v>73.949999999999989</v>
      </c>
      <c r="L465" s="57"/>
      <c r="M465" s="58"/>
      <c r="N465" s="59"/>
      <c r="O465" s="73"/>
    </row>
    <row r="466" spans="1:15" s="8" customFormat="1" ht="57.6" x14ac:dyDescent="0.3">
      <c r="A466" s="52">
        <v>11338</v>
      </c>
      <c r="B466" s="53"/>
      <c r="C466" s="54"/>
      <c r="D466" s="60" t="s">
        <v>1111</v>
      </c>
      <c r="E466" s="63" t="s">
        <v>36</v>
      </c>
      <c r="F466" s="57"/>
      <c r="G466" s="57"/>
      <c r="H466" s="57"/>
      <c r="I466" s="57"/>
      <c r="J466" s="57"/>
      <c r="K466" s="57"/>
      <c r="L466" s="57">
        <f>SUM(K467:K468)</f>
        <v>18.487499999999997</v>
      </c>
      <c r="M466" s="58">
        <v>18.488</v>
      </c>
      <c r="N466" s="59"/>
      <c r="O466" s="73">
        <f>+ROUND(M466*N466,2)</f>
        <v>0</v>
      </c>
    </row>
    <row r="467" spans="1:15" s="8" customFormat="1" x14ac:dyDescent="0.3">
      <c r="A467" s="52">
        <v>11339</v>
      </c>
      <c r="B467" s="53"/>
      <c r="C467" s="54"/>
      <c r="D467" s="76" t="s">
        <v>1112</v>
      </c>
      <c r="E467" s="63"/>
      <c r="F467" s="57">
        <v>1</v>
      </c>
      <c r="G467" s="57">
        <v>7.25</v>
      </c>
      <c r="H467" s="57"/>
      <c r="I467" s="57">
        <v>2.0499999999999998</v>
      </c>
      <c r="J467" s="57"/>
      <c r="K467" s="57">
        <f>PRODUCT(F467:I467)</f>
        <v>14.862499999999999</v>
      </c>
      <c r="L467" s="57"/>
      <c r="M467" s="58"/>
      <c r="N467" s="59"/>
      <c r="O467" s="73"/>
    </row>
    <row r="468" spans="1:15" s="8" customFormat="1" x14ac:dyDescent="0.3">
      <c r="A468" s="52">
        <v>11340</v>
      </c>
      <c r="B468" s="53"/>
      <c r="C468" s="54"/>
      <c r="D468" s="76" t="s">
        <v>1113</v>
      </c>
      <c r="E468" s="63"/>
      <c r="F468" s="57">
        <v>1</v>
      </c>
      <c r="G468" s="57">
        <f>0.5*7.25</f>
        <v>3.625</v>
      </c>
      <c r="H468" s="57"/>
      <c r="I468" s="57"/>
      <c r="J468" s="57"/>
      <c r="K468" s="57">
        <f>PRODUCT(F468:I468)</f>
        <v>3.625</v>
      </c>
      <c r="L468" s="57"/>
      <c r="M468" s="58"/>
      <c r="N468" s="59"/>
      <c r="O468" s="73"/>
    </row>
    <row r="469" spans="1:15" s="8" customFormat="1" ht="72" x14ac:dyDescent="0.3">
      <c r="A469" s="52">
        <v>11341</v>
      </c>
      <c r="B469" s="53"/>
      <c r="C469" s="54"/>
      <c r="D469" s="60" t="s">
        <v>1551</v>
      </c>
      <c r="E469" s="63" t="s">
        <v>89</v>
      </c>
      <c r="F469" s="57">
        <v>1</v>
      </c>
      <c r="G469" s="57"/>
      <c r="H469" s="57"/>
      <c r="I469" s="57"/>
      <c r="J469" s="57">
        <f t="shared" ref="J469:J473" si="64">PRODUCT(F469:I469)</f>
        <v>1</v>
      </c>
      <c r="K469" s="57"/>
      <c r="L469" s="57">
        <f t="shared" ref="L469:L473" si="65">+J469</f>
        <v>1</v>
      </c>
      <c r="M469" s="58">
        <v>1</v>
      </c>
      <c r="N469" s="59"/>
      <c r="O469" s="73">
        <f t="shared" ref="O469:O473" si="66">+ROUND(M469*N469,2)</f>
        <v>0</v>
      </c>
    </row>
    <row r="470" spans="1:15" s="8" customFormat="1" ht="72" x14ac:dyDescent="0.3">
      <c r="A470" s="52">
        <v>11342</v>
      </c>
      <c r="B470" s="53"/>
      <c r="C470" s="54"/>
      <c r="D470" s="75" t="s">
        <v>1117</v>
      </c>
      <c r="E470" s="63" t="s">
        <v>36</v>
      </c>
      <c r="F470" s="57">
        <v>1</v>
      </c>
      <c r="G470" s="57">
        <v>10.195</v>
      </c>
      <c r="H470" s="57"/>
      <c r="I470" s="57">
        <v>2</v>
      </c>
      <c r="J470" s="57">
        <f t="shared" si="64"/>
        <v>20.39</v>
      </c>
      <c r="K470" s="57"/>
      <c r="L470" s="57">
        <f t="shared" si="65"/>
        <v>20.39</v>
      </c>
      <c r="M470" s="58">
        <v>20.39</v>
      </c>
      <c r="N470" s="59"/>
      <c r="O470" s="73">
        <f t="shared" si="66"/>
        <v>0</v>
      </c>
    </row>
    <row r="471" spans="1:15" s="8" customFormat="1" ht="43.2" x14ac:dyDescent="0.3">
      <c r="A471" s="52">
        <v>11343</v>
      </c>
      <c r="B471" s="53"/>
      <c r="C471" s="72"/>
      <c r="D471" s="75" t="s">
        <v>1119</v>
      </c>
      <c r="E471" s="63" t="s">
        <v>36</v>
      </c>
      <c r="F471" s="57">
        <v>1</v>
      </c>
      <c r="G471" s="57">
        <v>13.86</v>
      </c>
      <c r="H471" s="57"/>
      <c r="I471" s="57"/>
      <c r="J471" s="57">
        <f t="shared" si="64"/>
        <v>13.86</v>
      </c>
      <c r="K471" s="57"/>
      <c r="L471" s="57">
        <f t="shared" si="65"/>
        <v>13.86</v>
      </c>
      <c r="M471" s="58">
        <v>13.86</v>
      </c>
      <c r="N471" s="59"/>
      <c r="O471" s="73">
        <f t="shared" si="66"/>
        <v>0</v>
      </c>
    </row>
    <row r="472" spans="1:15" s="8" customFormat="1" ht="57.6" x14ac:dyDescent="0.3">
      <c r="A472" s="52">
        <v>11344</v>
      </c>
      <c r="B472" s="53"/>
      <c r="C472" s="72"/>
      <c r="D472" s="60" t="s">
        <v>1121</v>
      </c>
      <c r="E472" s="63" t="s">
        <v>84</v>
      </c>
      <c r="F472" s="57">
        <v>1</v>
      </c>
      <c r="G472" s="57">
        <v>23.254000000000001</v>
      </c>
      <c r="H472" s="57"/>
      <c r="I472" s="57"/>
      <c r="J472" s="57">
        <f t="shared" si="64"/>
        <v>23.254000000000001</v>
      </c>
      <c r="K472" s="57"/>
      <c r="L472" s="57">
        <f t="shared" si="65"/>
        <v>23.254000000000001</v>
      </c>
      <c r="M472" s="58">
        <v>23.254000000000001</v>
      </c>
      <c r="N472" s="59"/>
      <c r="O472" s="73">
        <f t="shared" si="66"/>
        <v>0</v>
      </c>
    </row>
    <row r="473" spans="1:15" s="8" customFormat="1" ht="43.2" x14ac:dyDescent="0.3">
      <c r="A473" s="52">
        <v>11345</v>
      </c>
      <c r="B473" s="53"/>
      <c r="C473" s="72"/>
      <c r="D473" s="75" t="s">
        <v>1123</v>
      </c>
      <c r="E473" s="63" t="s">
        <v>84</v>
      </c>
      <c r="F473" s="57">
        <v>1</v>
      </c>
      <c r="G473" s="57">
        <v>22.888000000000002</v>
      </c>
      <c r="H473" s="57"/>
      <c r="I473" s="57"/>
      <c r="J473" s="57">
        <f t="shared" si="64"/>
        <v>22.888000000000002</v>
      </c>
      <c r="K473" s="57"/>
      <c r="L473" s="57">
        <f t="shared" si="65"/>
        <v>22.888000000000002</v>
      </c>
      <c r="M473" s="58">
        <v>22.888000000000002</v>
      </c>
      <c r="N473" s="59"/>
      <c r="O473" s="73">
        <f t="shared" si="66"/>
        <v>0</v>
      </c>
    </row>
    <row r="474" spans="1:15" s="8" customFormat="1" x14ac:dyDescent="0.3">
      <c r="A474" s="52">
        <v>11478</v>
      </c>
      <c r="B474" s="53" t="s">
        <v>21</v>
      </c>
      <c r="C474" s="54" t="s">
        <v>1596</v>
      </c>
      <c r="D474" s="99" t="s">
        <v>1597</v>
      </c>
      <c r="E474" s="56"/>
      <c r="F474" s="57"/>
      <c r="G474" s="57"/>
      <c r="H474" s="57"/>
      <c r="I474" s="57"/>
      <c r="J474" s="57"/>
      <c r="K474" s="57"/>
      <c r="L474" s="57"/>
      <c r="M474" s="58"/>
      <c r="N474" s="59"/>
      <c r="O474" s="59"/>
    </row>
    <row r="475" spans="1:15" s="8" customFormat="1" x14ac:dyDescent="0.3">
      <c r="A475" s="52">
        <v>11479</v>
      </c>
      <c r="B475" s="53" t="s">
        <v>21</v>
      </c>
      <c r="C475" s="54" t="s">
        <v>1598</v>
      </c>
      <c r="D475" s="55" t="s">
        <v>775</v>
      </c>
      <c r="E475" s="56"/>
      <c r="F475" s="57"/>
      <c r="G475" s="57"/>
      <c r="H475" s="57"/>
      <c r="I475" s="57"/>
      <c r="J475" s="57"/>
      <c r="K475" s="57"/>
      <c r="L475" s="57"/>
      <c r="M475" s="58"/>
      <c r="N475" s="59"/>
      <c r="O475" s="59"/>
    </row>
    <row r="476" spans="1:15" s="8" customFormat="1" ht="43.2" x14ac:dyDescent="0.3">
      <c r="A476" s="52">
        <v>11480</v>
      </c>
      <c r="B476" s="53"/>
      <c r="C476" s="54"/>
      <c r="D476" s="60" t="s">
        <v>239</v>
      </c>
      <c r="E476" s="63" t="s">
        <v>36</v>
      </c>
      <c r="F476" s="57"/>
      <c r="G476" s="57"/>
      <c r="H476" s="57"/>
      <c r="I476" s="57"/>
      <c r="J476" s="57"/>
      <c r="K476" s="57"/>
      <c r="L476" s="57">
        <f>SUM(J477:J478)</f>
        <v>517.34904099999994</v>
      </c>
      <c r="M476" s="58">
        <v>500.64800000000002</v>
      </c>
      <c r="N476" s="59"/>
      <c r="O476" s="73">
        <f>+ROUND(M476*N476,2)</f>
        <v>0</v>
      </c>
    </row>
    <row r="477" spans="1:15" s="8" customFormat="1" x14ac:dyDescent="0.3">
      <c r="A477" s="52">
        <v>11481</v>
      </c>
      <c r="B477" s="53"/>
      <c r="C477" s="54"/>
      <c r="D477" s="74" t="s">
        <v>1599</v>
      </c>
      <c r="E477" s="63"/>
      <c r="F477" s="57">
        <v>1</v>
      </c>
      <c r="G477" s="57">
        <v>55.216999999999999</v>
      </c>
      <c r="H477" s="57">
        <v>8.673</v>
      </c>
      <c r="I477" s="57"/>
      <c r="J477" s="57">
        <f>PRODUCT(F477:I477)</f>
        <v>478.897041</v>
      </c>
      <c r="K477" s="57"/>
      <c r="L477" s="57"/>
      <c r="M477" s="58"/>
      <c r="N477" s="59"/>
      <c r="O477" s="73"/>
    </row>
    <row r="478" spans="1:15" s="8" customFormat="1" x14ac:dyDescent="0.3">
      <c r="A478" s="52">
        <v>11482</v>
      </c>
      <c r="B478" s="53"/>
      <c r="C478" s="54"/>
      <c r="D478" s="74" t="s">
        <v>1600</v>
      </c>
      <c r="E478" s="63"/>
      <c r="F478" s="57">
        <v>1</v>
      </c>
      <c r="G478" s="57">
        <v>38.451999999999998</v>
      </c>
      <c r="H478" s="57"/>
      <c r="I478" s="57"/>
      <c r="J478" s="57">
        <f>PRODUCT(F478:I478)</f>
        <v>38.451999999999998</v>
      </c>
      <c r="K478" s="57"/>
      <c r="L478" s="57"/>
      <c r="M478" s="58"/>
      <c r="N478" s="59"/>
      <c r="O478" s="73"/>
    </row>
    <row r="479" spans="1:15" s="8" customFormat="1" ht="115.2" x14ac:dyDescent="0.3">
      <c r="A479" s="52">
        <v>11483</v>
      </c>
      <c r="B479" s="53"/>
      <c r="C479" s="54"/>
      <c r="D479" s="60" t="s">
        <v>1222</v>
      </c>
      <c r="E479" s="63" t="s">
        <v>36</v>
      </c>
      <c r="F479" s="57"/>
      <c r="G479" s="57"/>
      <c r="H479" s="57"/>
      <c r="I479" s="57"/>
      <c r="J479" s="57"/>
      <c r="K479" s="57"/>
      <c r="L479" s="57">
        <f>SUM(J480:J481)</f>
        <v>85.8048</v>
      </c>
      <c r="M479" s="58">
        <v>85.805000000000007</v>
      </c>
      <c r="N479" s="59"/>
      <c r="O479" s="73">
        <f>+ROUND(M479*N479,2)</f>
        <v>0</v>
      </c>
    </row>
    <row r="480" spans="1:15" s="8" customFormat="1" x14ac:dyDescent="0.3">
      <c r="A480" s="52">
        <v>11484</v>
      </c>
      <c r="B480" s="53"/>
      <c r="C480" s="54"/>
      <c r="D480" s="74" t="s">
        <v>1224</v>
      </c>
      <c r="E480" s="63"/>
      <c r="F480" s="57">
        <v>1</v>
      </c>
      <c r="G480" s="57">
        <v>6.4139999999999997</v>
      </c>
      <c r="H480" s="57"/>
      <c r="I480" s="57">
        <v>3.2</v>
      </c>
      <c r="J480" s="57">
        <f t="shared" ref="J480:J482" si="67">PRODUCT(F480:I480)</f>
        <v>20.524799999999999</v>
      </c>
      <c r="K480" s="57"/>
      <c r="L480" s="57"/>
      <c r="M480" s="66"/>
      <c r="N480" s="67"/>
      <c r="O480" s="67"/>
    </row>
    <row r="481" spans="1:15" s="8" customFormat="1" x14ac:dyDescent="0.3">
      <c r="A481" s="52">
        <v>11485</v>
      </c>
      <c r="B481" s="53"/>
      <c r="C481" s="54"/>
      <c r="D481" s="74" t="s">
        <v>1600</v>
      </c>
      <c r="E481" s="63"/>
      <c r="F481" s="57">
        <v>1</v>
      </c>
      <c r="G481" s="57">
        <f>6.23+10.09</f>
        <v>16.32</v>
      </c>
      <c r="H481" s="57"/>
      <c r="I481" s="57">
        <v>4</v>
      </c>
      <c r="J481" s="57">
        <f t="shared" si="67"/>
        <v>65.28</v>
      </c>
      <c r="K481" s="57"/>
      <c r="L481" s="57"/>
      <c r="M481" s="66"/>
      <c r="N481" s="67"/>
      <c r="O481" s="67"/>
    </row>
    <row r="482" spans="1:15" s="8" customFormat="1" ht="57.6" x14ac:dyDescent="0.3">
      <c r="A482" s="52">
        <v>11486</v>
      </c>
      <c r="B482" s="53"/>
      <c r="C482" s="54"/>
      <c r="D482" s="60" t="s">
        <v>1227</v>
      </c>
      <c r="E482" s="63" t="s">
        <v>36</v>
      </c>
      <c r="F482" s="57">
        <v>2</v>
      </c>
      <c r="G482" s="57">
        <v>29.6</v>
      </c>
      <c r="H482" s="57"/>
      <c r="I482" s="57">
        <v>4</v>
      </c>
      <c r="J482" s="57">
        <f t="shared" si="67"/>
        <v>236.8</v>
      </c>
      <c r="K482" s="57"/>
      <c r="L482" s="57">
        <f>+J482</f>
        <v>236.8</v>
      </c>
      <c r="M482" s="58">
        <v>236.8</v>
      </c>
      <c r="N482" s="59"/>
      <c r="O482" s="73">
        <f>+ROUND(M482*N482,2)</f>
        <v>0</v>
      </c>
    </row>
    <row r="483" spans="1:15" s="8" customFormat="1" ht="115.2" x14ac:dyDescent="0.3">
      <c r="A483" s="52">
        <v>11487</v>
      </c>
      <c r="B483" s="53"/>
      <c r="C483" s="54"/>
      <c r="D483" s="60" t="s">
        <v>46</v>
      </c>
      <c r="E483" s="63" t="s">
        <v>36</v>
      </c>
      <c r="F483" s="57"/>
      <c r="G483" s="57"/>
      <c r="H483" s="57"/>
      <c r="I483" s="57"/>
      <c r="J483" s="57"/>
      <c r="K483" s="57"/>
      <c r="L483" s="57">
        <f>+J484+J485</f>
        <v>517.34904099999994</v>
      </c>
      <c r="M483" s="58">
        <v>517.34900000000005</v>
      </c>
      <c r="N483" s="59"/>
      <c r="O483" s="73">
        <f>+ROUND(M483*N483,2)</f>
        <v>0</v>
      </c>
    </row>
    <row r="484" spans="1:15" s="8" customFormat="1" x14ac:dyDescent="0.3">
      <c r="A484" s="52">
        <v>11488</v>
      </c>
      <c r="B484" s="53"/>
      <c r="C484" s="54"/>
      <c r="D484" s="74" t="s">
        <v>1599</v>
      </c>
      <c r="E484" s="63"/>
      <c r="F484" s="57">
        <v>1</v>
      </c>
      <c r="G484" s="57">
        <v>55.216999999999999</v>
      </c>
      <c r="H484" s="57">
        <v>8.673</v>
      </c>
      <c r="I484" s="57"/>
      <c r="J484" s="57">
        <f>PRODUCT(F484:I484)</f>
        <v>478.897041</v>
      </c>
      <c r="K484" s="57"/>
      <c r="L484" s="57"/>
      <c r="M484" s="58"/>
      <c r="N484" s="59"/>
      <c r="O484" s="59"/>
    </row>
    <row r="485" spans="1:15" s="8" customFormat="1" x14ac:dyDescent="0.3">
      <c r="A485" s="52">
        <v>11489</v>
      </c>
      <c r="B485" s="53"/>
      <c r="C485" s="54"/>
      <c r="D485" s="74" t="s">
        <v>1600</v>
      </c>
      <c r="E485" s="63"/>
      <c r="F485" s="57">
        <v>1</v>
      </c>
      <c r="G485" s="57">
        <v>38.451999999999998</v>
      </c>
      <c r="H485" s="57"/>
      <c r="I485" s="57"/>
      <c r="J485" s="57">
        <f>PRODUCT(F485:I485)</f>
        <v>38.451999999999998</v>
      </c>
      <c r="K485" s="57"/>
      <c r="L485" s="57"/>
      <c r="M485" s="58"/>
      <c r="N485" s="59"/>
      <c r="O485" s="59"/>
    </row>
    <row r="486" spans="1:15" s="8" customFormat="1" x14ac:dyDescent="0.3">
      <c r="A486" s="52">
        <v>11545</v>
      </c>
      <c r="B486" s="53" t="s">
        <v>21</v>
      </c>
      <c r="C486" s="61" t="s">
        <v>1622</v>
      </c>
      <c r="D486" s="62" t="s">
        <v>1623</v>
      </c>
      <c r="E486" s="63"/>
      <c r="F486" s="86"/>
      <c r="G486" s="64"/>
      <c r="H486" s="64"/>
      <c r="I486" s="64"/>
      <c r="J486" s="64"/>
      <c r="K486" s="65">
        <f>SUM(O486:O739)</f>
        <v>0</v>
      </c>
      <c r="L486" s="64"/>
      <c r="M486" s="66"/>
      <c r="N486" s="67"/>
      <c r="O486" s="67"/>
    </row>
    <row r="487" spans="1:15" s="8" customFormat="1" x14ac:dyDescent="0.3">
      <c r="A487" s="52">
        <v>11546</v>
      </c>
      <c r="B487" s="53" t="s">
        <v>21</v>
      </c>
      <c r="C487" s="54" t="s">
        <v>1624</v>
      </c>
      <c r="D487" s="55" t="s">
        <v>1625</v>
      </c>
      <c r="E487" s="96"/>
      <c r="F487" s="98"/>
      <c r="G487" s="57"/>
      <c r="H487" s="57"/>
      <c r="I487" s="57"/>
      <c r="J487" s="57"/>
      <c r="K487" s="57"/>
      <c r="L487" s="57"/>
      <c r="M487" s="58"/>
      <c r="N487" s="59"/>
      <c r="O487" s="59"/>
    </row>
    <row r="488" spans="1:15" s="8" customFormat="1" x14ac:dyDescent="0.3">
      <c r="A488" s="52">
        <v>11547</v>
      </c>
      <c r="B488" s="53" t="s">
        <v>21</v>
      </c>
      <c r="C488" s="54" t="s">
        <v>1626</v>
      </c>
      <c r="D488" s="55" t="s">
        <v>1070</v>
      </c>
      <c r="E488" s="96"/>
      <c r="F488" s="98"/>
      <c r="G488" s="57"/>
      <c r="H488" s="57"/>
      <c r="I488" s="57"/>
      <c r="J488" s="57"/>
      <c r="K488" s="57"/>
      <c r="L488" s="57"/>
      <c r="M488" s="58"/>
      <c r="N488" s="59"/>
      <c r="O488" s="59"/>
    </row>
    <row r="489" spans="1:15" s="8" customFormat="1" x14ac:dyDescent="0.3">
      <c r="A489" s="52">
        <v>11548</v>
      </c>
      <c r="B489" s="53" t="s">
        <v>21</v>
      </c>
      <c r="C489" s="54" t="s">
        <v>1627</v>
      </c>
      <c r="D489" s="55" t="s">
        <v>33</v>
      </c>
      <c r="E489" s="63"/>
      <c r="F489" s="57"/>
      <c r="G489" s="57"/>
      <c r="H489" s="57"/>
      <c r="I489" s="57"/>
      <c r="J489" s="57"/>
      <c r="K489" s="57"/>
      <c r="L489" s="57"/>
      <c r="M489" s="66"/>
      <c r="N489" s="67"/>
      <c r="O489" s="67"/>
    </row>
    <row r="490" spans="1:15" s="8" customFormat="1" ht="115.2" x14ac:dyDescent="0.3">
      <c r="A490" s="52">
        <v>11549</v>
      </c>
      <c r="B490" s="53"/>
      <c r="C490" s="54"/>
      <c r="D490" s="60" t="s">
        <v>44</v>
      </c>
      <c r="E490" s="63" t="s">
        <v>36</v>
      </c>
      <c r="F490" s="57"/>
      <c r="G490" s="57"/>
      <c r="H490" s="57"/>
      <c r="I490" s="57"/>
      <c r="J490" s="57"/>
      <c r="K490" s="57"/>
      <c r="L490" s="57">
        <f>K491</f>
        <v>4.0500000000000007</v>
      </c>
      <c r="M490" s="58">
        <v>4.05</v>
      </c>
      <c r="N490" s="59"/>
      <c r="O490" s="73">
        <f>+ROUND(M490*N490,2)</f>
        <v>0</v>
      </c>
    </row>
    <row r="491" spans="1:15" s="8" customFormat="1" x14ac:dyDescent="0.3">
      <c r="A491" s="52">
        <v>11550</v>
      </c>
      <c r="B491" s="53"/>
      <c r="C491" s="54"/>
      <c r="D491" s="76" t="s">
        <v>1628</v>
      </c>
      <c r="E491" s="63"/>
      <c r="F491" s="57">
        <v>1</v>
      </c>
      <c r="G491" s="57">
        <v>1.5</v>
      </c>
      <c r="H491" s="57"/>
      <c r="I491" s="57">
        <v>2.7</v>
      </c>
      <c r="J491" s="57"/>
      <c r="K491" s="57">
        <f>PRODUCT(F491:I491)</f>
        <v>4.0500000000000007</v>
      </c>
      <c r="L491" s="57"/>
      <c r="M491" s="58"/>
      <c r="N491" s="59"/>
      <c r="O491" s="73"/>
    </row>
    <row r="492" spans="1:15" s="8" customFormat="1" ht="72" x14ac:dyDescent="0.3">
      <c r="A492" s="52">
        <v>11551</v>
      </c>
      <c r="B492" s="53"/>
      <c r="C492" s="54"/>
      <c r="D492" s="75" t="s">
        <v>1075</v>
      </c>
      <c r="E492" s="63" t="s">
        <v>36</v>
      </c>
      <c r="F492" s="57"/>
      <c r="G492" s="57"/>
      <c r="H492" s="57"/>
      <c r="I492" s="57"/>
      <c r="J492" s="57"/>
      <c r="K492" s="57"/>
      <c r="L492" s="57">
        <f>K493</f>
        <v>15.984075000000001</v>
      </c>
      <c r="M492" s="58">
        <v>15.984</v>
      </c>
      <c r="N492" s="59"/>
      <c r="O492" s="73">
        <f>+ROUND(M492*N492,2)</f>
        <v>0</v>
      </c>
    </row>
    <row r="493" spans="1:15" s="8" customFormat="1" x14ac:dyDescent="0.3">
      <c r="A493" s="52">
        <v>11552</v>
      </c>
      <c r="B493" s="53"/>
      <c r="C493" s="54"/>
      <c r="D493" s="76" t="s">
        <v>1628</v>
      </c>
      <c r="E493" s="63"/>
      <c r="F493" s="57">
        <v>1</v>
      </c>
      <c r="G493" s="57">
        <f>((4.965+4.486)*1.15)+1.575+2.318+(1.605*0.9*0.15)+(4.3*0.9*0.15)+(3.15*0.9*0.15)</f>
        <v>15.984075000000001</v>
      </c>
      <c r="H493" s="57"/>
      <c r="I493" s="57"/>
      <c r="J493" s="57"/>
      <c r="K493" s="57">
        <f>PRODUCT(F493:I493)</f>
        <v>15.984075000000001</v>
      </c>
      <c r="L493" s="57"/>
      <c r="M493" s="58"/>
      <c r="N493" s="59"/>
      <c r="O493" s="73"/>
    </row>
    <row r="494" spans="1:15" s="8" customFormat="1" ht="43.2" x14ac:dyDescent="0.3">
      <c r="A494" s="52">
        <v>11553</v>
      </c>
      <c r="B494" s="53"/>
      <c r="C494" s="54"/>
      <c r="D494" s="60" t="s">
        <v>1078</v>
      </c>
      <c r="E494" s="63" t="s">
        <v>36</v>
      </c>
      <c r="F494" s="57"/>
      <c r="G494" s="57"/>
      <c r="H494" s="57"/>
      <c r="I494" s="57"/>
      <c r="J494" s="57"/>
      <c r="K494" s="57"/>
      <c r="L494" s="57">
        <f>K495</f>
        <v>24.84</v>
      </c>
      <c r="M494" s="58">
        <v>24.84</v>
      </c>
      <c r="N494" s="59"/>
      <c r="O494" s="73">
        <f>+ROUND(M494*N494,2)</f>
        <v>0</v>
      </c>
    </row>
    <row r="495" spans="1:15" s="8" customFormat="1" x14ac:dyDescent="0.3">
      <c r="A495" s="52">
        <v>11554</v>
      </c>
      <c r="B495" s="53"/>
      <c r="C495" s="72"/>
      <c r="D495" s="76" t="s">
        <v>1628</v>
      </c>
      <c r="E495" s="63"/>
      <c r="F495" s="57">
        <v>1</v>
      </c>
      <c r="G495" s="57">
        <f>(1.6+6.9+1.85)*2.4</f>
        <v>24.84</v>
      </c>
      <c r="H495" s="57"/>
      <c r="I495" s="57"/>
      <c r="J495" s="57"/>
      <c r="K495" s="57">
        <f>PRODUCT(F495:I495)</f>
        <v>24.84</v>
      </c>
      <c r="L495" s="57"/>
      <c r="M495" s="58"/>
      <c r="N495" s="59"/>
      <c r="O495" s="73"/>
    </row>
    <row r="496" spans="1:15" s="8" customFormat="1" ht="43.2" x14ac:dyDescent="0.3">
      <c r="A496" s="52">
        <v>11555</v>
      </c>
      <c r="B496" s="53"/>
      <c r="C496" s="72"/>
      <c r="D496" s="60" t="s">
        <v>1080</v>
      </c>
      <c r="E496" s="63" t="s">
        <v>36</v>
      </c>
      <c r="F496" s="57"/>
      <c r="G496" s="57"/>
      <c r="H496" s="57"/>
      <c r="I496" s="57"/>
      <c r="J496" s="57"/>
      <c r="K496" s="57"/>
      <c r="L496" s="57">
        <f>K497</f>
        <v>52</v>
      </c>
      <c r="M496" s="58">
        <v>52</v>
      </c>
      <c r="N496" s="59"/>
      <c r="O496" s="73">
        <f>+ROUND(M496*N496,2)</f>
        <v>0</v>
      </c>
    </row>
    <row r="497" spans="1:15" s="8" customFormat="1" x14ac:dyDescent="0.3">
      <c r="A497" s="52">
        <v>11556</v>
      </c>
      <c r="B497" s="53"/>
      <c r="C497" s="72"/>
      <c r="D497" s="76" t="s">
        <v>1628</v>
      </c>
      <c r="E497" s="63"/>
      <c r="F497" s="57">
        <v>2</v>
      </c>
      <c r="G497" s="57">
        <v>26</v>
      </c>
      <c r="H497" s="57"/>
      <c r="I497" s="57"/>
      <c r="J497" s="57"/>
      <c r="K497" s="57">
        <f>PRODUCT(F497:I497)</f>
        <v>52</v>
      </c>
      <c r="L497" s="57"/>
      <c r="M497" s="58"/>
      <c r="N497" s="59"/>
      <c r="O497" s="73"/>
    </row>
    <row r="498" spans="1:15" s="8" customFormat="1" x14ac:dyDescent="0.3">
      <c r="A498" s="52">
        <v>11575</v>
      </c>
      <c r="B498" s="53" t="s">
        <v>21</v>
      </c>
      <c r="C498" s="54" t="s">
        <v>1634</v>
      </c>
      <c r="D498" s="55" t="s">
        <v>974</v>
      </c>
      <c r="E498" s="96"/>
      <c r="F498" s="98"/>
      <c r="G498" s="57"/>
      <c r="H498" s="57"/>
      <c r="I498" s="57"/>
      <c r="J498" s="57"/>
      <c r="K498" s="57"/>
      <c r="L498" s="57"/>
      <c r="M498" s="58"/>
      <c r="N498" s="59"/>
      <c r="O498" s="59"/>
    </row>
    <row r="499" spans="1:15" s="8" customFormat="1" x14ac:dyDescent="0.3">
      <c r="A499" s="52">
        <v>11576</v>
      </c>
      <c r="B499" s="53" t="s">
        <v>21</v>
      </c>
      <c r="C499" s="54" t="s">
        <v>1635</v>
      </c>
      <c r="D499" s="55" t="s">
        <v>33</v>
      </c>
      <c r="E499" s="63"/>
      <c r="F499" s="57"/>
      <c r="G499" s="57"/>
      <c r="H499" s="57"/>
      <c r="I499" s="57"/>
      <c r="J499" s="57"/>
      <c r="K499" s="57"/>
      <c r="L499" s="57"/>
      <c r="M499" s="66"/>
      <c r="N499" s="67"/>
      <c r="O499" s="67"/>
    </row>
    <row r="500" spans="1:15" s="8" customFormat="1" ht="43.2" x14ac:dyDescent="0.3">
      <c r="A500" s="52">
        <v>11577</v>
      </c>
      <c r="B500" s="53"/>
      <c r="C500" s="54"/>
      <c r="D500" s="60" t="s">
        <v>239</v>
      </c>
      <c r="E500" s="63" t="s">
        <v>36</v>
      </c>
      <c r="F500" s="57"/>
      <c r="G500" s="57"/>
      <c r="H500" s="57"/>
      <c r="I500" s="57"/>
      <c r="J500" s="57"/>
      <c r="K500" s="57"/>
      <c r="L500" s="57">
        <f>SUM(K501:K503)</f>
        <v>66.812000000000012</v>
      </c>
      <c r="M500" s="58">
        <v>66.811999999999998</v>
      </c>
      <c r="N500" s="59"/>
      <c r="O500" s="73">
        <f>+ROUND(M500*N500,2)</f>
        <v>0</v>
      </c>
    </row>
    <row r="501" spans="1:15" s="8" customFormat="1" x14ac:dyDescent="0.3">
      <c r="A501" s="52">
        <v>11578</v>
      </c>
      <c r="B501" s="53"/>
      <c r="C501" s="54"/>
      <c r="D501" s="76" t="s">
        <v>1636</v>
      </c>
      <c r="E501" s="63"/>
      <c r="F501" s="57">
        <v>1</v>
      </c>
      <c r="G501" s="57">
        <v>28.141999999999999</v>
      </c>
      <c r="H501" s="57"/>
      <c r="I501" s="57"/>
      <c r="J501" s="57"/>
      <c r="K501" s="57">
        <f>PRODUCT(F501:I501)</f>
        <v>28.141999999999999</v>
      </c>
      <c r="L501" s="57"/>
      <c r="M501" s="58"/>
      <c r="N501" s="59"/>
      <c r="O501" s="73"/>
    </row>
    <row r="502" spans="1:15" s="8" customFormat="1" x14ac:dyDescent="0.3">
      <c r="A502" s="52">
        <v>11579</v>
      </c>
      <c r="B502" s="53"/>
      <c r="C502" s="54"/>
      <c r="D502" s="76" t="s">
        <v>1637</v>
      </c>
      <c r="E502" s="63"/>
      <c r="F502" s="57">
        <v>1</v>
      </c>
      <c r="G502" s="57">
        <v>19.335000000000001</v>
      </c>
      <c r="H502" s="57"/>
      <c r="I502" s="57"/>
      <c r="J502" s="57"/>
      <c r="K502" s="57">
        <f>PRODUCT(F502:I502)</f>
        <v>19.335000000000001</v>
      </c>
      <c r="L502" s="57"/>
      <c r="M502" s="58"/>
      <c r="N502" s="59"/>
      <c r="O502" s="73"/>
    </row>
    <row r="503" spans="1:15" s="8" customFormat="1" x14ac:dyDescent="0.3">
      <c r="A503" s="52">
        <v>11580</v>
      </c>
      <c r="B503" s="53"/>
      <c r="C503" s="54"/>
      <c r="D503" s="76" t="s">
        <v>1638</v>
      </c>
      <c r="E503" s="63"/>
      <c r="F503" s="57">
        <v>1</v>
      </c>
      <c r="G503" s="57">
        <v>19.335000000000001</v>
      </c>
      <c r="H503" s="57"/>
      <c r="I503" s="57"/>
      <c r="J503" s="57"/>
      <c r="K503" s="57">
        <f>PRODUCT(F503:I503)</f>
        <v>19.335000000000001</v>
      </c>
      <c r="L503" s="57"/>
      <c r="M503" s="58"/>
      <c r="N503" s="59"/>
      <c r="O503" s="73"/>
    </row>
    <row r="504" spans="1:15" s="8" customFormat="1" ht="57.6" x14ac:dyDescent="0.3">
      <c r="A504" s="52">
        <v>11581</v>
      </c>
      <c r="B504" s="53"/>
      <c r="C504" s="54"/>
      <c r="D504" s="60" t="s">
        <v>1102</v>
      </c>
      <c r="E504" s="63" t="s">
        <v>36</v>
      </c>
      <c r="F504" s="57"/>
      <c r="G504" s="57"/>
      <c r="H504" s="57"/>
      <c r="I504" s="57"/>
      <c r="J504" s="57"/>
      <c r="K504" s="57"/>
      <c r="L504" s="57">
        <f>SUM(K505:K507)</f>
        <v>309.61700000000002</v>
      </c>
      <c r="M504" s="58">
        <v>309.61700000000002</v>
      </c>
      <c r="N504" s="59"/>
      <c r="O504" s="73">
        <f>+ROUND(M504*N504,2)</f>
        <v>0</v>
      </c>
    </row>
    <row r="505" spans="1:15" s="8" customFormat="1" x14ac:dyDescent="0.3">
      <c r="A505" s="52">
        <v>11582</v>
      </c>
      <c r="B505" s="53"/>
      <c r="C505" s="54"/>
      <c r="D505" s="76" t="s">
        <v>1103</v>
      </c>
      <c r="E505" s="63"/>
      <c r="F505" s="57">
        <v>1</v>
      </c>
      <c r="G505" s="57">
        <v>78.94</v>
      </c>
      <c r="H505" s="57"/>
      <c r="I505" s="57">
        <v>2.5</v>
      </c>
      <c r="J505" s="57"/>
      <c r="K505" s="57">
        <f t="shared" ref="K505:K507" si="68">PRODUCT(F505:I505)</f>
        <v>197.35</v>
      </c>
      <c r="L505" s="57"/>
      <c r="M505" s="58"/>
      <c r="N505" s="59"/>
      <c r="O505" s="73"/>
    </row>
    <row r="506" spans="1:15" s="8" customFormat="1" x14ac:dyDescent="0.3">
      <c r="A506" s="52">
        <v>11583</v>
      </c>
      <c r="B506" s="53"/>
      <c r="C506" s="54"/>
      <c r="D506" s="76" t="s">
        <v>1104</v>
      </c>
      <c r="E506" s="63"/>
      <c r="F506" s="57">
        <v>2</v>
      </c>
      <c r="G506" s="57">
        <v>17.728999999999999</v>
      </c>
      <c r="H506" s="57"/>
      <c r="I506" s="57">
        <v>0.5</v>
      </c>
      <c r="J506" s="57"/>
      <c r="K506" s="57">
        <f t="shared" si="68"/>
        <v>17.728999999999999</v>
      </c>
      <c r="L506" s="57"/>
      <c r="M506" s="58"/>
      <c r="N506" s="59"/>
      <c r="O506" s="73"/>
    </row>
    <row r="507" spans="1:15" s="8" customFormat="1" x14ac:dyDescent="0.3">
      <c r="A507" s="52">
        <v>11584</v>
      </c>
      <c r="B507" s="53"/>
      <c r="C507" s="54"/>
      <c r="D507" s="76" t="s">
        <v>1105</v>
      </c>
      <c r="E507" s="63"/>
      <c r="F507" s="57">
        <v>2</v>
      </c>
      <c r="G507" s="57">
        <v>47.268999999999998</v>
      </c>
      <c r="H507" s="57"/>
      <c r="I507" s="57"/>
      <c r="J507" s="57"/>
      <c r="K507" s="57">
        <f t="shared" si="68"/>
        <v>94.537999999999997</v>
      </c>
      <c r="L507" s="57"/>
      <c r="M507" s="58"/>
      <c r="N507" s="59"/>
      <c r="O507" s="73"/>
    </row>
    <row r="508" spans="1:15" s="8" customFormat="1" ht="57.6" x14ac:dyDescent="0.3">
      <c r="A508" s="52">
        <v>11585</v>
      </c>
      <c r="B508" s="53"/>
      <c r="C508" s="54"/>
      <c r="D508" s="60" t="s">
        <v>1106</v>
      </c>
      <c r="E508" s="63" t="s">
        <v>36</v>
      </c>
      <c r="F508" s="57"/>
      <c r="G508" s="57"/>
      <c r="H508" s="57"/>
      <c r="I508" s="57"/>
      <c r="J508" s="57"/>
      <c r="K508" s="57"/>
      <c r="L508" s="57">
        <f>SUM(K509)</f>
        <v>38.765999999999998</v>
      </c>
      <c r="M508" s="58">
        <v>38.765999999999998</v>
      </c>
      <c r="N508" s="59"/>
      <c r="O508" s="73">
        <f>+ROUND(M508*N508,2)</f>
        <v>0</v>
      </c>
    </row>
    <row r="509" spans="1:15" s="8" customFormat="1" x14ac:dyDescent="0.3">
      <c r="A509" s="52">
        <v>11586</v>
      </c>
      <c r="B509" s="53"/>
      <c r="C509" s="54"/>
      <c r="D509" s="76" t="s">
        <v>1636</v>
      </c>
      <c r="E509" s="63"/>
      <c r="F509" s="57">
        <v>1</v>
      </c>
      <c r="G509" s="57">
        <v>38.765999999999998</v>
      </c>
      <c r="H509" s="57"/>
      <c r="I509" s="57"/>
      <c r="J509" s="57"/>
      <c r="K509" s="57">
        <f>PRODUCT(F509:I509)</f>
        <v>38.765999999999998</v>
      </c>
      <c r="L509" s="57"/>
      <c r="M509" s="58"/>
      <c r="N509" s="59"/>
      <c r="O509" s="73"/>
    </row>
    <row r="510" spans="1:15" s="8" customFormat="1" ht="57.6" x14ac:dyDescent="0.3">
      <c r="A510" s="52">
        <v>11587</v>
      </c>
      <c r="B510" s="53"/>
      <c r="C510" s="54"/>
      <c r="D510" s="60" t="s">
        <v>1107</v>
      </c>
      <c r="E510" s="63" t="s">
        <v>36</v>
      </c>
      <c r="F510" s="57"/>
      <c r="G510" s="57"/>
      <c r="H510" s="57"/>
      <c r="I510" s="57"/>
      <c r="J510" s="57"/>
      <c r="K510" s="57"/>
      <c r="L510" s="57">
        <f>SUM(K511)</f>
        <v>221.90700000000001</v>
      </c>
      <c r="M510" s="58">
        <v>221.90700000000001</v>
      </c>
      <c r="N510" s="59"/>
      <c r="O510" s="73">
        <f>+ROUND(M510*N510,2)</f>
        <v>0</v>
      </c>
    </row>
    <row r="511" spans="1:15" s="8" customFormat="1" x14ac:dyDescent="0.3">
      <c r="A511" s="52">
        <v>11588</v>
      </c>
      <c r="B511" s="53"/>
      <c r="C511" s="54"/>
      <c r="D511" s="76" t="s">
        <v>1636</v>
      </c>
      <c r="E511" s="63"/>
      <c r="F511" s="57">
        <v>1</v>
      </c>
      <c r="G511" s="57">
        <v>221.90700000000001</v>
      </c>
      <c r="H511" s="57"/>
      <c r="I511" s="57"/>
      <c r="J511" s="57"/>
      <c r="K511" s="57">
        <f>PRODUCT(F511:I511)</f>
        <v>221.90700000000001</v>
      </c>
      <c r="L511" s="57"/>
      <c r="M511" s="58"/>
      <c r="N511" s="59"/>
      <c r="O511" s="73"/>
    </row>
    <row r="512" spans="1:15" s="8" customFormat="1" ht="43.2" x14ac:dyDescent="0.3">
      <c r="A512" s="52">
        <v>11589</v>
      </c>
      <c r="B512" s="53"/>
      <c r="C512" s="54"/>
      <c r="D512" s="60" t="s">
        <v>1108</v>
      </c>
      <c r="E512" s="63" t="s">
        <v>36</v>
      </c>
      <c r="F512" s="57"/>
      <c r="G512" s="57"/>
      <c r="H512" s="57"/>
      <c r="I512" s="57"/>
      <c r="J512" s="57"/>
      <c r="K512" s="57"/>
      <c r="L512" s="57">
        <f>SUM(K513:K514)</f>
        <v>101.14999999999999</v>
      </c>
      <c r="M512" s="58">
        <v>101.15</v>
      </c>
      <c r="N512" s="59"/>
      <c r="O512" s="73">
        <f>+ROUND(M512*N512,2)</f>
        <v>0</v>
      </c>
    </row>
    <row r="513" spans="1:15" s="8" customFormat="1" x14ac:dyDescent="0.3">
      <c r="A513" s="52">
        <v>11590</v>
      </c>
      <c r="B513" s="53"/>
      <c r="C513" s="54"/>
      <c r="D513" s="76" t="s">
        <v>1639</v>
      </c>
      <c r="E513" s="63"/>
      <c r="F513" s="57">
        <v>2</v>
      </c>
      <c r="G513" s="57">
        <v>3.2</v>
      </c>
      <c r="H513" s="57"/>
      <c r="I513" s="57">
        <v>4.25</v>
      </c>
      <c r="J513" s="57"/>
      <c r="K513" s="57">
        <f>PRODUCT(F513:I513)</f>
        <v>27.200000000000003</v>
      </c>
      <c r="L513" s="57"/>
      <c r="M513" s="58"/>
      <c r="N513" s="59"/>
      <c r="O513" s="73"/>
    </row>
    <row r="514" spans="1:15" s="8" customFormat="1" x14ac:dyDescent="0.3">
      <c r="A514" s="52">
        <v>11591</v>
      </c>
      <c r="B514" s="53"/>
      <c r="C514" s="54"/>
      <c r="D514" s="76" t="s">
        <v>1640</v>
      </c>
      <c r="E514" s="63"/>
      <c r="F514" s="57">
        <v>1</v>
      </c>
      <c r="G514" s="57">
        <v>17.399999999999999</v>
      </c>
      <c r="H514" s="57"/>
      <c r="I514" s="57">
        <v>4.25</v>
      </c>
      <c r="J514" s="57"/>
      <c r="K514" s="57">
        <f>PRODUCT(F514:I514)</f>
        <v>73.949999999999989</v>
      </c>
      <c r="L514" s="57"/>
      <c r="M514" s="58"/>
      <c r="N514" s="59"/>
      <c r="O514" s="73"/>
    </row>
    <row r="515" spans="1:15" s="8" customFormat="1" ht="57.6" x14ac:dyDescent="0.3">
      <c r="A515" s="52">
        <v>11592</v>
      </c>
      <c r="B515" s="53"/>
      <c r="C515" s="54"/>
      <c r="D515" s="60" t="s">
        <v>1111</v>
      </c>
      <c r="E515" s="63" t="s">
        <v>36</v>
      </c>
      <c r="F515" s="57"/>
      <c r="G515" s="57"/>
      <c r="H515" s="57"/>
      <c r="I515" s="57"/>
      <c r="J515" s="57"/>
      <c r="K515" s="57"/>
      <c r="L515" s="57">
        <f>SUM(K516:K517)</f>
        <v>18.487499999999997</v>
      </c>
      <c r="M515" s="58">
        <v>18.488</v>
      </c>
      <c r="N515" s="59"/>
      <c r="O515" s="73">
        <f>+ROUND(M515*N515,2)</f>
        <v>0</v>
      </c>
    </row>
    <row r="516" spans="1:15" s="8" customFormat="1" x14ac:dyDescent="0.3">
      <c r="A516" s="52">
        <v>11593</v>
      </c>
      <c r="B516" s="53"/>
      <c r="C516" s="54"/>
      <c r="D516" s="76" t="s">
        <v>1112</v>
      </c>
      <c r="E516" s="63"/>
      <c r="F516" s="57">
        <v>1</v>
      </c>
      <c r="G516" s="57">
        <v>7.25</v>
      </c>
      <c r="H516" s="57"/>
      <c r="I516" s="57">
        <v>2.0499999999999998</v>
      </c>
      <c r="J516" s="57"/>
      <c r="K516" s="57">
        <f>PRODUCT(F516:I516)</f>
        <v>14.862499999999999</v>
      </c>
      <c r="L516" s="57"/>
      <c r="M516" s="58"/>
      <c r="N516" s="59"/>
      <c r="O516" s="73"/>
    </row>
    <row r="517" spans="1:15" s="8" customFormat="1" x14ac:dyDescent="0.3">
      <c r="A517" s="52">
        <v>11594</v>
      </c>
      <c r="B517" s="53"/>
      <c r="C517" s="54"/>
      <c r="D517" s="76" t="s">
        <v>1113</v>
      </c>
      <c r="E517" s="63"/>
      <c r="F517" s="57">
        <v>1</v>
      </c>
      <c r="G517" s="57">
        <f>0.5*7.25</f>
        <v>3.625</v>
      </c>
      <c r="H517" s="57"/>
      <c r="I517" s="57"/>
      <c r="J517" s="57"/>
      <c r="K517" s="57">
        <f>PRODUCT(F517:I517)</f>
        <v>3.625</v>
      </c>
      <c r="L517" s="57"/>
      <c r="M517" s="58"/>
      <c r="N517" s="59"/>
      <c r="O517" s="73"/>
    </row>
    <row r="518" spans="1:15" s="8" customFormat="1" ht="72" x14ac:dyDescent="0.3">
      <c r="A518" s="52">
        <v>11595</v>
      </c>
      <c r="B518" s="53"/>
      <c r="C518" s="54"/>
      <c r="D518" s="60" t="s">
        <v>1551</v>
      </c>
      <c r="E518" s="63" t="s">
        <v>89</v>
      </c>
      <c r="F518" s="57">
        <v>1</v>
      </c>
      <c r="G518" s="57"/>
      <c r="H518" s="57"/>
      <c r="I518" s="57"/>
      <c r="J518" s="57">
        <f t="shared" ref="J518:J522" si="69">PRODUCT(F518:I518)</f>
        <v>1</v>
      </c>
      <c r="K518" s="57"/>
      <c r="L518" s="57">
        <f t="shared" ref="L518:L522" si="70">+J518</f>
        <v>1</v>
      </c>
      <c r="M518" s="58">
        <v>1</v>
      </c>
      <c r="N518" s="59"/>
      <c r="O518" s="73">
        <f t="shared" ref="O518:O522" si="71">+ROUND(M518*N518,2)</f>
        <v>0</v>
      </c>
    </row>
    <row r="519" spans="1:15" s="8" customFormat="1" ht="72" x14ac:dyDescent="0.3">
      <c r="A519" s="52">
        <v>11596</v>
      </c>
      <c r="B519" s="53"/>
      <c r="C519" s="54"/>
      <c r="D519" s="75" t="s">
        <v>1117</v>
      </c>
      <c r="E519" s="63" t="s">
        <v>36</v>
      </c>
      <c r="F519" s="57">
        <v>1</v>
      </c>
      <c r="G519" s="57">
        <v>10.195</v>
      </c>
      <c r="H519" s="57"/>
      <c r="I519" s="57">
        <v>2</v>
      </c>
      <c r="J519" s="57">
        <f t="shared" si="69"/>
        <v>20.39</v>
      </c>
      <c r="K519" s="57"/>
      <c r="L519" s="57">
        <f t="shared" si="70"/>
        <v>20.39</v>
      </c>
      <c r="M519" s="58">
        <v>20.39</v>
      </c>
      <c r="N519" s="59"/>
      <c r="O519" s="73">
        <f t="shared" si="71"/>
        <v>0</v>
      </c>
    </row>
    <row r="520" spans="1:15" s="8" customFormat="1" ht="43.2" x14ac:dyDescent="0.3">
      <c r="A520" s="52">
        <v>11597</v>
      </c>
      <c r="B520" s="53"/>
      <c r="C520" s="54"/>
      <c r="D520" s="75" t="s">
        <v>1119</v>
      </c>
      <c r="E520" s="63" t="s">
        <v>36</v>
      </c>
      <c r="F520" s="57">
        <v>1</v>
      </c>
      <c r="G520" s="57">
        <v>13.86</v>
      </c>
      <c r="H520" s="57"/>
      <c r="I520" s="57"/>
      <c r="J520" s="57">
        <f t="shared" si="69"/>
        <v>13.86</v>
      </c>
      <c r="K520" s="57"/>
      <c r="L520" s="57">
        <f t="shared" si="70"/>
        <v>13.86</v>
      </c>
      <c r="M520" s="58">
        <v>13.86</v>
      </c>
      <c r="N520" s="59"/>
      <c r="O520" s="73">
        <f t="shared" si="71"/>
        <v>0</v>
      </c>
    </row>
    <row r="521" spans="1:15" s="8" customFormat="1" ht="57.6" x14ac:dyDescent="0.3">
      <c r="A521" s="52">
        <v>11598</v>
      </c>
      <c r="B521" s="53"/>
      <c r="C521" s="54"/>
      <c r="D521" s="60" t="s">
        <v>1121</v>
      </c>
      <c r="E521" s="63" t="s">
        <v>84</v>
      </c>
      <c r="F521" s="57">
        <v>1</v>
      </c>
      <c r="G521" s="57">
        <v>23.254000000000001</v>
      </c>
      <c r="H521" s="57"/>
      <c r="I521" s="57"/>
      <c r="J521" s="57">
        <f t="shared" si="69"/>
        <v>23.254000000000001</v>
      </c>
      <c r="K521" s="57"/>
      <c r="L521" s="57">
        <f t="shared" si="70"/>
        <v>23.254000000000001</v>
      </c>
      <c r="M521" s="58">
        <v>23.254000000000001</v>
      </c>
      <c r="N521" s="59"/>
      <c r="O521" s="73">
        <f t="shared" si="71"/>
        <v>0</v>
      </c>
    </row>
    <row r="522" spans="1:15" s="8" customFormat="1" ht="43.2" x14ac:dyDescent="0.3">
      <c r="A522" s="52">
        <v>11599</v>
      </c>
      <c r="B522" s="53"/>
      <c r="C522" s="54"/>
      <c r="D522" s="75" t="s">
        <v>1123</v>
      </c>
      <c r="E522" s="63" t="s">
        <v>84</v>
      </c>
      <c r="F522" s="57">
        <v>1</v>
      </c>
      <c r="G522" s="57">
        <v>22.888000000000002</v>
      </c>
      <c r="H522" s="57"/>
      <c r="I522" s="57"/>
      <c r="J522" s="57">
        <f t="shared" si="69"/>
        <v>22.888000000000002</v>
      </c>
      <c r="K522" s="57"/>
      <c r="L522" s="57">
        <f t="shared" si="70"/>
        <v>22.888000000000002</v>
      </c>
      <c r="M522" s="58">
        <v>22.888000000000002</v>
      </c>
      <c r="N522" s="59"/>
      <c r="O522" s="73">
        <f t="shared" si="71"/>
        <v>0</v>
      </c>
    </row>
    <row r="523" spans="1:15" s="8" customFormat="1" x14ac:dyDescent="0.3">
      <c r="A523" s="52">
        <v>11732</v>
      </c>
      <c r="B523" s="53" t="s">
        <v>21</v>
      </c>
      <c r="C523" s="54" t="s">
        <v>1687</v>
      </c>
      <c r="D523" s="55" t="s">
        <v>1688</v>
      </c>
      <c r="E523" s="56"/>
      <c r="F523" s="57"/>
      <c r="G523" s="57"/>
      <c r="H523" s="57"/>
      <c r="I523" s="57"/>
      <c r="J523" s="57"/>
      <c r="K523" s="57"/>
      <c r="L523" s="57"/>
      <c r="M523" s="58"/>
      <c r="N523" s="59"/>
      <c r="O523" s="59"/>
    </row>
    <row r="524" spans="1:15" s="8" customFormat="1" x14ac:dyDescent="0.3">
      <c r="A524" s="52">
        <v>11733</v>
      </c>
      <c r="B524" s="53" t="s">
        <v>21</v>
      </c>
      <c r="C524" s="54" t="s">
        <v>1689</v>
      </c>
      <c r="D524" s="55" t="s">
        <v>775</v>
      </c>
      <c r="E524" s="56"/>
      <c r="F524" s="57"/>
      <c r="G524" s="57"/>
      <c r="H524" s="57"/>
      <c r="I524" s="57"/>
      <c r="J524" s="57"/>
      <c r="K524" s="57"/>
      <c r="L524" s="57"/>
      <c r="M524" s="58"/>
      <c r="N524" s="59"/>
      <c r="O524" s="59"/>
    </row>
    <row r="525" spans="1:15" s="8" customFormat="1" ht="43.2" x14ac:dyDescent="0.3">
      <c r="A525" s="52">
        <v>11734</v>
      </c>
      <c r="B525" s="53"/>
      <c r="C525" s="54"/>
      <c r="D525" s="60" t="s">
        <v>239</v>
      </c>
      <c r="E525" s="63" t="s">
        <v>36</v>
      </c>
      <c r="F525" s="57">
        <v>1</v>
      </c>
      <c r="G525" s="57">
        <v>53.515999999999998</v>
      </c>
      <c r="H525" s="57">
        <v>8.673</v>
      </c>
      <c r="I525" s="57"/>
      <c r="J525" s="57">
        <f>PRODUCT(F525:I525)</f>
        <v>464.14426800000001</v>
      </c>
      <c r="K525" s="57"/>
      <c r="L525" s="57">
        <f>+J525</f>
        <v>464.14426800000001</v>
      </c>
      <c r="M525" s="58">
        <v>464.14400000000001</v>
      </c>
      <c r="N525" s="59"/>
      <c r="O525" s="73">
        <f>+ROUND(M525*N525,2)</f>
        <v>0</v>
      </c>
    </row>
    <row r="526" spans="1:15" s="8" customFormat="1" ht="115.2" x14ac:dyDescent="0.3">
      <c r="A526" s="52">
        <v>11735</v>
      </c>
      <c r="B526" s="53"/>
      <c r="C526" s="54"/>
      <c r="D526" s="60" t="s">
        <v>1222</v>
      </c>
      <c r="E526" s="63" t="s">
        <v>36</v>
      </c>
      <c r="F526" s="57"/>
      <c r="G526" s="57"/>
      <c r="H526" s="57"/>
      <c r="I526" s="57"/>
      <c r="J526" s="57"/>
      <c r="K526" s="57"/>
      <c r="L526" s="57">
        <f>SUM(J527:J529)</f>
        <v>36.904800000000002</v>
      </c>
      <c r="M526" s="58">
        <v>36.905000000000001</v>
      </c>
      <c r="N526" s="59"/>
      <c r="O526" s="73">
        <f>+ROUND(M526*N526,2)</f>
        <v>0</v>
      </c>
    </row>
    <row r="527" spans="1:15" s="8" customFormat="1" x14ac:dyDescent="0.3">
      <c r="A527" s="52">
        <v>11736</v>
      </c>
      <c r="B527" s="53"/>
      <c r="C527" s="54"/>
      <c r="D527" s="74" t="s">
        <v>1224</v>
      </c>
      <c r="E527" s="63"/>
      <c r="F527" s="57">
        <v>1</v>
      </c>
      <c r="G527" s="57">
        <v>6.4139999999999997</v>
      </c>
      <c r="H527" s="57"/>
      <c r="I527" s="57">
        <v>3.2</v>
      </c>
      <c r="J527" s="57">
        <f t="shared" ref="J527:J533" si="72">PRODUCT(F527:I527)</f>
        <v>20.524799999999999</v>
      </c>
      <c r="K527" s="57"/>
      <c r="L527" s="57"/>
      <c r="M527" s="58"/>
      <c r="N527" s="59"/>
      <c r="O527" s="73"/>
    </row>
    <row r="528" spans="1:15" s="8" customFormat="1" x14ac:dyDescent="0.3">
      <c r="A528" s="52">
        <v>11737</v>
      </c>
      <c r="B528" s="53"/>
      <c r="C528" s="54"/>
      <c r="D528" s="74" t="s">
        <v>1690</v>
      </c>
      <c r="E528" s="63"/>
      <c r="F528" s="57">
        <v>1</v>
      </c>
      <c r="G528" s="57">
        <v>1.8</v>
      </c>
      <c r="H528" s="57"/>
      <c r="I528" s="57">
        <v>2.1</v>
      </c>
      <c r="J528" s="57">
        <f t="shared" si="72"/>
        <v>3.7800000000000002</v>
      </c>
      <c r="K528" s="57"/>
      <c r="L528" s="57"/>
      <c r="M528" s="58"/>
      <c r="N528" s="59"/>
      <c r="O528" s="73"/>
    </row>
    <row r="529" spans="1:15" s="8" customFormat="1" x14ac:dyDescent="0.3">
      <c r="A529" s="52">
        <v>11738</v>
      </c>
      <c r="B529" s="53"/>
      <c r="C529" s="54"/>
      <c r="D529" s="74" t="s">
        <v>1691</v>
      </c>
      <c r="E529" s="63"/>
      <c r="F529" s="57">
        <v>1</v>
      </c>
      <c r="G529" s="57">
        <v>2.1</v>
      </c>
      <c r="H529" s="57"/>
      <c r="I529" s="57">
        <v>6</v>
      </c>
      <c r="J529" s="57">
        <f t="shared" si="72"/>
        <v>12.600000000000001</v>
      </c>
      <c r="K529" s="57"/>
      <c r="L529" s="57"/>
      <c r="M529" s="66"/>
      <c r="N529" s="67"/>
      <c r="O529" s="67"/>
    </row>
    <row r="530" spans="1:15" s="8" customFormat="1" ht="57.6" x14ac:dyDescent="0.3">
      <c r="A530" s="52">
        <v>11739</v>
      </c>
      <c r="B530" s="53"/>
      <c r="C530" s="54"/>
      <c r="D530" s="60" t="s">
        <v>1227</v>
      </c>
      <c r="E530" s="63" t="s">
        <v>36</v>
      </c>
      <c r="F530" s="57"/>
      <c r="G530" s="57"/>
      <c r="H530" s="57"/>
      <c r="I530" s="57"/>
      <c r="J530" s="57"/>
      <c r="K530" s="57"/>
      <c r="L530" s="57">
        <f>SUM(K531:K532)</f>
        <v>263.2</v>
      </c>
      <c r="M530" s="58">
        <v>263.2</v>
      </c>
      <c r="N530" s="59"/>
      <c r="O530" s="73">
        <f>+ROUND(M530*N530,2)</f>
        <v>0</v>
      </c>
    </row>
    <row r="531" spans="1:15" s="8" customFormat="1" x14ac:dyDescent="0.3">
      <c r="A531" s="52">
        <v>11740</v>
      </c>
      <c r="B531" s="53"/>
      <c r="C531" s="54"/>
      <c r="D531" s="74" t="s">
        <v>1274</v>
      </c>
      <c r="E531" s="63"/>
      <c r="F531" s="57">
        <v>1</v>
      </c>
      <c r="G531" s="57">
        <v>28.9</v>
      </c>
      <c r="H531" s="57"/>
      <c r="I531" s="57">
        <v>4</v>
      </c>
      <c r="J531" s="57"/>
      <c r="K531" s="57">
        <f>PRODUCT(F531:I531)</f>
        <v>115.6</v>
      </c>
      <c r="L531" s="57"/>
      <c r="M531" s="58"/>
      <c r="N531" s="59"/>
      <c r="O531" s="73"/>
    </row>
    <row r="532" spans="1:15" s="8" customFormat="1" x14ac:dyDescent="0.3">
      <c r="A532" s="52">
        <v>11741</v>
      </c>
      <c r="B532" s="53"/>
      <c r="C532" s="54"/>
      <c r="D532" s="74" t="s">
        <v>1692</v>
      </c>
      <c r="E532" s="63"/>
      <c r="F532" s="57">
        <v>1</v>
      </c>
      <c r="G532" s="57">
        <f>28.9+8</f>
        <v>36.9</v>
      </c>
      <c r="H532" s="57"/>
      <c r="I532" s="57">
        <v>4</v>
      </c>
      <c r="J532" s="57"/>
      <c r="K532" s="57">
        <f>PRODUCT(F532:I532)</f>
        <v>147.6</v>
      </c>
      <c r="L532" s="57"/>
      <c r="M532" s="58"/>
      <c r="N532" s="59"/>
      <c r="O532" s="73"/>
    </row>
    <row r="533" spans="1:15" s="8" customFormat="1" ht="115.2" x14ac:dyDescent="0.3">
      <c r="A533" s="52">
        <v>11742</v>
      </c>
      <c r="B533" s="53"/>
      <c r="C533" s="54"/>
      <c r="D533" s="60" t="s">
        <v>46</v>
      </c>
      <c r="E533" s="63" t="s">
        <v>36</v>
      </c>
      <c r="F533" s="57">
        <v>1</v>
      </c>
      <c r="G533" s="57">
        <v>53.515999999999998</v>
      </c>
      <c r="H533" s="57">
        <v>8.673</v>
      </c>
      <c r="I533" s="57"/>
      <c r="J533" s="57">
        <f t="shared" si="72"/>
        <v>464.14426800000001</v>
      </c>
      <c r="K533" s="57"/>
      <c r="L533" s="57">
        <f>+J533</f>
        <v>464.14426800000001</v>
      </c>
      <c r="M533" s="58">
        <v>464.14400000000001</v>
      </c>
      <c r="N533" s="59"/>
      <c r="O533" s="73">
        <f>+ROUND(M533*N533,2)</f>
        <v>0</v>
      </c>
    </row>
    <row r="534" spans="1:15" s="8" customFormat="1" x14ac:dyDescent="0.3">
      <c r="A534" s="52">
        <v>11799</v>
      </c>
      <c r="B534" s="53" t="s">
        <v>21</v>
      </c>
      <c r="C534" s="61" t="s">
        <v>1714</v>
      </c>
      <c r="D534" s="62" t="s">
        <v>1715</v>
      </c>
      <c r="E534" s="63"/>
      <c r="F534" s="86"/>
      <c r="G534" s="64"/>
      <c r="H534" s="64"/>
      <c r="I534" s="64"/>
      <c r="J534" s="64"/>
      <c r="K534" s="65">
        <f>SUM(O534:O1024)</f>
        <v>0</v>
      </c>
      <c r="L534" s="64"/>
      <c r="M534" s="66"/>
      <c r="N534" s="67"/>
      <c r="O534" s="67"/>
    </row>
    <row r="535" spans="1:15" s="8" customFormat="1" x14ac:dyDescent="0.3">
      <c r="A535" s="52">
        <v>11800</v>
      </c>
      <c r="B535" s="53" t="s">
        <v>21</v>
      </c>
      <c r="C535" s="54" t="s">
        <v>1716</v>
      </c>
      <c r="D535" s="99" t="s">
        <v>1717</v>
      </c>
      <c r="E535" s="96"/>
      <c r="F535" s="98"/>
      <c r="G535" s="57"/>
      <c r="H535" s="57"/>
      <c r="I535" s="57"/>
      <c r="J535" s="57"/>
      <c r="K535" s="57"/>
      <c r="L535" s="57"/>
      <c r="M535" s="58"/>
      <c r="N535" s="59"/>
      <c r="O535" s="59"/>
    </row>
    <row r="536" spans="1:15" s="8" customFormat="1" x14ac:dyDescent="0.3">
      <c r="A536" s="52">
        <v>11801</v>
      </c>
      <c r="B536" s="53" t="s">
        <v>21</v>
      </c>
      <c r="C536" s="54" t="s">
        <v>1718</v>
      </c>
      <c r="D536" s="55" t="s">
        <v>430</v>
      </c>
      <c r="E536" s="96"/>
      <c r="F536" s="98"/>
      <c r="G536" s="57"/>
      <c r="H536" s="57"/>
      <c r="I536" s="57"/>
      <c r="J536" s="57"/>
      <c r="K536" s="57"/>
      <c r="L536" s="57"/>
      <c r="M536" s="58"/>
      <c r="N536" s="59"/>
      <c r="O536" s="59"/>
    </row>
    <row r="537" spans="1:15" s="8" customFormat="1" x14ac:dyDescent="0.3">
      <c r="A537" s="52">
        <v>11802</v>
      </c>
      <c r="B537" s="53" t="s">
        <v>21</v>
      </c>
      <c r="C537" s="54" t="s">
        <v>1719</v>
      </c>
      <c r="D537" s="55" t="s">
        <v>33</v>
      </c>
      <c r="E537" s="63"/>
      <c r="F537" s="57"/>
      <c r="G537" s="57"/>
      <c r="H537" s="57"/>
      <c r="I537" s="57"/>
      <c r="J537" s="57"/>
      <c r="K537" s="57"/>
      <c r="L537" s="57"/>
      <c r="M537" s="66"/>
      <c r="N537" s="67"/>
      <c r="O537" s="67"/>
    </row>
    <row r="538" spans="1:15" s="8" customFormat="1" ht="57.6" collapsed="1" x14ac:dyDescent="0.3">
      <c r="A538" s="52">
        <v>11803</v>
      </c>
      <c r="B538" s="53" t="s">
        <v>21</v>
      </c>
      <c r="C538" s="72" t="s">
        <v>1720</v>
      </c>
      <c r="D538" s="60" t="s">
        <v>1721</v>
      </c>
      <c r="E538" s="63" t="s">
        <v>36</v>
      </c>
      <c r="F538" s="57"/>
      <c r="G538" s="57"/>
      <c r="H538" s="57"/>
      <c r="I538" s="57"/>
      <c r="J538" s="57"/>
      <c r="K538" s="57"/>
      <c r="L538" s="57">
        <f>SUM(J539:J542)</f>
        <v>115.73279999999998</v>
      </c>
      <c r="M538" s="58">
        <v>115.733</v>
      </c>
      <c r="N538" s="59"/>
      <c r="O538" s="73">
        <f>+ROUND(M538*N538,2)</f>
        <v>0</v>
      </c>
    </row>
    <row r="539" spans="1:15" s="8" customFormat="1" ht="17.25" customHeight="1" x14ac:dyDescent="0.3">
      <c r="A539" s="52">
        <v>11804</v>
      </c>
      <c r="B539" s="53"/>
      <c r="C539" s="54"/>
      <c r="D539" s="74" t="s">
        <v>1722</v>
      </c>
      <c r="E539" s="63"/>
      <c r="F539" s="57">
        <v>1</v>
      </c>
      <c r="G539" s="57">
        <f>3.4+4.637</f>
        <v>8.036999999999999</v>
      </c>
      <c r="H539" s="57"/>
      <c r="I539" s="57">
        <v>3.6</v>
      </c>
      <c r="J539" s="57">
        <f t="shared" ref="J539:J542" si="73">PRODUCT(F539:I539)</f>
        <v>28.933199999999996</v>
      </c>
      <c r="K539" s="57"/>
      <c r="L539" s="57"/>
      <c r="M539" s="66"/>
      <c r="N539" s="67"/>
      <c r="O539" s="67"/>
    </row>
    <row r="540" spans="1:15" s="8" customFormat="1" x14ac:dyDescent="0.3">
      <c r="A540" s="52">
        <v>11805</v>
      </c>
      <c r="B540" s="53"/>
      <c r="C540" s="54"/>
      <c r="D540" s="74" t="s">
        <v>1723</v>
      </c>
      <c r="E540" s="63"/>
      <c r="F540" s="57">
        <v>1</v>
      </c>
      <c r="G540" s="57">
        <f t="shared" ref="G540:G542" si="74">3.4+4.637</f>
        <v>8.036999999999999</v>
      </c>
      <c r="H540" s="57"/>
      <c r="I540" s="57">
        <v>3.6</v>
      </c>
      <c r="J540" s="57">
        <f t="shared" si="73"/>
        <v>28.933199999999996</v>
      </c>
      <c r="K540" s="57"/>
      <c r="L540" s="57"/>
      <c r="M540" s="66"/>
      <c r="N540" s="67"/>
      <c r="O540" s="67"/>
    </row>
    <row r="541" spans="1:15" s="8" customFormat="1" x14ac:dyDescent="0.3">
      <c r="A541" s="52">
        <v>11806</v>
      </c>
      <c r="B541" s="53"/>
      <c r="C541" s="54"/>
      <c r="D541" s="74" t="s">
        <v>1724</v>
      </c>
      <c r="E541" s="63"/>
      <c r="F541" s="57">
        <v>1</v>
      </c>
      <c r="G541" s="57">
        <f t="shared" si="74"/>
        <v>8.036999999999999</v>
      </c>
      <c r="H541" s="57"/>
      <c r="I541" s="57">
        <v>3.6</v>
      </c>
      <c r="J541" s="57">
        <f t="shared" si="73"/>
        <v>28.933199999999996</v>
      </c>
      <c r="K541" s="57"/>
      <c r="L541" s="57"/>
      <c r="M541" s="66"/>
      <c r="N541" s="67"/>
      <c r="O541" s="67"/>
    </row>
    <row r="542" spans="1:15" s="8" customFormat="1" x14ac:dyDescent="0.3">
      <c r="A542" s="52">
        <v>11807</v>
      </c>
      <c r="B542" s="53"/>
      <c r="C542" s="54"/>
      <c r="D542" s="74" t="s">
        <v>1725</v>
      </c>
      <c r="E542" s="63"/>
      <c r="F542" s="57">
        <v>1</v>
      </c>
      <c r="G542" s="57">
        <f t="shared" si="74"/>
        <v>8.036999999999999</v>
      </c>
      <c r="H542" s="57"/>
      <c r="I542" s="57">
        <v>3.6</v>
      </c>
      <c r="J542" s="57">
        <f t="shared" si="73"/>
        <v>28.933199999999996</v>
      </c>
      <c r="K542" s="57"/>
      <c r="L542" s="57"/>
      <c r="M542" s="66"/>
      <c r="N542" s="67"/>
      <c r="O542" s="67"/>
    </row>
    <row r="543" spans="1:15" s="8" customFormat="1" ht="115.2" collapsed="1" x14ac:dyDescent="0.3">
      <c r="A543" s="52">
        <v>11808</v>
      </c>
      <c r="B543" s="53" t="s">
        <v>21</v>
      </c>
      <c r="C543" s="72" t="s">
        <v>1726</v>
      </c>
      <c r="D543" s="60" t="s">
        <v>46</v>
      </c>
      <c r="E543" s="63" t="s">
        <v>36</v>
      </c>
      <c r="F543" s="57"/>
      <c r="G543" s="57"/>
      <c r="H543" s="57"/>
      <c r="I543" s="57"/>
      <c r="J543" s="57"/>
      <c r="K543" s="57"/>
      <c r="L543" s="57">
        <f>SUM(J544:J547)</f>
        <v>120.94799999999999</v>
      </c>
      <c r="M543" s="58">
        <v>120.94799999999999</v>
      </c>
      <c r="N543" s="59"/>
      <c r="O543" s="73">
        <f>+ROUND(M543*N543,2)</f>
        <v>0</v>
      </c>
    </row>
    <row r="544" spans="1:15" s="8" customFormat="1" ht="17.25" customHeight="1" x14ac:dyDescent="0.3">
      <c r="A544" s="52">
        <v>11809</v>
      </c>
      <c r="B544" s="53"/>
      <c r="C544" s="54"/>
      <c r="D544" s="74" t="s">
        <v>1722</v>
      </c>
      <c r="E544" s="63"/>
      <c r="F544" s="57">
        <v>1</v>
      </c>
      <c r="G544" s="57">
        <v>30.236999999999998</v>
      </c>
      <c r="H544" s="57"/>
      <c r="I544" s="57"/>
      <c r="J544" s="57">
        <f t="shared" ref="J544:J547" si="75">PRODUCT(F544:I544)</f>
        <v>30.236999999999998</v>
      </c>
      <c r="K544" s="57"/>
      <c r="L544" s="57"/>
      <c r="M544" s="66"/>
      <c r="N544" s="67"/>
      <c r="O544" s="67"/>
    </row>
    <row r="545" spans="1:15" s="8" customFormat="1" x14ac:dyDescent="0.3">
      <c r="A545" s="52">
        <v>11810</v>
      </c>
      <c r="B545" s="53"/>
      <c r="C545" s="54"/>
      <c r="D545" s="74" t="s">
        <v>1723</v>
      </c>
      <c r="E545" s="63"/>
      <c r="F545" s="57">
        <v>1</v>
      </c>
      <c r="G545" s="57">
        <v>30.236999999999998</v>
      </c>
      <c r="H545" s="57"/>
      <c r="I545" s="57"/>
      <c r="J545" s="57">
        <f t="shared" si="75"/>
        <v>30.236999999999998</v>
      </c>
      <c r="K545" s="57"/>
      <c r="L545" s="57"/>
      <c r="M545" s="66"/>
      <c r="N545" s="67"/>
      <c r="O545" s="67"/>
    </row>
    <row r="546" spans="1:15" s="8" customFormat="1" x14ac:dyDescent="0.3">
      <c r="A546" s="52">
        <v>11811</v>
      </c>
      <c r="B546" s="53"/>
      <c r="C546" s="54"/>
      <c r="D546" s="74" t="s">
        <v>1724</v>
      </c>
      <c r="E546" s="63"/>
      <c r="F546" s="57">
        <v>1</v>
      </c>
      <c r="G546" s="57">
        <v>30.236999999999998</v>
      </c>
      <c r="H546" s="57"/>
      <c r="I546" s="57"/>
      <c r="J546" s="57">
        <f t="shared" si="75"/>
        <v>30.236999999999998</v>
      </c>
      <c r="K546" s="57"/>
      <c r="L546" s="57"/>
      <c r="M546" s="66"/>
      <c r="N546" s="67"/>
      <c r="O546" s="67"/>
    </row>
    <row r="547" spans="1:15" s="8" customFormat="1" x14ac:dyDescent="0.3">
      <c r="A547" s="52">
        <v>11812</v>
      </c>
      <c r="B547" s="53"/>
      <c r="C547" s="54"/>
      <c r="D547" s="74" t="s">
        <v>1725</v>
      </c>
      <c r="E547" s="63"/>
      <c r="F547" s="57">
        <v>1</v>
      </c>
      <c r="G547" s="57">
        <v>30.236999999999998</v>
      </c>
      <c r="H547" s="57"/>
      <c r="I547" s="57"/>
      <c r="J547" s="57">
        <f t="shared" si="75"/>
        <v>30.236999999999998</v>
      </c>
      <c r="K547" s="57"/>
      <c r="L547" s="57"/>
      <c r="M547" s="66"/>
      <c r="N547" s="67"/>
      <c r="O547" s="67"/>
    </row>
    <row r="548" spans="1:15" s="8" customFormat="1" x14ac:dyDescent="0.3">
      <c r="A548" s="52">
        <v>11872</v>
      </c>
      <c r="B548" s="53" t="s">
        <v>21</v>
      </c>
      <c r="C548" s="54" t="s">
        <v>1740</v>
      </c>
      <c r="D548" s="55" t="s">
        <v>974</v>
      </c>
      <c r="E548" s="96"/>
      <c r="F548" s="98"/>
      <c r="G548" s="57"/>
      <c r="H548" s="57"/>
      <c r="I548" s="57"/>
      <c r="J548" s="57"/>
      <c r="K548" s="57"/>
      <c r="L548" s="57"/>
      <c r="M548" s="58"/>
      <c r="N548" s="59"/>
      <c r="O548" s="59"/>
    </row>
    <row r="549" spans="1:15" s="8" customFormat="1" x14ac:dyDescent="0.3">
      <c r="A549" s="52">
        <v>11873</v>
      </c>
      <c r="B549" s="53" t="s">
        <v>21</v>
      </c>
      <c r="C549" s="54" t="s">
        <v>1741</v>
      </c>
      <c r="D549" s="55" t="s">
        <v>33</v>
      </c>
      <c r="E549" s="63"/>
      <c r="F549" s="57"/>
      <c r="G549" s="57"/>
      <c r="H549" s="57"/>
      <c r="I549" s="57"/>
      <c r="J549" s="57"/>
      <c r="K549" s="57"/>
      <c r="L549" s="57"/>
      <c r="M549" s="66"/>
      <c r="N549" s="67"/>
      <c r="O549" s="67"/>
    </row>
    <row r="550" spans="1:15" s="8" customFormat="1" ht="72" collapsed="1" x14ac:dyDescent="0.3">
      <c r="A550" s="52">
        <v>11874</v>
      </c>
      <c r="B550" s="53" t="s">
        <v>21</v>
      </c>
      <c r="C550" s="72" t="s">
        <v>1742</v>
      </c>
      <c r="D550" s="60" t="s">
        <v>35</v>
      </c>
      <c r="E550" s="63" t="s">
        <v>36</v>
      </c>
      <c r="F550" s="57">
        <v>1</v>
      </c>
      <c r="G550" s="57"/>
      <c r="H550" s="57"/>
      <c r="I550" s="57"/>
      <c r="J550" s="57"/>
      <c r="K550" s="57"/>
      <c r="L550" s="57">
        <f>SUM(J551:J552)</f>
        <v>360.93599999999998</v>
      </c>
      <c r="M550" s="58">
        <v>360.93599999999998</v>
      </c>
      <c r="N550" s="59"/>
      <c r="O550" s="73">
        <f>+ROUND(M550*N550,2)</f>
        <v>0</v>
      </c>
    </row>
    <row r="551" spans="1:15" s="8" customFormat="1" x14ac:dyDescent="0.3">
      <c r="A551" s="52">
        <v>11875</v>
      </c>
      <c r="B551" s="53"/>
      <c r="C551" s="72"/>
      <c r="D551" s="76" t="s">
        <v>1743</v>
      </c>
      <c r="E551" s="56"/>
      <c r="F551" s="57">
        <v>1</v>
      </c>
      <c r="G551" s="57">
        <v>70.463999999999999</v>
      </c>
      <c r="H551" s="57"/>
      <c r="I551" s="57"/>
      <c r="J551" s="57">
        <f>PRODUCT(F551:I551)</f>
        <v>70.463999999999999</v>
      </c>
      <c r="K551" s="57"/>
      <c r="L551" s="57"/>
      <c r="M551" s="58"/>
      <c r="N551" s="59"/>
      <c r="O551" s="73"/>
    </row>
    <row r="552" spans="1:15" s="8" customFormat="1" x14ac:dyDescent="0.3">
      <c r="A552" s="52">
        <v>11876</v>
      </c>
      <c r="B552" s="53"/>
      <c r="C552" s="72"/>
      <c r="D552" s="76" t="s">
        <v>1744</v>
      </c>
      <c r="E552" s="56"/>
      <c r="F552" s="57">
        <v>1</v>
      </c>
      <c r="G552" s="57">
        <v>290.47199999999998</v>
      </c>
      <c r="H552" s="57"/>
      <c r="I552" s="57"/>
      <c r="J552" s="57">
        <f>PRODUCT(F552:I552)</f>
        <v>290.47199999999998</v>
      </c>
      <c r="K552" s="57"/>
      <c r="L552" s="57"/>
      <c r="M552" s="58"/>
      <c r="N552" s="59"/>
      <c r="O552" s="73"/>
    </row>
    <row r="553" spans="1:15" s="8" customFormat="1" ht="115.2" collapsed="1" x14ac:dyDescent="0.3">
      <c r="A553" s="52">
        <v>11877</v>
      </c>
      <c r="B553" s="53" t="s">
        <v>21</v>
      </c>
      <c r="C553" s="72" t="s">
        <v>1745</v>
      </c>
      <c r="D553" s="60" t="s">
        <v>44</v>
      </c>
      <c r="E553" s="63" t="s">
        <v>36</v>
      </c>
      <c r="F553" s="57"/>
      <c r="G553" s="57"/>
      <c r="H553" s="57"/>
      <c r="I553" s="57"/>
      <c r="J553" s="57"/>
      <c r="K553" s="57"/>
      <c r="L553" s="57">
        <f>SUM(J554:J556)</f>
        <v>419.93639999999999</v>
      </c>
      <c r="M553" s="58">
        <v>419.93599999999998</v>
      </c>
      <c r="N553" s="59"/>
      <c r="O553" s="73">
        <f>+ROUND(M553*N553,2)</f>
        <v>0</v>
      </c>
    </row>
    <row r="554" spans="1:15" s="8" customFormat="1" ht="17.25" customHeight="1" x14ac:dyDescent="0.3">
      <c r="A554" s="52">
        <v>11878</v>
      </c>
      <c r="B554" s="53"/>
      <c r="C554" s="54"/>
      <c r="D554" s="76" t="s">
        <v>1743</v>
      </c>
      <c r="E554" s="63"/>
      <c r="F554" s="57">
        <v>1</v>
      </c>
      <c r="G554" s="57">
        <v>49.895000000000003</v>
      </c>
      <c r="H554" s="57"/>
      <c r="I554" s="57">
        <v>2.7</v>
      </c>
      <c r="J554" s="57">
        <f t="shared" ref="J554:J557" si="76">PRODUCT(F554:I554)</f>
        <v>134.71650000000002</v>
      </c>
      <c r="K554" s="57"/>
      <c r="L554" s="57"/>
      <c r="M554" s="66"/>
      <c r="N554" s="67"/>
      <c r="O554" s="67"/>
    </row>
    <row r="555" spans="1:15" s="8" customFormat="1" x14ac:dyDescent="0.3">
      <c r="A555" s="52">
        <v>11879</v>
      </c>
      <c r="B555" s="53"/>
      <c r="C555" s="54"/>
      <c r="D555" s="76" t="s">
        <v>1744</v>
      </c>
      <c r="E555" s="63"/>
      <c r="F555" s="57">
        <v>1</v>
      </c>
      <c r="G555" s="57">
        <v>95.001999999999995</v>
      </c>
      <c r="H555" s="57"/>
      <c r="I555" s="57">
        <v>2.7</v>
      </c>
      <c r="J555" s="57">
        <f t="shared" si="76"/>
        <v>256.50540000000001</v>
      </c>
      <c r="K555" s="57"/>
      <c r="L555" s="57"/>
      <c r="M555" s="66"/>
      <c r="N555" s="67"/>
      <c r="O555" s="67"/>
    </row>
    <row r="556" spans="1:15" s="8" customFormat="1" x14ac:dyDescent="0.3">
      <c r="A556" s="52">
        <v>11880</v>
      </c>
      <c r="B556" s="53"/>
      <c r="C556" s="54"/>
      <c r="D556" s="74" t="s">
        <v>1746</v>
      </c>
      <c r="E556" s="63"/>
      <c r="F556" s="57">
        <v>1</v>
      </c>
      <c r="G556" s="57">
        <v>10.635</v>
      </c>
      <c r="H556" s="57"/>
      <c r="I556" s="57">
        <v>2.7</v>
      </c>
      <c r="J556" s="57">
        <f t="shared" si="76"/>
        <v>28.714500000000001</v>
      </c>
      <c r="K556" s="57"/>
      <c r="L556" s="57"/>
      <c r="M556" s="66"/>
      <c r="N556" s="67"/>
      <c r="O556" s="67"/>
    </row>
    <row r="557" spans="1:15" s="8" customFormat="1" ht="57.6" x14ac:dyDescent="0.3">
      <c r="A557" s="52">
        <v>11881</v>
      </c>
      <c r="B557" s="53" t="s">
        <v>21</v>
      </c>
      <c r="C557" s="72" t="s">
        <v>1747</v>
      </c>
      <c r="D557" s="60" t="s">
        <v>1748</v>
      </c>
      <c r="E557" s="63" t="s">
        <v>36</v>
      </c>
      <c r="F557" s="57">
        <v>1</v>
      </c>
      <c r="G557" s="57">
        <v>134.108</v>
      </c>
      <c r="H557" s="57"/>
      <c r="I557" s="57">
        <v>4.2</v>
      </c>
      <c r="J557" s="57">
        <f t="shared" si="76"/>
        <v>563.25360000000001</v>
      </c>
      <c r="K557" s="57"/>
      <c r="L557" s="57">
        <f>+J557</f>
        <v>563.25360000000001</v>
      </c>
      <c r="M557" s="58">
        <v>563.25400000000002</v>
      </c>
      <c r="N557" s="59"/>
      <c r="O557" s="73">
        <f>+ROUND(M557*N557,2)</f>
        <v>0</v>
      </c>
    </row>
    <row r="558" spans="1:15" s="8" customFormat="1" ht="43.2" collapsed="1" x14ac:dyDescent="0.3">
      <c r="A558" s="52">
        <v>11882</v>
      </c>
      <c r="B558" s="53" t="s">
        <v>21</v>
      </c>
      <c r="C558" s="72" t="s">
        <v>1749</v>
      </c>
      <c r="D558" s="60" t="s">
        <v>1750</v>
      </c>
      <c r="E558" s="63" t="s">
        <v>36</v>
      </c>
      <c r="F558" s="57"/>
      <c r="G558" s="57"/>
      <c r="H558" s="57"/>
      <c r="I558" s="57"/>
      <c r="J558" s="57"/>
      <c r="K558" s="57"/>
      <c r="L558" s="57">
        <f>SUM(J559:J561)</f>
        <v>2017.05</v>
      </c>
      <c r="M558" s="58">
        <v>2017.05</v>
      </c>
      <c r="N558" s="59"/>
      <c r="O558" s="73">
        <f>+ROUND(M558*N558,2)</f>
        <v>0</v>
      </c>
    </row>
    <row r="559" spans="1:15" s="8" customFormat="1" x14ac:dyDescent="0.3">
      <c r="A559" s="52">
        <v>11883</v>
      </c>
      <c r="B559" s="53"/>
      <c r="C559" s="72"/>
      <c r="D559" s="74" t="s">
        <v>1751</v>
      </c>
      <c r="E559" s="63"/>
      <c r="F559" s="57">
        <v>1</v>
      </c>
      <c r="G559" s="57">
        <v>1767.9690000000001</v>
      </c>
      <c r="H559" s="57"/>
      <c r="I559" s="57"/>
      <c r="J559" s="57">
        <f>PRODUCT(F559:I559)</f>
        <v>1767.9690000000001</v>
      </c>
      <c r="K559" s="57"/>
      <c r="L559" s="57"/>
      <c r="M559" s="58"/>
      <c r="N559" s="59"/>
      <c r="O559" s="73"/>
    </row>
    <row r="560" spans="1:15" s="8" customFormat="1" x14ac:dyDescent="0.3">
      <c r="A560" s="52">
        <v>11884</v>
      </c>
      <c r="B560" s="53"/>
      <c r="C560" s="72"/>
      <c r="D560" s="74" t="s">
        <v>1752</v>
      </c>
      <c r="E560" s="63"/>
      <c r="F560" s="57">
        <v>1</v>
      </c>
      <c r="G560" s="57">
        <v>141.33000000000001</v>
      </c>
      <c r="H560" s="57"/>
      <c r="I560" s="57"/>
      <c r="J560" s="57">
        <f>PRODUCT(F560:I560)</f>
        <v>141.33000000000001</v>
      </c>
      <c r="K560" s="57"/>
      <c r="L560" s="57"/>
      <c r="M560" s="58"/>
      <c r="N560" s="59"/>
      <c r="O560" s="73"/>
    </row>
    <row r="561" spans="1:15" s="8" customFormat="1" x14ac:dyDescent="0.3">
      <c r="A561" s="52">
        <v>11885</v>
      </c>
      <c r="B561" s="53"/>
      <c r="C561" s="72"/>
      <c r="D561" s="74" t="s">
        <v>1753</v>
      </c>
      <c r="E561" s="63"/>
      <c r="F561" s="57">
        <v>1</v>
      </c>
      <c r="G561" s="57">
        <v>107.751</v>
      </c>
      <c r="H561" s="57"/>
      <c r="I561" s="57"/>
      <c r="J561" s="57">
        <f>PRODUCT(F561:I561)</f>
        <v>107.751</v>
      </c>
      <c r="K561" s="57"/>
      <c r="L561" s="57"/>
      <c r="M561" s="58"/>
      <c r="N561" s="59"/>
      <c r="O561" s="73"/>
    </row>
    <row r="562" spans="1:15" s="8" customFormat="1" ht="43.2" collapsed="1" x14ac:dyDescent="0.3">
      <c r="A562" s="52">
        <v>11886</v>
      </c>
      <c r="B562" s="53" t="s">
        <v>21</v>
      </c>
      <c r="C562" s="72" t="s">
        <v>1754</v>
      </c>
      <c r="D562" s="60" t="s">
        <v>1755</v>
      </c>
      <c r="E562" s="63"/>
      <c r="F562" s="57"/>
      <c r="G562" s="57"/>
      <c r="H562" s="57"/>
      <c r="I562" s="57"/>
      <c r="J562" s="57"/>
      <c r="K562" s="57"/>
      <c r="L562" s="57">
        <f>+J563</f>
        <v>41.82</v>
      </c>
      <c r="M562" s="58">
        <v>41.82</v>
      </c>
      <c r="N562" s="59"/>
      <c r="O562" s="73">
        <f>+ROUND(M562*N562,2)</f>
        <v>0</v>
      </c>
    </row>
    <row r="563" spans="1:15" s="8" customFormat="1" x14ac:dyDescent="0.3">
      <c r="A563" s="52">
        <v>11887</v>
      </c>
      <c r="B563" s="53"/>
      <c r="C563" s="54"/>
      <c r="D563" s="74" t="s">
        <v>1756</v>
      </c>
      <c r="E563" s="63"/>
      <c r="F563" s="57">
        <v>2</v>
      </c>
      <c r="G563" s="57">
        <v>20.91</v>
      </c>
      <c r="H563" s="57"/>
      <c r="I563" s="57"/>
      <c r="J563" s="57">
        <f>PRODUCT(F563:I563)</f>
        <v>41.82</v>
      </c>
      <c r="K563" s="57"/>
      <c r="L563" s="57"/>
      <c r="M563" s="66"/>
      <c r="N563" s="67"/>
      <c r="O563" s="67"/>
    </row>
    <row r="564" spans="1:15" s="8" customFormat="1" ht="72" x14ac:dyDescent="0.3">
      <c r="A564" s="52">
        <v>11888</v>
      </c>
      <c r="B564" s="53" t="s">
        <v>21</v>
      </c>
      <c r="C564" s="72" t="s">
        <v>1757</v>
      </c>
      <c r="D564" s="60" t="s">
        <v>1758</v>
      </c>
      <c r="E564" s="63" t="s">
        <v>89</v>
      </c>
      <c r="F564" s="57">
        <v>5</v>
      </c>
      <c r="G564" s="57"/>
      <c r="H564" s="57"/>
      <c r="I564" s="57"/>
      <c r="J564" s="57">
        <f t="shared" ref="J564" si="77">PRODUCT(F564:I564)</f>
        <v>5</v>
      </c>
      <c r="K564" s="57"/>
      <c r="L564" s="57">
        <f>+J564</f>
        <v>5</v>
      </c>
      <c r="M564" s="58">
        <v>5</v>
      </c>
      <c r="N564" s="59"/>
      <c r="O564" s="73">
        <f t="shared" ref="O564" si="78">+ROUND(M564*N564,2)</f>
        <v>0</v>
      </c>
    </row>
    <row r="565" spans="1:15" s="8" customFormat="1" x14ac:dyDescent="0.3">
      <c r="A565" s="52">
        <v>12165</v>
      </c>
      <c r="B565" s="53" t="s">
        <v>21</v>
      </c>
      <c r="C565" s="54" t="s">
        <v>1960</v>
      </c>
      <c r="D565" s="55" t="s">
        <v>29</v>
      </c>
      <c r="E565" s="96"/>
      <c r="F565" s="98"/>
      <c r="G565" s="57"/>
      <c r="H565" s="57"/>
      <c r="I565" s="57"/>
      <c r="J565" s="57"/>
      <c r="K565" s="57"/>
      <c r="L565" s="57"/>
      <c r="M565" s="58"/>
      <c r="N565" s="59"/>
      <c r="O565" s="59"/>
    </row>
    <row r="566" spans="1:15" s="8" customFormat="1" x14ac:dyDescent="0.3">
      <c r="A566" s="52">
        <v>12166</v>
      </c>
      <c r="B566" s="53" t="s">
        <v>21</v>
      </c>
      <c r="C566" s="54" t="s">
        <v>1961</v>
      </c>
      <c r="D566" s="55" t="s">
        <v>33</v>
      </c>
      <c r="E566" s="56"/>
      <c r="F566" s="57"/>
      <c r="G566" s="57"/>
      <c r="H566" s="57"/>
      <c r="I566" s="57"/>
      <c r="J566" s="57"/>
      <c r="K566" s="57"/>
      <c r="L566" s="57"/>
      <c r="M566" s="58"/>
      <c r="N566" s="59"/>
      <c r="O566" s="73"/>
    </row>
    <row r="567" spans="1:15" s="8" customFormat="1" ht="57" customHeight="1" collapsed="1" x14ac:dyDescent="0.3">
      <c r="A567" s="52">
        <v>12167</v>
      </c>
      <c r="B567" s="53" t="s">
        <v>21</v>
      </c>
      <c r="C567" s="72" t="s">
        <v>1962</v>
      </c>
      <c r="D567" s="75" t="s">
        <v>1963</v>
      </c>
      <c r="E567" s="63" t="s">
        <v>36</v>
      </c>
      <c r="F567" s="57"/>
      <c r="G567" s="57"/>
      <c r="H567" s="57"/>
      <c r="I567" s="57"/>
      <c r="J567" s="57"/>
      <c r="K567" s="57"/>
      <c r="L567" s="57">
        <f>SUM(J568:J569)</f>
        <v>217.93200000000002</v>
      </c>
      <c r="M567" s="58">
        <v>217.93200000000002</v>
      </c>
      <c r="N567" s="59"/>
      <c r="O567" s="73">
        <f>+ROUND(M567*N567,2)</f>
        <v>0</v>
      </c>
    </row>
    <row r="568" spans="1:15" s="8" customFormat="1" x14ac:dyDescent="0.3">
      <c r="A568" s="52">
        <v>12168</v>
      </c>
      <c r="B568" s="53"/>
      <c r="C568" s="72"/>
      <c r="D568" s="74" t="s">
        <v>1818</v>
      </c>
      <c r="E568" s="63"/>
      <c r="F568" s="57">
        <v>1</v>
      </c>
      <c r="G568" s="57">
        <v>33.020000000000003</v>
      </c>
      <c r="H568" s="57"/>
      <c r="I568" s="57">
        <v>3.3</v>
      </c>
      <c r="J568" s="57">
        <f t="shared" ref="J568:J569" si="79">PRODUCT(F568:I568)</f>
        <v>108.96600000000001</v>
      </c>
      <c r="K568" s="57"/>
      <c r="L568" s="57"/>
      <c r="M568" s="58"/>
      <c r="N568" s="59"/>
      <c r="O568" s="73"/>
    </row>
    <row r="569" spans="1:15" s="8" customFormat="1" x14ac:dyDescent="0.3">
      <c r="A569" s="52">
        <v>12169</v>
      </c>
      <c r="B569" s="53"/>
      <c r="C569" s="72"/>
      <c r="D569" s="74" t="s">
        <v>1819</v>
      </c>
      <c r="E569" s="63"/>
      <c r="F569" s="57">
        <v>1</v>
      </c>
      <c r="G569" s="57">
        <v>33.020000000000003</v>
      </c>
      <c r="H569" s="57"/>
      <c r="I569" s="57">
        <v>3.3</v>
      </c>
      <c r="J569" s="57">
        <f t="shared" si="79"/>
        <v>108.96600000000001</v>
      </c>
      <c r="K569" s="57"/>
      <c r="L569" s="57"/>
      <c r="M569" s="58"/>
      <c r="N569" s="59"/>
      <c r="O569" s="73"/>
    </row>
    <row r="570" spans="1:15" s="8" customFormat="1" x14ac:dyDescent="0.3">
      <c r="A570" s="52">
        <v>12192</v>
      </c>
      <c r="B570" s="53" t="s">
        <v>21</v>
      </c>
      <c r="C570" s="54" t="s">
        <v>1977</v>
      </c>
      <c r="D570" s="99" t="s">
        <v>1978</v>
      </c>
      <c r="E570" s="56"/>
      <c r="F570" s="57"/>
      <c r="G570" s="57"/>
      <c r="H570" s="57"/>
      <c r="I570" s="57"/>
      <c r="J570" s="57"/>
      <c r="K570" s="57"/>
      <c r="L570" s="57"/>
      <c r="M570" s="58"/>
      <c r="N570" s="59"/>
      <c r="O570" s="59"/>
    </row>
    <row r="571" spans="1:15" s="8" customFormat="1" x14ac:dyDescent="0.3">
      <c r="A571" s="52">
        <v>12193</v>
      </c>
      <c r="B571" s="53" t="s">
        <v>21</v>
      </c>
      <c r="C571" s="54" t="s">
        <v>1979</v>
      </c>
      <c r="D571" s="55" t="s">
        <v>775</v>
      </c>
      <c r="E571" s="56"/>
      <c r="F571" s="57"/>
      <c r="G571" s="57"/>
      <c r="H571" s="57"/>
      <c r="I571" s="57"/>
      <c r="J571" s="57"/>
      <c r="K571" s="57"/>
      <c r="L571" s="57"/>
      <c r="M571" s="58"/>
      <c r="N571" s="59"/>
      <c r="O571" s="59"/>
    </row>
    <row r="572" spans="1:15" s="8" customFormat="1" ht="72" collapsed="1" x14ac:dyDescent="0.3">
      <c r="A572" s="52">
        <v>12194</v>
      </c>
      <c r="B572" s="53" t="s">
        <v>21</v>
      </c>
      <c r="C572" s="72" t="s">
        <v>1980</v>
      </c>
      <c r="D572" s="60" t="s">
        <v>35</v>
      </c>
      <c r="E572" s="63" t="s">
        <v>36</v>
      </c>
      <c r="F572" s="57"/>
      <c r="G572" s="57"/>
      <c r="H572" s="57"/>
      <c r="I572" s="57"/>
      <c r="J572" s="57"/>
      <c r="K572" s="57"/>
      <c r="L572" s="57">
        <f>SUM(J573:J575)</f>
        <v>37.326999999999998</v>
      </c>
      <c r="M572" s="58">
        <v>37.326999999999998</v>
      </c>
      <c r="N572" s="59"/>
      <c r="O572" s="73">
        <f>+ROUND(M572*N572,2)</f>
        <v>0</v>
      </c>
    </row>
    <row r="573" spans="1:15" s="8" customFormat="1" x14ac:dyDescent="0.3">
      <c r="A573" s="52">
        <v>12195</v>
      </c>
      <c r="B573" s="53"/>
      <c r="C573" s="72"/>
      <c r="D573" s="76" t="s">
        <v>374</v>
      </c>
      <c r="E573" s="56"/>
      <c r="F573" s="57">
        <v>1</v>
      </c>
      <c r="G573" s="57">
        <v>19.634999999999998</v>
      </c>
      <c r="H573" s="57"/>
      <c r="I573" s="57"/>
      <c r="J573" s="57">
        <f>PRODUCT(F573:I573)</f>
        <v>19.634999999999998</v>
      </c>
      <c r="K573" s="57"/>
      <c r="L573" s="57"/>
      <c r="M573" s="58"/>
      <c r="N573" s="59"/>
      <c r="O573" s="73"/>
    </row>
    <row r="574" spans="1:15" s="8" customFormat="1" x14ac:dyDescent="0.3">
      <c r="A574" s="52">
        <v>12196</v>
      </c>
      <c r="B574" s="53"/>
      <c r="C574" s="72"/>
      <c r="D574" s="76" t="s">
        <v>1981</v>
      </c>
      <c r="E574" s="56"/>
      <c r="F574" s="57">
        <v>1</v>
      </c>
      <c r="G574" s="57">
        <v>1.8</v>
      </c>
      <c r="H574" s="57"/>
      <c r="I574" s="57"/>
      <c r="J574" s="57">
        <f>PRODUCT(F574:I574)</f>
        <v>1.8</v>
      </c>
      <c r="K574" s="57"/>
      <c r="L574" s="57"/>
      <c r="M574" s="58"/>
      <c r="N574" s="59"/>
      <c r="O574" s="73"/>
    </row>
    <row r="575" spans="1:15" s="8" customFormat="1" x14ac:dyDescent="0.3">
      <c r="A575" s="52">
        <v>12197</v>
      </c>
      <c r="B575" s="53"/>
      <c r="C575" s="72"/>
      <c r="D575" s="76" t="s">
        <v>1982</v>
      </c>
      <c r="E575" s="56"/>
      <c r="F575" s="57">
        <v>1</v>
      </c>
      <c r="G575" s="57">
        <v>15.891999999999999</v>
      </c>
      <c r="H575" s="57"/>
      <c r="I575" s="57"/>
      <c r="J575" s="57">
        <f t="shared" ref="J575" si="80">PRODUCT(F575:I575)</f>
        <v>15.891999999999999</v>
      </c>
      <c r="K575" s="57"/>
      <c r="L575" s="57"/>
      <c r="M575" s="58"/>
      <c r="N575" s="59"/>
      <c r="O575" s="73"/>
    </row>
    <row r="576" spans="1:15" s="8" customFormat="1" ht="43.2" collapsed="1" x14ac:dyDescent="0.3">
      <c r="A576" s="52">
        <v>12198</v>
      </c>
      <c r="B576" s="53" t="s">
        <v>21</v>
      </c>
      <c r="C576" s="72" t="s">
        <v>1983</v>
      </c>
      <c r="D576" s="60" t="s">
        <v>239</v>
      </c>
      <c r="E576" s="63" t="s">
        <v>36</v>
      </c>
      <c r="F576" s="57"/>
      <c r="G576" s="57"/>
      <c r="H576" s="57"/>
      <c r="I576" s="57"/>
      <c r="J576" s="57"/>
      <c r="K576" s="57"/>
      <c r="L576" s="57">
        <f>SUM(J577:J579)</f>
        <v>736.70100000000002</v>
      </c>
      <c r="M576" s="58">
        <v>736.70100000000002</v>
      </c>
      <c r="N576" s="59"/>
      <c r="O576" s="73">
        <f>+ROUND(M576*N576,2)</f>
        <v>0</v>
      </c>
    </row>
    <row r="577" spans="1:15" s="8" customFormat="1" x14ac:dyDescent="0.3">
      <c r="A577" s="52">
        <v>12199</v>
      </c>
      <c r="B577" s="53"/>
      <c r="C577" s="72"/>
      <c r="D577" s="76" t="s">
        <v>1984</v>
      </c>
      <c r="E577" s="56"/>
      <c r="F577" s="57">
        <v>1</v>
      </c>
      <c r="G577" s="57">
        <v>713.81100000000004</v>
      </c>
      <c r="H577" s="57"/>
      <c r="I577" s="57"/>
      <c r="J577" s="57">
        <f>PRODUCT(F577:I577)</f>
        <v>713.81100000000004</v>
      </c>
      <c r="K577" s="57"/>
      <c r="L577" s="57"/>
      <c r="M577" s="58"/>
      <c r="N577" s="59"/>
      <c r="O577" s="73"/>
    </row>
    <row r="578" spans="1:15" s="8" customFormat="1" x14ac:dyDescent="0.3">
      <c r="A578" s="52">
        <v>12200</v>
      </c>
      <c r="B578" s="53"/>
      <c r="C578" s="72"/>
      <c r="D578" s="76" t="s">
        <v>374</v>
      </c>
      <c r="E578" s="56"/>
      <c r="F578" s="57">
        <v>1</v>
      </c>
      <c r="G578" s="57">
        <v>12.173</v>
      </c>
      <c r="H578" s="57"/>
      <c r="I578" s="57"/>
      <c r="J578" s="57">
        <f>PRODUCT(F578:I578)</f>
        <v>12.173</v>
      </c>
      <c r="K578" s="57"/>
      <c r="L578" s="57"/>
      <c r="M578" s="58"/>
      <c r="N578" s="59"/>
      <c r="O578" s="73"/>
    </row>
    <row r="579" spans="1:15" s="8" customFormat="1" x14ac:dyDescent="0.3">
      <c r="A579" s="52">
        <v>12201</v>
      </c>
      <c r="B579" s="53"/>
      <c r="C579" s="72"/>
      <c r="D579" s="76" t="s">
        <v>1981</v>
      </c>
      <c r="E579" s="56"/>
      <c r="F579" s="57">
        <v>1</v>
      </c>
      <c r="G579" s="57">
        <v>10.716999999999999</v>
      </c>
      <c r="H579" s="57"/>
      <c r="I579" s="57"/>
      <c r="J579" s="57">
        <f>PRODUCT(F579:I579)</f>
        <v>10.716999999999999</v>
      </c>
      <c r="K579" s="57"/>
      <c r="L579" s="57"/>
      <c r="M579" s="58"/>
      <c r="N579" s="59"/>
      <c r="O579" s="73"/>
    </row>
    <row r="580" spans="1:15" s="8" customFormat="1" ht="115.2" collapsed="1" x14ac:dyDescent="0.3">
      <c r="A580" s="52">
        <v>12202</v>
      </c>
      <c r="B580" s="53" t="s">
        <v>21</v>
      </c>
      <c r="C580" s="72" t="s">
        <v>1985</v>
      </c>
      <c r="D580" s="60" t="s">
        <v>44</v>
      </c>
      <c r="E580" s="63" t="s">
        <v>36</v>
      </c>
      <c r="F580" s="57"/>
      <c r="G580" s="57"/>
      <c r="H580" s="57"/>
      <c r="I580" s="57"/>
      <c r="J580" s="57"/>
      <c r="K580" s="57"/>
      <c r="L580" s="57">
        <f>SUM(K581:K586)</f>
        <v>89.063999999999993</v>
      </c>
      <c r="M580" s="58">
        <v>89.063999999999993</v>
      </c>
      <c r="N580" s="59"/>
      <c r="O580" s="73">
        <f>+ROUND(M580*N580,2)</f>
        <v>0</v>
      </c>
    </row>
    <row r="581" spans="1:15" s="8" customFormat="1" ht="17.25" customHeight="1" x14ac:dyDescent="0.3">
      <c r="A581" s="52">
        <v>12203</v>
      </c>
      <c r="B581" s="53"/>
      <c r="C581" s="54"/>
      <c r="D581" s="76" t="s">
        <v>1984</v>
      </c>
      <c r="E581" s="63"/>
      <c r="F581" s="57">
        <v>1</v>
      </c>
      <c r="G581" s="57">
        <v>12.583</v>
      </c>
      <c r="H581" s="57"/>
      <c r="I581" s="57">
        <v>3</v>
      </c>
      <c r="J581" s="57">
        <f t="shared" ref="J581:J586" si="81">PRODUCT(F581:I581)</f>
        <v>37.749000000000002</v>
      </c>
      <c r="K581" s="57">
        <f>+J581</f>
        <v>37.749000000000002</v>
      </c>
      <c r="L581" s="57"/>
      <c r="M581" s="66"/>
      <c r="N581" s="67"/>
      <c r="O581" s="67"/>
    </row>
    <row r="582" spans="1:15" s="8" customFormat="1" x14ac:dyDescent="0.3">
      <c r="A582" s="52">
        <v>12204</v>
      </c>
      <c r="B582" s="53"/>
      <c r="C582" s="54"/>
      <c r="D582" s="76" t="s">
        <v>374</v>
      </c>
      <c r="E582" s="63"/>
      <c r="F582" s="57">
        <v>1</v>
      </c>
      <c r="G582" s="57">
        <v>1.77</v>
      </c>
      <c r="H582" s="57"/>
      <c r="I582" s="57">
        <v>3</v>
      </c>
      <c r="J582" s="57">
        <f t="shared" si="81"/>
        <v>5.3100000000000005</v>
      </c>
      <c r="K582" s="57">
        <f>+J582</f>
        <v>5.3100000000000005</v>
      </c>
      <c r="L582" s="57"/>
      <c r="M582" s="66"/>
      <c r="N582" s="67"/>
      <c r="O582" s="67"/>
    </row>
    <row r="583" spans="1:15" s="8" customFormat="1" x14ac:dyDescent="0.3">
      <c r="A583" s="52">
        <v>12205</v>
      </c>
      <c r="B583" s="53"/>
      <c r="C583" s="54"/>
      <c r="D583" s="76" t="s">
        <v>1982</v>
      </c>
      <c r="E583" s="63"/>
      <c r="F583" s="57">
        <v>1</v>
      </c>
      <c r="G583" s="57">
        <v>1.65</v>
      </c>
      <c r="H583" s="57"/>
      <c r="I583" s="57">
        <v>2.1</v>
      </c>
      <c r="J583" s="57">
        <f t="shared" si="81"/>
        <v>3.4649999999999999</v>
      </c>
      <c r="K583" s="57">
        <f>+J583+J584</f>
        <v>18.104999999999997</v>
      </c>
      <c r="L583" s="57"/>
      <c r="M583" s="66"/>
      <c r="N583" s="67"/>
      <c r="O583" s="67"/>
    </row>
    <row r="584" spans="1:15" s="8" customFormat="1" x14ac:dyDescent="0.3">
      <c r="A584" s="52">
        <v>12206</v>
      </c>
      <c r="B584" s="53"/>
      <c r="C584" s="54"/>
      <c r="D584" s="74"/>
      <c r="E584" s="63"/>
      <c r="F584" s="57">
        <v>1</v>
      </c>
      <c r="G584" s="57">
        <v>2.4</v>
      </c>
      <c r="H584" s="57"/>
      <c r="I584" s="57">
        <v>6.1</v>
      </c>
      <c r="J584" s="57">
        <f t="shared" si="81"/>
        <v>14.639999999999999</v>
      </c>
      <c r="K584" s="57"/>
      <c r="L584" s="57"/>
      <c r="M584" s="66"/>
      <c r="N584" s="67"/>
      <c r="O584" s="67"/>
    </row>
    <row r="585" spans="1:15" s="8" customFormat="1" x14ac:dyDescent="0.3">
      <c r="A585" s="52">
        <v>12207</v>
      </c>
      <c r="B585" s="53"/>
      <c r="C585" s="54"/>
      <c r="D585" s="76" t="s">
        <v>1981</v>
      </c>
      <c r="E585" s="63"/>
      <c r="F585" s="57">
        <v>2</v>
      </c>
      <c r="G585" s="57">
        <v>1.5</v>
      </c>
      <c r="H585" s="57"/>
      <c r="I585" s="57">
        <v>6.1</v>
      </c>
      <c r="J585" s="57">
        <f t="shared" si="81"/>
        <v>18.299999999999997</v>
      </c>
      <c r="K585" s="57">
        <f>+J585+J586</f>
        <v>27.9</v>
      </c>
      <c r="L585" s="57"/>
      <c r="M585" s="66"/>
      <c r="N585" s="67"/>
      <c r="O585" s="67"/>
    </row>
    <row r="586" spans="1:15" s="8" customFormat="1" x14ac:dyDescent="0.3">
      <c r="A586" s="52">
        <v>12208</v>
      </c>
      <c r="B586" s="53"/>
      <c r="C586" s="54"/>
      <c r="D586" s="74"/>
      <c r="E586" s="63"/>
      <c r="F586" s="57">
        <v>1</v>
      </c>
      <c r="G586" s="57">
        <v>2.4</v>
      </c>
      <c r="H586" s="57"/>
      <c r="I586" s="57">
        <v>4</v>
      </c>
      <c r="J586" s="57">
        <f t="shared" si="81"/>
        <v>9.6</v>
      </c>
      <c r="K586" s="57"/>
      <c r="L586" s="57"/>
      <c r="M586" s="66"/>
      <c r="N586" s="67"/>
      <c r="O586" s="67"/>
    </row>
    <row r="587" spans="1:15" s="8" customFormat="1" ht="115.2" collapsed="1" x14ac:dyDescent="0.3">
      <c r="A587" s="52">
        <v>12209</v>
      </c>
      <c r="B587" s="53" t="s">
        <v>21</v>
      </c>
      <c r="C587" s="72" t="s">
        <v>1986</v>
      </c>
      <c r="D587" s="60" t="s">
        <v>46</v>
      </c>
      <c r="E587" s="63" t="s">
        <v>36</v>
      </c>
      <c r="F587" s="57"/>
      <c r="G587" s="57"/>
      <c r="H587" s="57"/>
      <c r="I587" s="57"/>
      <c r="J587" s="57"/>
      <c r="K587" s="57"/>
      <c r="L587" s="57">
        <f>SUM(J588:J591)</f>
        <v>764.72300000000007</v>
      </c>
      <c r="M587" s="58">
        <v>764.72300000000007</v>
      </c>
      <c r="N587" s="59"/>
      <c r="O587" s="73">
        <f>+ROUND(M587*N587,2)</f>
        <v>0</v>
      </c>
    </row>
    <row r="588" spans="1:15" s="8" customFormat="1" ht="17.25" customHeight="1" x14ac:dyDescent="0.3">
      <c r="A588" s="52">
        <v>12210</v>
      </c>
      <c r="B588" s="53"/>
      <c r="C588" s="54"/>
      <c r="D588" s="76" t="s">
        <v>1984</v>
      </c>
      <c r="E588" s="63"/>
      <c r="F588" s="57">
        <v>1</v>
      </c>
      <c r="G588" s="57">
        <v>714.25</v>
      </c>
      <c r="H588" s="57"/>
      <c r="I588" s="57"/>
      <c r="J588" s="57">
        <f t="shared" ref="J588:J591" si="82">PRODUCT(F588:I588)</f>
        <v>714.25</v>
      </c>
      <c r="K588" s="57"/>
      <c r="L588" s="57"/>
      <c r="M588" s="66"/>
      <c r="N588" s="67"/>
      <c r="O588" s="67"/>
    </row>
    <row r="589" spans="1:15" s="8" customFormat="1" ht="17.25" customHeight="1" x14ac:dyDescent="0.3">
      <c r="A589" s="52">
        <v>12211</v>
      </c>
      <c r="B589" s="53"/>
      <c r="C589" s="54"/>
      <c r="D589" s="76" t="s">
        <v>374</v>
      </c>
      <c r="E589" s="63"/>
      <c r="F589" s="57">
        <v>1</v>
      </c>
      <c r="G589" s="57">
        <v>23.652000000000001</v>
      </c>
      <c r="H589" s="57"/>
      <c r="I589" s="57"/>
      <c r="J589" s="57">
        <f t="shared" si="82"/>
        <v>23.652000000000001</v>
      </c>
      <c r="K589" s="57"/>
      <c r="L589" s="57"/>
      <c r="M589" s="66"/>
      <c r="N589" s="67"/>
      <c r="O589" s="67"/>
    </row>
    <row r="590" spans="1:15" s="8" customFormat="1" x14ac:dyDescent="0.3">
      <c r="A590" s="52">
        <v>12212</v>
      </c>
      <c r="B590" s="53"/>
      <c r="C590" s="54"/>
      <c r="D590" s="76" t="s">
        <v>1982</v>
      </c>
      <c r="E590" s="63"/>
      <c r="F590" s="57">
        <v>1</v>
      </c>
      <c r="G590" s="57">
        <v>16.105</v>
      </c>
      <c r="H590" s="57"/>
      <c r="I590" s="57"/>
      <c r="J590" s="57">
        <f t="shared" si="82"/>
        <v>16.105</v>
      </c>
      <c r="K590" s="57"/>
      <c r="L590" s="57"/>
      <c r="M590" s="66"/>
      <c r="N590" s="67"/>
      <c r="O590" s="67"/>
    </row>
    <row r="591" spans="1:15" s="8" customFormat="1" x14ac:dyDescent="0.3">
      <c r="A591" s="52">
        <v>12213</v>
      </c>
      <c r="B591" s="53"/>
      <c r="C591" s="54"/>
      <c r="D591" s="76" t="s">
        <v>1981</v>
      </c>
      <c r="E591" s="63"/>
      <c r="F591" s="57">
        <v>1</v>
      </c>
      <c r="G591" s="57">
        <v>10.715999999999999</v>
      </c>
      <c r="H591" s="57"/>
      <c r="I591" s="57"/>
      <c r="J591" s="57">
        <f t="shared" si="82"/>
        <v>10.715999999999999</v>
      </c>
      <c r="K591" s="57"/>
      <c r="L591" s="57"/>
      <c r="M591" s="66"/>
      <c r="N591" s="67"/>
      <c r="O591" s="67"/>
    </row>
  </sheetData>
  <mergeCells count="3">
    <mergeCell ref="B2:C2"/>
    <mergeCell ref="N4:O4"/>
    <mergeCell ref="G5:K5"/>
  </mergeCells>
  <dataValidations count="1">
    <dataValidation type="custom" operator="equal" allowBlank="1" showInputMessage="1" showErrorMessage="1" sqref="F4:L4" xr:uid="{9C84E6C7-A307-47E8-A600-3E561B399804}">
      <formula1>"witdh='40'"</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8E74-D375-48DE-8171-F0A7595A11AA}">
  <dimension ref="A1:Q655"/>
  <sheetViews>
    <sheetView workbookViewId="0">
      <selection activeCell="E14" sqref="E14"/>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SUM(J800:J802)</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SUM(O7:O2905)+O2910+O2911</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SUM(O9:O997)</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8988</v>
      </c>
      <c r="B13" s="53" t="s">
        <v>21</v>
      </c>
      <c r="C13" s="54" t="s">
        <v>56</v>
      </c>
      <c r="D13" s="55" t="s">
        <v>57</v>
      </c>
      <c r="E13" s="56"/>
      <c r="F13" s="57"/>
      <c r="G13" s="57"/>
      <c r="H13" s="57"/>
      <c r="I13" s="57"/>
      <c r="J13" s="57"/>
      <c r="K13" s="57"/>
      <c r="L13" s="57"/>
      <c r="M13" s="58"/>
      <c r="N13" s="59"/>
      <c r="O13" s="73"/>
    </row>
    <row r="14" spans="1:15" s="8" customFormat="1" ht="213" customHeight="1" collapsed="1" x14ac:dyDescent="0.3">
      <c r="A14" s="52">
        <v>8989</v>
      </c>
      <c r="B14" s="53" t="s">
        <v>21</v>
      </c>
      <c r="C14" s="72" t="s">
        <v>58</v>
      </c>
      <c r="D14" s="75" t="s">
        <v>59</v>
      </c>
      <c r="E14" s="56" t="s">
        <v>36</v>
      </c>
      <c r="F14" s="57"/>
      <c r="G14" s="57"/>
      <c r="H14" s="57"/>
      <c r="I14" s="57"/>
      <c r="J14" s="57"/>
      <c r="K14" s="57"/>
      <c r="L14" s="57">
        <f>SUM(J15:J18)</f>
        <v>40.918500000000002</v>
      </c>
      <c r="M14" s="58">
        <v>40.918500000000002</v>
      </c>
      <c r="N14" s="59"/>
      <c r="O14" s="73">
        <f>+ROUND(M14*N14,2)</f>
        <v>0</v>
      </c>
    </row>
    <row r="15" spans="1:15" s="8" customFormat="1" ht="14.4" customHeight="1" x14ac:dyDescent="0.3">
      <c r="A15" s="52">
        <v>8990</v>
      </c>
      <c r="B15" s="53"/>
      <c r="C15" s="72"/>
      <c r="D15" s="74" t="s">
        <v>40</v>
      </c>
      <c r="E15" s="56"/>
      <c r="F15" s="57">
        <v>1</v>
      </c>
      <c r="G15" s="57">
        <v>5.4740000000000002</v>
      </c>
      <c r="H15" s="57"/>
      <c r="I15" s="57">
        <v>3.5</v>
      </c>
      <c r="J15" s="57">
        <f t="shared" ref="J15:J18" si="0">PRODUCT(F15:I15)</f>
        <v>19.158999999999999</v>
      </c>
      <c r="K15" s="57"/>
      <c r="L15" s="57"/>
      <c r="M15" s="58"/>
      <c r="N15" s="59"/>
      <c r="O15" s="73"/>
    </row>
    <row r="16" spans="1:15" s="8" customFormat="1" ht="14.4" customHeight="1" x14ac:dyDescent="0.3">
      <c r="A16" s="52">
        <v>8991</v>
      </c>
      <c r="B16" s="53"/>
      <c r="C16" s="72"/>
      <c r="D16" s="74" t="s">
        <v>39</v>
      </c>
      <c r="E16" s="56"/>
      <c r="F16" s="57">
        <v>1</v>
      </c>
      <c r="G16" s="57">
        <v>1.2</v>
      </c>
      <c r="H16" s="57"/>
      <c r="I16" s="57">
        <v>3.5</v>
      </c>
      <c r="J16" s="57">
        <f t="shared" si="0"/>
        <v>4.2</v>
      </c>
      <c r="K16" s="57"/>
      <c r="L16" s="57"/>
      <c r="M16" s="58"/>
      <c r="N16" s="59"/>
      <c r="O16" s="73"/>
    </row>
    <row r="17" spans="1:15" s="8" customFormat="1" ht="14.4" customHeight="1" x14ac:dyDescent="0.3">
      <c r="A17" s="52">
        <v>8992</v>
      </c>
      <c r="B17" s="53"/>
      <c r="C17" s="72"/>
      <c r="D17" s="74" t="s">
        <v>38</v>
      </c>
      <c r="E17" s="56"/>
      <c r="F17" s="57">
        <v>1</v>
      </c>
      <c r="G17" s="57">
        <v>0.82</v>
      </c>
      <c r="H17" s="57"/>
      <c r="I17" s="57">
        <v>3.5</v>
      </c>
      <c r="J17" s="57">
        <f t="shared" si="0"/>
        <v>2.8699999999999997</v>
      </c>
      <c r="K17" s="57"/>
      <c r="L17" s="57"/>
      <c r="M17" s="58"/>
      <c r="N17" s="59"/>
      <c r="O17" s="73"/>
    </row>
    <row r="18" spans="1:15" s="8" customFormat="1" x14ac:dyDescent="0.3">
      <c r="A18" s="52">
        <v>8993</v>
      </c>
      <c r="B18" s="53"/>
      <c r="C18" s="72"/>
      <c r="D18" s="74" t="s">
        <v>37</v>
      </c>
      <c r="E18" s="56"/>
      <c r="F18" s="57">
        <v>1</v>
      </c>
      <c r="G18" s="57">
        <v>4.1970000000000001</v>
      </c>
      <c r="H18" s="57"/>
      <c r="I18" s="57">
        <v>3.5</v>
      </c>
      <c r="J18" s="57">
        <f t="shared" si="0"/>
        <v>14.689500000000001</v>
      </c>
      <c r="K18" s="57"/>
      <c r="L18" s="57"/>
      <c r="M18" s="58"/>
      <c r="N18" s="59"/>
      <c r="O18" s="73"/>
    </row>
    <row r="19" spans="1:15" s="8" customFormat="1" ht="100.8" collapsed="1" x14ac:dyDescent="0.3">
      <c r="A19" s="52">
        <v>8994</v>
      </c>
      <c r="B19" s="53" t="s">
        <v>21</v>
      </c>
      <c r="C19" s="72" t="s">
        <v>60</v>
      </c>
      <c r="D19" s="75" t="s">
        <v>61</v>
      </c>
      <c r="E19" s="63" t="s">
        <v>36</v>
      </c>
      <c r="F19" s="57"/>
      <c r="G19" s="57"/>
      <c r="H19" s="57"/>
      <c r="I19" s="57"/>
      <c r="J19" s="57"/>
      <c r="K19" s="57"/>
      <c r="L19" s="57">
        <f>SUM(J20:J25)</f>
        <v>218.578</v>
      </c>
      <c r="M19" s="58">
        <v>218.578</v>
      </c>
      <c r="N19" s="59"/>
      <c r="O19" s="73">
        <f>+ROUND(M19*N19,2)</f>
        <v>0</v>
      </c>
    </row>
    <row r="20" spans="1:15" s="8" customFormat="1" x14ac:dyDescent="0.3">
      <c r="A20" s="52">
        <v>8995</v>
      </c>
      <c r="B20" s="53"/>
      <c r="C20" s="72"/>
      <c r="D20" s="74" t="s">
        <v>47</v>
      </c>
      <c r="E20" s="63"/>
      <c r="F20" s="57">
        <v>1</v>
      </c>
      <c r="G20" s="57">
        <v>4.7549999999999999</v>
      </c>
      <c r="H20" s="57"/>
      <c r="I20" s="57">
        <v>3.5</v>
      </c>
      <c r="J20" s="57">
        <f t="shared" ref="J20:J25" si="1">PRODUCT(F20:I20)</f>
        <v>16.642499999999998</v>
      </c>
      <c r="K20" s="57"/>
      <c r="L20" s="57"/>
      <c r="M20" s="66"/>
      <c r="N20" s="67"/>
      <c r="O20" s="67"/>
    </row>
    <row r="21" spans="1:15" s="8" customFormat="1" x14ac:dyDescent="0.3">
      <c r="A21" s="52">
        <v>8996</v>
      </c>
      <c r="B21" s="53"/>
      <c r="C21" s="72"/>
      <c r="D21" s="74" t="s">
        <v>40</v>
      </c>
      <c r="E21" s="56"/>
      <c r="F21" s="57">
        <v>1</v>
      </c>
      <c r="G21" s="57">
        <v>8.1479999999999997</v>
      </c>
      <c r="H21" s="57"/>
      <c r="I21" s="57">
        <v>3.5</v>
      </c>
      <c r="J21" s="57">
        <f t="shared" si="1"/>
        <v>28.518000000000001</v>
      </c>
      <c r="K21" s="57"/>
      <c r="L21" s="57"/>
      <c r="M21" s="58"/>
      <c r="N21" s="59"/>
      <c r="O21" s="73"/>
    </row>
    <row r="22" spans="1:15" s="8" customFormat="1" x14ac:dyDescent="0.3">
      <c r="A22" s="52">
        <v>8997</v>
      </c>
      <c r="B22" s="53"/>
      <c r="C22" s="72"/>
      <c r="D22" s="74" t="s">
        <v>39</v>
      </c>
      <c r="E22" s="56"/>
      <c r="F22" s="57">
        <v>1</v>
      </c>
      <c r="G22" s="57">
        <v>8.2200000000000006</v>
      </c>
      <c r="H22" s="57"/>
      <c r="I22" s="57">
        <v>3.5</v>
      </c>
      <c r="J22" s="57">
        <f t="shared" si="1"/>
        <v>28.770000000000003</v>
      </c>
      <c r="K22" s="57"/>
      <c r="L22" s="57"/>
      <c r="M22" s="58"/>
      <c r="N22" s="59"/>
      <c r="O22" s="73"/>
    </row>
    <row r="23" spans="1:15" s="8" customFormat="1" x14ac:dyDescent="0.3">
      <c r="A23" s="52">
        <v>8998</v>
      </c>
      <c r="B23" s="53"/>
      <c r="C23" s="72"/>
      <c r="D23" s="74" t="s">
        <v>38</v>
      </c>
      <c r="E23" s="63"/>
      <c r="F23" s="57">
        <v>1</v>
      </c>
      <c r="G23" s="57">
        <v>4</v>
      </c>
      <c r="H23" s="57"/>
      <c r="I23" s="57">
        <v>3.5</v>
      </c>
      <c r="J23" s="57">
        <f t="shared" si="1"/>
        <v>14</v>
      </c>
      <c r="K23" s="57"/>
      <c r="L23" s="57"/>
      <c r="M23" s="66"/>
      <c r="N23" s="67"/>
      <c r="O23" s="67"/>
    </row>
    <row r="24" spans="1:15" s="8" customFormat="1" x14ac:dyDescent="0.3">
      <c r="A24" s="52">
        <v>8999</v>
      </c>
      <c r="B24" s="53"/>
      <c r="C24" s="72"/>
      <c r="D24" s="74" t="s">
        <v>37</v>
      </c>
      <c r="E24" s="63"/>
      <c r="F24" s="57">
        <v>1</v>
      </c>
      <c r="G24" s="57">
        <v>14.185</v>
      </c>
      <c r="H24" s="57"/>
      <c r="I24" s="57">
        <v>3.5</v>
      </c>
      <c r="J24" s="57">
        <f t="shared" si="1"/>
        <v>49.647500000000001</v>
      </c>
      <c r="K24" s="57"/>
      <c r="L24" s="57"/>
      <c r="M24" s="66"/>
      <c r="N24" s="67"/>
      <c r="O24" s="67"/>
    </row>
    <row r="25" spans="1:15" s="8" customFormat="1" x14ac:dyDescent="0.3">
      <c r="A25" s="52">
        <v>9000</v>
      </c>
      <c r="B25" s="53"/>
      <c r="C25" s="72"/>
      <c r="D25" s="74" t="s">
        <v>41</v>
      </c>
      <c r="E25" s="63"/>
      <c r="F25" s="57">
        <v>1</v>
      </c>
      <c r="G25" s="57">
        <v>18</v>
      </c>
      <c r="H25" s="57"/>
      <c r="I25" s="57">
        <v>4.5</v>
      </c>
      <c r="J25" s="57">
        <f t="shared" si="1"/>
        <v>81</v>
      </c>
      <c r="K25" s="57"/>
      <c r="L25" s="57"/>
      <c r="M25" s="66"/>
      <c r="N25" s="67"/>
      <c r="O25" s="67"/>
    </row>
    <row r="26" spans="1:15" s="8" customFormat="1" x14ac:dyDescent="0.3">
      <c r="A26" s="52">
        <v>9027</v>
      </c>
      <c r="B26" s="53" t="s">
        <v>21</v>
      </c>
      <c r="C26" s="54" t="s">
        <v>73</v>
      </c>
      <c r="D26" s="55" t="s">
        <v>74</v>
      </c>
      <c r="E26" s="63"/>
      <c r="F26" s="57"/>
      <c r="G26" s="57"/>
      <c r="H26" s="57"/>
      <c r="I26" s="57"/>
      <c r="J26" s="57"/>
      <c r="K26" s="57"/>
      <c r="L26" s="57"/>
      <c r="M26" s="66"/>
      <c r="N26" s="67"/>
      <c r="O26" s="67"/>
    </row>
    <row r="27" spans="1:15" s="8" customFormat="1" ht="129.6" collapsed="1" x14ac:dyDescent="0.3">
      <c r="A27" s="52">
        <v>9047</v>
      </c>
      <c r="B27" s="53" t="s">
        <v>21</v>
      </c>
      <c r="C27" s="72" t="s">
        <v>80</v>
      </c>
      <c r="D27" s="75" t="s">
        <v>81</v>
      </c>
      <c r="E27" s="63" t="s">
        <v>36</v>
      </c>
      <c r="F27" s="57"/>
      <c r="G27" s="57"/>
      <c r="H27" s="57"/>
      <c r="I27" s="57"/>
      <c r="J27" s="57"/>
      <c r="K27" s="57"/>
      <c r="L27" s="57">
        <f>SUM(J28:J30)</f>
        <v>14.419999999999996</v>
      </c>
      <c r="M27" s="58">
        <v>14.419999999999996</v>
      </c>
      <c r="N27" s="59"/>
      <c r="O27" s="73">
        <f>+ROUND(M27*N27,2)</f>
        <v>0</v>
      </c>
    </row>
    <row r="28" spans="1:15" s="8" customFormat="1" x14ac:dyDescent="0.3">
      <c r="A28" s="52">
        <v>9048</v>
      </c>
      <c r="B28" s="53"/>
      <c r="C28" s="72"/>
      <c r="D28" s="74" t="s">
        <v>41</v>
      </c>
      <c r="E28" s="56"/>
      <c r="F28" s="57">
        <v>1</v>
      </c>
      <c r="G28" s="57">
        <v>4.0599999999999996</v>
      </c>
      <c r="H28" s="57"/>
      <c r="I28" s="57"/>
      <c r="J28" s="57">
        <f t="shared" ref="J28:J30" si="2">PRODUCT(F28:I28)</f>
        <v>4.0599999999999996</v>
      </c>
      <c r="K28" s="57">
        <f>+J28+J29+J30</f>
        <v>14.419999999999996</v>
      </c>
      <c r="L28" s="57"/>
      <c r="M28" s="58"/>
      <c r="N28" s="59"/>
      <c r="O28" s="73"/>
    </row>
    <row r="29" spans="1:15" s="8" customFormat="1" x14ac:dyDescent="0.3">
      <c r="A29" s="52">
        <v>9049</v>
      </c>
      <c r="B29" s="53"/>
      <c r="C29" s="72"/>
      <c r="D29" s="76"/>
      <c r="E29" s="56"/>
      <c r="F29" s="57">
        <v>1</v>
      </c>
      <c r="G29" s="57">
        <f>22*0.3*1.4</f>
        <v>9.2399999999999984</v>
      </c>
      <c r="H29" s="57"/>
      <c r="I29" s="57"/>
      <c r="J29" s="57">
        <f t="shared" si="2"/>
        <v>9.2399999999999984</v>
      </c>
      <c r="K29" s="57"/>
      <c r="L29" s="57"/>
      <c r="M29" s="58"/>
      <c r="N29" s="59"/>
      <c r="O29" s="73"/>
    </row>
    <row r="30" spans="1:15" s="8" customFormat="1" x14ac:dyDescent="0.3">
      <c r="A30" s="52">
        <v>9050</v>
      </c>
      <c r="B30" s="53"/>
      <c r="C30" s="72"/>
      <c r="D30" s="76"/>
      <c r="E30" s="56"/>
      <c r="F30" s="57">
        <v>1</v>
      </c>
      <c r="G30" s="57">
        <f>0.4*2.8</f>
        <v>1.1199999999999999</v>
      </c>
      <c r="H30" s="57"/>
      <c r="I30" s="57"/>
      <c r="J30" s="57">
        <f t="shared" si="2"/>
        <v>1.1199999999999999</v>
      </c>
      <c r="K30" s="57"/>
      <c r="L30" s="57"/>
      <c r="M30" s="58"/>
      <c r="N30" s="59"/>
      <c r="O30" s="73"/>
    </row>
    <row r="31" spans="1:15" s="8" customFormat="1" ht="115.2" x14ac:dyDescent="0.3">
      <c r="A31" s="52">
        <v>9051</v>
      </c>
      <c r="B31" s="53" t="s">
        <v>21</v>
      </c>
      <c r="C31" s="72" t="s">
        <v>82</v>
      </c>
      <c r="D31" s="75" t="s">
        <v>83</v>
      </c>
      <c r="E31" s="63" t="s">
        <v>84</v>
      </c>
      <c r="F31" s="57"/>
      <c r="G31" s="57"/>
      <c r="H31" s="57"/>
      <c r="I31" s="57"/>
      <c r="J31" s="57"/>
      <c r="K31" s="57"/>
      <c r="L31" s="57">
        <f>SUM(J32:J34)</f>
        <v>11.43</v>
      </c>
      <c r="M31" s="58">
        <v>11.43</v>
      </c>
      <c r="N31" s="59"/>
      <c r="O31" s="73">
        <f>+ROUND(M31*N31,2)</f>
        <v>0</v>
      </c>
    </row>
    <row r="32" spans="1:15" s="8" customFormat="1" x14ac:dyDescent="0.3">
      <c r="A32" s="52">
        <v>9052</v>
      </c>
      <c r="B32" s="53"/>
      <c r="C32" s="72"/>
      <c r="D32" s="74" t="s">
        <v>64</v>
      </c>
      <c r="E32" s="63"/>
      <c r="F32" s="57">
        <v>1</v>
      </c>
      <c r="G32" s="57">
        <f>3.2+1.04</f>
        <v>4.24</v>
      </c>
      <c r="H32" s="57"/>
      <c r="I32" s="57"/>
      <c r="J32" s="57">
        <f t="shared" ref="J32:J34" si="3">PRODUCT(F32:I32)</f>
        <v>4.24</v>
      </c>
      <c r="K32" s="57"/>
      <c r="L32" s="57"/>
      <c r="M32" s="58"/>
      <c r="N32" s="59"/>
      <c r="O32" s="73"/>
    </row>
    <row r="33" spans="1:15" s="8" customFormat="1" x14ac:dyDescent="0.3">
      <c r="A33" s="52">
        <v>9053</v>
      </c>
      <c r="B33" s="53"/>
      <c r="C33" s="72"/>
      <c r="D33" s="74" t="s">
        <v>65</v>
      </c>
      <c r="E33" s="56"/>
      <c r="F33" s="57">
        <v>1</v>
      </c>
      <c r="G33" s="57">
        <f>1.12+2.82</f>
        <v>3.94</v>
      </c>
      <c r="H33" s="57"/>
      <c r="I33" s="57"/>
      <c r="J33" s="57">
        <f t="shared" si="3"/>
        <v>3.94</v>
      </c>
      <c r="K33" s="57"/>
      <c r="L33" s="57"/>
      <c r="M33" s="58"/>
      <c r="N33" s="59"/>
      <c r="O33" s="73"/>
    </row>
    <row r="34" spans="1:15" s="8" customFormat="1" x14ac:dyDescent="0.3">
      <c r="A34" s="52">
        <v>9054</v>
      </c>
      <c r="B34" s="53"/>
      <c r="C34" s="72"/>
      <c r="D34" s="74" t="s">
        <v>66</v>
      </c>
      <c r="E34" s="56"/>
      <c r="F34" s="57">
        <v>1</v>
      </c>
      <c r="G34" s="57">
        <f>2.02+1.23</f>
        <v>3.25</v>
      </c>
      <c r="H34" s="57"/>
      <c r="I34" s="57"/>
      <c r="J34" s="57">
        <f t="shared" si="3"/>
        <v>3.25</v>
      </c>
      <c r="K34" s="57"/>
      <c r="L34" s="57"/>
      <c r="M34" s="58"/>
      <c r="N34" s="59"/>
      <c r="O34" s="73"/>
    </row>
    <row r="35" spans="1:15" s="8" customFormat="1" x14ac:dyDescent="0.3">
      <c r="A35" s="52">
        <v>9061</v>
      </c>
      <c r="B35" s="53" t="s">
        <v>21</v>
      </c>
      <c r="C35" s="54" t="s">
        <v>94</v>
      </c>
      <c r="D35" s="71" t="s">
        <v>95</v>
      </c>
      <c r="E35" s="63"/>
      <c r="F35" s="57"/>
      <c r="G35" s="57"/>
      <c r="H35" s="57"/>
      <c r="I35" s="57"/>
      <c r="J35" s="57"/>
      <c r="K35" s="57"/>
      <c r="L35" s="57"/>
      <c r="M35" s="66"/>
      <c r="N35" s="67"/>
      <c r="O35" s="67"/>
    </row>
    <row r="36" spans="1:15" s="8" customFormat="1" x14ac:dyDescent="0.3">
      <c r="A36" s="52">
        <v>9072</v>
      </c>
      <c r="B36" s="53" t="s">
        <v>21</v>
      </c>
      <c r="C36" s="54" t="s">
        <v>102</v>
      </c>
      <c r="D36" s="55" t="s">
        <v>55</v>
      </c>
      <c r="E36" s="63"/>
      <c r="F36" s="57"/>
      <c r="G36" s="57"/>
      <c r="H36" s="57"/>
      <c r="I36" s="57"/>
      <c r="J36" s="57"/>
      <c r="K36" s="57"/>
      <c r="L36" s="57"/>
      <c r="M36" s="66"/>
      <c r="N36" s="67"/>
      <c r="O36" s="67"/>
    </row>
    <row r="37" spans="1:15" s="8" customFormat="1" x14ac:dyDescent="0.3">
      <c r="A37" s="52">
        <v>9073</v>
      </c>
      <c r="B37" s="53" t="s">
        <v>21</v>
      </c>
      <c r="C37" s="54" t="s">
        <v>103</v>
      </c>
      <c r="D37" s="55" t="s">
        <v>57</v>
      </c>
      <c r="E37" s="56"/>
      <c r="F37" s="57"/>
      <c r="G37" s="57"/>
      <c r="H37" s="57"/>
      <c r="I37" s="57"/>
      <c r="J37" s="57"/>
      <c r="K37" s="57"/>
      <c r="L37" s="57"/>
      <c r="M37" s="58"/>
      <c r="N37" s="59"/>
      <c r="O37" s="73"/>
    </row>
    <row r="38" spans="1:15" s="8" customFormat="1" ht="187.2" collapsed="1" x14ac:dyDescent="0.3">
      <c r="A38" s="52">
        <v>9074</v>
      </c>
      <c r="B38" s="53" t="s">
        <v>21</v>
      </c>
      <c r="C38" s="72" t="s">
        <v>104</v>
      </c>
      <c r="D38" s="75" t="s">
        <v>59</v>
      </c>
      <c r="E38" s="56" t="s">
        <v>36</v>
      </c>
      <c r="F38" s="57"/>
      <c r="G38" s="57"/>
      <c r="H38" s="57"/>
      <c r="I38" s="57"/>
      <c r="J38" s="57"/>
      <c r="K38" s="57"/>
      <c r="L38" s="57">
        <f>SUM(J39:J40)</f>
        <v>4.2854999999999999</v>
      </c>
      <c r="M38" s="58">
        <v>4.2854999999999999</v>
      </c>
      <c r="N38" s="59"/>
      <c r="O38" s="73">
        <f>+ROUND(M38*N38,2)</f>
        <v>0</v>
      </c>
    </row>
    <row r="39" spans="1:15" s="8" customFormat="1" x14ac:dyDescent="0.3">
      <c r="A39" s="52">
        <v>9075</v>
      </c>
      <c r="B39" s="53"/>
      <c r="C39" s="54"/>
      <c r="D39" s="74" t="s">
        <v>98</v>
      </c>
      <c r="E39" s="63"/>
      <c r="F39" s="57">
        <v>1</v>
      </c>
      <c r="G39" s="57">
        <v>1.0780000000000001</v>
      </c>
      <c r="H39" s="57"/>
      <c r="I39" s="57">
        <v>1.5</v>
      </c>
      <c r="J39" s="57">
        <f t="shared" ref="J39:J40" si="4">PRODUCT(F39:I39)</f>
        <v>1.617</v>
      </c>
      <c r="K39" s="57"/>
      <c r="L39" s="57"/>
      <c r="M39" s="66"/>
      <c r="N39" s="67"/>
      <c r="O39" s="67"/>
    </row>
    <row r="40" spans="1:15" s="8" customFormat="1" x14ac:dyDescent="0.3">
      <c r="A40" s="52">
        <v>9076</v>
      </c>
      <c r="B40" s="53"/>
      <c r="C40" s="54"/>
      <c r="D40" s="74" t="s">
        <v>99</v>
      </c>
      <c r="E40" s="63"/>
      <c r="F40" s="57">
        <v>1</v>
      </c>
      <c r="G40" s="57">
        <v>1.7789999999999999</v>
      </c>
      <c r="H40" s="57"/>
      <c r="I40" s="57">
        <v>1.5</v>
      </c>
      <c r="J40" s="57">
        <f t="shared" si="4"/>
        <v>2.6684999999999999</v>
      </c>
      <c r="K40" s="57"/>
      <c r="L40" s="57"/>
      <c r="M40" s="66"/>
      <c r="N40" s="67"/>
      <c r="O40" s="67"/>
    </row>
    <row r="41" spans="1:15" s="8" customFormat="1" ht="158.4" collapsed="1" x14ac:dyDescent="0.3">
      <c r="A41" s="52">
        <v>9077</v>
      </c>
      <c r="B41" s="53" t="s">
        <v>21</v>
      </c>
      <c r="C41" s="72" t="s">
        <v>105</v>
      </c>
      <c r="D41" s="75" t="s">
        <v>106</v>
      </c>
      <c r="E41" s="56" t="s">
        <v>36</v>
      </c>
      <c r="F41" s="57"/>
      <c r="G41" s="57"/>
      <c r="H41" s="57"/>
      <c r="I41" s="57"/>
      <c r="J41" s="57"/>
      <c r="K41" s="57"/>
      <c r="L41" s="57">
        <f>SUM(J42:J43)</f>
        <v>15.423</v>
      </c>
      <c r="M41" s="58">
        <v>15.423</v>
      </c>
      <c r="N41" s="59"/>
      <c r="O41" s="73">
        <f>+ROUND(M41*N41,2)</f>
        <v>0</v>
      </c>
    </row>
    <row r="42" spans="1:15" s="8" customFormat="1" x14ac:dyDescent="0.3">
      <c r="A42" s="52">
        <v>9078</v>
      </c>
      <c r="B42" s="53"/>
      <c r="C42" s="54"/>
      <c r="D42" s="74" t="s">
        <v>98</v>
      </c>
      <c r="E42" s="63"/>
      <c r="F42" s="57">
        <v>1</v>
      </c>
      <c r="G42" s="57">
        <v>2.3650000000000002</v>
      </c>
      <c r="H42" s="57"/>
      <c r="I42" s="57">
        <v>3</v>
      </c>
      <c r="J42" s="57">
        <f t="shared" ref="J42:J43" si="5">PRODUCT(F42:I42)</f>
        <v>7.0950000000000006</v>
      </c>
      <c r="K42" s="57"/>
      <c r="L42" s="57"/>
      <c r="M42" s="66"/>
      <c r="N42" s="67"/>
      <c r="O42" s="67"/>
    </row>
    <row r="43" spans="1:15" s="8" customFormat="1" x14ac:dyDescent="0.3">
      <c r="A43" s="52">
        <v>9079</v>
      </c>
      <c r="B43" s="53"/>
      <c r="C43" s="54"/>
      <c r="D43" s="74" t="s">
        <v>99</v>
      </c>
      <c r="E43" s="63"/>
      <c r="F43" s="57">
        <v>1</v>
      </c>
      <c r="G43" s="57">
        <v>2.7759999999999998</v>
      </c>
      <c r="H43" s="57"/>
      <c r="I43" s="57">
        <v>3</v>
      </c>
      <c r="J43" s="57">
        <f t="shared" si="5"/>
        <v>8.3279999999999994</v>
      </c>
      <c r="K43" s="57"/>
      <c r="L43" s="57"/>
      <c r="M43" s="66"/>
      <c r="N43" s="67"/>
      <c r="O43" s="67"/>
    </row>
    <row r="44" spans="1:15" s="8" customFormat="1" ht="100.8" collapsed="1" x14ac:dyDescent="0.3">
      <c r="A44" s="52">
        <v>9080</v>
      </c>
      <c r="B44" s="53" t="s">
        <v>21</v>
      </c>
      <c r="C44" s="72" t="s">
        <v>107</v>
      </c>
      <c r="D44" s="75" t="s">
        <v>61</v>
      </c>
      <c r="E44" s="63" t="s">
        <v>36</v>
      </c>
      <c r="F44" s="57"/>
      <c r="G44" s="57"/>
      <c r="H44" s="57"/>
      <c r="I44" s="57"/>
      <c r="J44" s="57"/>
      <c r="K44" s="57"/>
      <c r="L44" s="57">
        <f>SUM(J45:J46)</f>
        <v>17.669999999999998</v>
      </c>
      <c r="M44" s="58">
        <v>17.669999999999998</v>
      </c>
      <c r="N44" s="59"/>
      <c r="O44" s="73">
        <f>+ROUND(M44*N44,2)</f>
        <v>0</v>
      </c>
    </row>
    <row r="45" spans="1:15" s="8" customFormat="1" x14ac:dyDescent="0.3">
      <c r="A45" s="52">
        <v>9081</v>
      </c>
      <c r="B45" s="53"/>
      <c r="C45" s="54"/>
      <c r="D45" s="74" t="s">
        <v>98</v>
      </c>
      <c r="E45" s="63"/>
      <c r="F45" s="57">
        <v>1</v>
      </c>
      <c r="G45" s="57">
        <v>2.59</v>
      </c>
      <c r="H45" s="57"/>
      <c r="I45" s="57">
        <v>3</v>
      </c>
      <c r="J45" s="57">
        <f t="shared" ref="J45:J46" si="6">PRODUCT(F45:I45)</f>
        <v>7.77</v>
      </c>
      <c r="K45" s="57"/>
      <c r="L45" s="57"/>
      <c r="M45" s="66"/>
      <c r="N45" s="67"/>
      <c r="O45" s="67"/>
    </row>
    <row r="46" spans="1:15" s="8" customFormat="1" x14ac:dyDescent="0.3">
      <c r="A46" s="52">
        <v>9082</v>
      </c>
      <c r="B46" s="53"/>
      <c r="C46" s="54"/>
      <c r="D46" s="74" t="s">
        <v>99</v>
      </c>
      <c r="E46" s="63"/>
      <c r="F46" s="57">
        <v>1</v>
      </c>
      <c r="G46" s="57">
        <v>3.3</v>
      </c>
      <c r="H46" s="57"/>
      <c r="I46" s="57">
        <v>3</v>
      </c>
      <c r="J46" s="57">
        <f t="shared" si="6"/>
        <v>9.8999999999999986</v>
      </c>
      <c r="K46" s="57"/>
      <c r="L46" s="57"/>
      <c r="M46" s="66"/>
      <c r="N46" s="67"/>
      <c r="O46" s="67"/>
    </row>
    <row r="47" spans="1:15" s="8" customFormat="1" x14ac:dyDescent="0.3">
      <c r="A47" s="52">
        <v>9102</v>
      </c>
      <c r="B47" s="53" t="s">
        <v>21</v>
      </c>
      <c r="C47" s="54" t="s">
        <v>121</v>
      </c>
      <c r="D47" s="71" t="s">
        <v>122</v>
      </c>
      <c r="E47" s="63"/>
      <c r="F47" s="57"/>
      <c r="G47" s="57"/>
      <c r="H47" s="57"/>
      <c r="I47" s="57"/>
      <c r="J47" s="57"/>
      <c r="K47" s="57"/>
      <c r="L47" s="57"/>
      <c r="M47" s="66"/>
      <c r="N47" s="67"/>
      <c r="O47" s="67"/>
    </row>
    <row r="48" spans="1:15" s="8" customFormat="1" x14ac:dyDescent="0.3">
      <c r="A48" s="52">
        <v>9132</v>
      </c>
      <c r="B48" s="53" t="s">
        <v>21</v>
      </c>
      <c r="C48" s="54" t="s">
        <v>139</v>
      </c>
      <c r="D48" s="55" t="s">
        <v>55</v>
      </c>
      <c r="E48" s="63"/>
      <c r="F48" s="57"/>
      <c r="G48" s="57"/>
      <c r="H48" s="57"/>
      <c r="I48" s="57"/>
      <c r="J48" s="57"/>
      <c r="K48" s="57"/>
      <c r="L48" s="57"/>
      <c r="M48" s="66"/>
      <c r="N48" s="67"/>
      <c r="O48" s="67"/>
    </row>
    <row r="49" spans="1:15" s="8" customFormat="1" x14ac:dyDescent="0.3">
      <c r="A49" s="52">
        <v>9133</v>
      </c>
      <c r="B49" s="53" t="s">
        <v>21</v>
      </c>
      <c r="C49" s="54" t="s">
        <v>140</v>
      </c>
      <c r="D49" s="55" t="s">
        <v>57</v>
      </c>
      <c r="E49" s="56"/>
      <c r="F49" s="57"/>
      <c r="G49" s="57"/>
      <c r="H49" s="57"/>
      <c r="I49" s="57"/>
      <c r="J49" s="57"/>
      <c r="K49" s="57"/>
      <c r="L49" s="57"/>
      <c r="M49" s="58"/>
      <c r="N49" s="59"/>
      <c r="O49" s="73"/>
    </row>
    <row r="50" spans="1:15" s="8" customFormat="1" ht="158.4" collapsed="1" x14ac:dyDescent="0.3">
      <c r="A50" s="52">
        <v>9134</v>
      </c>
      <c r="B50" s="53" t="s">
        <v>21</v>
      </c>
      <c r="C50" s="72" t="s">
        <v>141</v>
      </c>
      <c r="D50" s="75" t="s">
        <v>142</v>
      </c>
      <c r="E50" s="56" t="s">
        <v>36</v>
      </c>
      <c r="F50" s="57"/>
      <c r="G50" s="57"/>
      <c r="H50" s="57"/>
      <c r="I50" s="57"/>
      <c r="J50" s="57"/>
      <c r="K50" s="57"/>
      <c r="L50" s="57">
        <f>SUM(J51:J55)</f>
        <v>177.09734900000001</v>
      </c>
      <c r="M50" s="58">
        <v>177.09734900000001</v>
      </c>
      <c r="N50" s="59"/>
      <c r="O50" s="73">
        <f>+ROUND(M50*N50,2)</f>
        <v>0</v>
      </c>
    </row>
    <row r="51" spans="1:15" s="8" customFormat="1" x14ac:dyDescent="0.3">
      <c r="A51" s="52">
        <v>9135</v>
      </c>
      <c r="B51" s="53"/>
      <c r="C51" s="72"/>
      <c r="D51" s="74" t="s">
        <v>128</v>
      </c>
      <c r="E51" s="63"/>
      <c r="F51" s="57">
        <v>1</v>
      </c>
      <c r="G51" s="57">
        <v>2.4430000000000001</v>
      </c>
      <c r="H51" s="57"/>
      <c r="I51" s="57">
        <v>4.1429999999999998</v>
      </c>
      <c r="J51" s="57">
        <f t="shared" ref="J51:J55" si="7">PRODUCT(F51:I51)</f>
        <v>10.121349</v>
      </c>
      <c r="K51" s="57"/>
      <c r="L51" s="57"/>
      <c r="M51" s="58"/>
      <c r="N51" s="59"/>
      <c r="O51" s="73"/>
    </row>
    <row r="52" spans="1:15" s="8" customFormat="1" x14ac:dyDescent="0.3">
      <c r="A52" s="52">
        <v>9136</v>
      </c>
      <c r="B52" s="53"/>
      <c r="C52" s="72"/>
      <c r="D52" s="74" t="s">
        <v>143</v>
      </c>
      <c r="E52" s="63"/>
      <c r="F52" s="57">
        <v>1</v>
      </c>
      <c r="G52" s="57">
        <v>30.294</v>
      </c>
      <c r="H52" s="57"/>
      <c r="I52" s="57"/>
      <c r="J52" s="57">
        <f t="shared" si="7"/>
        <v>30.294</v>
      </c>
      <c r="K52" s="57"/>
      <c r="L52" s="57"/>
      <c r="M52" s="58"/>
      <c r="N52" s="59"/>
      <c r="O52" s="73"/>
    </row>
    <row r="53" spans="1:15" s="8" customFormat="1" x14ac:dyDescent="0.3">
      <c r="A53" s="52">
        <v>9137</v>
      </c>
      <c r="B53" s="53"/>
      <c r="C53" s="72"/>
      <c r="D53" s="74" t="s">
        <v>144</v>
      </c>
      <c r="E53" s="63"/>
      <c r="F53" s="57">
        <v>1</v>
      </c>
      <c r="G53" s="57">
        <v>30.294</v>
      </c>
      <c r="H53" s="57"/>
      <c r="I53" s="57"/>
      <c r="J53" s="57">
        <f t="shared" si="7"/>
        <v>30.294</v>
      </c>
      <c r="K53" s="57"/>
      <c r="L53" s="57"/>
      <c r="M53" s="58"/>
      <c r="N53" s="59"/>
      <c r="O53" s="73"/>
    </row>
    <row r="54" spans="1:15" s="8" customFormat="1" x14ac:dyDescent="0.3">
      <c r="A54" s="52">
        <v>9138</v>
      </c>
      <c r="B54" s="53"/>
      <c r="C54" s="72"/>
      <c r="D54" s="74" t="s">
        <v>145</v>
      </c>
      <c r="E54" s="63"/>
      <c r="F54" s="57">
        <v>1</v>
      </c>
      <c r="G54" s="57">
        <v>30.294</v>
      </c>
      <c r="H54" s="57"/>
      <c r="I54" s="57"/>
      <c r="J54" s="57">
        <f t="shared" si="7"/>
        <v>30.294</v>
      </c>
      <c r="K54" s="57"/>
      <c r="L54" s="57"/>
      <c r="M54" s="58"/>
      <c r="N54" s="59"/>
      <c r="O54" s="73"/>
    </row>
    <row r="55" spans="1:15" s="8" customFormat="1" x14ac:dyDescent="0.3">
      <c r="A55" s="52">
        <v>9139</v>
      </c>
      <c r="B55" s="53"/>
      <c r="C55" s="72"/>
      <c r="D55" s="74" t="s">
        <v>146</v>
      </c>
      <c r="E55" s="63"/>
      <c r="F55" s="57">
        <v>1</v>
      </c>
      <c r="G55" s="57">
        <f>29.281+4.32+4.948+4.42+17.844+9.983+5.298</f>
        <v>76.094000000000008</v>
      </c>
      <c r="H55" s="57"/>
      <c r="I55" s="57"/>
      <c r="J55" s="57">
        <f t="shared" si="7"/>
        <v>76.094000000000008</v>
      </c>
      <c r="K55" s="57"/>
      <c r="L55" s="57"/>
      <c r="M55" s="58"/>
      <c r="N55" s="59"/>
      <c r="O55" s="73"/>
    </row>
    <row r="56" spans="1:15" s="8" customFormat="1" ht="100.8" collapsed="1" x14ac:dyDescent="0.3">
      <c r="A56" s="52">
        <v>9142</v>
      </c>
      <c r="B56" s="53" t="s">
        <v>21</v>
      </c>
      <c r="C56" s="72" t="s">
        <v>148</v>
      </c>
      <c r="D56" s="75" t="s">
        <v>61</v>
      </c>
      <c r="E56" s="63" t="s">
        <v>36</v>
      </c>
      <c r="F56" s="57"/>
      <c r="G56" s="57"/>
      <c r="H56" s="57"/>
      <c r="I56" s="57"/>
      <c r="J56" s="57"/>
      <c r="K56" s="57"/>
      <c r="L56" s="57">
        <f>SUM(J57:J63)</f>
        <v>304.41991000000002</v>
      </c>
      <c r="M56" s="58">
        <v>304.41991000000002</v>
      </c>
      <c r="N56" s="59"/>
      <c r="O56" s="73">
        <f>+ROUND(M56*N56,2)</f>
        <v>0</v>
      </c>
    </row>
    <row r="57" spans="1:15" s="8" customFormat="1" x14ac:dyDescent="0.3">
      <c r="A57" s="52">
        <v>9143</v>
      </c>
      <c r="B57" s="53"/>
      <c r="C57" s="54"/>
      <c r="D57" s="74" t="s">
        <v>125</v>
      </c>
      <c r="E57" s="63"/>
      <c r="F57" s="57">
        <v>1</v>
      </c>
      <c r="G57" s="57">
        <f>+(3.6*(1.551+1.798))+(1.85*3.73)+((2*(3.6*1.35)+((3.73-3.6)*1.35)/2))+((3.6*7.357)+((4.36-3.6)*7.357))/2</f>
        <v>44.802910000000004</v>
      </c>
      <c r="H57" s="57"/>
      <c r="I57" s="57"/>
      <c r="J57" s="57">
        <f t="shared" ref="J57:J63" si="8">PRODUCT(F57:I57)</f>
        <v>44.802910000000004</v>
      </c>
      <c r="K57" s="57"/>
      <c r="L57" s="57"/>
      <c r="M57" s="66"/>
      <c r="N57" s="67"/>
      <c r="O57" s="67"/>
    </row>
    <row r="58" spans="1:15" s="8" customFormat="1" x14ac:dyDescent="0.3">
      <c r="A58" s="52">
        <v>9144</v>
      </c>
      <c r="B58" s="53"/>
      <c r="C58" s="54"/>
      <c r="D58" s="74" t="s">
        <v>128</v>
      </c>
      <c r="E58" s="63"/>
      <c r="F58" s="57">
        <v>1</v>
      </c>
      <c r="G58" s="57">
        <v>12.394</v>
      </c>
      <c r="H58" s="57"/>
      <c r="I58" s="57">
        <v>3</v>
      </c>
      <c r="J58" s="57">
        <f t="shared" si="8"/>
        <v>37.182000000000002</v>
      </c>
      <c r="K58" s="57"/>
      <c r="L58" s="57"/>
      <c r="M58" s="66"/>
      <c r="N58" s="67"/>
      <c r="O58" s="67"/>
    </row>
    <row r="59" spans="1:15" s="8" customFormat="1" x14ac:dyDescent="0.3">
      <c r="A59" s="52">
        <v>9145</v>
      </c>
      <c r="B59" s="53"/>
      <c r="C59" s="54"/>
      <c r="D59" s="74" t="s">
        <v>129</v>
      </c>
      <c r="E59" s="63"/>
      <c r="F59" s="57">
        <v>2</v>
      </c>
      <c r="G59" s="57">
        <v>7.65</v>
      </c>
      <c r="H59" s="57"/>
      <c r="I59" s="57">
        <v>3</v>
      </c>
      <c r="J59" s="57">
        <f t="shared" si="8"/>
        <v>45.900000000000006</v>
      </c>
      <c r="K59" s="57"/>
      <c r="L59" s="57"/>
      <c r="M59" s="66"/>
      <c r="N59" s="67"/>
      <c r="O59" s="67"/>
    </row>
    <row r="60" spans="1:15" s="8" customFormat="1" x14ac:dyDescent="0.3">
      <c r="A60" s="52">
        <v>9146</v>
      </c>
      <c r="B60" s="53"/>
      <c r="C60" s="54"/>
      <c r="D60" s="74" t="s">
        <v>130</v>
      </c>
      <c r="E60" s="63"/>
      <c r="F60" s="57">
        <v>2</v>
      </c>
      <c r="G60" s="57">
        <v>7.65</v>
      </c>
      <c r="H60" s="57"/>
      <c r="I60" s="57">
        <v>3</v>
      </c>
      <c r="J60" s="57">
        <f t="shared" si="8"/>
        <v>45.900000000000006</v>
      </c>
      <c r="K60" s="57"/>
      <c r="L60" s="57"/>
      <c r="M60" s="66"/>
      <c r="N60" s="67"/>
      <c r="O60" s="67"/>
    </row>
    <row r="61" spans="1:15" s="8" customFormat="1" x14ac:dyDescent="0.3">
      <c r="A61" s="52">
        <v>9147</v>
      </c>
      <c r="B61" s="53"/>
      <c r="C61" s="54"/>
      <c r="D61" s="74" t="s">
        <v>131</v>
      </c>
      <c r="E61" s="63"/>
      <c r="F61" s="57">
        <v>1</v>
      </c>
      <c r="G61" s="57">
        <v>7.65</v>
      </c>
      <c r="H61" s="57"/>
      <c r="I61" s="57">
        <v>3</v>
      </c>
      <c r="J61" s="57">
        <f t="shared" si="8"/>
        <v>22.950000000000003</v>
      </c>
      <c r="K61" s="57"/>
      <c r="L61" s="57"/>
      <c r="M61" s="66"/>
      <c r="N61" s="67"/>
      <c r="O61" s="67"/>
    </row>
    <row r="62" spans="1:15" s="8" customFormat="1" x14ac:dyDescent="0.3">
      <c r="A62" s="52">
        <v>9148</v>
      </c>
      <c r="B62" s="53"/>
      <c r="C62" s="54"/>
      <c r="D62" s="74" t="s">
        <v>132</v>
      </c>
      <c r="E62" s="63"/>
      <c r="F62" s="57">
        <v>1</v>
      </c>
      <c r="G62" s="57">
        <v>13.272</v>
      </c>
      <c r="H62" s="57"/>
      <c r="I62" s="57">
        <v>3</v>
      </c>
      <c r="J62" s="57">
        <f t="shared" si="8"/>
        <v>39.816000000000003</v>
      </c>
      <c r="K62" s="57"/>
      <c r="L62" s="57"/>
      <c r="M62" s="66"/>
      <c r="N62" s="67"/>
      <c r="O62" s="67"/>
    </row>
    <row r="63" spans="1:15" s="8" customFormat="1" x14ac:dyDescent="0.3">
      <c r="A63" s="52">
        <v>9149</v>
      </c>
      <c r="B63" s="53"/>
      <c r="C63" s="54"/>
      <c r="D63" s="74" t="s">
        <v>133</v>
      </c>
      <c r="E63" s="63"/>
      <c r="F63" s="57">
        <v>1</v>
      </c>
      <c r="G63" s="57">
        <v>22.623000000000001</v>
      </c>
      <c r="H63" s="57"/>
      <c r="I63" s="57">
        <v>3</v>
      </c>
      <c r="J63" s="57">
        <f t="shared" si="8"/>
        <v>67.869</v>
      </c>
      <c r="K63" s="57"/>
      <c r="L63" s="57"/>
      <c r="M63" s="66"/>
      <c r="N63" s="67"/>
      <c r="O63" s="67"/>
    </row>
    <row r="64" spans="1:15" s="8" customFormat="1" ht="115.2" collapsed="1" x14ac:dyDescent="0.3">
      <c r="A64" s="52">
        <v>9150</v>
      </c>
      <c r="B64" s="53" t="s">
        <v>21</v>
      </c>
      <c r="C64" s="72" t="s">
        <v>149</v>
      </c>
      <c r="D64" s="75" t="s">
        <v>150</v>
      </c>
      <c r="E64" s="56" t="s">
        <v>36</v>
      </c>
      <c r="F64" s="57"/>
      <c r="G64" s="57"/>
      <c r="H64" s="57"/>
      <c r="I64" s="57"/>
      <c r="J64" s="57"/>
      <c r="K64" s="57"/>
      <c r="L64" s="57">
        <f>SUM(J65:J66)</f>
        <v>107.685</v>
      </c>
      <c r="M64" s="58">
        <v>107.685</v>
      </c>
      <c r="N64" s="59"/>
      <c r="O64" s="73">
        <f>+ROUND(M64*N64,2)</f>
        <v>0</v>
      </c>
    </row>
    <row r="65" spans="1:15" s="8" customFormat="1" x14ac:dyDescent="0.3">
      <c r="A65" s="52">
        <v>9151</v>
      </c>
      <c r="B65" s="53"/>
      <c r="C65" s="72"/>
      <c r="D65" s="74" t="s">
        <v>132</v>
      </c>
      <c r="E65" s="56"/>
      <c r="F65" s="57">
        <v>1</v>
      </c>
      <c r="G65" s="57">
        <v>13.272</v>
      </c>
      <c r="H65" s="57"/>
      <c r="I65" s="57">
        <v>3</v>
      </c>
      <c r="J65" s="57">
        <f t="shared" ref="J65:J66" si="9">PRODUCT(F65:I65)</f>
        <v>39.816000000000003</v>
      </c>
      <c r="K65" s="57"/>
      <c r="L65" s="57"/>
      <c r="M65" s="58"/>
      <c r="N65" s="59"/>
      <c r="O65" s="73"/>
    </row>
    <row r="66" spans="1:15" s="8" customFormat="1" x14ac:dyDescent="0.3">
      <c r="A66" s="52">
        <v>9152</v>
      </c>
      <c r="B66" s="53"/>
      <c r="C66" s="72"/>
      <c r="D66" s="74" t="s">
        <v>133</v>
      </c>
      <c r="E66" s="56"/>
      <c r="F66" s="57">
        <v>1</v>
      </c>
      <c r="G66" s="57">
        <v>22.623000000000001</v>
      </c>
      <c r="H66" s="57"/>
      <c r="I66" s="57">
        <v>3</v>
      </c>
      <c r="J66" s="57">
        <f t="shared" si="9"/>
        <v>67.869</v>
      </c>
      <c r="K66" s="57"/>
      <c r="L66" s="57"/>
      <c r="M66" s="58"/>
      <c r="N66" s="59"/>
      <c r="O66" s="73"/>
    </row>
    <row r="67" spans="1:15" s="8" customFormat="1" x14ac:dyDescent="0.3">
      <c r="A67" s="52">
        <v>9174</v>
      </c>
      <c r="B67" s="53" t="s">
        <v>21</v>
      </c>
      <c r="C67" s="54" t="s">
        <v>156</v>
      </c>
      <c r="D67" s="55" t="s">
        <v>74</v>
      </c>
      <c r="E67" s="63"/>
      <c r="F67" s="57"/>
      <c r="G67" s="57"/>
      <c r="H67" s="57"/>
      <c r="I67" s="57"/>
      <c r="J67" s="57"/>
      <c r="K67" s="57"/>
      <c r="L67" s="57"/>
      <c r="M67" s="66"/>
      <c r="N67" s="67"/>
      <c r="O67" s="67"/>
    </row>
    <row r="68" spans="1:15" s="8" customFormat="1" ht="129.6" collapsed="1" x14ac:dyDescent="0.3">
      <c r="A68" s="52">
        <v>9185</v>
      </c>
      <c r="B68" s="53" t="s">
        <v>21</v>
      </c>
      <c r="C68" s="72" t="s">
        <v>158</v>
      </c>
      <c r="D68" s="75" t="s">
        <v>159</v>
      </c>
      <c r="E68" s="63" t="s">
        <v>36</v>
      </c>
      <c r="F68" s="57"/>
      <c r="G68" s="57"/>
      <c r="H68" s="57"/>
      <c r="I68" s="57"/>
      <c r="J68" s="57"/>
      <c r="K68" s="57"/>
      <c r="L68" s="57">
        <f>SUM(J69:J70)</f>
        <v>27.304000000000002</v>
      </c>
      <c r="M68" s="58">
        <v>27.304000000000002</v>
      </c>
      <c r="N68" s="59"/>
      <c r="O68" s="73">
        <f>+ROUND(M68*N68,2)</f>
        <v>0</v>
      </c>
    </row>
    <row r="69" spans="1:15" s="8" customFormat="1" x14ac:dyDescent="0.3">
      <c r="A69" s="52">
        <v>9186</v>
      </c>
      <c r="B69" s="53"/>
      <c r="C69" s="72"/>
      <c r="D69" s="74" t="s">
        <v>132</v>
      </c>
      <c r="E69" s="63"/>
      <c r="F69" s="57">
        <v>1</v>
      </c>
      <c r="G69" s="57">
        <v>8.7970000000000006</v>
      </c>
      <c r="H69" s="57"/>
      <c r="I69" s="57"/>
      <c r="J69" s="57">
        <f>PRODUCT(F69:I69)</f>
        <v>8.7970000000000006</v>
      </c>
      <c r="K69" s="57"/>
      <c r="L69" s="57"/>
      <c r="M69" s="58"/>
      <c r="N69" s="59"/>
      <c r="O69" s="73"/>
    </row>
    <row r="70" spans="1:15" s="8" customFormat="1" x14ac:dyDescent="0.3">
      <c r="A70" s="52">
        <v>9187</v>
      </c>
      <c r="B70" s="53"/>
      <c r="C70" s="72"/>
      <c r="D70" s="74" t="s">
        <v>133</v>
      </c>
      <c r="E70" s="63"/>
      <c r="F70" s="57">
        <v>1</v>
      </c>
      <c r="G70" s="57">
        <v>18.507000000000001</v>
      </c>
      <c r="H70" s="57"/>
      <c r="I70" s="57"/>
      <c r="J70" s="57">
        <f>PRODUCT(F70:I70)</f>
        <v>18.507000000000001</v>
      </c>
      <c r="K70" s="57"/>
      <c r="L70" s="57"/>
      <c r="M70" s="58"/>
      <c r="N70" s="59"/>
      <c r="O70" s="73"/>
    </row>
    <row r="71" spans="1:15" s="8" customFormat="1" ht="115.2" collapsed="1" x14ac:dyDescent="0.3">
      <c r="A71" s="52">
        <v>9196</v>
      </c>
      <c r="B71" s="53" t="s">
        <v>21</v>
      </c>
      <c r="C71" s="72" t="s">
        <v>162</v>
      </c>
      <c r="D71" s="75" t="s">
        <v>83</v>
      </c>
      <c r="E71" s="63" t="s">
        <v>84</v>
      </c>
      <c r="F71" s="57"/>
      <c r="G71" s="57"/>
      <c r="H71" s="57"/>
      <c r="I71" s="57"/>
      <c r="J71" s="57"/>
      <c r="K71" s="57"/>
      <c r="L71" s="57">
        <f>SUM(J72:J72)</f>
        <v>15.2</v>
      </c>
      <c r="M71" s="58">
        <v>15.2</v>
      </c>
      <c r="N71" s="59"/>
      <c r="O71" s="73">
        <f>+ROUND(M71*N71,2)</f>
        <v>0</v>
      </c>
    </row>
    <row r="72" spans="1:15" s="8" customFormat="1" x14ac:dyDescent="0.3">
      <c r="A72" s="52">
        <v>9197</v>
      </c>
      <c r="B72" s="53"/>
      <c r="C72" s="72"/>
      <c r="D72" s="74" t="s">
        <v>135</v>
      </c>
      <c r="E72" s="63"/>
      <c r="F72" s="57">
        <v>2</v>
      </c>
      <c r="G72" s="57">
        <f>5.2+2.4</f>
        <v>7.6</v>
      </c>
      <c r="H72" s="57"/>
      <c r="I72" s="57"/>
      <c r="J72" s="57">
        <f t="shared" ref="J72" si="10">PRODUCT(F72:I72)</f>
        <v>15.2</v>
      </c>
      <c r="K72" s="57"/>
      <c r="L72" s="57"/>
      <c r="M72" s="58"/>
      <c r="N72" s="59"/>
      <c r="O72" s="73"/>
    </row>
    <row r="73" spans="1:15" s="8" customFormat="1" ht="15.6" x14ac:dyDescent="0.3">
      <c r="A73" s="52">
        <v>9272</v>
      </c>
      <c r="B73" s="53" t="s">
        <v>21</v>
      </c>
      <c r="C73" s="54" t="s">
        <v>230</v>
      </c>
      <c r="D73" s="80" t="s">
        <v>231</v>
      </c>
      <c r="E73" s="69"/>
      <c r="F73" s="70"/>
      <c r="G73" s="70"/>
      <c r="H73" s="70"/>
      <c r="I73" s="70"/>
      <c r="J73" s="70"/>
      <c r="K73" s="70"/>
      <c r="L73" s="70"/>
      <c r="M73" s="66"/>
      <c r="N73" s="67"/>
      <c r="O73" s="67"/>
    </row>
    <row r="74" spans="1:15" s="8" customFormat="1" x14ac:dyDescent="0.3">
      <c r="A74" s="52">
        <v>9303</v>
      </c>
      <c r="B74" s="53" t="s">
        <v>21</v>
      </c>
      <c r="C74" s="54" t="s">
        <v>278</v>
      </c>
      <c r="D74" s="55" t="s">
        <v>55</v>
      </c>
      <c r="E74" s="63"/>
      <c r="F74" s="57"/>
      <c r="G74" s="57"/>
      <c r="H74" s="57"/>
      <c r="I74" s="57"/>
      <c r="J74" s="57"/>
      <c r="K74" s="57"/>
      <c r="L74" s="57"/>
      <c r="M74" s="66"/>
      <c r="N74" s="67"/>
      <c r="O74" s="67"/>
    </row>
    <row r="75" spans="1:15" s="8" customFormat="1" x14ac:dyDescent="0.3">
      <c r="A75" s="52">
        <v>9304</v>
      </c>
      <c r="B75" s="53" t="s">
        <v>21</v>
      </c>
      <c r="C75" s="54" t="s">
        <v>279</v>
      </c>
      <c r="D75" s="55" t="s">
        <v>57</v>
      </c>
      <c r="E75" s="56"/>
      <c r="F75" s="57"/>
      <c r="G75" s="57"/>
      <c r="H75" s="57"/>
      <c r="I75" s="57"/>
      <c r="J75" s="57"/>
      <c r="K75" s="57"/>
      <c r="L75" s="57"/>
      <c r="M75" s="58"/>
      <c r="N75" s="59"/>
      <c r="O75" s="73"/>
    </row>
    <row r="76" spans="1:15" s="8" customFormat="1" ht="168.75" customHeight="1" collapsed="1" x14ac:dyDescent="0.3">
      <c r="A76" s="52">
        <v>9305</v>
      </c>
      <c r="B76" s="53" t="s">
        <v>21</v>
      </c>
      <c r="C76" s="72" t="s">
        <v>280</v>
      </c>
      <c r="D76" s="60" t="s">
        <v>281</v>
      </c>
      <c r="E76" s="56" t="s">
        <v>36</v>
      </c>
      <c r="F76" s="57"/>
      <c r="G76" s="57"/>
      <c r="H76" s="57"/>
      <c r="I76" s="57"/>
      <c r="J76" s="57"/>
      <c r="K76" s="57"/>
      <c r="L76" s="57">
        <f>SUM(J77:J86)</f>
        <v>889.83730000000014</v>
      </c>
      <c r="M76" s="58">
        <v>889.83730000000014</v>
      </c>
      <c r="N76" s="59"/>
      <c r="O76" s="73">
        <f>+ROUND(M76*N76,2)</f>
        <v>0</v>
      </c>
    </row>
    <row r="77" spans="1:15" s="8" customFormat="1" x14ac:dyDescent="0.3">
      <c r="A77" s="52">
        <v>9306</v>
      </c>
      <c r="B77" s="53"/>
      <c r="C77" s="72"/>
      <c r="D77" s="76" t="s">
        <v>282</v>
      </c>
      <c r="E77" s="56"/>
      <c r="F77" s="57">
        <v>1</v>
      </c>
      <c r="G77" s="57">
        <v>36.271000000000001</v>
      </c>
      <c r="H77" s="57"/>
      <c r="I77" s="57">
        <v>4.4000000000000004</v>
      </c>
      <c r="J77" s="57">
        <f>PRODUCT(F77:I77)</f>
        <v>159.59240000000003</v>
      </c>
      <c r="K77" s="57"/>
      <c r="L77" s="57"/>
      <c r="M77" s="58"/>
      <c r="N77" s="59"/>
      <c r="O77" s="73"/>
    </row>
    <row r="78" spans="1:15" s="8" customFormat="1" x14ac:dyDescent="0.3">
      <c r="A78" s="52">
        <v>9307</v>
      </c>
      <c r="B78" s="53"/>
      <c r="C78" s="72"/>
      <c r="D78" s="76" t="s">
        <v>283</v>
      </c>
      <c r="E78" s="56"/>
      <c r="F78" s="57">
        <v>1</v>
      </c>
      <c r="G78" s="57">
        <v>7.7960000000000003</v>
      </c>
      <c r="H78" s="57"/>
      <c r="I78" s="57">
        <v>3.5</v>
      </c>
      <c r="J78" s="57">
        <f t="shared" ref="J78:J86" si="11">PRODUCT(F78:I78)</f>
        <v>27.286000000000001</v>
      </c>
      <c r="K78" s="57"/>
      <c r="L78" s="57"/>
      <c r="M78" s="58"/>
      <c r="N78" s="59"/>
      <c r="O78" s="73"/>
    </row>
    <row r="79" spans="1:15" s="8" customFormat="1" x14ac:dyDescent="0.3">
      <c r="A79" s="52">
        <v>9308</v>
      </c>
      <c r="B79" s="53"/>
      <c r="C79" s="72"/>
      <c r="D79" s="76" t="s">
        <v>284</v>
      </c>
      <c r="E79" s="56"/>
      <c r="F79" s="57">
        <v>1</v>
      </c>
      <c r="G79" s="57">
        <v>46.279000000000003</v>
      </c>
      <c r="H79" s="57"/>
      <c r="I79" s="57">
        <v>3.5</v>
      </c>
      <c r="J79" s="57">
        <f t="shared" si="11"/>
        <v>161.97650000000002</v>
      </c>
      <c r="K79" s="57"/>
      <c r="L79" s="57"/>
      <c r="M79" s="58"/>
      <c r="N79" s="59"/>
      <c r="O79" s="73"/>
    </row>
    <row r="80" spans="1:15" s="8" customFormat="1" x14ac:dyDescent="0.3">
      <c r="A80" s="52">
        <v>9309</v>
      </c>
      <c r="B80" s="53"/>
      <c r="C80" s="72"/>
      <c r="D80" s="76" t="s">
        <v>285</v>
      </c>
      <c r="E80" s="56"/>
      <c r="F80" s="57">
        <v>1</v>
      </c>
      <c r="G80" s="57">
        <v>18.475000000000001</v>
      </c>
      <c r="H80" s="57"/>
      <c r="I80" s="57">
        <v>3.5</v>
      </c>
      <c r="J80" s="57">
        <f t="shared" si="11"/>
        <v>64.662500000000009</v>
      </c>
      <c r="K80" s="57"/>
      <c r="L80" s="57"/>
      <c r="M80" s="58"/>
      <c r="N80" s="59"/>
      <c r="O80" s="73"/>
    </row>
    <row r="81" spans="1:15" s="8" customFormat="1" x14ac:dyDescent="0.3">
      <c r="A81" s="52">
        <v>9310</v>
      </c>
      <c r="B81" s="53"/>
      <c r="C81" s="72"/>
      <c r="D81" s="76" t="s">
        <v>286</v>
      </c>
      <c r="E81" s="56"/>
      <c r="F81" s="57">
        <v>1</v>
      </c>
      <c r="G81" s="57">
        <v>4.8120000000000003</v>
      </c>
      <c r="H81" s="57"/>
      <c r="I81" s="57">
        <v>3.5</v>
      </c>
      <c r="J81" s="57">
        <f t="shared" si="11"/>
        <v>16.842000000000002</v>
      </c>
      <c r="K81" s="57"/>
      <c r="L81" s="57"/>
      <c r="M81" s="58"/>
      <c r="N81" s="59"/>
      <c r="O81" s="73"/>
    </row>
    <row r="82" spans="1:15" s="8" customFormat="1" x14ac:dyDescent="0.3">
      <c r="A82" s="52">
        <v>9311</v>
      </c>
      <c r="B82" s="53"/>
      <c r="C82" s="72"/>
      <c r="D82" s="76" t="s">
        <v>287</v>
      </c>
      <c r="E82" s="56"/>
      <c r="F82" s="57">
        <v>1</v>
      </c>
      <c r="G82" s="57">
        <v>21.376999999999999</v>
      </c>
      <c r="H82" s="57"/>
      <c r="I82" s="57">
        <v>3.5</v>
      </c>
      <c r="J82" s="57">
        <f t="shared" si="11"/>
        <v>74.819499999999991</v>
      </c>
      <c r="K82" s="57"/>
      <c r="L82" s="57"/>
      <c r="M82" s="58"/>
      <c r="N82" s="59"/>
      <c r="O82" s="73"/>
    </row>
    <row r="83" spans="1:15" s="8" customFormat="1" x14ac:dyDescent="0.3">
      <c r="A83" s="52">
        <v>9312</v>
      </c>
      <c r="B83" s="53"/>
      <c r="C83" s="72"/>
      <c r="D83" s="76" t="s">
        <v>288</v>
      </c>
      <c r="E83" s="56"/>
      <c r="F83" s="57">
        <v>1</v>
      </c>
      <c r="G83" s="57">
        <v>15.331</v>
      </c>
      <c r="H83" s="57"/>
      <c r="I83" s="57">
        <v>3.5</v>
      </c>
      <c r="J83" s="57">
        <f t="shared" si="11"/>
        <v>53.658499999999997</v>
      </c>
      <c r="K83" s="57"/>
      <c r="L83" s="57"/>
      <c r="M83" s="58"/>
      <c r="N83" s="59"/>
      <c r="O83" s="73"/>
    </row>
    <row r="84" spans="1:15" s="8" customFormat="1" x14ac:dyDescent="0.3">
      <c r="A84" s="52">
        <v>9313</v>
      </c>
      <c r="B84" s="53"/>
      <c r="C84" s="72"/>
      <c r="D84" s="76" t="s">
        <v>289</v>
      </c>
      <c r="E84" s="56"/>
      <c r="F84" s="57">
        <v>1</v>
      </c>
      <c r="G84" s="57">
        <v>21.312999999999999</v>
      </c>
      <c r="H84" s="57"/>
      <c r="I84" s="57">
        <v>4.9000000000000004</v>
      </c>
      <c r="J84" s="57">
        <f t="shared" si="11"/>
        <v>104.4337</v>
      </c>
      <c r="K84" s="57"/>
      <c r="L84" s="57"/>
      <c r="M84" s="58"/>
      <c r="N84" s="59"/>
      <c r="O84" s="73"/>
    </row>
    <row r="85" spans="1:15" s="8" customFormat="1" x14ac:dyDescent="0.3">
      <c r="A85" s="52">
        <v>9314</v>
      </c>
      <c r="B85" s="53"/>
      <c r="C85" s="72"/>
      <c r="D85" s="76" t="s">
        <v>290</v>
      </c>
      <c r="E85" s="56"/>
      <c r="F85" s="57">
        <v>1</v>
      </c>
      <c r="G85" s="57">
        <v>33.353999999999999</v>
      </c>
      <c r="H85" s="57"/>
      <c r="I85" s="57">
        <v>4.9000000000000004</v>
      </c>
      <c r="J85" s="57">
        <f t="shared" si="11"/>
        <v>163.43460000000002</v>
      </c>
      <c r="K85" s="57"/>
      <c r="L85" s="57"/>
      <c r="M85" s="58"/>
      <c r="N85" s="59"/>
      <c r="O85" s="73"/>
    </row>
    <row r="86" spans="1:15" s="8" customFormat="1" x14ac:dyDescent="0.3">
      <c r="A86" s="52">
        <v>9315</v>
      </c>
      <c r="B86" s="53"/>
      <c r="C86" s="72"/>
      <c r="D86" s="76" t="s">
        <v>291</v>
      </c>
      <c r="E86" s="56"/>
      <c r="F86" s="57">
        <v>2</v>
      </c>
      <c r="G86" s="57">
        <v>6.4420000000000002</v>
      </c>
      <c r="H86" s="57"/>
      <c r="I86" s="57">
        <v>4.9000000000000004</v>
      </c>
      <c r="J86" s="57">
        <f t="shared" si="11"/>
        <v>63.131600000000006</v>
      </c>
      <c r="K86" s="57"/>
      <c r="L86" s="57"/>
      <c r="M86" s="58"/>
      <c r="N86" s="59"/>
      <c r="O86" s="73"/>
    </row>
    <row r="87" spans="1:15" s="8" customFormat="1" ht="100.8" collapsed="1" x14ac:dyDescent="0.3">
      <c r="A87" s="52">
        <v>9356</v>
      </c>
      <c r="B87" s="53" t="s">
        <v>21</v>
      </c>
      <c r="C87" s="72" t="s">
        <v>324</v>
      </c>
      <c r="D87" s="75" t="s">
        <v>61</v>
      </c>
      <c r="E87" s="63" t="s">
        <v>36</v>
      </c>
      <c r="F87" s="57"/>
      <c r="G87" s="57"/>
      <c r="H87" s="57"/>
      <c r="I87" s="57"/>
      <c r="J87" s="57"/>
      <c r="K87" s="57"/>
      <c r="L87" s="57">
        <f>SUM(K88:K99)</f>
        <v>1667.7271000000003</v>
      </c>
      <c r="M87" s="58">
        <v>1667.7271000000003</v>
      </c>
      <c r="N87" s="59"/>
      <c r="O87" s="73">
        <f>+ROUND(M87*N87,2)</f>
        <v>0</v>
      </c>
    </row>
    <row r="88" spans="1:15" s="8" customFormat="1" x14ac:dyDescent="0.3">
      <c r="A88" s="52">
        <v>9357</v>
      </c>
      <c r="B88" s="53" t="s">
        <v>21</v>
      </c>
      <c r="C88" s="72"/>
      <c r="D88" s="76" t="s">
        <v>282</v>
      </c>
      <c r="E88" s="56"/>
      <c r="F88" s="57">
        <v>2</v>
      </c>
      <c r="G88" s="57">
        <v>36.271000000000001</v>
      </c>
      <c r="H88" s="57"/>
      <c r="I88" s="57">
        <v>4.4000000000000004</v>
      </c>
      <c r="J88" s="57">
        <f>PRODUCT(F88:I88)</f>
        <v>319.18480000000005</v>
      </c>
      <c r="K88" s="57">
        <f>+J88</f>
        <v>319.18480000000005</v>
      </c>
      <c r="L88" s="57"/>
      <c r="M88" s="58"/>
      <c r="N88" s="59"/>
      <c r="O88" s="73"/>
    </row>
    <row r="89" spans="1:15" s="8" customFormat="1" x14ac:dyDescent="0.3">
      <c r="A89" s="52">
        <v>9358</v>
      </c>
      <c r="B89" s="53" t="s">
        <v>21</v>
      </c>
      <c r="C89" s="72"/>
      <c r="D89" s="76" t="s">
        <v>283</v>
      </c>
      <c r="E89" s="56"/>
      <c r="F89" s="57">
        <v>1</v>
      </c>
      <c r="G89" s="57">
        <v>7.7960000000000003</v>
      </c>
      <c r="H89" s="57"/>
      <c r="I89" s="57">
        <v>3.5</v>
      </c>
      <c r="J89" s="57">
        <f t="shared" ref="J89:J99" si="12">PRODUCT(F89:I89)</f>
        <v>27.286000000000001</v>
      </c>
      <c r="K89" s="57">
        <f t="shared" ref="K89:K98" si="13">+J89</f>
        <v>27.286000000000001</v>
      </c>
      <c r="L89" s="57"/>
      <c r="M89" s="58"/>
      <c r="N89" s="59"/>
      <c r="O89" s="73"/>
    </row>
    <row r="90" spans="1:15" s="8" customFormat="1" x14ac:dyDescent="0.3">
      <c r="A90" s="52">
        <v>9359</v>
      </c>
      <c r="B90" s="53" t="s">
        <v>21</v>
      </c>
      <c r="C90" s="72"/>
      <c r="D90" s="76" t="s">
        <v>284</v>
      </c>
      <c r="E90" s="56"/>
      <c r="F90" s="57">
        <v>2</v>
      </c>
      <c r="G90" s="57">
        <v>46.279000000000003</v>
      </c>
      <c r="H90" s="57"/>
      <c r="I90" s="57">
        <v>3.5</v>
      </c>
      <c r="J90" s="57">
        <f t="shared" si="12"/>
        <v>323.95300000000003</v>
      </c>
      <c r="K90" s="57">
        <f t="shared" si="13"/>
        <v>323.95300000000003</v>
      </c>
      <c r="L90" s="57"/>
      <c r="M90" s="58"/>
      <c r="N90" s="59"/>
      <c r="O90" s="73"/>
    </row>
    <row r="91" spans="1:15" s="8" customFormat="1" x14ac:dyDescent="0.3">
      <c r="A91" s="52">
        <v>9360</v>
      </c>
      <c r="B91" s="53" t="s">
        <v>21</v>
      </c>
      <c r="C91" s="72"/>
      <c r="D91" s="76" t="s">
        <v>285</v>
      </c>
      <c r="E91" s="56"/>
      <c r="F91" s="57">
        <v>2</v>
      </c>
      <c r="G91" s="57">
        <v>18.475000000000001</v>
      </c>
      <c r="H91" s="57"/>
      <c r="I91" s="57">
        <v>3.5</v>
      </c>
      <c r="J91" s="57">
        <f t="shared" si="12"/>
        <v>129.32500000000002</v>
      </c>
      <c r="K91" s="57">
        <f t="shared" si="13"/>
        <v>129.32500000000002</v>
      </c>
      <c r="L91" s="57"/>
      <c r="M91" s="58"/>
      <c r="N91" s="59"/>
      <c r="O91" s="73"/>
    </row>
    <row r="92" spans="1:15" s="8" customFormat="1" x14ac:dyDescent="0.3">
      <c r="A92" s="52">
        <v>9361</v>
      </c>
      <c r="B92" s="53" t="s">
        <v>21</v>
      </c>
      <c r="C92" s="72"/>
      <c r="D92" s="76" t="s">
        <v>286</v>
      </c>
      <c r="E92" s="56"/>
      <c r="F92" s="57">
        <v>1</v>
      </c>
      <c r="G92" s="57">
        <v>4.8120000000000003</v>
      </c>
      <c r="H92" s="57"/>
      <c r="I92" s="57">
        <v>3.5</v>
      </c>
      <c r="J92" s="57">
        <f t="shared" si="12"/>
        <v>16.842000000000002</v>
      </c>
      <c r="K92" s="57">
        <f t="shared" si="13"/>
        <v>16.842000000000002</v>
      </c>
      <c r="L92" s="57"/>
      <c r="M92" s="58"/>
      <c r="N92" s="59"/>
      <c r="O92" s="73"/>
    </row>
    <row r="93" spans="1:15" s="8" customFormat="1" x14ac:dyDescent="0.3">
      <c r="A93" s="52">
        <v>9362</v>
      </c>
      <c r="B93" s="53" t="s">
        <v>21</v>
      </c>
      <c r="C93" s="72"/>
      <c r="D93" s="76" t="s">
        <v>287</v>
      </c>
      <c r="E93" s="56"/>
      <c r="F93" s="57">
        <v>1</v>
      </c>
      <c r="G93" s="57">
        <v>21.376999999999999</v>
      </c>
      <c r="H93" s="57"/>
      <c r="I93" s="57">
        <v>3.5</v>
      </c>
      <c r="J93" s="57">
        <f t="shared" si="12"/>
        <v>74.819499999999991</v>
      </c>
      <c r="K93" s="57">
        <f t="shared" si="13"/>
        <v>74.819499999999991</v>
      </c>
      <c r="L93" s="57"/>
      <c r="M93" s="58"/>
      <c r="N93" s="59"/>
      <c r="O93" s="73"/>
    </row>
    <row r="94" spans="1:15" s="8" customFormat="1" x14ac:dyDescent="0.3">
      <c r="A94" s="52">
        <v>9363</v>
      </c>
      <c r="B94" s="53" t="s">
        <v>21</v>
      </c>
      <c r="C94" s="72"/>
      <c r="D94" s="76" t="s">
        <v>288</v>
      </c>
      <c r="E94" s="56"/>
      <c r="F94" s="57">
        <v>2</v>
      </c>
      <c r="G94" s="57">
        <v>15.331</v>
      </c>
      <c r="H94" s="57"/>
      <c r="I94" s="57">
        <v>3.5</v>
      </c>
      <c r="J94" s="57">
        <f t="shared" si="12"/>
        <v>107.31699999999999</v>
      </c>
      <c r="K94" s="57">
        <f>+J94+J95</f>
        <v>110.81699999999999</v>
      </c>
      <c r="L94" s="57"/>
      <c r="M94" s="58"/>
      <c r="N94" s="59"/>
      <c r="O94" s="73"/>
    </row>
    <row r="95" spans="1:15" s="8" customFormat="1" x14ac:dyDescent="0.3">
      <c r="A95" s="52">
        <v>9364</v>
      </c>
      <c r="B95" s="53" t="s">
        <v>21</v>
      </c>
      <c r="C95" s="72"/>
      <c r="D95" s="76"/>
      <c r="E95" s="56"/>
      <c r="F95" s="57">
        <v>1</v>
      </c>
      <c r="G95" s="57">
        <v>1</v>
      </c>
      <c r="H95" s="57"/>
      <c r="I95" s="57">
        <v>3.5</v>
      </c>
      <c r="J95" s="57">
        <f t="shared" si="12"/>
        <v>3.5</v>
      </c>
      <c r="K95" s="57"/>
      <c r="L95" s="57"/>
      <c r="M95" s="58"/>
      <c r="N95" s="59"/>
      <c r="O95" s="73"/>
    </row>
    <row r="96" spans="1:15" s="8" customFormat="1" x14ac:dyDescent="0.3">
      <c r="A96" s="52">
        <v>9365</v>
      </c>
      <c r="B96" s="53" t="s">
        <v>21</v>
      </c>
      <c r="C96" s="72"/>
      <c r="D96" s="76" t="s">
        <v>289</v>
      </c>
      <c r="E96" s="56"/>
      <c r="F96" s="57">
        <v>2</v>
      </c>
      <c r="G96" s="57">
        <v>21.312999999999999</v>
      </c>
      <c r="H96" s="57"/>
      <c r="I96" s="57">
        <v>4.9000000000000004</v>
      </c>
      <c r="J96" s="57">
        <f t="shared" si="12"/>
        <v>208.8674</v>
      </c>
      <c r="K96" s="57">
        <f t="shared" si="13"/>
        <v>208.8674</v>
      </c>
      <c r="L96" s="57"/>
      <c r="M96" s="58"/>
      <c r="N96" s="59"/>
      <c r="O96" s="73"/>
    </row>
    <row r="97" spans="1:15" s="8" customFormat="1" x14ac:dyDescent="0.3">
      <c r="A97" s="52">
        <v>9366</v>
      </c>
      <c r="B97" s="53" t="s">
        <v>21</v>
      </c>
      <c r="C97" s="72"/>
      <c r="D97" s="76" t="s">
        <v>290</v>
      </c>
      <c r="E97" s="56"/>
      <c r="F97" s="57">
        <v>2</v>
      </c>
      <c r="G97" s="57">
        <v>33.353999999999999</v>
      </c>
      <c r="H97" s="57"/>
      <c r="I97" s="57">
        <v>4.9000000000000004</v>
      </c>
      <c r="J97" s="57">
        <f t="shared" si="12"/>
        <v>326.86920000000003</v>
      </c>
      <c r="K97" s="57">
        <f t="shared" si="13"/>
        <v>326.86920000000003</v>
      </c>
      <c r="L97" s="57"/>
      <c r="M97" s="58"/>
      <c r="N97" s="59"/>
      <c r="O97" s="73"/>
    </row>
    <row r="98" spans="1:15" s="8" customFormat="1" x14ac:dyDescent="0.3">
      <c r="A98" s="52">
        <v>9367</v>
      </c>
      <c r="B98" s="53" t="s">
        <v>21</v>
      </c>
      <c r="C98" s="72"/>
      <c r="D98" s="76" t="s">
        <v>291</v>
      </c>
      <c r="E98" s="56"/>
      <c r="F98" s="57">
        <v>4</v>
      </c>
      <c r="G98" s="57">
        <v>6.4420000000000002</v>
      </c>
      <c r="H98" s="57"/>
      <c r="I98" s="57">
        <v>4.9000000000000004</v>
      </c>
      <c r="J98" s="57">
        <f t="shared" si="12"/>
        <v>126.26320000000001</v>
      </c>
      <c r="K98" s="57">
        <f t="shared" si="13"/>
        <v>126.26320000000001</v>
      </c>
      <c r="L98" s="57"/>
      <c r="M98" s="58"/>
      <c r="N98" s="59"/>
      <c r="O98" s="73"/>
    </row>
    <row r="99" spans="1:15" s="8" customFormat="1" x14ac:dyDescent="0.3">
      <c r="A99" s="52">
        <v>9368</v>
      </c>
      <c r="B99" s="53" t="s">
        <v>21</v>
      </c>
      <c r="C99" s="72"/>
      <c r="D99" s="76" t="s">
        <v>325</v>
      </c>
      <c r="E99" s="63"/>
      <c r="F99" s="57">
        <v>1</v>
      </c>
      <c r="G99" s="57">
        <v>1</v>
      </c>
      <c r="H99" s="57"/>
      <c r="I99" s="57">
        <v>3.5</v>
      </c>
      <c r="J99" s="57">
        <f t="shared" si="12"/>
        <v>3.5</v>
      </c>
      <c r="K99" s="57">
        <f>+J99</f>
        <v>3.5</v>
      </c>
      <c r="L99" s="57"/>
      <c r="M99" s="66"/>
      <c r="N99" s="67"/>
      <c r="O99" s="67"/>
    </row>
    <row r="100" spans="1:15" s="8" customFormat="1" ht="121.5" customHeight="1" collapsed="1" x14ac:dyDescent="0.3">
      <c r="A100" s="52">
        <v>9398</v>
      </c>
      <c r="B100" s="53" t="s">
        <v>21</v>
      </c>
      <c r="C100" s="72" t="s">
        <v>335</v>
      </c>
      <c r="D100" s="75" t="s">
        <v>336</v>
      </c>
      <c r="E100" s="56" t="s">
        <v>36</v>
      </c>
      <c r="F100" s="57"/>
      <c r="G100" s="57"/>
      <c r="H100" s="57"/>
      <c r="I100" s="57"/>
      <c r="J100" s="57"/>
      <c r="K100" s="57"/>
      <c r="L100" s="57">
        <f>SUM(K101:K107)</f>
        <v>47.512599999999999</v>
      </c>
      <c r="M100" s="58">
        <v>47.512999999999998</v>
      </c>
      <c r="N100" s="59"/>
      <c r="O100" s="73">
        <f>+ROUND(M100*N100,2)</f>
        <v>0</v>
      </c>
    </row>
    <row r="101" spans="1:15" s="8" customFormat="1" x14ac:dyDescent="0.3">
      <c r="A101" s="52">
        <v>9399</v>
      </c>
      <c r="B101" s="53" t="s">
        <v>21</v>
      </c>
      <c r="C101" s="72"/>
      <c r="D101" s="76" t="s">
        <v>337</v>
      </c>
      <c r="E101" s="56"/>
      <c r="F101" s="57">
        <v>2</v>
      </c>
      <c r="G101" s="57">
        <v>13.5</v>
      </c>
      <c r="H101" s="57"/>
      <c r="I101" s="57"/>
      <c r="J101" s="57">
        <f t="shared" ref="J101:J107" si="14">PRODUCT(F101:I101)</f>
        <v>27</v>
      </c>
      <c r="K101" s="57">
        <f>+J101+J102</f>
        <v>27.824999999999999</v>
      </c>
      <c r="L101" s="57"/>
      <c r="M101" s="58"/>
      <c r="N101" s="59"/>
      <c r="O101" s="73"/>
    </row>
    <row r="102" spans="1:15" s="8" customFormat="1" x14ac:dyDescent="0.3">
      <c r="A102" s="52">
        <v>9400</v>
      </c>
      <c r="B102" s="53" t="s">
        <v>21</v>
      </c>
      <c r="C102" s="72"/>
      <c r="D102" s="76"/>
      <c r="E102" s="56"/>
      <c r="F102" s="57">
        <v>1</v>
      </c>
      <c r="G102" s="57">
        <v>0.75</v>
      </c>
      <c r="H102" s="57"/>
      <c r="I102" s="57">
        <v>1.1000000000000001</v>
      </c>
      <c r="J102" s="57">
        <f t="shared" si="14"/>
        <v>0.82500000000000007</v>
      </c>
      <c r="K102" s="57"/>
      <c r="L102" s="57"/>
      <c r="M102" s="58"/>
      <c r="N102" s="59"/>
      <c r="O102" s="73"/>
    </row>
    <row r="103" spans="1:15" s="8" customFormat="1" x14ac:dyDescent="0.3">
      <c r="A103" s="52">
        <v>9401</v>
      </c>
      <c r="B103" s="53" t="s">
        <v>21</v>
      </c>
      <c r="C103" s="72"/>
      <c r="D103" s="76" t="s">
        <v>338</v>
      </c>
      <c r="E103" s="56"/>
      <c r="F103" s="57">
        <v>1</v>
      </c>
      <c r="G103" s="57">
        <v>4.3310000000000004</v>
      </c>
      <c r="H103" s="57"/>
      <c r="I103" s="57"/>
      <c r="J103" s="57">
        <f t="shared" si="14"/>
        <v>4.3310000000000004</v>
      </c>
      <c r="K103" s="57">
        <f>+J103+J104+J105</f>
        <v>9.6395999999999997</v>
      </c>
      <c r="L103" s="57"/>
      <c r="M103" s="58"/>
      <c r="N103" s="59"/>
      <c r="O103" s="73"/>
    </row>
    <row r="104" spans="1:15" s="8" customFormat="1" x14ac:dyDescent="0.3">
      <c r="A104" s="52">
        <v>9402</v>
      </c>
      <c r="B104" s="53" t="s">
        <v>21</v>
      </c>
      <c r="C104" s="72"/>
      <c r="D104" s="76"/>
      <c r="E104" s="56"/>
      <c r="F104" s="57">
        <v>1</v>
      </c>
      <c r="G104" s="57">
        <v>4.0759999999999996</v>
      </c>
      <c r="H104" s="57"/>
      <c r="I104" s="57">
        <v>1.1000000000000001</v>
      </c>
      <c r="J104" s="57">
        <f t="shared" si="14"/>
        <v>4.4836</v>
      </c>
      <c r="K104" s="57"/>
      <c r="L104" s="57"/>
      <c r="M104" s="58"/>
      <c r="N104" s="59"/>
      <c r="O104" s="73"/>
    </row>
    <row r="105" spans="1:15" s="8" customFormat="1" x14ac:dyDescent="0.3">
      <c r="A105" s="52">
        <v>9403</v>
      </c>
      <c r="B105" s="53" t="s">
        <v>21</v>
      </c>
      <c r="C105" s="72"/>
      <c r="D105" s="76"/>
      <c r="E105" s="56"/>
      <c r="F105" s="57">
        <v>1</v>
      </c>
      <c r="G105" s="57">
        <v>0.75</v>
      </c>
      <c r="H105" s="57"/>
      <c r="I105" s="57">
        <v>1.1000000000000001</v>
      </c>
      <c r="J105" s="57">
        <f t="shared" si="14"/>
        <v>0.82500000000000007</v>
      </c>
      <c r="K105" s="57"/>
      <c r="L105" s="57"/>
      <c r="M105" s="58"/>
      <c r="N105" s="59"/>
      <c r="O105" s="73"/>
    </row>
    <row r="106" spans="1:15" s="8" customFormat="1" x14ac:dyDescent="0.3">
      <c r="A106" s="52">
        <v>9404</v>
      </c>
      <c r="B106" s="53" t="s">
        <v>21</v>
      </c>
      <c r="C106" s="72"/>
      <c r="D106" s="76" t="s">
        <v>339</v>
      </c>
      <c r="E106" s="63"/>
      <c r="F106" s="57">
        <v>1</v>
      </c>
      <c r="G106" s="57">
        <v>7.1420000000000003</v>
      </c>
      <c r="H106" s="57"/>
      <c r="I106" s="57"/>
      <c r="J106" s="57">
        <f t="shared" si="14"/>
        <v>7.1420000000000003</v>
      </c>
      <c r="K106" s="57">
        <f>J106</f>
        <v>7.1420000000000003</v>
      </c>
      <c r="L106" s="57"/>
      <c r="M106" s="58"/>
      <c r="N106" s="59"/>
      <c r="O106" s="73"/>
    </row>
    <row r="107" spans="1:15" s="8" customFormat="1" x14ac:dyDescent="0.3">
      <c r="A107" s="52">
        <v>9405</v>
      </c>
      <c r="B107" s="53" t="s">
        <v>21</v>
      </c>
      <c r="C107" s="72"/>
      <c r="D107" s="76" t="s">
        <v>340</v>
      </c>
      <c r="E107" s="63"/>
      <c r="F107" s="57">
        <v>1</v>
      </c>
      <c r="G107" s="57">
        <v>2.9060000000000001</v>
      </c>
      <c r="H107" s="57"/>
      <c r="I107" s="57"/>
      <c r="J107" s="57">
        <f t="shared" si="14"/>
        <v>2.9060000000000001</v>
      </c>
      <c r="K107" s="57">
        <f>J107</f>
        <v>2.9060000000000001</v>
      </c>
      <c r="L107" s="57"/>
      <c r="M107" s="58"/>
      <c r="N107" s="59"/>
      <c r="O107" s="73"/>
    </row>
    <row r="108" spans="1:15" s="8" customFormat="1" x14ac:dyDescent="0.3">
      <c r="A108" s="52">
        <v>9446</v>
      </c>
      <c r="B108" s="53" t="s">
        <v>21</v>
      </c>
      <c r="C108" s="54" t="s">
        <v>382</v>
      </c>
      <c r="D108" s="55" t="s">
        <v>74</v>
      </c>
      <c r="E108" s="63"/>
      <c r="F108" s="57"/>
      <c r="G108" s="57"/>
      <c r="H108" s="57"/>
      <c r="I108" s="57"/>
      <c r="J108" s="57"/>
      <c r="K108" s="57"/>
      <c r="L108" s="57"/>
      <c r="M108" s="66"/>
      <c r="N108" s="67"/>
      <c r="O108" s="67"/>
    </row>
    <row r="109" spans="1:15" s="8" customFormat="1" ht="86.4" x14ac:dyDescent="0.3">
      <c r="A109" s="52">
        <v>9455</v>
      </c>
      <c r="B109" s="53"/>
      <c r="C109" s="72"/>
      <c r="D109" s="75" t="s">
        <v>387</v>
      </c>
      <c r="E109" s="63" t="s">
        <v>36</v>
      </c>
      <c r="F109" s="57"/>
      <c r="G109" s="57"/>
      <c r="H109" s="57"/>
      <c r="I109" s="57"/>
      <c r="J109" s="57"/>
      <c r="K109" s="57"/>
      <c r="L109" s="57">
        <f>SUM(J110)</f>
        <v>23.445</v>
      </c>
      <c r="M109" s="58">
        <v>586.125</v>
      </c>
      <c r="N109" s="59"/>
      <c r="O109" s="73">
        <f>+ROUND(M109*N109,2)</f>
        <v>0</v>
      </c>
    </row>
    <row r="110" spans="1:15" s="8" customFormat="1" x14ac:dyDescent="0.3">
      <c r="A110" s="52">
        <v>9456</v>
      </c>
      <c r="B110" s="53"/>
      <c r="C110" s="72"/>
      <c r="D110" s="74" t="s">
        <v>388</v>
      </c>
      <c r="E110" s="63"/>
      <c r="F110" s="57">
        <v>1</v>
      </c>
      <c r="G110" s="57">
        <f>L117</f>
        <v>23.445</v>
      </c>
      <c r="H110" s="57"/>
      <c r="I110" s="57"/>
      <c r="J110" s="57">
        <f>PRODUCT(F110:I110)</f>
        <v>23.445</v>
      </c>
      <c r="K110" s="57"/>
      <c r="L110" s="57"/>
      <c r="M110" s="58"/>
      <c r="N110" s="59"/>
      <c r="O110" s="73"/>
    </row>
    <row r="111" spans="1:15" s="8" customFormat="1" ht="115.2" collapsed="1" x14ac:dyDescent="0.3">
      <c r="A111" s="52">
        <v>9463</v>
      </c>
      <c r="B111" s="53" t="s">
        <v>21</v>
      </c>
      <c r="C111" s="72" t="s">
        <v>396</v>
      </c>
      <c r="D111" s="75" t="s">
        <v>397</v>
      </c>
      <c r="E111" s="63" t="s">
        <v>36</v>
      </c>
      <c r="F111" s="57"/>
      <c r="G111" s="57"/>
      <c r="H111" s="57"/>
      <c r="I111" s="57"/>
      <c r="J111" s="57"/>
      <c r="K111" s="57"/>
      <c r="L111" s="57">
        <f>SUM(J112:J113)</f>
        <v>371.202</v>
      </c>
      <c r="M111" s="58">
        <v>371.202</v>
      </c>
      <c r="N111" s="59"/>
      <c r="O111" s="73">
        <f>+ROUND(M111*N111,2)</f>
        <v>0</v>
      </c>
    </row>
    <row r="112" spans="1:15" s="8" customFormat="1" x14ac:dyDescent="0.3">
      <c r="A112" s="52">
        <v>9464</v>
      </c>
      <c r="B112" s="53" t="s">
        <v>21</v>
      </c>
      <c r="C112" s="72"/>
      <c r="D112" s="76" t="s">
        <v>293</v>
      </c>
      <c r="E112" s="56"/>
      <c r="F112" s="57">
        <v>1</v>
      </c>
      <c r="G112" s="57">
        <v>318.072</v>
      </c>
      <c r="H112" s="57"/>
      <c r="I112" s="57"/>
      <c r="J112" s="57">
        <f t="shared" ref="J112" si="15">PRODUCT(F112:I112)</f>
        <v>318.072</v>
      </c>
      <c r="K112" s="57"/>
      <c r="L112" s="57"/>
      <c r="M112" s="58"/>
      <c r="N112" s="59"/>
      <c r="O112" s="73"/>
    </row>
    <row r="113" spans="1:15" s="8" customFormat="1" x14ac:dyDescent="0.3">
      <c r="A113" s="52">
        <v>9465</v>
      </c>
      <c r="B113" s="53"/>
      <c r="C113" s="72"/>
      <c r="D113" s="76" t="s">
        <v>398</v>
      </c>
      <c r="E113" s="56"/>
      <c r="F113" s="57"/>
      <c r="G113" s="57"/>
      <c r="H113" s="57"/>
      <c r="I113" s="57"/>
      <c r="J113" s="57">
        <f>PRODUCT(F114:I114)+PRODUCT(F115:I115)+PRODUCT(F116:I116)</f>
        <v>53.13</v>
      </c>
      <c r="K113" s="57"/>
      <c r="L113" s="57"/>
      <c r="M113" s="58"/>
      <c r="N113" s="59"/>
      <c r="O113" s="73"/>
    </row>
    <row r="114" spans="1:15" s="8" customFormat="1" x14ac:dyDescent="0.3">
      <c r="A114" s="52">
        <v>9466</v>
      </c>
      <c r="B114" s="53"/>
      <c r="C114" s="72"/>
      <c r="D114" s="76" t="s">
        <v>392</v>
      </c>
      <c r="E114" s="56"/>
      <c r="F114" s="57">
        <v>1</v>
      </c>
      <c r="G114" s="57">
        <v>4.2</v>
      </c>
      <c r="H114" s="57">
        <v>1.5</v>
      </c>
      <c r="I114" s="57"/>
      <c r="J114" s="57"/>
      <c r="K114" s="57"/>
      <c r="L114" s="57"/>
      <c r="M114" s="58"/>
      <c r="N114" s="59"/>
      <c r="O114" s="73"/>
    </row>
    <row r="115" spans="1:15" s="8" customFormat="1" x14ac:dyDescent="0.3">
      <c r="A115" s="52">
        <v>9467</v>
      </c>
      <c r="B115" s="53"/>
      <c r="C115" s="72"/>
      <c r="D115" s="76" t="s">
        <v>393</v>
      </c>
      <c r="E115" s="56"/>
      <c r="F115" s="57">
        <f>12+11</f>
        <v>23</v>
      </c>
      <c r="G115" s="57">
        <v>4.2</v>
      </c>
      <c r="H115" s="57">
        <v>0.3</v>
      </c>
      <c r="I115" s="57"/>
      <c r="J115" s="57"/>
      <c r="K115" s="57"/>
      <c r="L115" s="57"/>
      <c r="M115" s="58"/>
      <c r="N115" s="59"/>
      <c r="O115" s="73"/>
    </row>
    <row r="116" spans="1:15" s="8" customFormat="1" x14ac:dyDescent="0.3">
      <c r="A116" s="52">
        <v>9468</v>
      </c>
      <c r="B116" s="53"/>
      <c r="C116" s="72"/>
      <c r="D116" s="76" t="s">
        <v>399</v>
      </c>
      <c r="E116" s="56"/>
      <c r="F116" s="57">
        <f>12+13</f>
        <v>25</v>
      </c>
      <c r="G116" s="57">
        <v>4.2</v>
      </c>
      <c r="H116" s="57">
        <v>0.17</v>
      </c>
      <c r="I116" s="57"/>
      <c r="J116" s="57"/>
      <c r="K116" s="57"/>
      <c r="L116" s="57"/>
      <c r="M116" s="58"/>
      <c r="N116" s="59"/>
      <c r="O116" s="73"/>
    </row>
    <row r="117" spans="1:15" s="8" customFormat="1" ht="129.6" x14ac:dyDescent="0.3">
      <c r="A117" s="52">
        <v>9457</v>
      </c>
      <c r="B117" s="53" t="s">
        <v>21</v>
      </c>
      <c r="C117" s="72" t="s">
        <v>389</v>
      </c>
      <c r="D117" s="75" t="s">
        <v>390</v>
      </c>
      <c r="E117" s="63" t="s">
        <v>36</v>
      </c>
      <c r="F117" s="57"/>
      <c r="G117" s="57"/>
      <c r="H117" s="57"/>
      <c r="I117" s="57"/>
      <c r="J117" s="57"/>
      <c r="K117" s="57"/>
      <c r="L117" s="57">
        <f>SUM(J118:J122)</f>
        <v>23.445</v>
      </c>
      <c r="M117" s="58">
        <v>23.445</v>
      </c>
      <c r="N117" s="59"/>
      <c r="O117" s="73">
        <f>+ROUND(M117*N117,2)</f>
        <v>0</v>
      </c>
    </row>
    <row r="118" spans="1:15" s="8" customFormat="1" x14ac:dyDescent="0.3">
      <c r="A118" s="52">
        <v>9458</v>
      </c>
      <c r="B118" s="53"/>
      <c r="C118" s="72"/>
      <c r="D118" s="76" t="s">
        <v>391</v>
      </c>
      <c r="E118" s="56"/>
      <c r="F118" s="57"/>
      <c r="G118" s="57"/>
      <c r="H118" s="57"/>
      <c r="I118" s="57"/>
      <c r="J118" s="57">
        <f>PRODUCT(F119:I119)+PRODUCT(F120:I120)+PRODUCT(F121:I121)</f>
        <v>17.145</v>
      </c>
      <c r="K118" s="57"/>
      <c r="L118" s="57"/>
      <c r="M118" s="58"/>
      <c r="N118" s="59"/>
      <c r="O118" s="73"/>
    </row>
    <row r="119" spans="1:15" s="8" customFormat="1" x14ac:dyDescent="0.3">
      <c r="A119" s="52">
        <v>9459</v>
      </c>
      <c r="B119" s="53"/>
      <c r="C119" s="72"/>
      <c r="D119" s="76" t="s">
        <v>392</v>
      </c>
      <c r="E119" s="56"/>
      <c r="F119" s="57">
        <v>1</v>
      </c>
      <c r="G119" s="57">
        <v>2.8</v>
      </c>
      <c r="H119" s="57">
        <v>1.4</v>
      </c>
      <c r="I119" s="57"/>
      <c r="J119" s="57"/>
      <c r="K119" s="57"/>
      <c r="L119" s="57"/>
      <c r="M119" s="58"/>
      <c r="N119" s="59"/>
      <c r="O119" s="73"/>
    </row>
    <row r="120" spans="1:15" s="8" customFormat="1" x14ac:dyDescent="0.3">
      <c r="A120" s="52">
        <v>9460</v>
      </c>
      <c r="B120" s="53"/>
      <c r="C120" s="72"/>
      <c r="D120" s="76" t="s">
        <v>393</v>
      </c>
      <c r="E120" s="56"/>
      <c r="F120" s="57">
        <f>10+10</f>
        <v>20</v>
      </c>
      <c r="G120" s="57">
        <v>1.4</v>
      </c>
      <c r="H120" s="57">
        <v>0.3</v>
      </c>
      <c r="I120" s="57"/>
      <c r="J120" s="57"/>
      <c r="K120" s="57"/>
      <c r="L120" s="57"/>
      <c r="M120" s="58"/>
      <c r="N120" s="59"/>
      <c r="O120" s="73"/>
    </row>
    <row r="121" spans="1:15" s="8" customFormat="1" x14ac:dyDescent="0.3">
      <c r="A121" s="52">
        <v>9461</v>
      </c>
      <c r="B121" s="53"/>
      <c r="C121" s="72"/>
      <c r="D121" s="76" t="s">
        <v>394</v>
      </c>
      <c r="E121" s="56"/>
      <c r="F121" s="57">
        <v>1</v>
      </c>
      <c r="G121" s="57">
        <v>4.8250000000000002</v>
      </c>
      <c r="H121" s="57"/>
      <c r="I121" s="57"/>
      <c r="J121" s="57"/>
      <c r="K121" s="57"/>
      <c r="L121" s="57"/>
      <c r="M121" s="58"/>
      <c r="N121" s="59"/>
      <c r="O121" s="73"/>
    </row>
    <row r="122" spans="1:15" s="8" customFormat="1" x14ac:dyDescent="0.3">
      <c r="A122" s="52">
        <v>9462</v>
      </c>
      <c r="B122" s="53"/>
      <c r="C122" s="72"/>
      <c r="D122" s="76" t="s">
        <v>395</v>
      </c>
      <c r="E122" s="63"/>
      <c r="F122" s="57">
        <v>1</v>
      </c>
      <c r="G122" s="57">
        <v>6.3</v>
      </c>
      <c r="H122" s="57"/>
      <c r="I122" s="57"/>
      <c r="J122" s="57">
        <f>PRODUCT(F122:I122)</f>
        <v>6.3</v>
      </c>
      <c r="K122" s="57"/>
      <c r="L122" s="57"/>
      <c r="M122" s="58"/>
      <c r="N122" s="59"/>
      <c r="O122" s="73"/>
    </row>
    <row r="123" spans="1:15" s="8" customFormat="1" ht="115.2" collapsed="1" x14ac:dyDescent="0.3">
      <c r="A123" s="52">
        <v>9476</v>
      </c>
      <c r="B123" s="53" t="s">
        <v>21</v>
      </c>
      <c r="C123" s="72" t="s">
        <v>404</v>
      </c>
      <c r="D123" s="75" t="s">
        <v>83</v>
      </c>
      <c r="E123" s="63" t="s">
        <v>84</v>
      </c>
      <c r="F123" s="57"/>
      <c r="G123" s="57"/>
      <c r="H123" s="57"/>
      <c r="I123" s="57"/>
      <c r="J123" s="57"/>
      <c r="K123" s="57"/>
      <c r="L123" s="57">
        <f>SUM(J124:J127)</f>
        <v>109.39800000000001</v>
      </c>
      <c r="M123" s="58">
        <v>109.39800000000001</v>
      </c>
      <c r="N123" s="59"/>
      <c r="O123" s="73">
        <f>+ROUND(M123*N123,2)</f>
        <v>0</v>
      </c>
    </row>
    <row r="124" spans="1:15" s="8" customFormat="1" x14ac:dyDescent="0.3">
      <c r="A124" s="52">
        <v>9477</v>
      </c>
      <c r="B124" s="53" t="s">
        <v>21</v>
      </c>
      <c r="C124" s="72"/>
      <c r="D124" s="76" t="s">
        <v>384</v>
      </c>
      <c r="E124" s="56"/>
      <c r="F124" s="57">
        <v>1</v>
      </c>
      <c r="G124" s="57">
        <v>67.843000000000004</v>
      </c>
      <c r="H124" s="57"/>
      <c r="I124" s="57"/>
      <c r="J124" s="57">
        <f t="shared" ref="J124:J128" si="16">PRODUCT(F124:I124)</f>
        <v>67.843000000000004</v>
      </c>
      <c r="K124" s="57"/>
      <c r="L124" s="57"/>
      <c r="M124" s="58"/>
      <c r="N124" s="59"/>
      <c r="O124" s="73"/>
    </row>
    <row r="125" spans="1:15" s="8" customFormat="1" x14ac:dyDescent="0.3">
      <c r="A125" s="52">
        <v>9478</v>
      </c>
      <c r="B125" s="53" t="s">
        <v>21</v>
      </c>
      <c r="C125" s="72"/>
      <c r="D125" s="76" t="s">
        <v>372</v>
      </c>
      <c r="E125" s="56"/>
      <c r="F125" s="57">
        <v>1</v>
      </c>
      <c r="G125" s="57">
        <v>10.715</v>
      </c>
      <c r="H125" s="57"/>
      <c r="I125" s="57"/>
      <c r="J125" s="57">
        <f t="shared" si="16"/>
        <v>10.715</v>
      </c>
      <c r="K125" s="57"/>
      <c r="L125" s="57"/>
      <c r="M125" s="58"/>
      <c r="N125" s="59"/>
      <c r="O125" s="73"/>
    </row>
    <row r="126" spans="1:15" s="8" customFormat="1" x14ac:dyDescent="0.3">
      <c r="A126" s="52">
        <v>9479</v>
      </c>
      <c r="B126" s="53" t="s">
        <v>21</v>
      </c>
      <c r="C126" s="72"/>
      <c r="D126" s="76" t="s">
        <v>373</v>
      </c>
      <c r="E126" s="56"/>
      <c r="F126" s="57">
        <v>1</v>
      </c>
      <c r="G126" s="57">
        <v>17.39</v>
      </c>
      <c r="H126" s="57"/>
      <c r="I126" s="57"/>
      <c r="J126" s="57">
        <f t="shared" si="16"/>
        <v>17.39</v>
      </c>
      <c r="K126" s="57"/>
      <c r="L126" s="57"/>
      <c r="M126" s="58"/>
      <c r="N126" s="59"/>
      <c r="O126" s="73"/>
    </row>
    <row r="127" spans="1:15" s="8" customFormat="1" x14ac:dyDescent="0.3">
      <c r="A127" s="52">
        <v>9480</v>
      </c>
      <c r="B127" s="53" t="s">
        <v>21</v>
      </c>
      <c r="C127" s="72"/>
      <c r="D127" s="76" t="s">
        <v>366</v>
      </c>
      <c r="E127" s="56"/>
      <c r="F127" s="57">
        <v>2</v>
      </c>
      <c r="G127" s="57">
        <v>6.7249999999999996</v>
      </c>
      <c r="H127" s="57"/>
      <c r="I127" s="57"/>
      <c r="J127" s="57">
        <f t="shared" si="16"/>
        <v>13.45</v>
      </c>
      <c r="K127" s="57"/>
      <c r="L127" s="57"/>
      <c r="M127" s="58"/>
      <c r="N127" s="59"/>
      <c r="O127" s="73"/>
    </row>
    <row r="128" spans="1:15" s="8" customFormat="1" ht="120.75" customHeight="1" x14ac:dyDescent="0.3">
      <c r="A128" s="52">
        <v>9481</v>
      </c>
      <c r="B128" s="53" t="s">
        <v>21</v>
      </c>
      <c r="C128" s="72" t="s">
        <v>405</v>
      </c>
      <c r="D128" s="75" t="s">
        <v>406</v>
      </c>
      <c r="E128" s="63" t="s">
        <v>84</v>
      </c>
      <c r="F128" s="57">
        <v>1</v>
      </c>
      <c r="G128" s="57">
        <v>91.486000000000004</v>
      </c>
      <c r="H128" s="57"/>
      <c r="I128" s="57"/>
      <c r="J128" s="57">
        <f t="shared" si="16"/>
        <v>91.486000000000004</v>
      </c>
      <c r="K128" s="57"/>
      <c r="L128" s="57">
        <f>+J128</f>
        <v>91.486000000000004</v>
      </c>
      <c r="M128" s="58">
        <v>91.486000000000004</v>
      </c>
      <c r="N128" s="59"/>
      <c r="O128" s="73">
        <f>+ROUND(M128*N128,2)</f>
        <v>0</v>
      </c>
    </row>
    <row r="129" spans="1:15" s="8" customFormat="1" x14ac:dyDescent="0.3">
      <c r="A129" s="52">
        <v>9482</v>
      </c>
      <c r="B129" s="53" t="s">
        <v>21</v>
      </c>
      <c r="C129" s="54" t="s">
        <v>407</v>
      </c>
      <c r="D129" s="55" t="s">
        <v>408</v>
      </c>
      <c r="E129" s="63"/>
      <c r="F129" s="57"/>
      <c r="G129" s="57"/>
      <c r="H129" s="57"/>
      <c r="I129" s="57"/>
      <c r="J129" s="57"/>
      <c r="K129" s="57"/>
      <c r="L129" s="57"/>
      <c r="M129" s="58"/>
      <c r="N129" s="59"/>
      <c r="O129" s="73"/>
    </row>
    <row r="130" spans="1:15" s="8" customFormat="1" ht="100.8" collapsed="1" x14ac:dyDescent="0.3">
      <c r="A130" s="52">
        <v>9483</v>
      </c>
      <c r="B130" s="53" t="s">
        <v>21</v>
      </c>
      <c r="C130" s="72" t="s">
        <v>409</v>
      </c>
      <c r="D130" s="75" t="s">
        <v>410</v>
      </c>
      <c r="E130" s="63" t="s">
        <v>84</v>
      </c>
      <c r="F130" s="57"/>
      <c r="G130" s="57"/>
      <c r="H130" s="57"/>
      <c r="I130" s="57"/>
      <c r="J130" s="57"/>
      <c r="K130" s="57"/>
      <c r="L130" s="57">
        <f>SUM(J131:J134)</f>
        <v>54.641000000000005</v>
      </c>
      <c r="M130" s="58">
        <v>54.641000000000005</v>
      </c>
      <c r="N130" s="59"/>
      <c r="O130" s="73">
        <f>+ROUND(M130*N130,2)</f>
        <v>0</v>
      </c>
    </row>
    <row r="131" spans="1:15" s="8" customFormat="1" x14ac:dyDescent="0.3">
      <c r="A131" s="52">
        <v>9484</v>
      </c>
      <c r="B131" s="53" t="s">
        <v>21</v>
      </c>
      <c r="C131" s="72"/>
      <c r="D131" s="76" t="s">
        <v>313</v>
      </c>
      <c r="E131" s="63"/>
      <c r="F131" s="57">
        <v>1</v>
      </c>
      <c r="G131" s="57">
        <v>8.32</v>
      </c>
      <c r="H131" s="57"/>
      <c r="I131" s="57"/>
      <c r="J131" s="57">
        <f t="shared" ref="J131:J134" si="17">PRODUCT(F131:I131)</f>
        <v>8.32</v>
      </c>
      <c r="K131" s="57"/>
      <c r="L131" s="57"/>
      <c r="M131" s="66"/>
      <c r="N131" s="67"/>
      <c r="O131" s="67"/>
    </row>
    <row r="132" spans="1:15" s="8" customFormat="1" x14ac:dyDescent="0.3">
      <c r="A132" s="52">
        <v>9485</v>
      </c>
      <c r="B132" s="53" t="s">
        <v>21</v>
      </c>
      <c r="C132" s="72"/>
      <c r="D132" s="76" t="s">
        <v>322</v>
      </c>
      <c r="E132" s="63"/>
      <c r="F132" s="57">
        <v>1</v>
      </c>
      <c r="G132" s="57">
        <v>21.75</v>
      </c>
      <c r="H132" s="57"/>
      <c r="I132" s="57"/>
      <c r="J132" s="57">
        <f t="shared" si="17"/>
        <v>21.75</v>
      </c>
      <c r="K132" s="57"/>
      <c r="L132" s="57"/>
      <c r="M132" s="66"/>
      <c r="N132" s="67"/>
      <c r="O132" s="67"/>
    </row>
    <row r="133" spans="1:15" s="8" customFormat="1" x14ac:dyDescent="0.3">
      <c r="A133" s="52">
        <v>9486</v>
      </c>
      <c r="B133" s="53" t="s">
        <v>21</v>
      </c>
      <c r="C133" s="72"/>
      <c r="D133" s="76" t="s">
        <v>323</v>
      </c>
      <c r="E133" s="63"/>
      <c r="F133" s="57">
        <v>1</v>
      </c>
      <c r="G133" s="57">
        <v>11.67</v>
      </c>
      <c r="H133" s="57"/>
      <c r="I133" s="57"/>
      <c r="J133" s="57">
        <f t="shared" si="17"/>
        <v>11.67</v>
      </c>
      <c r="K133" s="57"/>
      <c r="L133" s="57"/>
      <c r="M133" s="66"/>
      <c r="N133" s="67"/>
      <c r="O133" s="67"/>
    </row>
    <row r="134" spans="1:15" s="8" customFormat="1" x14ac:dyDescent="0.3">
      <c r="A134" s="52">
        <v>9487</v>
      </c>
      <c r="B134" s="53" t="s">
        <v>21</v>
      </c>
      <c r="C134" s="72"/>
      <c r="D134" s="76" t="s">
        <v>306</v>
      </c>
      <c r="E134" s="63"/>
      <c r="F134" s="57">
        <v>1</v>
      </c>
      <c r="G134" s="57">
        <v>12.901</v>
      </c>
      <c r="H134" s="57"/>
      <c r="I134" s="57"/>
      <c r="J134" s="57">
        <f t="shared" si="17"/>
        <v>12.901</v>
      </c>
      <c r="K134" s="57"/>
      <c r="L134" s="57"/>
      <c r="M134" s="66"/>
      <c r="N134" s="67"/>
      <c r="O134" s="67"/>
    </row>
    <row r="135" spans="1:15" s="8" customFormat="1" x14ac:dyDescent="0.3">
      <c r="A135" s="52">
        <v>9505</v>
      </c>
      <c r="B135" s="53" t="s">
        <v>21</v>
      </c>
      <c r="C135" s="54" t="s">
        <v>429</v>
      </c>
      <c r="D135" s="68" t="s">
        <v>430</v>
      </c>
      <c r="E135" s="69"/>
      <c r="F135" s="70"/>
      <c r="G135" s="70"/>
      <c r="H135" s="70"/>
      <c r="I135" s="70"/>
      <c r="J135" s="70"/>
      <c r="K135" s="70"/>
      <c r="L135" s="70"/>
      <c r="M135" s="66"/>
      <c r="N135" s="67"/>
      <c r="O135" s="67"/>
    </row>
    <row r="136" spans="1:15" s="8" customFormat="1" x14ac:dyDescent="0.3">
      <c r="A136" s="52">
        <v>9544</v>
      </c>
      <c r="B136" s="53" t="s">
        <v>21</v>
      </c>
      <c r="C136" s="54" t="s">
        <v>450</v>
      </c>
      <c r="D136" s="55" t="s">
        <v>55</v>
      </c>
      <c r="E136" s="63"/>
      <c r="F136" s="57"/>
      <c r="G136" s="57"/>
      <c r="H136" s="57"/>
      <c r="I136" s="57"/>
      <c r="J136" s="57"/>
      <c r="K136" s="57"/>
      <c r="L136" s="57"/>
      <c r="M136" s="66"/>
      <c r="N136" s="67"/>
      <c r="O136" s="67"/>
    </row>
    <row r="137" spans="1:15" s="8" customFormat="1" x14ac:dyDescent="0.3">
      <c r="A137" s="52">
        <v>9545</v>
      </c>
      <c r="B137" s="53" t="s">
        <v>21</v>
      </c>
      <c r="C137" s="54" t="s">
        <v>451</v>
      </c>
      <c r="D137" s="55" t="s">
        <v>57</v>
      </c>
      <c r="E137" s="56"/>
      <c r="F137" s="57"/>
      <c r="G137" s="57"/>
      <c r="H137" s="57"/>
      <c r="I137" s="57"/>
      <c r="J137" s="57"/>
      <c r="K137" s="57"/>
      <c r="L137" s="57"/>
      <c r="M137" s="58"/>
      <c r="N137" s="59"/>
      <c r="O137" s="73"/>
    </row>
    <row r="138" spans="1:15" s="8" customFormat="1" ht="187.2" x14ac:dyDescent="0.3">
      <c r="A138" s="52">
        <v>9546</v>
      </c>
      <c r="B138" s="53" t="s">
        <v>21</v>
      </c>
      <c r="C138" s="72" t="s">
        <v>452</v>
      </c>
      <c r="D138" s="75" t="s">
        <v>59</v>
      </c>
      <c r="E138" s="56" t="s">
        <v>36</v>
      </c>
      <c r="F138" s="57"/>
      <c r="G138" s="57"/>
      <c r="H138" s="57"/>
      <c r="I138" s="57"/>
      <c r="J138" s="57"/>
      <c r="K138" s="57"/>
      <c r="L138" s="57">
        <f>SUM(J139:J140)</f>
        <v>46.9452</v>
      </c>
      <c r="M138" s="58">
        <v>46.945</v>
      </c>
      <c r="N138" s="59"/>
      <c r="O138" s="73">
        <f>+ROUND(M138*N138,2)</f>
        <v>0</v>
      </c>
    </row>
    <row r="139" spans="1:15" s="8" customFormat="1" collapsed="1" x14ac:dyDescent="0.3">
      <c r="A139" s="52">
        <v>9547</v>
      </c>
      <c r="B139" s="53"/>
      <c r="C139" s="72"/>
      <c r="D139" s="76" t="s">
        <v>453</v>
      </c>
      <c r="E139" s="56"/>
      <c r="F139" s="57">
        <v>1</v>
      </c>
      <c r="G139" s="57">
        <f>3.499+1.259+2.252</f>
        <v>7.01</v>
      </c>
      <c r="H139" s="57"/>
      <c r="I139" s="57">
        <v>3.8</v>
      </c>
      <c r="J139" s="57">
        <f t="shared" ref="J139:J140" si="18">PRODUCT(F139:I139)</f>
        <v>26.637999999999998</v>
      </c>
      <c r="K139" s="57"/>
      <c r="L139" s="57"/>
      <c r="M139" s="58"/>
      <c r="N139" s="59"/>
      <c r="O139" s="73"/>
    </row>
    <row r="140" spans="1:15" s="8" customFormat="1" x14ac:dyDescent="0.3">
      <c r="A140" s="52">
        <v>9548</v>
      </c>
      <c r="B140" s="53"/>
      <c r="C140" s="72"/>
      <c r="D140" s="76" t="s">
        <v>454</v>
      </c>
      <c r="E140" s="56"/>
      <c r="F140" s="57">
        <v>1</v>
      </c>
      <c r="G140" s="57">
        <f>5.344</f>
        <v>5.3440000000000003</v>
      </c>
      <c r="H140" s="57"/>
      <c r="I140" s="57">
        <v>3.8</v>
      </c>
      <c r="J140" s="57">
        <f t="shared" si="18"/>
        <v>20.307200000000002</v>
      </c>
      <c r="K140" s="57"/>
      <c r="L140" s="57"/>
      <c r="M140" s="58"/>
      <c r="N140" s="59"/>
      <c r="O140" s="73"/>
    </row>
    <row r="141" spans="1:15" s="8" customFormat="1" ht="182.25" customHeight="1" collapsed="1" x14ac:dyDescent="0.3">
      <c r="A141" s="52">
        <v>9549</v>
      </c>
      <c r="B141" s="53" t="s">
        <v>21</v>
      </c>
      <c r="C141" s="72" t="s">
        <v>455</v>
      </c>
      <c r="D141" s="75" t="s">
        <v>106</v>
      </c>
      <c r="E141" s="56" t="s">
        <v>36</v>
      </c>
      <c r="F141" s="57"/>
      <c r="G141" s="57"/>
      <c r="H141" s="57"/>
      <c r="I141" s="57"/>
      <c r="J141" s="57"/>
      <c r="K141" s="57"/>
      <c r="L141" s="57">
        <f>SUM(J142:J148)</f>
        <v>487.94759999999997</v>
      </c>
      <c r="M141" s="58">
        <v>487.94799999999998</v>
      </c>
      <c r="N141" s="59"/>
      <c r="O141" s="73">
        <f>+ROUND(M141*N141,2)</f>
        <v>0</v>
      </c>
    </row>
    <row r="142" spans="1:15" s="8" customFormat="1" x14ac:dyDescent="0.3">
      <c r="A142" s="52">
        <v>9550</v>
      </c>
      <c r="B142" s="53"/>
      <c r="C142" s="72"/>
      <c r="D142" s="76" t="s">
        <v>456</v>
      </c>
      <c r="E142" s="56"/>
      <c r="F142" s="57">
        <v>1</v>
      </c>
      <c r="G142" s="57">
        <v>10.856</v>
      </c>
      <c r="H142" s="57"/>
      <c r="I142" s="57">
        <v>4.2</v>
      </c>
      <c r="J142" s="57">
        <f t="shared" ref="J142:J148" si="19">PRODUCT(F142:I142)</f>
        <v>45.595199999999998</v>
      </c>
      <c r="K142" s="57"/>
      <c r="L142" s="57"/>
      <c r="M142" s="58"/>
      <c r="N142" s="59"/>
      <c r="O142" s="73"/>
    </row>
    <row r="143" spans="1:15" s="8" customFormat="1" x14ac:dyDescent="0.3">
      <c r="A143" s="52">
        <v>9551</v>
      </c>
      <c r="B143" s="53"/>
      <c r="C143" s="72"/>
      <c r="D143" s="76" t="s">
        <v>457</v>
      </c>
      <c r="E143" s="56"/>
      <c r="F143" s="57">
        <v>1</v>
      </c>
      <c r="G143" s="57">
        <v>0.44</v>
      </c>
      <c r="H143" s="57"/>
      <c r="I143" s="57">
        <v>4.2</v>
      </c>
      <c r="J143" s="57">
        <f t="shared" si="19"/>
        <v>1.8480000000000001</v>
      </c>
      <c r="K143" s="57"/>
      <c r="L143" s="57"/>
      <c r="M143" s="58"/>
      <c r="N143" s="59"/>
      <c r="O143" s="73"/>
    </row>
    <row r="144" spans="1:15" s="8" customFormat="1" x14ac:dyDescent="0.3">
      <c r="A144" s="52">
        <v>9552</v>
      </c>
      <c r="B144" s="53"/>
      <c r="C144" s="72"/>
      <c r="D144" s="76" t="s">
        <v>458</v>
      </c>
      <c r="E144" s="56"/>
      <c r="F144" s="57">
        <v>1</v>
      </c>
      <c r="G144" s="57">
        <v>51.314</v>
      </c>
      <c r="H144" s="57"/>
      <c r="I144" s="57">
        <v>4.2</v>
      </c>
      <c r="J144" s="57">
        <f t="shared" si="19"/>
        <v>215.5188</v>
      </c>
      <c r="K144" s="57"/>
      <c r="L144" s="57"/>
      <c r="M144" s="58"/>
      <c r="N144" s="59"/>
      <c r="O144" s="73"/>
    </row>
    <row r="145" spans="1:15" s="8" customFormat="1" x14ac:dyDescent="0.3">
      <c r="A145" s="52">
        <v>9553</v>
      </c>
      <c r="B145" s="53"/>
      <c r="C145" s="72"/>
      <c r="D145" s="76" t="s">
        <v>459</v>
      </c>
      <c r="E145" s="56"/>
      <c r="F145" s="57">
        <v>1</v>
      </c>
      <c r="G145" s="57">
        <v>9.0410000000000004</v>
      </c>
      <c r="H145" s="57"/>
      <c r="I145" s="57">
        <v>4.2</v>
      </c>
      <c r="J145" s="57">
        <f t="shared" si="19"/>
        <v>37.972200000000001</v>
      </c>
      <c r="K145" s="57"/>
      <c r="L145" s="57"/>
      <c r="M145" s="58"/>
      <c r="N145" s="59"/>
      <c r="O145" s="73"/>
    </row>
    <row r="146" spans="1:15" s="8" customFormat="1" x14ac:dyDescent="0.3">
      <c r="A146" s="52">
        <v>9554</v>
      </c>
      <c r="B146" s="53"/>
      <c r="C146" s="72"/>
      <c r="D146" s="76" t="s">
        <v>453</v>
      </c>
      <c r="E146" s="56"/>
      <c r="F146" s="57">
        <v>1</v>
      </c>
      <c r="G146" s="57">
        <v>14.693</v>
      </c>
      <c r="H146" s="57"/>
      <c r="I146" s="57">
        <v>4.2</v>
      </c>
      <c r="J146" s="57">
        <f t="shared" si="19"/>
        <v>61.710599999999999</v>
      </c>
      <c r="K146" s="57"/>
      <c r="L146" s="57"/>
      <c r="M146" s="58"/>
      <c r="N146" s="59"/>
      <c r="O146" s="73"/>
    </row>
    <row r="147" spans="1:15" s="8" customFormat="1" x14ac:dyDescent="0.3">
      <c r="A147" s="52">
        <v>9555</v>
      </c>
      <c r="B147" s="53"/>
      <c r="C147" s="72"/>
      <c r="D147" s="76" t="s">
        <v>454</v>
      </c>
      <c r="E147" s="56"/>
      <c r="F147" s="57">
        <v>1</v>
      </c>
      <c r="G147" s="57">
        <f>2.842+12.486+7.611+3.5</f>
        <v>26.439</v>
      </c>
      <c r="H147" s="57"/>
      <c r="I147" s="57">
        <v>4.2</v>
      </c>
      <c r="J147" s="57">
        <f t="shared" si="19"/>
        <v>111.0438</v>
      </c>
      <c r="K147" s="57"/>
      <c r="L147" s="57"/>
      <c r="M147" s="58"/>
      <c r="N147" s="59"/>
      <c r="O147" s="73"/>
    </row>
    <row r="148" spans="1:15" s="8" customFormat="1" x14ac:dyDescent="0.3">
      <c r="A148" s="52">
        <v>9556</v>
      </c>
      <c r="B148" s="53"/>
      <c r="C148" s="72"/>
      <c r="D148" s="76" t="s">
        <v>460</v>
      </c>
      <c r="E148" s="56"/>
      <c r="F148" s="57">
        <v>1</v>
      </c>
      <c r="G148" s="57">
        <v>3.395</v>
      </c>
      <c r="H148" s="57"/>
      <c r="I148" s="57">
        <v>4.2</v>
      </c>
      <c r="J148" s="57">
        <f t="shared" si="19"/>
        <v>14.259</v>
      </c>
      <c r="K148" s="57"/>
      <c r="L148" s="57"/>
      <c r="M148" s="58"/>
      <c r="N148" s="59"/>
      <c r="O148" s="73"/>
    </row>
    <row r="149" spans="1:15" s="8" customFormat="1" ht="100.8" collapsed="1" x14ac:dyDescent="0.3">
      <c r="A149" s="52">
        <v>9559</v>
      </c>
      <c r="B149" s="53" t="s">
        <v>21</v>
      </c>
      <c r="C149" s="72" t="s">
        <v>464</v>
      </c>
      <c r="D149" s="75" t="s">
        <v>61</v>
      </c>
      <c r="E149" s="63" t="s">
        <v>36</v>
      </c>
      <c r="F149" s="57"/>
      <c r="G149" s="57"/>
      <c r="H149" s="57"/>
      <c r="I149" s="57"/>
      <c r="J149" s="57"/>
      <c r="K149" s="57"/>
      <c r="L149" s="57">
        <f>SUM(J150:J157)</f>
        <v>382.00019999999995</v>
      </c>
      <c r="M149" s="58">
        <v>382</v>
      </c>
      <c r="N149" s="59"/>
      <c r="O149" s="73">
        <f>+ROUND(M149*N149,2)</f>
        <v>0</v>
      </c>
    </row>
    <row r="150" spans="1:15" s="8" customFormat="1" x14ac:dyDescent="0.3">
      <c r="A150" s="52">
        <v>9560</v>
      </c>
      <c r="B150" s="53"/>
      <c r="C150" s="72"/>
      <c r="D150" s="76" t="s">
        <v>465</v>
      </c>
      <c r="E150" s="63"/>
      <c r="F150" s="57">
        <v>1</v>
      </c>
      <c r="G150" s="57">
        <v>7.0090000000000003</v>
      </c>
      <c r="H150" s="57"/>
      <c r="I150" s="57">
        <v>3.8</v>
      </c>
      <c r="J150" s="57">
        <f t="shared" ref="J150:J157" si="20">PRODUCT(F150:I150)</f>
        <v>26.6342</v>
      </c>
      <c r="K150" s="57"/>
      <c r="L150" s="57"/>
      <c r="M150" s="66"/>
      <c r="N150" s="67"/>
      <c r="O150" s="67"/>
    </row>
    <row r="151" spans="1:15" s="8" customFormat="1" x14ac:dyDescent="0.3">
      <c r="A151" s="52">
        <v>9561</v>
      </c>
      <c r="B151" s="53"/>
      <c r="C151" s="72"/>
      <c r="D151" s="76" t="s">
        <v>454</v>
      </c>
      <c r="E151" s="56"/>
      <c r="F151" s="57">
        <v>2</v>
      </c>
      <c r="G151" s="57">
        <v>26.44</v>
      </c>
      <c r="H151" s="57"/>
      <c r="I151" s="57">
        <v>3.8</v>
      </c>
      <c r="J151" s="57">
        <f t="shared" si="20"/>
        <v>200.94399999999999</v>
      </c>
      <c r="K151" s="57"/>
      <c r="L151" s="57"/>
      <c r="M151" s="66"/>
      <c r="N151" s="67"/>
      <c r="O151" s="67"/>
    </row>
    <row r="152" spans="1:15" s="8" customFormat="1" x14ac:dyDescent="0.3">
      <c r="A152" s="52">
        <v>9562</v>
      </c>
      <c r="B152" s="53"/>
      <c r="C152" s="72"/>
      <c r="D152" s="76" t="s">
        <v>454</v>
      </c>
      <c r="E152" s="56"/>
      <c r="F152" s="57">
        <v>1</v>
      </c>
      <c r="G152" s="57">
        <v>5.3440000000000003</v>
      </c>
      <c r="H152" s="57"/>
      <c r="I152" s="57">
        <v>4</v>
      </c>
      <c r="J152" s="57">
        <f t="shared" si="20"/>
        <v>21.376000000000001</v>
      </c>
      <c r="K152" s="57"/>
      <c r="L152" s="57"/>
      <c r="M152" s="66"/>
      <c r="N152" s="67"/>
      <c r="O152" s="67"/>
    </row>
    <row r="153" spans="1:15" s="8" customFormat="1" x14ac:dyDescent="0.3">
      <c r="A153" s="52">
        <v>9563</v>
      </c>
      <c r="B153" s="53"/>
      <c r="C153" s="72"/>
      <c r="D153" s="76" t="s">
        <v>337</v>
      </c>
      <c r="E153" s="56"/>
      <c r="F153" s="57">
        <v>1</v>
      </c>
      <c r="G153" s="57">
        <v>13.31</v>
      </c>
      <c r="H153" s="57"/>
      <c r="I153" s="57">
        <v>3.8</v>
      </c>
      <c r="J153" s="57">
        <f t="shared" si="20"/>
        <v>50.578000000000003</v>
      </c>
      <c r="K153" s="57"/>
      <c r="L153" s="57"/>
      <c r="M153" s="58"/>
      <c r="N153" s="59"/>
      <c r="O153" s="73"/>
    </row>
    <row r="154" spans="1:15" s="8" customFormat="1" x14ac:dyDescent="0.3">
      <c r="A154" s="52">
        <v>9564</v>
      </c>
      <c r="B154" s="53"/>
      <c r="C154" s="72"/>
      <c r="D154" s="76" t="s">
        <v>466</v>
      </c>
      <c r="E154" s="56"/>
      <c r="F154" s="57">
        <v>1</v>
      </c>
      <c r="G154" s="57">
        <v>13.31</v>
      </c>
      <c r="H154" s="57"/>
      <c r="I154" s="57">
        <v>3.8</v>
      </c>
      <c r="J154" s="57">
        <f t="shared" si="20"/>
        <v>50.578000000000003</v>
      </c>
      <c r="K154" s="57"/>
      <c r="L154" s="57"/>
      <c r="M154" s="58"/>
      <c r="N154" s="59"/>
      <c r="O154" s="73"/>
    </row>
    <row r="155" spans="1:15" s="8" customFormat="1" x14ac:dyDescent="0.3">
      <c r="A155" s="52">
        <v>9565</v>
      </c>
      <c r="B155" s="53"/>
      <c r="C155" s="72"/>
      <c r="D155" s="76" t="s">
        <v>467</v>
      </c>
      <c r="E155" s="63"/>
      <c r="F155" s="57">
        <v>4</v>
      </c>
      <c r="G155" s="57">
        <v>0.8</v>
      </c>
      <c r="H155" s="57"/>
      <c r="I155" s="57">
        <v>4.4000000000000004</v>
      </c>
      <c r="J155" s="57">
        <f t="shared" si="20"/>
        <v>14.080000000000002</v>
      </c>
      <c r="K155" s="57"/>
      <c r="L155" s="57"/>
      <c r="M155" s="66"/>
      <c r="N155" s="67"/>
      <c r="O155" s="67"/>
    </row>
    <row r="156" spans="1:15" s="8" customFormat="1" x14ac:dyDescent="0.3">
      <c r="A156" s="52">
        <v>9566</v>
      </c>
      <c r="B156" s="53"/>
      <c r="C156" s="72"/>
      <c r="D156" s="76" t="s">
        <v>468</v>
      </c>
      <c r="E156" s="63"/>
      <c r="F156" s="57">
        <v>4</v>
      </c>
      <c r="G156" s="57">
        <v>0.8</v>
      </c>
      <c r="H156" s="57"/>
      <c r="I156" s="57">
        <v>4.4000000000000004</v>
      </c>
      <c r="J156" s="57">
        <f t="shared" si="20"/>
        <v>14.080000000000002</v>
      </c>
      <c r="K156" s="57"/>
      <c r="L156" s="57"/>
      <c r="M156" s="66"/>
      <c r="N156" s="67"/>
      <c r="O156" s="67"/>
    </row>
    <row r="157" spans="1:15" s="8" customFormat="1" x14ac:dyDescent="0.3">
      <c r="A157" s="52">
        <v>9567</v>
      </c>
      <c r="B157" s="53"/>
      <c r="C157" s="72"/>
      <c r="D157" s="76" t="s">
        <v>339</v>
      </c>
      <c r="E157" s="63"/>
      <c r="F157" s="57">
        <v>1</v>
      </c>
      <c r="G157" s="57">
        <v>3.73</v>
      </c>
      <c r="H157" s="57"/>
      <c r="I157" s="57"/>
      <c r="J157" s="57">
        <f t="shared" si="20"/>
        <v>3.73</v>
      </c>
      <c r="K157" s="57"/>
      <c r="L157" s="57"/>
      <c r="M157" s="66"/>
      <c r="N157" s="67"/>
      <c r="O157" s="67"/>
    </row>
    <row r="158" spans="1:15" s="8" customFormat="1" ht="115.2" collapsed="1" x14ac:dyDescent="0.3">
      <c r="A158" s="52">
        <v>9587</v>
      </c>
      <c r="B158" s="53" t="s">
        <v>21</v>
      </c>
      <c r="C158" s="72" t="s">
        <v>476</v>
      </c>
      <c r="D158" s="75" t="s">
        <v>477</v>
      </c>
      <c r="E158" s="56" t="s">
        <v>36</v>
      </c>
      <c r="F158" s="57"/>
      <c r="G158" s="57"/>
      <c r="H158" s="57"/>
      <c r="I158" s="57"/>
      <c r="J158" s="57"/>
      <c r="K158" s="57"/>
      <c r="L158" s="57">
        <f>SUM(J159:J159)</f>
        <v>7.7409000000000008</v>
      </c>
      <c r="M158" s="58">
        <v>7.7409000000000008</v>
      </c>
      <c r="N158" s="59"/>
      <c r="O158" s="73">
        <f>+ROUND(M158*N158,2)</f>
        <v>0</v>
      </c>
    </row>
    <row r="159" spans="1:15" s="8" customFormat="1" x14ac:dyDescent="0.3">
      <c r="A159" s="52">
        <v>9588</v>
      </c>
      <c r="B159" s="53"/>
      <c r="C159" s="72"/>
      <c r="D159" s="76" t="s">
        <v>478</v>
      </c>
      <c r="E159" s="56"/>
      <c r="F159" s="57">
        <v>1</v>
      </c>
      <c r="G159" s="57">
        <v>8.6010000000000009</v>
      </c>
      <c r="H159" s="57"/>
      <c r="I159" s="57">
        <v>0.9</v>
      </c>
      <c r="J159" s="57">
        <f t="shared" ref="J159" si="21">PRODUCT(F159:I159)</f>
        <v>7.7409000000000008</v>
      </c>
      <c r="K159" s="57"/>
      <c r="L159" s="57"/>
      <c r="M159" s="58"/>
      <c r="N159" s="59"/>
      <c r="O159" s="73"/>
    </row>
    <row r="160" spans="1:15" s="8" customFormat="1" ht="158.4" collapsed="1" x14ac:dyDescent="0.3">
      <c r="A160" s="52">
        <v>9589</v>
      </c>
      <c r="B160" s="53" t="s">
        <v>21</v>
      </c>
      <c r="C160" s="72" t="s">
        <v>479</v>
      </c>
      <c r="D160" s="75" t="s">
        <v>480</v>
      </c>
      <c r="E160" s="56" t="s">
        <v>36</v>
      </c>
      <c r="F160" s="57"/>
      <c r="G160" s="57"/>
      <c r="H160" s="57"/>
      <c r="I160" s="57"/>
      <c r="J160" s="57"/>
      <c r="K160" s="57"/>
      <c r="L160" s="57">
        <f>SUM(J161:J161)</f>
        <v>15.481800000000002</v>
      </c>
      <c r="M160" s="58">
        <v>15.481800000000002</v>
      </c>
      <c r="N160" s="59"/>
      <c r="O160" s="73">
        <f>+ROUND(M160*N160,2)</f>
        <v>0</v>
      </c>
    </row>
    <row r="161" spans="1:15" s="8" customFormat="1" x14ac:dyDescent="0.3">
      <c r="A161" s="52">
        <v>9590</v>
      </c>
      <c r="B161" s="53"/>
      <c r="C161" s="72"/>
      <c r="D161" s="76" t="s">
        <v>478</v>
      </c>
      <c r="E161" s="56"/>
      <c r="F161" s="57">
        <v>1</v>
      </c>
      <c r="G161" s="57">
        <v>8.6010000000000009</v>
      </c>
      <c r="H161" s="57"/>
      <c r="I161" s="57">
        <v>1.8</v>
      </c>
      <c r="J161" s="57">
        <f t="shared" ref="J161" si="22">PRODUCT(F161:I161)</f>
        <v>15.481800000000002</v>
      </c>
      <c r="K161" s="57"/>
      <c r="L161" s="57"/>
      <c r="M161" s="58"/>
      <c r="N161" s="59"/>
      <c r="O161" s="73"/>
    </row>
    <row r="162" spans="1:15" s="8" customFormat="1" ht="115.2" collapsed="1" x14ac:dyDescent="0.3">
      <c r="A162" s="52">
        <v>9591</v>
      </c>
      <c r="B162" s="53" t="s">
        <v>21</v>
      </c>
      <c r="C162" s="72" t="s">
        <v>481</v>
      </c>
      <c r="D162" s="75" t="s">
        <v>336</v>
      </c>
      <c r="E162" s="56" t="s">
        <v>36</v>
      </c>
      <c r="F162" s="57"/>
      <c r="G162" s="57"/>
      <c r="H162" s="57"/>
      <c r="I162" s="57"/>
      <c r="J162" s="57"/>
      <c r="K162" s="57"/>
      <c r="L162" s="57">
        <f>SUM(J163:J164)</f>
        <v>101.15600000000001</v>
      </c>
      <c r="M162" s="58">
        <v>101.15600000000001</v>
      </c>
      <c r="N162" s="59"/>
      <c r="O162" s="73">
        <f>+ROUND(M162*N162,2)</f>
        <v>0</v>
      </c>
    </row>
    <row r="163" spans="1:15" s="8" customFormat="1" x14ac:dyDescent="0.3">
      <c r="A163" s="52">
        <v>9592</v>
      </c>
      <c r="B163" s="53"/>
      <c r="C163" s="72"/>
      <c r="D163" s="76" t="s">
        <v>337</v>
      </c>
      <c r="E163" s="56"/>
      <c r="F163" s="57">
        <v>1</v>
      </c>
      <c r="G163" s="57">
        <f>+G153</f>
        <v>13.31</v>
      </c>
      <c r="H163" s="57"/>
      <c r="I163" s="57">
        <f>+I153</f>
        <v>3.8</v>
      </c>
      <c r="J163" s="57">
        <f t="shared" ref="J163:J164" si="23">PRODUCT(F163:I163)</f>
        <v>50.578000000000003</v>
      </c>
      <c r="K163" s="57"/>
      <c r="L163" s="57"/>
      <c r="M163" s="58"/>
      <c r="N163" s="59"/>
      <c r="O163" s="73"/>
    </row>
    <row r="164" spans="1:15" s="8" customFormat="1" x14ac:dyDescent="0.3">
      <c r="A164" s="52">
        <v>9593</v>
      </c>
      <c r="B164" s="53"/>
      <c r="C164" s="72"/>
      <c r="D164" s="76" t="s">
        <v>466</v>
      </c>
      <c r="E164" s="56"/>
      <c r="F164" s="57">
        <v>1</v>
      </c>
      <c r="G164" s="57">
        <f>+G154</f>
        <v>13.31</v>
      </c>
      <c r="H164" s="57"/>
      <c r="I164" s="57">
        <f>+I154</f>
        <v>3.8</v>
      </c>
      <c r="J164" s="57">
        <f t="shared" si="23"/>
        <v>50.578000000000003</v>
      </c>
      <c r="K164" s="57"/>
      <c r="L164" s="57"/>
      <c r="M164" s="58"/>
      <c r="N164" s="59"/>
      <c r="O164" s="73"/>
    </row>
    <row r="165" spans="1:15" s="8" customFormat="1" ht="115.2" collapsed="1" x14ac:dyDescent="0.3">
      <c r="A165" s="52">
        <v>9594</v>
      </c>
      <c r="B165" s="53" t="s">
        <v>21</v>
      </c>
      <c r="C165" s="72" t="s">
        <v>482</v>
      </c>
      <c r="D165" s="75" t="s">
        <v>483</v>
      </c>
      <c r="E165" s="56" t="s">
        <v>36</v>
      </c>
      <c r="F165" s="57"/>
      <c r="G165" s="57"/>
      <c r="H165" s="57"/>
      <c r="I165" s="57"/>
      <c r="J165" s="57"/>
      <c r="K165" s="57"/>
      <c r="L165" s="57">
        <f>SUM(J166:J166)</f>
        <v>3.73</v>
      </c>
      <c r="M165" s="58">
        <v>3.73</v>
      </c>
      <c r="N165" s="59"/>
      <c r="O165" s="73">
        <f>+ROUND(M165*N165,2)</f>
        <v>0</v>
      </c>
    </row>
    <row r="166" spans="1:15" s="8" customFormat="1" x14ac:dyDescent="0.3">
      <c r="A166" s="52">
        <v>9595</v>
      </c>
      <c r="B166" s="53"/>
      <c r="C166" s="72"/>
      <c r="D166" s="76" t="s">
        <v>339</v>
      </c>
      <c r="E166" s="63"/>
      <c r="F166" s="57">
        <v>1</v>
      </c>
      <c r="G166" s="57">
        <v>3.73</v>
      </c>
      <c r="H166" s="57"/>
      <c r="I166" s="57"/>
      <c r="J166" s="57">
        <f t="shared" ref="J166" si="24">PRODUCT(F166:I166)</f>
        <v>3.73</v>
      </c>
      <c r="K166" s="57"/>
      <c r="L166" s="57"/>
      <c r="M166" s="58"/>
      <c r="N166" s="59"/>
      <c r="O166" s="73"/>
    </row>
    <row r="167" spans="1:15" s="8" customFormat="1" x14ac:dyDescent="0.3">
      <c r="A167" s="52">
        <v>9617</v>
      </c>
      <c r="B167" s="53" t="s">
        <v>21</v>
      </c>
      <c r="C167" s="54" t="s">
        <v>495</v>
      </c>
      <c r="D167" s="55" t="s">
        <v>74</v>
      </c>
      <c r="E167" s="63"/>
      <c r="F167" s="57"/>
      <c r="G167" s="57"/>
      <c r="H167" s="57"/>
      <c r="I167" s="57"/>
      <c r="J167" s="57"/>
      <c r="K167" s="57"/>
      <c r="L167" s="57"/>
      <c r="M167" s="66"/>
      <c r="N167" s="67"/>
      <c r="O167" s="67"/>
    </row>
    <row r="168" spans="1:15" s="8" customFormat="1" ht="86.4" collapsed="1" x14ac:dyDescent="0.3">
      <c r="A168" s="52">
        <v>9637</v>
      </c>
      <c r="B168" s="53" t="s">
        <v>21</v>
      </c>
      <c r="C168" s="72" t="s">
        <v>502</v>
      </c>
      <c r="D168" s="75" t="s">
        <v>387</v>
      </c>
      <c r="E168" s="63" t="s">
        <v>36</v>
      </c>
      <c r="F168" s="57"/>
      <c r="G168" s="57"/>
      <c r="H168" s="57"/>
      <c r="I168" s="57"/>
      <c r="J168" s="57"/>
      <c r="K168" s="57"/>
      <c r="L168" s="57">
        <f>SUM(J169:J175)</f>
        <v>586.125</v>
      </c>
      <c r="M168" s="58">
        <v>586.125</v>
      </c>
      <c r="N168" s="59"/>
      <c r="O168" s="73">
        <f>+ROUND(M168*N168,2)</f>
        <v>0</v>
      </c>
    </row>
    <row r="169" spans="1:15" s="8" customFormat="1" x14ac:dyDescent="0.3">
      <c r="A169" s="52">
        <v>9638</v>
      </c>
      <c r="B169" s="53"/>
      <c r="C169" s="72"/>
      <c r="D169" s="76" t="s">
        <v>503</v>
      </c>
      <c r="E169" s="56"/>
      <c r="F169" s="57">
        <v>1</v>
      </c>
      <c r="G169" s="57">
        <v>21.552</v>
      </c>
      <c r="H169" s="57"/>
      <c r="I169" s="57"/>
      <c r="J169" s="57">
        <f t="shared" ref="J169:J175" si="25">PRODUCT(F169:I169)</f>
        <v>21.552</v>
      </c>
      <c r="K169" s="57"/>
      <c r="L169" s="57"/>
      <c r="M169" s="58"/>
      <c r="N169" s="59"/>
      <c r="O169" s="73"/>
    </row>
    <row r="170" spans="1:15" s="8" customFormat="1" x14ac:dyDescent="0.3">
      <c r="A170" s="52">
        <v>9639</v>
      </c>
      <c r="B170" s="53"/>
      <c r="C170" s="72"/>
      <c r="D170" s="76" t="s">
        <v>473</v>
      </c>
      <c r="E170" s="56"/>
      <c r="F170" s="57">
        <v>1</v>
      </c>
      <c r="G170" s="57">
        <v>202.84200000000001</v>
      </c>
      <c r="H170" s="57"/>
      <c r="I170" s="57"/>
      <c r="J170" s="57">
        <f t="shared" si="25"/>
        <v>202.84200000000001</v>
      </c>
      <c r="K170" s="57"/>
      <c r="L170" s="57"/>
      <c r="M170" s="58"/>
      <c r="N170" s="59"/>
      <c r="O170" s="73"/>
    </row>
    <row r="171" spans="1:15" s="8" customFormat="1" x14ac:dyDescent="0.3">
      <c r="A171" s="52">
        <v>9640</v>
      </c>
      <c r="B171" s="53"/>
      <c r="C171" s="72"/>
      <c r="D171" s="76" t="s">
        <v>504</v>
      </c>
      <c r="E171" s="56"/>
      <c r="F171" s="57">
        <v>1</v>
      </c>
      <c r="G171" s="57">
        <v>92.144000000000005</v>
      </c>
      <c r="H171" s="57"/>
      <c r="I171" s="57"/>
      <c r="J171" s="57">
        <f t="shared" si="25"/>
        <v>92.144000000000005</v>
      </c>
      <c r="K171" s="57"/>
      <c r="L171" s="57"/>
      <c r="M171" s="58"/>
      <c r="N171" s="59"/>
      <c r="O171" s="73"/>
    </row>
    <row r="172" spans="1:15" s="8" customFormat="1" x14ac:dyDescent="0.3">
      <c r="A172" s="52">
        <v>9641</v>
      </c>
      <c r="B172" s="53"/>
      <c r="C172" s="72"/>
      <c r="D172" s="76" t="s">
        <v>493</v>
      </c>
      <c r="E172" s="56"/>
      <c r="F172" s="57">
        <v>1</v>
      </c>
      <c r="G172" s="57">
        <v>72.837000000000003</v>
      </c>
      <c r="H172" s="57"/>
      <c r="I172" s="57"/>
      <c r="J172" s="57">
        <f t="shared" si="25"/>
        <v>72.837000000000003</v>
      </c>
      <c r="K172" s="57"/>
      <c r="L172" s="57"/>
      <c r="M172" s="58"/>
      <c r="N172" s="59"/>
      <c r="O172" s="73"/>
    </row>
    <row r="173" spans="1:15" s="8" customFormat="1" x14ac:dyDescent="0.3">
      <c r="A173" s="52">
        <v>9642</v>
      </c>
      <c r="B173" s="53"/>
      <c r="C173" s="72"/>
      <c r="D173" s="74" t="s">
        <v>437</v>
      </c>
      <c r="E173" s="56"/>
      <c r="F173" s="57">
        <v>1</v>
      </c>
      <c r="G173" s="57">
        <v>2.988</v>
      </c>
      <c r="H173" s="57"/>
      <c r="I173" s="57"/>
      <c r="J173" s="57">
        <f t="shared" si="25"/>
        <v>2.988</v>
      </c>
      <c r="K173" s="57"/>
      <c r="L173" s="57"/>
      <c r="M173" s="58"/>
      <c r="N173" s="59"/>
      <c r="O173" s="73"/>
    </row>
    <row r="174" spans="1:15" s="8" customFormat="1" x14ac:dyDescent="0.3">
      <c r="A174" s="52">
        <v>9643</v>
      </c>
      <c r="B174" s="53"/>
      <c r="C174" s="72"/>
      <c r="D174" s="74" t="s">
        <v>439</v>
      </c>
      <c r="E174" s="56"/>
      <c r="F174" s="57">
        <v>1</v>
      </c>
      <c r="G174" s="57">
        <v>26.314</v>
      </c>
      <c r="H174" s="57"/>
      <c r="I174" s="57"/>
      <c r="J174" s="57">
        <f t="shared" si="25"/>
        <v>26.314</v>
      </c>
      <c r="K174" s="57"/>
      <c r="L174" s="57"/>
      <c r="M174" s="58"/>
      <c r="N174" s="59"/>
      <c r="O174" s="73"/>
    </row>
    <row r="175" spans="1:15" s="8" customFormat="1" x14ac:dyDescent="0.3">
      <c r="A175" s="52">
        <v>9644</v>
      </c>
      <c r="B175" s="53"/>
      <c r="C175" s="72"/>
      <c r="D175" s="74" t="s">
        <v>388</v>
      </c>
      <c r="E175" s="56"/>
      <c r="F175" s="57">
        <v>1</v>
      </c>
      <c r="G175" s="57">
        <f>SUM(J177:J183)</f>
        <v>167.44800000000004</v>
      </c>
      <c r="H175" s="57"/>
      <c r="I175" s="57"/>
      <c r="J175" s="57">
        <f t="shared" si="25"/>
        <v>167.44800000000004</v>
      </c>
      <c r="K175" s="57"/>
      <c r="L175" s="57"/>
      <c r="M175" s="58"/>
      <c r="N175" s="59"/>
      <c r="O175" s="73"/>
    </row>
    <row r="176" spans="1:15" s="8" customFormat="1" ht="129.6" collapsed="1" x14ac:dyDescent="0.3">
      <c r="A176" s="52">
        <v>9645</v>
      </c>
      <c r="B176" s="53" t="s">
        <v>21</v>
      </c>
      <c r="C176" s="72" t="s">
        <v>389</v>
      </c>
      <c r="D176" s="75" t="s">
        <v>390</v>
      </c>
      <c r="E176" s="63" t="s">
        <v>36</v>
      </c>
      <c r="F176" s="57"/>
      <c r="G176" s="57"/>
      <c r="H176" s="57"/>
      <c r="I176" s="57"/>
      <c r="J176" s="57"/>
      <c r="K176" s="57"/>
      <c r="L176" s="57">
        <f>SUM(J177:J183)</f>
        <v>167.44800000000004</v>
      </c>
      <c r="M176" s="58">
        <v>167.44800000000001</v>
      </c>
      <c r="N176" s="59"/>
      <c r="O176" s="73">
        <f>+ROUND(M176*N176,2)</f>
        <v>0</v>
      </c>
    </row>
    <row r="177" spans="1:15" s="8" customFormat="1" x14ac:dyDescent="0.3">
      <c r="A177" s="52">
        <v>9646</v>
      </c>
      <c r="B177" s="53"/>
      <c r="C177" s="72"/>
      <c r="D177" s="76" t="s">
        <v>505</v>
      </c>
      <c r="E177" s="56"/>
      <c r="F177" s="57">
        <v>1</v>
      </c>
      <c r="G177" s="57">
        <v>38.091999999999999</v>
      </c>
      <c r="H177" s="57"/>
      <c r="I177" s="57"/>
      <c r="J177" s="57">
        <f t="shared" ref="J177:J182" si="26">PRODUCT(F177:I177)</f>
        <v>38.091999999999999</v>
      </c>
      <c r="K177" s="57"/>
      <c r="L177" s="57"/>
      <c r="M177" s="58"/>
      <c r="N177" s="59"/>
      <c r="O177" s="73"/>
    </row>
    <row r="178" spans="1:15" s="8" customFormat="1" x14ac:dyDescent="0.3">
      <c r="A178" s="52">
        <v>9647</v>
      </c>
      <c r="B178" s="53"/>
      <c r="C178" s="72"/>
      <c r="D178" s="76" t="s">
        <v>506</v>
      </c>
      <c r="E178" s="56"/>
      <c r="F178" s="57">
        <v>1</v>
      </c>
      <c r="G178" s="57">
        <v>4.8710000000000004</v>
      </c>
      <c r="H178" s="57"/>
      <c r="I178" s="57"/>
      <c r="J178" s="57">
        <f t="shared" si="26"/>
        <v>4.8710000000000004</v>
      </c>
      <c r="K178" s="57"/>
      <c r="L178" s="57"/>
      <c r="M178" s="58"/>
      <c r="N178" s="59"/>
      <c r="O178" s="73"/>
    </row>
    <row r="179" spans="1:15" s="8" customFormat="1" x14ac:dyDescent="0.3">
      <c r="A179" s="52">
        <v>9648</v>
      </c>
      <c r="B179" s="53"/>
      <c r="C179" s="72"/>
      <c r="D179" s="76" t="s">
        <v>471</v>
      </c>
      <c r="E179" s="56"/>
      <c r="F179" s="57">
        <v>1</v>
      </c>
      <c r="G179" s="57">
        <v>23.577000000000002</v>
      </c>
      <c r="H179" s="57"/>
      <c r="I179" s="57"/>
      <c r="J179" s="57">
        <f t="shared" si="26"/>
        <v>23.577000000000002</v>
      </c>
      <c r="K179" s="57"/>
      <c r="L179" s="57"/>
      <c r="M179" s="58"/>
      <c r="N179" s="59"/>
      <c r="O179" s="73"/>
    </row>
    <row r="180" spans="1:15" s="8" customFormat="1" x14ac:dyDescent="0.3">
      <c r="A180" s="52">
        <v>9649</v>
      </c>
      <c r="B180" s="53"/>
      <c r="C180" s="72"/>
      <c r="D180" s="74" t="s">
        <v>439</v>
      </c>
      <c r="E180" s="56"/>
      <c r="F180" s="57">
        <v>1</v>
      </c>
      <c r="G180" s="57">
        <v>26.314</v>
      </c>
      <c r="H180" s="57"/>
      <c r="I180" s="57"/>
      <c r="J180" s="57">
        <f t="shared" si="26"/>
        <v>26.314</v>
      </c>
      <c r="K180" s="57"/>
      <c r="L180" s="57"/>
      <c r="M180" s="58"/>
      <c r="N180" s="59"/>
      <c r="O180" s="73"/>
    </row>
    <row r="181" spans="1:15" s="8" customFormat="1" x14ac:dyDescent="0.3">
      <c r="A181" s="52">
        <v>9650</v>
      </c>
      <c r="B181" s="53"/>
      <c r="C181" s="72"/>
      <c r="D181" s="74" t="s">
        <v>437</v>
      </c>
      <c r="E181" s="56"/>
      <c r="F181" s="57">
        <v>1</v>
      </c>
      <c r="G181" s="57">
        <v>16.238</v>
      </c>
      <c r="H181" s="57"/>
      <c r="I181" s="57"/>
      <c r="J181" s="57">
        <f t="shared" si="26"/>
        <v>16.238</v>
      </c>
      <c r="K181" s="57"/>
      <c r="L181" s="57"/>
      <c r="M181" s="58"/>
      <c r="N181" s="59"/>
      <c r="O181" s="73"/>
    </row>
    <row r="182" spans="1:15" s="8" customFormat="1" x14ac:dyDescent="0.3">
      <c r="A182" s="52">
        <v>9651</v>
      </c>
      <c r="B182" s="53"/>
      <c r="C182" s="72"/>
      <c r="D182" s="76" t="s">
        <v>504</v>
      </c>
      <c r="E182" s="56"/>
      <c r="F182" s="57">
        <v>1</v>
      </c>
      <c r="G182" s="57">
        <v>10.686</v>
      </c>
      <c r="H182" s="57"/>
      <c r="I182" s="57"/>
      <c r="J182" s="57">
        <f t="shared" si="26"/>
        <v>10.686</v>
      </c>
      <c r="K182" s="57"/>
      <c r="L182" s="57"/>
      <c r="M182" s="58"/>
      <c r="N182" s="59"/>
      <c r="O182" s="73"/>
    </row>
    <row r="183" spans="1:15" s="8" customFormat="1" x14ac:dyDescent="0.3">
      <c r="A183" s="52">
        <v>9652</v>
      </c>
      <c r="B183" s="53"/>
      <c r="C183" s="72"/>
      <c r="D183" s="76" t="s">
        <v>507</v>
      </c>
      <c r="E183" s="56"/>
      <c r="F183" s="57"/>
      <c r="G183" s="57"/>
      <c r="H183" s="57"/>
      <c r="I183" s="57"/>
      <c r="J183" s="57">
        <f>PRODUCT(F184:I184)+PRODUCT(F185:I185)+PRODUCT(F186:I186)</f>
        <v>47.67</v>
      </c>
      <c r="K183" s="57"/>
      <c r="L183" s="57"/>
      <c r="M183" s="58"/>
      <c r="N183" s="59"/>
      <c r="O183" s="73"/>
    </row>
    <row r="184" spans="1:15" s="8" customFormat="1" x14ac:dyDescent="0.3">
      <c r="A184" s="52">
        <v>9653</v>
      </c>
      <c r="B184" s="53"/>
      <c r="C184" s="72"/>
      <c r="D184" s="76" t="s">
        <v>392</v>
      </c>
      <c r="E184" s="56"/>
      <c r="F184" s="57">
        <v>1</v>
      </c>
      <c r="G184" s="57">
        <v>4.2</v>
      </c>
      <c r="H184" s="57">
        <v>1.5</v>
      </c>
      <c r="I184" s="57"/>
      <c r="J184" s="57"/>
      <c r="K184" s="57"/>
      <c r="L184" s="57"/>
      <c r="M184" s="58"/>
      <c r="N184" s="59"/>
      <c r="O184" s="73"/>
    </row>
    <row r="185" spans="1:15" s="8" customFormat="1" x14ac:dyDescent="0.3">
      <c r="A185" s="52">
        <v>9654</v>
      </c>
      <c r="B185" s="53"/>
      <c r="C185" s="72"/>
      <c r="D185" s="76" t="s">
        <v>393</v>
      </c>
      <c r="E185" s="56"/>
      <c r="F185" s="57">
        <f>10+10</f>
        <v>20</v>
      </c>
      <c r="G185" s="57">
        <v>4.2</v>
      </c>
      <c r="H185" s="57">
        <v>0.3</v>
      </c>
      <c r="I185" s="57"/>
      <c r="J185" s="57"/>
      <c r="K185" s="57"/>
      <c r="L185" s="57"/>
      <c r="M185" s="58"/>
      <c r="N185" s="59"/>
      <c r="O185" s="73"/>
    </row>
    <row r="186" spans="1:15" s="8" customFormat="1" x14ac:dyDescent="0.3">
      <c r="A186" s="52">
        <v>9655</v>
      </c>
      <c r="B186" s="53"/>
      <c r="C186" s="72"/>
      <c r="D186" s="76" t="s">
        <v>399</v>
      </c>
      <c r="E186" s="56"/>
      <c r="F186" s="57">
        <f>11+11</f>
        <v>22</v>
      </c>
      <c r="G186" s="57">
        <v>4.2</v>
      </c>
      <c r="H186" s="57">
        <v>0.17499999999999999</v>
      </c>
      <c r="I186" s="57"/>
      <c r="J186" s="57"/>
      <c r="K186" s="57"/>
      <c r="L186" s="57"/>
      <c r="M186" s="58"/>
      <c r="N186" s="59"/>
      <c r="O186" s="73"/>
    </row>
    <row r="187" spans="1:15" s="8" customFormat="1" ht="129.6" collapsed="1" x14ac:dyDescent="0.3">
      <c r="A187" s="52">
        <v>9656</v>
      </c>
      <c r="B187" s="53" t="s">
        <v>21</v>
      </c>
      <c r="C187" s="72" t="s">
        <v>508</v>
      </c>
      <c r="D187" s="75" t="s">
        <v>159</v>
      </c>
      <c r="E187" s="63" t="s">
        <v>36</v>
      </c>
      <c r="F187" s="57"/>
      <c r="G187" s="57"/>
      <c r="H187" s="57"/>
      <c r="I187" s="57"/>
      <c r="J187" s="57"/>
      <c r="K187" s="57"/>
      <c r="L187" s="57">
        <f>SUM(J188:J188)</f>
        <v>4.867</v>
      </c>
      <c r="M187" s="58">
        <v>4.867</v>
      </c>
      <c r="N187" s="59"/>
      <c r="O187" s="73">
        <f>+ROUND(M187*N187,2)</f>
        <v>0</v>
      </c>
    </row>
    <row r="188" spans="1:15" s="8" customFormat="1" x14ac:dyDescent="0.3">
      <c r="A188" s="52">
        <v>9657</v>
      </c>
      <c r="B188" s="53"/>
      <c r="C188" s="72"/>
      <c r="D188" s="76" t="s">
        <v>478</v>
      </c>
      <c r="E188" s="56"/>
      <c r="F188" s="57">
        <v>1</v>
      </c>
      <c r="G188" s="57">
        <v>4.867</v>
      </c>
      <c r="H188" s="57"/>
      <c r="I188" s="57"/>
      <c r="J188" s="57">
        <f t="shared" ref="J188" si="27">PRODUCT(F188:I188)</f>
        <v>4.867</v>
      </c>
      <c r="K188" s="57"/>
      <c r="L188" s="57"/>
      <c r="M188" s="58"/>
      <c r="N188" s="59"/>
      <c r="O188" s="73"/>
    </row>
    <row r="189" spans="1:15" s="8" customFormat="1" x14ac:dyDescent="0.3">
      <c r="A189" s="52">
        <v>9713</v>
      </c>
      <c r="B189" s="53" t="s">
        <v>21</v>
      </c>
      <c r="C189" s="54" t="s">
        <v>560</v>
      </c>
      <c r="D189" s="68" t="s">
        <v>561</v>
      </c>
      <c r="E189" s="69"/>
      <c r="F189" s="70"/>
      <c r="G189" s="70"/>
      <c r="H189" s="70"/>
      <c r="I189" s="70"/>
      <c r="J189" s="70"/>
      <c r="K189" s="70"/>
      <c r="L189" s="70"/>
      <c r="M189" s="66"/>
      <c r="N189" s="67"/>
      <c r="O189" s="67"/>
    </row>
    <row r="190" spans="1:15" s="8" customFormat="1" x14ac:dyDescent="0.3">
      <c r="A190" s="52">
        <v>9724</v>
      </c>
      <c r="B190" s="53" t="s">
        <v>21</v>
      </c>
      <c r="C190" s="54" t="s">
        <v>569</v>
      </c>
      <c r="D190" s="55" t="s">
        <v>55</v>
      </c>
      <c r="E190" s="63"/>
      <c r="F190" s="57"/>
      <c r="G190" s="57"/>
      <c r="H190" s="57"/>
      <c r="I190" s="57"/>
      <c r="J190" s="57"/>
      <c r="K190" s="57"/>
      <c r="L190" s="57"/>
      <c r="M190" s="66"/>
      <c r="N190" s="67"/>
      <c r="O190" s="67"/>
    </row>
    <row r="191" spans="1:15" s="8" customFormat="1" x14ac:dyDescent="0.3">
      <c r="A191" s="52">
        <v>9725</v>
      </c>
      <c r="B191" s="53" t="s">
        <v>21</v>
      </c>
      <c r="C191" s="54" t="s">
        <v>570</v>
      </c>
      <c r="D191" s="55" t="s">
        <v>57</v>
      </c>
      <c r="E191" s="56"/>
      <c r="F191" s="57"/>
      <c r="G191" s="57"/>
      <c r="H191" s="57"/>
      <c r="I191" s="57"/>
      <c r="J191" s="57"/>
      <c r="K191" s="57"/>
      <c r="L191" s="57"/>
      <c r="M191" s="58"/>
      <c r="N191" s="59"/>
      <c r="O191" s="73"/>
    </row>
    <row r="192" spans="1:15" s="8" customFormat="1" ht="158.4" collapsed="1" x14ac:dyDescent="0.3">
      <c r="A192" s="52">
        <v>9726</v>
      </c>
      <c r="B192" s="53" t="s">
        <v>21</v>
      </c>
      <c r="C192" s="72" t="s">
        <v>571</v>
      </c>
      <c r="D192" s="75" t="s">
        <v>106</v>
      </c>
      <c r="E192" s="56" t="s">
        <v>36</v>
      </c>
      <c r="F192" s="57"/>
      <c r="G192" s="57"/>
      <c r="H192" s="57"/>
      <c r="I192" s="57"/>
      <c r="J192" s="57"/>
      <c r="K192" s="57"/>
      <c r="L192" s="57">
        <f>SUM(J193:J194)</f>
        <v>29.669999999999998</v>
      </c>
      <c r="M192" s="58">
        <v>29.67</v>
      </c>
      <c r="N192" s="59"/>
      <c r="O192" s="73">
        <f>+ROUND(M192*N192,2)</f>
        <v>0</v>
      </c>
    </row>
    <row r="193" spans="1:15" s="8" customFormat="1" x14ac:dyDescent="0.3">
      <c r="A193" s="52">
        <v>9727</v>
      </c>
      <c r="B193" s="53"/>
      <c r="C193" s="72"/>
      <c r="D193" s="76" t="s">
        <v>564</v>
      </c>
      <c r="E193" s="56"/>
      <c r="F193" s="57">
        <v>1</v>
      </c>
      <c r="G193" s="57">
        <f>5.64+1.45</f>
        <v>7.09</v>
      </c>
      <c r="H193" s="57"/>
      <c r="I193" s="57">
        <v>3</v>
      </c>
      <c r="J193" s="57">
        <f t="shared" ref="J193:J194" si="28">PRODUCT(F193:I193)</f>
        <v>21.27</v>
      </c>
      <c r="K193" s="57"/>
      <c r="L193" s="57"/>
      <c r="M193" s="58"/>
      <c r="N193" s="59"/>
      <c r="O193" s="73"/>
    </row>
    <row r="194" spans="1:15" s="8" customFormat="1" x14ac:dyDescent="0.3">
      <c r="A194" s="52">
        <v>9728</v>
      </c>
      <c r="B194" s="53"/>
      <c r="C194" s="72"/>
      <c r="D194" s="76" t="s">
        <v>565</v>
      </c>
      <c r="E194" s="56"/>
      <c r="F194" s="57">
        <v>1</v>
      </c>
      <c r="G194" s="57">
        <f>2.8</f>
        <v>2.8</v>
      </c>
      <c r="H194" s="57"/>
      <c r="I194" s="57">
        <v>3</v>
      </c>
      <c r="J194" s="57">
        <f t="shared" si="28"/>
        <v>8.3999999999999986</v>
      </c>
      <c r="K194" s="57"/>
      <c r="L194" s="57"/>
      <c r="M194" s="58"/>
      <c r="N194" s="59"/>
      <c r="O194" s="73"/>
    </row>
    <row r="195" spans="1:15" s="8" customFormat="1" ht="115.2" collapsed="1" x14ac:dyDescent="0.3">
      <c r="A195" s="52">
        <v>9729</v>
      </c>
      <c r="B195" s="53" t="s">
        <v>21</v>
      </c>
      <c r="C195" s="72" t="s">
        <v>572</v>
      </c>
      <c r="D195" s="75" t="s">
        <v>573</v>
      </c>
      <c r="E195" s="63" t="s">
        <v>36</v>
      </c>
      <c r="F195" s="57"/>
      <c r="G195" s="57"/>
      <c r="H195" s="57"/>
      <c r="I195" s="57"/>
      <c r="J195" s="57"/>
      <c r="K195" s="57"/>
      <c r="L195" s="57">
        <f>+K196+K197</f>
        <v>120.44999999999997</v>
      </c>
      <c r="M195" s="58">
        <v>120.45</v>
      </c>
      <c r="N195" s="59"/>
      <c r="O195" s="73">
        <f>+ROUND(M195*N195,2)</f>
        <v>0</v>
      </c>
    </row>
    <row r="196" spans="1:15" s="8" customFormat="1" x14ac:dyDescent="0.3">
      <c r="A196" s="52">
        <v>9730</v>
      </c>
      <c r="B196" s="53"/>
      <c r="C196" s="72"/>
      <c r="D196" s="76" t="s">
        <v>564</v>
      </c>
      <c r="E196" s="63"/>
      <c r="F196" s="57">
        <v>1</v>
      </c>
      <c r="G196" s="57">
        <f>5.64+1.45+3.03+4.93+4.93+3.04+6.07</f>
        <v>29.089999999999996</v>
      </c>
      <c r="H196" s="57"/>
      <c r="I196" s="57">
        <v>3</v>
      </c>
      <c r="J196" s="57">
        <f t="shared" ref="J196:J198" si="29">PRODUCT(F196:I196)</f>
        <v>87.269999999999982</v>
      </c>
      <c r="K196" s="57">
        <f>+J196</f>
        <v>87.269999999999982</v>
      </c>
      <c r="L196" s="57"/>
      <c r="M196" s="66"/>
      <c r="N196" s="67"/>
      <c r="O196" s="67"/>
    </row>
    <row r="197" spans="1:15" s="8" customFormat="1" x14ac:dyDescent="0.3">
      <c r="A197" s="52">
        <v>9731</v>
      </c>
      <c r="B197" s="53"/>
      <c r="C197" s="72"/>
      <c r="D197" s="76" t="s">
        <v>565</v>
      </c>
      <c r="E197" s="56"/>
      <c r="F197" s="57">
        <v>1</v>
      </c>
      <c r="G197" s="57">
        <v>5.46</v>
      </c>
      <c r="H197" s="57"/>
      <c r="I197" s="57">
        <v>3</v>
      </c>
      <c r="J197" s="57">
        <f t="shared" si="29"/>
        <v>16.38</v>
      </c>
      <c r="K197" s="57">
        <f>+J197+J198</f>
        <v>33.179999999999993</v>
      </c>
      <c r="L197" s="57"/>
      <c r="M197" s="58"/>
      <c r="N197" s="59"/>
      <c r="O197" s="73"/>
    </row>
    <row r="198" spans="1:15" s="8" customFormat="1" x14ac:dyDescent="0.3">
      <c r="A198" s="52">
        <v>9732</v>
      </c>
      <c r="B198" s="53"/>
      <c r="C198" s="72"/>
      <c r="D198" s="76"/>
      <c r="E198" s="56"/>
      <c r="F198" s="57">
        <v>2</v>
      </c>
      <c r="G198" s="57">
        <v>2.8</v>
      </c>
      <c r="H198" s="57"/>
      <c r="I198" s="57">
        <v>3</v>
      </c>
      <c r="J198" s="57">
        <f t="shared" si="29"/>
        <v>16.799999999999997</v>
      </c>
      <c r="K198" s="57"/>
      <c r="L198" s="57"/>
      <c r="M198" s="58"/>
      <c r="N198" s="59"/>
      <c r="O198" s="73"/>
    </row>
    <row r="199" spans="1:15" s="8" customFormat="1" x14ac:dyDescent="0.3">
      <c r="A199" s="52">
        <v>9738</v>
      </c>
      <c r="B199" s="53" t="s">
        <v>21</v>
      </c>
      <c r="C199" s="54" t="s">
        <v>576</v>
      </c>
      <c r="D199" s="55" t="s">
        <v>70</v>
      </c>
      <c r="E199" s="63"/>
      <c r="F199" s="57"/>
      <c r="G199" s="57"/>
      <c r="H199" s="57"/>
      <c r="I199" s="57"/>
      <c r="J199" s="57"/>
      <c r="K199" s="57"/>
      <c r="L199" s="57"/>
      <c r="M199" s="66"/>
      <c r="N199" s="67"/>
      <c r="O199" s="67"/>
    </row>
    <row r="200" spans="1:15" s="8" customFormat="1" ht="86.4" collapsed="1" x14ac:dyDescent="0.3">
      <c r="A200" s="52">
        <v>9739</v>
      </c>
      <c r="B200" s="53" t="s">
        <v>21</v>
      </c>
      <c r="C200" s="72" t="s">
        <v>577</v>
      </c>
      <c r="D200" s="75" t="s">
        <v>578</v>
      </c>
      <c r="E200" s="63" t="s">
        <v>36</v>
      </c>
      <c r="F200" s="57"/>
      <c r="G200" s="57"/>
      <c r="H200" s="57"/>
      <c r="I200" s="57"/>
      <c r="J200" s="57"/>
      <c r="K200" s="57"/>
      <c r="L200" s="57">
        <f>SUM(J201:J201)</f>
        <v>17.914999999999999</v>
      </c>
      <c r="M200" s="58">
        <v>17.914999999999999</v>
      </c>
      <c r="N200" s="59"/>
      <c r="O200" s="73">
        <f>+ROUND(M200*N200,2)</f>
        <v>0</v>
      </c>
    </row>
    <row r="201" spans="1:15" s="8" customFormat="1" x14ac:dyDescent="0.3">
      <c r="A201" s="52">
        <v>9740</v>
      </c>
      <c r="B201" s="53"/>
      <c r="C201" s="54"/>
      <c r="D201" s="76" t="s">
        <v>565</v>
      </c>
      <c r="E201" s="63"/>
      <c r="F201" s="57">
        <v>1</v>
      </c>
      <c r="G201" s="57">
        <v>17.914999999999999</v>
      </c>
      <c r="H201" s="57"/>
      <c r="I201" s="57"/>
      <c r="J201" s="57">
        <f t="shared" ref="J201" si="30">PRODUCT(F201:I201)</f>
        <v>17.914999999999999</v>
      </c>
      <c r="K201" s="57"/>
      <c r="L201" s="57"/>
      <c r="M201" s="66"/>
      <c r="N201" s="67"/>
      <c r="O201" s="67"/>
    </row>
    <row r="202" spans="1:15" s="8" customFormat="1" x14ac:dyDescent="0.3">
      <c r="A202" s="52">
        <v>9759</v>
      </c>
      <c r="B202" s="53" t="s">
        <v>21</v>
      </c>
      <c r="C202" s="54" t="s">
        <v>592</v>
      </c>
      <c r="D202" s="68" t="s">
        <v>593</v>
      </c>
      <c r="E202" s="69"/>
      <c r="F202" s="70"/>
      <c r="G202" s="70"/>
      <c r="H202" s="70"/>
      <c r="I202" s="70"/>
      <c r="J202" s="70"/>
      <c r="K202" s="70"/>
      <c r="L202" s="70"/>
      <c r="M202" s="66"/>
      <c r="N202" s="67"/>
      <c r="O202" s="67"/>
    </row>
    <row r="203" spans="1:15" s="8" customFormat="1" x14ac:dyDescent="0.3">
      <c r="A203" s="52">
        <v>9816</v>
      </c>
      <c r="B203" s="53" t="s">
        <v>21</v>
      </c>
      <c r="C203" s="54" t="s">
        <v>636</v>
      </c>
      <c r="D203" s="55" t="s">
        <v>55</v>
      </c>
      <c r="E203" s="63"/>
      <c r="F203" s="57"/>
      <c r="G203" s="57"/>
      <c r="H203" s="57"/>
      <c r="I203" s="57"/>
      <c r="J203" s="57"/>
      <c r="K203" s="57"/>
      <c r="L203" s="57"/>
      <c r="M203" s="66"/>
      <c r="N203" s="67"/>
      <c r="O203" s="67"/>
    </row>
    <row r="204" spans="1:15" s="8" customFormat="1" x14ac:dyDescent="0.3">
      <c r="A204" s="52">
        <v>9817</v>
      </c>
      <c r="B204" s="53" t="s">
        <v>21</v>
      </c>
      <c r="C204" s="54" t="s">
        <v>637</v>
      </c>
      <c r="D204" s="55" t="s">
        <v>57</v>
      </c>
      <c r="E204" s="56"/>
      <c r="F204" s="57"/>
      <c r="G204" s="57"/>
      <c r="H204" s="57"/>
      <c r="I204" s="57"/>
      <c r="J204" s="57"/>
      <c r="K204" s="57"/>
      <c r="L204" s="57"/>
      <c r="M204" s="58"/>
      <c r="N204" s="59"/>
      <c r="O204" s="73"/>
    </row>
    <row r="205" spans="1:15" s="8" customFormat="1" ht="158.4" collapsed="1" x14ac:dyDescent="0.3">
      <c r="A205" s="52">
        <v>9818</v>
      </c>
      <c r="B205" s="53" t="s">
        <v>21</v>
      </c>
      <c r="C205" s="72" t="s">
        <v>638</v>
      </c>
      <c r="D205" s="75" t="s">
        <v>639</v>
      </c>
      <c r="E205" s="56" t="s">
        <v>36</v>
      </c>
      <c r="F205" s="57"/>
      <c r="G205" s="57"/>
      <c r="H205" s="57"/>
      <c r="I205" s="57"/>
      <c r="J205" s="57"/>
      <c r="K205" s="57"/>
      <c r="L205" s="57">
        <f>SUM(K206:K213)</f>
        <v>420.68955</v>
      </c>
      <c r="M205" s="58">
        <v>420.69</v>
      </c>
      <c r="N205" s="59"/>
      <c r="O205" s="73">
        <f>+ROUND(M205*N205,2)</f>
        <v>0</v>
      </c>
    </row>
    <row r="206" spans="1:15" s="8" customFormat="1" x14ac:dyDescent="0.3">
      <c r="A206" s="52">
        <v>9819</v>
      </c>
      <c r="B206" s="53"/>
      <c r="C206" s="72"/>
      <c r="D206" s="74" t="s">
        <v>596</v>
      </c>
      <c r="E206" s="56"/>
      <c r="F206" s="57">
        <v>1</v>
      </c>
      <c r="G206" s="57">
        <v>8.1720000000000006</v>
      </c>
      <c r="H206" s="57"/>
      <c r="I206" s="57">
        <v>3.45</v>
      </c>
      <c r="J206" s="57"/>
      <c r="K206" s="57">
        <f>PRODUCT(F206:I206)</f>
        <v>28.193400000000004</v>
      </c>
      <c r="L206" s="57"/>
      <c r="M206" s="58"/>
      <c r="N206" s="59"/>
      <c r="O206" s="73"/>
    </row>
    <row r="207" spans="1:15" s="8" customFormat="1" x14ac:dyDescent="0.3">
      <c r="A207" s="52">
        <v>9820</v>
      </c>
      <c r="B207" s="53"/>
      <c r="C207" s="72"/>
      <c r="D207" s="74" t="s">
        <v>640</v>
      </c>
      <c r="E207" s="56"/>
      <c r="F207" s="57">
        <v>1</v>
      </c>
      <c r="G207" s="57">
        <v>2.851</v>
      </c>
      <c r="H207" s="57"/>
      <c r="I207" s="57">
        <v>3.45</v>
      </c>
      <c r="J207" s="57"/>
      <c r="K207" s="57">
        <f t="shared" ref="K207:K213" si="31">PRODUCT(F207:I207)</f>
        <v>9.8359500000000004</v>
      </c>
      <c r="L207" s="57"/>
      <c r="M207" s="58"/>
      <c r="N207" s="59"/>
      <c r="O207" s="73"/>
    </row>
    <row r="208" spans="1:15" s="8" customFormat="1" x14ac:dyDescent="0.3">
      <c r="A208" s="52">
        <v>9821</v>
      </c>
      <c r="B208" s="53"/>
      <c r="C208" s="72"/>
      <c r="D208" s="74" t="s">
        <v>599</v>
      </c>
      <c r="E208" s="56"/>
      <c r="F208" s="57">
        <v>1</v>
      </c>
      <c r="G208" s="57">
        <v>18.582999999999998</v>
      </c>
      <c r="H208" s="57"/>
      <c r="I208" s="57">
        <v>3.45</v>
      </c>
      <c r="J208" s="57"/>
      <c r="K208" s="57">
        <f t="shared" si="31"/>
        <v>64.111350000000002</v>
      </c>
      <c r="L208" s="57"/>
      <c r="M208" s="58"/>
      <c r="N208" s="59"/>
      <c r="O208" s="73"/>
    </row>
    <row r="209" spans="1:15" s="8" customFormat="1" x14ac:dyDescent="0.3">
      <c r="A209" s="52">
        <v>9822</v>
      </c>
      <c r="B209" s="53"/>
      <c r="C209" s="72"/>
      <c r="D209" s="74" t="s">
        <v>600</v>
      </c>
      <c r="E209" s="56"/>
      <c r="F209" s="57">
        <v>1</v>
      </c>
      <c r="G209" s="57">
        <v>14.896000000000001</v>
      </c>
      <c r="H209" s="57"/>
      <c r="I209" s="57">
        <v>3.45</v>
      </c>
      <c r="J209" s="57"/>
      <c r="K209" s="57">
        <f t="shared" si="31"/>
        <v>51.391200000000005</v>
      </c>
      <c r="L209" s="57"/>
      <c r="M209" s="58"/>
      <c r="N209" s="59"/>
      <c r="O209" s="73"/>
    </row>
    <row r="210" spans="1:15" s="8" customFormat="1" x14ac:dyDescent="0.3">
      <c r="A210" s="52">
        <v>9823</v>
      </c>
      <c r="B210" s="53"/>
      <c r="C210" s="72"/>
      <c r="D210" s="74" t="s">
        <v>613</v>
      </c>
      <c r="E210" s="56"/>
      <c r="F210" s="57">
        <v>1</v>
      </c>
      <c r="G210" s="57">
        <v>7.5179999999999998</v>
      </c>
      <c r="H210" s="57"/>
      <c r="I210" s="57">
        <v>3.45</v>
      </c>
      <c r="J210" s="57"/>
      <c r="K210" s="57">
        <f t="shared" si="31"/>
        <v>25.937100000000001</v>
      </c>
      <c r="L210" s="57"/>
      <c r="M210" s="58"/>
      <c r="N210" s="59"/>
      <c r="O210" s="73"/>
    </row>
    <row r="211" spans="1:15" s="8" customFormat="1" x14ac:dyDescent="0.3">
      <c r="A211" s="52">
        <v>9824</v>
      </c>
      <c r="B211" s="53"/>
      <c r="C211" s="72"/>
      <c r="D211" s="74" t="s">
        <v>611</v>
      </c>
      <c r="E211" s="56"/>
      <c r="F211" s="57">
        <v>1</v>
      </c>
      <c r="G211" s="57">
        <v>42.933999999999997</v>
      </c>
      <c r="H211" s="57"/>
      <c r="I211" s="57">
        <v>3.45</v>
      </c>
      <c r="J211" s="57"/>
      <c r="K211" s="57">
        <f t="shared" si="31"/>
        <v>148.1223</v>
      </c>
      <c r="L211" s="57"/>
      <c r="M211" s="58"/>
      <c r="N211" s="59"/>
      <c r="O211" s="73"/>
    </row>
    <row r="212" spans="1:15" s="8" customFormat="1" x14ac:dyDescent="0.3">
      <c r="A212" s="52">
        <v>9825</v>
      </c>
      <c r="B212" s="53"/>
      <c r="C212" s="72"/>
      <c r="D212" s="74" t="s">
        <v>607</v>
      </c>
      <c r="E212" s="56"/>
      <c r="F212" s="57">
        <v>1</v>
      </c>
      <c r="G212" s="57">
        <v>1.716</v>
      </c>
      <c r="H212" s="57"/>
      <c r="I212" s="57">
        <v>3.45</v>
      </c>
      <c r="J212" s="57"/>
      <c r="K212" s="57">
        <f t="shared" si="31"/>
        <v>5.9202000000000004</v>
      </c>
      <c r="L212" s="57"/>
      <c r="M212" s="58"/>
      <c r="N212" s="59"/>
      <c r="O212" s="73"/>
    </row>
    <row r="213" spans="1:15" s="8" customFormat="1" x14ac:dyDescent="0.3">
      <c r="A213" s="52">
        <v>9826</v>
      </c>
      <c r="B213" s="53"/>
      <c r="C213" s="72"/>
      <c r="D213" s="76" t="s">
        <v>641</v>
      </c>
      <c r="E213" s="56"/>
      <c r="F213" s="57">
        <v>1</v>
      </c>
      <c r="G213" s="57">
        <v>25.268999999999998</v>
      </c>
      <c r="H213" s="57"/>
      <c r="I213" s="57">
        <v>3.45</v>
      </c>
      <c r="J213" s="57"/>
      <c r="K213" s="57">
        <f t="shared" si="31"/>
        <v>87.178049999999999</v>
      </c>
      <c r="L213" s="57"/>
      <c r="M213" s="58"/>
      <c r="N213" s="59"/>
      <c r="O213" s="73"/>
    </row>
    <row r="214" spans="1:15" s="8" customFormat="1" x14ac:dyDescent="0.3">
      <c r="A214" s="52">
        <v>9832</v>
      </c>
      <c r="B214" s="53" t="s">
        <v>21</v>
      </c>
      <c r="C214" s="54" t="s">
        <v>645</v>
      </c>
      <c r="D214" s="55" t="s">
        <v>646</v>
      </c>
      <c r="E214" s="56"/>
      <c r="F214" s="57"/>
      <c r="G214" s="57"/>
      <c r="H214" s="57"/>
      <c r="I214" s="57"/>
      <c r="J214" s="57"/>
      <c r="K214" s="57"/>
      <c r="L214" s="57"/>
      <c r="M214" s="58"/>
      <c r="N214" s="59"/>
      <c r="O214" s="73"/>
    </row>
    <row r="215" spans="1:15" s="8" customFormat="1" ht="115.2" collapsed="1" x14ac:dyDescent="0.3">
      <c r="A215" s="52">
        <v>9833</v>
      </c>
      <c r="B215" s="53" t="s">
        <v>21</v>
      </c>
      <c r="C215" s="72" t="s">
        <v>647</v>
      </c>
      <c r="D215" s="75" t="s">
        <v>573</v>
      </c>
      <c r="E215" s="63" t="s">
        <v>36</v>
      </c>
      <c r="F215" s="57"/>
      <c r="G215" s="57"/>
      <c r="H215" s="57"/>
      <c r="I215" s="57"/>
      <c r="J215" s="57"/>
      <c r="K215" s="57"/>
      <c r="L215" s="57">
        <f>SUM(K216:K222)</f>
        <v>406.06799999999993</v>
      </c>
      <c r="M215" s="58">
        <v>406.06799999999998</v>
      </c>
      <c r="N215" s="59"/>
      <c r="O215" s="73">
        <f>+ROUND(M215*N215,2)</f>
        <v>0</v>
      </c>
    </row>
    <row r="216" spans="1:15" s="8" customFormat="1" x14ac:dyDescent="0.3">
      <c r="A216" s="52">
        <v>9834</v>
      </c>
      <c r="B216" s="53"/>
      <c r="C216" s="72"/>
      <c r="D216" s="74" t="s">
        <v>611</v>
      </c>
      <c r="E216" s="63"/>
      <c r="F216" s="57">
        <v>1</v>
      </c>
      <c r="G216" s="57">
        <v>86.644999999999996</v>
      </c>
      <c r="H216" s="57"/>
      <c r="I216" s="57">
        <v>3</v>
      </c>
      <c r="J216" s="57"/>
      <c r="K216" s="57">
        <f>PRODUCT(F216:I216)</f>
        <v>259.935</v>
      </c>
      <c r="L216" s="57"/>
      <c r="M216" s="66"/>
      <c r="N216" s="67"/>
      <c r="O216" s="67"/>
    </row>
    <row r="217" spans="1:15" s="8" customFormat="1" x14ac:dyDescent="0.3">
      <c r="A217" s="52">
        <v>9835</v>
      </c>
      <c r="B217" s="53"/>
      <c r="C217" s="72"/>
      <c r="D217" s="74" t="s">
        <v>648</v>
      </c>
      <c r="E217" s="63"/>
      <c r="F217" s="57">
        <v>1</v>
      </c>
      <c r="G217" s="57">
        <v>12.363</v>
      </c>
      <c r="H217" s="57"/>
      <c r="I217" s="57">
        <v>3</v>
      </c>
      <c r="J217" s="57"/>
      <c r="K217" s="57">
        <f t="shared" ref="K217:K222" si="32">PRODUCT(F217:I217)</f>
        <v>37.088999999999999</v>
      </c>
      <c r="L217" s="57"/>
      <c r="M217" s="66"/>
      <c r="N217" s="67"/>
      <c r="O217" s="67"/>
    </row>
    <row r="218" spans="1:15" s="8" customFormat="1" x14ac:dyDescent="0.3">
      <c r="A218" s="52">
        <v>9836</v>
      </c>
      <c r="B218" s="53"/>
      <c r="C218" s="72"/>
      <c r="D218" s="76" t="s">
        <v>649</v>
      </c>
      <c r="E218" s="56"/>
      <c r="F218" s="57">
        <v>2</v>
      </c>
      <c r="G218" s="57">
        <v>14.366</v>
      </c>
      <c r="H218" s="57"/>
      <c r="I218" s="57"/>
      <c r="J218" s="57"/>
      <c r="K218" s="57">
        <f t="shared" si="32"/>
        <v>28.731999999999999</v>
      </c>
      <c r="L218" s="57"/>
      <c r="M218" s="58"/>
      <c r="N218" s="59"/>
      <c r="O218" s="73"/>
    </row>
    <row r="219" spans="1:15" s="8" customFormat="1" x14ac:dyDescent="0.3">
      <c r="A219" s="52">
        <v>9837</v>
      </c>
      <c r="B219" s="53"/>
      <c r="C219" s="72"/>
      <c r="D219" s="76" t="s">
        <v>650</v>
      </c>
      <c r="E219" s="56"/>
      <c r="F219" s="57">
        <v>2</v>
      </c>
      <c r="G219" s="57">
        <v>14.366</v>
      </c>
      <c r="H219" s="57"/>
      <c r="I219" s="57"/>
      <c r="J219" s="57"/>
      <c r="K219" s="57">
        <f t="shared" si="32"/>
        <v>28.731999999999999</v>
      </c>
      <c r="L219" s="57"/>
      <c r="M219" s="58"/>
      <c r="N219" s="59"/>
      <c r="O219" s="73"/>
    </row>
    <row r="220" spans="1:15" s="8" customFormat="1" x14ac:dyDescent="0.3">
      <c r="A220" s="52">
        <v>9838</v>
      </c>
      <c r="B220" s="53"/>
      <c r="C220" s="72"/>
      <c r="D220" s="76" t="s">
        <v>651</v>
      </c>
      <c r="E220" s="63"/>
      <c r="F220" s="57">
        <v>1</v>
      </c>
      <c r="G220" s="57">
        <v>23.678000000000001</v>
      </c>
      <c r="H220" s="57"/>
      <c r="I220" s="57"/>
      <c r="J220" s="57"/>
      <c r="K220" s="57">
        <f t="shared" si="32"/>
        <v>23.678000000000001</v>
      </c>
      <c r="L220" s="57"/>
      <c r="M220" s="66"/>
      <c r="N220" s="67"/>
      <c r="O220" s="67"/>
    </row>
    <row r="221" spans="1:15" s="8" customFormat="1" x14ac:dyDescent="0.3">
      <c r="A221" s="52">
        <v>9839</v>
      </c>
      <c r="B221" s="53"/>
      <c r="C221" s="72"/>
      <c r="D221" s="76" t="s">
        <v>652</v>
      </c>
      <c r="E221" s="63"/>
      <c r="F221" s="57">
        <v>1</v>
      </c>
      <c r="G221" s="57">
        <v>23.678000000000001</v>
      </c>
      <c r="H221" s="57"/>
      <c r="I221" s="57"/>
      <c r="J221" s="57"/>
      <c r="K221" s="57">
        <f t="shared" si="32"/>
        <v>23.678000000000001</v>
      </c>
      <c r="L221" s="57"/>
      <c r="M221" s="66"/>
      <c r="N221" s="67"/>
      <c r="O221" s="67"/>
    </row>
    <row r="222" spans="1:15" s="8" customFormat="1" x14ac:dyDescent="0.3">
      <c r="A222" s="52">
        <v>9840</v>
      </c>
      <c r="B222" s="53"/>
      <c r="C222" s="72"/>
      <c r="D222" s="76" t="s">
        <v>653</v>
      </c>
      <c r="E222" s="63"/>
      <c r="F222" s="57">
        <v>1</v>
      </c>
      <c r="G222" s="57">
        <v>4.2240000000000002</v>
      </c>
      <c r="H222" s="57"/>
      <c r="I222" s="57"/>
      <c r="J222" s="57"/>
      <c r="K222" s="57">
        <f t="shared" si="32"/>
        <v>4.2240000000000002</v>
      </c>
      <c r="L222" s="57"/>
      <c r="M222" s="66"/>
      <c r="N222" s="67"/>
      <c r="O222" s="67"/>
    </row>
    <row r="223" spans="1:15" s="8" customFormat="1" ht="115.2" collapsed="1" x14ac:dyDescent="0.3">
      <c r="A223" s="52">
        <v>9874</v>
      </c>
      <c r="B223" s="53" t="s">
        <v>21</v>
      </c>
      <c r="C223" s="72" t="s">
        <v>666</v>
      </c>
      <c r="D223" s="75" t="s">
        <v>667</v>
      </c>
      <c r="E223" s="56" t="s">
        <v>36</v>
      </c>
      <c r="F223" s="57"/>
      <c r="G223" s="57"/>
      <c r="H223" s="57"/>
      <c r="I223" s="57"/>
      <c r="J223" s="57"/>
      <c r="K223" s="57"/>
      <c r="L223" s="57">
        <f>SUM(J224:J225)</f>
        <v>24.248999999999999</v>
      </c>
      <c r="M223" s="58">
        <v>24.248999999999999</v>
      </c>
      <c r="N223" s="59"/>
      <c r="O223" s="73">
        <f>+ROUND(M223*N223,2)</f>
        <v>0</v>
      </c>
    </row>
    <row r="224" spans="1:15" s="8" customFormat="1" x14ac:dyDescent="0.3">
      <c r="A224" s="52">
        <v>9875</v>
      </c>
      <c r="B224" s="53"/>
      <c r="C224" s="72"/>
      <c r="D224" s="74" t="s">
        <v>617</v>
      </c>
      <c r="E224" s="56"/>
      <c r="F224" s="57">
        <v>1</v>
      </c>
      <c r="G224" s="57">
        <v>10.5</v>
      </c>
      <c r="H224" s="57"/>
      <c r="I224" s="57">
        <v>2</v>
      </c>
      <c r="J224" s="57">
        <f t="shared" ref="J224:J228" si="33">PRODUCT(F224:I224)</f>
        <v>21</v>
      </c>
      <c r="K224" s="57"/>
      <c r="L224" s="57"/>
      <c r="M224" s="58"/>
      <c r="N224" s="59"/>
      <c r="O224" s="73"/>
    </row>
    <row r="225" spans="1:15" s="8" customFormat="1" x14ac:dyDescent="0.3">
      <c r="A225" s="52">
        <v>9876</v>
      </c>
      <c r="B225" s="53"/>
      <c r="C225" s="72"/>
      <c r="D225" s="74" t="s">
        <v>620</v>
      </c>
      <c r="E225" s="56"/>
      <c r="F225" s="57">
        <v>1</v>
      </c>
      <c r="G225" s="57">
        <v>3.2490000000000001</v>
      </c>
      <c r="H225" s="57"/>
      <c r="I225" s="57">
        <v>1</v>
      </c>
      <c r="J225" s="57">
        <f t="shared" si="33"/>
        <v>3.2490000000000001</v>
      </c>
      <c r="K225" s="57"/>
      <c r="L225" s="57"/>
      <c r="M225" s="58"/>
      <c r="N225" s="59"/>
      <c r="O225" s="73"/>
    </row>
    <row r="226" spans="1:15" s="8" customFormat="1" ht="129.6" collapsed="1" x14ac:dyDescent="0.3">
      <c r="A226" s="52">
        <v>9877</v>
      </c>
      <c r="B226" s="53" t="s">
        <v>21</v>
      </c>
      <c r="C226" s="72" t="s">
        <v>668</v>
      </c>
      <c r="D226" s="75" t="s">
        <v>669</v>
      </c>
      <c r="E226" s="56" t="s">
        <v>36</v>
      </c>
      <c r="F226" s="57"/>
      <c r="G226" s="57"/>
      <c r="H226" s="57"/>
      <c r="I226" s="57"/>
      <c r="J226" s="57"/>
      <c r="K226" s="57"/>
      <c r="L226" s="57">
        <f>SUM(J227:J228)</f>
        <v>57.463999999999999</v>
      </c>
      <c r="M226" s="58">
        <v>57.463999999999999</v>
      </c>
      <c r="N226" s="59"/>
      <c r="O226" s="73">
        <f>+ROUND(M226*N226,2)</f>
        <v>0</v>
      </c>
    </row>
    <row r="227" spans="1:15" s="8" customFormat="1" x14ac:dyDescent="0.3">
      <c r="A227" s="52">
        <v>9878</v>
      </c>
      <c r="B227" s="53"/>
      <c r="C227" s="72"/>
      <c r="D227" s="76" t="s">
        <v>670</v>
      </c>
      <c r="E227" s="56"/>
      <c r="F227" s="57">
        <v>2</v>
      </c>
      <c r="G227" s="57">
        <v>14.366</v>
      </c>
      <c r="H227" s="57"/>
      <c r="I227" s="57"/>
      <c r="J227" s="57">
        <f t="shared" si="33"/>
        <v>28.731999999999999</v>
      </c>
      <c r="K227" s="57"/>
      <c r="L227" s="57"/>
      <c r="M227" s="58"/>
      <c r="N227" s="59"/>
      <c r="O227" s="73"/>
    </row>
    <row r="228" spans="1:15" s="8" customFormat="1" x14ac:dyDescent="0.3">
      <c r="A228" s="52">
        <v>9879</v>
      </c>
      <c r="B228" s="53"/>
      <c r="C228" s="72"/>
      <c r="D228" s="76" t="s">
        <v>671</v>
      </c>
      <c r="E228" s="56"/>
      <c r="F228" s="57">
        <v>2</v>
      </c>
      <c r="G228" s="57">
        <v>14.366</v>
      </c>
      <c r="H228" s="57"/>
      <c r="I228" s="57"/>
      <c r="J228" s="57">
        <f t="shared" si="33"/>
        <v>28.731999999999999</v>
      </c>
      <c r="K228" s="57"/>
      <c r="L228" s="57"/>
      <c r="M228" s="58"/>
      <c r="N228" s="59"/>
      <c r="O228" s="73"/>
    </row>
    <row r="229" spans="1:15" s="8" customFormat="1" ht="129.6" collapsed="1" x14ac:dyDescent="0.3">
      <c r="A229" s="52">
        <v>9880</v>
      </c>
      <c r="B229" s="53" t="s">
        <v>21</v>
      </c>
      <c r="C229" s="72" t="s">
        <v>672</v>
      </c>
      <c r="D229" s="75" t="s">
        <v>673</v>
      </c>
      <c r="E229" s="56" t="s">
        <v>36</v>
      </c>
      <c r="F229" s="57"/>
      <c r="G229" s="57"/>
      <c r="H229" s="57"/>
      <c r="I229" s="57"/>
      <c r="J229" s="57"/>
      <c r="K229" s="57"/>
      <c r="L229" s="57">
        <f>SUM(J230:J230)</f>
        <v>4.2240000000000002</v>
      </c>
      <c r="M229" s="58">
        <v>4.2240000000000002</v>
      </c>
      <c r="N229" s="59"/>
      <c r="O229" s="73">
        <f>+ROUND(M229*N229,2)</f>
        <v>0</v>
      </c>
    </row>
    <row r="230" spans="1:15" s="8" customFormat="1" x14ac:dyDescent="0.3">
      <c r="A230" s="52">
        <v>9881</v>
      </c>
      <c r="B230" s="53"/>
      <c r="C230" s="72"/>
      <c r="D230" s="76" t="s">
        <v>653</v>
      </c>
      <c r="E230" s="56"/>
      <c r="F230" s="57">
        <v>1</v>
      </c>
      <c r="G230" s="57">
        <v>4.2240000000000002</v>
      </c>
      <c r="H230" s="57"/>
      <c r="I230" s="57"/>
      <c r="J230" s="57">
        <f t="shared" ref="J230" si="34">PRODUCT(F230:I230)</f>
        <v>4.2240000000000002</v>
      </c>
      <c r="K230" s="57"/>
      <c r="L230" s="57"/>
      <c r="M230" s="58"/>
      <c r="N230" s="59"/>
      <c r="O230" s="73"/>
    </row>
    <row r="231" spans="1:15" s="8" customFormat="1" x14ac:dyDescent="0.3">
      <c r="A231" s="52">
        <v>9916</v>
      </c>
      <c r="B231" s="53" t="s">
        <v>21</v>
      </c>
      <c r="C231" s="54" t="s">
        <v>676</v>
      </c>
      <c r="D231" s="55" t="s">
        <v>74</v>
      </c>
      <c r="E231" s="63"/>
      <c r="F231" s="57"/>
      <c r="G231" s="57"/>
      <c r="H231" s="57"/>
      <c r="I231" s="57"/>
      <c r="J231" s="57"/>
      <c r="K231" s="57"/>
      <c r="L231" s="57"/>
      <c r="M231" s="66"/>
      <c r="N231" s="67"/>
      <c r="O231" s="67"/>
    </row>
    <row r="232" spans="1:15" s="8" customFormat="1" ht="86.4" x14ac:dyDescent="0.3">
      <c r="A232" s="52">
        <v>9925</v>
      </c>
      <c r="B232" s="53"/>
      <c r="C232" s="54"/>
      <c r="D232" s="75" t="s">
        <v>387</v>
      </c>
      <c r="E232" s="63" t="s">
        <v>36</v>
      </c>
      <c r="F232" s="57"/>
      <c r="G232" s="57"/>
      <c r="H232" s="57"/>
      <c r="I232" s="57"/>
      <c r="J232" s="57"/>
      <c r="K232" s="57"/>
      <c r="L232" s="57">
        <f>SUM(J233:J234)</f>
        <v>448.34699999999998</v>
      </c>
      <c r="M232" s="58">
        <v>448.34699999999998</v>
      </c>
      <c r="N232" s="59"/>
      <c r="O232" s="73">
        <f>+ROUND(M232*N232,2)</f>
        <v>0</v>
      </c>
    </row>
    <row r="233" spans="1:15" s="8" customFormat="1" x14ac:dyDescent="0.3">
      <c r="A233" s="52">
        <v>9926</v>
      </c>
      <c r="B233" s="53"/>
      <c r="C233" s="54"/>
      <c r="D233" s="74" t="s">
        <v>658</v>
      </c>
      <c r="E233" s="63"/>
      <c r="F233" s="57">
        <v>1</v>
      </c>
      <c r="G233" s="57">
        <v>292.55399999999997</v>
      </c>
      <c r="H233" s="57"/>
      <c r="I233" s="57"/>
      <c r="J233" s="57">
        <f>PRODUCT(F233:I233)</f>
        <v>292.55399999999997</v>
      </c>
      <c r="K233" s="57"/>
      <c r="L233" s="57"/>
      <c r="M233" s="66"/>
      <c r="N233" s="67"/>
      <c r="O233" s="67"/>
    </row>
    <row r="234" spans="1:15" s="8" customFormat="1" x14ac:dyDescent="0.3">
      <c r="A234" s="52">
        <v>9927</v>
      </c>
      <c r="B234" s="53"/>
      <c r="C234" s="54"/>
      <c r="D234" s="74" t="s">
        <v>678</v>
      </c>
      <c r="E234" s="63"/>
      <c r="F234" s="57">
        <v>1</v>
      </c>
      <c r="G234" s="57">
        <f>L235</f>
        <v>155.79300000000001</v>
      </c>
      <c r="H234" s="57"/>
      <c r="I234" s="57"/>
      <c r="J234" s="57">
        <f>PRODUCT(F234:I234)</f>
        <v>155.79300000000001</v>
      </c>
      <c r="K234" s="57"/>
      <c r="L234" s="57"/>
      <c r="M234" s="66"/>
      <c r="N234" s="67"/>
      <c r="O234" s="67"/>
    </row>
    <row r="235" spans="1:15" s="8" customFormat="1" ht="129.6" x14ac:dyDescent="0.3">
      <c r="A235" s="52">
        <v>9928</v>
      </c>
      <c r="B235" s="53"/>
      <c r="C235" s="54"/>
      <c r="D235" s="75" t="s">
        <v>679</v>
      </c>
      <c r="E235" s="63" t="s">
        <v>36</v>
      </c>
      <c r="F235" s="57"/>
      <c r="G235" s="57"/>
      <c r="H235" s="57"/>
      <c r="I235" s="57"/>
      <c r="J235" s="57"/>
      <c r="K235" s="57"/>
      <c r="L235" s="57">
        <f>SUM(K236:K241)</f>
        <v>155.79300000000001</v>
      </c>
      <c r="M235" s="58">
        <v>155.79300000000001</v>
      </c>
      <c r="N235" s="59"/>
      <c r="O235" s="73">
        <f>+ROUND(M235*N235,2)</f>
        <v>0</v>
      </c>
    </row>
    <row r="236" spans="1:15" s="8" customFormat="1" x14ac:dyDescent="0.3">
      <c r="A236" s="52">
        <v>9929</v>
      </c>
      <c r="B236" s="53"/>
      <c r="C236" s="54"/>
      <c r="D236" s="74" t="s">
        <v>611</v>
      </c>
      <c r="E236" s="63"/>
      <c r="F236" s="57">
        <v>1</v>
      </c>
      <c r="G236" s="57">
        <v>132.51300000000001</v>
      </c>
      <c r="H236" s="57"/>
      <c r="I236" s="57"/>
      <c r="J236" s="57"/>
      <c r="K236" s="57">
        <f>PRODUCT(F236:I236)</f>
        <v>132.51300000000001</v>
      </c>
      <c r="L236" s="57"/>
      <c r="M236" s="66"/>
      <c r="N236" s="67"/>
      <c r="O236" s="67"/>
    </row>
    <row r="237" spans="1:15" s="8" customFormat="1" x14ac:dyDescent="0.3">
      <c r="A237" s="52">
        <v>9930</v>
      </c>
      <c r="B237" s="53"/>
      <c r="C237" s="54"/>
      <c r="D237" s="74" t="s">
        <v>606</v>
      </c>
      <c r="E237" s="63"/>
      <c r="F237" s="57"/>
      <c r="G237" s="57"/>
      <c r="H237" s="57"/>
      <c r="I237" s="57"/>
      <c r="J237" s="57"/>
      <c r="K237" s="57">
        <f>SUM(J238:J240)</f>
        <v>16.402999999999999</v>
      </c>
      <c r="L237" s="57"/>
      <c r="M237" s="66"/>
      <c r="N237" s="67"/>
      <c r="O237" s="67"/>
    </row>
    <row r="238" spans="1:15" s="8" customFormat="1" x14ac:dyDescent="0.3">
      <c r="A238" s="52">
        <v>9931</v>
      </c>
      <c r="B238" s="53"/>
      <c r="C238" s="54"/>
      <c r="D238" s="74" t="s">
        <v>680</v>
      </c>
      <c r="E238" s="63"/>
      <c r="F238" s="57">
        <v>1</v>
      </c>
      <c r="G238" s="57">
        <v>4.0830000000000002</v>
      </c>
      <c r="H238" s="57"/>
      <c r="I238" s="57"/>
      <c r="J238" s="57">
        <f t="shared" ref="J238:J240" si="35">PRODUCT(F238:I238)</f>
        <v>4.0830000000000002</v>
      </c>
      <c r="K238" s="57"/>
      <c r="L238" s="57"/>
      <c r="M238" s="66"/>
      <c r="N238" s="67"/>
      <c r="O238" s="67"/>
    </row>
    <row r="239" spans="1:15" s="8" customFormat="1" x14ac:dyDescent="0.3">
      <c r="A239" s="52">
        <v>9932</v>
      </c>
      <c r="B239" s="53"/>
      <c r="C239" s="54"/>
      <c r="D239" s="74" t="s">
        <v>393</v>
      </c>
      <c r="E239" s="63"/>
      <c r="F239" s="57">
        <f>10+10</f>
        <v>20</v>
      </c>
      <c r="G239" s="57">
        <f>0.3*1.4</f>
        <v>0.42</v>
      </c>
      <c r="H239" s="57"/>
      <c r="I239" s="57"/>
      <c r="J239" s="57">
        <f t="shared" si="35"/>
        <v>8.4</v>
      </c>
      <c r="K239" s="57"/>
      <c r="L239" s="57"/>
      <c r="M239" s="66"/>
      <c r="N239" s="67"/>
      <c r="O239" s="67"/>
    </row>
    <row r="240" spans="1:15" s="8" customFormat="1" x14ac:dyDescent="0.3">
      <c r="A240" s="52">
        <v>9933</v>
      </c>
      <c r="B240" s="53"/>
      <c r="C240" s="54"/>
      <c r="D240" s="74" t="s">
        <v>392</v>
      </c>
      <c r="E240" s="63"/>
      <c r="F240" s="57">
        <v>1</v>
      </c>
      <c r="G240" s="57">
        <f>2.8*1.4</f>
        <v>3.9199999999999995</v>
      </c>
      <c r="H240" s="57"/>
      <c r="I240" s="57"/>
      <c r="J240" s="57">
        <f t="shared" si="35"/>
        <v>3.9199999999999995</v>
      </c>
      <c r="K240" s="57"/>
      <c r="L240" s="57"/>
      <c r="M240" s="66"/>
      <c r="N240" s="67"/>
      <c r="O240" s="67"/>
    </row>
    <row r="241" spans="1:15" s="8" customFormat="1" x14ac:dyDescent="0.3">
      <c r="A241" s="52">
        <v>9934</v>
      </c>
      <c r="B241" s="53"/>
      <c r="C241" s="54"/>
      <c r="D241" s="74" t="s">
        <v>648</v>
      </c>
      <c r="E241" s="63"/>
      <c r="F241" s="57">
        <v>1</v>
      </c>
      <c r="G241" s="57">
        <v>6.8769999999999998</v>
      </c>
      <c r="H241" s="57"/>
      <c r="I241" s="57"/>
      <c r="J241" s="57"/>
      <c r="K241" s="57">
        <f>PRODUCT(F241:I241)</f>
        <v>6.8769999999999998</v>
      </c>
      <c r="L241" s="57"/>
      <c r="M241" s="66"/>
      <c r="N241" s="67"/>
      <c r="O241" s="67"/>
    </row>
    <row r="242" spans="1:15" s="8" customFormat="1" ht="129.6" x14ac:dyDescent="0.3">
      <c r="A242" s="52">
        <v>9935</v>
      </c>
      <c r="B242" s="53"/>
      <c r="C242" s="54"/>
      <c r="D242" s="75" t="s">
        <v>159</v>
      </c>
      <c r="E242" s="63" t="s">
        <v>36</v>
      </c>
      <c r="F242" s="57"/>
      <c r="G242" s="57"/>
      <c r="H242" s="57"/>
      <c r="I242" s="57"/>
      <c r="J242" s="57"/>
      <c r="K242" s="57"/>
      <c r="L242" s="57">
        <f>+J243</f>
        <v>7.0049999999999999</v>
      </c>
      <c r="M242" s="58">
        <v>7.0049999999999999</v>
      </c>
      <c r="N242" s="59"/>
      <c r="O242" s="73">
        <f>+ROUND(M242*N242,2)</f>
        <v>0</v>
      </c>
    </row>
    <row r="243" spans="1:15" s="8" customFormat="1" x14ac:dyDescent="0.3">
      <c r="A243" s="52">
        <v>9936</v>
      </c>
      <c r="B243" s="53"/>
      <c r="C243" s="54"/>
      <c r="D243" s="74" t="s">
        <v>681</v>
      </c>
      <c r="E243" s="63"/>
      <c r="F243" s="57">
        <v>1</v>
      </c>
      <c r="G243" s="57">
        <v>7.0049999999999999</v>
      </c>
      <c r="H243" s="57"/>
      <c r="I243" s="57"/>
      <c r="J243" s="57">
        <f>PRODUCT(F243:I243)</f>
        <v>7.0049999999999999</v>
      </c>
      <c r="K243" s="57"/>
      <c r="L243" s="57"/>
      <c r="M243" s="58"/>
      <c r="N243" s="59"/>
      <c r="O243" s="73"/>
    </row>
    <row r="244" spans="1:15" s="8" customFormat="1" ht="115.2" x14ac:dyDescent="0.3">
      <c r="A244" s="52">
        <v>9959</v>
      </c>
      <c r="B244" s="53"/>
      <c r="C244" s="72"/>
      <c r="D244" s="75" t="s">
        <v>83</v>
      </c>
      <c r="E244" s="63" t="s">
        <v>84</v>
      </c>
      <c r="F244" s="57"/>
      <c r="G244" s="57"/>
      <c r="H244" s="57"/>
      <c r="I244" s="57"/>
      <c r="J244" s="57"/>
      <c r="K244" s="57"/>
      <c r="L244" s="57">
        <f>SUM(J245:J248)</f>
        <v>71.673000000000002</v>
      </c>
      <c r="M244" s="58">
        <v>71.673000000000002</v>
      </c>
      <c r="N244" s="59"/>
      <c r="O244" s="73">
        <f>+ROUND(M244*N244,2)</f>
        <v>0</v>
      </c>
    </row>
    <row r="245" spans="1:15" s="8" customFormat="1" x14ac:dyDescent="0.3">
      <c r="A245" s="52">
        <v>9960</v>
      </c>
      <c r="B245" s="53"/>
      <c r="C245" s="72"/>
      <c r="D245" s="74" t="s">
        <v>658</v>
      </c>
      <c r="E245" s="56"/>
      <c r="F245" s="57">
        <v>1</v>
      </c>
      <c r="G245" s="57">
        <v>41.573999999999998</v>
      </c>
      <c r="H245" s="57"/>
      <c r="I245" s="57"/>
      <c r="J245" s="57">
        <f>PRODUCT(F245:I245)</f>
        <v>41.573999999999998</v>
      </c>
      <c r="K245" s="57"/>
      <c r="L245" s="57"/>
      <c r="M245" s="58"/>
      <c r="N245" s="59"/>
      <c r="O245" s="73"/>
    </row>
    <row r="246" spans="1:15" s="8" customFormat="1" collapsed="1" x14ac:dyDescent="0.3">
      <c r="A246" s="52">
        <v>9961</v>
      </c>
      <c r="B246" s="53"/>
      <c r="C246" s="72"/>
      <c r="D246" s="74" t="s">
        <v>659</v>
      </c>
      <c r="E246" s="63"/>
      <c r="F246" s="57">
        <v>1</v>
      </c>
      <c r="G246" s="57">
        <v>15.25</v>
      </c>
      <c r="H246" s="57"/>
      <c r="I246" s="57"/>
      <c r="J246" s="57">
        <f>PRODUCT(F246:I246)</f>
        <v>15.25</v>
      </c>
      <c r="K246" s="57"/>
      <c r="L246" s="57"/>
      <c r="M246" s="58"/>
      <c r="N246" s="59"/>
      <c r="O246" s="73"/>
    </row>
    <row r="247" spans="1:15" s="8" customFormat="1" x14ac:dyDescent="0.3">
      <c r="A247" s="52">
        <v>9962</v>
      </c>
      <c r="B247" s="53"/>
      <c r="C247" s="72"/>
      <c r="D247" s="74" t="s">
        <v>660</v>
      </c>
      <c r="E247" s="63"/>
      <c r="F247" s="57">
        <v>1</v>
      </c>
      <c r="G247" s="57">
        <v>5.8140000000000001</v>
      </c>
      <c r="H247" s="57"/>
      <c r="I247" s="57"/>
      <c r="J247" s="57">
        <f t="shared" ref="J247:J248" si="36">PRODUCT(F247:I247)</f>
        <v>5.8140000000000001</v>
      </c>
      <c r="K247" s="57"/>
      <c r="L247" s="57"/>
      <c r="M247" s="58"/>
      <c r="N247" s="59"/>
      <c r="O247" s="73"/>
    </row>
    <row r="248" spans="1:15" s="8" customFormat="1" collapsed="1" x14ac:dyDescent="0.3">
      <c r="A248" s="52">
        <v>9963</v>
      </c>
      <c r="B248" s="53"/>
      <c r="C248" s="72"/>
      <c r="D248" s="74" t="s">
        <v>661</v>
      </c>
      <c r="E248" s="63"/>
      <c r="F248" s="57">
        <v>1</v>
      </c>
      <c r="G248" s="57">
        <v>9.0350000000000001</v>
      </c>
      <c r="H248" s="57"/>
      <c r="I248" s="57"/>
      <c r="J248" s="57">
        <f t="shared" si="36"/>
        <v>9.0350000000000001</v>
      </c>
      <c r="K248" s="57"/>
      <c r="L248" s="57"/>
      <c r="M248" s="58"/>
      <c r="N248" s="59"/>
      <c r="O248" s="73"/>
    </row>
    <row r="249" spans="1:15" s="8" customFormat="1" ht="115.2" x14ac:dyDescent="0.3">
      <c r="A249" s="52">
        <v>9964</v>
      </c>
      <c r="B249" s="53"/>
      <c r="C249" s="72"/>
      <c r="D249" s="75" t="s">
        <v>690</v>
      </c>
      <c r="E249" s="63" t="s">
        <v>84</v>
      </c>
      <c r="F249" s="57"/>
      <c r="G249" s="57"/>
      <c r="H249" s="57"/>
      <c r="I249" s="57"/>
      <c r="J249" s="57"/>
      <c r="K249" s="57"/>
      <c r="L249" s="57">
        <f>SUM(J250:J251)</f>
        <v>90.290999999999997</v>
      </c>
      <c r="M249" s="58">
        <v>90.290999999999997</v>
      </c>
      <c r="N249" s="59"/>
      <c r="O249" s="73">
        <f>+ROUND(M249*N249,2)</f>
        <v>0</v>
      </c>
    </row>
    <row r="250" spans="1:15" s="8" customFormat="1" x14ac:dyDescent="0.3">
      <c r="A250" s="52">
        <v>9965</v>
      </c>
      <c r="B250" s="53"/>
      <c r="C250" s="72"/>
      <c r="D250" s="74" t="s">
        <v>658</v>
      </c>
      <c r="E250" s="56"/>
      <c r="F250" s="57">
        <v>1</v>
      </c>
      <c r="G250" s="57">
        <v>77.927999999999997</v>
      </c>
      <c r="H250" s="57"/>
      <c r="I250" s="57"/>
      <c r="J250" s="57">
        <f>PRODUCT(F250:I250)</f>
        <v>77.927999999999997</v>
      </c>
      <c r="K250" s="57"/>
      <c r="L250" s="57"/>
      <c r="M250" s="58"/>
      <c r="N250" s="59"/>
      <c r="O250" s="73"/>
    </row>
    <row r="251" spans="1:15" s="8" customFormat="1" x14ac:dyDescent="0.3">
      <c r="A251" s="52">
        <v>9966</v>
      </c>
      <c r="B251" s="53"/>
      <c r="C251" s="72"/>
      <c r="D251" s="74" t="s">
        <v>648</v>
      </c>
      <c r="E251" s="56"/>
      <c r="F251" s="57">
        <v>1</v>
      </c>
      <c r="G251" s="57">
        <v>12.363</v>
      </c>
      <c r="H251" s="57"/>
      <c r="I251" s="57"/>
      <c r="J251" s="57">
        <f>PRODUCT(F251:I251)</f>
        <v>12.363</v>
      </c>
      <c r="K251" s="57"/>
      <c r="L251" s="57"/>
      <c r="M251" s="58"/>
      <c r="N251" s="59"/>
      <c r="O251" s="73"/>
    </row>
    <row r="252" spans="1:15" s="8" customFormat="1" x14ac:dyDescent="0.3">
      <c r="A252" s="52">
        <v>10037</v>
      </c>
      <c r="B252" s="53" t="s">
        <v>21</v>
      </c>
      <c r="C252" s="54" t="s">
        <v>741</v>
      </c>
      <c r="D252" s="68" t="s">
        <v>742</v>
      </c>
      <c r="E252" s="84"/>
      <c r="F252" s="70"/>
      <c r="G252" s="70"/>
      <c r="H252" s="70"/>
      <c r="I252" s="70"/>
      <c r="J252" s="70"/>
      <c r="K252" s="70"/>
      <c r="L252" s="70"/>
      <c r="M252" s="58"/>
      <c r="N252" s="59"/>
      <c r="O252" s="73"/>
    </row>
    <row r="253" spans="1:15" s="8" customFormat="1" x14ac:dyDescent="0.3">
      <c r="A253" s="52">
        <v>10045</v>
      </c>
      <c r="B253" s="53" t="s">
        <v>21</v>
      </c>
      <c r="C253" s="54" t="s">
        <v>752</v>
      </c>
      <c r="D253" s="55" t="s">
        <v>55</v>
      </c>
      <c r="E253" s="63"/>
      <c r="F253" s="57"/>
      <c r="G253" s="57"/>
      <c r="H253" s="57"/>
      <c r="I253" s="57"/>
      <c r="J253" s="57"/>
      <c r="K253" s="57"/>
      <c r="L253" s="57"/>
      <c r="M253" s="66"/>
      <c r="N253" s="67"/>
      <c r="O253" s="67"/>
    </row>
    <row r="254" spans="1:15" s="8" customFormat="1" x14ac:dyDescent="0.3">
      <c r="A254" s="52">
        <v>10046</v>
      </c>
      <c r="B254" s="53" t="s">
        <v>21</v>
      </c>
      <c r="C254" s="54" t="s">
        <v>753</v>
      </c>
      <c r="D254" s="55" t="s">
        <v>57</v>
      </c>
      <c r="E254" s="63" t="s">
        <v>36</v>
      </c>
      <c r="F254" s="57"/>
      <c r="G254" s="57"/>
      <c r="H254" s="57"/>
      <c r="I254" s="57"/>
      <c r="J254" s="57"/>
      <c r="K254" s="57"/>
      <c r="L254" s="57"/>
      <c r="M254" s="58"/>
      <c r="N254" s="59"/>
      <c r="O254" s="73"/>
    </row>
    <row r="255" spans="1:15" s="8" customFormat="1" ht="162.75" customHeight="1" collapsed="1" x14ac:dyDescent="0.3">
      <c r="A255" s="52">
        <v>10047</v>
      </c>
      <c r="B255" s="53" t="s">
        <v>21</v>
      </c>
      <c r="C255" s="72" t="s">
        <v>754</v>
      </c>
      <c r="D255" s="75" t="s">
        <v>755</v>
      </c>
      <c r="E255" s="63" t="s">
        <v>36</v>
      </c>
      <c r="F255" s="57"/>
      <c r="G255" s="57"/>
      <c r="H255" s="57"/>
      <c r="I255" s="57"/>
      <c r="J255" s="57"/>
      <c r="K255" s="57"/>
      <c r="L255" s="57">
        <f>+K256</f>
        <v>22.26</v>
      </c>
      <c r="M255" s="58">
        <v>18.585000000000001</v>
      </c>
      <c r="N255" s="59"/>
      <c r="O255" s="73">
        <f>+ROUND(M255*N255,2)</f>
        <v>0</v>
      </c>
    </row>
    <row r="256" spans="1:15" s="8" customFormat="1" x14ac:dyDescent="0.3">
      <c r="A256" s="52">
        <v>10048</v>
      </c>
      <c r="B256" s="53"/>
      <c r="C256" s="72"/>
      <c r="D256" s="76" t="s">
        <v>751</v>
      </c>
      <c r="E256" s="63"/>
      <c r="F256" s="57">
        <v>1</v>
      </c>
      <c r="G256" s="57">
        <f>2+3.5</f>
        <v>5.5</v>
      </c>
      <c r="H256" s="57"/>
      <c r="I256" s="57">
        <v>2.64</v>
      </c>
      <c r="J256" s="57">
        <f>PRODUCT(F256:I256)</f>
        <v>14.520000000000001</v>
      </c>
      <c r="K256" s="57">
        <f>SUM(J256:J257)</f>
        <v>22.26</v>
      </c>
      <c r="L256" s="57"/>
      <c r="M256" s="58"/>
      <c r="N256" s="59"/>
      <c r="O256" s="73"/>
    </row>
    <row r="257" spans="1:15" s="8" customFormat="1" x14ac:dyDescent="0.3">
      <c r="A257" s="52">
        <v>10049</v>
      </c>
      <c r="B257" s="53"/>
      <c r="C257" s="72"/>
      <c r="D257" s="76" t="s">
        <v>756</v>
      </c>
      <c r="E257" s="63"/>
      <c r="F257" s="57">
        <v>1</v>
      </c>
      <c r="G257" s="57">
        <v>2.15</v>
      </c>
      <c r="H257" s="57"/>
      <c r="I257" s="57">
        <v>3.6</v>
      </c>
      <c r="J257" s="57">
        <f>PRODUCT(F257:I257)</f>
        <v>7.74</v>
      </c>
      <c r="K257" s="57"/>
      <c r="L257" s="57"/>
      <c r="M257" s="58"/>
      <c r="N257" s="59"/>
      <c r="O257" s="73"/>
    </row>
    <row r="258" spans="1:15" s="8" customFormat="1" x14ac:dyDescent="0.3">
      <c r="A258" s="52">
        <v>10069</v>
      </c>
      <c r="B258" s="53" t="s">
        <v>21</v>
      </c>
      <c r="C258" s="54" t="s">
        <v>772</v>
      </c>
      <c r="D258" s="68" t="s">
        <v>773</v>
      </c>
      <c r="E258" s="69"/>
      <c r="F258" s="85"/>
      <c r="G258" s="70"/>
      <c r="H258" s="70"/>
      <c r="I258" s="70"/>
      <c r="J258" s="70"/>
      <c r="K258" s="70"/>
      <c r="L258" s="70"/>
      <c r="M258" s="66"/>
      <c r="N258" s="67"/>
      <c r="O258" s="67"/>
    </row>
    <row r="259" spans="1:15" s="8" customFormat="1" x14ac:dyDescent="0.3">
      <c r="A259" s="52">
        <v>10131</v>
      </c>
      <c r="B259" s="53" t="s">
        <v>21</v>
      </c>
      <c r="C259" s="54" t="s">
        <v>817</v>
      </c>
      <c r="D259" s="55" t="s">
        <v>55</v>
      </c>
      <c r="E259" s="56"/>
      <c r="F259" s="57"/>
      <c r="G259" s="57"/>
      <c r="H259" s="57"/>
      <c r="I259" s="57"/>
      <c r="J259" s="57"/>
      <c r="K259" s="57"/>
      <c r="L259" s="57"/>
      <c r="M259" s="58"/>
      <c r="N259" s="59"/>
      <c r="O259" s="59"/>
    </row>
    <row r="260" spans="1:15" s="8" customFormat="1" x14ac:dyDescent="0.3">
      <c r="A260" s="52">
        <v>10132</v>
      </c>
      <c r="B260" s="53" t="s">
        <v>21</v>
      </c>
      <c r="C260" s="72" t="s">
        <v>818</v>
      </c>
      <c r="D260" s="55" t="s">
        <v>57</v>
      </c>
      <c r="E260" s="56"/>
      <c r="F260" s="57"/>
      <c r="G260" s="57"/>
      <c r="H260" s="57"/>
      <c r="I260" s="57"/>
      <c r="J260" s="57"/>
      <c r="K260" s="57"/>
      <c r="L260" s="57"/>
      <c r="M260" s="58"/>
      <c r="N260" s="59"/>
      <c r="O260" s="59"/>
    </row>
    <row r="261" spans="1:15" s="8" customFormat="1" ht="182.25" customHeight="1" collapsed="1" x14ac:dyDescent="0.3">
      <c r="A261" s="52">
        <v>10137</v>
      </c>
      <c r="B261" s="53" t="s">
        <v>21</v>
      </c>
      <c r="C261" s="72" t="s">
        <v>822</v>
      </c>
      <c r="D261" s="75" t="s">
        <v>106</v>
      </c>
      <c r="E261" s="56" t="s">
        <v>36</v>
      </c>
      <c r="F261" s="57"/>
      <c r="G261" s="57"/>
      <c r="H261" s="57"/>
      <c r="I261" s="57"/>
      <c r="J261" s="57"/>
      <c r="K261" s="57"/>
      <c r="L261" s="57">
        <f>SUM(K262:K269)</f>
        <v>226.83644999999999</v>
      </c>
      <c r="M261" s="58">
        <v>226.83600000000001</v>
      </c>
      <c r="N261" s="59"/>
      <c r="O261" s="73">
        <f>+ROUND(M261*N261,2)</f>
        <v>0</v>
      </c>
    </row>
    <row r="262" spans="1:15" s="8" customFormat="1" x14ac:dyDescent="0.3">
      <c r="A262" s="52">
        <v>10138</v>
      </c>
      <c r="B262" s="53"/>
      <c r="C262" s="72"/>
      <c r="D262" s="76" t="s">
        <v>823</v>
      </c>
      <c r="E262" s="56"/>
      <c r="F262" s="57">
        <v>1</v>
      </c>
      <c r="G262" s="57">
        <v>40.014000000000003</v>
      </c>
      <c r="H262" s="57"/>
      <c r="I262" s="57">
        <v>3</v>
      </c>
      <c r="J262" s="57"/>
      <c r="K262" s="57">
        <f>PRODUCT(F262:I262)</f>
        <v>120.042</v>
      </c>
      <c r="L262" s="57"/>
      <c r="M262" s="58"/>
      <c r="N262" s="59"/>
      <c r="O262" s="73"/>
    </row>
    <row r="263" spans="1:15" s="8" customFormat="1" x14ac:dyDescent="0.3">
      <c r="A263" s="52">
        <v>10139</v>
      </c>
      <c r="B263" s="53"/>
      <c r="C263" s="72"/>
      <c r="D263" s="76" t="s">
        <v>782</v>
      </c>
      <c r="E263" s="56"/>
      <c r="F263" s="57">
        <v>1</v>
      </c>
      <c r="G263" s="57">
        <v>3.2490000000000001</v>
      </c>
      <c r="H263" s="57"/>
      <c r="I263" s="57">
        <v>3</v>
      </c>
      <c r="J263" s="57"/>
      <c r="K263" s="57">
        <f t="shared" ref="K263:K269" si="37">PRODUCT(F263:I263)</f>
        <v>9.7469999999999999</v>
      </c>
      <c r="L263" s="57"/>
      <c r="M263" s="58"/>
      <c r="N263" s="59"/>
      <c r="O263" s="73"/>
    </row>
    <row r="264" spans="1:15" s="8" customFormat="1" x14ac:dyDescent="0.3">
      <c r="A264" s="52">
        <v>10140</v>
      </c>
      <c r="B264" s="53"/>
      <c r="C264" s="72"/>
      <c r="D264" s="76" t="s">
        <v>824</v>
      </c>
      <c r="E264" s="56"/>
      <c r="F264" s="57">
        <v>1</v>
      </c>
      <c r="G264" s="57">
        <v>8.32</v>
      </c>
      <c r="H264" s="57"/>
      <c r="I264" s="57">
        <v>3</v>
      </c>
      <c r="J264" s="57"/>
      <c r="K264" s="57">
        <f t="shared" si="37"/>
        <v>24.96</v>
      </c>
      <c r="L264" s="57"/>
      <c r="M264" s="58"/>
      <c r="N264" s="59"/>
      <c r="O264" s="73"/>
    </row>
    <row r="265" spans="1:15" s="8" customFormat="1" x14ac:dyDescent="0.3">
      <c r="A265" s="52">
        <v>10141</v>
      </c>
      <c r="B265" s="53"/>
      <c r="C265" s="72"/>
      <c r="D265" s="76" t="s">
        <v>825</v>
      </c>
      <c r="E265" s="56"/>
      <c r="F265" s="57">
        <v>1</v>
      </c>
      <c r="G265" s="57">
        <f>7.571+3.2</f>
        <v>10.771000000000001</v>
      </c>
      <c r="H265" s="57"/>
      <c r="I265" s="57">
        <v>3</v>
      </c>
      <c r="J265" s="57"/>
      <c r="K265" s="57">
        <f t="shared" si="37"/>
        <v>32.313000000000002</v>
      </c>
      <c r="L265" s="57"/>
      <c r="M265" s="58"/>
      <c r="N265" s="59"/>
      <c r="O265" s="73"/>
    </row>
    <row r="266" spans="1:15" s="8" customFormat="1" x14ac:dyDescent="0.3">
      <c r="A266" s="52">
        <v>10142</v>
      </c>
      <c r="B266" s="53"/>
      <c r="C266" s="72"/>
      <c r="D266" s="76" t="s">
        <v>826</v>
      </c>
      <c r="E266" s="56"/>
      <c r="F266" s="57">
        <v>1</v>
      </c>
      <c r="G266" s="57">
        <v>0.4</v>
      </c>
      <c r="H266" s="57"/>
      <c r="I266" s="57">
        <v>3</v>
      </c>
      <c r="J266" s="57"/>
      <c r="K266" s="57">
        <f t="shared" si="37"/>
        <v>1.2000000000000002</v>
      </c>
      <c r="L266" s="57"/>
      <c r="M266" s="58"/>
      <c r="N266" s="59"/>
      <c r="O266" s="73"/>
    </row>
    <row r="267" spans="1:15" s="8" customFormat="1" x14ac:dyDescent="0.3">
      <c r="A267" s="52">
        <v>10143</v>
      </c>
      <c r="B267" s="53"/>
      <c r="C267" s="72"/>
      <c r="D267" s="76" t="s">
        <v>826</v>
      </c>
      <c r="E267" s="56"/>
      <c r="F267" s="57">
        <v>1</v>
      </c>
      <c r="G267" s="57">
        <v>3.65</v>
      </c>
      <c r="H267" s="57"/>
      <c r="I267" s="57">
        <v>3.45</v>
      </c>
      <c r="J267" s="57"/>
      <c r="K267" s="57">
        <f t="shared" si="37"/>
        <v>12.592500000000001</v>
      </c>
      <c r="L267" s="57"/>
      <c r="M267" s="58"/>
      <c r="N267" s="59"/>
      <c r="O267" s="73"/>
    </row>
    <row r="268" spans="1:15" s="8" customFormat="1" x14ac:dyDescent="0.3">
      <c r="A268" s="52">
        <v>10144</v>
      </c>
      <c r="B268" s="53"/>
      <c r="C268" s="72"/>
      <c r="D268" s="76" t="s">
        <v>787</v>
      </c>
      <c r="E268" s="56"/>
      <c r="F268" s="57">
        <v>1</v>
      </c>
      <c r="G268" s="57">
        <f>2.463+2.852</f>
        <v>5.3149999999999995</v>
      </c>
      <c r="H268" s="57"/>
      <c r="I268" s="57">
        <v>3.45</v>
      </c>
      <c r="J268" s="57"/>
      <c r="K268" s="57">
        <f t="shared" si="37"/>
        <v>18.336749999999999</v>
      </c>
      <c r="L268" s="57"/>
      <c r="M268" s="58"/>
      <c r="N268" s="59"/>
      <c r="O268" s="73"/>
    </row>
    <row r="269" spans="1:15" s="8" customFormat="1" x14ac:dyDescent="0.3">
      <c r="A269" s="52">
        <v>10145</v>
      </c>
      <c r="B269" s="53"/>
      <c r="C269" s="72"/>
      <c r="D269" s="76" t="s">
        <v>788</v>
      </c>
      <c r="E269" s="56"/>
      <c r="F269" s="57">
        <v>1</v>
      </c>
      <c r="G269" s="57">
        <v>2.2160000000000002</v>
      </c>
      <c r="H269" s="57"/>
      <c r="I269" s="57">
        <v>3.45</v>
      </c>
      <c r="J269" s="57"/>
      <c r="K269" s="57">
        <f t="shared" si="37"/>
        <v>7.6452000000000009</v>
      </c>
      <c r="L269" s="57"/>
      <c r="M269" s="58"/>
      <c r="N269" s="59"/>
      <c r="O269" s="73"/>
    </row>
    <row r="270" spans="1:15" s="8" customFormat="1" ht="115.2" collapsed="1" x14ac:dyDescent="0.3">
      <c r="A270" s="52">
        <v>10146</v>
      </c>
      <c r="B270" s="53" t="s">
        <v>21</v>
      </c>
      <c r="C270" s="72" t="s">
        <v>827</v>
      </c>
      <c r="D270" s="75" t="s">
        <v>573</v>
      </c>
      <c r="E270" s="63" t="s">
        <v>36</v>
      </c>
      <c r="F270" s="57"/>
      <c r="G270" s="57"/>
      <c r="H270" s="57"/>
      <c r="I270" s="57"/>
      <c r="J270" s="57"/>
      <c r="K270" s="57"/>
      <c r="L270" s="57">
        <f>SUM(K271:K281)</f>
        <v>374.02200000000011</v>
      </c>
      <c r="M270" s="58">
        <v>374.02199999999999</v>
      </c>
      <c r="N270" s="59"/>
      <c r="O270" s="73">
        <f>+ROUND(M270*N270,2)</f>
        <v>0</v>
      </c>
    </row>
    <row r="271" spans="1:15" s="8" customFormat="1" x14ac:dyDescent="0.3">
      <c r="A271" s="52">
        <v>10147</v>
      </c>
      <c r="B271" s="53"/>
      <c r="C271" s="72"/>
      <c r="D271" s="76" t="s">
        <v>823</v>
      </c>
      <c r="E271" s="63"/>
      <c r="F271" s="57">
        <v>2</v>
      </c>
      <c r="G271" s="57">
        <v>40.014000000000003</v>
      </c>
      <c r="H271" s="57"/>
      <c r="I271" s="57">
        <v>2.7</v>
      </c>
      <c r="J271" s="57"/>
      <c r="K271" s="57">
        <f>PRODUCT(F271:I271)</f>
        <v>216.07560000000004</v>
      </c>
      <c r="L271" s="57"/>
      <c r="M271" s="66"/>
      <c r="N271" s="67"/>
      <c r="O271" s="67"/>
    </row>
    <row r="272" spans="1:15" s="8" customFormat="1" x14ac:dyDescent="0.3">
      <c r="A272" s="52">
        <v>10148</v>
      </c>
      <c r="B272" s="53"/>
      <c r="C272" s="72"/>
      <c r="D272" s="76" t="s">
        <v>782</v>
      </c>
      <c r="E272" s="63"/>
      <c r="F272" s="57"/>
      <c r="G272" s="57"/>
      <c r="H272" s="57"/>
      <c r="I272" s="57"/>
      <c r="J272" s="57"/>
      <c r="K272" s="57">
        <f>SUM(J273:J274)</f>
        <v>18.519300000000001</v>
      </c>
      <c r="L272" s="57"/>
      <c r="M272" s="66"/>
      <c r="N272" s="67"/>
      <c r="O272" s="67"/>
    </row>
    <row r="273" spans="1:15" s="8" customFormat="1" x14ac:dyDescent="0.3">
      <c r="A273" s="52">
        <v>10149</v>
      </c>
      <c r="B273" s="53"/>
      <c r="C273" s="72"/>
      <c r="D273" s="76"/>
      <c r="E273" s="63"/>
      <c r="F273" s="57">
        <v>1</v>
      </c>
      <c r="G273" s="57">
        <v>3.2490000000000001</v>
      </c>
      <c r="H273" s="57"/>
      <c r="I273" s="57">
        <v>3</v>
      </c>
      <c r="J273" s="57">
        <f>PRODUCT(F273:I273)</f>
        <v>9.7469999999999999</v>
      </c>
      <c r="K273" s="57"/>
      <c r="L273" s="57"/>
      <c r="M273" s="66"/>
      <c r="N273" s="67"/>
      <c r="O273" s="67"/>
    </row>
    <row r="274" spans="1:15" s="8" customFormat="1" x14ac:dyDescent="0.3">
      <c r="A274" s="52">
        <v>10150</v>
      </c>
      <c r="B274" s="53"/>
      <c r="C274" s="72"/>
      <c r="D274" s="76"/>
      <c r="E274" s="63"/>
      <c r="F274" s="57">
        <v>1</v>
      </c>
      <c r="G274" s="57">
        <v>3.2490000000000001</v>
      </c>
      <c r="H274" s="57"/>
      <c r="I274" s="57">
        <v>2.7</v>
      </c>
      <c r="J274" s="57">
        <f>PRODUCT(F274:I274)</f>
        <v>8.7723000000000013</v>
      </c>
      <c r="K274" s="57"/>
      <c r="L274" s="57"/>
      <c r="M274" s="66"/>
      <c r="N274" s="67"/>
      <c r="O274" s="67"/>
    </row>
    <row r="275" spans="1:15" s="8" customFormat="1" x14ac:dyDescent="0.3">
      <c r="A275" s="52">
        <v>10151</v>
      </c>
      <c r="B275" s="53"/>
      <c r="C275" s="72"/>
      <c r="D275" s="76" t="s">
        <v>824</v>
      </c>
      <c r="E275" s="56"/>
      <c r="F275" s="57">
        <v>2</v>
      </c>
      <c r="G275" s="57">
        <v>8.32</v>
      </c>
      <c r="H275" s="57"/>
      <c r="I275" s="57">
        <v>2.7</v>
      </c>
      <c r="J275" s="57"/>
      <c r="K275" s="57">
        <f t="shared" ref="K275:K281" si="38">PRODUCT(F275:I275)</f>
        <v>44.928000000000004</v>
      </c>
      <c r="L275" s="57"/>
      <c r="M275" s="66"/>
      <c r="N275" s="67"/>
      <c r="O275" s="67"/>
    </row>
    <row r="276" spans="1:15" s="8" customFormat="1" x14ac:dyDescent="0.3">
      <c r="A276" s="52">
        <v>10152</v>
      </c>
      <c r="B276" s="53"/>
      <c r="C276" s="72"/>
      <c r="D276" s="76" t="s">
        <v>825</v>
      </c>
      <c r="E276" s="63"/>
      <c r="F276" s="57"/>
      <c r="G276" s="57"/>
      <c r="H276" s="57"/>
      <c r="I276" s="57"/>
      <c r="J276" s="57"/>
      <c r="K276" s="57">
        <f>SUM(J277:J278)</f>
        <v>31.9617</v>
      </c>
      <c r="L276" s="57"/>
      <c r="M276" s="66"/>
      <c r="N276" s="67"/>
      <c r="O276" s="67"/>
    </row>
    <row r="277" spans="1:15" s="8" customFormat="1" x14ac:dyDescent="0.3">
      <c r="A277" s="52">
        <v>10153</v>
      </c>
      <c r="B277" s="53"/>
      <c r="C277" s="72"/>
      <c r="D277" s="76"/>
      <c r="E277" s="63"/>
      <c r="F277" s="57">
        <v>2</v>
      </c>
      <c r="G277" s="57">
        <v>3.2</v>
      </c>
      <c r="H277" s="57"/>
      <c r="I277" s="57">
        <v>1.8</v>
      </c>
      <c r="J277" s="57">
        <f>PRODUCT(F277:I277)</f>
        <v>11.520000000000001</v>
      </c>
      <c r="K277" s="57"/>
      <c r="L277" s="57"/>
      <c r="M277" s="66"/>
      <c r="N277" s="67"/>
      <c r="O277" s="67"/>
    </row>
    <row r="278" spans="1:15" s="8" customFormat="1" x14ac:dyDescent="0.3">
      <c r="A278" s="52">
        <v>10154</v>
      </c>
      <c r="B278" s="53"/>
      <c r="C278" s="72"/>
      <c r="D278" s="76"/>
      <c r="E278" s="63"/>
      <c r="F278" s="57">
        <v>1</v>
      </c>
      <c r="G278" s="57">
        <v>7.5709999999999997</v>
      </c>
      <c r="H278" s="57"/>
      <c r="I278" s="57">
        <v>2.7</v>
      </c>
      <c r="J278" s="57">
        <f>PRODUCT(F278:I278)</f>
        <v>20.441700000000001</v>
      </c>
      <c r="K278" s="57"/>
      <c r="L278" s="57"/>
      <c r="M278" s="66"/>
      <c r="N278" s="67"/>
      <c r="O278" s="67"/>
    </row>
    <row r="279" spans="1:15" s="8" customFormat="1" x14ac:dyDescent="0.3">
      <c r="A279" s="52">
        <v>10155</v>
      </c>
      <c r="B279" s="53"/>
      <c r="C279" s="72"/>
      <c r="D279" s="76" t="s">
        <v>826</v>
      </c>
      <c r="E279" s="63"/>
      <c r="F279" s="57">
        <v>2</v>
      </c>
      <c r="G279" s="57">
        <f>0.4+3.65</f>
        <v>4.05</v>
      </c>
      <c r="H279" s="57"/>
      <c r="I279" s="57">
        <v>2.7</v>
      </c>
      <c r="J279" s="57"/>
      <c r="K279" s="57">
        <f t="shared" si="38"/>
        <v>21.87</v>
      </c>
      <c r="L279" s="57"/>
      <c r="M279" s="66"/>
      <c r="N279" s="67"/>
      <c r="O279" s="67"/>
    </row>
    <row r="280" spans="1:15" s="8" customFormat="1" x14ac:dyDescent="0.3">
      <c r="A280" s="52">
        <v>10156</v>
      </c>
      <c r="B280" s="53"/>
      <c r="C280" s="72"/>
      <c r="D280" s="76" t="s">
        <v>787</v>
      </c>
      <c r="E280" s="56"/>
      <c r="F280" s="57">
        <v>2</v>
      </c>
      <c r="G280" s="57">
        <v>5.3150000000000004</v>
      </c>
      <c r="H280" s="57"/>
      <c r="I280" s="57">
        <v>2.7</v>
      </c>
      <c r="J280" s="57"/>
      <c r="K280" s="57">
        <f t="shared" si="38"/>
        <v>28.701000000000004</v>
      </c>
      <c r="L280" s="57"/>
      <c r="M280" s="58"/>
      <c r="N280" s="59"/>
      <c r="O280" s="73"/>
    </row>
    <row r="281" spans="1:15" s="8" customFormat="1" x14ac:dyDescent="0.3">
      <c r="A281" s="52">
        <v>10157</v>
      </c>
      <c r="B281" s="53"/>
      <c r="C281" s="72"/>
      <c r="D281" s="76" t="s">
        <v>788</v>
      </c>
      <c r="E281" s="56"/>
      <c r="F281" s="57">
        <v>2</v>
      </c>
      <c r="G281" s="57">
        <v>2.2160000000000002</v>
      </c>
      <c r="H281" s="57"/>
      <c r="I281" s="57">
        <v>2.7</v>
      </c>
      <c r="J281" s="57"/>
      <c r="K281" s="57">
        <f t="shared" si="38"/>
        <v>11.966400000000002</v>
      </c>
      <c r="L281" s="57"/>
      <c r="M281" s="58"/>
      <c r="N281" s="59"/>
      <c r="O281" s="73"/>
    </row>
    <row r="282" spans="1:15" s="8" customFormat="1" ht="119.25" customHeight="1" collapsed="1" x14ac:dyDescent="0.3">
      <c r="A282" s="52">
        <v>10173</v>
      </c>
      <c r="B282" s="53" t="s">
        <v>21</v>
      </c>
      <c r="C282" s="72" t="s">
        <v>839</v>
      </c>
      <c r="D282" s="75" t="s">
        <v>336</v>
      </c>
      <c r="E282" s="56" t="s">
        <v>36</v>
      </c>
      <c r="F282" s="57"/>
      <c r="G282" s="57"/>
      <c r="H282" s="57"/>
      <c r="I282" s="57"/>
      <c r="J282" s="57"/>
      <c r="K282" s="57"/>
      <c r="L282" s="57">
        <f>SUM(K283:K284)</f>
        <v>8.9450000000000003</v>
      </c>
      <c r="M282" s="58">
        <v>8.9450000000000003</v>
      </c>
      <c r="N282" s="59"/>
      <c r="O282" s="73">
        <f>+ROUND(M282*N282,2)</f>
        <v>0</v>
      </c>
    </row>
    <row r="283" spans="1:15" s="8" customFormat="1" x14ac:dyDescent="0.3">
      <c r="A283" s="52">
        <v>10174</v>
      </c>
      <c r="B283" s="53"/>
      <c r="C283" s="72"/>
      <c r="D283" s="76" t="s">
        <v>840</v>
      </c>
      <c r="E283" s="56"/>
      <c r="F283" s="57">
        <v>1</v>
      </c>
      <c r="G283" s="57">
        <v>3.1589999999999998</v>
      </c>
      <c r="H283" s="57"/>
      <c r="I283" s="57"/>
      <c r="J283" s="57"/>
      <c r="K283" s="57">
        <f>PRODUCT(F283:I283)</f>
        <v>3.1589999999999998</v>
      </c>
      <c r="L283" s="57"/>
      <c r="M283" s="58"/>
      <c r="N283" s="59"/>
      <c r="O283" s="73"/>
    </row>
    <row r="284" spans="1:15" s="8" customFormat="1" x14ac:dyDescent="0.3">
      <c r="A284" s="52">
        <v>10175</v>
      </c>
      <c r="B284" s="53"/>
      <c r="C284" s="72"/>
      <c r="D284" s="76" t="s">
        <v>840</v>
      </c>
      <c r="E284" s="56"/>
      <c r="F284" s="57">
        <v>1</v>
      </c>
      <c r="G284" s="57">
        <v>5.7859999999999996</v>
      </c>
      <c r="H284" s="57"/>
      <c r="I284" s="57"/>
      <c r="J284" s="57"/>
      <c r="K284" s="57">
        <f>PRODUCT(F284:I284)</f>
        <v>5.7859999999999996</v>
      </c>
      <c r="L284" s="57"/>
      <c r="M284" s="58"/>
      <c r="N284" s="59"/>
      <c r="O284" s="73"/>
    </row>
    <row r="285" spans="1:15" s="8" customFormat="1" ht="115.2" collapsed="1" x14ac:dyDescent="0.3">
      <c r="A285" s="52">
        <v>10176</v>
      </c>
      <c r="B285" s="53" t="s">
        <v>21</v>
      </c>
      <c r="C285" s="72" t="s">
        <v>841</v>
      </c>
      <c r="D285" s="75" t="s">
        <v>483</v>
      </c>
      <c r="E285" s="56" t="s">
        <v>36</v>
      </c>
      <c r="F285" s="57"/>
      <c r="G285" s="57"/>
      <c r="H285" s="57"/>
      <c r="I285" s="57"/>
      <c r="J285" s="57"/>
      <c r="K285" s="57"/>
      <c r="L285" s="57">
        <f>SUM(K286:K288)</f>
        <v>0.90800000000000014</v>
      </c>
      <c r="M285" s="58">
        <v>0.90800000000000003</v>
      </c>
      <c r="N285" s="59"/>
      <c r="O285" s="73">
        <f>+ROUND(M285*N285,2)</f>
        <v>0</v>
      </c>
    </row>
    <row r="286" spans="1:15" s="8" customFormat="1" x14ac:dyDescent="0.3">
      <c r="A286" s="52">
        <v>10177</v>
      </c>
      <c r="B286" s="53"/>
      <c r="C286" s="72"/>
      <c r="D286" s="76" t="s">
        <v>840</v>
      </c>
      <c r="E286" s="63"/>
      <c r="F286" s="57">
        <v>1</v>
      </c>
      <c r="G286" s="57">
        <v>0.9</v>
      </c>
      <c r="H286" s="57">
        <v>0.2</v>
      </c>
      <c r="I286" s="57"/>
      <c r="J286" s="57"/>
      <c r="K286" s="57">
        <f>PRODUCT(F286:I286)</f>
        <v>0.18000000000000002</v>
      </c>
      <c r="L286" s="57"/>
      <c r="M286" s="58"/>
      <c r="N286" s="59"/>
      <c r="O286" s="73"/>
    </row>
    <row r="287" spans="1:15" s="8" customFormat="1" x14ac:dyDescent="0.3">
      <c r="A287" s="52">
        <v>10178</v>
      </c>
      <c r="B287" s="53"/>
      <c r="C287" s="72"/>
      <c r="D287" s="76" t="s">
        <v>840</v>
      </c>
      <c r="E287" s="63"/>
      <c r="F287" s="57">
        <v>1</v>
      </c>
      <c r="G287" s="57">
        <v>2.74</v>
      </c>
      <c r="H287" s="57">
        <v>0.2</v>
      </c>
      <c r="I287" s="57"/>
      <c r="J287" s="57"/>
      <c r="K287" s="57">
        <f t="shared" ref="K287:K288" si="39">PRODUCT(F287:I287)</f>
        <v>0.54800000000000004</v>
      </c>
      <c r="L287" s="57"/>
      <c r="M287" s="58"/>
      <c r="N287" s="59"/>
      <c r="O287" s="73"/>
    </row>
    <row r="288" spans="1:15" s="8" customFormat="1" x14ac:dyDescent="0.3">
      <c r="A288" s="52">
        <v>10179</v>
      </c>
      <c r="B288" s="53"/>
      <c r="C288" s="72"/>
      <c r="D288" s="76" t="s">
        <v>840</v>
      </c>
      <c r="E288" s="63"/>
      <c r="F288" s="57">
        <v>1</v>
      </c>
      <c r="G288" s="57">
        <v>0.9</v>
      </c>
      <c r="H288" s="57">
        <v>0.2</v>
      </c>
      <c r="I288" s="57"/>
      <c r="J288" s="57"/>
      <c r="K288" s="57">
        <f t="shared" si="39"/>
        <v>0.18000000000000002</v>
      </c>
      <c r="L288" s="57"/>
      <c r="M288" s="58"/>
      <c r="N288" s="59"/>
      <c r="O288" s="73"/>
    </row>
    <row r="289" spans="1:15" s="8" customFormat="1" ht="115.2" collapsed="1" x14ac:dyDescent="0.3">
      <c r="A289" s="52">
        <v>10180</v>
      </c>
      <c r="B289" s="53" t="s">
        <v>21</v>
      </c>
      <c r="C289" s="72" t="s">
        <v>842</v>
      </c>
      <c r="D289" s="75" t="s">
        <v>843</v>
      </c>
      <c r="E289" s="56" t="s">
        <v>36</v>
      </c>
      <c r="F289" s="57"/>
      <c r="G289" s="57"/>
      <c r="H289" s="57"/>
      <c r="I289" s="57"/>
      <c r="J289" s="57"/>
      <c r="K289" s="57"/>
      <c r="L289" s="57">
        <f>SUM(K290:K291)</f>
        <v>62.272600000000004</v>
      </c>
      <c r="M289" s="58">
        <v>62.273000000000003</v>
      </c>
      <c r="N289" s="59"/>
      <c r="O289" s="73">
        <f>+ROUND(M289*N289,2)</f>
        <v>0</v>
      </c>
    </row>
    <row r="290" spans="1:15" s="8" customFormat="1" x14ac:dyDescent="0.3">
      <c r="A290" s="52">
        <v>10181</v>
      </c>
      <c r="B290" s="53"/>
      <c r="C290" s="72"/>
      <c r="D290" s="76" t="s">
        <v>844</v>
      </c>
      <c r="E290" s="56"/>
      <c r="F290" s="57">
        <v>1</v>
      </c>
      <c r="G290" s="57">
        <v>10.39</v>
      </c>
      <c r="H290" s="57"/>
      <c r="I290" s="57">
        <v>2.6</v>
      </c>
      <c r="J290" s="57"/>
      <c r="K290" s="57">
        <f>PRODUCT(F290:I290)</f>
        <v>27.014000000000003</v>
      </c>
      <c r="L290" s="57"/>
      <c r="M290" s="58"/>
      <c r="N290" s="59"/>
      <c r="O290" s="73"/>
    </row>
    <row r="291" spans="1:15" s="8" customFormat="1" x14ac:dyDescent="0.3">
      <c r="A291" s="52">
        <v>10182</v>
      </c>
      <c r="B291" s="53"/>
      <c r="C291" s="72"/>
      <c r="D291" s="76" t="s">
        <v>845</v>
      </c>
      <c r="E291" s="56"/>
      <c r="F291" s="57">
        <v>1</v>
      </c>
      <c r="G291" s="57">
        <v>13.561</v>
      </c>
      <c r="H291" s="57"/>
      <c r="I291" s="57">
        <v>2.6</v>
      </c>
      <c r="J291" s="57"/>
      <c r="K291" s="57">
        <f>PRODUCT(F291:I291)</f>
        <v>35.258600000000001</v>
      </c>
      <c r="L291" s="57"/>
      <c r="M291" s="58"/>
      <c r="N291" s="59"/>
      <c r="O291" s="73"/>
    </row>
    <row r="292" spans="1:15" s="8" customFormat="1" ht="115.2" collapsed="1" x14ac:dyDescent="0.3">
      <c r="A292" s="52">
        <v>10183</v>
      </c>
      <c r="B292" s="53" t="s">
        <v>21</v>
      </c>
      <c r="C292" s="72" t="s">
        <v>846</v>
      </c>
      <c r="D292" s="75" t="s">
        <v>477</v>
      </c>
      <c r="E292" s="56" t="s">
        <v>36</v>
      </c>
      <c r="F292" s="57"/>
      <c r="G292" s="57"/>
      <c r="H292" s="57"/>
      <c r="I292" s="57"/>
      <c r="J292" s="57"/>
      <c r="K292" s="57"/>
      <c r="L292" s="57">
        <f>SUM(K293:K295)</f>
        <v>11.16</v>
      </c>
      <c r="M292" s="58">
        <v>11.16</v>
      </c>
      <c r="N292" s="59"/>
      <c r="O292" s="73">
        <f>+ROUND(M292*N292,2)</f>
        <v>0</v>
      </c>
    </row>
    <row r="293" spans="1:15" s="8" customFormat="1" x14ac:dyDescent="0.3">
      <c r="A293" s="52">
        <v>10184</v>
      </c>
      <c r="B293" s="53"/>
      <c r="C293" s="72"/>
      <c r="D293" s="76" t="s">
        <v>844</v>
      </c>
      <c r="E293" s="56"/>
      <c r="F293" s="57">
        <v>1</v>
      </c>
      <c r="G293" s="57">
        <v>1.85</v>
      </c>
      <c r="H293" s="57"/>
      <c r="I293" s="57">
        <v>0.9</v>
      </c>
      <c r="J293" s="57"/>
      <c r="K293" s="57">
        <f t="shared" ref="K293:K299" si="40">PRODUCT(F293:I293)</f>
        <v>1.665</v>
      </c>
      <c r="L293" s="57"/>
      <c r="M293" s="58"/>
      <c r="N293" s="59"/>
      <c r="O293" s="73"/>
    </row>
    <row r="294" spans="1:15" s="8" customFormat="1" x14ac:dyDescent="0.3">
      <c r="A294" s="52">
        <v>10185</v>
      </c>
      <c r="B294" s="53"/>
      <c r="C294" s="72"/>
      <c r="D294" s="76" t="s">
        <v>845</v>
      </c>
      <c r="E294" s="56"/>
      <c r="F294" s="57">
        <v>1</v>
      </c>
      <c r="G294" s="57">
        <v>1.85</v>
      </c>
      <c r="H294" s="57"/>
      <c r="I294" s="57">
        <v>0.9</v>
      </c>
      <c r="J294" s="57"/>
      <c r="K294" s="57">
        <f t="shared" si="40"/>
        <v>1.665</v>
      </c>
      <c r="L294" s="57"/>
      <c r="M294" s="58"/>
      <c r="N294" s="59"/>
      <c r="O294" s="73"/>
    </row>
    <row r="295" spans="1:15" s="8" customFormat="1" x14ac:dyDescent="0.3">
      <c r="A295" s="52">
        <v>10186</v>
      </c>
      <c r="B295" s="53"/>
      <c r="C295" s="72"/>
      <c r="D295" s="76" t="s">
        <v>847</v>
      </c>
      <c r="E295" s="56"/>
      <c r="F295" s="57">
        <v>1</v>
      </c>
      <c r="G295" s="57">
        <v>8.6999999999999993</v>
      </c>
      <c r="H295" s="57"/>
      <c r="I295" s="57">
        <v>0.9</v>
      </c>
      <c r="J295" s="57"/>
      <c r="K295" s="57">
        <f t="shared" si="40"/>
        <v>7.8299999999999992</v>
      </c>
      <c r="L295" s="57"/>
      <c r="M295" s="58"/>
      <c r="N295" s="59"/>
      <c r="O295" s="73"/>
    </row>
    <row r="296" spans="1:15" s="8" customFormat="1" ht="158.4" collapsed="1" x14ac:dyDescent="0.3">
      <c r="A296" s="52">
        <v>10187</v>
      </c>
      <c r="B296" s="53" t="s">
        <v>21</v>
      </c>
      <c r="C296" s="72" t="s">
        <v>848</v>
      </c>
      <c r="D296" s="75" t="s">
        <v>480</v>
      </c>
      <c r="E296" s="56" t="s">
        <v>36</v>
      </c>
      <c r="F296" s="57"/>
      <c r="G296" s="57"/>
      <c r="H296" s="57"/>
      <c r="I296" s="57"/>
      <c r="J296" s="57"/>
      <c r="K296" s="57"/>
      <c r="L296" s="57">
        <f>SUM(K297:K299)</f>
        <v>22.32</v>
      </c>
      <c r="M296" s="58">
        <v>22.32</v>
      </c>
      <c r="N296" s="59"/>
      <c r="O296" s="73">
        <f>+ROUND(M296*N296,2)</f>
        <v>0</v>
      </c>
    </row>
    <row r="297" spans="1:15" s="8" customFormat="1" x14ac:dyDescent="0.3">
      <c r="A297" s="52">
        <v>10188</v>
      </c>
      <c r="B297" s="53"/>
      <c r="C297" s="72"/>
      <c r="D297" s="76" t="s">
        <v>844</v>
      </c>
      <c r="E297" s="56"/>
      <c r="F297" s="57">
        <v>1</v>
      </c>
      <c r="G297" s="57">
        <v>1.85</v>
      </c>
      <c r="H297" s="57"/>
      <c r="I297" s="57">
        <v>1.8</v>
      </c>
      <c r="J297" s="57"/>
      <c r="K297" s="57">
        <f t="shared" si="40"/>
        <v>3.33</v>
      </c>
      <c r="L297" s="57"/>
      <c r="M297" s="58"/>
      <c r="N297" s="59"/>
      <c r="O297" s="73"/>
    </row>
    <row r="298" spans="1:15" s="8" customFormat="1" x14ac:dyDescent="0.3">
      <c r="A298" s="52">
        <v>10189</v>
      </c>
      <c r="B298" s="53"/>
      <c r="C298" s="72"/>
      <c r="D298" s="76" t="s">
        <v>845</v>
      </c>
      <c r="E298" s="56"/>
      <c r="F298" s="57">
        <v>1</v>
      </c>
      <c r="G298" s="57">
        <v>1.85</v>
      </c>
      <c r="H298" s="57"/>
      <c r="I298" s="57">
        <v>1.8</v>
      </c>
      <c r="J298" s="57"/>
      <c r="K298" s="57">
        <f t="shared" si="40"/>
        <v>3.33</v>
      </c>
      <c r="L298" s="57"/>
      <c r="M298" s="58"/>
      <c r="N298" s="59"/>
      <c r="O298" s="73"/>
    </row>
    <row r="299" spans="1:15" s="8" customFormat="1" x14ac:dyDescent="0.3">
      <c r="A299" s="52">
        <v>10190</v>
      </c>
      <c r="B299" s="53"/>
      <c r="C299" s="72"/>
      <c r="D299" s="76" t="s">
        <v>847</v>
      </c>
      <c r="E299" s="56"/>
      <c r="F299" s="57">
        <v>1</v>
      </c>
      <c r="G299" s="57">
        <v>8.6999999999999993</v>
      </c>
      <c r="H299" s="57"/>
      <c r="I299" s="57">
        <v>1.8</v>
      </c>
      <c r="J299" s="57"/>
      <c r="K299" s="57">
        <f t="shared" si="40"/>
        <v>15.659999999999998</v>
      </c>
      <c r="L299" s="57"/>
      <c r="M299" s="58"/>
      <c r="N299" s="59"/>
      <c r="O299" s="73"/>
    </row>
    <row r="300" spans="1:15" s="8" customFormat="1" x14ac:dyDescent="0.3">
      <c r="A300" s="52">
        <v>10229</v>
      </c>
      <c r="B300" s="53" t="s">
        <v>21</v>
      </c>
      <c r="C300" s="54" t="s">
        <v>863</v>
      </c>
      <c r="D300" s="55" t="s">
        <v>74</v>
      </c>
      <c r="E300" s="63"/>
      <c r="F300" s="57"/>
      <c r="G300" s="57"/>
      <c r="H300" s="57"/>
      <c r="I300" s="57"/>
      <c r="J300" s="57"/>
      <c r="K300" s="57"/>
      <c r="L300" s="57"/>
      <c r="M300" s="58"/>
      <c r="N300" s="59"/>
      <c r="O300" s="73"/>
    </row>
    <row r="301" spans="1:15" s="8" customFormat="1" ht="115.2" collapsed="1" x14ac:dyDescent="0.3">
      <c r="A301" s="52">
        <v>10246</v>
      </c>
      <c r="B301" s="53" t="s">
        <v>21</v>
      </c>
      <c r="C301" s="72" t="s">
        <v>865</v>
      </c>
      <c r="D301" s="75" t="s">
        <v>397</v>
      </c>
      <c r="E301" s="63" t="s">
        <v>36</v>
      </c>
      <c r="F301" s="57"/>
      <c r="G301" s="57"/>
      <c r="H301" s="57"/>
      <c r="I301" s="57"/>
      <c r="J301" s="57"/>
      <c r="K301" s="57"/>
      <c r="L301" s="57">
        <f>K302</f>
        <v>15.599999999999998</v>
      </c>
      <c r="M301" s="58">
        <v>15.6</v>
      </c>
      <c r="N301" s="59"/>
      <c r="O301" s="73">
        <f>+ROUND(M301*N301,2)</f>
        <v>0</v>
      </c>
    </row>
    <row r="302" spans="1:15" s="8" customFormat="1" x14ac:dyDescent="0.3">
      <c r="A302" s="52">
        <v>10247</v>
      </c>
      <c r="B302" s="53"/>
      <c r="C302" s="72"/>
      <c r="D302" s="74" t="s">
        <v>866</v>
      </c>
      <c r="E302" s="56"/>
      <c r="F302" s="57"/>
      <c r="G302" s="57"/>
      <c r="H302" s="57"/>
      <c r="I302" s="57"/>
      <c r="J302" s="57"/>
      <c r="K302" s="57">
        <f>SUM(J303:J304)</f>
        <v>15.599999999999998</v>
      </c>
      <c r="L302" s="57"/>
      <c r="M302" s="58"/>
      <c r="N302" s="59"/>
      <c r="O302" s="73"/>
    </row>
    <row r="303" spans="1:15" s="8" customFormat="1" x14ac:dyDescent="0.3">
      <c r="A303" s="52">
        <v>10248</v>
      </c>
      <c r="B303" s="53"/>
      <c r="C303" s="72"/>
      <c r="D303" s="74" t="s">
        <v>393</v>
      </c>
      <c r="E303" s="56"/>
      <c r="F303" s="57">
        <f>8+7</f>
        <v>15</v>
      </c>
      <c r="G303" s="57">
        <v>0.3</v>
      </c>
      <c r="H303" s="57">
        <v>2.4</v>
      </c>
      <c r="I303" s="57"/>
      <c r="J303" s="57">
        <f>PRODUCT(F303:I303)</f>
        <v>10.799999999999999</v>
      </c>
      <c r="K303" s="57"/>
      <c r="L303" s="57"/>
      <c r="M303" s="58"/>
      <c r="N303" s="59"/>
      <c r="O303" s="73"/>
    </row>
    <row r="304" spans="1:15" s="8" customFormat="1" x14ac:dyDescent="0.3">
      <c r="A304" s="52">
        <v>10249</v>
      </c>
      <c r="B304" s="53"/>
      <c r="C304" s="72"/>
      <c r="D304" s="74" t="s">
        <v>392</v>
      </c>
      <c r="E304" s="56"/>
      <c r="F304" s="57">
        <v>1</v>
      </c>
      <c r="G304" s="57">
        <f>1.2+0.8</f>
        <v>2</v>
      </c>
      <c r="H304" s="57">
        <v>2.4</v>
      </c>
      <c r="I304" s="57"/>
      <c r="J304" s="57">
        <f>PRODUCT(F304:I304)</f>
        <v>4.8</v>
      </c>
      <c r="K304" s="57"/>
      <c r="L304" s="57"/>
      <c r="M304" s="58"/>
      <c r="N304" s="59"/>
      <c r="O304" s="73"/>
    </row>
    <row r="305" spans="1:15" s="8" customFormat="1" ht="115.2" x14ac:dyDescent="0.3">
      <c r="A305" s="52">
        <v>10250</v>
      </c>
      <c r="B305" s="53" t="s">
        <v>21</v>
      </c>
      <c r="C305" s="72" t="s">
        <v>867</v>
      </c>
      <c r="D305" s="75" t="s">
        <v>868</v>
      </c>
      <c r="E305" s="63" t="s">
        <v>36</v>
      </c>
      <c r="F305" s="57"/>
      <c r="G305" s="57"/>
      <c r="H305" s="57"/>
      <c r="I305" s="57"/>
      <c r="J305" s="57"/>
      <c r="K305" s="57"/>
      <c r="L305" s="57">
        <f>SUM(K306:K307)</f>
        <v>152.12899999999999</v>
      </c>
      <c r="M305" s="58">
        <v>152.12899999999999</v>
      </c>
      <c r="N305" s="59"/>
      <c r="O305" s="73">
        <f>+ROUND(M305*N305,2)</f>
        <v>0</v>
      </c>
    </row>
    <row r="306" spans="1:15" s="8" customFormat="1" x14ac:dyDescent="0.3">
      <c r="A306" s="52">
        <v>10251</v>
      </c>
      <c r="B306" s="53"/>
      <c r="C306" s="72"/>
      <c r="D306" s="76" t="s">
        <v>777</v>
      </c>
      <c r="E306" s="63"/>
      <c r="F306" s="57">
        <v>1</v>
      </c>
      <c r="G306" s="57">
        <v>139.369</v>
      </c>
      <c r="H306" s="57"/>
      <c r="I306" s="57"/>
      <c r="J306" s="57"/>
      <c r="K306" s="57">
        <f>PRODUCT(F306:I306)</f>
        <v>139.369</v>
      </c>
      <c r="L306" s="57"/>
      <c r="M306" s="58"/>
      <c r="N306" s="59"/>
      <c r="O306" s="73"/>
    </row>
    <row r="307" spans="1:15" s="8" customFormat="1" x14ac:dyDescent="0.3">
      <c r="A307" s="52">
        <v>10252</v>
      </c>
      <c r="B307" s="53"/>
      <c r="C307" s="72"/>
      <c r="D307" s="76" t="s">
        <v>785</v>
      </c>
      <c r="E307" s="63"/>
      <c r="F307" s="57">
        <v>1</v>
      </c>
      <c r="G307" s="57">
        <v>12.76</v>
      </c>
      <c r="H307" s="57"/>
      <c r="I307" s="57"/>
      <c r="J307" s="57"/>
      <c r="K307" s="57">
        <f>PRODUCT(F307:I307)</f>
        <v>12.76</v>
      </c>
      <c r="L307" s="57"/>
      <c r="M307" s="58"/>
      <c r="N307" s="59"/>
      <c r="O307" s="73"/>
    </row>
    <row r="308" spans="1:15" s="8" customFormat="1" ht="72" x14ac:dyDescent="0.3">
      <c r="A308" s="52">
        <v>10253</v>
      </c>
      <c r="B308" s="53" t="s">
        <v>21</v>
      </c>
      <c r="C308" s="72" t="s">
        <v>869</v>
      </c>
      <c r="D308" s="75" t="s">
        <v>870</v>
      </c>
      <c r="E308" s="63" t="s">
        <v>36</v>
      </c>
      <c r="F308" s="57"/>
      <c r="G308" s="57"/>
      <c r="H308" s="57"/>
      <c r="I308" s="57"/>
      <c r="J308" s="57"/>
      <c r="K308" s="57"/>
      <c r="L308" s="57">
        <f>SUM(K309:K311)</f>
        <v>941.56500000000005</v>
      </c>
      <c r="M308" s="58">
        <v>941.56500000000005</v>
      </c>
      <c r="N308" s="59"/>
      <c r="O308" s="73">
        <f>+ROUND(M308*N308,2)</f>
        <v>0</v>
      </c>
    </row>
    <row r="309" spans="1:15" s="8" customFormat="1" x14ac:dyDescent="0.3">
      <c r="A309" s="52">
        <v>10254</v>
      </c>
      <c r="B309" s="53"/>
      <c r="C309" s="72"/>
      <c r="D309" s="76" t="s">
        <v>777</v>
      </c>
      <c r="E309" s="63"/>
      <c r="F309" s="57">
        <v>1</v>
      </c>
      <c r="G309" s="57">
        <v>713.72</v>
      </c>
      <c r="H309" s="57"/>
      <c r="I309" s="57"/>
      <c r="J309" s="57"/>
      <c r="K309" s="57">
        <f>PRODUCT(F309:I309)</f>
        <v>713.72</v>
      </c>
      <c r="L309" s="57"/>
      <c r="M309" s="58"/>
      <c r="N309" s="59"/>
      <c r="O309" s="73"/>
    </row>
    <row r="310" spans="1:15" s="8" customFormat="1" x14ac:dyDescent="0.3">
      <c r="A310" s="52">
        <v>10255</v>
      </c>
      <c r="B310" s="53"/>
      <c r="C310" s="72"/>
      <c r="D310" s="76" t="s">
        <v>778</v>
      </c>
      <c r="E310" s="63"/>
      <c r="F310" s="57">
        <v>1</v>
      </c>
      <c r="G310" s="57">
        <v>75.715999999999994</v>
      </c>
      <c r="H310" s="57"/>
      <c r="I310" s="57"/>
      <c r="J310" s="57"/>
      <c r="K310" s="57">
        <f>PRODUCT(F310:I310)</f>
        <v>75.715999999999994</v>
      </c>
      <c r="L310" s="57"/>
      <c r="M310" s="58"/>
      <c r="N310" s="59"/>
      <c r="O310" s="73"/>
    </row>
    <row r="311" spans="1:15" s="8" customFormat="1" x14ac:dyDescent="0.3">
      <c r="A311" s="52">
        <v>10256</v>
      </c>
      <c r="B311" s="53"/>
      <c r="C311" s="72"/>
      <c r="D311" s="76" t="s">
        <v>871</v>
      </c>
      <c r="E311" s="63"/>
      <c r="F311" s="57">
        <v>1</v>
      </c>
      <c r="G311" s="57">
        <f>L305</f>
        <v>152.12899999999999</v>
      </c>
      <c r="H311" s="57"/>
      <c r="I311" s="57"/>
      <c r="J311" s="57"/>
      <c r="K311" s="57">
        <f>PRODUCT(F311:I311)</f>
        <v>152.12899999999999</v>
      </c>
      <c r="L311" s="57"/>
      <c r="M311" s="58"/>
      <c r="N311" s="59"/>
      <c r="O311" s="73"/>
    </row>
    <row r="312" spans="1:15" s="8" customFormat="1" ht="86.4" x14ac:dyDescent="0.3">
      <c r="A312" s="52">
        <v>10257</v>
      </c>
      <c r="B312" s="53"/>
      <c r="C312" s="72"/>
      <c r="D312" s="75" t="s">
        <v>387</v>
      </c>
      <c r="E312" s="63" t="s">
        <v>36</v>
      </c>
      <c r="F312" s="57"/>
      <c r="G312" s="57"/>
      <c r="H312" s="57"/>
      <c r="I312" s="57"/>
      <c r="J312" s="57"/>
      <c r="K312" s="57"/>
      <c r="L312" s="57">
        <f>K313</f>
        <v>19.728999999999999</v>
      </c>
      <c r="M312" s="58">
        <v>19.728999999999999</v>
      </c>
      <c r="N312" s="59"/>
      <c r="O312" s="73">
        <f>+ROUND(M312*N312,2)</f>
        <v>0</v>
      </c>
    </row>
    <row r="313" spans="1:15" s="8" customFormat="1" x14ac:dyDescent="0.3">
      <c r="A313" s="52">
        <v>10258</v>
      </c>
      <c r="B313" s="53"/>
      <c r="C313" s="72"/>
      <c r="D313" s="76" t="s">
        <v>872</v>
      </c>
      <c r="E313" s="63"/>
      <c r="F313" s="57">
        <v>1</v>
      </c>
      <c r="G313" s="57">
        <v>19.728999999999999</v>
      </c>
      <c r="H313" s="57"/>
      <c r="I313" s="57"/>
      <c r="J313" s="57"/>
      <c r="K313" s="57">
        <f>PRODUCT(F313:I313)</f>
        <v>19.728999999999999</v>
      </c>
      <c r="L313" s="57"/>
      <c r="M313" s="58"/>
      <c r="N313" s="59"/>
      <c r="O313" s="73"/>
    </row>
    <row r="314" spans="1:15" s="8" customFormat="1" ht="129.6" x14ac:dyDescent="0.3">
      <c r="A314" s="52">
        <v>10259</v>
      </c>
      <c r="B314" s="53"/>
      <c r="C314" s="72"/>
      <c r="D314" s="75" t="s">
        <v>81</v>
      </c>
      <c r="E314" s="63" t="s">
        <v>36</v>
      </c>
      <c r="F314" s="57"/>
      <c r="G314" s="57"/>
      <c r="H314" s="57"/>
      <c r="I314" s="57"/>
      <c r="J314" s="57"/>
      <c r="K314" s="57"/>
      <c r="L314" s="57">
        <f>K315</f>
        <v>19.728999999999999</v>
      </c>
      <c r="M314" s="58">
        <v>19.728999999999999</v>
      </c>
      <c r="N314" s="59"/>
      <c r="O314" s="73">
        <f>+ROUND(M314*N314,2)</f>
        <v>0</v>
      </c>
    </row>
    <row r="315" spans="1:15" s="8" customFormat="1" x14ac:dyDescent="0.3">
      <c r="A315" s="52">
        <v>10260</v>
      </c>
      <c r="B315" s="53"/>
      <c r="C315" s="72"/>
      <c r="D315" s="76" t="s">
        <v>785</v>
      </c>
      <c r="E315" s="63"/>
      <c r="F315" s="57">
        <v>1</v>
      </c>
      <c r="G315" s="57">
        <v>19.728999999999999</v>
      </c>
      <c r="H315" s="57"/>
      <c r="I315" s="57"/>
      <c r="J315" s="57"/>
      <c r="K315" s="57">
        <f>PRODUCT(F315:I315)</f>
        <v>19.728999999999999</v>
      </c>
      <c r="L315" s="57"/>
      <c r="M315" s="58"/>
      <c r="N315" s="59"/>
      <c r="O315" s="73"/>
    </row>
    <row r="316" spans="1:15" s="8" customFormat="1" ht="115.2" x14ac:dyDescent="0.3">
      <c r="A316" s="52">
        <v>10261</v>
      </c>
      <c r="B316" s="53"/>
      <c r="C316" s="72"/>
      <c r="D316" s="75" t="s">
        <v>83</v>
      </c>
      <c r="E316" s="63" t="s">
        <v>84</v>
      </c>
      <c r="F316" s="57"/>
      <c r="G316" s="57"/>
      <c r="H316" s="57"/>
      <c r="I316" s="57"/>
      <c r="J316" s="57"/>
      <c r="K316" s="57"/>
      <c r="L316" s="57">
        <f>SUM(K317:K328)</f>
        <v>36.417999999999999</v>
      </c>
      <c r="M316" s="58">
        <v>36.417999999999999</v>
      </c>
      <c r="N316" s="59"/>
      <c r="O316" s="73">
        <f>+ROUND(M316*N316,2)</f>
        <v>0</v>
      </c>
    </row>
    <row r="317" spans="1:15" s="8" customFormat="1" x14ac:dyDescent="0.3">
      <c r="A317" s="52">
        <v>10262</v>
      </c>
      <c r="B317" s="53"/>
      <c r="C317" s="72"/>
      <c r="D317" s="76" t="s">
        <v>777</v>
      </c>
      <c r="E317" s="63"/>
      <c r="F317" s="57"/>
      <c r="G317" s="57"/>
      <c r="H317" s="57"/>
      <c r="I317" s="57"/>
      <c r="J317" s="57"/>
      <c r="K317" s="57">
        <f>SUM(J318:J321)</f>
        <v>24.397600000000001</v>
      </c>
      <c r="L317" s="57"/>
      <c r="M317" s="58"/>
      <c r="N317" s="59"/>
      <c r="O317" s="73"/>
    </row>
    <row r="318" spans="1:15" s="8" customFormat="1" x14ac:dyDescent="0.3">
      <c r="A318" s="52">
        <v>10263</v>
      </c>
      <c r="B318" s="53"/>
      <c r="C318" s="72"/>
      <c r="D318" s="76" t="s">
        <v>829</v>
      </c>
      <c r="E318" s="63"/>
      <c r="F318" s="57">
        <v>12</v>
      </c>
      <c r="G318" s="57">
        <f>2.5</f>
        <v>2.5</v>
      </c>
      <c r="H318" s="57"/>
      <c r="I318" s="57">
        <v>0.2</v>
      </c>
      <c r="J318" s="57">
        <f>PRODUCT(F318:I318)</f>
        <v>6</v>
      </c>
      <c r="K318" s="57"/>
      <c r="L318" s="57"/>
      <c r="M318" s="58"/>
      <c r="N318" s="59"/>
      <c r="O318" s="73"/>
    </row>
    <row r="319" spans="1:15" s="8" customFormat="1" x14ac:dyDescent="0.3">
      <c r="A319" s="52">
        <v>10264</v>
      </c>
      <c r="B319" s="53"/>
      <c r="C319" s="72"/>
      <c r="D319" s="76" t="s">
        <v>830</v>
      </c>
      <c r="E319" s="63"/>
      <c r="F319" s="57">
        <v>3</v>
      </c>
      <c r="G319" s="57">
        <f>22.206</f>
        <v>22.206</v>
      </c>
      <c r="H319" s="57"/>
      <c r="I319" s="57">
        <v>0.2</v>
      </c>
      <c r="J319" s="57">
        <f>PRODUCT(F319:I319)</f>
        <v>13.323599999999999</v>
      </c>
      <c r="K319" s="57"/>
      <c r="L319" s="57"/>
      <c r="M319" s="58"/>
      <c r="N319" s="59"/>
      <c r="O319" s="73"/>
    </row>
    <row r="320" spans="1:15" s="8" customFormat="1" x14ac:dyDescent="0.3">
      <c r="A320" s="52">
        <v>10265</v>
      </c>
      <c r="B320" s="53"/>
      <c r="C320" s="72"/>
      <c r="D320" s="76" t="s">
        <v>831</v>
      </c>
      <c r="E320" s="63"/>
      <c r="F320" s="57">
        <v>1</v>
      </c>
      <c r="G320" s="57">
        <v>9.0169999999999995</v>
      </c>
      <c r="H320" s="57"/>
      <c r="I320" s="57">
        <v>0.2</v>
      </c>
      <c r="J320" s="57">
        <f>PRODUCT(F320:I320)</f>
        <v>1.8033999999999999</v>
      </c>
      <c r="K320" s="57"/>
      <c r="L320" s="57"/>
      <c r="M320" s="58"/>
      <c r="N320" s="59"/>
      <c r="O320" s="73"/>
    </row>
    <row r="321" spans="1:16" s="8" customFormat="1" x14ac:dyDescent="0.3">
      <c r="A321" s="52">
        <v>10266</v>
      </c>
      <c r="B321" s="53"/>
      <c r="C321" s="72"/>
      <c r="D321" s="76" t="s">
        <v>832</v>
      </c>
      <c r="E321" s="63"/>
      <c r="F321" s="57">
        <v>1</v>
      </c>
      <c r="G321" s="57">
        <v>16.353000000000002</v>
      </c>
      <c r="H321" s="57"/>
      <c r="I321" s="57">
        <v>0.2</v>
      </c>
      <c r="J321" s="57">
        <f>PRODUCT(F321:I321)</f>
        <v>3.2706000000000004</v>
      </c>
      <c r="K321" s="57"/>
      <c r="L321" s="57"/>
      <c r="M321" s="58"/>
      <c r="N321" s="59"/>
      <c r="O321" s="73"/>
    </row>
    <row r="322" spans="1:16" s="8" customFormat="1" x14ac:dyDescent="0.3">
      <c r="A322" s="52">
        <v>10267</v>
      </c>
      <c r="B322" s="53"/>
      <c r="C322" s="72"/>
      <c r="D322" s="76" t="s">
        <v>825</v>
      </c>
      <c r="E322" s="63"/>
      <c r="F322" s="57"/>
      <c r="G322" s="57"/>
      <c r="H322" s="57"/>
      <c r="I322" s="57"/>
      <c r="J322" s="57"/>
      <c r="K322" s="57">
        <f>SUM(J323:J326)</f>
        <v>3.9025999999999996</v>
      </c>
      <c r="L322" s="57"/>
      <c r="M322" s="58"/>
      <c r="N322" s="59"/>
      <c r="O322" s="73"/>
    </row>
    <row r="323" spans="1:16" s="8" customFormat="1" x14ac:dyDescent="0.3">
      <c r="A323" s="52">
        <v>10268</v>
      </c>
      <c r="B323" s="53"/>
      <c r="C323" s="72"/>
      <c r="D323" s="76" t="s">
        <v>833</v>
      </c>
      <c r="E323" s="63"/>
      <c r="F323" s="57">
        <v>1</v>
      </c>
      <c r="G323" s="57">
        <v>3.9129999999999998</v>
      </c>
      <c r="H323" s="57"/>
      <c r="I323" s="57">
        <v>0.2</v>
      </c>
      <c r="J323" s="57">
        <f>PRODUCT(F323:I323)</f>
        <v>0.78259999999999996</v>
      </c>
      <c r="K323" s="57"/>
      <c r="L323" s="57"/>
      <c r="M323" s="58"/>
      <c r="N323" s="59"/>
      <c r="O323" s="73"/>
    </row>
    <row r="324" spans="1:16" s="8" customFormat="1" x14ac:dyDescent="0.3">
      <c r="A324" s="52">
        <v>10269</v>
      </c>
      <c r="B324" s="53"/>
      <c r="C324" s="72"/>
      <c r="D324" s="76" t="s">
        <v>834</v>
      </c>
      <c r="E324" s="63"/>
      <c r="F324" s="57">
        <v>1</v>
      </c>
      <c r="G324" s="57">
        <v>5</v>
      </c>
      <c r="H324" s="57"/>
      <c r="I324" s="57">
        <v>0.2</v>
      </c>
      <c r="J324" s="57">
        <f t="shared" ref="J324:J326" si="41">PRODUCT(F324:I324)</f>
        <v>1</v>
      </c>
      <c r="K324" s="57"/>
      <c r="L324" s="57"/>
      <c r="M324" s="58"/>
      <c r="N324" s="59"/>
      <c r="O324" s="73"/>
    </row>
    <row r="325" spans="1:16" s="8" customFormat="1" x14ac:dyDescent="0.3">
      <c r="A325" s="52">
        <v>10270</v>
      </c>
      <c r="B325" s="53"/>
      <c r="C325" s="72"/>
      <c r="D325" s="76" t="s">
        <v>837</v>
      </c>
      <c r="E325" s="63"/>
      <c r="F325" s="57">
        <v>1</v>
      </c>
      <c r="G325" s="57">
        <v>2.4</v>
      </c>
      <c r="H325" s="57"/>
      <c r="I325" s="57">
        <v>0.2</v>
      </c>
      <c r="J325" s="57">
        <f t="shared" si="41"/>
        <v>0.48</v>
      </c>
      <c r="K325" s="57"/>
      <c r="L325" s="57"/>
      <c r="M325" s="58"/>
      <c r="N325" s="59"/>
      <c r="O325" s="73"/>
    </row>
    <row r="326" spans="1:16" s="8" customFormat="1" x14ac:dyDescent="0.3">
      <c r="A326" s="52">
        <v>10271</v>
      </c>
      <c r="B326" s="53"/>
      <c r="C326" s="72"/>
      <c r="D326" s="76" t="s">
        <v>838</v>
      </c>
      <c r="E326" s="63"/>
      <c r="F326" s="57">
        <v>1</v>
      </c>
      <c r="G326" s="57">
        <v>8.1999999999999993</v>
      </c>
      <c r="H326" s="57"/>
      <c r="I326" s="57">
        <v>0.2</v>
      </c>
      <c r="J326" s="57">
        <f t="shared" si="41"/>
        <v>1.64</v>
      </c>
      <c r="K326" s="57"/>
      <c r="L326" s="57"/>
      <c r="M326" s="58"/>
      <c r="N326" s="59"/>
      <c r="O326" s="73"/>
    </row>
    <row r="327" spans="1:16" s="8" customFormat="1" x14ac:dyDescent="0.3">
      <c r="A327" s="52">
        <v>10272</v>
      </c>
      <c r="B327" s="53"/>
      <c r="C327" s="72"/>
      <c r="D327" s="76" t="s">
        <v>824</v>
      </c>
      <c r="E327" s="63"/>
      <c r="F327" s="57">
        <v>1</v>
      </c>
      <c r="G327" s="57">
        <v>24.687999999999999</v>
      </c>
      <c r="H327" s="57"/>
      <c r="I327" s="57">
        <v>0.2</v>
      </c>
      <c r="J327" s="57"/>
      <c r="K327" s="57">
        <f>PRODUCT(F327:I327)</f>
        <v>4.9375999999999998</v>
      </c>
      <c r="L327" s="57"/>
      <c r="M327" s="58"/>
      <c r="N327" s="59"/>
      <c r="O327" s="73"/>
    </row>
    <row r="328" spans="1:16" s="8" customFormat="1" x14ac:dyDescent="0.3">
      <c r="A328" s="52">
        <v>10273</v>
      </c>
      <c r="B328" s="53"/>
      <c r="C328" s="72"/>
      <c r="D328" s="76" t="s">
        <v>785</v>
      </c>
      <c r="E328" s="63"/>
      <c r="F328" s="57">
        <v>1</v>
      </c>
      <c r="G328" s="57">
        <v>15.901</v>
      </c>
      <c r="H328" s="57"/>
      <c r="I328" s="57">
        <v>0.2</v>
      </c>
      <c r="J328" s="57"/>
      <c r="K328" s="57">
        <f>PRODUCT(F328:I328)</f>
        <v>3.1802000000000001</v>
      </c>
      <c r="L328" s="57"/>
      <c r="M328" s="58"/>
      <c r="N328" s="59"/>
      <c r="O328" s="73"/>
    </row>
    <row r="329" spans="1:16" s="8" customFormat="1" ht="115.2" x14ac:dyDescent="0.3">
      <c r="A329" s="52">
        <v>10274</v>
      </c>
      <c r="B329" s="53"/>
      <c r="C329" s="72"/>
      <c r="D329" s="75" t="s">
        <v>690</v>
      </c>
      <c r="E329" s="63" t="s">
        <v>84</v>
      </c>
      <c r="F329" s="57"/>
      <c r="G329" s="57"/>
      <c r="H329" s="57"/>
      <c r="I329" s="57"/>
      <c r="J329" s="57"/>
      <c r="K329" s="57"/>
      <c r="L329" s="57">
        <f>K330</f>
        <v>44.064999999999998</v>
      </c>
      <c r="M329" s="58">
        <v>44.064999999999998</v>
      </c>
      <c r="N329" s="59"/>
      <c r="O329" s="73">
        <f>+ROUND(M329*N329,2)</f>
        <v>0</v>
      </c>
    </row>
    <row r="330" spans="1:16" s="8" customFormat="1" x14ac:dyDescent="0.3">
      <c r="A330" s="52">
        <v>10275</v>
      </c>
      <c r="B330" s="53"/>
      <c r="C330" s="72"/>
      <c r="D330" s="76" t="s">
        <v>777</v>
      </c>
      <c r="E330" s="63"/>
      <c r="F330" s="57">
        <v>1</v>
      </c>
      <c r="G330" s="57">
        <v>44.064999999999998</v>
      </c>
      <c r="H330" s="57"/>
      <c r="I330" s="57"/>
      <c r="J330" s="57"/>
      <c r="K330" s="57">
        <f>PRODUCT(F330:I330)</f>
        <v>44.064999999999998</v>
      </c>
      <c r="L330" s="57"/>
      <c r="M330" s="58"/>
      <c r="N330" s="59"/>
      <c r="O330" s="73"/>
    </row>
    <row r="331" spans="1:16" s="8" customFormat="1" ht="129.6" collapsed="1" x14ac:dyDescent="0.3">
      <c r="A331" s="52">
        <v>10276</v>
      </c>
      <c r="B331" s="53" t="s">
        <v>21</v>
      </c>
      <c r="C331" s="72" t="s">
        <v>873</v>
      </c>
      <c r="D331" s="75" t="s">
        <v>159</v>
      </c>
      <c r="E331" s="63" t="s">
        <v>36</v>
      </c>
      <c r="F331" s="57"/>
      <c r="G331" s="57"/>
      <c r="H331" s="57"/>
      <c r="I331" s="57"/>
      <c r="J331" s="57"/>
      <c r="K331" s="57"/>
      <c r="L331" s="57">
        <f>SUM(J332:J333)</f>
        <v>31.756</v>
      </c>
      <c r="M331" s="58">
        <v>31.756</v>
      </c>
      <c r="N331" s="59"/>
      <c r="O331" s="73">
        <f>+ROUND(M331*N331,2)</f>
        <v>0</v>
      </c>
    </row>
    <row r="332" spans="1:16" s="8" customFormat="1" x14ac:dyDescent="0.3">
      <c r="A332" s="52">
        <v>10277</v>
      </c>
      <c r="B332" s="53"/>
      <c r="C332" s="72"/>
      <c r="D332" s="76" t="s">
        <v>860</v>
      </c>
      <c r="E332" s="63"/>
      <c r="F332" s="57">
        <v>1</v>
      </c>
      <c r="G332" s="57">
        <v>25.942</v>
      </c>
      <c r="H332" s="57"/>
      <c r="I332" s="57"/>
      <c r="J332" s="57">
        <f t="shared" ref="J332:J333" si="42">PRODUCT(F332:I332)</f>
        <v>25.942</v>
      </c>
      <c r="K332" s="57"/>
      <c r="L332" s="57"/>
      <c r="M332" s="58"/>
      <c r="N332" s="59"/>
      <c r="O332" s="73"/>
    </row>
    <row r="333" spans="1:16" s="8" customFormat="1" x14ac:dyDescent="0.3">
      <c r="A333" s="52">
        <v>10278</v>
      </c>
      <c r="B333" s="53"/>
      <c r="C333" s="72"/>
      <c r="D333" s="76" t="s">
        <v>847</v>
      </c>
      <c r="E333" s="56"/>
      <c r="F333" s="57">
        <v>1</v>
      </c>
      <c r="G333" s="57">
        <v>5.8140000000000001</v>
      </c>
      <c r="H333" s="57"/>
      <c r="I333" s="57"/>
      <c r="J333" s="57">
        <f t="shared" si="42"/>
        <v>5.8140000000000001</v>
      </c>
      <c r="K333" s="57"/>
      <c r="L333" s="57"/>
      <c r="M333" s="58"/>
      <c r="N333" s="59"/>
      <c r="O333" s="73"/>
    </row>
    <row r="334" spans="1:16" s="8" customFormat="1" ht="201.6" x14ac:dyDescent="0.3">
      <c r="A334" s="52">
        <v>10286</v>
      </c>
      <c r="B334" s="53" t="s">
        <v>21</v>
      </c>
      <c r="C334" s="72" t="s">
        <v>875</v>
      </c>
      <c r="D334" s="75" t="s">
        <v>876</v>
      </c>
      <c r="E334" s="63" t="s">
        <v>50</v>
      </c>
      <c r="F334" s="57">
        <v>1</v>
      </c>
      <c r="G334" s="57">
        <v>2.6</v>
      </c>
      <c r="H334" s="57"/>
      <c r="I334" s="57"/>
      <c r="J334" s="57">
        <f t="shared" ref="J334" si="43">PRODUCT(F334:I334)</f>
        <v>2.6</v>
      </c>
      <c r="K334" s="57"/>
      <c r="L334" s="57">
        <f>+J334</f>
        <v>2.6</v>
      </c>
      <c r="M334" s="58">
        <v>2.6</v>
      </c>
      <c r="N334" s="59"/>
      <c r="O334" s="73">
        <f>+ROUND(M334*N334,2)</f>
        <v>0</v>
      </c>
    </row>
    <row r="335" spans="1:16" s="8" customFormat="1" x14ac:dyDescent="0.3">
      <c r="A335" s="52">
        <v>10386</v>
      </c>
      <c r="B335" s="53" t="s">
        <v>21</v>
      </c>
      <c r="C335" s="61" t="s">
        <v>971</v>
      </c>
      <c r="D335" s="62" t="s">
        <v>972</v>
      </c>
      <c r="E335" s="63"/>
      <c r="F335" s="86"/>
      <c r="G335" s="64"/>
      <c r="H335" s="64"/>
      <c r="I335" s="64"/>
      <c r="J335" s="64"/>
      <c r="K335" s="65">
        <f>SUM(O335:O377)</f>
        <v>0</v>
      </c>
      <c r="L335" s="64"/>
      <c r="M335" s="66"/>
      <c r="N335" s="67"/>
      <c r="O335" s="67"/>
      <c r="P335" s="112"/>
    </row>
    <row r="336" spans="1:16" s="8" customFormat="1" x14ac:dyDescent="0.3">
      <c r="A336" s="52">
        <v>10387</v>
      </c>
      <c r="B336" s="53" t="s">
        <v>21</v>
      </c>
      <c r="C336" s="54" t="s">
        <v>973</v>
      </c>
      <c r="D336" s="55" t="s">
        <v>974</v>
      </c>
      <c r="E336" s="56"/>
      <c r="F336" s="57"/>
      <c r="G336" s="57"/>
      <c r="H336" s="57"/>
      <c r="I336" s="57"/>
      <c r="J336" s="57"/>
      <c r="K336" s="57"/>
      <c r="L336" s="57"/>
      <c r="M336" s="58"/>
      <c r="N336" s="59"/>
      <c r="O336" s="59"/>
    </row>
    <row r="337" spans="1:15" s="8" customFormat="1" x14ac:dyDescent="0.3">
      <c r="A337" s="52">
        <v>10397</v>
      </c>
      <c r="B337" s="53" t="s">
        <v>21</v>
      </c>
      <c r="C337" s="54" t="s">
        <v>985</v>
      </c>
      <c r="D337" s="55" t="s">
        <v>55</v>
      </c>
      <c r="E337" s="56"/>
      <c r="F337" s="57"/>
      <c r="G337" s="57"/>
      <c r="H337" s="57"/>
      <c r="I337" s="57"/>
      <c r="J337" s="57"/>
      <c r="K337" s="57"/>
      <c r="L337" s="57"/>
      <c r="M337" s="58"/>
      <c r="N337" s="59"/>
      <c r="O337" s="59"/>
    </row>
    <row r="338" spans="1:15" s="8" customFormat="1" x14ac:dyDescent="0.3">
      <c r="A338" s="52">
        <v>10398</v>
      </c>
      <c r="B338" s="53" t="s">
        <v>21</v>
      </c>
      <c r="C338" s="54" t="s">
        <v>986</v>
      </c>
      <c r="D338" s="55" t="s">
        <v>57</v>
      </c>
      <c r="E338" s="56"/>
      <c r="F338" s="57"/>
      <c r="G338" s="57"/>
      <c r="H338" s="57"/>
      <c r="I338" s="57"/>
      <c r="J338" s="57"/>
      <c r="K338" s="57"/>
      <c r="L338" s="57"/>
      <c r="M338" s="58"/>
      <c r="N338" s="59"/>
      <c r="O338" s="73"/>
    </row>
    <row r="339" spans="1:15" s="8" customFormat="1" ht="168.75" customHeight="1" collapsed="1" x14ac:dyDescent="0.3">
      <c r="A339" s="52">
        <v>10399</v>
      </c>
      <c r="B339" s="53" t="s">
        <v>21</v>
      </c>
      <c r="C339" s="72" t="s">
        <v>987</v>
      </c>
      <c r="D339" s="60" t="s">
        <v>281</v>
      </c>
      <c r="E339" s="56" t="s">
        <v>36</v>
      </c>
      <c r="F339" s="57"/>
      <c r="G339" s="57"/>
      <c r="H339" s="57"/>
      <c r="I339" s="57"/>
      <c r="J339" s="57"/>
      <c r="K339" s="57"/>
      <c r="L339" s="57">
        <f>SUM(K340:K342)</f>
        <v>70.793999999999997</v>
      </c>
      <c r="M339" s="58">
        <v>70.793999999999997</v>
      </c>
      <c r="N339" s="59"/>
      <c r="O339" s="73">
        <f>+ROUND(M339*N339,2)</f>
        <v>0</v>
      </c>
    </row>
    <row r="340" spans="1:15" s="8" customFormat="1" x14ac:dyDescent="0.3">
      <c r="A340" s="52">
        <v>10400</v>
      </c>
      <c r="B340" s="53"/>
      <c r="C340" s="72"/>
      <c r="D340" s="76" t="s">
        <v>988</v>
      </c>
      <c r="E340" s="56"/>
      <c r="F340" s="57">
        <v>1</v>
      </c>
      <c r="G340" s="57">
        <v>13.45</v>
      </c>
      <c r="H340" s="57"/>
      <c r="I340" s="57">
        <v>3</v>
      </c>
      <c r="J340" s="57"/>
      <c r="K340" s="57">
        <f>PRODUCT(F340:I340)</f>
        <v>40.349999999999994</v>
      </c>
      <c r="L340" s="57"/>
      <c r="M340" s="58"/>
      <c r="N340" s="59"/>
      <c r="O340" s="73"/>
    </row>
    <row r="341" spans="1:15" s="8" customFormat="1" x14ac:dyDescent="0.3">
      <c r="A341" s="52">
        <v>10401</v>
      </c>
      <c r="B341" s="53"/>
      <c r="C341" s="72"/>
      <c r="D341" s="76" t="s">
        <v>989</v>
      </c>
      <c r="E341" s="56"/>
      <c r="F341" s="57">
        <v>1</v>
      </c>
      <c r="G341" s="57">
        <v>9.5180000000000007</v>
      </c>
      <c r="H341" s="57"/>
      <c r="I341" s="57">
        <v>3</v>
      </c>
      <c r="J341" s="57"/>
      <c r="K341" s="57">
        <f t="shared" ref="K341:K342" si="44">PRODUCT(F341:I341)</f>
        <v>28.554000000000002</v>
      </c>
      <c r="L341" s="57"/>
      <c r="M341" s="58"/>
      <c r="N341" s="59"/>
      <c r="O341" s="73"/>
    </row>
    <row r="342" spans="1:15" s="8" customFormat="1" x14ac:dyDescent="0.3">
      <c r="A342" s="52">
        <v>10402</v>
      </c>
      <c r="B342" s="53"/>
      <c r="C342" s="72"/>
      <c r="D342" s="76" t="s">
        <v>990</v>
      </c>
      <c r="E342" s="56"/>
      <c r="F342" s="57">
        <v>1</v>
      </c>
      <c r="G342" s="57">
        <v>0.9</v>
      </c>
      <c r="H342" s="57"/>
      <c r="I342" s="57">
        <v>2.1</v>
      </c>
      <c r="J342" s="57"/>
      <c r="K342" s="57">
        <f t="shared" si="44"/>
        <v>1.8900000000000001</v>
      </c>
      <c r="L342" s="57"/>
      <c r="M342" s="58"/>
      <c r="N342" s="59"/>
      <c r="O342" s="73"/>
    </row>
    <row r="343" spans="1:15" s="8" customFormat="1" ht="100.8" collapsed="1" x14ac:dyDescent="0.3">
      <c r="A343" s="52">
        <v>10425</v>
      </c>
      <c r="B343" s="53" t="s">
        <v>21</v>
      </c>
      <c r="C343" s="72" t="s">
        <v>1004</v>
      </c>
      <c r="D343" s="75" t="s">
        <v>61</v>
      </c>
      <c r="E343" s="63" t="s">
        <v>36</v>
      </c>
      <c r="F343" s="57"/>
      <c r="G343" s="57"/>
      <c r="H343" s="57"/>
      <c r="I343" s="57"/>
      <c r="J343" s="57"/>
      <c r="K343" s="57"/>
      <c r="L343" s="57">
        <f>SUM(K344:K346)</f>
        <v>31.226800000000004</v>
      </c>
      <c r="M343" s="58">
        <v>31.227</v>
      </c>
      <c r="N343" s="59"/>
      <c r="O343" s="73">
        <f>+ROUND(M343*N343,2)</f>
        <v>0</v>
      </c>
    </row>
    <row r="344" spans="1:15" s="8" customFormat="1" x14ac:dyDescent="0.3">
      <c r="A344" s="52">
        <v>10426</v>
      </c>
      <c r="B344" s="53"/>
      <c r="C344" s="72"/>
      <c r="D344" s="76" t="s">
        <v>988</v>
      </c>
      <c r="E344" s="56"/>
      <c r="F344" s="57">
        <v>1</v>
      </c>
      <c r="G344" s="57">
        <v>2.7</v>
      </c>
      <c r="H344" s="57"/>
      <c r="I344" s="57">
        <v>1</v>
      </c>
      <c r="J344" s="57"/>
      <c r="K344" s="57">
        <f>PRODUCT(F344:I344)</f>
        <v>2.7</v>
      </c>
      <c r="L344" s="57"/>
      <c r="M344" s="58"/>
      <c r="N344" s="59"/>
      <c r="O344" s="73"/>
    </row>
    <row r="345" spans="1:15" s="8" customFormat="1" x14ac:dyDescent="0.3">
      <c r="A345" s="52">
        <v>10427</v>
      </c>
      <c r="B345" s="53"/>
      <c r="C345" s="72"/>
      <c r="D345" s="76" t="s">
        <v>989</v>
      </c>
      <c r="E345" s="56"/>
      <c r="F345" s="57">
        <v>1</v>
      </c>
      <c r="G345" s="57">
        <v>9.5180000000000007</v>
      </c>
      <c r="H345" s="57"/>
      <c r="I345" s="57">
        <v>2.6</v>
      </c>
      <c r="J345" s="57"/>
      <c r="K345" s="57">
        <f>PRODUCT(F345:I345)</f>
        <v>24.746800000000004</v>
      </c>
      <c r="L345" s="57"/>
      <c r="M345" s="58"/>
      <c r="N345" s="59"/>
      <c r="O345" s="73"/>
    </row>
    <row r="346" spans="1:15" s="8" customFormat="1" x14ac:dyDescent="0.3">
      <c r="A346" s="52">
        <v>10428</v>
      </c>
      <c r="B346" s="53"/>
      <c r="C346" s="72"/>
      <c r="D346" s="76" t="s">
        <v>990</v>
      </c>
      <c r="E346" s="56"/>
      <c r="F346" s="57">
        <v>2</v>
      </c>
      <c r="G346" s="57">
        <v>0.9</v>
      </c>
      <c r="H346" s="57"/>
      <c r="I346" s="57">
        <v>2.1</v>
      </c>
      <c r="J346" s="57"/>
      <c r="K346" s="57">
        <f>PRODUCT(F346:I346)</f>
        <v>3.7800000000000002</v>
      </c>
      <c r="L346" s="57"/>
      <c r="M346" s="58"/>
      <c r="N346" s="59"/>
      <c r="O346" s="73"/>
    </row>
    <row r="347" spans="1:15" s="8" customFormat="1" x14ac:dyDescent="0.3">
      <c r="A347" s="52">
        <v>10454</v>
      </c>
      <c r="B347" s="53" t="s">
        <v>21</v>
      </c>
      <c r="C347" s="54" t="s">
        <v>1019</v>
      </c>
      <c r="D347" s="55" t="s">
        <v>74</v>
      </c>
      <c r="E347" s="63"/>
      <c r="F347" s="57"/>
      <c r="G347" s="57"/>
      <c r="H347" s="57"/>
      <c r="I347" s="57"/>
      <c r="J347" s="57"/>
      <c r="K347" s="57"/>
      <c r="L347" s="57"/>
      <c r="M347" s="66"/>
      <c r="N347" s="67"/>
      <c r="O347" s="67"/>
    </row>
    <row r="348" spans="1:15" s="8" customFormat="1" ht="115.2" collapsed="1" x14ac:dyDescent="0.3">
      <c r="A348" s="52">
        <v>10458</v>
      </c>
      <c r="B348" s="53" t="s">
        <v>21</v>
      </c>
      <c r="C348" s="72" t="s">
        <v>1021</v>
      </c>
      <c r="D348" s="75" t="s">
        <v>397</v>
      </c>
      <c r="E348" s="63" t="s">
        <v>36</v>
      </c>
      <c r="F348" s="57"/>
      <c r="G348" s="57"/>
      <c r="H348" s="57"/>
      <c r="I348" s="57"/>
      <c r="J348" s="57"/>
      <c r="K348" s="57"/>
      <c r="L348" s="57">
        <f>SUM(J349:J350)</f>
        <v>206.04399999999998</v>
      </c>
      <c r="M348" s="58">
        <v>206.04399999999998</v>
      </c>
      <c r="N348" s="59"/>
      <c r="O348" s="73">
        <f>+ROUND(M348*N348,2)</f>
        <v>0</v>
      </c>
    </row>
    <row r="349" spans="1:15" s="8" customFormat="1" x14ac:dyDescent="0.3">
      <c r="A349" s="52">
        <v>10459</v>
      </c>
      <c r="B349" s="53"/>
      <c r="C349" s="72"/>
      <c r="D349" s="76" t="s">
        <v>1001</v>
      </c>
      <c r="E349" s="56"/>
      <c r="F349" s="57">
        <v>1</v>
      </c>
      <c r="G349" s="57">
        <v>97.763999999999996</v>
      </c>
      <c r="H349" s="57"/>
      <c r="I349" s="57"/>
      <c r="J349" s="57">
        <f t="shared" ref="J349:J350" si="45">PRODUCT(F349:I349)</f>
        <v>97.763999999999996</v>
      </c>
      <c r="K349" s="57"/>
      <c r="L349" s="57"/>
      <c r="M349" s="58"/>
      <c r="N349" s="59"/>
      <c r="O349" s="73"/>
    </row>
    <row r="350" spans="1:15" s="8" customFormat="1" x14ac:dyDescent="0.3">
      <c r="A350" s="52">
        <v>10460</v>
      </c>
      <c r="B350" s="53"/>
      <c r="C350" s="72"/>
      <c r="D350" s="76" t="s">
        <v>1007</v>
      </c>
      <c r="E350" s="56"/>
      <c r="F350" s="57">
        <v>1</v>
      </c>
      <c r="G350" s="57">
        <v>108.28</v>
      </c>
      <c r="H350" s="57"/>
      <c r="I350" s="57"/>
      <c r="J350" s="57">
        <f t="shared" si="45"/>
        <v>108.28</v>
      </c>
      <c r="K350" s="57"/>
      <c r="L350" s="57"/>
      <c r="M350" s="58"/>
      <c r="N350" s="59"/>
      <c r="O350" s="73"/>
    </row>
    <row r="351" spans="1:15" s="8" customFormat="1" ht="115.2" collapsed="1" x14ac:dyDescent="0.3">
      <c r="A351" s="52">
        <v>10461</v>
      </c>
      <c r="B351" s="53" t="s">
        <v>21</v>
      </c>
      <c r="C351" s="72" t="s">
        <v>1022</v>
      </c>
      <c r="D351" s="75" t="s">
        <v>1023</v>
      </c>
      <c r="E351" s="63" t="s">
        <v>84</v>
      </c>
      <c r="F351" s="57"/>
      <c r="G351" s="57"/>
      <c r="H351" s="57"/>
      <c r="I351" s="57"/>
      <c r="J351" s="57"/>
      <c r="K351" s="57"/>
      <c r="L351" s="57">
        <f>SUM(K352:K355)</f>
        <v>40.348999999999997</v>
      </c>
      <c r="M351" s="58">
        <v>40.348999999999997</v>
      </c>
      <c r="N351" s="59"/>
      <c r="O351" s="73">
        <f>+ROUND(M351*N351,2)</f>
        <v>0</v>
      </c>
    </row>
    <row r="352" spans="1:15" s="8" customFormat="1" x14ac:dyDescent="0.3">
      <c r="A352" s="52">
        <v>10462</v>
      </c>
      <c r="B352" s="53"/>
      <c r="C352" s="72"/>
      <c r="D352" s="76" t="s">
        <v>1001</v>
      </c>
      <c r="E352" s="56"/>
      <c r="F352" s="57"/>
      <c r="G352" s="57"/>
      <c r="H352" s="57"/>
      <c r="I352" s="57"/>
      <c r="J352" s="57"/>
      <c r="K352" s="57">
        <f>SUM(J353:J354)</f>
        <v>32.72</v>
      </c>
      <c r="L352" s="57"/>
      <c r="M352" s="58"/>
      <c r="N352" s="59"/>
      <c r="O352" s="73"/>
    </row>
    <row r="353" spans="1:15" s="8" customFormat="1" x14ac:dyDescent="0.3">
      <c r="A353" s="52">
        <v>10463</v>
      </c>
      <c r="B353" s="53"/>
      <c r="C353" s="72"/>
      <c r="D353" s="76" t="s">
        <v>1008</v>
      </c>
      <c r="E353" s="56"/>
      <c r="F353" s="57">
        <v>1</v>
      </c>
      <c r="G353" s="57">
        <v>27.92</v>
      </c>
      <c r="H353" s="57"/>
      <c r="I353" s="57"/>
      <c r="J353" s="57">
        <f>PRODUCT(F353:I353)</f>
        <v>27.92</v>
      </c>
      <c r="K353" s="57"/>
      <c r="L353" s="57"/>
      <c r="M353" s="58"/>
      <c r="N353" s="59"/>
      <c r="O353" s="73"/>
    </row>
    <row r="354" spans="1:15" s="8" customFormat="1" x14ac:dyDescent="0.3">
      <c r="A354" s="52">
        <v>10464</v>
      </c>
      <c r="B354" s="53"/>
      <c r="C354" s="72"/>
      <c r="D354" s="76" t="s">
        <v>1009</v>
      </c>
      <c r="E354" s="56"/>
      <c r="F354" s="57">
        <v>2</v>
      </c>
      <c r="G354" s="57">
        <v>2.4</v>
      </c>
      <c r="H354" s="57"/>
      <c r="I354" s="57"/>
      <c r="J354" s="57">
        <f>PRODUCT(F354:I354)</f>
        <v>4.8</v>
      </c>
      <c r="K354" s="57"/>
      <c r="L354" s="57"/>
      <c r="M354" s="58"/>
      <c r="N354" s="59"/>
      <c r="O354" s="73"/>
    </row>
    <row r="355" spans="1:15" s="8" customFormat="1" x14ac:dyDescent="0.3">
      <c r="A355" s="52">
        <v>10465</v>
      </c>
      <c r="B355" s="53"/>
      <c r="C355" s="72"/>
      <c r="D355" s="76" t="s">
        <v>1007</v>
      </c>
      <c r="E355" s="56"/>
      <c r="F355" s="57">
        <v>1</v>
      </c>
      <c r="G355" s="57">
        <v>7.6289999999999996</v>
      </c>
      <c r="H355" s="57"/>
      <c r="I355" s="57"/>
      <c r="J355" s="57"/>
      <c r="K355" s="57">
        <f>PRODUCT(F355:I355)</f>
        <v>7.6289999999999996</v>
      </c>
      <c r="L355" s="57"/>
      <c r="M355" s="58"/>
      <c r="N355" s="59"/>
      <c r="O355" s="73"/>
    </row>
    <row r="356" spans="1:15" s="8" customFormat="1" ht="115.2" x14ac:dyDescent="0.3">
      <c r="A356" s="52">
        <v>10466</v>
      </c>
      <c r="B356" s="53"/>
      <c r="C356" s="72"/>
      <c r="D356" s="75" t="s">
        <v>690</v>
      </c>
      <c r="E356" s="63" t="s">
        <v>84</v>
      </c>
      <c r="F356" s="57"/>
      <c r="G356" s="57"/>
      <c r="H356" s="57"/>
      <c r="I356" s="57"/>
      <c r="J356" s="57"/>
      <c r="K356" s="57"/>
      <c r="L356" s="57">
        <f>K357</f>
        <v>12.8</v>
      </c>
      <c r="M356" s="58">
        <v>12.8</v>
      </c>
      <c r="N356" s="59"/>
      <c r="O356" s="73">
        <f>+ROUND(M356*N356,2)</f>
        <v>0</v>
      </c>
    </row>
    <row r="357" spans="1:15" s="8" customFormat="1" x14ac:dyDescent="0.3">
      <c r="A357" s="52">
        <v>10467</v>
      </c>
      <c r="B357" s="53"/>
      <c r="C357" s="72"/>
      <c r="D357" s="76" t="s">
        <v>1001</v>
      </c>
      <c r="E357" s="56"/>
      <c r="F357" s="57">
        <v>1</v>
      </c>
      <c r="G357" s="57">
        <v>12.8</v>
      </c>
      <c r="H357" s="57"/>
      <c r="I357" s="57"/>
      <c r="J357" s="57"/>
      <c r="K357" s="57">
        <f>PRODUCT(F357:I357)</f>
        <v>12.8</v>
      </c>
      <c r="L357" s="57"/>
      <c r="M357" s="58"/>
      <c r="N357" s="59"/>
      <c r="O357" s="73"/>
    </row>
    <row r="358" spans="1:15" s="8" customFormat="1" x14ac:dyDescent="0.3">
      <c r="A358" s="52">
        <v>10468</v>
      </c>
      <c r="B358" s="53" t="s">
        <v>21</v>
      </c>
      <c r="C358" s="54" t="s">
        <v>1024</v>
      </c>
      <c r="D358" s="55" t="s">
        <v>408</v>
      </c>
      <c r="E358" s="63"/>
      <c r="F358" s="57"/>
      <c r="G358" s="57"/>
      <c r="H358" s="57"/>
      <c r="I358" s="57"/>
      <c r="J358" s="57"/>
      <c r="K358" s="57"/>
      <c r="L358" s="57"/>
      <c r="M358" s="58"/>
      <c r="N358" s="59"/>
      <c r="O358" s="73"/>
    </row>
    <row r="359" spans="1:15" s="8" customFormat="1" ht="100.8" collapsed="1" x14ac:dyDescent="0.3">
      <c r="A359" s="52">
        <v>10469</v>
      </c>
      <c r="B359" s="53" t="s">
        <v>21</v>
      </c>
      <c r="C359" s="72" t="s">
        <v>1025</v>
      </c>
      <c r="D359" s="75" t="s">
        <v>410</v>
      </c>
      <c r="E359" s="63" t="s">
        <v>84</v>
      </c>
      <c r="F359" s="57"/>
      <c r="G359" s="57"/>
      <c r="H359" s="57"/>
      <c r="I359" s="57"/>
      <c r="J359" s="57"/>
      <c r="K359" s="57"/>
      <c r="L359" s="57">
        <f>SUM(K360:K364)</f>
        <v>29.15</v>
      </c>
      <c r="M359" s="58">
        <v>29.15</v>
      </c>
      <c r="N359" s="59"/>
      <c r="O359" s="73">
        <f>+ROUND(M359*N359,2)</f>
        <v>0</v>
      </c>
    </row>
    <row r="360" spans="1:15" s="8" customFormat="1" x14ac:dyDescent="0.3">
      <c r="A360" s="52">
        <v>10470</v>
      </c>
      <c r="B360" s="53"/>
      <c r="C360" s="72"/>
      <c r="D360" s="76" t="s">
        <v>992</v>
      </c>
      <c r="E360" s="63"/>
      <c r="F360" s="57">
        <v>1</v>
      </c>
      <c r="G360" s="57">
        <v>5.85</v>
      </c>
      <c r="H360" s="57"/>
      <c r="I360" s="57"/>
      <c r="J360" s="57">
        <f t="shared" ref="J360:J363" si="46">PRODUCT(F360:I360)</f>
        <v>5.85</v>
      </c>
      <c r="K360" s="57">
        <f>+J360+J361</f>
        <v>11.7</v>
      </c>
      <c r="L360" s="57"/>
      <c r="M360" s="66"/>
      <c r="N360" s="67"/>
      <c r="O360" s="67"/>
    </row>
    <row r="361" spans="1:15" s="8" customFormat="1" x14ac:dyDescent="0.3">
      <c r="A361" s="52">
        <v>10471</v>
      </c>
      <c r="B361" s="53"/>
      <c r="C361" s="72"/>
      <c r="D361" s="76"/>
      <c r="E361" s="63"/>
      <c r="F361" s="57">
        <v>1</v>
      </c>
      <c r="G361" s="57">
        <v>5.85</v>
      </c>
      <c r="H361" s="57"/>
      <c r="I361" s="57"/>
      <c r="J361" s="57">
        <f t="shared" si="46"/>
        <v>5.85</v>
      </c>
      <c r="K361" s="57"/>
      <c r="L361" s="57"/>
      <c r="M361" s="66"/>
      <c r="N361" s="67"/>
      <c r="O361" s="67"/>
    </row>
    <row r="362" spans="1:15" s="8" customFormat="1" x14ac:dyDescent="0.3">
      <c r="A362" s="52">
        <v>10472</v>
      </c>
      <c r="B362" s="53"/>
      <c r="C362" s="72"/>
      <c r="D362" s="76" t="s">
        <v>1000</v>
      </c>
      <c r="E362" s="63"/>
      <c r="F362" s="57">
        <v>1</v>
      </c>
      <c r="G362" s="57">
        <v>5.85</v>
      </c>
      <c r="H362" s="57"/>
      <c r="I362" s="57"/>
      <c r="J362" s="57">
        <f t="shared" si="46"/>
        <v>5.85</v>
      </c>
      <c r="K362" s="57">
        <f>+J362+J363</f>
        <v>11.7</v>
      </c>
      <c r="L362" s="57"/>
      <c r="M362" s="66"/>
      <c r="N362" s="67"/>
      <c r="O362" s="67"/>
    </row>
    <row r="363" spans="1:15" s="8" customFormat="1" x14ac:dyDescent="0.3">
      <c r="A363" s="52">
        <v>10473</v>
      </c>
      <c r="B363" s="53"/>
      <c r="C363" s="72"/>
      <c r="D363" s="76"/>
      <c r="E363" s="63"/>
      <c r="F363" s="57">
        <v>1</v>
      </c>
      <c r="G363" s="57">
        <v>5.85</v>
      </c>
      <c r="H363" s="57"/>
      <c r="I363" s="57"/>
      <c r="J363" s="57">
        <f t="shared" si="46"/>
        <v>5.85</v>
      </c>
      <c r="K363" s="57"/>
      <c r="L363" s="57"/>
      <c r="M363" s="66"/>
      <c r="N363" s="67"/>
      <c r="O363" s="67"/>
    </row>
    <row r="364" spans="1:15" s="8" customFormat="1" x14ac:dyDescent="0.3">
      <c r="A364" s="52">
        <v>10474</v>
      </c>
      <c r="B364" s="53"/>
      <c r="C364" s="72"/>
      <c r="D364" s="76" t="s">
        <v>1001</v>
      </c>
      <c r="E364" s="63"/>
      <c r="F364" s="57">
        <v>1</v>
      </c>
      <c r="G364" s="57">
        <v>5.75</v>
      </c>
      <c r="H364" s="57"/>
      <c r="I364" s="57"/>
      <c r="J364" s="57"/>
      <c r="K364" s="57">
        <f>PRODUCT(F364:I364)</f>
        <v>5.75</v>
      </c>
      <c r="L364" s="57"/>
      <c r="M364" s="66"/>
      <c r="N364" s="67"/>
      <c r="O364" s="67"/>
    </row>
    <row r="365" spans="1:15" s="8" customFormat="1" x14ac:dyDescent="0.3">
      <c r="A365" s="52">
        <v>10506</v>
      </c>
      <c r="B365" s="53" t="s">
        <v>21</v>
      </c>
      <c r="C365" s="90" t="s">
        <v>1065</v>
      </c>
      <c r="D365" s="55" t="s">
        <v>1066</v>
      </c>
      <c r="E365" s="56"/>
      <c r="F365" s="64"/>
      <c r="G365" s="64"/>
      <c r="H365" s="64"/>
      <c r="I365" s="64"/>
      <c r="J365" s="64"/>
      <c r="K365" s="65">
        <f>SUM(O365:O502)</f>
        <v>0</v>
      </c>
      <c r="L365" s="64"/>
      <c r="M365" s="58"/>
      <c r="N365" s="59"/>
      <c r="O365" s="59"/>
    </row>
    <row r="366" spans="1:15" s="8" customFormat="1" x14ac:dyDescent="0.3">
      <c r="A366" s="52">
        <v>10507</v>
      </c>
      <c r="B366" s="53" t="s">
        <v>21</v>
      </c>
      <c r="C366" s="54" t="s">
        <v>1067</v>
      </c>
      <c r="D366" s="55" t="s">
        <v>1068</v>
      </c>
      <c r="E366" s="91"/>
      <c r="F366" s="92"/>
      <c r="G366" s="70"/>
      <c r="H366" s="70"/>
      <c r="I366" s="70"/>
      <c r="J366" s="70"/>
      <c r="K366" s="70"/>
      <c r="L366" s="70"/>
      <c r="M366" s="58"/>
      <c r="N366" s="59"/>
      <c r="O366" s="59"/>
    </row>
    <row r="367" spans="1:15" s="8" customFormat="1" x14ac:dyDescent="0.3">
      <c r="A367" s="52">
        <v>10508</v>
      </c>
      <c r="B367" s="53" t="s">
        <v>21</v>
      </c>
      <c r="C367" s="54" t="s">
        <v>1069</v>
      </c>
      <c r="D367" s="55" t="s">
        <v>1070</v>
      </c>
      <c r="E367" s="93"/>
      <c r="F367" s="94"/>
      <c r="G367" s="95"/>
      <c r="H367" s="95"/>
      <c r="I367" s="95"/>
      <c r="J367" s="95"/>
      <c r="K367" s="95"/>
      <c r="L367" s="95"/>
      <c r="M367" s="58"/>
      <c r="N367" s="59"/>
      <c r="O367" s="59"/>
    </row>
    <row r="368" spans="1:15" s="8" customFormat="1" x14ac:dyDescent="0.3">
      <c r="A368" s="52">
        <v>10518</v>
      </c>
      <c r="B368" s="53" t="s">
        <v>21</v>
      </c>
      <c r="C368" s="54" t="s">
        <v>1081</v>
      </c>
      <c r="D368" s="55" t="s">
        <v>55</v>
      </c>
      <c r="E368" s="63"/>
      <c r="F368" s="57"/>
      <c r="G368" s="57"/>
      <c r="H368" s="57"/>
      <c r="I368" s="57"/>
      <c r="J368" s="57"/>
      <c r="K368" s="57"/>
      <c r="L368" s="57"/>
      <c r="M368" s="66"/>
      <c r="N368" s="67"/>
      <c r="O368" s="67"/>
    </row>
    <row r="369" spans="1:16" s="8" customFormat="1" x14ac:dyDescent="0.3">
      <c r="A369" s="52">
        <v>10524</v>
      </c>
      <c r="B369" s="53" t="s">
        <v>21</v>
      </c>
      <c r="C369" s="54" t="s">
        <v>1089</v>
      </c>
      <c r="D369" s="55" t="s">
        <v>74</v>
      </c>
      <c r="E369" s="63"/>
      <c r="F369" s="57"/>
      <c r="G369" s="57"/>
      <c r="H369" s="57"/>
      <c r="I369" s="57"/>
      <c r="J369" s="57"/>
      <c r="K369" s="57"/>
      <c r="L369" s="57"/>
      <c r="M369" s="66"/>
      <c r="N369" s="67"/>
      <c r="O369" s="67"/>
    </row>
    <row r="370" spans="1:16" s="8" customFormat="1" ht="115.2" collapsed="1" x14ac:dyDescent="0.3">
      <c r="A370" s="52">
        <v>10529</v>
      </c>
      <c r="B370" s="53" t="s">
        <v>21</v>
      </c>
      <c r="C370" s="72" t="s">
        <v>1092</v>
      </c>
      <c r="D370" s="75" t="s">
        <v>1093</v>
      </c>
      <c r="E370" s="63" t="s">
        <v>36</v>
      </c>
      <c r="F370" s="57"/>
      <c r="G370" s="57"/>
      <c r="H370" s="57"/>
      <c r="I370" s="57"/>
      <c r="J370" s="57"/>
      <c r="K370" s="57">
        <f>SUM(J371:J374)</f>
        <v>20.767499999999998</v>
      </c>
      <c r="L370" s="57">
        <f>K370</f>
        <v>20.767499999999998</v>
      </c>
      <c r="M370" s="58">
        <v>20.768000000000001</v>
      </c>
      <c r="N370" s="59"/>
      <c r="O370" s="73">
        <f>+ROUND(M370*N370,2)</f>
        <v>0</v>
      </c>
    </row>
    <row r="371" spans="1:16" s="8" customFormat="1" x14ac:dyDescent="0.3">
      <c r="A371" s="52">
        <v>10530</v>
      </c>
      <c r="B371" s="53"/>
      <c r="C371" s="72"/>
      <c r="D371" s="76" t="s">
        <v>394</v>
      </c>
      <c r="E371" s="63"/>
      <c r="F371" s="57">
        <v>1</v>
      </c>
      <c r="G371" s="57">
        <v>1.45</v>
      </c>
      <c r="H371" s="57">
        <v>1.45</v>
      </c>
      <c r="I371" s="57"/>
      <c r="J371" s="57">
        <f>PRODUCT(F371:I371)</f>
        <v>2.1025</v>
      </c>
      <c r="K371" s="57"/>
      <c r="L371" s="57"/>
      <c r="M371" s="58"/>
      <c r="N371" s="59"/>
      <c r="O371" s="73"/>
    </row>
    <row r="372" spans="1:16" s="8" customFormat="1" x14ac:dyDescent="0.3">
      <c r="A372" s="52">
        <v>10531</v>
      </c>
      <c r="B372" s="53"/>
      <c r="C372" s="72"/>
      <c r="D372" s="76" t="s">
        <v>394</v>
      </c>
      <c r="E372" s="63"/>
      <c r="F372" s="57">
        <v>1</v>
      </c>
      <c r="G372" s="57">
        <v>1.75</v>
      </c>
      <c r="H372" s="57">
        <v>2.2999999999999998</v>
      </c>
      <c r="I372" s="57"/>
      <c r="J372" s="57">
        <f>PRODUCT(F372:I372)</f>
        <v>4.0249999999999995</v>
      </c>
      <c r="K372" s="57"/>
      <c r="L372" s="57"/>
      <c r="M372" s="58"/>
      <c r="N372" s="59"/>
      <c r="O372" s="73"/>
    </row>
    <row r="373" spans="1:16" s="8" customFormat="1" x14ac:dyDescent="0.3">
      <c r="A373" s="52">
        <v>10532</v>
      </c>
      <c r="B373" s="53"/>
      <c r="C373" s="72"/>
      <c r="D373" s="76" t="s">
        <v>393</v>
      </c>
      <c r="E373" s="56"/>
      <c r="F373" s="57">
        <f>10+10</f>
        <v>20</v>
      </c>
      <c r="G373" s="57">
        <v>1.45</v>
      </c>
      <c r="H373" s="57">
        <v>0.3</v>
      </c>
      <c r="I373" s="57"/>
      <c r="J373" s="57">
        <f>PRODUCT(F373:I373)</f>
        <v>8.6999999999999993</v>
      </c>
      <c r="K373" s="57"/>
      <c r="L373" s="57"/>
      <c r="M373" s="58"/>
      <c r="N373" s="59"/>
      <c r="O373" s="73"/>
    </row>
    <row r="374" spans="1:16" s="8" customFormat="1" x14ac:dyDescent="0.3">
      <c r="A374" s="52">
        <v>10533</v>
      </c>
      <c r="B374" s="53"/>
      <c r="C374" s="72"/>
      <c r="D374" s="76" t="s">
        <v>399</v>
      </c>
      <c r="E374" s="56"/>
      <c r="F374" s="57">
        <v>22</v>
      </c>
      <c r="G374" s="57">
        <v>1.5</v>
      </c>
      <c r="H374" s="57">
        <v>0.18</v>
      </c>
      <c r="I374" s="57"/>
      <c r="J374" s="57">
        <f t="shared" ref="J374" si="47">PRODUCT(F374:I374)</f>
        <v>5.9399999999999995</v>
      </c>
      <c r="K374" s="57"/>
      <c r="L374" s="57"/>
      <c r="M374" s="58"/>
      <c r="N374" s="59"/>
      <c r="O374" s="73"/>
    </row>
    <row r="375" spans="1:16" s="8" customFormat="1" x14ac:dyDescent="0.3">
      <c r="A375" s="52">
        <v>10536</v>
      </c>
      <c r="B375" s="53" t="s">
        <v>21</v>
      </c>
      <c r="C375" s="54" t="s">
        <v>1097</v>
      </c>
      <c r="D375" s="55" t="s">
        <v>974</v>
      </c>
      <c r="E375" s="96"/>
      <c r="F375" s="94"/>
      <c r="G375" s="95"/>
      <c r="H375" s="95"/>
      <c r="I375" s="95"/>
      <c r="J375" s="95"/>
      <c r="K375" s="95"/>
      <c r="L375" s="95"/>
      <c r="M375" s="58"/>
      <c r="N375" s="59"/>
      <c r="O375" s="59"/>
      <c r="P375" s="111"/>
    </row>
    <row r="376" spans="1:16" s="8" customFormat="1" x14ac:dyDescent="0.3">
      <c r="A376" s="52">
        <v>10561</v>
      </c>
      <c r="B376" s="53" t="s">
        <v>21</v>
      </c>
      <c r="C376" s="54" t="s">
        <v>1124</v>
      </c>
      <c r="D376" s="55" t="s">
        <v>55</v>
      </c>
      <c r="E376" s="63"/>
      <c r="F376" s="57"/>
      <c r="G376" s="57"/>
      <c r="H376" s="57"/>
      <c r="I376" s="57"/>
      <c r="J376" s="57"/>
      <c r="K376" s="57"/>
      <c r="L376" s="57"/>
      <c r="M376" s="66"/>
      <c r="N376" s="67"/>
      <c r="O376" s="67"/>
    </row>
    <row r="377" spans="1:16" s="8" customFormat="1" x14ac:dyDescent="0.3">
      <c r="A377" s="52">
        <v>10562</v>
      </c>
      <c r="B377" s="53" t="s">
        <v>21</v>
      </c>
      <c r="C377" s="54" t="s">
        <v>1125</v>
      </c>
      <c r="D377" s="55" t="s">
        <v>57</v>
      </c>
      <c r="E377" s="56"/>
      <c r="F377" s="57"/>
      <c r="G377" s="57"/>
      <c r="H377" s="57"/>
      <c r="I377" s="57"/>
      <c r="J377" s="57"/>
      <c r="K377" s="57"/>
      <c r="L377" s="57"/>
      <c r="M377" s="58"/>
      <c r="N377" s="59"/>
      <c r="O377" s="73"/>
    </row>
    <row r="378" spans="1:16" s="8" customFormat="1" ht="86.4" x14ac:dyDescent="0.3">
      <c r="A378" s="52">
        <v>10602</v>
      </c>
      <c r="B378" s="53" t="s">
        <v>21</v>
      </c>
      <c r="C378" s="72" t="s">
        <v>1158</v>
      </c>
      <c r="D378" s="75" t="s">
        <v>63</v>
      </c>
      <c r="E378" s="56" t="s">
        <v>36</v>
      </c>
      <c r="F378" s="57"/>
      <c r="G378" s="57"/>
      <c r="H378" s="57"/>
      <c r="I378" s="57"/>
      <c r="J378" s="57"/>
      <c r="K378" s="57"/>
      <c r="L378" s="57">
        <f>SUM(K379:K382)</f>
        <v>79.387499999999989</v>
      </c>
      <c r="M378" s="58">
        <v>79.388000000000005</v>
      </c>
      <c r="N378" s="59"/>
      <c r="O378" s="73">
        <f>+ROUND(M378*N378,2)</f>
        <v>0</v>
      </c>
    </row>
    <row r="379" spans="1:16" s="8" customFormat="1" x14ac:dyDescent="0.3">
      <c r="A379" s="52">
        <v>10603</v>
      </c>
      <c r="B379" s="53"/>
      <c r="C379" s="72"/>
      <c r="D379" s="76" t="s">
        <v>1128</v>
      </c>
      <c r="E379" s="56"/>
      <c r="F379" s="57">
        <v>1</v>
      </c>
      <c r="G379" s="57">
        <v>9.8629999999999995</v>
      </c>
      <c r="H379" s="57"/>
      <c r="I379" s="57">
        <v>2.5</v>
      </c>
      <c r="J379" s="57"/>
      <c r="K379" s="57">
        <f t="shared" ref="K379:K382" si="48">PRODUCT(F379:I379)</f>
        <v>24.657499999999999</v>
      </c>
      <c r="L379" s="57"/>
      <c r="M379" s="58"/>
      <c r="N379" s="59"/>
      <c r="O379" s="73"/>
    </row>
    <row r="380" spans="1:16" s="8" customFormat="1" x14ac:dyDescent="0.3">
      <c r="A380" s="52">
        <v>10604</v>
      </c>
      <c r="B380" s="53"/>
      <c r="C380" s="72"/>
      <c r="D380" s="76" t="s">
        <v>1159</v>
      </c>
      <c r="E380" s="56"/>
      <c r="F380" s="57">
        <v>2</v>
      </c>
      <c r="G380" s="57">
        <v>4.0869999999999997</v>
      </c>
      <c r="H380" s="57"/>
      <c r="I380" s="57">
        <v>2.5</v>
      </c>
      <c r="J380" s="57"/>
      <c r="K380" s="57">
        <f t="shared" si="48"/>
        <v>20.434999999999999</v>
      </c>
      <c r="L380" s="57"/>
      <c r="M380" s="58"/>
      <c r="N380" s="59"/>
      <c r="O380" s="73"/>
    </row>
    <row r="381" spans="1:16" s="8" customFormat="1" x14ac:dyDescent="0.3">
      <c r="A381" s="52">
        <v>10605</v>
      </c>
      <c r="B381" s="53"/>
      <c r="C381" s="72"/>
      <c r="D381" s="76" t="s">
        <v>1131</v>
      </c>
      <c r="E381" s="56"/>
      <c r="F381" s="57">
        <v>1</v>
      </c>
      <c r="G381" s="57">
        <v>5.6079999999999997</v>
      </c>
      <c r="H381" s="57"/>
      <c r="I381" s="57">
        <v>2.5</v>
      </c>
      <c r="J381" s="57"/>
      <c r="K381" s="57">
        <f t="shared" si="48"/>
        <v>14.02</v>
      </c>
      <c r="L381" s="57"/>
      <c r="M381" s="58"/>
      <c r="N381" s="59"/>
      <c r="O381" s="73"/>
    </row>
    <row r="382" spans="1:16" s="8" customFormat="1" x14ac:dyDescent="0.3">
      <c r="A382" s="52">
        <v>10606</v>
      </c>
      <c r="B382" s="53"/>
      <c r="C382" s="72"/>
      <c r="D382" s="76" t="s">
        <v>1160</v>
      </c>
      <c r="E382" s="56"/>
      <c r="F382" s="57">
        <v>1</v>
      </c>
      <c r="G382" s="57">
        <v>8.11</v>
      </c>
      <c r="H382" s="57"/>
      <c r="I382" s="57">
        <v>2.5</v>
      </c>
      <c r="J382" s="57"/>
      <c r="K382" s="57">
        <f t="shared" si="48"/>
        <v>20.274999999999999</v>
      </c>
      <c r="L382" s="57"/>
      <c r="M382" s="58"/>
      <c r="N382" s="59"/>
      <c r="O382" s="73"/>
    </row>
    <row r="383" spans="1:16" s="8" customFormat="1" x14ac:dyDescent="0.3">
      <c r="A383" s="52">
        <v>10626</v>
      </c>
      <c r="B383" s="53" t="s">
        <v>21</v>
      </c>
      <c r="C383" s="54" t="s">
        <v>1172</v>
      </c>
      <c r="D383" s="55" t="s">
        <v>74</v>
      </c>
      <c r="E383" s="63"/>
      <c r="F383" s="57"/>
      <c r="G383" s="57"/>
      <c r="H383" s="57"/>
      <c r="I383" s="57"/>
      <c r="J383" s="57"/>
      <c r="K383" s="57"/>
      <c r="L383" s="57"/>
      <c r="M383" s="66"/>
      <c r="N383" s="67"/>
      <c r="O383" s="67"/>
    </row>
    <row r="384" spans="1:16" s="8" customFormat="1" ht="115.2" x14ac:dyDescent="0.3">
      <c r="A384" s="52">
        <v>10644</v>
      </c>
      <c r="B384" s="53"/>
      <c r="C384" s="72"/>
      <c r="D384" s="75" t="s">
        <v>83</v>
      </c>
      <c r="E384" s="63" t="s">
        <v>84</v>
      </c>
      <c r="F384" s="57"/>
      <c r="G384" s="57"/>
      <c r="H384" s="57"/>
      <c r="I384" s="57"/>
      <c r="J384" s="57"/>
      <c r="K384" s="57"/>
      <c r="L384" s="57">
        <f>SUM(K385:K391)</f>
        <v>207.65630000000002</v>
      </c>
      <c r="M384" s="58">
        <v>207.65600000000001</v>
      </c>
      <c r="N384" s="59"/>
      <c r="O384" s="73">
        <f>+ROUND(M384*N384,2)</f>
        <v>0</v>
      </c>
    </row>
    <row r="385" spans="1:15" s="8" customFormat="1" x14ac:dyDescent="0.3">
      <c r="A385" s="52">
        <v>10645</v>
      </c>
      <c r="B385" s="53"/>
      <c r="C385" s="72"/>
      <c r="D385" s="74" t="s">
        <v>1151</v>
      </c>
      <c r="E385" s="56"/>
      <c r="F385" s="57">
        <v>2</v>
      </c>
      <c r="G385" s="57">
        <v>8.2620000000000005</v>
      </c>
      <c r="H385" s="57"/>
      <c r="I385" s="57">
        <v>0.2</v>
      </c>
      <c r="J385" s="57"/>
      <c r="K385" s="57">
        <f>PRODUCT(F385:I385)</f>
        <v>3.3048000000000002</v>
      </c>
      <c r="L385" s="57"/>
      <c r="M385" s="58"/>
      <c r="N385" s="59"/>
      <c r="O385" s="73"/>
    </row>
    <row r="386" spans="1:15" s="8" customFormat="1" x14ac:dyDescent="0.3">
      <c r="A386" s="52">
        <v>10646</v>
      </c>
      <c r="B386" s="53"/>
      <c r="C386" s="72"/>
      <c r="D386" s="74" t="s">
        <v>1152</v>
      </c>
      <c r="E386" s="56"/>
      <c r="F386" s="57"/>
      <c r="G386" s="57"/>
      <c r="H386" s="57"/>
      <c r="I386" s="57"/>
      <c r="J386" s="57"/>
      <c r="K386" s="57">
        <f>SUM(J387:J388)</f>
        <v>118.2131</v>
      </c>
      <c r="L386" s="57"/>
      <c r="M386" s="58"/>
      <c r="N386" s="59"/>
      <c r="O386" s="73"/>
    </row>
    <row r="387" spans="1:15" s="8" customFormat="1" x14ac:dyDescent="0.3">
      <c r="A387" s="52">
        <v>10647</v>
      </c>
      <c r="B387" s="53"/>
      <c r="C387" s="72"/>
      <c r="D387" s="74"/>
      <c r="E387" s="56"/>
      <c r="F387" s="57">
        <v>1</v>
      </c>
      <c r="G387" s="57">
        <v>26.013999999999999</v>
      </c>
      <c r="H387" s="57"/>
      <c r="I387" s="57">
        <v>2.2999999999999998</v>
      </c>
      <c r="J387" s="57">
        <f>PRODUCT(F387:I387)</f>
        <v>59.832199999999993</v>
      </c>
      <c r="K387" s="57"/>
      <c r="L387" s="57"/>
      <c r="M387" s="58"/>
      <c r="N387" s="59"/>
      <c r="O387" s="73"/>
    </row>
    <row r="388" spans="1:15" s="8" customFormat="1" x14ac:dyDescent="0.3">
      <c r="A388" s="52">
        <v>10648</v>
      </c>
      <c r="B388" s="53"/>
      <c r="C388" s="72"/>
      <c r="D388" s="74"/>
      <c r="E388" s="56"/>
      <c r="F388" s="57">
        <v>1</v>
      </c>
      <c r="G388" s="57">
        <v>25.382999999999999</v>
      </c>
      <c r="H388" s="57"/>
      <c r="I388" s="57">
        <v>2.2999999999999998</v>
      </c>
      <c r="J388" s="57">
        <f>PRODUCT(F388:I388)</f>
        <v>58.380899999999997</v>
      </c>
      <c r="K388" s="57"/>
      <c r="L388" s="57"/>
      <c r="M388" s="58"/>
      <c r="N388" s="59"/>
      <c r="O388" s="73"/>
    </row>
    <row r="389" spans="1:15" s="8" customFormat="1" x14ac:dyDescent="0.3">
      <c r="A389" s="52">
        <v>10649</v>
      </c>
      <c r="B389" s="53"/>
      <c r="C389" s="72"/>
      <c r="D389" s="76" t="s">
        <v>1138</v>
      </c>
      <c r="E389" s="56"/>
      <c r="F389" s="57">
        <v>1</v>
      </c>
      <c r="G389" s="57">
        <f>12.338+6.279+2</f>
        <v>20.616999999999997</v>
      </c>
      <c r="H389" s="57"/>
      <c r="I389" s="57">
        <v>2.1</v>
      </c>
      <c r="J389" s="57"/>
      <c r="K389" s="57">
        <f t="shared" ref="K389:K391" si="49">PRODUCT(F389:I389)</f>
        <v>43.295699999999997</v>
      </c>
      <c r="L389" s="57"/>
      <c r="M389" s="58"/>
      <c r="N389" s="59"/>
      <c r="O389" s="73"/>
    </row>
    <row r="390" spans="1:15" s="8" customFormat="1" x14ac:dyDescent="0.3">
      <c r="A390" s="52">
        <v>10650</v>
      </c>
      <c r="B390" s="53"/>
      <c r="C390" s="72"/>
      <c r="D390" s="76" t="s">
        <v>1156</v>
      </c>
      <c r="E390" s="56"/>
      <c r="F390" s="57">
        <v>1</v>
      </c>
      <c r="G390" s="57">
        <v>17.247</v>
      </c>
      <c r="H390" s="57"/>
      <c r="I390" s="57">
        <v>2.1</v>
      </c>
      <c r="J390" s="57"/>
      <c r="K390" s="57">
        <f t="shared" si="49"/>
        <v>36.218699999999998</v>
      </c>
      <c r="L390" s="57"/>
      <c r="M390" s="58"/>
      <c r="N390" s="59"/>
      <c r="O390" s="73"/>
    </row>
    <row r="391" spans="1:15" s="8" customFormat="1" x14ac:dyDescent="0.3">
      <c r="A391" s="52">
        <v>10651</v>
      </c>
      <c r="B391" s="53"/>
      <c r="C391" s="72"/>
      <c r="D391" s="76" t="s">
        <v>1157</v>
      </c>
      <c r="E391" s="56"/>
      <c r="F391" s="57">
        <v>2</v>
      </c>
      <c r="G391" s="57">
        <v>1.44</v>
      </c>
      <c r="H391" s="57"/>
      <c r="I391" s="57">
        <v>2.2999999999999998</v>
      </c>
      <c r="J391" s="57"/>
      <c r="K391" s="57">
        <f t="shared" si="49"/>
        <v>6.6239999999999997</v>
      </c>
      <c r="L391" s="57"/>
      <c r="M391" s="58"/>
      <c r="N391" s="59"/>
      <c r="O391" s="73"/>
    </row>
    <row r="392" spans="1:15" s="8" customFormat="1" ht="115.2" x14ac:dyDescent="0.3">
      <c r="A392" s="52">
        <v>10652</v>
      </c>
      <c r="B392" s="53"/>
      <c r="C392" s="72"/>
      <c r="D392" s="75" t="s">
        <v>690</v>
      </c>
      <c r="E392" s="63" t="s">
        <v>84</v>
      </c>
      <c r="F392" s="57"/>
      <c r="G392" s="57"/>
      <c r="H392" s="57"/>
      <c r="I392" s="57"/>
      <c r="J392" s="57"/>
      <c r="K392" s="57"/>
      <c r="L392" s="57">
        <f>K393</f>
        <v>22.152999999999999</v>
      </c>
      <c r="M392" s="58">
        <v>22.152999999999999</v>
      </c>
      <c r="N392" s="59"/>
      <c r="O392" s="73">
        <f>+ROUND(M392*N392,2)</f>
        <v>0</v>
      </c>
    </row>
    <row r="393" spans="1:15" s="8" customFormat="1" x14ac:dyDescent="0.3">
      <c r="A393" s="52">
        <v>10653</v>
      </c>
      <c r="B393" s="53"/>
      <c r="C393" s="72"/>
      <c r="D393" s="76" t="s">
        <v>1177</v>
      </c>
      <c r="E393" s="63"/>
      <c r="F393" s="57">
        <v>1</v>
      </c>
      <c r="G393" s="57">
        <v>22.152999999999999</v>
      </c>
      <c r="H393" s="57"/>
      <c r="I393" s="57"/>
      <c r="J393" s="57"/>
      <c r="K393" s="57">
        <f>PRODUCT(F393:I393)</f>
        <v>22.152999999999999</v>
      </c>
      <c r="L393" s="57"/>
      <c r="M393" s="58"/>
      <c r="N393" s="59"/>
      <c r="O393" s="73"/>
    </row>
    <row r="394" spans="1:15" s="8" customFormat="1" x14ac:dyDescent="0.3">
      <c r="A394" s="52">
        <v>10692</v>
      </c>
      <c r="B394" s="53" t="s">
        <v>21</v>
      </c>
      <c r="C394" s="54" t="s">
        <v>1213</v>
      </c>
      <c r="D394" s="55" t="s">
        <v>1214</v>
      </c>
      <c r="E394" s="56"/>
      <c r="F394" s="57"/>
      <c r="G394" s="57"/>
      <c r="H394" s="57"/>
      <c r="I394" s="57"/>
      <c r="J394" s="57"/>
      <c r="K394" s="57"/>
      <c r="L394" s="57"/>
      <c r="M394" s="58"/>
      <c r="N394" s="59"/>
      <c r="O394" s="73"/>
    </row>
    <row r="395" spans="1:15" s="8" customFormat="1" ht="78.75" customHeight="1" x14ac:dyDescent="0.3">
      <c r="A395" s="52">
        <v>10693</v>
      </c>
      <c r="B395" s="53" t="s">
        <v>21</v>
      </c>
      <c r="C395" s="72" t="s">
        <v>1215</v>
      </c>
      <c r="D395" s="60" t="s">
        <v>1216</v>
      </c>
      <c r="E395" s="63" t="s">
        <v>89</v>
      </c>
      <c r="F395" s="57"/>
      <c r="G395" s="57"/>
      <c r="H395" s="57"/>
      <c r="I395" s="57"/>
      <c r="J395" s="57"/>
      <c r="K395" s="57"/>
      <c r="L395" s="57">
        <f>K396</f>
        <v>1</v>
      </c>
      <c r="M395" s="58">
        <v>1</v>
      </c>
      <c r="N395" s="59"/>
      <c r="O395" s="73">
        <f t="shared" ref="O395" si="50">+ROUND(M395*N395,2)</f>
        <v>0</v>
      </c>
    </row>
    <row r="396" spans="1:15" s="8" customFormat="1" ht="15" customHeight="1" x14ac:dyDescent="0.3">
      <c r="A396" s="52">
        <v>10694</v>
      </c>
      <c r="B396" s="53"/>
      <c r="C396" s="72"/>
      <c r="D396" s="76" t="s">
        <v>1168</v>
      </c>
      <c r="E396" s="63"/>
      <c r="F396" s="57">
        <v>1</v>
      </c>
      <c r="G396" s="57"/>
      <c r="H396" s="57"/>
      <c r="I396" s="57"/>
      <c r="J396" s="57"/>
      <c r="K396" s="57">
        <f>PRODUCT(F396:I396)</f>
        <v>1</v>
      </c>
      <c r="L396" s="57"/>
      <c r="M396" s="58"/>
      <c r="N396" s="59"/>
      <c r="O396" s="73"/>
    </row>
    <row r="397" spans="1:15" s="8" customFormat="1" x14ac:dyDescent="0.3">
      <c r="A397" s="52">
        <v>10695</v>
      </c>
      <c r="B397" s="53" t="s">
        <v>21</v>
      </c>
      <c r="C397" s="54" t="s">
        <v>1217</v>
      </c>
      <c r="D397" s="55" t="s">
        <v>1218</v>
      </c>
      <c r="E397" s="56"/>
      <c r="F397" s="70"/>
      <c r="G397" s="70"/>
      <c r="H397" s="70"/>
      <c r="I397" s="70"/>
      <c r="J397" s="70"/>
      <c r="K397" s="70"/>
      <c r="L397" s="70"/>
      <c r="M397" s="58"/>
      <c r="N397" s="59"/>
      <c r="O397" s="59"/>
    </row>
    <row r="398" spans="1:15" s="8" customFormat="1" x14ac:dyDescent="0.3">
      <c r="A398" s="52">
        <v>10704</v>
      </c>
      <c r="B398" s="53" t="s">
        <v>21</v>
      </c>
      <c r="C398" s="54" t="s">
        <v>1229</v>
      </c>
      <c r="D398" s="97" t="s">
        <v>55</v>
      </c>
      <c r="E398" s="93"/>
      <c r="F398" s="94"/>
      <c r="G398" s="95"/>
      <c r="H398" s="95"/>
      <c r="I398" s="95"/>
      <c r="J398" s="95"/>
      <c r="K398" s="95"/>
      <c r="L398" s="95"/>
      <c r="M398" s="58"/>
      <c r="N398" s="59"/>
      <c r="O398" s="59"/>
    </row>
    <row r="399" spans="1:15" s="8" customFormat="1" x14ac:dyDescent="0.3">
      <c r="A399" s="52">
        <v>10721</v>
      </c>
      <c r="B399" s="53" t="s">
        <v>21</v>
      </c>
      <c r="C399" s="54" t="s">
        <v>1247</v>
      </c>
      <c r="D399" s="55" t="s">
        <v>74</v>
      </c>
      <c r="E399" s="56"/>
      <c r="F399" s="57"/>
      <c r="G399" s="57"/>
      <c r="H399" s="57"/>
      <c r="I399" s="57"/>
      <c r="J399" s="57"/>
      <c r="K399" s="57"/>
      <c r="L399" s="57"/>
      <c r="M399" s="58"/>
      <c r="N399" s="59"/>
      <c r="O399" s="73"/>
    </row>
    <row r="400" spans="1:15" s="8" customFormat="1" ht="115.2" x14ac:dyDescent="0.3">
      <c r="A400" s="52">
        <v>10724</v>
      </c>
      <c r="B400" s="53"/>
      <c r="C400" s="72"/>
      <c r="D400" s="75" t="s">
        <v>83</v>
      </c>
      <c r="E400" s="63" t="s">
        <v>84</v>
      </c>
      <c r="F400" s="57"/>
      <c r="G400" s="57"/>
      <c r="H400" s="57"/>
      <c r="I400" s="57"/>
      <c r="J400" s="57"/>
      <c r="K400" s="57"/>
      <c r="L400" s="57">
        <f>SUM(K401:K401)</f>
        <v>48.256</v>
      </c>
      <c r="M400" s="58">
        <v>48.256</v>
      </c>
      <c r="N400" s="59"/>
      <c r="O400" s="73">
        <f>+ROUND(M400*N400,2)</f>
        <v>0</v>
      </c>
    </row>
    <row r="401" spans="1:15" s="8" customFormat="1" x14ac:dyDescent="0.3">
      <c r="A401" s="52">
        <v>10725</v>
      </c>
      <c r="B401" s="53"/>
      <c r="C401" s="72"/>
      <c r="D401" s="74" t="s">
        <v>1251</v>
      </c>
      <c r="E401" s="56"/>
      <c r="F401" s="57">
        <v>1</v>
      </c>
      <c r="G401" s="57">
        <f>36.635+(2.3+3.171+1.6+2.1+2.45)</f>
        <v>48.256</v>
      </c>
      <c r="H401" s="57"/>
      <c r="I401" s="57"/>
      <c r="J401" s="57">
        <f t="shared" ref="J401" si="51">PRODUCT(F401:I401)</f>
        <v>48.256</v>
      </c>
      <c r="K401" s="57">
        <f>PRODUCT(F401:I401)</f>
        <v>48.256</v>
      </c>
      <c r="L401" s="57"/>
      <c r="M401" s="58"/>
      <c r="N401" s="59"/>
      <c r="O401" s="73"/>
    </row>
    <row r="402" spans="1:15" s="8" customFormat="1" ht="115.2" x14ac:dyDescent="0.3">
      <c r="A402" s="52">
        <v>10726</v>
      </c>
      <c r="B402" s="53"/>
      <c r="C402" s="72"/>
      <c r="D402" s="75" t="s">
        <v>690</v>
      </c>
      <c r="E402" s="63" t="s">
        <v>84</v>
      </c>
      <c r="F402" s="57"/>
      <c r="G402" s="57"/>
      <c r="H402" s="57"/>
      <c r="I402" s="57"/>
      <c r="J402" s="57"/>
      <c r="K402" s="57"/>
      <c r="L402" s="57">
        <f>K403</f>
        <v>28.878</v>
      </c>
      <c r="M402" s="58">
        <v>28.878</v>
      </c>
      <c r="N402" s="59"/>
      <c r="O402" s="73">
        <f>+ROUND(M402*N402,2)</f>
        <v>0</v>
      </c>
    </row>
    <row r="403" spans="1:15" s="8" customFormat="1" x14ac:dyDescent="0.3">
      <c r="A403" s="52">
        <v>10727</v>
      </c>
      <c r="B403" s="53"/>
      <c r="C403" s="72"/>
      <c r="D403" s="76" t="s">
        <v>1252</v>
      </c>
      <c r="E403" s="63"/>
      <c r="F403" s="57">
        <v>1</v>
      </c>
      <c r="G403" s="57">
        <v>28.878</v>
      </c>
      <c r="H403" s="57"/>
      <c r="I403" s="57"/>
      <c r="J403" s="57"/>
      <c r="K403" s="57">
        <f>PRODUCT(F403:I403)</f>
        <v>28.878</v>
      </c>
      <c r="L403" s="57"/>
      <c r="M403" s="58"/>
      <c r="N403" s="59"/>
      <c r="O403" s="73"/>
    </row>
    <row r="404" spans="1:15" s="8" customFormat="1" x14ac:dyDescent="0.3">
      <c r="A404" s="52">
        <v>10751</v>
      </c>
      <c r="B404" s="53" t="s">
        <v>21</v>
      </c>
      <c r="C404" s="90" t="s">
        <v>1276</v>
      </c>
      <c r="D404" s="55" t="s">
        <v>1277</v>
      </c>
      <c r="E404" s="56"/>
      <c r="F404" s="64"/>
      <c r="G404" s="64"/>
      <c r="H404" s="64"/>
      <c r="I404" s="64"/>
      <c r="J404" s="64"/>
      <c r="K404" s="65">
        <f>SUM(O404:O438)</f>
        <v>0</v>
      </c>
      <c r="L404" s="64"/>
      <c r="M404" s="58"/>
      <c r="N404" s="59"/>
      <c r="O404" s="59"/>
    </row>
    <row r="405" spans="1:15" s="8" customFormat="1" x14ac:dyDescent="0.3">
      <c r="A405" s="52">
        <v>10752</v>
      </c>
      <c r="B405" s="53" t="s">
        <v>21</v>
      </c>
      <c r="C405" s="54" t="s">
        <v>1278</v>
      </c>
      <c r="D405" s="97" t="s">
        <v>55</v>
      </c>
      <c r="E405" s="93"/>
      <c r="F405" s="94"/>
      <c r="G405" s="95"/>
      <c r="H405" s="95"/>
      <c r="I405" s="95"/>
      <c r="J405" s="95"/>
      <c r="K405" s="95"/>
      <c r="L405" s="95"/>
      <c r="M405" s="58"/>
      <c r="N405" s="59"/>
      <c r="O405" s="73"/>
    </row>
    <row r="406" spans="1:15" s="8" customFormat="1" x14ac:dyDescent="0.3">
      <c r="A406" s="52">
        <v>10753</v>
      </c>
      <c r="B406" s="53" t="s">
        <v>21</v>
      </c>
      <c r="C406" s="54" t="s">
        <v>1279</v>
      </c>
      <c r="D406" s="55" t="s">
        <v>57</v>
      </c>
      <c r="E406" s="56"/>
      <c r="F406" s="57"/>
      <c r="G406" s="57"/>
      <c r="H406" s="57"/>
      <c r="I406" s="57"/>
      <c r="J406" s="57"/>
      <c r="K406" s="57"/>
      <c r="L406" s="57"/>
      <c r="M406" s="58"/>
      <c r="N406" s="59"/>
      <c r="O406" s="73"/>
    </row>
    <row r="407" spans="1:15" s="8" customFormat="1" ht="121.5" customHeight="1" collapsed="1" x14ac:dyDescent="0.3">
      <c r="A407" s="52">
        <v>10767</v>
      </c>
      <c r="B407" s="53" t="s">
        <v>21</v>
      </c>
      <c r="C407" s="72" t="s">
        <v>1290</v>
      </c>
      <c r="D407" s="75" t="s">
        <v>336</v>
      </c>
      <c r="E407" s="56" t="s">
        <v>36</v>
      </c>
      <c r="F407" s="57"/>
      <c r="G407" s="57"/>
      <c r="H407" s="57"/>
      <c r="I407" s="57"/>
      <c r="J407" s="57"/>
      <c r="K407" s="57"/>
      <c r="L407" s="57">
        <f>SUM(K408:K413)</f>
        <v>54.144999999999996</v>
      </c>
      <c r="M407" s="58">
        <v>54.144999999999996</v>
      </c>
      <c r="N407" s="59"/>
      <c r="O407" s="73">
        <f>+ROUND(M407*N407,2)</f>
        <v>0</v>
      </c>
    </row>
    <row r="408" spans="1:15" s="8" customFormat="1" x14ac:dyDescent="0.3">
      <c r="A408" s="52">
        <v>10768</v>
      </c>
      <c r="B408" s="53"/>
      <c r="C408" s="72"/>
      <c r="D408" s="76" t="s">
        <v>1291</v>
      </c>
      <c r="E408" s="56"/>
      <c r="F408" s="57">
        <v>2</v>
      </c>
      <c r="G408" s="57">
        <v>1.4</v>
      </c>
      <c r="H408" s="57"/>
      <c r="I408" s="57">
        <v>0.9</v>
      </c>
      <c r="J408" s="57">
        <f t="shared" ref="J408:J413" si="52">PRODUCT(F408:I408)</f>
        <v>2.52</v>
      </c>
      <c r="K408" s="57">
        <f>SUM(J408:J410)</f>
        <v>5.625</v>
      </c>
      <c r="L408" s="57"/>
      <c r="M408" s="58"/>
      <c r="N408" s="59"/>
      <c r="O408" s="73"/>
    </row>
    <row r="409" spans="1:15" s="8" customFormat="1" x14ac:dyDescent="0.3">
      <c r="A409" s="52">
        <v>10769</v>
      </c>
      <c r="B409" s="53"/>
      <c r="C409" s="72"/>
      <c r="D409" s="76"/>
      <c r="E409" s="56"/>
      <c r="F409" s="57">
        <v>1</v>
      </c>
      <c r="G409" s="57">
        <v>1.35</v>
      </c>
      <c r="H409" s="57"/>
      <c r="I409" s="57">
        <v>1.4</v>
      </c>
      <c r="J409" s="57">
        <f t="shared" si="52"/>
        <v>1.89</v>
      </c>
      <c r="K409" s="57"/>
      <c r="L409" s="57"/>
      <c r="M409" s="58"/>
      <c r="N409" s="59"/>
      <c r="O409" s="73"/>
    </row>
    <row r="410" spans="1:15" s="8" customFormat="1" x14ac:dyDescent="0.3">
      <c r="A410" s="52">
        <v>10770</v>
      </c>
      <c r="B410" s="53"/>
      <c r="C410" s="72"/>
      <c r="D410" s="76"/>
      <c r="E410" s="56"/>
      <c r="F410" s="57">
        <v>1</v>
      </c>
      <c r="G410" s="57">
        <v>1.35</v>
      </c>
      <c r="H410" s="57"/>
      <c r="I410" s="57">
        <v>0.9</v>
      </c>
      <c r="J410" s="57">
        <f t="shared" si="52"/>
        <v>1.2150000000000001</v>
      </c>
      <c r="K410" s="57"/>
      <c r="L410" s="57"/>
      <c r="M410" s="58"/>
      <c r="N410" s="59"/>
      <c r="O410" s="73"/>
    </row>
    <row r="411" spans="1:15" s="8" customFormat="1" x14ac:dyDescent="0.3">
      <c r="A411" s="52">
        <v>10771</v>
      </c>
      <c r="B411" s="53"/>
      <c r="C411" s="72"/>
      <c r="D411" s="76" t="s">
        <v>1285</v>
      </c>
      <c r="E411" s="56"/>
      <c r="F411" s="57">
        <v>2</v>
      </c>
      <c r="G411" s="57">
        <v>1.4</v>
      </c>
      <c r="H411" s="57"/>
      <c r="I411" s="57">
        <v>0.9</v>
      </c>
      <c r="J411" s="57">
        <f t="shared" si="52"/>
        <v>2.52</v>
      </c>
      <c r="K411" s="57">
        <f>SUM(J411:J413)</f>
        <v>48.519999999999996</v>
      </c>
      <c r="L411" s="57"/>
      <c r="M411" s="58"/>
      <c r="N411" s="59"/>
      <c r="O411" s="73"/>
    </row>
    <row r="412" spans="1:15" s="8" customFormat="1" x14ac:dyDescent="0.3">
      <c r="A412" s="52">
        <v>10772</v>
      </c>
      <c r="B412" s="53"/>
      <c r="C412" s="72"/>
      <c r="D412" s="76"/>
      <c r="E412" s="56"/>
      <c r="F412" s="57">
        <v>1</v>
      </c>
      <c r="G412" s="57">
        <v>20</v>
      </c>
      <c r="H412" s="57"/>
      <c r="I412" s="57">
        <v>1.4</v>
      </c>
      <c r="J412" s="57">
        <f t="shared" si="52"/>
        <v>28</v>
      </c>
      <c r="K412" s="57"/>
      <c r="L412" s="57"/>
      <c r="M412" s="58"/>
      <c r="N412" s="59"/>
      <c r="O412" s="73"/>
    </row>
    <row r="413" spans="1:15" s="8" customFormat="1" x14ac:dyDescent="0.3">
      <c r="A413" s="52">
        <v>10773</v>
      </c>
      <c r="B413" s="53"/>
      <c r="C413" s="72"/>
      <c r="D413" s="76"/>
      <c r="E413" s="56"/>
      <c r="F413" s="57">
        <v>1</v>
      </c>
      <c r="G413" s="57">
        <v>20</v>
      </c>
      <c r="H413" s="57"/>
      <c r="I413" s="57">
        <v>0.9</v>
      </c>
      <c r="J413" s="57">
        <f t="shared" si="52"/>
        <v>18</v>
      </c>
      <c r="K413" s="57"/>
      <c r="L413" s="57"/>
      <c r="M413" s="58"/>
      <c r="N413" s="59"/>
      <c r="O413" s="73"/>
    </row>
    <row r="414" spans="1:15" s="8" customFormat="1" ht="115.2" collapsed="1" x14ac:dyDescent="0.3">
      <c r="A414" s="52">
        <v>10774</v>
      </c>
      <c r="B414" s="53" t="s">
        <v>21</v>
      </c>
      <c r="C414" s="72" t="s">
        <v>1292</v>
      </c>
      <c r="D414" s="75" t="s">
        <v>483</v>
      </c>
      <c r="E414" s="56" t="s">
        <v>36</v>
      </c>
      <c r="F414" s="57"/>
      <c r="G414" s="57"/>
      <c r="H414" s="57"/>
      <c r="I414" s="57"/>
      <c r="J414" s="57"/>
      <c r="K414" s="57"/>
      <c r="L414" s="57">
        <f>SUM(J415:J416)</f>
        <v>19.215</v>
      </c>
      <c r="M414" s="58">
        <v>19.215</v>
      </c>
      <c r="N414" s="59"/>
      <c r="O414" s="73">
        <f>+ROUND(M414*N414,2)</f>
        <v>0</v>
      </c>
    </row>
    <row r="415" spans="1:15" s="8" customFormat="1" x14ac:dyDescent="0.3">
      <c r="A415" s="52">
        <v>10775</v>
      </c>
      <c r="B415" s="53"/>
      <c r="C415" s="72"/>
      <c r="D415" s="76" t="s">
        <v>1284</v>
      </c>
      <c r="E415" s="63"/>
      <c r="F415" s="57">
        <v>1</v>
      </c>
      <c r="G415" s="57">
        <v>1.2150000000000001</v>
      </c>
      <c r="H415" s="57"/>
      <c r="I415" s="57"/>
      <c r="J415" s="57">
        <f t="shared" ref="J415:J416" si="53">PRODUCT(F415:I415)</f>
        <v>1.2150000000000001</v>
      </c>
      <c r="K415" s="57"/>
      <c r="L415" s="57"/>
      <c r="M415" s="58"/>
      <c r="N415" s="59"/>
      <c r="O415" s="73"/>
    </row>
    <row r="416" spans="1:15" s="8" customFormat="1" x14ac:dyDescent="0.3">
      <c r="A416" s="52">
        <v>10776</v>
      </c>
      <c r="B416" s="53"/>
      <c r="C416" s="72"/>
      <c r="D416" s="76" t="s">
        <v>1285</v>
      </c>
      <c r="E416" s="63"/>
      <c r="F416" s="57">
        <v>1</v>
      </c>
      <c r="G416" s="57">
        <v>18</v>
      </c>
      <c r="H416" s="57"/>
      <c r="I416" s="57"/>
      <c r="J416" s="57">
        <f t="shared" si="53"/>
        <v>18</v>
      </c>
      <c r="K416" s="57"/>
      <c r="L416" s="57"/>
      <c r="M416" s="58"/>
      <c r="N416" s="59"/>
      <c r="O416" s="73"/>
    </row>
    <row r="417" spans="1:16" s="8" customFormat="1" x14ac:dyDescent="0.3">
      <c r="A417" s="52">
        <v>10780</v>
      </c>
      <c r="B417" s="53" t="s">
        <v>21</v>
      </c>
      <c r="C417" s="54" t="s">
        <v>1296</v>
      </c>
      <c r="D417" s="55" t="s">
        <v>74</v>
      </c>
      <c r="E417" s="56"/>
      <c r="F417" s="57"/>
      <c r="G417" s="57"/>
      <c r="H417" s="57"/>
      <c r="I417" s="57"/>
      <c r="J417" s="57"/>
      <c r="K417" s="57"/>
      <c r="L417" s="57"/>
      <c r="M417" s="58"/>
      <c r="N417" s="59"/>
      <c r="O417" s="73"/>
    </row>
    <row r="418" spans="1:16" s="8" customFormat="1" ht="115.2" collapsed="1" x14ac:dyDescent="0.3">
      <c r="A418" s="52">
        <v>10782</v>
      </c>
      <c r="B418" s="53" t="s">
        <v>21</v>
      </c>
      <c r="C418" s="72" t="s">
        <v>1298</v>
      </c>
      <c r="D418" s="75" t="s">
        <v>397</v>
      </c>
      <c r="E418" s="63" t="s">
        <v>36</v>
      </c>
      <c r="F418" s="57"/>
      <c r="G418" s="57"/>
      <c r="H418" s="57"/>
      <c r="I418" s="57"/>
      <c r="J418" s="57"/>
      <c r="K418" s="57"/>
      <c r="L418" s="57">
        <f>SUM(J419:J420)</f>
        <v>25.143749999999997</v>
      </c>
      <c r="M418" s="58">
        <v>25.143749999999997</v>
      </c>
      <c r="N418" s="59"/>
      <c r="O418" s="73">
        <f>+ROUND(M418*N418,2)</f>
        <v>0</v>
      </c>
    </row>
    <row r="419" spans="1:16" s="8" customFormat="1" x14ac:dyDescent="0.3">
      <c r="A419" s="52">
        <v>10783</v>
      </c>
      <c r="B419" s="53"/>
      <c r="C419" s="72"/>
      <c r="D419" s="76" t="s">
        <v>1091</v>
      </c>
      <c r="E419" s="56"/>
      <c r="F419" s="57">
        <v>3</v>
      </c>
      <c r="G419" s="57">
        <v>18.75</v>
      </c>
      <c r="H419" s="57"/>
      <c r="I419" s="57">
        <v>0.3</v>
      </c>
      <c r="J419" s="57">
        <f t="shared" ref="J419:J420" si="54">PRODUCT(F419:I419)</f>
        <v>16.875</v>
      </c>
      <c r="K419" s="57"/>
      <c r="L419" s="57"/>
      <c r="M419" s="58"/>
      <c r="N419" s="59"/>
      <c r="O419" s="73"/>
    </row>
    <row r="420" spans="1:16" s="8" customFormat="1" x14ac:dyDescent="0.3">
      <c r="A420" s="52">
        <v>10784</v>
      </c>
      <c r="B420" s="53"/>
      <c r="C420" s="72"/>
      <c r="D420" s="76" t="s">
        <v>1299</v>
      </c>
      <c r="E420" s="56"/>
      <c r="F420" s="57">
        <v>3</v>
      </c>
      <c r="G420" s="57">
        <v>18.75</v>
      </c>
      <c r="H420" s="57"/>
      <c r="I420" s="57">
        <v>0.14699999999999999</v>
      </c>
      <c r="J420" s="57">
        <f t="shared" si="54"/>
        <v>8.2687499999999989</v>
      </c>
      <c r="K420" s="57"/>
      <c r="L420" s="57"/>
      <c r="M420" s="58"/>
      <c r="N420" s="59"/>
      <c r="O420" s="73"/>
    </row>
    <row r="421" spans="1:16" s="8" customFormat="1" ht="115.2" x14ac:dyDescent="0.3">
      <c r="A421" s="52">
        <v>10788</v>
      </c>
      <c r="B421" s="53" t="s">
        <v>21</v>
      </c>
      <c r="C421" s="72" t="s">
        <v>1303</v>
      </c>
      <c r="D421" s="75" t="s">
        <v>1023</v>
      </c>
      <c r="E421" s="63" t="s">
        <v>84</v>
      </c>
      <c r="F421" s="57">
        <v>1</v>
      </c>
      <c r="G421" s="57">
        <v>6.9109999999999996</v>
      </c>
      <c r="H421" s="57"/>
      <c r="I421" s="57"/>
      <c r="J421" s="57">
        <f t="shared" ref="J421" si="55">PRODUCT(F421:I421)</f>
        <v>6.9109999999999996</v>
      </c>
      <c r="K421" s="57"/>
      <c r="L421" s="57">
        <f>+J421</f>
        <v>6.9109999999999996</v>
      </c>
      <c r="M421" s="58">
        <v>6.9109999999999996</v>
      </c>
      <c r="N421" s="59"/>
      <c r="O421" s="73">
        <f>+ROUND(M421*N421,2)</f>
        <v>0</v>
      </c>
    </row>
    <row r="422" spans="1:16" s="8" customFormat="1" x14ac:dyDescent="0.3">
      <c r="A422" s="52">
        <v>10803</v>
      </c>
      <c r="B422" s="53" t="s">
        <v>21</v>
      </c>
      <c r="C422" s="61" t="s">
        <v>1334</v>
      </c>
      <c r="D422" s="62" t="s">
        <v>1335</v>
      </c>
      <c r="E422" s="63"/>
      <c r="F422" s="86"/>
      <c r="G422" s="64"/>
      <c r="H422" s="64"/>
      <c r="I422" s="64"/>
      <c r="J422" s="64"/>
      <c r="K422" s="65">
        <f>SUM(O422:O594)</f>
        <v>0</v>
      </c>
      <c r="L422" s="64"/>
      <c r="M422" s="66"/>
      <c r="N422" s="67"/>
      <c r="O422" s="67"/>
      <c r="P422" s="112"/>
    </row>
    <row r="423" spans="1:16" s="8" customFormat="1" x14ac:dyDescent="0.3">
      <c r="A423" s="52">
        <v>10804</v>
      </c>
      <c r="B423" s="53" t="s">
        <v>21</v>
      </c>
      <c r="C423" s="54" t="s">
        <v>1336</v>
      </c>
      <c r="D423" s="55" t="s">
        <v>1337</v>
      </c>
      <c r="E423" s="96"/>
      <c r="F423" s="98"/>
      <c r="G423" s="57"/>
      <c r="H423" s="57"/>
      <c r="I423" s="57"/>
      <c r="J423" s="57"/>
      <c r="K423" s="57"/>
      <c r="L423" s="57"/>
      <c r="M423" s="58"/>
      <c r="N423" s="59"/>
      <c r="O423" s="59"/>
    </row>
    <row r="424" spans="1:16" s="8" customFormat="1" x14ac:dyDescent="0.3">
      <c r="A424" s="52">
        <v>10805</v>
      </c>
      <c r="B424" s="53" t="s">
        <v>21</v>
      </c>
      <c r="C424" s="54" t="s">
        <v>1338</v>
      </c>
      <c r="D424" s="55" t="s">
        <v>1070</v>
      </c>
      <c r="E424" s="96"/>
      <c r="F424" s="98"/>
      <c r="G424" s="57"/>
      <c r="H424" s="57"/>
      <c r="I424" s="57"/>
      <c r="J424" s="57"/>
      <c r="K424" s="57"/>
      <c r="L424" s="57"/>
      <c r="M424" s="58"/>
      <c r="N424" s="59"/>
      <c r="O424" s="59"/>
    </row>
    <row r="425" spans="1:16" s="8" customFormat="1" x14ac:dyDescent="0.3">
      <c r="A425" s="52">
        <v>10815</v>
      </c>
      <c r="B425" s="53"/>
      <c r="C425" s="54" t="s">
        <v>1342</v>
      </c>
      <c r="D425" s="55" t="s">
        <v>55</v>
      </c>
      <c r="E425" s="63"/>
      <c r="F425" s="57"/>
      <c r="G425" s="57"/>
      <c r="H425" s="57"/>
      <c r="I425" s="57"/>
      <c r="J425" s="57"/>
      <c r="K425" s="57"/>
      <c r="L425" s="57"/>
      <c r="M425" s="58"/>
      <c r="N425" s="59"/>
      <c r="O425" s="73"/>
    </row>
    <row r="426" spans="1:16" s="8" customFormat="1" x14ac:dyDescent="0.3">
      <c r="A426" s="52">
        <v>10821</v>
      </c>
      <c r="B426" s="53"/>
      <c r="C426" s="72"/>
      <c r="D426" s="55" t="s">
        <v>74</v>
      </c>
      <c r="E426" s="63"/>
      <c r="F426" s="57"/>
      <c r="G426" s="57"/>
      <c r="H426" s="57"/>
      <c r="I426" s="57"/>
      <c r="J426" s="57"/>
      <c r="K426" s="57"/>
      <c r="L426" s="57"/>
      <c r="M426" s="66"/>
      <c r="N426" s="67"/>
      <c r="O426" s="67"/>
    </row>
    <row r="427" spans="1:16" s="8" customFormat="1" ht="115.2" x14ac:dyDescent="0.3">
      <c r="A427" s="52">
        <v>10826</v>
      </c>
      <c r="B427" s="53"/>
      <c r="C427" s="72"/>
      <c r="D427" s="75" t="s">
        <v>1093</v>
      </c>
      <c r="E427" s="63" t="s">
        <v>36</v>
      </c>
      <c r="F427" s="57"/>
      <c r="G427" s="57"/>
      <c r="H427" s="57"/>
      <c r="I427" s="57"/>
      <c r="J427" s="57"/>
      <c r="K427" s="57">
        <f>SUM(J428:J431)</f>
        <v>20.767499999999998</v>
      </c>
      <c r="L427" s="57">
        <f>K427</f>
        <v>20.767499999999998</v>
      </c>
      <c r="M427" s="58">
        <v>20.768000000000001</v>
      </c>
      <c r="N427" s="59"/>
      <c r="O427" s="73">
        <f>+ROUND(M427*N427,2)</f>
        <v>0</v>
      </c>
    </row>
    <row r="428" spans="1:16" s="8" customFormat="1" x14ac:dyDescent="0.3">
      <c r="A428" s="52">
        <v>10827</v>
      </c>
      <c r="B428" s="53"/>
      <c r="C428" s="72"/>
      <c r="D428" s="76" t="s">
        <v>394</v>
      </c>
      <c r="E428" s="63"/>
      <c r="F428" s="57">
        <v>1</v>
      </c>
      <c r="G428" s="57">
        <v>1.45</v>
      </c>
      <c r="H428" s="57">
        <v>1.45</v>
      </c>
      <c r="I428" s="57"/>
      <c r="J428" s="57">
        <f>PRODUCT(F428:I428)</f>
        <v>2.1025</v>
      </c>
      <c r="K428" s="57"/>
      <c r="L428" s="57"/>
      <c r="M428" s="58"/>
      <c r="N428" s="59"/>
      <c r="O428" s="73"/>
    </row>
    <row r="429" spans="1:16" s="8" customFormat="1" x14ac:dyDescent="0.3">
      <c r="A429" s="52">
        <v>10828</v>
      </c>
      <c r="B429" s="53"/>
      <c r="C429" s="72"/>
      <c r="D429" s="76" t="s">
        <v>394</v>
      </c>
      <c r="E429" s="63"/>
      <c r="F429" s="57">
        <v>1</v>
      </c>
      <c r="G429" s="57">
        <v>1.75</v>
      </c>
      <c r="H429" s="57">
        <v>2.2999999999999998</v>
      </c>
      <c r="I429" s="57"/>
      <c r="J429" s="57">
        <f>PRODUCT(F429:I429)</f>
        <v>4.0249999999999995</v>
      </c>
      <c r="K429" s="57"/>
      <c r="L429" s="57"/>
      <c r="M429" s="58"/>
      <c r="N429" s="59"/>
      <c r="O429" s="73"/>
    </row>
    <row r="430" spans="1:16" s="8" customFormat="1" x14ac:dyDescent="0.3">
      <c r="A430" s="52">
        <v>10829</v>
      </c>
      <c r="B430" s="53"/>
      <c r="C430" s="72"/>
      <c r="D430" s="76" t="s">
        <v>393</v>
      </c>
      <c r="E430" s="56"/>
      <c r="F430" s="57">
        <f>10+10</f>
        <v>20</v>
      </c>
      <c r="G430" s="57">
        <v>1.45</v>
      </c>
      <c r="H430" s="57">
        <v>0.3</v>
      </c>
      <c r="I430" s="57"/>
      <c r="J430" s="57">
        <f>PRODUCT(F430:I430)</f>
        <v>8.6999999999999993</v>
      </c>
      <c r="K430" s="57"/>
      <c r="L430" s="57"/>
      <c r="M430" s="58"/>
      <c r="N430" s="59"/>
      <c r="O430" s="73"/>
    </row>
    <row r="431" spans="1:16" s="8" customFormat="1" x14ac:dyDescent="0.3">
      <c r="A431" s="52">
        <v>10830</v>
      </c>
      <c r="B431" s="53"/>
      <c r="C431" s="72"/>
      <c r="D431" s="76" t="s">
        <v>399</v>
      </c>
      <c r="E431" s="56"/>
      <c r="F431" s="57">
        <v>22</v>
      </c>
      <c r="G431" s="57">
        <v>1.5</v>
      </c>
      <c r="H431" s="57">
        <v>0.18</v>
      </c>
      <c r="I431" s="57"/>
      <c r="J431" s="57">
        <f t="shared" ref="J431" si="56">PRODUCT(F431:I431)</f>
        <v>5.9399999999999995</v>
      </c>
      <c r="K431" s="57"/>
      <c r="L431" s="57"/>
      <c r="M431" s="58"/>
      <c r="N431" s="59"/>
      <c r="O431" s="73"/>
    </row>
    <row r="432" spans="1:16" s="8" customFormat="1" x14ac:dyDescent="0.3">
      <c r="A432" s="52">
        <v>10833</v>
      </c>
      <c r="B432" s="53"/>
      <c r="C432" s="54" t="s">
        <v>1347</v>
      </c>
      <c r="D432" s="55" t="s">
        <v>974</v>
      </c>
      <c r="E432" s="63"/>
      <c r="F432" s="57"/>
      <c r="G432" s="57"/>
      <c r="H432" s="57"/>
      <c r="I432" s="57"/>
      <c r="J432" s="57"/>
      <c r="K432" s="57"/>
      <c r="L432" s="57"/>
      <c r="M432" s="58"/>
      <c r="N432" s="59"/>
      <c r="O432" s="73"/>
    </row>
    <row r="433" spans="1:15" s="8" customFormat="1" x14ac:dyDescent="0.3">
      <c r="A433" s="52">
        <v>10858</v>
      </c>
      <c r="B433" s="53"/>
      <c r="C433" s="54" t="s">
        <v>1355</v>
      </c>
      <c r="D433" s="55" t="s">
        <v>55</v>
      </c>
      <c r="E433" s="63"/>
      <c r="F433" s="57"/>
      <c r="G433" s="57"/>
      <c r="H433" s="57"/>
      <c r="I433" s="57"/>
      <c r="J433" s="57"/>
      <c r="K433" s="57"/>
      <c r="L433" s="57"/>
      <c r="M433" s="58"/>
      <c r="N433" s="59"/>
      <c r="O433" s="73"/>
    </row>
    <row r="434" spans="1:15" s="8" customFormat="1" x14ac:dyDescent="0.3">
      <c r="A434" s="52">
        <v>10923</v>
      </c>
      <c r="B434" s="53"/>
      <c r="C434" s="72"/>
      <c r="D434" s="55" t="s">
        <v>74</v>
      </c>
      <c r="E434" s="63"/>
      <c r="F434" s="57"/>
      <c r="G434" s="57"/>
      <c r="H434" s="57"/>
      <c r="I434" s="57"/>
      <c r="J434" s="57"/>
      <c r="K434" s="57"/>
      <c r="L434" s="57"/>
      <c r="M434" s="66"/>
      <c r="N434" s="67"/>
      <c r="O434" s="67"/>
    </row>
    <row r="435" spans="1:15" s="8" customFormat="1" ht="72" x14ac:dyDescent="0.3">
      <c r="A435" s="52">
        <v>10933</v>
      </c>
      <c r="B435" s="53"/>
      <c r="C435" s="72"/>
      <c r="D435" s="75" t="s">
        <v>870</v>
      </c>
      <c r="E435" s="63" t="s">
        <v>36</v>
      </c>
      <c r="F435" s="57"/>
      <c r="G435" s="57"/>
      <c r="H435" s="57"/>
      <c r="I435" s="57"/>
      <c r="J435" s="57"/>
      <c r="K435" s="57"/>
      <c r="L435" s="57">
        <f>SUM(K436:K437)</f>
        <v>212.44900000000001</v>
      </c>
      <c r="M435" s="58">
        <v>212.44900000000001</v>
      </c>
      <c r="N435" s="59"/>
      <c r="O435" s="73">
        <f>+ROUND(M435*N435,2)</f>
        <v>0</v>
      </c>
    </row>
    <row r="436" spans="1:15" s="8" customFormat="1" collapsed="1" x14ac:dyDescent="0.3">
      <c r="A436" s="52">
        <v>10934</v>
      </c>
      <c r="B436" s="53"/>
      <c r="C436" s="72"/>
      <c r="D436" s="76" t="s">
        <v>1371</v>
      </c>
      <c r="E436" s="63"/>
      <c r="F436" s="57">
        <v>1</v>
      </c>
      <c r="G436" s="57">
        <f>212.449-G437</f>
        <v>209.471</v>
      </c>
      <c r="H436" s="57"/>
      <c r="I436" s="57"/>
      <c r="J436" s="57"/>
      <c r="K436" s="57">
        <f>PRODUCT(F436:I436)</f>
        <v>209.471</v>
      </c>
      <c r="L436" s="57"/>
      <c r="M436" s="58"/>
      <c r="N436" s="59"/>
      <c r="O436" s="73"/>
    </row>
    <row r="437" spans="1:15" s="8" customFormat="1" x14ac:dyDescent="0.3">
      <c r="A437" s="52">
        <v>10935</v>
      </c>
      <c r="B437" s="53"/>
      <c r="C437" s="72"/>
      <c r="D437" s="76" t="s">
        <v>1357</v>
      </c>
      <c r="E437" s="63"/>
      <c r="F437" s="57">
        <v>1</v>
      </c>
      <c r="G437" s="57">
        <v>2.9780000000000002</v>
      </c>
      <c r="H437" s="57"/>
      <c r="I437" s="57"/>
      <c r="J437" s="57"/>
      <c r="K437" s="57">
        <f>PRODUCT(F437:I437)</f>
        <v>2.9780000000000002</v>
      </c>
      <c r="L437" s="57"/>
      <c r="M437" s="58"/>
      <c r="N437" s="59"/>
      <c r="O437" s="73"/>
    </row>
    <row r="438" spans="1:15" s="8" customFormat="1" ht="115.2" x14ac:dyDescent="0.3">
      <c r="A438" s="52">
        <v>10941</v>
      </c>
      <c r="B438" s="53"/>
      <c r="C438" s="72"/>
      <c r="D438" s="75" t="s">
        <v>83</v>
      </c>
      <c r="E438" s="63" t="s">
        <v>84</v>
      </c>
      <c r="F438" s="57"/>
      <c r="G438" s="57"/>
      <c r="H438" s="57"/>
      <c r="I438" s="57"/>
      <c r="J438" s="57"/>
      <c r="K438" s="57"/>
      <c r="L438" s="57">
        <f>SUM(K439:K445)</f>
        <v>207.65630000000002</v>
      </c>
      <c r="M438" s="58">
        <v>207.65600000000001</v>
      </c>
      <c r="N438" s="59"/>
      <c r="O438" s="73">
        <f>+ROUND(M438*N438,2)</f>
        <v>0</v>
      </c>
    </row>
    <row r="439" spans="1:15" s="8" customFormat="1" collapsed="1" x14ac:dyDescent="0.3">
      <c r="A439" s="52">
        <v>10942</v>
      </c>
      <c r="B439" s="53"/>
      <c r="C439" s="72"/>
      <c r="D439" s="74" t="s">
        <v>1151</v>
      </c>
      <c r="E439" s="56"/>
      <c r="F439" s="57">
        <v>2</v>
      </c>
      <c r="G439" s="57">
        <v>8.2620000000000005</v>
      </c>
      <c r="H439" s="57"/>
      <c r="I439" s="57">
        <v>0.2</v>
      </c>
      <c r="J439" s="57"/>
      <c r="K439" s="57">
        <f>PRODUCT(F439:I439)</f>
        <v>3.3048000000000002</v>
      </c>
      <c r="L439" s="57"/>
      <c r="M439" s="58"/>
      <c r="N439" s="59"/>
      <c r="O439" s="73"/>
    </row>
    <row r="440" spans="1:15" s="8" customFormat="1" x14ac:dyDescent="0.3">
      <c r="A440" s="52">
        <v>10943</v>
      </c>
      <c r="B440" s="53"/>
      <c r="C440" s="72"/>
      <c r="D440" s="74" t="s">
        <v>1152</v>
      </c>
      <c r="E440" s="56"/>
      <c r="F440" s="57"/>
      <c r="G440" s="57"/>
      <c r="H440" s="57"/>
      <c r="I440" s="57"/>
      <c r="J440" s="57"/>
      <c r="K440" s="57">
        <f>SUM(J441:J442)</f>
        <v>118.2131</v>
      </c>
      <c r="L440" s="57"/>
      <c r="M440" s="58"/>
      <c r="N440" s="59"/>
      <c r="O440" s="73"/>
    </row>
    <row r="441" spans="1:15" s="8" customFormat="1" x14ac:dyDescent="0.3">
      <c r="A441" s="52">
        <v>10944</v>
      </c>
      <c r="B441" s="53"/>
      <c r="C441" s="72"/>
      <c r="D441" s="74"/>
      <c r="E441" s="56"/>
      <c r="F441" s="57">
        <v>1</v>
      </c>
      <c r="G441" s="57">
        <v>26.013999999999999</v>
      </c>
      <c r="H441" s="57"/>
      <c r="I441" s="57">
        <v>2.2999999999999998</v>
      </c>
      <c r="J441" s="57">
        <f>PRODUCT(F441:I441)</f>
        <v>59.832199999999993</v>
      </c>
      <c r="K441" s="57"/>
      <c r="L441" s="57"/>
      <c r="M441" s="58"/>
      <c r="N441" s="59"/>
      <c r="O441" s="73"/>
    </row>
    <row r="442" spans="1:15" s="8" customFormat="1" x14ac:dyDescent="0.3">
      <c r="A442" s="52">
        <v>10945</v>
      </c>
      <c r="B442" s="53"/>
      <c r="C442" s="72"/>
      <c r="D442" s="74"/>
      <c r="E442" s="56"/>
      <c r="F442" s="57">
        <v>1</v>
      </c>
      <c r="G442" s="57">
        <v>25.382999999999999</v>
      </c>
      <c r="H442" s="57"/>
      <c r="I442" s="57">
        <v>2.2999999999999998</v>
      </c>
      <c r="J442" s="57">
        <f>PRODUCT(F442:I442)</f>
        <v>58.380899999999997</v>
      </c>
      <c r="K442" s="57"/>
      <c r="L442" s="57"/>
      <c r="M442" s="58"/>
      <c r="N442" s="59"/>
      <c r="O442" s="73"/>
    </row>
    <row r="443" spans="1:15" s="8" customFormat="1" x14ac:dyDescent="0.3">
      <c r="A443" s="52">
        <v>10946</v>
      </c>
      <c r="B443" s="53"/>
      <c r="C443" s="72"/>
      <c r="D443" s="76" t="s">
        <v>1341</v>
      </c>
      <c r="E443" s="56"/>
      <c r="F443" s="57">
        <v>1</v>
      </c>
      <c r="G443" s="57">
        <f>12.338+6.279+2</f>
        <v>20.616999999999997</v>
      </c>
      <c r="H443" s="57"/>
      <c r="I443" s="57">
        <v>2.1</v>
      </c>
      <c r="J443" s="57"/>
      <c r="K443" s="57">
        <f t="shared" ref="K443:K445" si="57">PRODUCT(F443:I443)</f>
        <v>43.295699999999997</v>
      </c>
      <c r="L443" s="57"/>
      <c r="M443" s="58"/>
      <c r="N443" s="59"/>
      <c r="O443" s="73"/>
    </row>
    <row r="444" spans="1:15" s="8" customFormat="1" x14ac:dyDescent="0.3">
      <c r="A444" s="52">
        <v>10947</v>
      </c>
      <c r="B444" s="53"/>
      <c r="C444" s="72"/>
      <c r="D444" s="76" t="s">
        <v>1373</v>
      </c>
      <c r="E444" s="56"/>
      <c r="F444" s="57">
        <v>1</v>
      </c>
      <c r="G444" s="57">
        <v>17.247</v>
      </c>
      <c r="H444" s="57"/>
      <c r="I444" s="57">
        <v>2.1</v>
      </c>
      <c r="J444" s="57"/>
      <c r="K444" s="57">
        <f t="shared" si="57"/>
        <v>36.218699999999998</v>
      </c>
      <c r="L444" s="57"/>
      <c r="M444" s="58"/>
      <c r="N444" s="59"/>
      <c r="O444" s="73"/>
    </row>
    <row r="445" spans="1:15" s="8" customFormat="1" x14ac:dyDescent="0.3">
      <c r="A445" s="52">
        <v>10948</v>
      </c>
      <c r="B445" s="53"/>
      <c r="C445" s="72"/>
      <c r="D445" s="76" t="s">
        <v>1368</v>
      </c>
      <c r="E445" s="56"/>
      <c r="F445" s="57">
        <v>2</v>
      </c>
      <c r="G445" s="57">
        <v>1.44</v>
      </c>
      <c r="H445" s="57"/>
      <c r="I445" s="57">
        <v>2.2999999999999998</v>
      </c>
      <c r="J445" s="57"/>
      <c r="K445" s="57">
        <f t="shared" si="57"/>
        <v>6.6239999999999997</v>
      </c>
      <c r="L445" s="57"/>
      <c r="M445" s="58"/>
      <c r="N445" s="59"/>
      <c r="O445" s="73"/>
    </row>
    <row r="446" spans="1:15" s="8" customFormat="1" ht="115.2" x14ac:dyDescent="0.3">
      <c r="A446" s="52">
        <v>10949</v>
      </c>
      <c r="B446" s="53"/>
      <c r="C446" s="72"/>
      <c r="D446" s="75" t="s">
        <v>690</v>
      </c>
      <c r="E446" s="63" t="s">
        <v>84</v>
      </c>
      <c r="F446" s="57"/>
      <c r="G446" s="57"/>
      <c r="H446" s="57"/>
      <c r="I446" s="57"/>
      <c r="J446" s="57"/>
      <c r="K446" s="57"/>
      <c r="L446" s="57">
        <f>K447</f>
        <v>22.152999999999999</v>
      </c>
      <c r="M446" s="58">
        <v>22.152999999999999</v>
      </c>
      <c r="N446" s="59"/>
      <c r="O446" s="73">
        <f>+ROUND(M446*N446,2)</f>
        <v>0</v>
      </c>
    </row>
    <row r="447" spans="1:15" s="8" customFormat="1" x14ac:dyDescent="0.3">
      <c r="A447" s="52">
        <v>10950</v>
      </c>
      <c r="B447" s="53"/>
      <c r="C447" s="72"/>
      <c r="D447" s="76" t="s">
        <v>1374</v>
      </c>
      <c r="E447" s="63"/>
      <c r="F447" s="57">
        <v>1</v>
      </c>
      <c r="G447" s="57">
        <v>22.152999999999999</v>
      </c>
      <c r="H447" s="57"/>
      <c r="I447" s="57"/>
      <c r="J447" s="57"/>
      <c r="K447" s="57">
        <f>PRODUCT(F447:I447)</f>
        <v>22.152999999999999</v>
      </c>
      <c r="L447" s="57"/>
      <c r="M447" s="58"/>
      <c r="N447" s="59"/>
      <c r="O447" s="73"/>
    </row>
    <row r="448" spans="1:15" s="8" customFormat="1" x14ac:dyDescent="0.3">
      <c r="A448" s="52">
        <v>10990</v>
      </c>
      <c r="B448" s="53" t="s">
        <v>21</v>
      </c>
      <c r="C448" s="72" t="s">
        <v>1432</v>
      </c>
      <c r="D448" s="55" t="s">
        <v>1214</v>
      </c>
      <c r="E448" s="56"/>
      <c r="F448" s="57"/>
      <c r="G448" s="57"/>
      <c r="H448" s="57"/>
      <c r="I448" s="57"/>
      <c r="J448" s="57"/>
      <c r="K448" s="57"/>
      <c r="L448" s="57"/>
      <c r="M448" s="58"/>
      <c r="N448" s="59"/>
      <c r="O448" s="73"/>
    </row>
    <row r="449" spans="1:15" s="8" customFormat="1" ht="72" x14ac:dyDescent="0.3">
      <c r="A449" s="52">
        <v>10991</v>
      </c>
      <c r="B449" s="53" t="s">
        <v>21</v>
      </c>
      <c r="C449" s="72" t="s">
        <v>1433</v>
      </c>
      <c r="D449" s="60" t="s">
        <v>1434</v>
      </c>
      <c r="E449" s="63" t="s">
        <v>89</v>
      </c>
      <c r="F449" s="57"/>
      <c r="G449" s="57"/>
      <c r="H449" s="57"/>
      <c r="I449" s="57"/>
      <c r="J449" s="57"/>
      <c r="K449" s="57"/>
      <c r="L449" s="57">
        <f>K450</f>
        <v>1</v>
      </c>
      <c r="M449" s="58">
        <v>1</v>
      </c>
      <c r="N449" s="59"/>
      <c r="O449" s="73">
        <f t="shared" ref="O449" si="58">+ROUND(M449*N449,2)</f>
        <v>0</v>
      </c>
    </row>
    <row r="450" spans="1:15" s="8" customFormat="1" x14ac:dyDescent="0.3">
      <c r="A450" s="52">
        <v>10992</v>
      </c>
      <c r="B450" s="53" t="s">
        <v>21</v>
      </c>
      <c r="C450" s="72" t="s">
        <v>1429</v>
      </c>
      <c r="D450" s="76" t="s">
        <v>1371</v>
      </c>
      <c r="E450" s="63"/>
      <c r="F450" s="57">
        <v>1</v>
      </c>
      <c r="G450" s="57"/>
      <c r="H450" s="57"/>
      <c r="I450" s="57"/>
      <c r="J450" s="57"/>
      <c r="K450" s="57">
        <f>PRODUCT(F450:I450)</f>
        <v>1</v>
      </c>
      <c r="L450" s="57"/>
      <c r="M450" s="58"/>
      <c r="N450" s="59"/>
      <c r="O450" s="73"/>
    </row>
    <row r="451" spans="1:15" s="8" customFormat="1" x14ac:dyDescent="0.3">
      <c r="A451" s="52">
        <v>10993</v>
      </c>
      <c r="B451" s="53" t="s">
        <v>21</v>
      </c>
      <c r="C451" s="54" t="s">
        <v>1435</v>
      </c>
      <c r="D451" s="99" t="s">
        <v>1436</v>
      </c>
      <c r="E451" s="56"/>
      <c r="F451" s="57"/>
      <c r="G451" s="57"/>
      <c r="H451" s="57"/>
      <c r="I451" s="57"/>
      <c r="J451" s="57"/>
      <c r="K451" s="57"/>
      <c r="L451" s="57"/>
      <c r="M451" s="58"/>
      <c r="N451" s="59"/>
      <c r="O451" s="59"/>
    </row>
    <row r="452" spans="1:15" s="8" customFormat="1" x14ac:dyDescent="0.3">
      <c r="A452" s="52">
        <v>11001</v>
      </c>
      <c r="B452" s="53"/>
      <c r="C452" s="54"/>
      <c r="D452" s="97" t="s">
        <v>55</v>
      </c>
      <c r="E452" s="93"/>
      <c r="F452" s="94"/>
      <c r="G452" s="95"/>
      <c r="H452" s="95"/>
      <c r="I452" s="95"/>
      <c r="J452" s="95"/>
      <c r="K452" s="95"/>
      <c r="L452" s="95"/>
      <c r="M452" s="58"/>
      <c r="N452" s="59"/>
      <c r="O452" s="59"/>
    </row>
    <row r="453" spans="1:15" s="8" customFormat="1" x14ac:dyDescent="0.3">
      <c r="A453" s="52">
        <v>11018</v>
      </c>
      <c r="B453" s="53"/>
      <c r="C453" s="54"/>
      <c r="D453" s="55" t="s">
        <v>74</v>
      </c>
      <c r="E453" s="56"/>
      <c r="F453" s="57"/>
      <c r="G453" s="57"/>
      <c r="H453" s="57"/>
      <c r="I453" s="57"/>
      <c r="J453" s="57"/>
      <c r="K453" s="57"/>
      <c r="L453" s="57"/>
      <c r="M453" s="58"/>
      <c r="N453" s="59"/>
      <c r="O453" s="73"/>
    </row>
    <row r="454" spans="1:15" s="8" customFormat="1" ht="115.2" x14ac:dyDescent="0.3">
      <c r="A454" s="52">
        <v>11021</v>
      </c>
      <c r="B454" s="53"/>
      <c r="C454" s="54"/>
      <c r="D454" s="75" t="s">
        <v>83</v>
      </c>
      <c r="E454" s="63" t="s">
        <v>84</v>
      </c>
      <c r="F454" s="57"/>
      <c r="G454" s="57"/>
      <c r="H454" s="57"/>
      <c r="I454" s="57"/>
      <c r="J454" s="57"/>
      <c r="K454" s="57"/>
      <c r="L454" s="57">
        <f>SUM(K455:K455)</f>
        <v>44.317999999999998</v>
      </c>
      <c r="M454" s="58">
        <v>44.317999999999998</v>
      </c>
      <c r="N454" s="59"/>
      <c r="O454" s="73">
        <f>+ROUND(M454*N454,2)</f>
        <v>0</v>
      </c>
    </row>
    <row r="455" spans="1:15" s="8" customFormat="1" x14ac:dyDescent="0.3">
      <c r="A455" s="52">
        <v>11022</v>
      </c>
      <c r="B455" s="53"/>
      <c r="C455" s="54"/>
      <c r="D455" s="74" t="s">
        <v>1251</v>
      </c>
      <c r="E455" s="56"/>
      <c r="F455" s="57">
        <v>1</v>
      </c>
      <c r="G455" s="57">
        <f>32.697+(2.3+2.1+1.6+3.171+2.45)</f>
        <v>44.317999999999998</v>
      </c>
      <c r="H455" s="57"/>
      <c r="I455" s="57"/>
      <c r="J455" s="57">
        <f t="shared" ref="J455" si="59">PRODUCT(F455:I455)</f>
        <v>44.317999999999998</v>
      </c>
      <c r="K455" s="57">
        <f>PRODUCT(F455:I455)</f>
        <v>44.317999999999998</v>
      </c>
      <c r="L455" s="57"/>
      <c r="M455" s="58"/>
      <c r="N455" s="59"/>
      <c r="O455" s="73"/>
    </row>
    <row r="456" spans="1:15" s="8" customFormat="1" ht="115.2" x14ac:dyDescent="0.3">
      <c r="A456" s="52">
        <v>11023</v>
      </c>
      <c r="B456" s="53"/>
      <c r="C456" s="54"/>
      <c r="D456" s="75" t="s">
        <v>690</v>
      </c>
      <c r="E456" s="63" t="s">
        <v>84</v>
      </c>
      <c r="F456" s="57"/>
      <c r="G456" s="57"/>
      <c r="H456" s="57"/>
      <c r="I456" s="57"/>
      <c r="J456" s="57"/>
      <c r="K456" s="57"/>
      <c r="L456" s="57">
        <f>K457</f>
        <v>23.629000000000001</v>
      </c>
      <c r="M456" s="58">
        <v>23.629000000000001</v>
      </c>
      <c r="N456" s="59"/>
      <c r="O456" s="73">
        <f>+ROUND(M456*N456,2)</f>
        <v>0</v>
      </c>
    </row>
    <row r="457" spans="1:15" s="8" customFormat="1" x14ac:dyDescent="0.3">
      <c r="A457" s="52">
        <v>11024</v>
      </c>
      <c r="B457" s="53"/>
      <c r="C457" s="54"/>
      <c r="D457" s="76" t="s">
        <v>1252</v>
      </c>
      <c r="E457" s="63"/>
      <c r="F457" s="57">
        <v>1</v>
      </c>
      <c r="G457" s="57">
        <f>14.38+9.249</f>
        <v>23.629000000000001</v>
      </c>
      <c r="H457" s="57"/>
      <c r="I457" s="57"/>
      <c r="J457" s="57"/>
      <c r="K457" s="57">
        <f>PRODUCT(F457:I457)</f>
        <v>23.629000000000001</v>
      </c>
      <c r="L457" s="57"/>
      <c r="M457" s="58"/>
      <c r="N457" s="59"/>
      <c r="O457" s="73"/>
    </row>
    <row r="458" spans="1:15" s="8" customFormat="1" x14ac:dyDescent="0.3">
      <c r="A458" s="52">
        <v>11048</v>
      </c>
      <c r="B458" s="53" t="s">
        <v>21</v>
      </c>
      <c r="C458" s="61" t="s">
        <v>1449</v>
      </c>
      <c r="D458" s="62" t="s">
        <v>1450</v>
      </c>
      <c r="E458" s="63"/>
      <c r="F458" s="86"/>
      <c r="G458" s="64"/>
      <c r="H458" s="64"/>
      <c r="I458" s="64"/>
      <c r="J458" s="64"/>
      <c r="K458" s="65">
        <f>SUM(O458:O600)</f>
        <v>0</v>
      </c>
      <c r="L458" s="64"/>
      <c r="M458" s="66"/>
      <c r="N458" s="67"/>
      <c r="O458" s="67"/>
    </row>
    <row r="459" spans="1:15" s="8" customFormat="1" x14ac:dyDescent="0.3">
      <c r="A459" s="52">
        <v>11049</v>
      </c>
      <c r="B459" s="53" t="s">
        <v>21</v>
      </c>
      <c r="C459" s="54" t="s">
        <v>1451</v>
      </c>
      <c r="D459" s="55" t="s">
        <v>1452</v>
      </c>
      <c r="E459" s="96"/>
      <c r="F459" s="98"/>
      <c r="G459" s="57"/>
      <c r="H459" s="57"/>
      <c r="I459" s="57"/>
      <c r="J459" s="57"/>
      <c r="K459" s="57"/>
      <c r="L459" s="57"/>
      <c r="M459" s="58"/>
      <c r="N459" s="59"/>
      <c r="O459" s="59"/>
    </row>
    <row r="460" spans="1:15" s="8" customFormat="1" x14ac:dyDescent="0.3">
      <c r="A460" s="52">
        <v>11050</v>
      </c>
      <c r="B460" s="53" t="s">
        <v>21</v>
      </c>
      <c r="C460" s="54" t="s">
        <v>1453</v>
      </c>
      <c r="D460" s="55" t="s">
        <v>1070</v>
      </c>
      <c r="E460" s="96"/>
      <c r="F460" s="98"/>
      <c r="G460" s="57"/>
      <c r="H460" s="57"/>
      <c r="I460" s="57"/>
      <c r="J460" s="57"/>
      <c r="K460" s="57"/>
      <c r="L460" s="57"/>
      <c r="M460" s="58"/>
      <c r="N460" s="59"/>
      <c r="O460" s="59"/>
    </row>
    <row r="461" spans="1:15" s="8" customFormat="1" x14ac:dyDescent="0.3">
      <c r="A461" s="52">
        <v>11060</v>
      </c>
      <c r="B461" s="53"/>
      <c r="C461" s="54"/>
      <c r="D461" s="55" t="s">
        <v>55</v>
      </c>
      <c r="E461" s="63"/>
      <c r="F461" s="57"/>
      <c r="G461" s="57"/>
      <c r="H461" s="57"/>
      <c r="I461" s="57"/>
      <c r="J461" s="57"/>
      <c r="K461" s="57"/>
      <c r="L461" s="57"/>
      <c r="M461" s="58"/>
      <c r="N461" s="59"/>
      <c r="O461" s="73"/>
    </row>
    <row r="462" spans="1:15" s="8" customFormat="1" x14ac:dyDescent="0.3">
      <c r="A462" s="52">
        <v>11066</v>
      </c>
      <c r="B462" s="53"/>
      <c r="C462" s="54"/>
      <c r="D462" s="55" t="s">
        <v>74</v>
      </c>
      <c r="E462" s="63"/>
      <c r="F462" s="57"/>
      <c r="G462" s="57"/>
      <c r="H462" s="57"/>
      <c r="I462" s="57"/>
      <c r="J462" s="57"/>
      <c r="K462" s="57"/>
      <c r="L462" s="57"/>
      <c r="M462" s="66"/>
      <c r="N462" s="67"/>
      <c r="O462" s="67"/>
    </row>
    <row r="463" spans="1:15" s="8" customFormat="1" ht="115.2" x14ac:dyDescent="0.3">
      <c r="A463" s="52">
        <v>11071</v>
      </c>
      <c r="B463" s="53"/>
      <c r="C463" s="54"/>
      <c r="D463" s="75" t="s">
        <v>1093</v>
      </c>
      <c r="E463" s="63" t="s">
        <v>36</v>
      </c>
      <c r="F463" s="57"/>
      <c r="G463" s="57"/>
      <c r="H463" s="57"/>
      <c r="I463" s="57"/>
      <c r="J463" s="57"/>
      <c r="K463" s="57">
        <f>SUM(J464:J467)</f>
        <v>20.767499999999998</v>
      </c>
      <c r="L463" s="57">
        <f>K463</f>
        <v>20.767499999999998</v>
      </c>
      <c r="M463" s="58">
        <v>20.768000000000001</v>
      </c>
      <c r="N463" s="59"/>
      <c r="O463" s="73">
        <f>+ROUND(M463*N463,2)</f>
        <v>0</v>
      </c>
    </row>
    <row r="464" spans="1:15" s="8" customFormat="1" x14ac:dyDescent="0.3">
      <c r="A464" s="52">
        <v>11072</v>
      </c>
      <c r="B464" s="53"/>
      <c r="C464" s="54"/>
      <c r="D464" s="76" t="s">
        <v>394</v>
      </c>
      <c r="E464" s="63"/>
      <c r="F464" s="57">
        <v>1</v>
      </c>
      <c r="G464" s="57">
        <v>1.45</v>
      </c>
      <c r="H464" s="57">
        <v>1.45</v>
      </c>
      <c r="I464" s="57"/>
      <c r="J464" s="57">
        <f>PRODUCT(F464:I464)</f>
        <v>2.1025</v>
      </c>
      <c r="K464" s="57"/>
      <c r="L464" s="57"/>
      <c r="M464" s="58"/>
      <c r="N464" s="59"/>
      <c r="O464" s="73"/>
    </row>
    <row r="465" spans="1:15" s="8" customFormat="1" x14ac:dyDescent="0.3">
      <c r="A465" s="52">
        <v>11073</v>
      </c>
      <c r="B465" s="53"/>
      <c r="C465" s="54"/>
      <c r="D465" s="76" t="s">
        <v>394</v>
      </c>
      <c r="E465" s="63"/>
      <c r="F465" s="57">
        <v>1</v>
      </c>
      <c r="G465" s="57">
        <v>1.75</v>
      </c>
      <c r="H465" s="57">
        <v>2.2999999999999998</v>
      </c>
      <c r="I465" s="57"/>
      <c r="J465" s="57">
        <f>PRODUCT(F465:I465)</f>
        <v>4.0249999999999995</v>
      </c>
      <c r="K465" s="57"/>
      <c r="L465" s="57"/>
      <c r="M465" s="58"/>
      <c r="N465" s="59"/>
      <c r="O465" s="73"/>
    </row>
    <row r="466" spans="1:15" s="8" customFormat="1" x14ac:dyDescent="0.3">
      <c r="A466" s="52">
        <v>11074</v>
      </c>
      <c r="B466" s="53"/>
      <c r="C466" s="54"/>
      <c r="D466" s="76" t="s">
        <v>393</v>
      </c>
      <c r="E466" s="56"/>
      <c r="F466" s="57">
        <f>10+10</f>
        <v>20</v>
      </c>
      <c r="G466" s="57">
        <v>1.45</v>
      </c>
      <c r="H466" s="57">
        <v>0.3</v>
      </c>
      <c r="I466" s="57"/>
      <c r="J466" s="57">
        <f>PRODUCT(F466:I466)</f>
        <v>8.6999999999999993</v>
      </c>
      <c r="K466" s="57"/>
      <c r="L466" s="57"/>
      <c r="M466" s="58"/>
      <c r="N466" s="59"/>
      <c r="O466" s="73"/>
    </row>
    <row r="467" spans="1:15" s="8" customFormat="1" x14ac:dyDescent="0.3">
      <c r="A467" s="52">
        <v>11075</v>
      </c>
      <c r="B467" s="53"/>
      <c r="C467" s="54"/>
      <c r="D467" s="76" t="s">
        <v>399</v>
      </c>
      <c r="E467" s="56"/>
      <c r="F467" s="57">
        <v>22</v>
      </c>
      <c r="G467" s="57">
        <v>1.5</v>
      </c>
      <c r="H467" s="57">
        <v>0.18</v>
      </c>
      <c r="I467" s="57"/>
      <c r="J467" s="57">
        <f t="shared" ref="J467" si="60">PRODUCT(F467:I467)</f>
        <v>5.9399999999999995</v>
      </c>
      <c r="K467" s="57"/>
      <c r="L467" s="57"/>
      <c r="M467" s="58"/>
      <c r="N467" s="59"/>
      <c r="O467" s="73"/>
    </row>
    <row r="468" spans="1:15" s="8" customFormat="1" x14ac:dyDescent="0.3">
      <c r="A468" s="52">
        <v>11078</v>
      </c>
      <c r="B468" s="53"/>
      <c r="C468" s="54" t="s">
        <v>1459</v>
      </c>
      <c r="D468" s="55" t="s">
        <v>974</v>
      </c>
      <c r="E468" s="63"/>
      <c r="F468" s="57"/>
      <c r="G468" s="57"/>
      <c r="H468" s="57"/>
      <c r="I468" s="57"/>
      <c r="J468" s="57"/>
      <c r="K468" s="57"/>
      <c r="L468" s="57"/>
      <c r="M468" s="66"/>
      <c r="N468" s="67"/>
      <c r="O468" s="67"/>
    </row>
    <row r="469" spans="1:15" s="8" customFormat="1" x14ac:dyDescent="0.3">
      <c r="A469" s="52">
        <v>11168</v>
      </c>
      <c r="B469" s="53"/>
      <c r="C469" s="54"/>
      <c r="D469" s="55" t="s">
        <v>74</v>
      </c>
      <c r="E469" s="63"/>
      <c r="F469" s="57"/>
      <c r="G469" s="57"/>
      <c r="H469" s="57"/>
      <c r="I469" s="57"/>
      <c r="J469" s="57"/>
      <c r="K469" s="57"/>
      <c r="L469" s="57"/>
      <c r="M469" s="66"/>
      <c r="N469" s="67"/>
      <c r="O469" s="67"/>
    </row>
    <row r="470" spans="1:15" s="8" customFormat="1" ht="72" x14ac:dyDescent="0.3">
      <c r="A470" s="52">
        <v>11178</v>
      </c>
      <c r="B470" s="53"/>
      <c r="C470" s="54"/>
      <c r="D470" s="75" t="s">
        <v>870</v>
      </c>
      <c r="E470" s="63" t="s">
        <v>36</v>
      </c>
      <c r="F470" s="57"/>
      <c r="G470" s="57"/>
      <c r="H470" s="57"/>
      <c r="I470" s="57"/>
      <c r="J470" s="57"/>
      <c r="K470" s="57"/>
      <c r="L470" s="57">
        <f>SUM(K471:K472)</f>
        <v>212.44900000000001</v>
      </c>
      <c r="M470" s="58">
        <v>212.44900000000001</v>
      </c>
      <c r="N470" s="59"/>
      <c r="O470" s="73">
        <f>+ROUND(M470*N470,2)</f>
        <v>0</v>
      </c>
    </row>
    <row r="471" spans="1:15" s="8" customFormat="1" x14ac:dyDescent="0.3">
      <c r="A471" s="52">
        <v>11179</v>
      </c>
      <c r="B471" s="53"/>
      <c r="C471" s="72"/>
      <c r="D471" s="76" t="s">
        <v>1483</v>
      </c>
      <c r="E471" s="63"/>
      <c r="F471" s="57">
        <v>1</v>
      </c>
      <c r="G471" s="57">
        <f>212.449-G472</f>
        <v>209.471</v>
      </c>
      <c r="H471" s="57"/>
      <c r="I471" s="57"/>
      <c r="J471" s="57"/>
      <c r="K471" s="57">
        <f>PRODUCT(F471:I471)</f>
        <v>209.471</v>
      </c>
      <c r="L471" s="57"/>
      <c r="M471" s="58"/>
      <c r="N471" s="59"/>
      <c r="O471" s="73"/>
    </row>
    <row r="472" spans="1:15" s="8" customFormat="1" x14ac:dyDescent="0.3">
      <c r="A472" s="52">
        <v>11180</v>
      </c>
      <c r="B472" s="53"/>
      <c r="C472" s="72"/>
      <c r="D472" s="76" t="s">
        <v>1469</v>
      </c>
      <c r="E472" s="63"/>
      <c r="F472" s="57">
        <v>1</v>
      </c>
      <c r="G472" s="57">
        <v>2.9780000000000002</v>
      </c>
      <c r="H472" s="57"/>
      <c r="I472" s="57"/>
      <c r="J472" s="57"/>
      <c r="K472" s="57">
        <f>PRODUCT(F472:I472)</f>
        <v>2.9780000000000002</v>
      </c>
      <c r="L472" s="57"/>
      <c r="M472" s="58"/>
      <c r="N472" s="59"/>
      <c r="O472" s="73"/>
    </row>
    <row r="473" spans="1:15" s="8" customFormat="1" ht="115.2" x14ac:dyDescent="0.3">
      <c r="A473" s="52">
        <v>11186</v>
      </c>
      <c r="B473" s="53"/>
      <c r="C473" s="72"/>
      <c r="D473" s="75" t="s">
        <v>83</v>
      </c>
      <c r="E473" s="63" t="s">
        <v>84</v>
      </c>
      <c r="F473" s="57"/>
      <c r="G473" s="57"/>
      <c r="H473" s="57"/>
      <c r="I473" s="57"/>
      <c r="J473" s="57"/>
      <c r="K473" s="57"/>
      <c r="L473" s="57">
        <f>SUM(K474:K480)</f>
        <v>207.65630000000002</v>
      </c>
      <c r="M473" s="58">
        <v>207.65600000000001</v>
      </c>
      <c r="N473" s="59"/>
      <c r="O473" s="73">
        <f>+ROUND(M473*N473,2)</f>
        <v>0</v>
      </c>
    </row>
    <row r="474" spans="1:15" s="8" customFormat="1" x14ac:dyDescent="0.3">
      <c r="A474" s="52">
        <v>11187</v>
      </c>
      <c r="B474" s="53"/>
      <c r="C474" s="72"/>
      <c r="D474" s="74" t="s">
        <v>1151</v>
      </c>
      <c r="E474" s="56"/>
      <c r="F474" s="57">
        <v>2</v>
      </c>
      <c r="G474" s="57">
        <v>8.2620000000000005</v>
      </c>
      <c r="H474" s="57"/>
      <c r="I474" s="57">
        <v>0.2</v>
      </c>
      <c r="J474" s="57"/>
      <c r="K474" s="57">
        <f>PRODUCT(F474:I474)</f>
        <v>3.3048000000000002</v>
      </c>
      <c r="L474" s="57"/>
      <c r="M474" s="58"/>
      <c r="N474" s="59"/>
      <c r="O474" s="73"/>
    </row>
    <row r="475" spans="1:15" s="8" customFormat="1" x14ac:dyDescent="0.3">
      <c r="A475" s="52">
        <v>11188</v>
      </c>
      <c r="B475" s="53"/>
      <c r="C475" s="72"/>
      <c r="D475" s="74" t="s">
        <v>1152</v>
      </c>
      <c r="E475" s="56"/>
      <c r="F475" s="57"/>
      <c r="G475" s="57"/>
      <c r="H475" s="57"/>
      <c r="I475" s="57"/>
      <c r="J475" s="57"/>
      <c r="K475" s="57">
        <f>SUM(J476:J477)</f>
        <v>118.2131</v>
      </c>
      <c r="L475" s="57"/>
      <c r="M475" s="58"/>
      <c r="N475" s="59"/>
      <c r="O475" s="73"/>
    </row>
    <row r="476" spans="1:15" s="8" customFormat="1" x14ac:dyDescent="0.3">
      <c r="A476" s="52">
        <v>11189</v>
      </c>
      <c r="B476" s="53"/>
      <c r="C476" s="72"/>
      <c r="D476" s="74"/>
      <c r="E476" s="56"/>
      <c r="F476" s="57">
        <v>1</v>
      </c>
      <c r="G476" s="57">
        <v>26.013999999999999</v>
      </c>
      <c r="H476" s="57"/>
      <c r="I476" s="57">
        <v>2.2999999999999998</v>
      </c>
      <c r="J476" s="57">
        <f>PRODUCT(F476:I476)</f>
        <v>59.832199999999993</v>
      </c>
      <c r="K476" s="57"/>
      <c r="L476" s="57"/>
      <c r="M476" s="58"/>
      <c r="N476" s="59"/>
      <c r="O476" s="73"/>
    </row>
    <row r="477" spans="1:15" s="8" customFormat="1" x14ac:dyDescent="0.3">
      <c r="A477" s="52">
        <v>11190</v>
      </c>
      <c r="B477" s="53"/>
      <c r="C477" s="72"/>
      <c r="D477" s="74"/>
      <c r="E477" s="56"/>
      <c r="F477" s="57">
        <v>1</v>
      </c>
      <c r="G477" s="57">
        <v>25.382999999999999</v>
      </c>
      <c r="H477" s="57"/>
      <c r="I477" s="57">
        <v>2.2999999999999998</v>
      </c>
      <c r="J477" s="57">
        <f>PRODUCT(F477:I477)</f>
        <v>58.380899999999997</v>
      </c>
      <c r="K477" s="57"/>
      <c r="L477" s="57"/>
      <c r="M477" s="58"/>
      <c r="N477" s="59"/>
      <c r="O477" s="73"/>
    </row>
    <row r="478" spans="1:15" s="8" customFormat="1" x14ac:dyDescent="0.3">
      <c r="A478" s="52">
        <v>11191</v>
      </c>
      <c r="B478" s="53"/>
      <c r="C478" s="54"/>
      <c r="D478" s="76" t="s">
        <v>1455</v>
      </c>
      <c r="E478" s="56"/>
      <c r="F478" s="57">
        <v>1</v>
      </c>
      <c r="G478" s="57">
        <f>12.338+6.279+2</f>
        <v>20.616999999999997</v>
      </c>
      <c r="H478" s="57"/>
      <c r="I478" s="57">
        <v>2.1</v>
      </c>
      <c r="J478" s="57"/>
      <c r="K478" s="57">
        <f t="shared" ref="K478:K480" si="61">PRODUCT(F478:I478)</f>
        <v>43.295699999999997</v>
      </c>
      <c r="L478" s="57"/>
      <c r="M478" s="58"/>
      <c r="N478" s="59"/>
      <c r="O478" s="73"/>
    </row>
    <row r="479" spans="1:15" s="8" customFormat="1" x14ac:dyDescent="0.3">
      <c r="A479" s="52">
        <v>11192</v>
      </c>
      <c r="B479" s="53"/>
      <c r="C479" s="72"/>
      <c r="D479" s="76" t="s">
        <v>1485</v>
      </c>
      <c r="E479" s="56"/>
      <c r="F479" s="57">
        <v>1</v>
      </c>
      <c r="G479" s="57">
        <v>17.247</v>
      </c>
      <c r="H479" s="57"/>
      <c r="I479" s="57">
        <v>2.1</v>
      </c>
      <c r="J479" s="57"/>
      <c r="K479" s="57">
        <f t="shared" si="61"/>
        <v>36.218699999999998</v>
      </c>
      <c r="L479" s="57"/>
      <c r="M479" s="58"/>
      <c r="N479" s="59"/>
      <c r="O479" s="73"/>
    </row>
    <row r="480" spans="1:15" s="8" customFormat="1" x14ac:dyDescent="0.3">
      <c r="A480" s="52">
        <v>11193</v>
      </c>
      <c r="B480" s="53"/>
      <c r="C480" s="72"/>
      <c r="D480" s="76" t="s">
        <v>1480</v>
      </c>
      <c r="E480" s="56"/>
      <c r="F480" s="57">
        <v>2</v>
      </c>
      <c r="G480" s="57">
        <v>1.44</v>
      </c>
      <c r="H480" s="57"/>
      <c r="I480" s="57">
        <v>2.2999999999999998</v>
      </c>
      <c r="J480" s="57"/>
      <c r="K480" s="57">
        <f t="shared" si="61"/>
        <v>6.6239999999999997</v>
      </c>
      <c r="L480" s="57"/>
      <c r="M480" s="58"/>
      <c r="N480" s="59"/>
      <c r="O480" s="73"/>
    </row>
    <row r="481" spans="1:17" s="8" customFormat="1" ht="115.2" x14ac:dyDescent="0.3">
      <c r="A481" s="52">
        <v>11194</v>
      </c>
      <c r="B481" s="53"/>
      <c r="C481" s="72"/>
      <c r="D481" s="75" t="s">
        <v>690</v>
      </c>
      <c r="E481" s="63" t="s">
        <v>84</v>
      </c>
      <c r="F481" s="57"/>
      <c r="G481" s="57"/>
      <c r="H481" s="57"/>
      <c r="I481" s="57"/>
      <c r="J481" s="57"/>
      <c r="K481" s="57"/>
      <c r="L481" s="57">
        <f>K484</f>
        <v>0</v>
      </c>
      <c r="M481" s="58">
        <v>22.152999999999999</v>
      </c>
      <c r="N481" s="59"/>
      <c r="O481" s="73">
        <f>+ROUND(M481*N481,2)</f>
        <v>0</v>
      </c>
    </row>
    <row r="482" spans="1:17" s="8" customFormat="1" x14ac:dyDescent="0.3">
      <c r="A482" s="52">
        <v>11235</v>
      </c>
      <c r="B482" s="53"/>
      <c r="C482" s="54" t="s">
        <v>1511</v>
      </c>
      <c r="D482" s="99" t="s">
        <v>1512</v>
      </c>
      <c r="E482" s="56"/>
      <c r="F482" s="57"/>
      <c r="G482" s="57"/>
      <c r="H482" s="57"/>
      <c r="I482" s="57"/>
      <c r="J482" s="57"/>
      <c r="K482" s="57"/>
      <c r="L482" s="57"/>
      <c r="M482" s="58"/>
      <c r="N482" s="59"/>
      <c r="O482" s="73"/>
    </row>
    <row r="483" spans="1:17" s="8" customFormat="1" x14ac:dyDescent="0.3">
      <c r="A483" s="52">
        <v>11242</v>
      </c>
      <c r="B483" s="53"/>
      <c r="C483" s="54" t="s">
        <v>1515</v>
      </c>
      <c r="D483" s="55" t="s">
        <v>55</v>
      </c>
      <c r="E483" s="56"/>
      <c r="F483" s="57"/>
      <c r="G483" s="57"/>
      <c r="H483" s="57"/>
      <c r="I483" s="57"/>
      <c r="J483" s="57"/>
      <c r="K483" s="57"/>
      <c r="L483" s="57"/>
      <c r="M483" s="58"/>
      <c r="N483" s="59"/>
      <c r="O483" s="73"/>
    </row>
    <row r="484" spans="1:17" s="8" customFormat="1" x14ac:dyDescent="0.3">
      <c r="A484" s="52">
        <v>11258</v>
      </c>
      <c r="B484" s="53"/>
      <c r="C484" s="72"/>
      <c r="D484" s="55" t="s">
        <v>74</v>
      </c>
      <c r="E484" s="56"/>
      <c r="F484" s="57"/>
      <c r="G484" s="57"/>
      <c r="H484" s="57"/>
      <c r="I484" s="57"/>
      <c r="J484" s="57"/>
      <c r="K484" s="57"/>
      <c r="L484" s="57"/>
      <c r="M484" s="58"/>
      <c r="N484" s="59"/>
      <c r="O484" s="73"/>
    </row>
    <row r="485" spans="1:17" s="8" customFormat="1" ht="115.2" x14ac:dyDescent="0.3">
      <c r="A485" s="52">
        <v>11261</v>
      </c>
      <c r="B485" s="53"/>
      <c r="C485" s="72"/>
      <c r="D485" s="75" t="s">
        <v>83</v>
      </c>
      <c r="E485" s="63" t="s">
        <v>84</v>
      </c>
      <c r="F485" s="57"/>
      <c r="G485" s="57"/>
      <c r="H485" s="57"/>
      <c r="I485" s="57"/>
      <c r="J485" s="57"/>
      <c r="K485" s="57"/>
      <c r="L485" s="57">
        <f>SUM(K486:K486)</f>
        <v>52.576999999999998</v>
      </c>
      <c r="M485" s="58">
        <v>52.576999999999998</v>
      </c>
      <c r="N485" s="59"/>
      <c r="O485" s="73">
        <f>+ROUND(M485*N485,2)</f>
        <v>0</v>
      </c>
    </row>
    <row r="486" spans="1:17" s="8" customFormat="1" x14ac:dyDescent="0.3">
      <c r="A486" s="52">
        <v>11262</v>
      </c>
      <c r="B486" s="53"/>
      <c r="C486" s="72"/>
      <c r="D486" s="74" t="s">
        <v>1251</v>
      </c>
      <c r="E486" s="56"/>
      <c r="F486" s="57">
        <v>1</v>
      </c>
      <c r="G486" s="57">
        <f>17.786+34.791</f>
        <v>52.576999999999998</v>
      </c>
      <c r="H486" s="57"/>
      <c r="I486" s="57"/>
      <c r="J486" s="57">
        <f t="shared" ref="J486" si="62">PRODUCT(F486:I486)</f>
        <v>52.576999999999998</v>
      </c>
      <c r="K486" s="57">
        <f>PRODUCT(F486:I486)</f>
        <v>52.576999999999998</v>
      </c>
      <c r="L486" s="57"/>
      <c r="M486" s="58"/>
      <c r="N486" s="59"/>
      <c r="O486" s="73"/>
    </row>
    <row r="487" spans="1:17" s="8" customFormat="1" ht="115.2" x14ac:dyDescent="0.3">
      <c r="A487" s="52">
        <v>11263</v>
      </c>
      <c r="B487" s="53"/>
      <c r="C487" s="72"/>
      <c r="D487" s="75" t="s">
        <v>690</v>
      </c>
      <c r="E487" s="63" t="s">
        <v>84</v>
      </c>
      <c r="F487" s="57"/>
      <c r="G487" s="57"/>
      <c r="H487" s="57"/>
      <c r="I487" s="57"/>
      <c r="J487" s="57"/>
      <c r="K487" s="57"/>
      <c r="L487" s="57">
        <f>K488</f>
        <v>28.9</v>
      </c>
      <c r="M487" s="58">
        <v>28.9</v>
      </c>
      <c r="N487" s="59"/>
      <c r="O487" s="73">
        <f>+ROUND(M487*N487,2)</f>
        <v>0</v>
      </c>
    </row>
    <row r="488" spans="1:17" s="8" customFormat="1" x14ac:dyDescent="0.3">
      <c r="A488" s="52">
        <v>11264</v>
      </c>
      <c r="B488" s="53"/>
      <c r="C488" s="72"/>
      <c r="D488" s="76" t="s">
        <v>1252</v>
      </c>
      <c r="E488" s="63"/>
      <c r="F488" s="57">
        <v>1</v>
      </c>
      <c r="G488" s="57">
        <v>28.9</v>
      </c>
      <c r="H488" s="57"/>
      <c r="I488" s="57"/>
      <c r="J488" s="57"/>
      <c r="K488" s="57">
        <f>PRODUCT(F488:I488)</f>
        <v>28.9</v>
      </c>
      <c r="L488" s="57"/>
      <c r="M488" s="58"/>
      <c r="N488" s="59"/>
      <c r="O488" s="73"/>
    </row>
    <row r="489" spans="1:17" s="8" customFormat="1" x14ac:dyDescent="0.3">
      <c r="A489" s="52">
        <v>11291</v>
      </c>
      <c r="B489" s="53" t="s">
        <v>21</v>
      </c>
      <c r="C489" s="61" t="s">
        <v>1532</v>
      </c>
      <c r="D489" s="62" t="s">
        <v>1533</v>
      </c>
      <c r="E489" s="63"/>
      <c r="F489" s="86"/>
      <c r="G489" s="64"/>
      <c r="H489" s="64"/>
      <c r="I489" s="64"/>
      <c r="J489" s="64"/>
      <c r="K489" s="65">
        <f>SUM(O489:O600)</f>
        <v>0</v>
      </c>
      <c r="L489" s="64"/>
      <c r="M489" s="66"/>
      <c r="N489" s="67"/>
      <c r="O489" s="67"/>
      <c r="Q489" s="111"/>
    </row>
    <row r="490" spans="1:17" s="8" customFormat="1" x14ac:dyDescent="0.3">
      <c r="A490" s="52">
        <v>11292</v>
      </c>
      <c r="B490" s="53" t="s">
        <v>21</v>
      </c>
      <c r="C490" s="54" t="s">
        <v>1534</v>
      </c>
      <c r="D490" s="55" t="s">
        <v>1535</v>
      </c>
      <c r="E490" s="96"/>
      <c r="F490" s="98"/>
      <c r="G490" s="57"/>
      <c r="H490" s="57"/>
      <c r="I490" s="57"/>
      <c r="J490" s="57"/>
      <c r="K490" s="57"/>
      <c r="L490" s="57"/>
      <c r="M490" s="58"/>
      <c r="N490" s="59"/>
      <c r="O490" s="59"/>
    </row>
    <row r="491" spans="1:17" s="8" customFormat="1" x14ac:dyDescent="0.3">
      <c r="A491" s="52">
        <v>11293</v>
      </c>
      <c r="B491" s="53" t="s">
        <v>21</v>
      </c>
      <c r="C491" s="54" t="s">
        <v>1536</v>
      </c>
      <c r="D491" s="55" t="s">
        <v>1070</v>
      </c>
      <c r="E491" s="96"/>
      <c r="F491" s="98"/>
      <c r="G491" s="57"/>
      <c r="H491" s="57"/>
      <c r="I491" s="57"/>
      <c r="J491" s="57"/>
      <c r="K491" s="57"/>
      <c r="L491" s="57"/>
      <c r="M491" s="58"/>
      <c r="N491" s="59"/>
      <c r="O491" s="59"/>
    </row>
    <row r="492" spans="1:17" s="8" customFormat="1" x14ac:dyDescent="0.3">
      <c r="A492" s="52">
        <v>11303</v>
      </c>
      <c r="B492" s="53"/>
      <c r="C492" s="54" t="s">
        <v>1539</v>
      </c>
      <c r="D492" s="55" t="s">
        <v>55</v>
      </c>
      <c r="E492" s="63"/>
      <c r="F492" s="57"/>
      <c r="G492" s="57"/>
      <c r="H492" s="57"/>
      <c r="I492" s="57"/>
      <c r="J492" s="57"/>
      <c r="K492" s="57"/>
      <c r="L492" s="57"/>
      <c r="M492" s="58"/>
      <c r="N492" s="59"/>
      <c r="O492" s="73"/>
    </row>
    <row r="493" spans="1:17" s="8" customFormat="1" x14ac:dyDescent="0.3">
      <c r="A493" s="52">
        <v>11309</v>
      </c>
      <c r="B493" s="53"/>
      <c r="C493" s="72"/>
      <c r="D493" s="55" t="s">
        <v>74</v>
      </c>
      <c r="E493" s="63"/>
      <c r="F493" s="57"/>
      <c r="G493" s="57"/>
      <c r="H493" s="57"/>
      <c r="I493" s="57"/>
      <c r="J493" s="57"/>
      <c r="K493" s="57"/>
      <c r="L493" s="57"/>
      <c r="M493" s="66"/>
      <c r="N493" s="67"/>
      <c r="O493" s="67"/>
    </row>
    <row r="494" spans="1:17" s="8" customFormat="1" ht="115.2" x14ac:dyDescent="0.3">
      <c r="A494" s="52">
        <v>11314</v>
      </c>
      <c r="B494" s="53"/>
      <c r="C494" s="72"/>
      <c r="D494" s="75" t="s">
        <v>1093</v>
      </c>
      <c r="E494" s="63" t="s">
        <v>36</v>
      </c>
      <c r="F494" s="57"/>
      <c r="G494" s="57"/>
      <c r="H494" s="57"/>
      <c r="I494" s="57"/>
      <c r="J494" s="57"/>
      <c r="K494" s="57">
        <f>SUM(J495:J498)</f>
        <v>20.767499999999998</v>
      </c>
      <c r="L494" s="57">
        <f>K494</f>
        <v>20.767499999999998</v>
      </c>
      <c r="M494" s="58">
        <v>20.768000000000001</v>
      </c>
      <c r="N494" s="59"/>
      <c r="O494" s="73">
        <f>+ROUND(M494*N494,2)</f>
        <v>0</v>
      </c>
    </row>
    <row r="495" spans="1:17" s="8" customFormat="1" x14ac:dyDescent="0.3">
      <c r="A495" s="52">
        <v>11315</v>
      </c>
      <c r="B495" s="53"/>
      <c r="C495" s="72"/>
      <c r="D495" s="76" t="s">
        <v>394</v>
      </c>
      <c r="E495" s="63"/>
      <c r="F495" s="57">
        <v>1</v>
      </c>
      <c r="G495" s="57">
        <v>1.45</v>
      </c>
      <c r="H495" s="57">
        <v>1.45</v>
      </c>
      <c r="I495" s="57"/>
      <c r="J495" s="57">
        <f>PRODUCT(F495:I495)</f>
        <v>2.1025</v>
      </c>
      <c r="K495" s="57"/>
      <c r="L495" s="57"/>
      <c r="M495" s="58"/>
      <c r="N495" s="59"/>
      <c r="O495" s="73"/>
    </row>
    <row r="496" spans="1:17" s="8" customFormat="1" x14ac:dyDescent="0.3">
      <c r="A496" s="52">
        <v>11316</v>
      </c>
      <c r="B496" s="53"/>
      <c r="C496" s="72"/>
      <c r="D496" s="76" t="s">
        <v>394</v>
      </c>
      <c r="E496" s="63"/>
      <c r="F496" s="57">
        <v>1</v>
      </c>
      <c r="G496" s="57">
        <v>1.75</v>
      </c>
      <c r="H496" s="57">
        <v>2.2999999999999998</v>
      </c>
      <c r="I496" s="57"/>
      <c r="J496" s="57">
        <f>PRODUCT(F496:I496)</f>
        <v>4.0249999999999995</v>
      </c>
      <c r="K496" s="57"/>
      <c r="L496" s="57"/>
      <c r="M496" s="58"/>
      <c r="N496" s="59"/>
      <c r="O496" s="73"/>
    </row>
    <row r="497" spans="1:15" s="8" customFormat="1" x14ac:dyDescent="0.3">
      <c r="A497" s="52">
        <v>11317</v>
      </c>
      <c r="B497" s="53"/>
      <c r="C497" s="72"/>
      <c r="D497" s="76" t="s">
        <v>393</v>
      </c>
      <c r="E497" s="56"/>
      <c r="F497" s="57">
        <f>10+10</f>
        <v>20</v>
      </c>
      <c r="G497" s="57">
        <v>1.45</v>
      </c>
      <c r="H497" s="57">
        <v>0.3</v>
      </c>
      <c r="I497" s="57"/>
      <c r="J497" s="57">
        <f>PRODUCT(F497:I497)</f>
        <v>8.6999999999999993</v>
      </c>
      <c r="K497" s="57"/>
      <c r="L497" s="57"/>
      <c r="M497" s="58"/>
      <c r="N497" s="59"/>
      <c r="O497" s="73"/>
    </row>
    <row r="498" spans="1:15" s="8" customFormat="1" x14ac:dyDescent="0.3">
      <c r="A498" s="52">
        <v>11318</v>
      </c>
      <c r="B498" s="53"/>
      <c r="C498" s="72"/>
      <c r="D498" s="76" t="s">
        <v>399</v>
      </c>
      <c r="E498" s="56"/>
      <c r="F498" s="57">
        <v>22</v>
      </c>
      <c r="G498" s="57">
        <v>1.5</v>
      </c>
      <c r="H498" s="57">
        <v>0.18</v>
      </c>
      <c r="I498" s="57"/>
      <c r="J498" s="57">
        <f t="shared" ref="J498" si="63">PRODUCT(F498:I498)</f>
        <v>5.9399999999999995</v>
      </c>
      <c r="K498" s="57"/>
      <c r="L498" s="57"/>
      <c r="M498" s="58"/>
      <c r="N498" s="59"/>
      <c r="O498" s="73"/>
    </row>
    <row r="499" spans="1:15" s="8" customFormat="1" x14ac:dyDescent="0.3">
      <c r="A499" s="52">
        <v>11321</v>
      </c>
      <c r="B499" s="53" t="s">
        <v>21</v>
      </c>
      <c r="C499" s="54" t="s">
        <v>1544</v>
      </c>
      <c r="D499" s="55" t="s">
        <v>974</v>
      </c>
      <c r="E499" s="96"/>
      <c r="F499" s="98"/>
      <c r="G499" s="57"/>
      <c r="H499" s="57"/>
      <c r="I499" s="57"/>
      <c r="J499" s="57"/>
      <c r="K499" s="57"/>
      <c r="L499" s="57"/>
      <c r="M499" s="58"/>
      <c r="N499" s="59"/>
      <c r="O499" s="59"/>
    </row>
    <row r="500" spans="1:15" s="8" customFormat="1" x14ac:dyDescent="0.3">
      <c r="A500" s="52">
        <v>11346</v>
      </c>
      <c r="B500" s="53" t="s">
        <v>21</v>
      </c>
      <c r="C500" s="54" t="s">
        <v>1552</v>
      </c>
      <c r="D500" s="55" t="s">
        <v>55</v>
      </c>
      <c r="E500" s="63"/>
      <c r="F500" s="57"/>
      <c r="G500" s="57"/>
      <c r="H500" s="57"/>
      <c r="I500" s="57"/>
      <c r="J500" s="57"/>
      <c r="K500" s="57"/>
      <c r="L500" s="57"/>
      <c r="M500" s="66"/>
      <c r="N500" s="67"/>
      <c r="O500" s="67"/>
    </row>
    <row r="501" spans="1:15" s="8" customFormat="1" x14ac:dyDescent="0.3">
      <c r="A501" s="52">
        <v>11411</v>
      </c>
      <c r="B501" s="53"/>
      <c r="C501" s="54"/>
      <c r="D501" s="55" t="s">
        <v>74</v>
      </c>
      <c r="E501" s="63"/>
      <c r="F501" s="57"/>
      <c r="G501" s="57"/>
      <c r="H501" s="57"/>
      <c r="I501" s="57"/>
      <c r="J501" s="57"/>
      <c r="K501" s="57"/>
      <c r="L501" s="57"/>
      <c r="M501" s="66"/>
      <c r="N501" s="67"/>
      <c r="O501" s="67"/>
    </row>
    <row r="502" spans="1:15" s="8" customFormat="1" ht="115.2" x14ac:dyDescent="0.3">
      <c r="A502" s="52">
        <v>11429</v>
      </c>
      <c r="B502" s="53"/>
      <c r="C502" s="54"/>
      <c r="D502" s="75" t="s">
        <v>83</v>
      </c>
      <c r="E502" s="63" t="s">
        <v>84</v>
      </c>
      <c r="F502" s="57"/>
      <c r="G502" s="57"/>
      <c r="H502" s="57"/>
      <c r="I502" s="57"/>
      <c r="J502" s="57"/>
      <c r="K502" s="57"/>
      <c r="L502" s="57">
        <f>SUM(K503:K509)</f>
        <v>207.65630000000002</v>
      </c>
      <c r="M502" s="58">
        <v>207.65600000000001</v>
      </c>
      <c r="N502" s="59"/>
      <c r="O502" s="73">
        <f>+ROUND(M502*N502,2)</f>
        <v>0</v>
      </c>
    </row>
    <row r="503" spans="1:15" s="8" customFormat="1" x14ac:dyDescent="0.3">
      <c r="A503" s="52">
        <v>11430</v>
      </c>
      <c r="B503" s="53"/>
      <c r="C503" s="54"/>
      <c r="D503" s="74" t="s">
        <v>1151</v>
      </c>
      <c r="E503" s="56"/>
      <c r="F503" s="57">
        <v>2</v>
      </c>
      <c r="G503" s="57">
        <v>8.2620000000000005</v>
      </c>
      <c r="H503" s="57"/>
      <c r="I503" s="57">
        <v>0.2</v>
      </c>
      <c r="J503" s="57"/>
      <c r="K503" s="57">
        <f>PRODUCT(F503:I503)</f>
        <v>3.3048000000000002</v>
      </c>
      <c r="L503" s="57"/>
      <c r="M503" s="58"/>
      <c r="N503" s="59"/>
      <c r="O503" s="73"/>
    </row>
    <row r="504" spans="1:15" s="8" customFormat="1" x14ac:dyDescent="0.3">
      <c r="A504" s="52">
        <v>11431</v>
      </c>
      <c r="B504" s="53"/>
      <c r="C504" s="54"/>
      <c r="D504" s="74" t="s">
        <v>1152</v>
      </c>
      <c r="E504" s="56"/>
      <c r="F504" s="57"/>
      <c r="G504" s="57"/>
      <c r="H504" s="57"/>
      <c r="I504" s="57"/>
      <c r="J504" s="57"/>
      <c r="K504" s="57">
        <f>SUM(J505:J506)</f>
        <v>118.2131</v>
      </c>
      <c r="L504" s="57"/>
      <c r="M504" s="58"/>
      <c r="N504" s="59"/>
      <c r="O504" s="73"/>
    </row>
    <row r="505" spans="1:15" s="8" customFormat="1" x14ac:dyDescent="0.3">
      <c r="A505" s="52">
        <v>11432</v>
      </c>
      <c r="B505" s="53"/>
      <c r="C505" s="54"/>
      <c r="D505" s="74"/>
      <c r="E505" s="56"/>
      <c r="F505" s="57">
        <v>1</v>
      </c>
      <c r="G505" s="57">
        <v>26.013999999999999</v>
      </c>
      <c r="H505" s="57"/>
      <c r="I505" s="57">
        <v>2.2999999999999998</v>
      </c>
      <c r="J505" s="57">
        <f>PRODUCT(F505:I505)</f>
        <v>59.832199999999993</v>
      </c>
      <c r="K505" s="57"/>
      <c r="L505" s="57"/>
      <c r="M505" s="58"/>
      <c r="N505" s="59"/>
      <c r="O505" s="73"/>
    </row>
    <row r="506" spans="1:15" s="8" customFormat="1" x14ac:dyDescent="0.3">
      <c r="A506" s="52">
        <v>11433</v>
      </c>
      <c r="B506" s="53"/>
      <c r="C506" s="54"/>
      <c r="D506" s="74"/>
      <c r="E506" s="56"/>
      <c r="F506" s="57">
        <v>1</v>
      </c>
      <c r="G506" s="57">
        <v>25.382999999999999</v>
      </c>
      <c r="H506" s="57"/>
      <c r="I506" s="57">
        <v>2.2999999999999998</v>
      </c>
      <c r="J506" s="57">
        <f>PRODUCT(F506:I506)</f>
        <v>58.380899999999997</v>
      </c>
      <c r="K506" s="57"/>
      <c r="L506" s="57"/>
      <c r="M506" s="58"/>
      <c r="N506" s="59"/>
      <c r="O506" s="73"/>
    </row>
    <row r="507" spans="1:15" s="8" customFormat="1" x14ac:dyDescent="0.3">
      <c r="A507" s="52">
        <v>11434</v>
      </c>
      <c r="B507" s="53"/>
      <c r="C507" s="54"/>
      <c r="D507" s="76" t="s">
        <v>1538</v>
      </c>
      <c r="E507" s="56"/>
      <c r="F507" s="57">
        <v>1</v>
      </c>
      <c r="G507" s="57">
        <f>12.338+6.279+2</f>
        <v>20.616999999999997</v>
      </c>
      <c r="H507" s="57"/>
      <c r="I507" s="57">
        <v>2.1</v>
      </c>
      <c r="J507" s="57"/>
      <c r="K507" s="57">
        <f t="shared" ref="K507:K509" si="64">PRODUCT(F507:I507)</f>
        <v>43.295699999999997</v>
      </c>
      <c r="L507" s="57"/>
      <c r="M507" s="58"/>
      <c r="N507" s="59"/>
      <c r="O507" s="73"/>
    </row>
    <row r="508" spans="1:15" s="8" customFormat="1" x14ac:dyDescent="0.3">
      <c r="A508" s="52">
        <v>11435</v>
      </c>
      <c r="B508" s="53"/>
      <c r="C508" s="54"/>
      <c r="D508" s="76" t="s">
        <v>1570</v>
      </c>
      <c r="E508" s="56"/>
      <c r="F508" s="57">
        <v>1</v>
      </c>
      <c r="G508" s="57">
        <v>17.247</v>
      </c>
      <c r="H508" s="57"/>
      <c r="I508" s="57">
        <v>2.1</v>
      </c>
      <c r="J508" s="57"/>
      <c r="K508" s="57">
        <f t="shared" si="64"/>
        <v>36.218699999999998</v>
      </c>
      <c r="L508" s="57"/>
      <c r="M508" s="58"/>
      <c r="N508" s="59"/>
      <c r="O508" s="73"/>
    </row>
    <row r="509" spans="1:15" s="8" customFormat="1" x14ac:dyDescent="0.3">
      <c r="A509" s="52">
        <v>11436</v>
      </c>
      <c r="B509" s="53"/>
      <c r="C509" s="54"/>
      <c r="D509" s="76" t="s">
        <v>1565</v>
      </c>
      <c r="E509" s="56"/>
      <c r="F509" s="57">
        <v>2</v>
      </c>
      <c r="G509" s="57">
        <v>1.44</v>
      </c>
      <c r="H509" s="57"/>
      <c r="I509" s="57">
        <v>2.2999999999999998</v>
      </c>
      <c r="J509" s="57"/>
      <c r="K509" s="57">
        <f t="shared" si="64"/>
        <v>6.6239999999999997</v>
      </c>
      <c r="L509" s="57"/>
      <c r="M509" s="58"/>
      <c r="N509" s="59"/>
      <c r="O509" s="73"/>
    </row>
    <row r="510" spans="1:15" s="8" customFormat="1" ht="115.2" x14ac:dyDescent="0.3">
      <c r="A510" s="52">
        <v>11437</v>
      </c>
      <c r="B510" s="53"/>
      <c r="C510" s="54"/>
      <c r="D510" s="75" t="s">
        <v>690</v>
      </c>
      <c r="E510" s="63" t="s">
        <v>84</v>
      </c>
      <c r="F510" s="57"/>
      <c r="G510" s="57"/>
      <c r="H510" s="57"/>
      <c r="I510" s="57"/>
      <c r="J510" s="57"/>
      <c r="K510" s="57"/>
      <c r="L510" s="57">
        <f>K511</f>
        <v>22.152999999999999</v>
      </c>
      <c r="M510" s="58">
        <v>22.152999999999999</v>
      </c>
      <c r="N510" s="59"/>
      <c r="O510" s="73">
        <f>+ROUND(M510*N510,2)</f>
        <v>0</v>
      </c>
    </row>
    <row r="511" spans="1:15" s="8" customFormat="1" x14ac:dyDescent="0.3">
      <c r="A511" s="52">
        <v>11438</v>
      </c>
      <c r="B511" s="53"/>
      <c r="C511" s="54"/>
      <c r="D511" s="76" t="s">
        <v>1571</v>
      </c>
      <c r="E511" s="63"/>
      <c r="F511" s="57">
        <v>1</v>
      </c>
      <c r="G511" s="57">
        <v>22.152999999999999</v>
      </c>
      <c r="H511" s="57"/>
      <c r="I511" s="57"/>
      <c r="J511" s="57"/>
      <c r="K511" s="57">
        <f>PRODUCT(F511:I511)</f>
        <v>22.152999999999999</v>
      </c>
      <c r="L511" s="57"/>
      <c r="M511" s="58"/>
      <c r="N511" s="59"/>
      <c r="O511" s="73"/>
    </row>
    <row r="512" spans="1:15" s="8" customFormat="1" x14ac:dyDescent="0.3">
      <c r="A512" s="52">
        <v>11478</v>
      </c>
      <c r="B512" s="53" t="s">
        <v>21</v>
      </c>
      <c r="C512" s="54" t="s">
        <v>1596</v>
      </c>
      <c r="D512" s="99" t="s">
        <v>1597</v>
      </c>
      <c r="E512" s="56"/>
      <c r="F512" s="57"/>
      <c r="G512" s="57"/>
      <c r="H512" s="57"/>
      <c r="I512" s="57"/>
      <c r="J512" s="57"/>
      <c r="K512" s="57"/>
      <c r="L512" s="57"/>
      <c r="M512" s="58"/>
      <c r="N512" s="59"/>
      <c r="O512" s="59"/>
    </row>
    <row r="513" spans="1:15" s="8" customFormat="1" x14ac:dyDescent="0.3">
      <c r="A513" s="52">
        <v>11490</v>
      </c>
      <c r="B513" s="53" t="s">
        <v>21</v>
      </c>
      <c r="C513" s="54" t="s">
        <v>1601</v>
      </c>
      <c r="D513" s="55" t="s">
        <v>55</v>
      </c>
      <c r="E513" s="56"/>
      <c r="F513" s="57"/>
      <c r="G513" s="57"/>
      <c r="H513" s="57"/>
      <c r="I513" s="57"/>
      <c r="J513" s="57"/>
      <c r="K513" s="57"/>
      <c r="L513" s="57"/>
      <c r="M513" s="58"/>
      <c r="N513" s="59"/>
      <c r="O513" s="59"/>
    </row>
    <row r="514" spans="1:15" s="8" customFormat="1" x14ac:dyDescent="0.3">
      <c r="A514" s="52">
        <v>11507</v>
      </c>
      <c r="B514" s="53"/>
      <c r="C514" s="54"/>
      <c r="D514" s="55" t="s">
        <v>74</v>
      </c>
      <c r="E514" s="56"/>
      <c r="F514" s="57"/>
      <c r="G514" s="57"/>
      <c r="H514" s="57"/>
      <c r="I514" s="57"/>
      <c r="J514" s="57"/>
      <c r="K514" s="57"/>
      <c r="L514" s="57"/>
      <c r="M514" s="58"/>
      <c r="N514" s="59"/>
      <c r="O514" s="73"/>
    </row>
    <row r="515" spans="1:15" s="8" customFormat="1" ht="115.2" x14ac:dyDescent="0.3">
      <c r="A515" s="52">
        <v>11514</v>
      </c>
      <c r="B515" s="53"/>
      <c r="C515" s="54"/>
      <c r="D515" s="75" t="s">
        <v>83</v>
      </c>
      <c r="E515" s="63" t="s">
        <v>84</v>
      </c>
      <c r="F515" s="57"/>
      <c r="G515" s="57"/>
      <c r="H515" s="57"/>
      <c r="I515" s="57"/>
      <c r="J515" s="57"/>
      <c r="K515" s="57"/>
      <c r="L515" s="57">
        <f>SUM(K516:K517)</f>
        <v>94.897999999999996</v>
      </c>
      <c r="M515" s="58">
        <v>94.897999999999996</v>
      </c>
      <c r="N515" s="59"/>
      <c r="O515" s="73">
        <f>+ROUND(M515*N515,2)</f>
        <v>0</v>
      </c>
    </row>
    <row r="516" spans="1:15" s="8" customFormat="1" x14ac:dyDescent="0.3">
      <c r="A516" s="52">
        <v>11515</v>
      </c>
      <c r="B516" s="53"/>
      <c r="C516" s="54"/>
      <c r="D516" s="74" t="s">
        <v>1251</v>
      </c>
      <c r="E516" s="56"/>
      <c r="F516" s="57">
        <v>1</v>
      </c>
      <c r="G516" s="57">
        <v>30.684000000000001</v>
      </c>
      <c r="H516" s="57"/>
      <c r="I516" s="57"/>
      <c r="J516" s="57"/>
      <c r="K516" s="57">
        <f>PRODUCT(F516:J516)</f>
        <v>30.684000000000001</v>
      </c>
      <c r="L516" s="57"/>
      <c r="M516" s="58"/>
      <c r="N516" s="59"/>
      <c r="O516" s="73"/>
    </row>
    <row r="517" spans="1:15" s="8" customFormat="1" x14ac:dyDescent="0.3">
      <c r="A517" s="52">
        <v>11516</v>
      </c>
      <c r="B517" s="53"/>
      <c r="C517" s="54"/>
      <c r="D517" s="74" t="s">
        <v>1604</v>
      </c>
      <c r="E517" s="56"/>
      <c r="F517" s="57">
        <v>1</v>
      </c>
      <c r="G517" s="57">
        <f>(46.264+17.95)</f>
        <v>64.213999999999999</v>
      </c>
      <c r="H517" s="57"/>
      <c r="I517" s="57"/>
      <c r="J517" s="57"/>
      <c r="K517" s="57">
        <f>PRODUCT(F517:J517)</f>
        <v>64.213999999999999</v>
      </c>
      <c r="L517" s="57"/>
      <c r="M517" s="58"/>
      <c r="N517" s="59"/>
      <c r="O517" s="73"/>
    </row>
    <row r="518" spans="1:15" s="8" customFormat="1" ht="115.2" x14ac:dyDescent="0.3">
      <c r="A518" s="52">
        <v>11517</v>
      </c>
      <c r="B518" s="53"/>
      <c r="C518" s="54"/>
      <c r="D518" s="75" t="s">
        <v>690</v>
      </c>
      <c r="E518" s="63" t="s">
        <v>84</v>
      </c>
      <c r="F518" s="57"/>
      <c r="G518" s="57"/>
      <c r="H518" s="57"/>
      <c r="I518" s="57"/>
      <c r="J518" s="57"/>
      <c r="K518" s="57"/>
      <c r="L518" s="57">
        <f>K519</f>
        <v>29.6</v>
      </c>
      <c r="M518" s="58">
        <v>28.9</v>
      </c>
      <c r="N518" s="59"/>
      <c r="O518" s="73">
        <f>+ROUND(M518*N518,2)</f>
        <v>0</v>
      </c>
    </row>
    <row r="519" spans="1:15" s="8" customFormat="1" x14ac:dyDescent="0.3">
      <c r="A519" s="52">
        <v>11518</v>
      </c>
      <c r="B519" s="53"/>
      <c r="C519" s="54"/>
      <c r="D519" s="76" t="s">
        <v>1252</v>
      </c>
      <c r="E519" s="63"/>
      <c r="F519" s="57">
        <v>1</v>
      </c>
      <c r="G519" s="57">
        <v>29.6</v>
      </c>
      <c r="H519" s="57"/>
      <c r="I519" s="57"/>
      <c r="J519" s="57"/>
      <c r="K519" s="57">
        <f>PRODUCT(F519:I519)</f>
        <v>29.6</v>
      </c>
      <c r="L519" s="57"/>
      <c r="M519" s="58"/>
      <c r="N519" s="59"/>
      <c r="O519" s="73"/>
    </row>
    <row r="520" spans="1:15" s="8" customFormat="1" x14ac:dyDescent="0.3">
      <c r="A520" s="52">
        <v>11545</v>
      </c>
      <c r="B520" s="53" t="s">
        <v>21</v>
      </c>
      <c r="C520" s="61" t="s">
        <v>1622</v>
      </c>
      <c r="D520" s="62" t="s">
        <v>1623</v>
      </c>
      <c r="E520" s="63"/>
      <c r="F520" s="86"/>
      <c r="G520" s="64"/>
      <c r="H520" s="64"/>
      <c r="I520" s="64"/>
      <c r="J520" s="64"/>
      <c r="K520" s="65">
        <f>SUM(O520:O650)</f>
        <v>0</v>
      </c>
      <c r="L520" s="64"/>
      <c r="M520" s="66"/>
      <c r="N520" s="67"/>
      <c r="O520" s="67"/>
    </row>
    <row r="521" spans="1:15" s="8" customFormat="1" x14ac:dyDescent="0.3">
      <c r="A521" s="52">
        <v>11546</v>
      </c>
      <c r="B521" s="53" t="s">
        <v>21</v>
      </c>
      <c r="C521" s="54" t="s">
        <v>1624</v>
      </c>
      <c r="D521" s="55" t="s">
        <v>1625</v>
      </c>
      <c r="E521" s="96"/>
      <c r="F521" s="98"/>
      <c r="G521" s="57"/>
      <c r="H521" s="57"/>
      <c r="I521" s="57"/>
      <c r="J521" s="57"/>
      <c r="K521" s="57"/>
      <c r="L521" s="57"/>
      <c r="M521" s="58"/>
      <c r="N521" s="59"/>
      <c r="O521" s="59"/>
    </row>
    <row r="522" spans="1:15" s="8" customFormat="1" x14ac:dyDescent="0.3">
      <c r="A522" s="52">
        <v>11547</v>
      </c>
      <c r="B522" s="53" t="s">
        <v>21</v>
      </c>
      <c r="C522" s="54" t="s">
        <v>1626</v>
      </c>
      <c r="D522" s="55" t="s">
        <v>1070</v>
      </c>
      <c r="E522" s="96"/>
      <c r="F522" s="98"/>
      <c r="G522" s="57"/>
      <c r="H522" s="57"/>
      <c r="I522" s="57"/>
      <c r="J522" s="57"/>
      <c r="K522" s="57"/>
      <c r="L522" s="57"/>
      <c r="M522" s="58"/>
      <c r="N522" s="59"/>
      <c r="O522" s="59"/>
    </row>
    <row r="523" spans="1:15" s="8" customFormat="1" x14ac:dyDescent="0.3">
      <c r="A523" s="52">
        <v>11557</v>
      </c>
      <c r="B523" s="53" t="s">
        <v>21</v>
      </c>
      <c r="C523" s="54" t="s">
        <v>1629</v>
      </c>
      <c r="D523" s="55" t="s">
        <v>55</v>
      </c>
      <c r="E523" s="63"/>
      <c r="F523" s="57"/>
      <c r="G523" s="57"/>
      <c r="H523" s="57"/>
      <c r="I523" s="57"/>
      <c r="J523" s="57"/>
      <c r="K523" s="57"/>
      <c r="L523" s="57"/>
      <c r="M523" s="66"/>
      <c r="N523" s="67"/>
      <c r="O523" s="67"/>
    </row>
    <row r="524" spans="1:15" s="8" customFormat="1" x14ac:dyDescent="0.3">
      <c r="A524" s="52">
        <v>11563</v>
      </c>
      <c r="B524" s="53"/>
      <c r="C524" s="54"/>
      <c r="D524" s="55" t="s">
        <v>74</v>
      </c>
      <c r="E524" s="63"/>
      <c r="F524" s="57"/>
      <c r="G524" s="57"/>
      <c r="H524" s="57"/>
      <c r="I524" s="57"/>
      <c r="J524" s="57"/>
      <c r="K524" s="57"/>
      <c r="L524" s="57"/>
      <c r="M524" s="66"/>
      <c r="N524" s="67"/>
      <c r="O524" s="67"/>
    </row>
    <row r="525" spans="1:15" s="8" customFormat="1" ht="115.2" x14ac:dyDescent="0.3">
      <c r="A525" s="52">
        <v>11568</v>
      </c>
      <c r="B525" s="53"/>
      <c r="C525" s="54"/>
      <c r="D525" s="75" t="s">
        <v>1093</v>
      </c>
      <c r="E525" s="63" t="s">
        <v>36</v>
      </c>
      <c r="F525" s="57"/>
      <c r="G525" s="57"/>
      <c r="H525" s="57"/>
      <c r="I525" s="57"/>
      <c r="J525" s="57"/>
      <c r="K525" s="57">
        <f>SUM(J526:J529)</f>
        <v>20.767499999999998</v>
      </c>
      <c r="L525" s="57">
        <f>K525</f>
        <v>20.767499999999998</v>
      </c>
      <c r="M525" s="58">
        <v>20.768000000000001</v>
      </c>
      <c r="N525" s="59"/>
      <c r="O525" s="73">
        <f>+ROUND(M525*N525,2)</f>
        <v>0</v>
      </c>
    </row>
    <row r="526" spans="1:15" s="8" customFormat="1" x14ac:dyDescent="0.3">
      <c r="A526" s="52">
        <v>11569</v>
      </c>
      <c r="B526" s="53"/>
      <c r="C526" s="54"/>
      <c r="D526" s="76" t="s">
        <v>394</v>
      </c>
      <c r="E526" s="63"/>
      <c r="F526" s="57">
        <v>1</v>
      </c>
      <c r="G526" s="57">
        <v>1.45</v>
      </c>
      <c r="H526" s="57">
        <v>1.45</v>
      </c>
      <c r="I526" s="57"/>
      <c r="J526" s="57">
        <f>PRODUCT(F526:I526)</f>
        <v>2.1025</v>
      </c>
      <c r="K526" s="57"/>
      <c r="L526" s="57"/>
      <c r="M526" s="58"/>
      <c r="N526" s="59"/>
      <c r="O526" s="73"/>
    </row>
    <row r="527" spans="1:15" s="8" customFormat="1" x14ac:dyDescent="0.3">
      <c r="A527" s="52">
        <v>11570</v>
      </c>
      <c r="B527" s="53"/>
      <c r="C527" s="54"/>
      <c r="D527" s="76" t="s">
        <v>394</v>
      </c>
      <c r="E527" s="63"/>
      <c r="F527" s="57">
        <v>1</v>
      </c>
      <c r="G527" s="57">
        <v>1.75</v>
      </c>
      <c r="H527" s="57">
        <v>2.2999999999999998</v>
      </c>
      <c r="I527" s="57"/>
      <c r="J527" s="57">
        <f>PRODUCT(F527:I527)</f>
        <v>4.0249999999999995</v>
      </c>
      <c r="K527" s="57"/>
      <c r="L527" s="57"/>
      <c r="M527" s="58"/>
      <c r="N527" s="59"/>
      <c r="O527" s="73"/>
    </row>
    <row r="528" spans="1:15" s="8" customFormat="1" x14ac:dyDescent="0.3">
      <c r="A528" s="52">
        <v>11571</v>
      </c>
      <c r="B528" s="53"/>
      <c r="C528" s="54"/>
      <c r="D528" s="76" t="s">
        <v>393</v>
      </c>
      <c r="E528" s="56"/>
      <c r="F528" s="57">
        <f>10+10</f>
        <v>20</v>
      </c>
      <c r="G528" s="57">
        <v>1.45</v>
      </c>
      <c r="H528" s="57">
        <v>0.3</v>
      </c>
      <c r="I528" s="57"/>
      <c r="J528" s="57">
        <f>PRODUCT(F528:I528)</f>
        <v>8.6999999999999993</v>
      </c>
      <c r="K528" s="57"/>
      <c r="L528" s="57"/>
      <c r="M528" s="58"/>
      <c r="N528" s="59"/>
      <c r="O528" s="73"/>
    </row>
    <row r="529" spans="1:15" s="8" customFormat="1" x14ac:dyDescent="0.3">
      <c r="A529" s="52">
        <v>11572</v>
      </c>
      <c r="B529" s="53"/>
      <c r="C529" s="54"/>
      <c r="D529" s="76" t="s">
        <v>399</v>
      </c>
      <c r="E529" s="56"/>
      <c r="F529" s="57">
        <v>22</v>
      </c>
      <c r="G529" s="57">
        <v>1.5</v>
      </c>
      <c r="H529" s="57">
        <v>0.18</v>
      </c>
      <c r="I529" s="57"/>
      <c r="J529" s="57">
        <f t="shared" ref="J529" si="65">PRODUCT(F529:I529)</f>
        <v>5.9399999999999995</v>
      </c>
      <c r="K529" s="57"/>
      <c r="L529" s="57"/>
      <c r="M529" s="58"/>
      <c r="N529" s="59"/>
      <c r="O529" s="73"/>
    </row>
    <row r="530" spans="1:15" s="8" customFormat="1" x14ac:dyDescent="0.3">
      <c r="A530" s="52">
        <v>11575</v>
      </c>
      <c r="B530" s="53" t="s">
        <v>21</v>
      </c>
      <c r="C530" s="54" t="s">
        <v>1634</v>
      </c>
      <c r="D530" s="55" t="s">
        <v>974</v>
      </c>
      <c r="E530" s="96"/>
      <c r="F530" s="98"/>
      <c r="G530" s="57"/>
      <c r="H530" s="57"/>
      <c r="I530" s="57"/>
      <c r="J530" s="57"/>
      <c r="K530" s="57"/>
      <c r="L530" s="57"/>
      <c r="M530" s="58"/>
      <c r="N530" s="59"/>
      <c r="O530" s="59"/>
    </row>
    <row r="531" spans="1:15" s="8" customFormat="1" x14ac:dyDescent="0.3">
      <c r="A531" s="52">
        <v>11600</v>
      </c>
      <c r="B531" s="53" t="s">
        <v>21</v>
      </c>
      <c r="C531" s="54" t="s">
        <v>1641</v>
      </c>
      <c r="D531" s="55" t="s">
        <v>55</v>
      </c>
      <c r="E531" s="63"/>
      <c r="F531" s="57"/>
      <c r="G531" s="57"/>
      <c r="H531" s="57"/>
      <c r="I531" s="57"/>
      <c r="J531" s="57"/>
      <c r="K531" s="57"/>
      <c r="L531" s="57"/>
      <c r="M531" s="66"/>
      <c r="N531" s="67"/>
      <c r="O531" s="67"/>
    </row>
    <row r="532" spans="1:15" s="8" customFormat="1" x14ac:dyDescent="0.3">
      <c r="A532" s="52">
        <v>11665</v>
      </c>
      <c r="B532" s="53"/>
      <c r="C532" s="54"/>
      <c r="D532" s="55" t="s">
        <v>74</v>
      </c>
      <c r="E532" s="63"/>
      <c r="F532" s="57"/>
      <c r="G532" s="57"/>
      <c r="H532" s="57"/>
      <c r="I532" s="57"/>
      <c r="J532" s="57"/>
      <c r="K532" s="57"/>
      <c r="L532" s="57"/>
      <c r="M532" s="66"/>
      <c r="N532" s="67"/>
      <c r="O532" s="67"/>
    </row>
    <row r="533" spans="1:15" s="8" customFormat="1" ht="72" x14ac:dyDescent="0.3">
      <c r="A533" s="52">
        <v>11675</v>
      </c>
      <c r="B533" s="53"/>
      <c r="C533" s="54"/>
      <c r="D533" s="75" t="s">
        <v>870</v>
      </c>
      <c r="E533" s="63" t="s">
        <v>36</v>
      </c>
      <c r="F533" s="57"/>
      <c r="G533" s="57"/>
      <c r="H533" s="57"/>
      <c r="I533" s="57"/>
      <c r="J533" s="57"/>
      <c r="K533" s="57"/>
      <c r="L533" s="57">
        <f>SUM(K534:K535)</f>
        <v>212.44900000000001</v>
      </c>
      <c r="M533" s="58">
        <v>212.44900000000001</v>
      </c>
      <c r="N533" s="59"/>
      <c r="O533" s="73">
        <f>+ROUND(M533*N533,2)</f>
        <v>0</v>
      </c>
    </row>
    <row r="534" spans="1:15" s="8" customFormat="1" x14ac:dyDescent="0.3">
      <c r="A534" s="52">
        <v>11676</v>
      </c>
      <c r="B534" s="53"/>
      <c r="C534" s="54"/>
      <c r="D534" s="76" t="s">
        <v>1657</v>
      </c>
      <c r="E534" s="63"/>
      <c r="F534" s="57">
        <v>1</v>
      </c>
      <c r="G534" s="57">
        <f>212.449-G535</f>
        <v>209.471</v>
      </c>
      <c r="H534" s="57"/>
      <c r="I534" s="57"/>
      <c r="J534" s="57"/>
      <c r="K534" s="57">
        <f>PRODUCT(F534:I534)</f>
        <v>209.471</v>
      </c>
      <c r="L534" s="57"/>
      <c r="M534" s="58"/>
      <c r="N534" s="59"/>
      <c r="O534" s="73"/>
    </row>
    <row r="535" spans="1:15" s="8" customFormat="1" x14ac:dyDescent="0.3">
      <c r="A535" s="52">
        <v>11677</v>
      </c>
      <c r="B535" s="53"/>
      <c r="C535" s="54"/>
      <c r="D535" s="76" t="s">
        <v>1643</v>
      </c>
      <c r="E535" s="63"/>
      <c r="F535" s="57">
        <v>1</v>
      </c>
      <c r="G535" s="57">
        <v>2.9780000000000002</v>
      </c>
      <c r="H535" s="57"/>
      <c r="I535" s="57"/>
      <c r="J535" s="57"/>
      <c r="K535" s="57">
        <f>PRODUCT(F535:I535)</f>
        <v>2.9780000000000002</v>
      </c>
      <c r="L535" s="57"/>
      <c r="M535" s="58"/>
      <c r="N535" s="59"/>
      <c r="O535" s="73"/>
    </row>
    <row r="536" spans="1:15" s="8" customFormat="1" ht="115.2" x14ac:dyDescent="0.3">
      <c r="A536" s="52">
        <v>11683</v>
      </c>
      <c r="B536" s="53"/>
      <c r="C536" s="54"/>
      <c r="D536" s="75" t="s">
        <v>83</v>
      </c>
      <c r="E536" s="63" t="s">
        <v>84</v>
      </c>
      <c r="F536" s="57"/>
      <c r="G536" s="57"/>
      <c r="H536" s="57"/>
      <c r="I536" s="57"/>
      <c r="J536" s="57"/>
      <c r="K536" s="57"/>
      <c r="L536" s="57">
        <f>SUM(K537:K543)</f>
        <v>207.65630000000002</v>
      </c>
      <c r="M536" s="58">
        <v>207.65600000000001</v>
      </c>
      <c r="N536" s="59"/>
      <c r="O536" s="73">
        <f>+ROUND(M536*N536,2)</f>
        <v>0</v>
      </c>
    </row>
    <row r="537" spans="1:15" s="8" customFormat="1" x14ac:dyDescent="0.3">
      <c r="A537" s="52">
        <v>11684</v>
      </c>
      <c r="B537" s="53"/>
      <c r="C537" s="54"/>
      <c r="D537" s="74" t="s">
        <v>1151</v>
      </c>
      <c r="E537" s="56"/>
      <c r="F537" s="57">
        <v>2</v>
      </c>
      <c r="G537" s="57">
        <v>8.2620000000000005</v>
      </c>
      <c r="H537" s="57"/>
      <c r="I537" s="57">
        <v>0.2</v>
      </c>
      <c r="J537" s="57"/>
      <c r="K537" s="57">
        <f>PRODUCT(F537:I537)</f>
        <v>3.3048000000000002</v>
      </c>
      <c r="L537" s="57"/>
      <c r="M537" s="58"/>
      <c r="N537" s="59"/>
      <c r="O537" s="73"/>
    </row>
    <row r="538" spans="1:15" s="8" customFormat="1" x14ac:dyDescent="0.3">
      <c r="A538" s="52">
        <v>11685</v>
      </c>
      <c r="B538" s="53"/>
      <c r="C538" s="54"/>
      <c r="D538" s="74" t="s">
        <v>1152</v>
      </c>
      <c r="E538" s="56"/>
      <c r="F538" s="57"/>
      <c r="G538" s="57"/>
      <c r="H538" s="57"/>
      <c r="I538" s="57"/>
      <c r="J538" s="57"/>
      <c r="K538" s="57">
        <f>SUM(J539:J540)</f>
        <v>118.2131</v>
      </c>
      <c r="L538" s="57"/>
      <c r="M538" s="58"/>
      <c r="N538" s="59"/>
      <c r="O538" s="73"/>
    </row>
    <row r="539" spans="1:15" s="8" customFormat="1" x14ac:dyDescent="0.3">
      <c r="A539" s="52">
        <v>11686</v>
      </c>
      <c r="B539" s="53"/>
      <c r="C539" s="54"/>
      <c r="D539" s="74"/>
      <c r="E539" s="56"/>
      <c r="F539" s="57">
        <v>1</v>
      </c>
      <c r="G539" s="57">
        <v>26.013999999999999</v>
      </c>
      <c r="H539" s="57"/>
      <c r="I539" s="57">
        <v>2.2999999999999998</v>
      </c>
      <c r="J539" s="57">
        <f>PRODUCT(F539:I539)</f>
        <v>59.832199999999993</v>
      </c>
      <c r="K539" s="57"/>
      <c r="L539" s="57"/>
      <c r="M539" s="58"/>
      <c r="N539" s="59"/>
      <c r="O539" s="73"/>
    </row>
    <row r="540" spans="1:15" s="8" customFormat="1" x14ac:dyDescent="0.3">
      <c r="A540" s="52">
        <v>11687</v>
      </c>
      <c r="B540" s="53"/>
      <c r="C540" s="54"/>
      <c r="D540" s="74"/>
      <c r="E540" s="56"/>
      <c r="F540" s="57">
        <v>1</v>
      </c>
      <c r="G540" s="57">
        <v>25.382999999999999</v>
      </c>
      <c r="H540" s="57"/>
      <c r="I540" s="57">
        <v>2.2999999999999998</v>
      </c>
      <c r="J540" s="57">
        <f>PRODUCT(F540:I540)</f>
        <v>58.380899999999997</v>
      </c>
      <c r="K540" s="57"/>
      <c r="L540" s="57"/>
      <c r="M540" s="58"/>
      <c r="N540" s="59"/>
      <c r="O540" s="73"/>
    </row>
    <row r="541" spans="1:15" s="8" customFormat="1" x14ac:dyDescent="0.3">
      <c r="A541" s="52">
        <v>11688</v>
      </c>
      <c r="B541" s="53"/>
      <c r="C541" s="54"/>
      <c r="D541" s="76" t="s">
        <v>1628</v>
      </c>
      <c r="E541" s="56"/>
      <c r="F541" s="57">
        <v>1</v>
      </c>
      <c r="G541" s="57">
        <f>12.338+6.279+2</f>
        <v>20.616999999999997</v>
      </c>
      <c r="H541" s="57"/>
      <c r="I541" s="57">
        <v>2.1</v>
      </c>
      <c r="J541" s="57"/>
      <c r="K541" s="57">
        <f t="shared" ref="K541:K543" si="66">PRODUCT(F541:I541)</f>
        <v>43.295699999999997</v>
      </c>
      <c r="L541" s="57"/>
      <c r="M541" s="58"/>
      <c r="N541" s="59"/>
      <c r="O541" s="73"/>
    </row>
    <row r="542" spans="1:15" s="8" customFormat="1" x14ac:dyDescent="0.3">
      <c r="A542" s="52">
        <v>11689</v>
      </c>
      <c r="B542" s="53"/>
      <c r="C542" s="54"/>
      <c r="D542" s="76" t="s">
        <v>1659</v>
      </c>
      <c r="E542" s="56"/>
      <c r="F542" s="57">
        <v>1</v>
      </c>
      <c r="G542" s="57">
        <v>17.247</v>
      </c>
      <c r="H542" s="57"/>
      <c r="I542" s="57">
        <v>2.1</v>
      </c>
      <c r="J542" s="57"/>
      <c r="K542" s="57">
        <f t="shared" si="66"/>
        <v>36.218699999999998</v>
      </c>
      <c r="L542" s="57"/>
      <c r="M542" s="58"/>
      <c r="N542" s="59"/>
      <c r="O542" s="73"/>
    </row>
    <row r="543" spans="1:15" s="8" customFormat="1" x14ac:dyDescent="0.3">
      <c r="A543" s="52">
        <v>11690</v>
      </c>
      <c r="B543" s="53"/>
      <c r="C543" s="72"/>
      <c r="D543" s="76" t="s">
        <v>1654</v>
      </c>
      <c r="E543" s="56"/>
      <c r="F543" s="57">
        <v>2</v>
      </c>
      <c r="G543" s="57">
        <v>1.44</v>
      </c>
      <c r="H543" s="57"/>
      <c r="I543" s="57">
        <v>2.2999999999999998</v>
      </c>
      <c r="J543" s="57"/>
      <c r="K543" s="57">
        <f t="shared" si="66"/>
        <v>6.6239999999999997</v>
      </c>
      <c r="L543" s="57"/>
      <c r="M543" s="58"/>
      <c r="N543" s="59"/>
      <c r="O543" s="73"/>
    </row>
    <row r="544" spans="1:15" s="8" customFormat="1" ht="115.2" x14ac:dyDescent="0.3">
      <c r="A544" s="52">
        <v>11691</v>
      </c>
      <c r="B544" s="53"/>
      <c r="C544" s="72"/>
      <c r="D544" s="75" t="s">
        <v>690</v>
      </c>
      <c r="E544" s="63" t="s">
        <v>84</v>
      </c>
      <c r="F544" s="57"/>
      <c r="G544" s="57"/>
      <c r="H544" s="57"/>
      <c r="I544" s="57"/>
      <c r="J544" s="57"/>
      <c r="K544" s="57"/>
      <c r="L544" s="57">
        <f>K545</f>
        <v>22.152999999999999</v>
      </c>
      <c r="M544" s="58">
        <v>22.152999999999999</v>
      </c>
      <c r="N544" s="59"/>
      <c r="O544" s="73">
        <f>+ROUND(M544*N544,2)</f>
        <v>0</v>
      </c>
    </row>
    <row r="545" spans="1:15" s="8" customFormat="1" x14ac:dyDescent="0.3">
      <c r="A545" s="52">
        <v>11692</v>
      </c>
      <c r="B545" s="53"/>
      <c r="C545" s="72"/>
      <c r="D545" s="76" t="s">
        <v>1660</v>
      </c>
      <c r="E545" s="63"/>
      <c r="F545" s="57">
        <v>1</v>
      </c>
      <c r="G545" s="57">
        <v>22.152999999999999</v>
      </c>
      <c r="H545" s="57"/>
      <c r="I545" s="57"/>
      <c r="J545" s="57"/>
      <c r="K545" s="57">
        <f>PRODUCT(F545:I545)</f>
        <v>22.152999999999999</v>
      </c>
      <c r="L545" s="57"/>
      <c r="M545" s="58"/>
      <c r="N545" s="59"/>
      <c r="O545" s="73"/>
    </row>
    <row r="546" spans="1:15" s="8" customFormat="1" x14ac:dyDescent="0.3">
      <c r="A546" s="52">
        <v>11732</v>
      </c>
      <c r="B546" s="53" t="s">
        <v>21</v>
      </c>
      <c r="C546" s="54" t="s">
        <v>1687</v>
      </c>
      <c r="D546" s="55" t="s">
        <v>1688</v>
      </c>
      <c r="E546" s="56"/>
      <c r="F546" s="57"/>
      <c r="G546" s="57"/>
      <c r="H546" s="57"/>
      <c r="I546" s="57"/>
      <c r="J546" s="57"/>
      <c r="K546" s="57"/>
      <c r="L546" s="57"/>
      <c r="M546" s="58"/>
      <c r="N546" s="59"/>
      <c r="O546" s="59"/>
    </row>
    <row r="547" spans="1:15" s="8" customFormat="1" x14ac:dyDescent="0.3">
      <c r="A547" s="52">
        <v>11743</v>
      </c>
      <c r="B547" s="53" t="s">
        <v>21</v>
      </c>
      <c r="C547" s="54" t="s">
        <v>1693</v>
      </c>
      <c r="D547" s="55" t="s">
        <v>55</v>
      </c>
      <c r="E547" s="56"/>
      <c r="F547" s="57"/>
      <c r="G547" s="57"/>
      <c r="H547" s="57"/>
      <c r="I547" s="57"/>
      <c r="J547" s="57"/>
      <c r="K547" s="57"/>
      <c r="L547" s="57"/>
      <c r="M547" s="58"/>
      <c r="N547" s="59"/>
      <c r="O547" s="59"/>
    </row>
    <row r="548" spans="1:15" s="8" customFormat="1" x14ac:dyDescent="0.3">
      <c r="A548" s="52">
        <v>11744</v>
      </c>
      <c r="B548" s="53" t="s">
        <v>21</v>
      </c>
      <c r="C548" s="54" t="s">
        <v>1694</v>
      </c>
      <c r="D548" s="55" t="s">
        <v>57</v>
      </c>
      <c r="E548" s="56"/>
      <c r="F548" s="57"/>
      <c r="G548" s="57"/>
      <c r="H548" s="57"/>
      <c r="I548" s="57"/>
      <c r="J548" s="57"/>
      <c r="K548" s="57"/>
      <c r="L548" s="57"/>
      <c r="M548" s="58"/>
      <c r="N548" s="59"/>
      <c r="O548" s="73"/>
    </row>
    <row r="549" spans="1:15" s="8" customFormat="1" ht="158.4" x14ac:dyDescent="0.3">
      <c r="A549" s="52">
        <v>11745</v>
      </c>
      <c r="B549" s="53"/>
      <c r="C549" s="54"/>
      <c r="D549" s="75" t="s">
        <v>106</v>
      </c>
      <c r="E549" s="56" t="s">
        <v>36</v>
      </c>
      <c r="F549" s="57"/>
      <c r="G549" s="57"/>
      <c r="H549" s="57"/>
      <c r="I549" s="57"/>
      <c r="J549" s="57"/>
      <c r="K549" s="57"/>
      <c r="L549" s="57">
        <f>SUM(J550:J551)</f>
        <v>40.74</v>
      </c>
      <c r="M549" s="58">
        <v>40.74</v>
      </c>
      <c r="N549" s="59"/>
      <c r="O549" s="73">
        <f>+ROUND(M549*N549,2)</f>
        <v>0</v>
      </c>
    </row>
    <row r="550" spans="1:15" s="8" customFormat="1" x14ac:dyDescent="0.3">
      <c r="A550" s="52">
        <v>11746</v>
      </c>
      <c r="B550" s="53"/>
      <c r="C550" s="54"/>
      <c r="D550" s="74" t="s">
        <v>1695</v>
      </c>
      <c r="E550" s="63"/>
      <c r="F550" s="57">
        <v>2</v>
      </c>
      <c r="G550" s="57">
        <v>3.35</v>
      </c>
      <c r="H550" s="57"/>
      <c r="I550" s="57">
        <v>6</v>
      </c>
      <c r="J550" s="57">
        <f t="shared" ref="J550:J551" si="67">PRODUCT(F550:I550)</f>
        <v>40.200000000000003</v>
      </c>
      <c r="K550" s="57"/>
      <c r="L550" s="57"/>
      <c r="M550" s="66"/>
      <c r="N550" s="67"/>
      <c r="O550" s="67"/>
    </row>
    <row r="551" spans="1:15" s="8" customFormat="1" x14ac:dyDescent="0.3">
      <c r="A551" s="52">
        <v>11747</v>
      </c>
      <c r="B551" s="53"/>
      <c r="C551" s="54"/>
      <c r="D551" s="74" t="s">
        <v>1696</v>
      </c>
      <c r="E551" s="56"/>
      <c r="F551" s="57">
        <v>1</v>
      </c>
      <c r="G551" s="57">
        <v>1.8</v>
      </c>
      <c r="H551" s="57"/>
      <c r="I551" s="57">
        <v>0.3</v>
      </c>
      <c r="J551" s="57">
        <f t="shared" si="67"/>
        <v>0.54</v>
      </c>
      <c r="K551" s="57"/>
      <c r="L551" s="57"/>
      <c r="M551" s="58"/>
      <c r="N551" s="59"/>
      <c r="O551" s="73"/>
    </row>
    <row r="552" spans="1:15" s="8" customFormat="1" x14ac:dyDescent="0.3">
      <c r="A552" s="52">
        <v>11764</v>
      </c>
      <c r="B552" s="53"/>
      <c r="C552" s="54"/>
      <c r="D552" s="55" t="s">
        <v>74</v>
      </c>
      <c r="E552" s="56"/>
      <c r="F552" s="57"/>
      <c r="G552" s="57"/>
      <c r="H552" s="57"/>
      <c r="I552" s="57"/>
      <c r="J552" s="57"/>
      <c r="K552" s="57"/>
      <c r="L552" s="57"/>
      <c r="M552" s="58"/>
      <c r="N552" s="59"/>
      <c r="O552" s="73"/>
    </row>
    <row r="553" spans="1:15" s="8" customFormat="1" ht="115.2" x14ac:dyDescent="0.3">
      <c r="A553" s="52">
        <v>11767</v>
      </c>
      <c r="B553" s="53"/>
      <c r="C553" s="54"/>
      <c r="D553" s="75" t="s">
        <v>83</v>
      </c>
      <c r="E553" s="63" t="s">
        <v>84</v>
      </c>
      <c r="F553" s="57"/>
      <c r="G553" s="57"/>
      <c r="H553" s="57"/>
      <c r="I553" s="57"/>
      <c r="J553" s="57"/>
      <c r="K553" s="57"/>
      <c r="L553" s="57">
        <f>SUM(K554:K554)</f>
        <v>65.001999999999995</v>
      </c>
      <c r="M553" s="58">
        <v>65.001999999999995</v>
      </c>
      <c r="N553" s="59"/>
      <c r="O553" s="73">
        <f>+ROUND(M553*N553,2)</f>
        <v>0</v>
      </c>
    </row>
    <row r="554" spans="1:15" s="8" customFormat="1" x14ac:dyDescent="0.3">
      <c r="A554" s="52">
        <v>11768</v>
      </c>
      <c r="B554" s="53"/>
      <c r="C554" s="54"/>
      <c r="D554" s="74" t="s">
        <v>1251</v>
      </c>
      <c r="E554" s="56"/>
      <c r="F554" s="57">
        <v>1</v>
      </c>
      <c r="G554" s="57">
        <f>11.621+53.381</f>
        <v>65.001999999999995</v>
      </c>
      <c r="H554" s="57"/>
      <c r="I554" s="57"/>
      <c r="J554" s="57">
        <f t="shared" ref="J554" si="68">PRODUCT(F554:I554)</f>
        <v>65.001999999999995</v>
      </c>
      <c r="K554" s="57">
        <f>PRODUCT(F554:I554)</f>
        <v>65.001999999999995</v>
      </c>
      <c r="L554" s="57"/>
      <c r="M554" s="58"/>
      <c r="N554" s="59"/>
      <c r="O554" s="73"/>
    </row>
    <row r="555" spans="1:15" s="8" customFormat="1" ht="115.2" x14ac:dyDescent="0.3">
      <c r="A555" s="52">
        <v>11769</v>
      </c>
      <c r="B555" s="53"/>
      <c r="C555" s="54"/>
      <c r="D555" s="75" t="s">
        <v>690</v>
      </c>
      <c r="E555" s="63" t="s">
        <v>84</v>
      </c>
      <c r="F555" s="57"/>
      <c r="G555" s="57"/>
      <c r="H555" s="57"/>
      <c r="I555" s="57"/>
      <c r="J555" s="57"/>
      <c r="K555" s="57"/>
      <c r="L555" s="57">
        <f>K556</f>
        <v>28.9</v>
      </c>
      <c r="M555" s="58">
        <v>28.9</v>
      </c>
      <c r="N555" s="59"/>
      <c r="O555" s="73">
        <f>+ROUND(M555*N555,2)</f>
        <v>0</v>
      </c>
    </row>
    <row r="556" spans="1:15" s="8" customFormat="1" x14ac:dyDescent="0.3">
      <c r="A556" s="52">
        <v>11770</v>
      </c>
      <c r="B556" s="53"/>
      <c r="C556" s="54"/>
      <c r="D556" s="76" t="s">
        <v>1252</v>
      </c>
      <c r="E556" s="63"/>
      <c r="F556" s="57">
        <v>1</v>
      </c>
      <c r="G556" s="57">
        <v>28.9</v>
      </c>
      <c r="H556" s="57"/>
      <c r="I556" s="57"/>
      <c r="J556" s="57"/>
      <c r="K556" s="57">
        <f>PRODUCT(F556:I556)</f>
        <v>28.9</v>
      </c>
      <c r="L556" s="57"/>
      <c r="M556" s="58"/>
      <c r="N556" s="59"/>
      <c r="O556" s="73"/>
    </row>
    <row r="557" spans="1:15" s="8" customFormat="1" x14ac:dyDescent="0.3">
      <c r="A557" s="52">
        <v>11799</v>
      </c>
      <c r="B557" s="53" t="s">
        <v>21</v>
      </c>
      <c r="C557" s="61" t="s">
        <v>1714</v>
      </c>
      <c r="D557" s="62" t="s">
        <v>1715</v>
      </c>
      <c r="E557" s="63"/>
      <c r="F557" s="86"/>
      <c r="G557" s="64"/>
      <c r="H557" s="64"/>
      <c r="I557" s="64"/>
      <c r="J557" s="64"/>
      <c r="K557" s="65">
        <f>SUM(O557:O922)</f>
        <v>0</v>
      </c>
      <c r="L557" s="64"/>
      <c r="M557" s="66"/>
      <c r="N557" s="67"/>
      <c r="O557" s="67"/>
    </row>
    <row r="558" spans="1:15" s="8" customFormat="1" x14ac:dyDescent="0.3">
      <c r="A558" s="52">
        <v>11800</v>
      </c>
      <c r="B558" s="53" t="s">
        <v>21</v>
      </c>
      <c r="C558" s="54" t="s">
        <v>1716</v>
      </c>
      <c r="D558" s="99" t="s">
        <v>1717</v>
      </c>
      <c r="E558" s="96"/>
      <c r="F558" s="98"/>
      <c r="G558" s="57"/>
      <c r="H558" s="57"/>
      <c r="I558" s="57"/>
      <c r="J558" s="57"/>
      <c r="K558" s="57"/>
      <c r="L558" s="57"/>
      <c r="M558" s="58"/>
      <c r="N558" s="59"/>
      <c r="O558" s="59"/>
    </row>
    <row r="559" spans="1:15" s="8" customFormat="1" x14ac:dyDescent="0.3">
      <c r="A559" s="52">
        <v>11801</v>
      </c>
      <c r="B559" s="53" t="s">
        <v>21</v>
      </c>
      <c r="C559" s="54" t="s">
        <v>1718</v>
      </c>
      <c r="D559" s="55" t="s">
        <v>430</v>
      </c>
      <c r="E559" s="96"/>
      <c r="F559" s="98"/>
      <c r="G559" s="57"/>
      <c r="H559" s="57"/>
      <c r="I559" s="57"/>
      <c r="J559" s="57"/>
      <c r="K559" s="57"/>
      <c r="L559" s="57"/>
      <c r="M559" s="58"/>
      <c r="N559" s="59"/>
      <c r="O559" s="59"/>
    </row>
    <row r="560" spans="1:15" s="8" customFormat="1" x14ac:dyDescent="0.3">
      <c r="A560" s="52">
        <v>11813</v>
      </c>
      <c r="B560" s="53" t="s">
        <v>21</v>
      </c>
      <c r="C560" s="54" t="s">
        <v>1727</v>
      </c>
      <c r="D560" s="55" t="s">
        <v>55</v>
      </c>
      <c r="E560" s="63"/>
      <c r="F560" s="57"/>
      <c r="G560" s="57"/>
      <c r="H560" s="57"/>
      <c r="I560" s="57"/>
      <c r="J560" s="57"/>
      <c r="K560" s="57"/>
      <c r="L560" s="57"/>
      <c r="M560" s="66"/>
      <c r="N560" s="67"/>
      <c r="O560" s="67"/>
    </row>
    <row r="561" spans="1:15" s="8" customFormat="1" x14ac:dyDescent="0.3">
      <c r="A561" s="52">
        <v>11841</v>
      </c>
      <c r="B561" s="53" t="s">
        <v>21</v>
      </c>
      <c r="C561" s="54" t="s">
        <v>1736</v>
      </c>
      <c r="D561" s="55" t="s">
        <v>74</v>
      </c>
      <c r="E561" s="63"/>
      <c r="F561" s="57"/>
      <c r="G561" s="57"/>
      <c r="H561" s="57"/>
      <c r="I561" s="57"/>
      <c r="J561" s="57"/>
      <c r="K561" s="57"/>
      <c r="L561" s="57"/>
      <c r="M561" s="66"/>
      <c r="N561" s="67"/>
      <c r="O561" s="67"/>
    </row>
    <row r="562" spans="1:15" s="8" customFormat="1" ht="72" collapsed="1" x14ac:dyDescent="0.3">
      <c r="A562" s="52">
        <v>11842</v>
      </c>
      <c r="B562" s="53" t="s">
        <v>21</v>
      </c>
      <c r="C562" s="72" t="s">
        <v>1737</v>
      </c>
      <c r="D562" s="75" t="s">
        <v>870</v>
      </c>
      <c r="E562" s="63" t="s">
        <v>36</v>
      </c>
      <c r="F562" s="57"/>
      <c r="G562" s="57"/>
      <c r="H562" s="57"/>
      <c r="I562" s="57"/>
      <c r="J562" s="57"/>
      <c r="K562" s="57"/>
      <c r="L562" s="57">
        <f>SUM(K563:K586)</f>
        <v>269.24400000000003</v>
      </c>
      <c r="M562" s="58">
        <v>269.24400000000003</v>
      </c>
      <c r="N562" s="59"/>
      <c r="O562" s="73">
        <f>+ROUND(M562*N562,2)</f>
        <v>0</v>
      </c>
    </row>
    <row r="563" spans="1:15" s="8" customFormat="1" x14ac:dyDescent="0.3">
      <c r="A563" s="52">
        <v>11843</v>
      </c>
      <c r="B563" s="53"/>
      <c r="C563" s="72"/>
      <c r="D563" s="74" t="s">
        <v>1723</v>
      </c>
      <c r="E563" s="56"/>
      <c r="F563" s="57"/>
      <c r="G563" s="57"/>
      <c r="H563" s="57"/>
      <c r="I563" s="57"/>
      <c r="J563" s="57"/>
      <c r="K563" s="57">
        <f>SUM(J564:J568)</f>
        <v>67.311000000000007</v>
      </c>
      <c r="L563" s="57"/>
      <c r="M563" s="58"/>
      <c r="N563" s="59"/>
      <c r="O563" s="73"/>
    </row>
    <row r="564" spans="1:15" s="8" customFormat="1" x14ac:dyDescent="0.3">
      <c r="A564" s="52">
        <v>11844</v>
      </c>
      <c r="B564" s="53"/>
      <c r="C564" s="72"/>
      <c r="D564" s="74" t="s">
        <v>1738</v>
      </c>
      <c r="E564" s="56"/>
      <c r="F564" s="57">
        <v>1</v>
      </c>
      <c r="G564" s="57">
        <v>40.814999999999998</v>
      </c>
      <c r="H564" s="57"/>
      <c r="I564" s="57"/>
      <c r="J564" s="57">
        <f>PRODUCT(F564:I564)</f>
        <v>40.814999999999998</v>
      </c>
      <c r="K564" s="57"/>
      <c r="L564" s="57"/>
      <c r="M564" s="58"/>
      <c r="N564" s="59"/>
      <c r="O564" s="73"/>
    </row>
    <row r="565" spans="1:15" s="8" customFormat="1" x14ac:dyDescent="0.3">
      <c r="A565" s="52">
        <v>11845</v>
      </c>
      <c r="B565" s="53"/>
      <c r="C565" s="72"/>
      <c r="D565" s="74" t="s">
        <v>393</v>
      </c>
      <c r="E565" s="56"/>
      <c r="F565" s="57">
        <v>26</v>
      </c>
      <c r="G565" s="57">
        <v>1.6</v>
      </c>
      <c r="H565" s="57">
        <v>0.3</v>
      </c>
      <c r="I565" s="57"/>
      <c r="J565" s="57">
        <f>PRODUCT(F565:I565)</f>
        <v>12.48</v>
      </c>
      <c r="K565" s="57"/>
      <c r="L565" s="57"/>
      <c r="M565" s="58"/>
      <c r="N565" s="59"/>
      <c r="O565" s="73"/>
    </row>
    <row r="566" spans="1:15" s="8" customFormat="1" x14ac:dyDescent="0.3">
      <c r="A566" s="52">
        <v>11846</v>
      </c>
      <c r="B566" s="53"/>
      <c r="C566" s="72"/>
      <c r="D566" s="74" t="s">
        <v>680</v>
      </c>
      <c r="E566" s="56"/>
      <c r="F566" s="57">
        <v>2</v>
      </c>
      <c r="G566" s="57">
        <v>1.6</v>
      </c>
      <c r="H566" s="57">
        <v>1.85</v>
      </c>
      <c r="I566" s="57"/>
      <c r="J566" s="57">
        <f t="shared" ref="J566:J568" si="69">PRODUCT(F566:I566)</f>
        <v>5.9200000000000008</v>
      </c>
      <c r="K566" s="57"/>
      <c r="L566" s="57"/>
      <c r="M566" s="58"/>
      <c r="N566" s="59"/>
      <c r="O566" s="73"/>
    </row>
    <row r="567" spans="1:15" s="8" customFormat="1" x14ac:dyDescent="0.3">
      <c r="A567" s="52">
        <v>11847</v>
      </c>
      <c r="B567" s="53"/>
      <c r="C567" s="72"/>
      <c r="D567" s="74" t="s">
        <v>680</v>
      </c>
      <c r="E567" s="56"/>
      <c r="F567" s="57">
        <v>1</v>
      </c>
      <c r="G567" s="57">
        <v>1.6</v>
      </c>
      <c r="H567" s="57">
        <v>0.3</v>
      </c>
      <c r="I567" s="57"/>
      <c r="J567" s="57">
        <f t="shared" si="69"/>
        <v>0.48</v>
      </c>
      <c r="K567" s="57"/>
      <c r="L567" s="57"/>
      <c r="M567" s="58"/>
      <c r="N567" s="59"/>
      <c r="O567" s="73"/>
    </row>
    <row r="568" spans="1:15" s="8" customFormat="1" x14ac:dyDescent="0.3">
      <c r="A568" s="52">
        <v>11848</v>
      </c>
      <c r="B568" s="53"/>
      <c r="C568" s="72"/>
      <c r="D568" s="74" t="s">
        <v>399</v>
      </c>
      <c r="E568" s="56"/>
      <c r="F568" s="57">
        <v>28</v>
      </c>
      <c r="G568" s="57">
        <v>1.6</v>
      </c>
      <c r="H568" s="57"/>
      <c r="I568" s="57">
        <v>0.17</v>
      </c>
      <c r="J568" s="57">
        <f t="shared" si="69"/>
        <v>7.6160000000000014</v>
      </c>
      <c r="K568" s="57"/>
      <c r="L568" s="57"/>
      <c r="M568" s="58"/>
      <c r="N568" s="59"/>
      <c r="O568" s="73"/>
    </row>
    <row r="569" spans="1:15" s="8" customFormat="1" x14ac:dyDescent="0.3">
      <c r="A569" s="52">
        <v>11849</v>
      </c>
      <c r="B569" s="53"/>
      <c r="C569" s="72"/>
      <c r="D569" s="74" t="s">
        <v>1722</v>
      </c>
      <c r="E569" s="56"/>
      <c r="F569" s="57"/>
      <c r="G569" s="57"/>
      <c r="H569" s="57"/>
      <c r="I569" s="57"/>
      <c r="J569" s="57"/>
      <c r="K569" s="57">
        <f>SUM(J570:J574)</f>
        <v>67.311000000000007</v>
      </c>
      <c r="L569" s="57"/>
      <c r="M569" s="58"/>
      <c r="N569" s="59"/>
      <c r="O569" s="73"/>
    </row>
    <row r="570" spans="1:15" s="8" customFormat="1" x14ac:dyDescent="0.3">
      <c r="A570" s="52">
        <v>11850</v>
      </c>
      <c r="B570" s="53"/>
      <c r="C570" s="72"/>
      <c r="D570" s="74" t="s">
        <v>1738</v>
      </c>
      <c r="E570" s="56"/>
      <c r="F570" s="57">
        <v>1</v>
      </c>
      <c r="G570" s="57">
        <v>40.814999999999998</v>
      </c>
      <c r="H570" s="57"/>
      <c r="I570" s="57"/>
      <c r="J570" s="57">
        <f>PRODUCT(F570:I570)</f>
        <v>40.814999999999998</v>
      </c>
      <c r="K570" s="57"/>
      <c r="L570" s="57"/>
      <c r="M570" s="58"/>
      <c r="N570" s="59"/>
      <c r="O570" s="73"/>
    </row>
    <row r="571" spans="1:15" s="8" customFormat="1" x14ac:dyDescent="0.3">
      <c r="A571" s="52">
        <v>11851</v>
      </c>
      <c r="B571" s="53"/>
      <c r="C571" s="72"/>
      <c r="D571" s="74" t="s">
        <v>393</v>
      </c>
      <c r="E571" s="56"/>
      <c r="F571" s="57">
        <v>26</v>
      </c>
      <c r="G571" s="57">
        <v>1.6</v>
      </c>
      <c r="H571" s="57">
        <v>0.3</v>
      </c>
      <c r="I571" s="57"/>
      <c r="J571" s="57">
        <f>PRODUCT(F571:I571)</f>
        <v>12.48</v>
      </c>
      <c r="K571" s="57"/>
      <c r="L571" s="57"/>
      <c r="M571" s="58"/>
      <c r="N571" s="59"/>
      <c r="O571" s="73"/>
    </row>
    <row r="572" spans="1:15" s="8" customFormat="1" x14ac:dyDescent="0.3">
      <c r="A572" s="52">
        <v>11852</v>
      </c>
      <c r="B572" s="53"/>
      <c r="C572" s="72"/>
      <c r="D572" s="74" t="s">
        <v>680</v>
      </c>
      <c r="E572" s="56"/>
      <c r="F572" s="57">
        <v>2</v>
      </c>
      <c r="G572" s="57">
        <v>1.6</v>
      </c>
      <c r="H572" s="57">
        <v>1.85</v>
      </c>
      <c r="I572" s="57"/>
      <c r="J572" s="57">
        <f t="shared" ref="J572:J574" si="70">PRODUCT(F572:I572)</f>
        <v>5.9200000000000008</v>
      </c>
      <c r="K572" s="57"/>
      <c r="L572" s="57"/>
      <c r="M572" s="58"/>
      <c r="N572" s="59"/>
      <c r="O572" s="73"/>
    </row>
    <row r="573" spans="1:15" s="8" customFormat="1" x14ac:dyDescent="0.3">
      <c r="A573" s="52">
        <v>11853</v>
      </c>
      <c r="B573" s="53"/>
      <c r="C573" s="72"/>
      <c r="D573" s="74" t="s">
        <v>680</v>
      </c>
      <c r="E573" s="56"/>
      <c r="F573" s="57">
        <v>1</v>
      </c>
      <c r="G573" s="57">
        <v>1.6</v>
      </c>
      <c r="H573" s="57">
        <v>0.3</v>
      </c>
      <c r="I573" s="57"/>
      <c r="J573" s="57">
        <f t="shared" si="70"/>
        <v>0.48</v>
      </c>
      <c r="K573" s="57"/>
      <c r="L573" s="57"/>
      <c r="M573" s="58"/>
      <c r="N573" s="59"/>
      <c r="O573" s="73"/>
    </row>
    <row r="574" spans="1:15" s="8" customFormat="1" x14ac:dyDescent="0.3">
      <c r="A574" s="52">
        <v>11854</v>
      </c>
      <c r="B574" s="53"/>
      <c r="C574" s="72"/>
      <c r="D574" s="74" t="s">
        <v>399</v>
      </c>
      <c r="E574" s="56"/>
      <c r="F574" s="57">
        <v>28</v>
      </c>
      <c r="G574" s="57">
        <v>1.6</v>
      </c>
      <c r="H574" s="57"/>
      <c r="I574" s="57">
        <v>0.17</v>
      </c>
      <c r="J574" s="57">
        <f t="shared" si="70"/>
        <v>7.6160000000000014</v>
      </c>
      <c r="K574" s="57"/>
      <c r="L574" s="57"/>
      <c r="M574" s="58"/>
      <c r="N574" s="59"/>
      <c r="O574" s="73"/>
    </row>
    <row r="575" spans="1:15" s="8" customFormat="1" x14ac:dyDescent="0.3">
      <c r="A575" s="52">
        <v>11855</v>
      </c>
      <c r="B575" s="53"/>
      <c r="C575" s="72"/>
      <c r="D575" s="74" t="s">
        <v>1724</v>
      </c>
      <c r="E575" s="56"/>
      <c r="F575" s="57"/>
      <c r="G575" s="57"/>
      <c r="H575" s="57"/>
      <c r="I575" s="57"/>
      <c r="J575" s="57"/>
      <c r="K575" s="57">
        <f>SUM(J576:J580)</f>
        <v>67.311000000000007</v>
      </c>
      <c r="L575" s="57"/>
      <c r="M575" s="58"/>
      <c r="N575" s="59"/>
      <c r="O575" s="73"/>
    </row>
    <row r="576" spans="1:15" s="8" customFormat="1" x14ac:dyDescent="0.3">
      <c r="A576" s="52">
        <v>11856</v>
      </c>
      <c r="B576" s="53"/>
      <c r="C576" s="72"/>
      <c r="D576" s="74" t="s">
        <v>1738</v>
      </c>
      <c r="E576" s="56"/>
      <c r="F576" s="57">
        <v>1</v>
      </c>
      <c r="G576" s="57">
        <v>40.814999999999998</v>
      </c>
      <c r="H576" s="57"/>
      <c r="I576" s="57"/>
      <c r="J576" s="57">
        <f>PRODUCT(F576:I576)</f>
        <v>40.814999999999998</v>
      </c>
      <c r="K576" s="57"/>
      <c r="L576" s="57"/>
      <c r="M576" s="58"/>
      <c r="N576" s="59"/>
      <c r="O576" s="73"/>
    </row>
    <row r="577" spans="1:15" s="8" customFormat="1" x14ac:dyDescent="0.3">
      <c r="A577" s="52">
        <v>11857</v>
      </c>
      <c r="B577" s="53"/>
      <c r="C577" s="72"/>
      <c r="D577" s="74" t="s">
        <v>393</v>
      </c>
      <c r="E577" s="56"/>
      <c r="F577" s="57">
        <v>26</v>
      </c>
      <c r="G577" s="57">
        <v>1.6</v>
      </c>
      <c r="H577" s="57">
        <v>0.3</v>
      </c>
      <c r="I577" s="57"/>
      <c r="J577" s="57">
        <f>PRODUCT(F577:I577)</f>
        <v>12.48</v>
      </c>
      <c r="K577" s="57"/>
      <c r="L577" s="57"/>
      <c r="M577" s="58"/>
      <c r="N577" s="59"/>
      <c r="O577" s="73"/>
    </row>
    <row r="578" spans="1:15" s="8" customFormat="1" x14ac:dyDescent="0.3">
      <c r="A578" s="52">
        <v>11858</v>
      </c>
      <c r="B578" s="53"/>
      <c r="C578" s="72"/>
      <c r="D578" s="74" t="s">
        <v>680</v>
      </c>
      <c r="E578" s="56"/>
      <c r="F578" s="57">
        <v>2</v>
      </c>
      <c r="G578" s="57">
        <v>1.6</v>
      </c>
      <c r="H578" s="57">
        <v>1.85</v>
      </c>
      <c r="I578" s="57"/>
      <c r="J578" s="57">
        <f t="shared" ref="J578:J580" si="71">PRODUCT(F578:I578)</f>
        <v>5.9200000000000008</v>
      </c>
      <c r="K578" s="57"/>
      <c r="L578" s="57"/>
      <c r="M578" s="58"/>
      <c r="N578" s="59"/>
      <c r="O578" s="73"/>
    </row>
    <row r="579" spans="1:15" s="8" customFormat="1" x14ac:dyDescent="0.3">
      <c r="A579" s="52">
        <v>11859</v>
      </c>
      <c r="B579" s="53"/>
      <c r="C579" s="72"/>
      <c r="D579" s="74" t="s">
        <v>680</v>
      </c>
      <c r="E579" s="56"/>
      <c r="F579" s="57">
        <v>1</v>
      </c>
      <c r="G579" s="57">
        <v>1.6</v>
      </c>
      <c r="H579" s="57">
        <v>0.3</v>
      </c>
      <c r="I579" s="57"/>
      <c r="J579" s="57">
        <f t="shared" si="71"/>
        <v>0.48</v>
      </c>
      <c r="K579" s="57"/>
      <c r="L579" s="57"/>
      <c r="M579" s="58"/>
      <c r="N579" s="59"/>
      <c r="O579" s="73"/>
    </row>
    <row r="580" spans="1:15" s="8" customFormat="1" x14ac:dyDescent="0.3">
      <c r="A580" s="52">
        <v>11860</v>
      </c>
      <c r="B580" s="53"/>
      <c r="C580" s="72"/>
      <c r="D580" s="74" t="s">
        <v>399</v>
      </c>
      <c r="E580" s="56"/>
      <c r="F580" s="57">
        <v>28</v>
      </c>
      <c r="G580" s="57">
        <v>1.6</v>
      </c>
      <c r="H580" s="57"/>
      <c r="I580" s="57">
        <v>0.17</v>
      </c>
      <c r="J580" s="57">
        <f t="shared" si="71"/>
        <v>7.6160000000000014</v>
      </c>
      <c r="K580" s="57"/>
      <c r="L580" s="57"/>
      <c r="M580" s="58"/>
      <c r="N580" s="59"/>
      <c r="O580" s="73"/>
    </row>
    <row r="581" spans="1:15" s="8" customFormat="1" x14ac:dyDescent="0.3">
      <c r="A581" s="52">
        <v>11861</v>
      </c>
      <c r="B581" s="53"/>
      <c r="C581" s="72"/>
      <c r="D581" s="74" t="s">
        <v>1725</v>
      </c>
      <c r="E581" s="56"/>
      <c r="F581" s="57"/>
      <c r="G581" s="57"/>
      <c r="H581" s="57"/>
      <c r="I581" s="57"/>
      <c r="J581" s="57"/>
      <c r="K581" s="57">
        <f>SUM(J582:J586)</f>
        <v>67.311000000000007</v>
      </c>
      <c r="L581" s="57"/>
      <c r="M581" s="58"/>
      <c r="N581" s="59"/>
      <c r="O581" s="73"/>
    </row>
    <row r="582" spans="1:15" s="8" customFormat="1" x14ac:dyDescent="0.3">
      <c r="A582" s="52">
        <v>11862</v>
      </c>
      <c r="B582" s="53"/>
      <c r="C582" s="72"/>
      <c r="D582" s="74" t="s">
        <v>1738</v>
      </c>
      <c r="E582" s="56"/>
      <c r="F582" s="57">
        <v>1</v>
      </c>
      <c r="G582" s="57">
        <v>40.814999999999998</v>
      </c>
      <c r="H582" s="57"/>
      <c r="I582" s="57"/>
      <c r="J582" s="57">
        <f>PRODUCT(F582:I582)</f>
        <v>40.814999999999998</v>
      </c>
      <c r="K582" s="57"/>
      <c r="L582" s="57"/>
      <c r="M582" s="58"/>
      <c r="N582" s="59"/>
      <c r="O582" s="73"/>
    </row>
    <row r="583" spans="1:15" s="8" customFormat="1" x14ac:dyDescent="0.3">
      <c r="A583" s="52">
        <v>11863</v>
      </c>
      <c r="B583" s="53"/>
      <c r="C583" s="72"/>
      <c r="D583" s="74" t="s">
        <v>393</v>
      </c>
      <c r="E583" s="56"/>
      <c r="F583" s="57">
        <v>26</v>
      </c>
      <c r="G583" s="57">
        <v>1.6</v>
      </c>
      <c r="H583" s="57">
        <v>0.3</v>
      </c>
      <c r="I583" s="57"/>
      <c r="J583" s="57">
        <f>PRODUCT(F583:I583)</f>
        <v>12.48</v>
      </c>
      <c r="K583" s="57"/>
      <c r="L583" s="57"/>
      <c r="M583" s="58"/>
      <c r="N583" s="59"/>
      <c r="O583" s="73"/>
    </row>
    <row r="584" spans="1:15" s="8" customFormat="1" x14ac:dyDescent="0.3">
      <c r="A584" s="52">
        <v>11864</v>
      </c>
      <c r="B584" s="53"/>
      <c r="C584" s="72"/>
      <c r="D584" s="74" t="s">
        <v>680</v>
      </c>
      <c r="E584" s="56"/>
      <c r="F584" s="57">
        <v>2</v>
      </c>
      <c r="G584" s="57">
        <v>1.6</v>
      </c>
      <c r="H584" s="57">
        <v>1.85</v>
      </c>
      <c r="I584" s="57"/>
      <c r="J584" s="57">
        <f t="shared" ref="J584:J586" si="72">PRODUCT(F584:I584)</f>
        <v>5.9200000000000008</v>
      </c>
      <c r="K584" s="57"/>
      <c r="L584" s="57"/>
      <c r="M584" s="58"/>
      <c r="N584" s="59"/>
      <c r="O584" s="73"/>
    </row>
    <row r="585" spans="1:15" s="8" customFormat="1" x14ac:dyDescent="0.3">
      <c r="A585" s="52">
        <v>11865</v>
      </c>
      <c r="B585" s="53"/>
      <c r="C585" s="72"/>
      <c r="D585" s="74" t="s">
        <v>680</v>
      </c>
      <c r="E585" s="56"/>
      <c r="F585" s="57">
        <v>1</v>
      </c>
      <c r="G585" s="57">
        <v>1.6</v>
      </c>
      <c r="H585" s="57">
        <v>0.3</v>
      </c>
      <c r="I585" s="57"/>
      <c r="J585" s="57">
        <f t="shared" si="72"/>
        <v>0.48</v>
      </c>
      <c r="K585" s="57"/>
      <c r="L585" s="57"/>
      <c r="M585" s="58"/>
      <c r="N585" s="59"/>
      <c r="O585" s="73"/>
    </row>
    <row r="586" spans="1:15" s="8" customFormat="1" x14ac:dyDescent="0.3">
      <c r="A586" s="52">
        <v>11866</v>
      </c>
      <c r="B586" s="53"/>
      <c r="C586" s="72"/>
      <c r="D586" s="74" t="s">
        <v>399</v>
      </c>
      <c r="E586" s="56"/>
      <c r="F586" s="57">
        <v>28</v>
      </c>
      <c r="G586" s="57">
        <v>1.6</v>
      </c>
      <c r="H586" s="57"/>
      <c r="I586" s="57">
        <v>0.17</v>
      </c>
      <c r="J586" s="57">
        <f t="shared" si="72"/>
        <v>7.6160000000000014</v>
      </c>
      <c r="K586" s="57"/>
      <c r="L586" s="57"/>
      <c r="M586" s="58"/>
      <c r="N586" s="59"/>
      <c r="O586" s="73"/>
    </row>
    <row r="587" spans="1:15" s="8" customFormat="1" ht="115.2" collapsed="1" x14ac:dyDescent="0.3">
      <c r="A587" s="52">
        <v>11867</v>
      </c>
      <c r="B587" s="53" t="s">
        <v>21</v>
      </c>
      <c r="C587" s="72" t="s">
        <v>1739</v>
      </c>
      <c r="D587" s="75" t="s">
        <v>1023</v>
      </c>
      <c r="E587" s="63" t="s">
        <v>84</v>
      </c>
      <c r="F587" s="57"/>
      <c r="G587" s="57"/>
      <c r="H587" s="57"/>
      <c r="I587" s="57"/>
      <c r="J587" s="57"/>
      <c r="K587" s="57"/>
      <c r="L587" s="57">
        <f>SUM(J588:J591)</f>
        <v>40.184999999999995</v>
      </c>
      <c r="M587" s="58">
        <v>40.185000000000002</v>
      </c>
      <c r="N587" s="59"/>
      <c r="O587" s="73">
        <f>+ROUND(M587*N587,2)</f>
        <v>0</v>
      </c>
    </row>
    <row r="588" spans="1:15" s="8" customFormat="1" x14ac:dyDescent="0.3">
      <c r="A588" s="52">
        <v>11868</v>
      </c>
      <c r="B588" s="53"/>
      <c r="C588" s="72"/>
      <c r="D588" s="74" t="s">
        <v>1722</v>
      </c>
      <c r="E588" s="56"/>
      <c r="F588" s="57">
        <v>1</v>
      </c>
      <c r="G588" s="57">
        <f t="shared" ref="G588:G591" si="73">3.4+4.637</f>
        <v>8.036999999999999</v>
      </c>
      <c r="H588" s="57"/>
      <c r="I588" s="57"/>
      <c r="J588" s="57">
        <f t="shared" ref="J588:J591" si="74">PRODUCT(F588:I588)</f>
        <v>8.036999999999999</v>
      </c>
      <c r="K588" s="57"/>
      <c r="L588" s="57"/>
      <c r="M588" s="58"/>
      <c r="N588" s="59"/>
      <c r="O588" s="73"/>
    </row>
    <row r="589" spans="1:15" s="8" customFormat="1" x14ac:dyDescent="0.3">
      <c r="A589" s="52">
        <v>11869</v>
      </c>
      <c r="B589" s="53"/>
      <c r="C589" s="72"/>
      <c r="D589" s="74" t="s">
        <v>1723</v>
      </c>
      <c r="E589" s="56"/>
      <c r="F589" s="57">
        <v>1</v>
      </c>
      <c r="G589" s="57">
        <f t="shared" si="73"/>
        <v>8.036999999999999</v>
      </c>
      <c r="H589" s="57"/>
      <c r="I589" s="57"/>
      <c r="J589" s="57">
        <f t="shared" si="74"/>
        <v>8.036999999999999</v>
      </c>
      <c r="K589" s="57"/>
      <c r="L589" s="57"/>
      <c r="M589" s="58"/>
      <c r="N589" s="59"/>
      <c r="O589" s="73"/>
    </row>
    <row r="590" spans="1:15" s="8" customFormat="1" x14ac:dyDescent="0.3">
      <c r="A590" s="52">
        <v>11870</v>
      </c>
      <c r="B590" s="53"/>
      <c r="C590" s="72"/>
      <c r="D590" s="74" t="s">
        <v>1724</v>
      </c>
      <c r="E590" s="56"/>
      <c r="F590" s="57">
        <v>1</v>
      </c>
      <c r="G590" s="57">
        <f t="shared" si="73"/>
        <v>8.036999999999999</v>
      </c>
      <c r="H590" s="57"/>
      <c r="I590" s="57"/>
      <c r="J590" s="57">
        <f t="shared" si="74"/>
        <v>8.036999999999999</v>
      </c>
      <c r="K590" s="57"/>
      <c r="L590" s="57"/>
      <c r="M590" s="58"/>
      <c r="N590" s="59"/>
      <c r="O590" s="73"/>
    </row>
    <row r="591" spans="1:15" s="8" customFormat="1" x14ac:dyDescent="0.3">
      <c r="A591" s="52">
        <v>11871</v>
      </c>
      <c r="B591" s="53"/>
      <c r="C591" s="72"/>
      <c r="D591" s="74" t="s">
        <v>1725</v>
      </c>
      <c r="E591" s="56"/>
      <c r="F591" s="57">
        <v>2</v>
      </c>
      <c r="G591" s="57">
        <f t="shared" si="73"/>
        <v>8.036999999999999</v>
      </c>
      <c r="H591" s="57"/>
      <c r="I591" s="57"/>
      <c r="J591" s="57">
        <f t="shared" si="74"/>
        <v>16.073999999999998</v>
      </c>
      <c r="K591" s="57"/>
      <c r="L591" s="57"/>
      <c r="M591" s="58"/>
      <c r="N591" s="59"/>
      <c r="O591" s="73"/>
    </row>
    <row r="592" spans="1:15" s="8" customFormat="1" x14ac:dyDescent="0.3">
      <c r="A592" s="52">
        <v>11872</v>
      </c>
      <c r="B592" s="53" t="s">
        <v>21</v>
      </c>
      <c r="C592" s="54" t="s">
        <v>1740</v>
      </c>
      <c r="D592" s="55" t="s">
        <v>974</v>
      </c>
      <c r="E592" s="96"/>
      <c r="F592" s="98"/>
      <c r="G592" s="57"/>
      <c r="H592" s="57"/>
      <c r="I592" s="57"/>
      <c r="J592" s="57"/>
      <c r="K592" s="57"/>
      <c r="L592" s="57"/>
      <c r="M592" s="58"/>
      <c r="N592" s="59"/>
      <c r="O592" s="59"/>
    </row>
    <row r="593" spans="1:15" s="8" customFormat="1" x14ac:dyDescent="0.3">
      <c r="A593" s="52">
        <v>11889</v>
      </c>
      <c r="B593" s="53" t="s">
        <v>21</v>
      </c>
      <c r="C593" s="54" t="s">
        <v>1759</v>
      </c>
      <c r="D593" s="55" t="s">
        <v>55</v>
      </c>
      <c r="E593" s="63"/>
      <c r="F593" s="57"/>
      <c r="G593" s="57"/>
      <c r="H593" s="57"/>
      <c r="I593" s="57"/>
      <c r="J593" s="57"/>
      <c r="K593" s="57"/>
      <c r="L593" s="57"/>
      <c r="M593" s="66"/>
      <c r="N593" s="67"/>
      <c r="O593" s="67"/>
    </row>
    <row r="594" spans="1:15" s="8" customFormat="1" x14ac:dyDescent="0.3">
      <c r="A594" s="52">
        <v>11890</v>
      </c>
      <c r="B594" s="53" t="s">
        <v>21</v>
      </c>
      <c r="C594" s="54" t="s">
        <v>1760</v>
      </c>
      <c r="D594" s="55" t="s">
        <v>57</v>
      </c>
      <c r="E594" s="56"/>
      <c r="F594" s="57"/>
      <c r="G594" s="57"/>
      <c r="H594" s="57"/>
      <c r="I594" s="57"/>
      <c r="J594" s="57"/>
      <c r="K594" s="57"/>
      <c r="L594" s="57"/>
      <c r="M594" s="58"/>
      <c r="N594" s="59"/>
      <c r="O594" s="73"/>
    </row>
    <row r="595" spans="1:15" s="8" customFormat="1" ht="158.4" collapsed="1" x14ac:dyDescent="0.3">
      <c r="A595" s="52">
        <v>11908</v>
      </c>
      <c r="B595" s="53" t="s">
        <v>21</v>
      </c>
      <c r="C595" s="72" t="s">
        <v>1772</v>
      </c>
      <c r="D595" s="75" t="s">
        <v>1773</v>
      </c>
      <c r="E595" s="56" t="s">
        <v>36</v>
      </c>
      <c r="F595" s="57"/>
      <c r="G595" s="57"/>
      <c r="H595" s="57"/>
      <c r="I595" s="57"/>
      <c r="J595" s="57"/>
      <c r="K595" s="57"/>
      <c r="L595" s="57">
        <f>SUM(J596:J596)</f>
        <v>110.50830000000002</v>
      </c>
      <c r="M595" s="58">
        <v>110.50830000000002</v>
      </c>
      <c r="N595" s="59"/>
      <c r="O595" s="73">
        <f>+ROUND(M595*N595,2)</f>
        <v>0</v>
      </c>
    </row>
    <row r="596" spans="1:15" s="8" customFormat="1" x14ac:dyDescent="0.3">
      <c r="A596" s="52">
        <v>11909</v>
      </c>
      <c r="B596" s="53"/>
      <c r="C596" s="72"/>
      <c r="D596" s="76" t="s">
        <v>1774</v>
      </c>
      <c r="E596" s="56"/>
      <c r="F596" s="57">
        <v>1</v>
      </c>
      <c r="G596" s="57">
        <v>40.929000000000002</v>
      </c>
      <c r="H596" s="57"/>
      <c r="I596" s="57">
        <v>2.7</v>
      </c>
      <c r="J596" s="57">
        <f>PRODUCT(F596:I596)</f>
        <v>110.50830000000002</v>
      </c>
      <c r="K596" s="57"/>
      <c r="L596" s="57"/>
      <c r="M596" s="58"/>
      <c r="N596" s="59"/>
      <c r="O596" s="73"/>
    </row>
    <row r="597" spans="1:15" s="8" customFormat="1" ht="230.4" x14ac:dyDescent="0.3">
      <c r="A597" s="52">
        <v>11910</v>
      </c>
      <c r="B597" s="53"/>
      <c r="C597" s="72"/>
      <c r="D597" s="75" t="s">
        <v>1142</v>
      </c>
      <c r="E597" s="56" t="s">
        <v>36</v>
      </c>
      <c r="F597" s="57"/>
      <c r="G597" s="57"/>
      <c r="H597" s="57"/>
      <c r="I597" s="57"/>
      <c r="J597" s="57"/>
      <c r="K597" s="57"/>
      <c r="L597" s="57">
        <f>K598</f>
        <v>435</v>
      </c>
      <c r="M597" s="58">
        <v>435</v>
      </c>
      <c r="N597" s="59"/>
      <c r="O597" s="73">
        <f>+ROUND(M597*N597,2)</f>
        <v>0</v>
      </c>
    </row>
    <row r="598" spans="1:15" s="8" customFormat="1" x14ac:dyDescent="0.3">
      <c r="A598" s="52">
        <v>11911</v>
      </c>
      <c r="B598" s="53"/>
      <c r="C598" s="72"/>
      <c r="D598" s="76" t="s">
        <v>1775</v>
      </c>
      <c r="E598" s="56"/>
      <c r="F598" s="57">
        <v>1</v>
      </c>
      <c r="G598" s="57">
        <v>145</v>
      </c>
      <c r="H598" s="57"/>
      <c r="I598" s="57">
        <v>3</v>
      </c>
      <c r="J598" s="57"/>
      <c r="K598" s="57">
        <f>PRODUCT(F598:I598)</f>
        <v>435</v>
      </c>
      <c r="L598" s="57"/>
      <c r="M598" s="58"/>
      <c r="N598" s="59"/>
      <c r="O598" s="73"/>
    </row>
    <row r="599" spans="1:15" s="8" customFormat="1" ht="100.8" x14ac:dyDescent="0.3">
      <c r="A599" s="52">
        <v>11935</v>
      </c>
      <c r="B599" s="53" t="s">
        <v>21</v>
      </c>
      <c r="C599" s="72" t="s">
        <v>1791</v>
      </c>
      <c r="D599" s="75" t="s">
        <v>61</v>
      </c>
      <c r="E599" s="63" t="s">
        <v>36</v>
      </c>
      <c r="F599" s="57"/>
      <c r="G599" s="57"/>
      <c r="H599" s="57"/>
      <c r="I599" s="57"/>
      <c r="J599" s="57"/>
      <c r="K599" s="57"/>
      <c r="L599" s="57">
        <f>J600</f>
        <v>110.50830000000002</v>
      </c>
      <c r="M599" s="58">
        <v>110.50830000000002</v>
      </c>
      <c r="N599" s="59"/>
      <c r="O599" s="73">
        <f>+ROUND(M599*N599,2)</f>
        <v>0</v>
      </c>
    </row>
    <row r="600" spans="1:15" s="8" customFormat="1" x14ac:dyDescent="0.3">
      <c r="A600" s="52">
        <v>11936</v>
      </c>
      <c r="B600" s="53"/>
      <c r="C600" s="72"/>
      <c r="D600" s="76" t="s">
        <v>1774</v>
      </c>
      <c r="E600" s="56"/>
      <c r="F600" s="57">
        <v>1</v>
      </c>
      <c r="G600" s="57">
        <v>40.929000000000002</v>
      </c>
      <c r="H600" s="57"/>
      <c r="I600" s="57">
        <v>2.7</v>
      </c>
      <c r="J600" s="57">
        <f>PRODUCT(F600:I600)</f>
        <v>110.50830000000002</v>
      </c>
      <c r="K600" s="57"/>
      <c r="L600" s="57"/>
      <c r="M600" s="58"/>
      <c r="N600" s="59"/>
      <c r="O600" s="73"/>
    </row>
    <row r="601" spans="1:15" s="8" customFormat="1" ht="115.2" collapsed="1" x14ac:dyDescent="0.3">
      <c r="A601" s="52">
        <v>11961</v>
      </c>
      <c r="B601" s="53" t="s">
        <v>21</v>
      </c>
      <c r="C601" s="72" t="s">
        <v>1806</v>
      </c>
      <c r="D601" s="75" t="s">
        <v>843</v>
      </c>
      <c r="E601" s="56" t="s">
        <v>36</v>
      </c>
      <c r="F601" s="57"/>
      <c r="G601" s="57"/>
      <c r="H601" s="57"/>
      <c r="I601" s="57"/>
      <c r="J601" s="57"/>
      <c r="K601" s="57"/>
      <c r="L601" s="57">
        <f>SUM(J602:J606)</f>
        <v>316.73430000000002</v>
      </c>
      <c r="M601" s="58">
        <v>316.73430000000002</v>
      </c>
      <c r="N601" s="59"/>
      <c r="O601" s="73">
        <f>+ROUND(M601*N601,2)</f>
        <v>0</v>
      </c>
    </row>
    <row r="602" spans="1:15" s="8" customFormat="1" x14ac:dyDescent="0.3">
      <c r="A602" s="52">
        <v>11962</v>
      </c>
      <c r="B602" s="53"/>
      <c r="C602" s="72"/>
      <c r="D602" s="76" t="s">
        <v>1786</v>
      </c>
      <c r="E602" s="56"/>
      <c r="F602" s="57">
        <v>1</v>
      </c>
      <c r="G602" s="57">
        <v>41.947000000000003</v>
      </c>
      <c r="H602" s="57"/>
      <c r="I602" s="57">
        <v>2.7</v>
      </c>
      <c r="J602" s="57">
        <f t="shared" ref="J602:J606" si="75">PRODUCT(F602:I602)</f>
        <v>113.25690000000002</v>
      </c>
      <c r="K602" s="57"/>
      <c r="L602" s="57"/>
      <c r="M602" s="58"/>
      <c r="N602" s="59"/>
      <c r="O602" s="73"/>
    </row>
    <row r="603" spans="1:15" s="8" customFormat="1" x14ac:dyDescent="0.3">
      <c r="A603" s="52">
        <v>11963</v>
      </c>
      <c r="B603" s="53"/>
      <c r="C603" s="72"/>
      <c r="D603" s="76" t="s">
        <v>1769</v>
      </c>
      <c r="E603" s="56"/>
      <c r="F603" s="57">
        <v>1</v>
      </c>
      <c r="G603" s="57">
        <v>46.561999999999998</v>
      </c>
      <c r="H603" s="57"/>
      <c r="I603" s="57">
        <v>2.7</v>
      </c>
      <c r="J603" s="57">
        <f t="shared" si="75"/>
        <v>125.7174</v>
      </c>
      <c r="K603" s="57"/>
      <c r="L603" s="57"/>
      <c r="M603" s="58"/>
      <c r="N603" s="59"/>
      <c r="O603" s="73"/>
    </row>
    <row r="604" spans="1:15" s="8" customFormat="1" x14ac:dyDescent="0.3">
      <c r="A604" s="52">
        <v>11964</v>
      </c>
      <c r="B604" s="53"/>
      <c r="C604" s="72"/>
      <c r="D604" s="76" t="s">
        <v>1784</v>
      </c>
      <c r="E604" s="56"/>
      <c r="F604" s="57">
        <v>1</v>
      </c>
      <c r="G604" s="57">
        <v>9.1999999999999993</v>
      </c>
      <c r="H604" s="57"/>
      <c r="I604" s="57">
        <v>2.7</v>
      </c>
      <c r="J604" s="57">
        <f t="shared" si="75"/>
        <v>24.84</v>
      </c>
      <c r="K604" s="57"/>
      <c r="L604" s="57"/>
      <c r="M604" s="58"/>
      <c r="N604" s="59"/>
      <c r="O604" s="73"/>
    </row>
    <row r="605" spans="1:15" s="8" customFormat="1" x14ac:dyDescent="0.3">
      <c r="A605" s="52">
        <v>11965</v>
      </c>
      <c r="B605" s="53"/>
      <c r="C605" s="72"/>
      <c r="D605" s="76" t="s">
        <v>1785</v>
      </c>
      <c r="E605" s="56"/>
      <c r="F605" s="57">
        <v>1</v>
      </c>
      <c r="G605" s="57">
        <v>11.5</v>
      </c>
      <c r="H605" s="57"/>
      <c r="I605" s="57">
        <v>2.7</v>
      </c>
      <c r="J605" s="57">
        <f t="shared" si="75"/>
        <v>31.05</v>
      </c>
      <c r="K605" s="57"/>
      <c r="L605" s="57"/>
      <c r="M605" s="58"/>
      <c r="N605" s="59"/>
      <c r="O605" s="73"/>
    </row>
    <row r="606" spans="1:15" s="8" customFormat="1" x14ac:dyDescent="0.3">
      <c r="A606" s="52">
        <v>11966</v>
      </c>
      <c r="B606" s="53"/>
      <c r="C606" s="72"/>
      <c r="D606" s="76" t="s">
        <v>1807</v>
      </c>
      <c r="E606" s="56"/>
      <c r="F606" s="57">
        <v>1</v>
      </c>
      <c r="G606" s="57">
        <v>8.1</v>
      </c>
      <c r="H606" s="57"/>
      <c r="I606" s="57">
        <v>2.7</v>
      </c>
      <c r="J606" s="57">
        <f t="shared" si="75"/>
        <v>21.87</v>
      </c>
      <c r="K606" s="57"/>
      <c r="L606" s="57"/>
      <c r="M606" s="58"/>
      <c r="N606" s="59"/>
      <c r="O606" s="73"/>
    </row>
    <row r="607" spans="1:15" s="8" customFormat="1" ht="115.2" collapsed="1" x14ac:dyDescent="0.3">
      <c r="A607" s="52">
        <v>11967</v>
      </c>
      <c r="B607" s="53" t="s">
        <v>21</v>
      </c>
      <c r="C607" s="72" t="s">
        <v>1808</v>
      </c>
      <c r="D607" s="75" t="s">
        <v>477</v>
      </c>
      <c r="E607" s="56" t="s">
        <v>36</v>
      </c>
      <c r="F607" s="57"/>
      <c r="G607" s="57"/>
      <c r="H607" s="57"/>
      <c r="I607" s="57"/>
      <c r="J607" s="57"/>
      <c r="K607" s="57"/>
      <c r="L607" s="57">
        <f>SUM(J608:J610)</f>
        <v>33.972300000000004</v>
      </c>
      <c r="M607" s="58">
        <v>33.972300000000004</v>
      </c>
      <c r="N607" s="59"/>
      <c r="O607" s="73">
        <f>+ROUND(M607*N607,2)</f>
        <v>0</v>
      </c>
    </row>
    <row r="608" spans="1:15" s="8" customFormat="1" x14ac:dyDescent="0.3">
      <c r="A608" s="52">
        <v>11968</v>
      </c>
      <c r="B608" s="53"/>
      <c r="C608" s="72"/>
      <c r="D608" s="76" t="s">
        <v>1786</v>
      </c>
      <c r="E608" s="56"/>
      <c r="F608" s="57">
        <v>1</v>
      </c>
      <c r="G608" s="57">
        <v>16.847999999999999</v>
      </c>
      <c r="H608" s="57"/>
      <c r="I608" s="57">
        <v>0.9</v>
      </c>
      <c r="J608" s="57">
        <f t="shared" ref="J608:J610" si="76">PRODUCT(F608:I608)</f>
        <v>15.1632</v>
      </c>
      <c r="K608" s="57"/>
      <c r="L608" s="57"/>
      <c r="M608" s="58"/>
      <c r="N608" s="59"/>
      <c r="O608" s="73"/>
    </row>
    <row r="609" spans="1:15" s="8" customFormat="1" x14ac:dyDescent="0.3">
      <c r="A609" s="52">
        <v>11969</v>
      </c>
      <c r="B609" s="53"/>
      <c r="C609" s="72"/>
      <c r="D609" s="76" t="s">
        <v>1769</v>
      </c>
      <c r="E609" s="56"/>
      <c r="F609" s="57">
        <v>1</v>
      </c>
      <c r="G609" s="57">
        <v>17.798999999999999</v>
      </c>
      <c r="H609" s="57"/>
      <c r="I609" s="57">
        <v>0.9</v>
      </c>
      <c r="J609" s="57">
        <f t="shared" si="76"/>
        <v>16.019100000000002</v>
      </c>
      <c r="K609" s="57"/>
      <c r="L609" s="57"/>
      <c r="M609" s="58"/>
      <c r="N609" s="59"/>
      <c r="O609" s="73"/>
    </row>
    <row r="610" spans="1:15" s="8" customFormat="1" x14ac:dyDescent="0.3">
      <c r="A610" s="52">
        <v>11970</v>
      </c>
      <c r="B610" s="53"/>
      <c r="C610" s="72"/>
      <c r="D610" s="76" t="s">
        <v>1784</v>
      </c>
      <c r="E610" s="56"/>
      <c r="F610" s="57">
        <v>1</v>
      </c>
      <c r="G610" s="57">
        <v>3.1</v>
      </c>
      <c r="H610" s="57"/>
      <c r="I610" s="57">
        <v>0.9</v>
      </c>
      <c r="J610" s="57">
        <f t="shared" si="76"/>
        <v>2.79</v>
      </c>
      <c r="K610" s="57"/>
      <c r="L610" s="57"/>
      <c r="M610" s="58"/>
      <c r="N610" s="59"/>
      <c r="O610" s="73"/>
    </row>
    <row r="611" spans="1:15" s="8" customFormat="1" ht="158.4" collapsed="1" x14ac:dyDescent="0.3">
      <c r="A611" s="52">
        <v>11971</v>
      </c>
      <c r="B611" s="53" t="s">
        <v>21</v>
      </c>
      <c r="C611" s="72" t="s">
        <v>1809</v>
      </c>
      <c r="D611" s="75" t="s">
        <v>480</v>
      </c>
      <c r="E611" s="56" t="s">
        <v>36</v>
      </c>
      <c r="F611" s="57"/>
      <c r="G611" s="57"/>
      <c r="H611" s="57"/>
      <c r="I611" s="57"/>
      <c r="J611" s="57"/>
      <c r="K611" s="57"/>
      <c r="L611" s="57">
        <f>SUM(J612:J614)</f>
        <v>67.944600000000008</v>
      </c>
      <c r="M611" s="58">
        <v>67.944600000000008</v>
      </c>
      <c r="N611" s="59"/>
      <c r="O611" s="73">
        <f>+ROUND(M611*N611,2)</f>
        <v>0</v>
      </c>
    </row>
    <row r="612" spans="1:15" s="8" customFormat="1" x14ac:dyDescent="0.3">
      <c r="A612" s="52">
        <v>11972</v>
      </c>
      <c r="B612" s="53"/>
      <c r="C612" s="72"/>
      <c r="D612" s="76" t="s">
        <v>1786</v>
      </c>
      <c r="E612" s="56"/>
      <c r="F612" s="57">
        <v>1</v>
      </c>
      <c r="G612" s="57">
        <v>16.847999999999999</v>
      </c>
      <c r="H612" s="57"/>
      <c r="I612" s="57">
        <v>1.8</v>
      </c>
      <c r="J612" s="57">
        <f t="shared" ref="J612:J614" si="77">PRODUCT(F612:I612)</f>
        <v>30.3264</v>
      </c>
      <c r="K612" s="57"/>
      <c r="L612" s="57"/>
      <c r="M612" s="58"/>
      <c r="N612" s="59"/>
      <c r="O612" s="73"/>
    </row>
    <row r="613" spans="1:15" s="8" customFormat="1" x14ac:dyDescent="0.3">
      <c r="A613" s="52">
        <v>11973</v>
      </c>
      <c r="B613" s="53"/>
      <c r="C613" s="72"/>
      <c r="D613" s="76" t="s">
        <v>1769</v>
      </c>
      <c r="E613" s="56"/>
      <c r="F613" s="57">
        <v>1</v>
      </c>
      <c r="G613" s="57">
        <v>17.798999999999999</v>
      </c>
      <c r="H613" s="57"/>
      <c r="I613" s="57">
        <v>1.8</v>
      </c>
      <c r="J613" s="57">
        <f t="shared" si="77"/>
        <v>32.038200000000003</v>
      </c>
      <c r="K613" s="57"/>
      <c r="L613" s="57"/>
      <c r="M613" s="58"/>
      <c r="N613" s="59"/>
      <c r="O613" s="73"/>
    </row>
    <row r="614" spans="1:15" s="8" customFormat="1" x14ac:dyDescent="0.3">
      <c r="A614" s="52">
        <v>11974</v>
      </c>
      <c r="B614" s="53"/>
      <c r="C614" s="72"/>
      <c r="D614" s="76" t="s">
        <v>1784</v>
      </c>
      <c r="E614" s="56"/>
      <c r="F614" s="57">
        <v>1</v>
      </c>
      <c r="G614" s="57">
        <v>3.1</v>
      </c>
      <c r="H614" s="57"/>
      <c r="I614" s="57">
        <v>1.8</v>
      </c>
      <c r="J614" s="57">
        <f t="shared" si="77"/>
        <v>5.58</v>
      </c>
      <c r="K614" s="57"/>
      <c r="L614" s="57"/>
      <c r="M614" s="58"/>
      <c r="N614" s="59"/>
      <c r="O614" s="73"/>
    </row>
    <row r="615" spans="1:15" s="8" customFormat="1" x14ac:dyDescent="0.3">
      <c r="A615" s="52">
        <v>11999</v>
      </c>
      <c r="B615" s="53" t="s">
        <v>21</v>
      </c>
      <c r="C615" s="54" t="s">
        <v>1827</v>
      </c>
      <c r="D615" s="55" t="s">
        <v>74</v>
      </c>
      <c r="E615" s="63"/>
      <c r="F615" s="57"/>
      <c r="G615" s="57"/>
      <c r="H615" s="57"/>
      <c r="I615" s="57"/>
      <c r="J615" s="57"/>
      <c r="K615" s="57"/>
      <c r="L615" s="57"/>
      <c r="M615" s="66"/>
      <c r="N615" s="67"/>
      <c r="O615" s="67"/>
    </row>
    <row r="616" spans="1:15" s="8" customFormat="1" ht="115.2" collapsed="1" x14ac:dyDescent="0.3">
      <c r="A616" s="52">
        <v>12003</v>
      </c>
      <c r="B616" s="53" t="s">
        <v>21</v>
      </c>
      <c r="C616" s="72" t="s">
        <v>1830</v>
      </c>
      <c r="D616" s="75" t="s">
        <v>868</v>
      </c>
      <c r="E616" s="63" t="s">
        <v>36</v>
      </c>
      <c r="F616" s="57"/>
      <c r="G616" s="57"/>
      <c r="H616" s="57"/>
      <c r="I616" s="57"/>
      <c r="J616" s="57"/>
      <c r="K616" s="57"/>
      <c r="L616" s="57">
        <f>+J617</f>
        <v>73.927999999999997</v>
      </c>
      <c r="M616" s="58">
        <v>73.927999999999997</v>
      </c>
      <c r="N616" s="59"/>
      <c r="O616" s="73">
        <f>+ROUND(M616*N616,2)</f>
        <v>0</v>
      </c>
    </row>
    <row r="617" spans="1:15" s="8" customFormat="1" x14ac:dyDescent="0.3">
      <c r="A617" s="52">
        <v>12004</v>
      </c>
      <c r="B617" s="53"/>
      <c r="C617" s="72"/>
      <c r="D617" s="76" t="s">
        <v>1831</v>
      </c>
      <c r="E617" s="56"/>
      <c r="F617" s="57">
        <v>1</v>
      </c>
      <c r="G617" s="57">
        <v>73.927999999999997</v>
      </c>
      <c r="H617" s="57"/>
      <c r="I617" s="57"/>
      <c r="J617" s="57">
        <f t="shared" ref="J617" si="78">PRODUCT(F617:I617)</f>
        <v>73.927999999999997</v>
      </c>
      <c r="K617" s="57"/>
      <c r="L617" s="57"/>
      <c r="M617" s="58"/>
      <c r="N617" s="59"/>
      <c r="O617" s="73"/>
    </row>
    <row r="618" spans="1:15" s="8" customFormat="1" ht="72" collapsed="1" x14ac:dyDescent="0.3">
      <c r="A618" s="52">
        <v>12005</v>
      </c>
      <c r="B618" s="53" t="s">
        <v>21</v>
      </c>
      <c r="C618" s="72" t="s">
        <v>1832</v>
      </c>
      <c r="D618" s="75" t="s">
        <v>1833</v>
      </c>
      <c r="E618" s="63" t="s">
        <v>36</v>
      </c>
      <c r="F618" s="57"/>
      <c r="G618" s="57"/>
      <c r="H618" s="57"/>
      <c r="I618" s="57"/>
      <c r="J618" s="57"/>
      <c r="K618" s="57"/>
      <c r="L618" s="57">
        <f>SUM(J619:J620)</f>
        <v>1356.98</v>
      </c>
      <c r="M618" s="58">
        <v>1356.98</v>
      </c>
      <c r="N618" s="59"/>
      <c r="O618" s="73">
        <f>+ROUND(M618*N618,2)</f>
        <v>0</v>
      </c>
    </row>
    <row r="619" spans="1:15" s="8" customFormat="1" x14ac:dyDescent="0.3">
      <c r="A619" s="52">
        <v>12006</v>
      </c>
      <c r="B619" s="53"/>
      <c r="C619" s="72"/>
      <c r="D619" s="76" t="s">
        <v>1834</v>
      </c>
      <c r="E619" s="56"/>
      <c r="F619" s="57">
        <v>1</v>
      </c>
      <c r="G619" s="57">
        <v>1313.088</v>
      </c>
      <c r="H619" s="57"/>
      <c r="I619" s="57"/>
      <c r="J619" s="57">
        <f t="shared" ref="J619:J620" si="79">PRODUCT(F619:I619)</f>
        <v>1313.088</v>
      </c>
      <c r="K619" s="57"/>
      <c r="L619" s="57"/>
      <c r="M619" s="58"/>
      <c r="N619" s="59"/>
      <c r="O619" s="73"/>
    </row>
    <row r="620" spans="1:15" s="8" customFormat="1" x14ac:dyDescent="0.3">
      <c r="A620" s="52">
        <v>12007</v>
      </c>
      <c r="B620" s="53"/>
      <c r="C620" s="72"/>
      <c r="D620" s="76" t="s">
        <v>1835</v>
      </c>
      <c r="E620" s="56"/>
      <c r="F620" s="57">
        <v>4</v>
      </c>
      <c r="G620" s="57">
        <v>10.973000000000001</v>
      </c>
      <c r="H620" s="57"/>
      <c r="I620" s="57"/>
      <c r="J620" s="57">
        <f t="shared" si="79"/>
        <v>43.892000000000003</v>
      </c>
      <c r="K620" s="57"/>
      <c r="L620" s="57"/>
      <c r="M620" s="58"/>
      <c r="N620" s="59"/>
      <c r="O620" s="73"/>
    </row>
    <row r="621" spans="1:15" s="8" customFormat="1" ht="129.6" collapsed="1" x14ac:dyDescent="0.3">
      <c r="A621" s="52">
        <v>12008</v>
      </c>
      <c r="B621" s="53" t="s">
        <v>21</v>
      </c>
      <c r="C621" s="72" t="s">
        <v>1836</v>
      </c>
      <c r="D621" s="75" t="s">
        <v>1837</v>
      </c>
      <c r="E621" s="63" t="s">
        <v>36</v>
      </c>
      <c r="F621" s="57"/>
      <c r="G621" s="57"/>
      <c r="H621" s="57"/>
      <c r="I621" s="57"/>
      <c r="J621" s="57"/>
      <c r="K621" s="57"/>
      <c r="L621" s="57">
        <f>SUM(J622:J627)</f>
        <v>174.648</v>
      </c>
      <c r="M621" s="58">
        <v>174.648</v>
      </c>
      <c r="N621" s="59"/>
      <c r="O621" s="73">
        <f>+ROUND(M621*N621,2)</f>
        <v>0</v>
      </c>
    </row>
    <row r="622" spans="1:15" s="8" customFormat="1" x14ac:dyDescent="0.3">
      <c r="A622" s="52">
        <v>12009</v>
      </c>
      <c r="B622" s="53"/>
      <c r="C622" s="72"/>
      <c r="D622" s="76" t="s">
        <v>1786</v>
      </c>
      <c r="E622" s="63"/>
      <c r="F622" s="57">
        <v>1</v>
      </c>
      <c r="G622" s="57">
        <v>55.62</v>
      </c>
      <c r="H622" s="57"/>
      <c r="I622" s="57"/>
      <c r="J622" s="57">
        <f t="shared" ref="J622:J627" si="80">PRODUCT(F622:I622)</f>
        <v>55.62</v>
      </c>
      <c r="K622" s="57"/>
      <c r="L622" s="57"/>
      <c r="M622" s="58"/>
      <c r="N622" s="59"/>
      <c r="O622" s="73"/>
    </row>
    <row r="623" spans="1:15" s="8" customFormat="1" x14ac:dyDescent="0.3">
      <c r="A623" s="52">
        <v>12010</v>
      </c>
      <c r="B623" s="53"/>
      <c r="C623" s="72"/>
      <c r="D623" s="76" t="s">
        <v>1769</v>
      </c>
      <c r="E623" s="63"/>
      <c r="F623" s="57">
        <v>1</v>
      </c>
      <c r="G623" s="57">
        <v>59.124000000000002</v>
      </c>
      <c r="H623" s="57"/>
      <c r="I623" s="57"/>
      <c r="J623" s="57">
        <f t="shared" si="80"/>
        <v>59.124000000000002</v>
      </c>
      <c r="K623" s="57"/>
      <c r="L623" s="57"/>
      <c r="M623" s="58"/>
      <c r="N623" s="59"/>
      <c r="O623" s="73"/>
    </row>
    <row r="624" spans="1:15" s="8" customFormat="1" x14ac:dyDescent="0.3">
      <c r="A624" s="52">
        <v>12011</v>
      </c>
      <c r="B624" s="53"/>
      <c r="C624" s="72"/>
      <c r="D624" s="76" t="s">
        <v>1784</v>
      </c>
      <c r="E624" s="63"/>
      <c r="F624" s="57">
        <v>1</v>
      </c>
      <c r="G624" s="57">
        <v>8.9990000000000006</v>
      </c>
      <c r="H624" s="57"/>
      <c r="I624" s="57"/>
      <c r="J624" s="57">
        <f t="shared" si="80"/>
        <v>8.9990000000000006</v>
      </c>
      <c r="K624" s="57"/>
      <c r="L624" s="57"/>
      <c r="M624" s="58"/>
      <c r="N624" s="59"/>
      <c r="O624" s="73"/>
    </row>
    <row r="625" spans="1:15" s="8" customFormat="1" x14ac:dyDescent="0.3">
      <c r="A625" s="52">
        <v>12012</v>
      </c>
      <c r="B625" s="53"/>
      <c r="C625" s="72"/>
      <c r="D625" s="76" t="s">
        <v>1785</v>
      </c>
      <c r="E625" s="63"/>
      <c r="F625" s="57">
        <v>1</v>
      </c>
      <c r="G625" s="57">
        <v>10.923999999999999</v>
      </c>
      <c r="H625" s="57"/>
      <c r="I625" s="57"/>
      <c r="J625" s="57">
        <f t="shared" si="80"/>
        <v>10.923999999999999</v>
      </c>
      <c r="K625" s="57"/>
      <c r="L625" s="57"/>
      <c r="M625" s="58"/>
      <c r="N625" s="59"/>
      <c r="O625" s="73"/>
    </row>
    <row r="626" spans="1:15" s="8" customFormat="1" x14ac:dyDescent="0.3">
      <c r="A626" s="52">
        <v>12013</v>
      </c>
      <c r="B626" s="53"/>
      <c r="C626" s="72"/>
      <c r="D626" s="76" t="s">
        <v>1807</v>
      </c>
      <c r="E626" s="63"/>
      <c r="F626" s="57">
        <v>1</v>
      </c>
      <c r="G626" s="57">
        <v>5.7</v>
      </c>
      <c r="H626" s="57"/>
      <c r="I626" s="57"/>
      <c r="J626" s="57">
        <f t="shared" si="80"/>
        <v>5.7</v>
      </c>
      <c r="K626" s="57"/>
      <c r="L626" s="57"/>
      <c r="M626" s="58"/>
      <c r="N626" s="59"/>
      <c r="O626" s="73"/>
    </row>
    <row r="627" spans="1:15" s="8" customFormat="1" x14ac:dyDescent="0.3">
      <c r="A627" s="52">
        <v>12014</v>
      </c>
      <c r="B627" s="53"/>
      <c r="C627" s="72"/>
      <c r="D627" s="74" t="s">
        <v>838</v>
      </c>
      <c r="E627" s="63"/>
      <c r="F627" s="57">
        <v>1</v>
      </c>
      <c r="G627" s="57">
        <v>34.280999999999999</v>
      </c>
      <c r="H627" s="57"/>
      <c r="I627" s="57"/>
      <c r="J627" s="57">
        <f t="shared" si="80"/>
        <v>34.280999999999999</v>
      </c>
      <c r="K627" s="57"/>
      <c r="L627" s="57"/>
      <c r="M627" s="58"/>
      <c r="N627" s="59"/>
      <c r="O627" s="73"/>
    </row>
    <row r="628" spans="1:15" s="8" customFormat="1" ht="129.6" x14ac:dyDescent="0.3">
      <c r="A628" s="52">
        <v>12015</v>
      </c>
      <c r="B628" s="53" t="s">
        <v>21</v>
      </c>
      <c r="C628" s="72" t="s">
        <v>1838</v>
      </c>
      <c r="D628" s="75" t="s">
        <v>159</v>
      </c>
      <c r="E628" s="63" t="s">
        <v>36</v>
      </c>
      <c r="F628" s="57"/>
      <c r="G628" s="57"/>
      <c r="H628" s="57"/>
      <c r="I628" s="57"/>
      <c r="J628" s="57"/>
      <c r="K628" s="57"/>
      <c r="L628" s="57">
        <f>SUM(J629:J631)</f>
        <v>60.738</v>
      </c>
      <c r="M628" s="58">
        <v>60.738</v>
      </c>
      <c r="N628" s="59"/>
      <c r="O628" s="73">
        <f>+ROUND(M628*N628,2)</f>
        <v>0</v>
      </c>
    </row>
    <row r="629" spans="1:15" s="8" customFormat="1" x14ac:dyDescent="0.3">
      <c r="A629" s="52">
        <v>12016</v>
      </c>
      <c r="B629" s="53" t="s">
        <v>21</v>
      </c>
      <c r="C629" s="72"/>
      <c r="D629" s="76" t="s">
        <v>1786</v>
      </c>
      <c r="E629" s="63"/>
      <c r="F629" s="57">
        <v>1</v>
      </c>
      <c r="G629" s="57">
        <v>26.053999999999998</v>
      </c>
      <c r="H629" s="57"/>
      <c r="I629" s="57"/>
      <c r="J629" s="57">
        <f>PRODUCT(F629:I629)</f>
        <v>26.053999999999998</v>
      </c>
      <c r="K629" s="57"/>
      <c r="L629" s="57"/>
      <c r="M629" s="58"/>
      <c r="N629" s="59"/>
      <c r="O629" s="73"/>
    </row>
    <row r="630" spans="1:15" s="8" customFormat="1" x14ac:dyDescent="0.3">
      <c r="A630" s="52">
        <v>12017</v>
      </c>
      <c r="B630" s="53" t="s">
        <v>21</v>
      </c>
      <c r="C630" s="72"/>
      <c r="D630" s="76" t="s">
        <v>1769</v>
      </c>
      <c r="E630" s="63"/>
      <c r="F630" s="57">
        <v>1</v>
      </c>
      <c r="G630" s="57">
        <v>31.533000000000001</v>
      </c>
      <c r="H630" s="57"/>
      <c r="I630" s="57"/>
      <c r="J630" s="57">
        <f>PRODUCT(F630:I630)</f>
        <v>31.533000000000001</v>
      </c>
      <c r="K630" s="57"/>
      <c r="L630" s="57"/>
      <c r="M630" s="58"/>
      <c r="N630" s="59"/>
      <c r="O630" s="73"/>
    </row>
    <row r="631" spans="1:15" s="8" customFormat="1" x14ac:dyDescent="0.3">
      <c r="A631" s="52">
        <v>12018</v>
      </c>
      <c r="B631" s="53" t="s">
        <v>21</v>
      </c>
      <c r="C631" s="72"/>
      <c r="D631" s="76" t="s">
        <v>1784</v>
      </c>
      <c r="E631" s="63"/>
      <c r="F631" s="57">
        <v>1</v>
      </c>
      <c r="G631" s="57">
        <v>3.1509999999999998</v>
      </c>
      <c r="H631" s="57"/>
      <c r="I631" s="57"/>
      <c r="J631" s="57">
        <f>PRODUCT(F631:I631)</f>
        <v>3.1509999999999998</v>
      </c>
      <c r="K631" s="57"/>
      <c r="L631" s="57"/>
      <c r="M631" s="58"/>
      <c r="N631" s="59"/>
      <c r="O631" s="73"/>
    </row>
    <row r="632" spans="1:15" s="8" customFormat="1" ht="115.2" collapsed="1" x14ac:dyDescent="0.3">
      <c r="A632" s="52">
        <v>12027</v>
      </c>
      <c r="B632" s="53" t="s">
        <v>21</v>
      </c>
      <c r="C632" s="72" t="s">
        <v>1840</v>
      </c>
      <c r="D632" s="75" t="s">
        <v>1023</v>
      </c>
      <c r="E632" s="63" t="s">
        <v>84</v>
      </c>
      <c r="F632" s="57"/>
      <c r="G632" s="57"/>
      <c r="H632" s="57"/>
      <c r="I632" s="57"/>
      <c r="J632" s="57"/>
      <c r="K632" s="57"/>
      <c r="L632" s="57">
        <f>SUM(K633:K635)</f>
        <v>170.67599999999999</v>
      </c>
      <c r="M632" s="58">
        <v>170.67599999999999</v>
      </c>
      <c r="N632" s="59"/>
      <c r="O632" s="73">
        <f>+ROUND(M632*N632,2)</f>
        <v>0</v>
      </c>
    </row>
    <row r="633" spans="1:15" s="8" customFormat="1" x14ac:dyDescent="0.3">
      <c r="A633" s="52">
        <v>12028</v>
      </c>
      <c r="B633" s="53"/>
      <c r="C633" s="72"/>
      <c r="D633" s="76" t="s">
        <v>1756</v>
      </c>
      <c r="E633" s="56"/>
      <c r="F633" s="57">
        <v>2</v>
      </c>
      <c r="G633" s="57">
        <v>14.018000000000001</v>
      </c>
      <c r="H633" s="57"/>
      <c r="I633" s="57"/>
      <c r="J633" s="57">
        <f t="shared" ref="J633:J635" si="81">PRODUCT(F633:I633)</f>
        <v>28.036000000000001</v>
      </c>
      <c r="K633" s="57">
        <f>+J633</f>
        <v>28.036000000000001</v>
      </c>
      <c r="L633" s="57"/>
      <c r="M633" s="58"/>
      <c r="N633" s="59"/>
      <c r="O633" s="73"/>
    </row>
    <row r="634" spans="1:15" s="8" customFormat="1" x14ac:dyDescent="0.3">
      <c r="A634" s="52">
        <v>12029</v>
      </c>
      <c r="B634" s="53"/>
      <c r="C634" s="72"/>
      <c r="D634" s="76" t="s">
        <v>1789</v>
      </c>
      <c r="E634" s="56"/>
      <c r="F634" s="57">
        <v>1</v>
      </c>
      <c r="G634" s="57">
        <v>71.012</v>
      </c>
      <c r="H634" s="57"/>
      <c r="I634" s="57"/>
      <c r="J634" s="57">
        <f t="shared" si="81"/>
        <v>71.012</v>
      </c>
      <c r="K634" s="57">
        <f>+J634</f>
        <v>71.012</v>
      </c>
      <c r="L634" s="57"/>
      <c r="M634" s="58"/>
      <c r="N634" s="59"/>
      <c r="O634" s="73"/>
    </row>
    <row r="635" spans="1:15" s="8" customFormat="1" x14ac:dyDescent="0.3">
      <c r="A635" s="52">
        <v>12030</v>
      </c>
      <c r="B635" s="53"/>
      <c r="C635" s="72"/>
      <c r="D635" s="76" t="s">
        <v>1790</v>
      </c>
      <c r="E635" s="56"/>
      <c r="F635" s="57">
        <v>1</v>
      </c>
      <c r="G635" s="57">
        <v>71.628</v>
      </c>
      <c r="H635" s="57"/>
      <c r="I635" s="57"/>
      <c r="J635" s="57">
        <f t="shared" si="81"/>
        <v>71.628</v>
      </c>
      <c r="K635" s="57">
        <f>+J635</f>
        <v>71.628</v>
      </c>
      <c r="L635" s="57"/>
      <c r="M635" s="58"/>
      <c r="N635" s="59"/>
      <c r="O635" s="73"/>
    </row>
    <row r="636" spans="1:15" s="8" customFormat="1" ht="120.75" customHeight="1" x14ac:dyDescent="0.3">
      <c r="A636" s="52">
        <v>12031</v>
      </c>
      <c r="B636" s="53" t="s">
        <v>21</v>
      </c>
      <c r="C636" s="72" t="s">
        <v>1841</v>
      </c>
      <c r="D636" s="75" t="s">
        <v>406</v>
      </c>
      <c r="E636" s="63" t="s">
        <v>84</v>
      </c>
      <c r="F636" s="57"/>
      <c r="G636" s="57"/>
      <c r="H636" s="57"/>
      <c r="I636" s="57"/>
      <c r="J636" s="57"/>
      <c r="K636" s="57"/>
      <c r="L636" s="57">
        <f>SUM(K637:K638)</f>
        <v>107.855</v>
      </c>
      <c r="M636" s="58">
        <v>107.855</v>
      </c>
      <c r="N636" s="59"/>
      <c r="O636" s="73">
        <f>+ROUND(M636*N636,2)</f>
        <v>0</v>
      </c>
    </row>
    <row r="637" spans="1:15" s="8" customFormat="1" ht="15" customHeight="1" x14ac:dyDescent="0.3">
      <c r="A637" s="52">
        <v>12032</v>
      </c>
      <c r="B637" s="53"/>
      <c r="C637" s="72"/>
      <c r="D637" s="76" t="s">
        <v>1842</v>
      </c>
      <c r="E637" s="63"/>
      <c r="F637" s="57">
        <v>1</v>
      </c>
      <c r="G637" s="57">
        <v>12.598000000000001</v>
      </c>
      <c r="H637" s="57"/>
      <c r="I637" s="57"/>
      <c r="J637" s="57"/>
      <c r="K637" s="57">
        <f>PRODUCT(F637:I637)</f>
        <v>12.598000000000001</v>
      </c>
      <c r="L637" s="57"/>
      <c r="M637" s="58"/>
      <c r="N637" s="59"/>
      <c r="O637" s="73"/>
    </row>
    <row r="638" spans="1:15" s="8" customFormat="1" ht="15" customHeight="1" x14ac:dyDescent="0.3">
      <c r="A638" s="52">
        <v>12033</v>
      </c>
      <c r="B638" s="53"/>
      <c r="C638" s="72"/>
      <c r="D638" s="74" t="s">
        <v>1821</v>
      </c>
      <c r="E638" s="63"/>
      <c r="F638" s="57">
        <v>1</v>
      </c>
      <c r="G638" s="57">
        <v>95.257000000000005</v>
      </c>
      <c r="H638" s="57"/>
      <c r="I638" s="57"/>
      <c r="J638" s="57"/>
      <c r="K638" s="57">
        <f>PRODUCT(F638:I638)</f>
        <v>95.257000000000005</v>
      </c>
      <c r="L638" s="57"/>
      <c r="M638" s="58"/>
      <c r="N638" s="59"/>
      <c r="O638" s="73"/>
    </row>
    <row r="639" spans="1:15" s="8" customFormat="1" ht="115.2" x14ac:dyDescent="0.3">
      <c r="A639" s="52">
        <v>12034</v>
      </c>
      <c r="B639" s="53"/>
      <c r="C639" s="72"/>
      <c r="D639" s="75" t="s">
        <v>690</v>
      </c>
      <c r="E639" s="63" t="s">
        <v>84</v>
      </c>
      <c r="F639" s="57"/>
      <c r="G639" s="57"/>
      <c r="H639" s="57"/>
      <c r="I639" s="57"/>
      <c r="J639" s="57"/>
      <c r="K639" s="57"/>
      <c r="L639" s="57">
        <f>K640</f>
        <v>128.785</v>
      </c>
      <c r="M639" s="58">
        <v>128.785</v>
      </c>
      <c r="N639" s="59"/>
      <c r="O639" s="73">
        <f>+ROUND(M639*N639,2)</f>
        <v>0</v>
      </c>
    </row>
    <row r="640" spans="1:15" s="8" customFormat="1" ht="15" customHeight="1" x14ac:dyDescent="0.3">
      <c r="A640" s="52">
        <v>12035</v>
      </c>
      <c r="B640" s="53"/>
      <c r="C640" s="72"/>
      <c r="D640" s="74" t="s">
        <v>1843</v>
      </c>
      <c r="E640" s="63"/>
      <c r="F640" s="57">
        <v>1</v>
      </c>
      <c r="G640" s="57">
        <v>128.785</v>
      </c>
      <c r="H640" s="57"/>
      <c r="I640" s="57"/>
      <c r="J640" s="57"/>
      <c r="K640" s="57">
        <f>PRODUCT(F640:I640)</f>
        <v>128.785</v>
      </c>
      <c r="L640" s="57"/>
      <c r="M640" s="58"/>
      <c r="N640" s="59"/>
      <c r="O640" s="73"/>
    </row>
    <row r="641" spans="1:15" s="8" customFormat="1" x14ac:dyDescent="0.3">
      <c r="A641" s="52">
        <v>12137</v>
      </c>
      <c r="B641" s="53" t="s">
        <v>21</v>
      </c>
      <c r="C641" s="54" t="s">
        <v>1941</v>
      </c>
      <c r="D641" s="55" t="s">
        <v>1214</v>
      </c>
      <c r="E641" s="56"/>
      <c r="F641" s="57"/>
      <c r="G641" s="57"/>
      <c r="H641" s="57"/>
      <c r="I641" s="57"/>
      <c r="J641" s="57"/>
      <c r="K641" s="57"/>
      <c r="L641" s="57"/>
      <c r="M641" s="58"/>
      <c r="N641" s="59"/>
      <c r="O641" s="73"/>
    </row>
    <row r="642" spans="1:15" s="8" customFormat="1" ht="75.75" customHeight="1" collapsed="1" x14ac:dyDescent="0.3">
      <c r="A642" s="52">
        <v>12138</v>
      </c>
      <c r="B642" s="53" t="s">
        <v>21</v>
      </c>
      <c r="C642" s="72" t="s">
        <v>1942</v>
      </c>
      <c r="D642" s="78" t="s">
        <v>1943</v>
      </c>
      <c r="E642" s="56" t="s">
        <v>89</v>
      </c>
      <c r="F642" s="57"/>
      <c r="G642" s="57"/>
      <c r="H642" s="57"/>
      <c r="I642" s="57"/>
      <c r="J642" s="57"/>
      <c r="K642" s="57"/>
      <c r="L642" s="57">
        <f>SUM(J643:J645)</f>
        <v>3</v>
      </c>
      <c r="M642" s="58">
        <v>3</v>
      </c>
      <c r="N642" s="59"/>
      <c r="O642" s="73">
        <f>+ROUND(M642*N642,2)</f>
        <v>0</v>
      </c>
    </row>
    <row r="643" spans="1:15" s="8" customFormat="1" x14ac:dyDescent="0.3">
      <c r="A643" s="52">
        <v>12139</v>
      </c>
      <c r="B643" s="53"/>
      <c r="C643" s="72"/>
      <c r="D643" s="76" t="s">
        <v>1944</v>
      </c>
      <c r="E643" s="56"/>
      <c r="F643" s="57">
        <v>1</v>
      </c>
      <c r="G643" s="57"/>
      <c r="H643" s="57"/>
      <c r="I643" s="57"/>
      <c r="J643" s="57">
        <f>PRODUCT(F643:I643)</f>
        <v>1</v>
      </c>
      <c r="K643" s="57"/>
      <c r="L643" s="57"/>
      <c r="M643" s="58"/>
      <c r="N643" s="59"/>
      <c r="O643" s="73"/>
    </row>
    <row r="644" spans="1:15" s="8" customFormat="1" x14ac:dyDescent="0.3">
      <c r="A644" s="52">
        <v>12140</v>
      </c>
      <c r="B644" s="53"/>
      <c r="C644" s="72"/>
      <c r="D644" s="76" t="s">
        <v>1722</v>
      </c>
      <c r="E644" s="56"/>
      <c r="F644" s="57">
        <v>1</v>
      </c>
      <c r="G644" s="57"/>
      <c r="H644" s="57"/>
      <c r="I644" s="57"/>
      <c r="J644" s="57">
        <f>PRODUCT(F644:I644)</f>
        <v>1</v>
      </c>
      <c r="K644" s="57"/>
      <c r="L644" s="57"/>
      <c r="M644" s="58"/>
      <c r="N644" s="59"/>
      <c r="O644" s="73"/>
    </row>
    <row r="645" spans="1:15" s="8" customFormat="1" x14ac:dyDescent="0.3">
      <c r="A645" s="52">
        <v>12141</v>
      </c>
      <c r="B645" s="53"/>
      <c r="C645" s="72"/>
      <c r="D645" s="76" t="s">
        <v>1724</v>
      </c>
      <c r="E645" s="56"/>
      <c r="F645" s="57">
        <v>1</v>
      </c>
      <c r="G645" s="57"/>
      <c r="H645" s="57"/>
      <c r="I645" s="57"/>
      <c r="J645" s="57">
        <f>PRODUCT(F645:I645)</f>
        <v>1</v>
      </c>
      <c r="K645" s="57"/>
      <c r="L645" s="57"/>
      <c r="M645" s="58"/>
      <c r="N645" s="59"/>
      <c r="O645" s="73"/>
    </row>
    <row r="646" spans="1:15" s="8" customFormat="1" ht="78.75" customHeight="1" x14ac:dyDescent="0.3">
      <c r="A646" s="52">
        <v>12142</v>
      </c>
      <c r="B646" s="53" t="s">
        <v>21</v>
      </c>
      <c r="C646" s="72" t="s">
        <v>1945</v>
      </c>
      <c r="D646" s="60" t="s">
        <v>1946</v>
      </c>
      <c r="E646" s="63" t="s">
        <v>89</v>
      </c>
      <c r="F646" s="57">
        <v>3</v>
      </c>
      <c r="G646" s="57"/>
      <c r="H646" s="57"/>
      <c r="I646" s="57"/>
      <c r="J646" s="57">
        <f t="shared" ref="J646" si="82">PRODUCT(F646:I646)</f>
        <v>3</v>
      </c>
      <c r="K646" s="57"/>
      <c r="L646" s="57">
        <f>+J646</f>
        <v>3</v>
      </c>
      <c r="M646" s="58">
        <v>3</v>
      </c>
      <c r="N646" s="59"/>
      <c r="O646" s="73">
        <f t="shared" ref="O646" si="83">+ROUND(M646*N646,2)</f>
        <v>0</v>
      </c>
    </row>
    <row r="647" spans="1:15" s="8" customFormat="1" x14ac:dyDescent="0.3">
      <c r="A647" s="52">
        <v>12192</v>
      </c>
      <c r="B647" s="53" t="s">
        <v>21</v>
      </c>
      <c r="C647" s="54" t="s">
        <v>1977</v>
      </c>
      <c r="D647" s="99" t="s">
        <v>1978</v>
      </c>
      <c r="E647" s="56"/>
      <c r="F647" s="57"/>
      <c r="G647" s="57"/>
      <c r="H647" s="57"/>
      <c r="I647" s="57"/>
      <c r="J647" s="57"/>
      <c r="K647" s="57"/>
      <c r="L647" s="57"/>
      <c r="M647" s="58"/>
      <c r="N647" s="59"/>
      <c r="O647" s="59"/>
    </row>
    <row r="648" spans="1:15" s="8" customFormat="1" x14ac:dyDescent="0.3">
      <c r="A648" s="52">
        <v>12215</v>
      </c>
      <c r="B648" s="53" t="s">
        <v>21</v>
      </c>
      <c r="C648" s="54" t="s">
        <v>1988</v>
      </c>
      <c r="D648" s="55" t="s">
        <v>57</v>
      </c>
      <c r="E648" s="56"/>
      <c r="F648" s="57"/>
      <c r="G648" s="57"/>
      <c r="H648" s="57"/>
      <c r="I648" s="57"/>
      <c r="J648" s="57"/>
      <c r="K648" s="57"/>
      <c r="L648" s="57"/>
      <c r="M648" s="58"/>
      <c r="N648" s="59"/>
      <c r="O648" s="73"/>
    </row>
    <row r="649" spans="1:15" s="8" customFormat="1" ht="180" customHeight="1" collapsed="1" x14ac:dyDescent="0.3">
      <c r="A649" s="52">
        <v>12216</v>
      </c>
      <c r="B649" s="53" t="s">
        <v>21</v>
      </c>
      <c r="C649" s="72" t="s">
        <v>1989</v>
      </c>
      <c r="D649" s="75" t="s">
        <v>1773</v>
      </c>
      <c r="E649" s="56" t="s">
        <v>36</v>
      </c>
      <c r="F649" s="57"/>
      <c r="G649" s="57"/>
      <c r="H649" s="57"/>
      <c r="I649" s="57"/>
      <c r="J649" s="57"/>
      <c r="K649" s="57"/>
      <c r="L649" s="57">
        <f>SUM(J650:J650)</f>
        <v>65.568899999999999</v>
      </c>
      <c r="M649" s="58">
        <v>65.568899999999999</v>
      </c>
      <c r="N649" s="59"/>
      <c r="O649" s="73">
        <f>+ROUND(M649*N649,2)</f>
        <v>0</v>
      </c>
    </row>
    <row r="650" spans="1:15" s="8" customFormat="1" x14ac:dyDescent="0.3">
      <c r="A650" s="52">
        <v>12217</v>
      </c>
      <c r="B650" s="53"/>
      <c r="C650" s="72"/>
      <c r="D650" s="76" t="s">
        <v>1982</v>
      </c>
      <c r="E650" s="56"/>
      <c r="F650" s="57">
        <v>1</v>
      </c>
      <c r="G650" s="57">
        <v>10.749000000000001</v>
      </c>
      <c r="H650" s="57"/>
      <c r="I650" s="57">
        <v>6.1</v>
      </c>
      <c r="J650" s="57">
        <f>PRODUCT(F650:I650)</f>
        <v>65.568899999999999</v>
      </c>
      <c r="K650" s="57"/>
      <c r="L650" s="57"/>
      <c r="M650" s="58"/>
      <c r="N650" s="59"/>
      <c r="O650" s="73"/>
    </row>
    <row r="651" spans="1:15" s="8" customFormat="1" ht="214.5" customHeight="1" collapsed="1" x14ac:dyDescent="0.3">
      <c r="A651" s="52">
        <v>12227</v>
      </c>
      <c r="B651" s="53" t="s">
        <v>21</v>
      </c>
      <c r="C651" s="72" t="s">
        <v>1996</v>
      </c>
      <c r="D651" s="75" t="s">
        <v>59</v>
      </c>
      <c r="E651" s="56" t="s">
        <v>36</v>
      </c>
      <c r="F651" s="57"/>
      <c r="G651" s="57"/>
      <c r="H651" s="57"/>
      <c r="I651" s="57"/>
      <c r="J651" s="57"/>
      <c r="K651" s="57"/>
      <c r="L651" s="57">
        <f>SUM(J652:J652)</f>
        <v>7.5495000000000001</v>
      </c>
      <c r="M651" s="58">
        <v>7.5495000000000001</v>
      </c>
      <c r="N651" s="59"/>
      <c r="O651" s="73">
        <f>+ROUND(M651*N651,2)</f>
        <v>0</v>
      </c>
    </row>
    <row r="652" spans="1:15" s="8" customFormat="1" x14ac:dyDescent="0.3">
      <c r="A652" s="52">
        <v>12228</v>
      </c>
      <c r="B652" s="53"/>
      <c r="C652" s="72"/>
      <c r="D652" s="76" t="s">
        <v>1981</v>
      </c>
      <c r="E652" s="56"/>
      <c r="F652" s="57">
        <v>1</v>
      </c>
      <c r="G652" s="57">
        <v>2.157</v>
      </c>
      <c r="H652" s="57"/>
      <c r="I652" s="57">
        <v>3.5</v>
      </c>
      <c r="J652" s="57">
        <f t="shared" ref="J652" si="84">PRODUCT(F652:I652)</f>
        <v>7.5495000000000001</v>
      </c>
      <c r="K652" s="57"/>
      <c r="L652" s="57"/>
      <c r="M652" s="58"/>
      <c r="N652" s="59"/>
      <c r="O652" s="73"/>
    </row>
    <row r="653" spans="1:15" s="8" customFormat="1" x14ac:dyDescent="0.3">
      <c r="A653" s="52">
        <v>12255</v>
      </c>
      <c r="B653" s="53" t="s">
        <v>21</v>
      </c>
      <c r="C653" s="54" t="s">
        <v>2008</v>
      </c>
      <c r="D653" s="55" t="s">
        <v>74</v>
      </c>
      <c r="E653" s="56"/>
      <c r="F653" s="57"/>
      <c r="G653" s="57"/>
      <c r="H653" s="57"/>
      <c r="I653" s="57"/>
      <c r="J653" s="57"/>
      <c r="K653" s="57"/>
      <c r="L653" s="57"/>
      <c r="M653" s="58"/>
      <c r="N653" s="59"/>
      <c r="O653" s="73"/>
    </row>
    <row r="654" spans="1:15" s="8" customFormat="1" ht="115.2" x14ac:dyDescent="0.3">
      <c r="A654" s="52">
        <v>12269</v>
      </c>
      <c r="B654" s="53" t="s">
        <v>21</v>
      </c>
      <c r="C654" s="72" t="s">
        <v>2013</v>
      </c>
      <c r="D654" s="75" t="s">
        <v>1023</v>
      </c>
      <c r="E654" s="63" t="s">
        <v>84</v>
      </c>
      <c r="F654" s="57">
        <v>1</v>
      </c>
      <c r="G654" s="57">
        <f>21.014+21.694+15.05+43.524</f>
        <v>101.282</v>
      </c>
      <c r="H654" s="57"/>
      <c r="I654" s="57"/>
      <c r="J654" s="57">
        <f t="shared" ref="J654:J655" si="85">PRODUCT(F654:I654)</f>
        <v>101.282</v>
      </c>
      <c r="K654" s="57"/>
      <c r="L654" s="57">
        <f>+J654</f>
        <v>101.282</v>
      </c>
      <c r="M654" s="58">
        <v>101.282</v>
      </c>
      <c r="N654" s="59"/>
      <c r="O654" s="73">
        <f>+ROUND(M654*N654,2)</f>
        <v>0</v>
      </c>
    </row>
    <row r="655" spans="1:15" s="8" customFormat="1" ht="120.75" customHeight="1" x14ac:dyDescent="0.3">
      <c r="A655" s="52">
        <v>12270</v>
      </c>
      <c r="B655" s="53" t="s">
        <v>21</v>
      </c>
      <c r="C655" s="72" t="s">
        <v>2014</v>
      </c>
      <c r="D655" s="75" t="s">
        <v>406</v>
      </c>
      <c r="E655" s="63" t="s">
        <v>84</v>
      </c>
      <c r="F655" s="57">
        <v>1</v>
      </c>
      <c r="G655" s="57">
        <v>59.561</v>
      </c>
      <c r="H655" s="57"/>
      <c r="I655" s="57"/>
      <c r="J655" s="57">
        <f t="shared" si="85"/>
        <v>59.561</v>
      </c>
      <c r="K655" s="57"/>
      <c r="L655" s="57">
        <f>+J655</f>
        <v>59.561</v>
      </c>
      <c r="M655" s="58">
        <v>17.125</v>
      </c>
      <c r="N655" s="59"/>
      <c r="O655" s="73">
        <f>+ROUND(M655*N655,2)</f>
        <v>0</v>
      </c>
    </row>
  </sheetData>
  <mergeCells count="3">
    <mergeCell ref="B2:C2"/>
    <mergeCell ref="N4:O4"/>
    <mergeCell ref="G5:K5"/>
  </mergeCells>
  <dataValidations count="1">
    <dataValidation type="custom" operator="equal" allowBlank="1" showInputMessage="1" showErrorMessage="1" sqref="F4:L4" xr:uid="{36E05932-ACF3-4C30-AF55-666112964CCD}">
      <formula1>"witdh='40'"</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22B5B-9BD1-4691-AD01-BC457D56D2D3}">
  <dimension ref="A1:P106"/>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SUM(J1142:J1144)</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SUM(O7:O3247)+O3252+O3253</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SUM(O9:O1339)</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8988</v>
      </c>
      <c r="B13" s="53" t="s">
        <v>21</v>
      </c>
      <c r="C13" s="54" t="s">
        <v>56</v>
      </c>
      <c r="D13" s="55" t="s">
        <v>57</v>
      </c>
      <c r="E13" s="56"/>
      <c r="F13" s="57"/>
      <c r="G13" s="57"/>
      <c r="H13" s="57"/>
      <c r="I13" s="57"/>
      <c r="J13" s="57"/>
      <c r="K13" s="57"/>
      <c r="L13" s="57"/>
      <c r="M13" s="58"/>
      <c r="N13" s="59"/>
      <c r="O13" s="73"/>
    </row>
    <row r="14" spans="1:15" s="8" customFormat="1" ht="100.8" collapsed="1" x14ac:dyDescent="0.3">
      <c r="A14" s="52">
        <v>8994</v>
      </c>
      <c r="B14" s="53" t="s">
        <v>21</v>
      </c>
      <c r="C14" s="72" t="s">
        <v>60</v>
      </c>
      <c r="D14" s="75" t="s">
        <v>61</v>
      </c>
      <c r="E14" s="63" t="s">
        <v>36</v>
      </c>
      <c r="F14" s="57"/>
      <c r="G14" s="57"/>
      <c r="H14" s="57"/>
      <c r="I14" s="57"/>
      <c r="J14" s="57"/>
      <c r="K14" s="57"/>
      <c r="L14" s="57">
        <f>SUM(J15:J20)</f>
        <v>218.578</v>
      </c>
      <c r="M14" s="58">
        <v>218.578</v>
      </c>
      <c r="N14" s="59"/>
      <c r="O14" s="73">
        <f>+ROUND(M14*N14,2)</f>
        <v>0</v>
      </c>
    </row>
    <row r="15" spans="1:15" s="8" customFormat="1" x14ac:dyDescent="0.3">
      <c r="A15" s="52">
        <v>8995</v>
      </c>
      <c r="B15" s="53"/>
      <c r="C15" s="72"/>
      <c r="D15" s="74" t="s">
        <v>47</v>
      </c>
      <c r="E15" s="63"/>
      <c r="F15" s="57">
        <v>1</v>
      </c>
      <c r="G15" s="57">
        <v>4.7549999999999999</v>
      </c>
      <c r="H15" s="57"/>
      <c r="I15" s="57">
        <v>3.5</v>
      </c>
      <c r="J15" s="57">
        <f t="shared" ref="J15:J20" si="0">PRODUCT(F15:I15)</f>
        <v>16.642499999999998</v>
      </c>
      <c r="K15" s="57"/>
      <c r="L15" s="57"/>
      <c r="M15" s="66"/>
      <c r="N15" s="67"/>
      <c r="O15" s="67"/>
    </row>
    <row r="16" spans="1:15" s="8" customFormat="1" x14ac:dyDescent="0.3">
      <c r="A16" s="52">
        <v>8996</v>
      </c>
      <c r="B16" s="53"/>
      <c r="C16" s="72"/>
      <c r="D16" s="74" t="s">
        <v>40</v>
      </c>
      <c r="E16" s="56"/>
      <c r="F16" s="57">
        <v>1</v>
      </c>
      <c r="G16" s="57">
        <v>8.1479999999999997</v>
      </c>
      <c r="H16" s="57"/>
      <c r="I16" s="57">
        <v>3.5</v>
      </c>
      <c r="J16" s="57">
        <f t="shared" si="0"/>
        <v>28.518000000000001</v>
      </c>
      <c r="K16" s="57"/>
      <c r="L16" s="57"/>
      <c r="M16" s="58"/>
      <c r="N16" s="59"/>
      <c r="O16" s="73"/>
    </row>
    <row r="17" spans="1:15" s="8" customFormat="1" x14ac:dyDescent="0.3">
      <c r="A17" s="52">
        <v>8997</v>
      </c>
      <c r="B17" s="53"/>
      <c r="C17" s="72"/>
      <c r="D17" s="74" t="s">
        <v>39</v>
      </c>
      <c r="E17" s="56"/>
      <c r="F17" s="57">
        <v>1</v>
      </c>
      <c r="G17" s="57">
        <v>8.2200000000000006</v>
      </c>
      <c r="H17" s="57"/>
      <c r="I17" s="57">
        <v>3.5</v>
      </c>
      <c r="J17" s="57">
        <f t="shared" si="0"/>
        <v>28.770000000000003</v>
      </c>
      <c r="K17" s="57"/>
      <c r="L17" s="57"/>
      <c r="M17" s="58"/>
      <c r="N17" s="59"/>
      <c r="O17" s="73"/>
    </row>
    <row r="18" spans="1:15" s="8" customFormat="1" x14ac:dyDescent="0.3">
      <c r="A18" s="52">
        <v>8998</v>
      </c>
      <c r="B18" s="53"/>
      <c r="C18" s="72"/>
      <c r="D18" s="74" t="s">
        <v>38</v>
      </c>
      <c r="E18" s="63"/>
      <c r="F18" s="57">
        <v>1</v>
      </c>
      <c r="G18" s="57">
        <v>4</v>
      </c>
      <c r="H18" s="57"/>
      <c r="I18" s="57">
        <v>3.5</v>
      </c>
      <c r="J18" s="57">
        <f t="shared" si="0"/>
        <v>14</v>
      </c>
      <c r="K18" s="57"/>
      <c r="L18" s="57"/>
      <c r="M18" s="66"/>
      <c r="N18" s="67"/>
      <c r="O18" s="67"/>
    </row>
    <row r="19" spans="1:15" s="8" customFormat="1" x14ac:dyDescent="0.3">
      <c r="A19" s="52">
        <v>8999</v>
      </c>
      <c r="B19" s="53"/>
      <c r="C19" s="72"/>
      <c r="D19" s="74" t="s">
        <v>37</v>
      </c>
      <c r="E19" s="63"/>
      <c r="F19" s="57">
        <v>1</v>
      </c>
      <c r="G19" s="57">
        <v>14.185</v>
      </c>
      <c r="H19" s="57"/>
      <c r="I19" s="57">
        <v>3.5</v>
      </c>
      <c r="J19" s="57">
        <f t="shared" si="0"/>
        <v>49.647500000000001</v>
      </c>
      <c r="K19" s="57"/>
      <c r="L19" s="57"/>
      <c r="M19" s="66"/>
      <c r="N19" s="67"/>
      <c r="O19" s="67"/>
    </row>
    <row r="20" spans="1:15" s="8" customFormat="1" x14ac:dyDescent="0.3">
      <c r="A20" s="52">
        <v>9000</v>
      </c>
      <c r="B20" s="53"/>
      <c r="C20" s="72"/>
      <c r="D20" s="74" t="s">
        <v>41</v>
      </c>
      <c r="E20" s="63"/>
      <c r="F20" s="57">
        <v>1</v>
      </c>
      <c r="G20" s="57">
        <v>18</v>
      </c>
      <c r="H20" s="57"/>
      <c r="I20" s="57">
        <v>4.5</v>
      </c>
      <c r="J20" s="57">
        <f t="shared" si="0"/>
        <v>81</v>
      </c>
      <c r="K20" s="57"/>
      <c r="L20" s="57"/>
      <c r="M20" s="66"/>
      <c r="N20" s="67"/>
      <c r="O20" s="67"/>
    </row>
    <row r="21" spans="1:15" s="8" customFormat="1" x14ac:dyDescent="0.3">
      <c r="A21" s="52">
        <v>9061</v>
      </c>
      <c r="B21" s="53" t="s">
        <v>21</v>
      </c>
      <c r="C21" s="54" t="s">
        <v>94</v>
      </c>
      <c r="D21" s="71" t="s">
        <v>95</v>
      </c>
      <c r="E21" s="63"/>
      <c r="F21" s="57"/>
      <c r="G21" s="57"/>
      <c r="H21" s="57"/>
      <c r="I21" s="57"/>
      <c r="J21" s="57"/>
      <c r="K21" s="57"/>
      <c r="L21" s="57"/>
      <c r="M21" s="66"/>
      <c r="N21" s="67"/>
      <c r="O21" s="67"/>
    </row>
    <row r="22" spans="1:15" s="8" customFormat="1" x14ac:dyDescent="0.3">
      <c r="A22" s="52">
        <v>9072</v>
      </c>
      <c r="B22" s="53" t="s">
        <v>21</v>
      </c>
      <c r="C22" s="54" t="s">
        <v>102</v>
      </c>
      <c r="D22" s="55" t="s">
        <v>55</v>
      </c>
      <c r="E22" s="63"/>
      <c r="F22" s="57"/>
      <c r="G22" s="57"/>
      <c r="H22" s="57"/>
      <c r="I22" s="57"/>
      <c r="J22" s="57"/>
      <c r="K22" s="57"/>
      <c r="L22" s="57"/>
      <c r="M22" s="66"/>
      <c r="N22" s="67"/>
      <c r="O22" s="67"/>
    </row>
    <row r="23" spans="1:15" s="8" customFormat="1" x14ac:dyDescent="0.3">
      <c r="A23" s="52">
        <v>9073</v>
      </c>
      <c r="B23" s="53" t="s">
        <v>21</v>
      </c>
      <c r="C23" s="54" t="s">
        <v>103</v>
      </c>
      <c r="D23" s="55" t="s">
        <v>57</v>
      </c>
      <c r="E23" s="56"/>
      <c r="F23" s="57"/>
      <c r="G23" s="57"/>
      <c r="H23" s="57"/>
      <c r="I23" s="57"/>
      <c r="J23" s="57"/>
      <c r="K23" s="57"/>
      <c r="L23" s="57"/>
      <c r="M23" s="58"/>
      <c r="N23" s="59"/>
      <c r="O23" s="73"/>
    </row>
    <row r="24" spans="1:15" s="8" customFormat="1" ht="100.8" collapsed="1" x14ac:dyDescent="0.3">
      <c r="A24" s="52">
        <v>9080</v>
      </c>
      <c r="B24" s="53" t="s">
        <v>21</v>
      </c>
      <c r="C24" s="72" t="s">
        <v>107</v>
      </c>
      <c r="D24" s="75" t="s">
        <v>61</v>
      </c>
      <c r="E24" s="63" t="s">
        <v>36</v>
      </c>
      <c r="F24" s="57"/>
      <c r="G24" s="57"/>
      <c r="H24" s="57"/>
      <c r="I24" s="57"/>
      <c r="J24" s="57"/>
      <c r="K24" s="57"/>
      <c r="L24" s="57">
        <f>SUM(J25:J26)</f>
        <v>17.669999999999998</v>
      </c>
      <c r="M24" s="58">
        <v>17.669999999999998</v>
      </c>
      <c r="N24" s="59"/>
      <c r="O24" s="73">
        <f>+ROUND(M24*N24,2)</f>
        <v>0</v>
      </c>
    </row>
    <row r="25" spans="1:15" s="8" customFormat="1" x14ac:dyDescent="0.3">
      <c r="A25" s="52">
        <v>9081</v>
      </c>
      <c r="B25" s="53"/>
      <c r="C25" s="54"/>
      <c r="D25" s="74" t="s">
        <v>98</v>
      </c>
      <c r="E25" s="63"/>
      <c r="F25" s="57">
        <v>1</v>
      </c>
      <c r="G25" s="57">
        <v>2.59</v>
      </c>
      <c r="H25" s="57"/>
      <c r="I25" s="57">
        <v>3</v>
      </c>
      <c r="J25" s="57">
        <f t="shared" ref="J25:J26" si="1">PRODUCT(F25:I25)</f>
        <v>7.77</v>
      </c>
      <c r="K25" s="57"/>
      <c r="L25" s="57"/>
      <c r="M25" s="66"/>
      <c r="N25" s="67"/>
      <c r="O25" s="67"/>
    </row>
    <row r="26" spans="1:15" s="8" customFormat="1" x14ac:dyDescent="0.3">
      <c r="A26" s="52">
        <v>9082</v>
      </c>
      <c r="B26" s="53"/>
      <c r="C26" s="54"/>
      <c r="D26" s="74" t="s">
        <v>99</v>
      </c>
      <c r="E26" s="63"/>
      <c r="F26" s="57">
        <v>1</v>
      </c>
      <c r="G26" s="57">
        <v>3.3</v>
      </c>
      <c r="H26" s="57"/>
      <c r="I26" s="57">
        <v>3</v>
      </c>
      <c r="J26" s="57">
        <f t="shared" si="1"/>
        <v>9.8999999999999986</v>
      </c>
      <c r="K26" s="57"/>
      <c r="L26" s="57"/>
      <c r="M26" s="66"/>
      <c r="N26" s="67"/>
      <c r="O26" s="67"/>
    </row>
    <row r="27" spans="1:15" s="8" customFormat="1" x14ac:dyDescent="0.3">
      <c r="A27" s="52">
        <v>9102</v>
      </c>
      <c r="B27" s="53" t="s">
        <v>21</v>
      </c>
      <c r="C27" s="54" t="s">
        <v>121</v>
      </c>
      <c r="D27" s="71" t="s">
        <v>122</v>
      </c>
      <c r="E27" s="63"/>
      <c r="F27" s="57"/>
      <c r="G27" s="57"/>
      <c r="H27" s="57"/>
      <c r="I27" s="57"/>
      <c r="J27" s="57"/>
      <c r="K27" s="57"/>
      <c r="L27" s="57"/>
      <c r="M27" s="66"/>
      <c r="N27" s="67"/>
      <c r="O27" s="67"/>
    </row>
    <row r="28" spans="1:15" s="8" customFormat="1" x14ac:dyDescent="0.3">
      <c r="A28" s="52">
        <v>9132</v>
      </c>
      <c r="B28" s="53" t="s">
        <v>21</v>
      </c>
      <c r="C28" s="54" t="s">
        <v>139</v>
      </c>
      <c r="D28" s="55" t="s">
        <v>55</v>
      </c>
      <c r="E28" s="63"/>
      <c r="F28" s="57"/>
      <c r="G28" s="57"/>
      <c r="H28" s="57"/>
      <c r="I28" s="57"/>
      <c r="J28" s="57"/>
      <c r="K28" s="57"/>
      <c r="L28" s="57"/>
      <c r="M28" s="66"/>
      <c r="N28" s="67"/>
      <c r="O28" s="67"/>
    </row>
    <row r="29" spans="1:15" s="8" customFormat="1" x14ac:dyDescent="0.3">
      <c r="A29" s="52">
        <v>9133</v>
      </c>
      <c r="B29" s="53" t="s">
        <v>21</v>
      </c>
      <c r="C29" s="54" t="s">
        <v>140</v>
      </c>
      <c r="D29" s="55" t="s">
        <v>57</v>
      </c>
      <c r="E29" s="56"/>
      <c r="F29" s="57"/>
      <c r="G29" s="57"/>
      <c r="H29" s="57"/>
      <c r="I29" s="57"/>
      <c r="J29" s="57"/>
      <c r="K29" s="57"/>
      <c r="L29" s="57"/>
      <c r="M29" s="58"/>
      <c r="N29" s="59"/>
      <c r="O29" s="73"/>
    </row>
    <row r="30" spans="1:15" s="8" customFormat="1" ht="100.8" collapsed="1" x14ac:dyDescent="0.3">
      <c r="A30" s="52">
        <v>9142</v>
      </c>
      <c r="B30" s="53" t="s">
        <v>21</v>
      </c>
      <c r="C30" s="72" t="s">
        <v>148</v>
      </c>
      <c r="D30" s="75" t="s">
        <v>61</v>
      </c>
      <c r="E30" s="63" t="s">
        <v>36</v>
      </c>
      <c r="F30" s="57"/>
      <c r="G30" s="57"/>
      <c r="H30" s="57"/>
      <c r="I30" s="57"/>
      <c r="J30" s="57"/>
      <c r="K30" s="57"/>
      <c r="L30" s="57">
        <f>SUM(J31:J37)</f>
        <v>304.41991000000002</v>
      </c>
      <c r="M30" s="58">
        <v>304.41991000000002</v>
      </c>
      <c r="N30" s="59"/>
      <c r="O30" s="73">
        <f>+ROUND(M30*N30,2)</f>
        <v>0</v>
      </c>
    </row>
    <row r="31" spans="1:15" s="8" customFormat="1" x14ac:dyDescent="0.3">
      <c r="A31" s="52">
        <v>9143</v>
      </c>
      <c r="B31" s="53"/>
      <c r="C31" s="54"/>
      <c r="D31" s="74" t="s">
        <v>125</v>
      </c>
      <c r="E31" s="63"/>
      <c r="F31" s="57">
        <v>1</v>
      </c>
      <c r="G31" s="57">
        <f>+(3.6*(1.551+1.798))+(1.85*3.73)+((2*(3.6*1.35)+((3.73-3.6)*1.35)/2))+((3.6*7.357)+((4.36-3.6)*7.357))/2</f>
        <v>44.802910000000004</v>
      </c>
      <c r="H31" s="57"/>
      <c r="I31" s="57"/>
      <c r="J31" s="57">
        <f t="shared" ref="J31:J37" si="2">PRODUCT(F31:I31)</f>
        <v>44.802910000000004</v>
      </c>
      <c r="K31" s="57"/>
      <c r="L31" s="57"/>
      <c r="M31" s="66"/>
      <c r="N31" s="67"/>
      <c r="O31" s="67"/>
    </row>
    <row r="32" spans="1:15" s="8" customFormat="1" x14ac:dyDescent="0.3">
      <c r="A32" s="52">
        <v>9144</v>
      </c>
      <c r="B32" s="53"/>
      <c r="C32" s="54"/>
      <c r="D32" s="74" t="s">
        <v>128</v>
      </c>
      <c r="E32" s="63"/>
      <c r="F32" s="57">
        <v>1</v>
      </c>
      <c r="G32" s="57">
        <v>12.394</v>
      </c>
      <c r="H32" s="57"/>
      <c r="I32" s="57">
        <v>3</v>
      </c>
      <c r="J32" s="57">
        <f t="shared" si="2"/>
        <v>37.182000000000002</v>
      </c>
      <c r="K32" s="57"/>
      <c r="L32" s="57"/>
      <c r="M32" s="66"/>
      <c r="N32" s="67"/>
      <c r="O32" s="67"/>
    </row>
    <row r="33" spans="1:15" s="8" customFormat="1" x14ac:dyDescent="0.3">
      <c r="A33" s="52">
        <v>9145</v>
      </c>
      <c r="B33" s="53"/>
      <c r="C33" s="54"/>
      <c r="D33" s="74" t="s">
        <v>129</v>
      </c>
      <c r="E33" s="63"/>
      <c r="F33" s="57">
        <v>2</v>
      </c>
      <c r="G33" s="57">
        <v>7.65</v>
      </c>
      <c r="H33" s="57"/>
      <c r="I33" s="57">
        <v>3</v>
      </c>
      <c r="J33" s="57">
        <f t="shared" si="2"/>
        <v>45.900000000000006</v>
      </c>
      <c r="K33" s="57"/>
      <c r="L33" s="57"/>
      <c r="M33" s="66"/>
      <c r="N33" s="67"/>
      <c r="O33" s="67"/>
    </row>
    <row r="34" spans="1:15" s="8" customFormat="1" x14ac:dyDescent="0.3">
      <c r="A34" s="52">
        <v>9146</v>
      </c>
      <c r="B34" s="53"/>
      <c r="C34" s="54"/>
      <c r="D34" s="74" t="s">
        <v>130</v>
      </c>
      <c r="E34" s="63"/>
      <c r="F34" s="57">
        <v>2</v>
      </c>
      <c r="G34" s="57">
        <v>7.65</v>
      </c>
      <c r="H34" s="57"/>
      <c r="I34" s="57">
        <v>3</v>
      </c>
      <c r="J34" s="57">
        <f t="shared" si="2"/>
        <v>45.900000000000006</v>
      </c>
      <c r="K34" s="57"/>
      <c r="L34" s="57"/>
      <c r="M34" s="66"/>
      <c r="N34" s="67"/>
      <c r="O34" s="67"/>
    </row>
    <row r="35" spans="1:15" s="8" customFormat="1" x14ac:dyDescent="0.3">
      <c r="A35" s="52">
        <v>9147</v>
      </c>
      <c r="B35" s="53"/>
      <c r="C35" s="54"/>
      <c r="D35" s="74" t="s">
        <v>131</v>
      </c>
      <c r="E35" s="63"/>
      <c r="F35" s="57">
        <v>1</v>
      </c>
      <c r="G35" s="57">
        <v>7.65</v>
      </c>
      <c r="H35" s="57"/>
      <c r="I35" s="57">
        <v>3</v>
      </c>
      <c r="J35" s="57">
        <f t="shared" si="2"/>
        <v>22.950000000000003</v>
      </c>
      <c r="K35" s="57"/>
      <c r="L35" s="57"/>
      <c r="M35" s="66"/>
      <c r="N35" s="67"/>
      <c r="O35" s="67"/>
    </row>
    <row r="36" spans="1:15" s="8" customFormat="1" x14ac:dyDescent="0.3">
      <c r="A36" s="52">
        <v>9148</v>
      </c>
      <c r="B36" s="53"/>
      <c r="C36" s="54"/>
      <c r="D36" s="74" t="s">
        <v>132</v>
      </c>
      <c r="E36" s="63"/>
      <c r="F36" s="57">
        <v>1</v>
      </c>
      <c r="G36" s="57">
        <v>13.272</v>
      </c>
      <c r="H36" s="57"/>
      <c r="I36" s="57">
        <v>3</v>
      </c>
      <c r="J36" s="57">
        <f t="shared" si="2"/>
        <v>39.816000000000003</v>
      </c>
      <c r="K36" s="57"/>
      <c r="L36" s="57"/>
      <c r="M36" s="66"/>
      <c r="N36" s="67"/>
      <c r="O36" s="67"/>
    </row>
    <row r="37" spans="1:15" s="8" customFormat="1" x14ac:dyDescent="0.3">
      <c r="A37" s="52">
        <v>9149</v>
      </c>
      <c r="B37" s="53"/>
      <c r="C37" s="54"/>
      <c r="D37" s="74" t="s">
        <v>133</v>
      </c>
      <c r="E37" s="63"/>
      <c r="F37" s="57">
        <v>1</v>
      </c>
      <c r="G37" s="57">
        <v>22.623000000000001</v>
      </c>
      <c r="H37" s="57"/>
      <c r="I37" s="57">
        <v>3</v>
      </c>
      <c r="J37" s="57">
        <f t="shared" si="2"/>
        <v>67.869</v>
      </c>
      <c r="K37" s="57"/>
      <c r="L37" s="57"/>
      <c r="M37" s="66"/>
      <c r="N37" s="67"/>
      <c r="O37" s="67"/>
    </row>
    <row r="38" spans="1:15" s="8" customFormat="1" ht="15.6" x14ac:dyDescent="0.3">
      <c r="A38" s="52">
        <v>9272</v>
      </c>
      <c r="B38" s="53" t="s">
        <v>21</v>
      </c>
      <c r="C38" s="54" t="s">
        <v>230</v>
      </c>
      <c r="D38" s="80" t="s">
        <v>231</v>
      </c>
      <c r="E38" s="69"/>
      <c r="F38" s="70"/>
      <c r="G38" s="70"/>
      <c r="H38" s="70"/>
      <c r="I38" s="70"/>
      <c r="J38" s="70"/>
      <c r="K38" s="70"/>
      <c r="L38" s="70"/>
      <c r="M38" s="66"/>
      <c r="N38" s="67"/>
      <c r="O38" s="67"/>
    </row>
    <row r="39" spans="1:15" s="8" customFormat="1" x14ac:dyDescent="0.3">
      <c r="A39" s="52">
        <v>9303</v>
      </c>
      <c r="B39" s="53" t="s">
        <v>21</v>
      </c>
      <c r="C39" s="54" t="s">
        <v>278</v>
      </c>
      <c r="D39" s="55" t="s">
        <v>55</v>
      </c>
      <c r="E39" s="63"/>
      <c r="F39" s="57"/>
      <c r="G39" s="57"/>
      <c r="H39" s="57"/>
      <c r="I39" s="57"/>
      <c r="J39" s="57"/>
      <c r="K39" s="57"/>
      <c r="L39" s="57"/>
      <c r="M39" s="66"/>
      <c r="N39" s="67"/>
      <c r="O39" s="67"/>
    </row>
    <row r="40" spans="1:15" s="8" customFormat="1" x14ac:dyDescent="0.3">
      <c r="A40" s="52">
        <v>9304</v>
      </c>
      <c r="B40" s="53" t="s">
        <v>21</v>
      </c>
      <c r="C40" s="54" t="s">
        <v>279</v>
      </c>
      <c r="D40" s="55" t="s">
        <v>57</v>
      </c>
      <c r="E40" s="56"/>
      <c r="F40" s="57"/>
      <c r="G40" s="57"/>
      <c r="H40" s="57"/>
      <c r="I40" s="57"/>
      <c r="J40" s="57"/>
      <c r="K40" s="57"/>
      <c r="L40" s="57"/>
      <c r="M40" s="58"/>
      <c r="N40" s="59"/>
      <c r="O40" s="73"/>
    </row>
    <row r="41" spans="1:15" s="8" customFormat="1" ht="100.8" collapsed="1" x14ac:dyDescent="0.3">
      <c r="A41" s="52">
        <v>9356</v>
      </c>
      <c r="B41" s="53" t="s">
        <v>21</v>
      </c>
      <c r="C41" s="72" t="s">
        <v>324</v>
      </c>
      <c r="D41" s="75" t="s">
        <v>61</v>
      </c>
      <c r="E41" s="63" t="s">
        <v>36</v>
      </c>
      <c r="F41" s="57"/>
      <c r="G41" s="57"/>
      <c r="H41" s="57"/>
      <c r="I41" s="57"/>
      <c r="J41" s="57"/>
      <c r="K41" s="57"/>
      <c r="L41" s="57">
        <f>SUM(K42:K53)</f>
        <v>1667.7271000000003</v>
      </c>
      <c r="M41" s="58">
        <v>1667.7271000000003</v>
      </c>
      <c r="N41" s="59"/>
      <c r="O41" s="73">
        <f>+ROUND(M41*N41,2)</f>
        <v>0</v>
      </c>
    </row>
    <row r="42" spans="1:15" s="8" customFormat="1" x14ac:dyDescent="0.3">
      <c r="A42" s="52">
        <v>9357</v>
      </c>
      <c r="B42" s="53" t="s">
        <v>21</v>
      </c>
      <c r="C42" s="72"/>
      <c r="D42" s="76" t="s">
        <v>282</v>
      </c>
      <c r="E42" s="56"/>
      <c r="F42" s="57">
        <v>2</v>
      </c>
      <c r="G42" s="57">
        <v>36.271000000000001</v>
      </c>
      <c r="H42" s="57"/>
      <c r="I42" s="57">
        <v>4.4000000000000004</v>
      </c>
      <c r="J42" s="57">
        <f>PRODUCT(F42:I42)</f>
        <v>319.18480000000005</v>
      </c>
      <c r="K42" s="57">
        <f>+J42</f>
        <v>319.18480000000005</v>
      </c>
      <c r="L42" s="57"/>
      <c r="M42" s="58"/>
      <c r="N42" s="59"/>
      <c r="O42" s="73"/>
    </row>
    <row r="43" spans="1:15" s="8" customFormat="1" x14ac:dyDescent="0.3">
      <c r="A43" s="52">
        <v>9358</v>
      </c>
      <c r="B43" s="53" t="s">
        <v>21</v>
      </c>
      <c r="C43" s="72"/>
      <c r="D43" s="76" t="s">
        <v>283</v>
      </c>
      <c r="E43" s="56"/>
      <c r="F43" s="57">
        <v>1</v>
      </c>
      <c r="G43" s="57">
        <v>7.7960000000000003</v>
      </c>
      <c r="H43" s="57"/>
      <c r="I43" s="57">
        <v>3.5</v>
      </c>
      <c r="J43" s="57">
        <f t="shared" ref="J43:J53" si="3">PRODUCT(F43:I43)</f>
        <v>27.286000000000001</v>
      </c>
      <c r="K43" s="57">
        <f t="shared" ref="K43:K52" si="4">+J43</f>
        <v>27.286000000000001</v>
      </c>
      <c r="L43" s="57"/>
      <c r="M43" s="58"/>
      <c r="N43" s="59"/>
      <c r="O43" s="73"/>
    </row>
    <row r="44" spans="1:15" s="8" customFormat="1" x14ac:dyDescent="0.3">
      <c r="A44" s="52">
        <v>9359</v>
      </c>
      <c r="B44" s="53" t="s">
        <v>21</v>
      </c>
      <c r="C44" s="72"/>
      <c r="D44" s="76" t="s">
        <v>284</v>
      </c>
      <c r="E44" s="56"/>
      <c r="F44" s="57">
        <v>2</v>
      </c>
      <c r="G44" s="57">
        <v>46.279000000000003</v>
      </c>
      <c r="H44" s="57"/>
      <c r="I44" s="57">
        <v>3.5</v>
      </c>
      <c r="J44" s="57">
        <f t="shared" si="3"/>
        <v>323.95300000000003</v>
      </c>
      <c r="K44" s="57">
        <f t="shared" si="4"/>
        <v>323.95300000000003</v>
      </c>
      <c r="L44" s="57"/>
      <c r="M44" s="58"/>
      <c r="N44" s="59"/>
      <c r="O44" s="73"/>
    </row>
    <row r="45" spans="1:15" s="8" customFormat="1" x14ac:dyDescent="0.3">
      <c r="A45" s="52">
        <v>9360</v>
      </c>
      <c r="B45" s="53" t="s">
        <v>21</v>
      </c>
      <c r="C45" s="72"/>
      <c r="D45" s="76" t="s">
        <v>285</v>
      </c>
      <c r="E45" s="56"/>
      <c r="F45" s="57">
        <v>2</v>
      </c>
      <c r="G45" s="57">
        <v>18.475000000000001</v>
      </c>
      <c r="H45" s="57"/>
      <c r="I45" s="57">
        <v>3.5</v>
      </c>
      <c r="J45" s="57">
        <f t="shared" si="3"/>
        <v>129.32500000000002</v>
      </c>
      <c r="K45" s="57">
        <f t="shared" si="4"/>
        <v>129.32500000000002</v>
      </c>
      <c r="L45" s="57"/>
      <c r="M45" s="58"/>
      <c r="N45" s="59"/>
      <c r="O45" s="73"/>
    </row>
    <row r="46" spans="1:15" s="8" customFormat="1" x14ac:dyDescent="0.3">
      <c r="A46" s="52">
        <v>9361</v>
      </c>
      <c r="B46" s="53" t="s">
        <v>21</v>
      </c>
      <c r="C46" s="72"/>
      <c r="D46" s="76" t="s">
        <v>286</v>
      </c>
      <c r="E46" s="56"/>
      <c r="F46" s="57">
        <v>1</v>
      </c>
      <c r="G46" s="57">
        <v>4.8120000000000003</v>
      </c>
      <c r="H46" s="57"/>
      <c r="I46" s="57">
        <v>3.5</v>
      </c>
      <c r="J46" s="57">
        <f t="shared" si="3"/>
        <v>16.842000000000002</v>
      </c>
      <c r="K46" s="57">
        <f t="shared" si="4"/>
        <v>16.842000000000002</v>
      </c>
      <c r="L46" s="57"/>
      <c r="M46" s="58"/>
      <c r="N46" s="59"/>
      <c r="O46" s="73"/>
    </row>
    <row r="47" spans="1:15" s="8" customFormat="1" x14ac:dyDescent="0.3">
      <c r="A47" s="52">
        <v>9362</v>
      </c>
      <c r="B47" s="53" t="s">
        <v>21</v>
      </c>
      <c r="C47" s="72"/>
      <c r="D47" s="76" t="s">
        <v>287</v>
      </c>
      <c r="E47" s="56"/>
      <c r="F47" s="57">
        <v>1</v>
      </c>
      <c r="G47" s="57">
        <v>21.376999999999999</v>
      </c>
      <c r="H47" s="57"/>
      <c r="I47" s="57">
        <v>3.5</v>
      </c>
      <c r="J47" s="57">
        <f t="shared" si="3"/>
        <v>74.819499999999991</v>
      </c>
      <c r="K47" s="57">
        <f t="shared" si="4"/>
        <v>74.819499999999991</v>
      </c>
      <c r="L47" s="57"/>
      <c r="M47" s="58"/>
      <c r="N47" s="59"/>
      <c r="O47" s="73"/>
    </row>
    <row r="48" spans="1:15" s="8" customFormat="1" x14ac:dyDescent="0.3">
      <c r="A48" s="52">
        <v>9363</v>
      </c>
      <c r="B48" s="53" t="s">
        <v>21</v>
      </c>
      <c r="C48" s="72"/>
      <c r="D48" s="76" t="s">
        <v>288</v>
      </c>
      <c r="E48" s="56"/>
      <c r="F48" s="57">
        <v>2</v>
      </c>
      <c r="G48" s="57">
        <v>15.331</v>
      </c>
      <c r="H48" s="57"/>
      <c r="I48" s="57">
        <v>3.5</v>
      </c>
      <c r="J48" s="57">
        <f t="shared" si="3"/>
        <v>107.31699999999999</v>
      </c>
      <c r="K48" s="57">
        <f>+J48+J49</f>
        <v>110.81699999999999</v>
      </c>
      <c r="L48" s="57"/>
      <c r="M48" s="58"/>
      <c r="N48" s="59"/>
      <c r="O48" s="73"/>
    </row>
    <row r="49" spans="1:15" s="8" customFormat="1" x14ac:dyDescent="0.3">
      <c r="A49" s="52">
        <v>9364</v>
      </c>
      <c r="B49" s="53" t="s">
        <v>21</v>
      </c>
      <c r="C49" s="72"/>
      <c r="D49" s="76"/>
      <c r="E49" s="56"/>
      <c r="F49" s="57">
        <v>1</v>
      </c>
      <c r="G49" s="57">
        <v>1</v>
      </c>
      <c r="H49" s="57"/>
      <c r="I49" s="57">
        <v>3.5</v>
      </c>
      <c r="J49" s="57">
        <f t="shared" si="3"/>
        <v>3.5</v>
      </c>
      <c r="K49" s="57"/>
      <c r="L49" s="57"/>
      <c r="M49" s="58"/>
      <c r="N49" s="59"/>
      <c r="O49" s="73"/>
    </row>
    <row r="50" spans="1:15" s="8" customFormat="1" x14ac:dyDescent="0.3">
      <c r="A50" s="52">
        <v>9365</v>
      </c>
      <c r="B50" s="53" t="s">
        <v>21</v>
      </c>
      <c r="C50" s="72"/>
      <c r="D50" s="76" t="s">
        <v>289</v>
      </c>
      <c r="E50" s="56"/>
      <c r="F50" s="57">
        <v>2</v>
      </c>
      <c r="G50" s="57">
        <v>21.312999999999999</v>
      </c>
      <c r="H50" s="57"/>
      <c r="I50" s="57">
        <v>4.9000000000000004</v>
      </c>
      <c r="J50" s="57">
        <f t="shared" si="3"/>
        <v>208.8674</v>
      </c>
      <c r="K50" s="57">
        <f t="shared" si="4"/>
        <v>208.8674</v>
      </c>
      <c r="L50" s="57"/>
      <c r="M50" s="58"/>
      <c r="N50" s="59"/>
      <c r="O50" s="73"/>
    </row>
    <row r="51" spans="1:15" s="8" customFormat="1" x14ac:dyDescent="0.3">
      <c r="A51" s="52">
        <v>9366</v>
      </c>
      <c r="B51" s="53" t="s">
        <v>21</v>
      </c>
      <c r="C51" s="72"/>
      <c r="D51" s="76" t="s">
        <v>290</v>
      </c>
      <c r="E51" s="56"/>
      <c r="F51" s="57">
        <v>2</v>
      </c>
      <c r="G51" s="57">
        <v>33.353999999999999</v>
      </c>
      <c r="H51" s="57"/>
      <c r="I51" s="57">
        <v>4.9000000000000004</v>
      </c>
      <c r="J51" s="57">
        <f t="shared" si="3"/>
        <v>326.86920000000003</v>
      </c>
      <c r="K51" s="57">
        <f t="shared" si="4"/>
        <v>326.86920000000003</v>
      </c>
      <c r="L51" s="57"/>
      <c r="M51" s="58"/>
      <c r="N51" s="59"/>
      <c r="O51" s="73"/>
    </row>
    <row r="52" spans="1:15" s="8" customFormat="1" x14ac:dyDescent="0.3">
      <c r="A52" s="52">
        <v>9367</v>
      </c>
      <c r="B52" s="53" t="s">
        <v>21</v>
      </c>
      <c r="C52" s="72"/>
      <c r="D52" s="76" t="s">
        <v>291</v>
      </c>
      <c r="E52" s="56"/>
      <c r="F52" s="57">
        <v>4</v>
      </c>
      <c r="G52" s="57">
        <v>6.4420000000000002</v>
      </c>
      <c r="H52" s="57"/>
      <c r="I52" s="57">
        <v>4.9000000000000004</v>
      </c>
      <c r="J52" s="57">
        <f t="shared" si="3"/>
        <v>126.26320000000001</v>
      </c>
      <c r="K52" s="57">
        <f t="shared" si="4"/>
        <v>126.26320000000001</v>
      </c>
      <c r="L52" s="57"/>
      <c r="M52" s="58"/>
      <c r="N52" s="59"/>
      <c r="O52" s="73"/>
    </row>
    <row r="53" spans="1:15" s="8" customFormat="1" x14ac:dyDescent="0.3">
      <c r="A53" s="52">
        <v>9368</v>
      </c>
      <c r="B53" s="53" t="s">
        <v>21</v>
      </c>
      <c r="C53" s="72"/>
      <c r="D53" s="76" t="s">
        <v>325</v>
      </c>
      <c r="E53" s="63"/>
      <c r="F53" s="57">
        <v>1</v>
      </c>
      <c r="G53" s="57">
        <v>1</v>
      </c>
      <c r="H53" s="57"/>
      <c r="I53" s="57">
        <v>3.5</v>
      </c>
      <c r="J53" s="57">
        <f t="shared" si="3"/>
        <v>3.5</v>
      </c>
      <c r="K53" s="57">
        <f>+J53</f>
        <v>3.5</v>
      </c>
      <c r="L53" s="57"/>
      <c r="M53" s="66"/>
      <c r="N53" s="67"/>
      <c r="O53" s="67"/>
    </row>
    <row r="54" spans="1:15" s="8" customFormat="1" x14ac:dyDescent="0.3">
      <c r="A54" s="52">
        <v>9505</v>
      </c>
      <c r="B54" s="53" t="s">
        <v>21</v>
      </c>
      <c r="C54" s="54" t="s">
        <v>429</v>
      </c>
      <c r="D54" s="68" t="s">
        <v>430</v>
      </c>
      <c r="E54" s="69"/>
      <c r="F54" s="70"/>
      <c r="G54" s="70"/>
      <c r="H54" s="70"/>
      <c r="I54" s="70"/>
      <c r="J54" s="70"/>
      <c r="K54" s="70"/>
      <c r="L54" s="70"/>
      <c r="M54" s="66"/>
      <c r="N54" s="67"/>
      <c r="O54" s="67"/>
    </row>
    <row r="55" spans="1:15" s="8" customFormat="1" x14ac:dyDescent="0.3">
      <c r="A55" s="52">
        <v>9544</v>
      </c>
      <c r="B55" s="53" t="s">
        <v>21</v>
      </c>
      <c r="C55" s="54" t="s">
        <v>450</v>
      </c>
      <c r="D55" s="55" t="s">
        <v>55</v>
      </c>
      <c r="E55" s="63"/>
      <c r="F55" s="57"/>
      <c r="G55" s="57"/>
      <c r="H55" s="57"/>
      <c r="I55" s="57"/>
      <c r="J55" s="57"/>
      <c r="K55" s="57"/>
      <c r="L55" s="57"/>
      <c r="M55" s="66"/>
      <c r="N55" s="67"/>
      <c r="O55" s="67"/>
    </row>
    <row r="56" spans="1:15" s="8" customFormat="1" x14ac:dyDescent="0.3">
      <c r="A56" s="52">
        <v>9545</v>
      </c>
      <c r="B56" s="53" t="s">
        <v>21</v>
      </c>
      <c r="C56" s="54" t="s">
        <v>451</v>
      </c>
      <c r="D56" s="55" t="s">
        <v>57</v>
      </c>
      <c r="E56" s="56"/>
      <c r="F56" s="57"/>
      <c r="G56" s="57"/>
      <c r="H56" s="57"/>
      <c r="I56" s="57"/>
      <c r="J56" s="57"/>
      <c r="K56" s="57"/>
      <c r="L56" s="57"/>
      <c r="M56" s="58"/>
      <c r="N56" s="59"/>
      <c r="O56" s="73"/>
    </row>
    <row r="57" spans="1:15" s="8" customFormat="1" ht="100.8" collapsed="1" x14ac:dyDescent="0.3">
      <c r="A57" s="52">
        <v>9559</v>
      </c>
      <c r="B57" s="53" t="s">
        <v>21</v>
      </c>
      <c r="C57" s="72" t="s">
        <v>464</v>
      </c>
      <c r="D57" s="75" t="s">
        <v>61</v>
      </c>
      <c r="E57" s="63" t="s">
        <v>36</v>
      </c>
      <c r="F57" s="57"/>
      <c r="G57" s="57"/>
      <c r="H57" s="57"/>
      <c r="I57" s="57"/>
      <c r="J57" s="57"/>
      <c r="K57" s="57"/>
      <c r="L57" s="57">
        <f>SUM(J58:J65)</f>
        <v>382.00019999999995</v>
      </c>
      <c r="M57" s="58">
        <v>382</v>
      </c>
      <c r="N57" s="59"/>
      <c r="O57" s="73">
        <f>+ROUND(M57*N57,2)</f>
        <v>0</v>
      </c>
    </row>
    <row r="58" spans="1:15" s="8" customFormat="1" x14ac:dyDescent="0.3">
      <c r="A58" s="52">
        <v>9560</v>
      </c>
      <c r="B58" s="53"/>
      <c r="C58" s="72"/>
      <c r="D58" s="76" t="s">
        <v>465</v>
      </c>
      <c r="E58" s="63"/>
      <c r="F58" s="57">
        <v>1</v>
      </c>
      <c r="G58" s="57">
        <v>7.0090000000000003</v>
      </c>
      <c r="H58" s="57"/>
      <c r="I58" s="57">
        <v>3.8</v>
      </c>
      <c r="J58" s="57">
        <f t="shared" ref="J58:J65" si="5">PRODUCT(F58:I58)</f>
        <v>26.6342</v>
      </c>
      <c r="K58" s="57"/>
      <c r="L58" s="57"/>
      <c r="M58" s="66"/>
      <c r="N58" s="67"/>
      <c r="O58" s="67"/>
    </row>
    <row r="59" spans="1:15" s="8" customFormat="1" x14ac:dyDescent="0.3">
      <c r="A59" s="52">
        <v>9561</v>
      </c>
      <c r="B59" s="53"/>
      <c r="C59" s="72"/>
      <c r="D59" s="76" t="s">
        <v>454</v>
      </c>
      <c r="E59" s="56"/>
      <c r="F59" s="57">
        <v>2</v>
      </c>
      <c r="G59" s="57">
        <v>26.44</v>
      </c>
      <c r="H59" s="57"/>
      <c r="I59" s="57">
        <v>3.8</v>
      </c>
      <c r="J59" s="57">
        <f t="shared" si="5"/>
        <v>200.94399999999999</v>
      </c>
      <c r="K59" s="57"/>
      <c r="L59" s="57"/>
      <c r="M59" s="66"/>
      <c r="N59" s="67"/>
      <c r="O59" s="67"/>
    </row>
    <row r="60" spans="1:15" s="8" customFormat="1" x14ac:dyDescent="0.3">
      <c r="A60" s="52">
        <v>9562</v>
      </c>
      <c r="B60" s="53"/>
      <c r="C60" s="72"/>
      <c r="D60" s="76" t="s">
        <v>454</v>
      </c>
      <c r="E60" s="56"/>
      <c r="F60" s="57">
        <v>1</v>
      </c>
      <c r="G60" s="57">
        <v>5.3440000000000003</v>
      </c>
      <c r="H60" s="57"/>
      <c r="I60" s="57">
        <v>4</v>
      </c>
      <c r="J60" s="57">
        <f t="shared" si="5"/>
        <v>21.376000000000001</v>
      </c>
      <c r="K60" s="57"/>
      <c r="L60" s="57"/>
      <c r="M60" s="66"/>
      <c r="N60" s="67"/>
      <c r="O60" s="67"/>
    </row>
    <row r="61" spans="1:15" s="8" customFormat="1" x14ac:dyDescent="0.3">
      <c r="A61" s="52">
        <v>9563</v>
      </c>
      <c r="B61" s="53"/>
      <c r="C61" s="72"/>
      <c r="D61" s="76" t="s">
        <v>337</v>
      </c>
      <c r="E61" s="56"/>
      <c r="F61" s="57">
        <v>1</v>
      </c>
      <c r="G61" s="57">
        <v>13.31</v>
      </c>
      <c r="H61" s="57"/>
      <c r="I61" s="57">
        <v>3.8</v>
      </c>
      <c r="J61" s="57">
        <f t="shared" si="5"/>
        <v>50.578000000000003</v>
      </c>
      <c r="K61" s="57"/>
      <c r="L61" s="57"/>
      <c r="M61" s="58"/>
      <c r="N61" s="59"/>
      <c r="O61" s="73"/>
    </row>
    <row r="62" spans="1:15" s="8" customFormat="1" x14ac:dyDescent="0.3">
      <c r="A62" s="52">
        <v>9564</v>
      </c>
      <c r="B62" s="53"/>
      <c r="C62" s="72"/>
      <c r="D62" s="76" t="s">
        <v>466</v>
      </c>
      <c r="E62" s="56"/>
      <c r="F62" s="57">
        <v>1</v>
      </c>
      <c r="G62" s="57">
        <v>13.31</v>
      </c>
      <c r="H62" s="57"/>
      <c r="I62" s="57">
        <v>3.8</v>
      </c>
      <c r="J62" s="57">
        <f t="shared" si="5"/>
        <v>50.578000000000003</v>
      </c>
      <c r="K62" s="57"/>
      <c r="L62" s="57"/>
      <c r="M62" s="58"/>
      <c r="N62" s="59"/>
      <c r="O62" s="73"/>
    </row>
    <row r="63" spans="1:15" s="8" customFormat="1" x14ac:dyDescent="0.3">
      <c r="A63" s="52">
        <v>9565</v>
      </c>
      <c r="B63" s="53"/>
      <c r="C63" s="72"/>
      <c r="D63" s="76" t="s">
        <v>467</v>
      </c>
      <c r="E63" s="63"/>
      <c r="F63" s="57">
        <v>4</v>
      </c>
      <c r="G63" s="57">
        <v>0.8</v>
      </c>
      <c r="H63" s="57"/>
      <c r="I63" s="57">
        <v>4.4000000000000004</v>
      </c>
      <c r="J63" s="57">
        <f t="shared" si="5"/>
        <v>14.080000000000002</v>
      </c>
      <c r="K63" s="57"/>
      <c r="L63" s="57"/>
      <c r="M63" s="66"/>
      <c r="N63" s="67"/>
      <c r="O63" s="67"/>
    </row>
    <row r="64" spans="1:15" s="8" customFormat="1" x14ac:dyDescent="0.3">
      <c r="A64" s="52">
        <v>9566</v>
      </c>
      <c r="B64" s="53"/>
      <c r="C64" s="72"/>
      <c r="D64" s="76" t="s">
        <v>468</v>
      </c>
      <c r="E64" s="63"/>
      <c r="F64" s="57">
        <v>4</v>
      </c>
      <c r="G64" s="57">
        <v>0.8</v>
      </c>
      <c r="H64" s="57"/>
      <c r="I64" s="57">
        <v>4.4000000000000004</v>
      </c>
      <c r="J64" s="57">
        <f t="shared" si="5"/>
        <v>14.080000000000002</v>
      </c>
      <c r="K64" s="57"/>
      <c r="L64" s="57"/>
      <c r="M64" s="66"/>
      <c r="N64" s="67"/>
      <c r="O64" s="67"/>
    </row>
    <row r="65" spans="1:15" s="8" customFormat="1" x14ac:dyDescent="0.3">
      <c r="A65" s="52">
        <v>9567</v>
      </c>
      <c r="B65" s="53"/>
      <c r="C65" s="72"/>
      <c r="D65" s="76" t="s">
        <v>339</v>
      </c>
      <c r="E65" s="63"/>
      <c r="F65" s="57">
        <v>1</v>
      </c>
      <c r="G65" s="57">
        <v>3.73</v>
      </c>
      <c r="H65" s="57"/>
      <c r="I65" s="57"/>
      <c r="J65" s="57">
        <f t="shared" si="5"/>
        <v>3.73</v>
      </c>
      <c r="K65" s="57"/>
      <c r="L65" s="57"/>
      <c r="M65" s="66"/>
      <c r="N65" s="67"/>
      <c r="O65" s="67"/>
    </row>
    <row r="66" spans="1:15" s="8" customFormat="1" x14ac:dyDescent="0.3">
      <c r="A66" s="52">
        <v>9713</v>
      </c>
      <c r="B66" s="53" t="s">
        <v>21</v>
      </c>
      <c r="C66" s="54" t="s">
        <v>560</v>
      </c>
      <c r="D66" s="68" t="s">
        <v>561</v>
      </c>
      <c r="E66" s="69"/>
      <c r="F66" s="70"/>
      <c r="G66" s="70"/>
      <c r="H66" s="70"/>
      <c r="I66" s="70"/>
      <c r="J66" s="70"/>
      <c r="K66" s="70"/>
      <c r="L66" s="70"/>
      <c r="M66" s="66"/>
      <c r="N66" s="67"/>
      <c r="O66" s="67"/>
    </row>
    <row r="67" spans="1:15" s="8" customFormat="1" x14ac:dyDescent="0.3">
      <c r="A67" s="52">
        <v>9724</v>
      </c>
      <c r="B67" s="53" t="s">
        <v>21</v>
      </c>
      <c r="C67" s="54" t="s">
        <v>569</v>
      </c>
      <c r="D67" s="55" t="s">
        <v>55</v>
      </c>
      <c r="E67" s="63"/>
      <c r="F67" s="57"/>
      <c r="G67" s="57"/>
      <c r="H67" s="57"/>
      <c r="I67" s="57"/>
      <c r="J67" s="57"/>
      <c r="K67" s="57"/>
      <c r="L67" s="57"/>
      <c r="M67" s="66"/>
      <c r="N67" s="67"/>
      <c r="O67" s="67"/>
    </row>
    <row r="68" spans="1:15" s="8" customFormat="1" x14ac:dyDescent="0.3">
      <c r="A68" s="52">
        <v>9725</v>
      </c>
      <c r="B68" s="53" t="s">
        <v>21</v>
      </c>
      <c r="C68" s="54" t="s">
        <v>570</v>
      </c>
      <c r="D68" s="55" t="s">
        <v>57</v>
      </c>
      <c r="E68" s="56"/>
      <c r="F68" s="57"/>
      <c r="G68" s="57"/>
      <c r="H68" s="57"/>
      <c r="I68" s="57"/>
      <c r="J68" s="57"/>
      <c r="K68" s="57"/>
      <c r="L68" s="57"/>
      <c r="M68" s="58"/>
      <c r="N68" s="59"/>
      <c r="O68" s="73"/>
    </row>
    <row r="69" spans="1:15" s="8" customFormat="1" ht="115.2" collapsed="1" x14ac:dyDescent="0.3">
      <c r="A69" s="52">
        <v>9729</v>
      </c>
      <c r="B69" s="53" t="s">
        <v>21</v>
      </c>
      <c r="C69" s="72" t="s">
        <v>572</v>
      </c>
      <c r="D69" s="75" t="s">
        <v>573</v>
      </c>
      <c r="E69" s="63" t="s">
        <v>36</v>
      </c>
      <c r="F69" s="57"/>
      <c r="G69" s="57"/>
      <c r="H69" s="57"/>
      <c r="I69" s="57"/>
      <c r="J69" s="57"/>
      <c r="K69" s="57"/>
      <c r="L69" s="57">
        <f>+K70+K71</f>
        <v>120.44999999999997</v>
      </c>
      <c r="M69" s="58">
        <v>120.45</v>
      </c>
      <c r="N69" s="59"/>
      <c r="O69" s="73">
        <f>+ROUND(M69*N69,2)</f>
        <v>0</v>
      </c>
    </row>
    <row r="70" spans="1:15" s="8" customFormat="1" x14ac:dyDescent="0.3">
      <c r="A70" s="52">
        <v>9730</v>
      </c>
      <c r="B70" s="53"/>
      <c r="C70" s="72"/>
      <c r="D70" s="76" t="s">
        <v>564</v>
      </c>
      <c r="E70" s="63"/>
      <c r="F70" s="57">
        <v>1</v>
      </c>
      <c r="G70" s="57">
        <f>5.64+1.45+3.03+4.93+4.93+3.04+6.07</f>
        <v>29.089999999999996</v>
      </c>
      <c r="H70" s="57"/>
      <c r="I70" s="57">
        <v>3</v>
      </c>
      <c r="J70" s="57">
        <f t="shared" ref="J70:J72" si="6">PRODUCT(F70:I70)</f>
        <v>87.269999999999982</v>
      </c>
      <c r="K70" s="57">
        <f>+J70</f>
        <v>87.269999999999982</v>
      </c>
      <c r="L70" s="57"/>
      <c r="M70" s="66"/>
      <c r="N70" s="67"/>
      <c r="O70" s="67"/>
    </row>
    <row r="71" spans="1:15" s="8" customFormat="1" x14ac:dyDescent="0.3">
      <c r="A71" s="52">
        <v>9731</v>
      </c>
      <c r="B71" s="53"/>
      <c r="C71" s="72"/>
      <c r="D71" s="76" t="s">
        <v>565</v>
      </c>
      <c r="E71" s="56"/>
      <c r="F71" s="57">
        <v>1</v>
      </c>
      <c r="G71" s="57">
        <v>5.46</v>
      </c>
      <c r="H71" s="57"/>
      <c r="I71" s="57">
        <v>3</v>
      </c>
      <c r="J71" s="57">
        <f t="shared" si="6"/>
        <v>16.38</v>
      </c>
      <c r="K71" s="57">
        <f>+J71+J72</f>
        <v>33.179999999999993</v>
      </c>
      <c r="L71" s="57"/>
      <c r="M71" s="58"/>
      <c r="N71" s="59"/>
      <c r="O71" s="73"/>
    </row>
    <row r="72" spans="1:15" s="8" customFormat="1" x14ac:dyDescent="0.3">
      <c r="A72" s="52">
        <v>9732</v>
      </c>
      <c r="B72" s="53"/>
      <c r="C72" s="72"/>
      <c r="D72" s="76"/>
      <c r="E72" s="56"/>
      <c r="F72" s="57">
        <v>2</v>
      </c>
      <c r="G72" s="57">
        <v>2.8</v>
      </c>
      <c r="H72" s="57"/>
      <c r="I72" s="57">
        <v>3</v>
      </c>
      <c r="J72" s="57">
        <f t="shared" si="6"/>
        <v>16.799999999999997</v>
      </c>
      <c r="K72" s="57"/>
      <c r="L72" s="57"/>
      <c r="M72" s="58"/>
      <c r="N72" s="59"/>
      <c r="O72" s="73"/>
    </row>
    <row r="73" spans="1:15" s="8" customFormat="1" x14ac:dyDescent="0.3">
      <c r="A73" s="52">
        <v>9759</v>
      </c>
      <c r="B73" s="53" t="s">
        <v>21</v>
      </c>
      <c r="C73" s="54" t="s">
        <v>592</v>
      </c>
      <c r="D73" s="68" t="s">
        <v>593</v>
      </c>
      <c r="E73" s="69"/>
      <c r="F73" s="70"/>
      <c r="G73" s="70"/>
      <c r="H73" s="70"/>
      <c r="I73" s="70"/>
      <c r="J73" s="70"/>
      <c r="K73" s="70"/>
      <c r="L73" s="70"/>
      <c r="M73" s="66"/>
      <c r="N73" s="67"/>
      <c r="O73" s="67"/>
    </row>
    <row r="74" spans="1:15" s="8" customFormat="1" x14ac:dyDescent="0.3">
      <c r="A74" s="52">
        <v>9816</v>
      </c>
      <c r="B74" s="53" t="s">
        <v>21</v>
      </c>
      <c r="C74" s="54" t="s">
        <v>636</v>
      </c>
      <c r="D74" s="55" t="s">
        <v>55</v>
      </c>
      <c r="E74" s="63"/>
      <c r="F74" s="57"/>
      <c r="G74" s="57"/>
      <c r="H74" s="57"/>
      <c r="I74" s="57"/>
      <c r="J74" s="57"/>
      <c r="K74" s="57"/>
      <c r="L74" s="57"/>
      <c r="M74" s="66"/>
      <c r="N74" s="67"/>
      <c r="O74" s="67"/>
    </row>
    <row r="75" spans="1:15" s="8" customFormat="1" x14ac:dyDescent="0.3">
      <c r="A75" s="52">
        <v>9832</v>
      </c>
      <c r="B75" s="53" t="s">
        <v>21</v>
      </c>
      <c r="C75" s="54" t="s">
        <v>645</v>
      </c>
      <c r="D75" s="55" t="s">
        <v>646</v>
      </c>
      <c r="E75" s="56"/>
      <c r="F75" s="57"/>
      <c r="G75" s="57"/>
      <c r="H75" s="57"/>
      <c r="I75" s="57"/>
      <c r="J75" s="57"/>
      <c r="K75" s="57"/>
      <c r="L75" s="57"/>
      <c r="M75" s="58"/>
      <c r="N75" s="59"/>
      <c r="O75" s="73"/>
    </row>
    <row r="76" spans="1:15" s="8" customFormat="1" ht="115.2" collapsed="1" x14ac:dyDescent="0.3">
      <c r="A76" s="52">
        <v>9833</v>
      </c>
      <c r="B76" s="53" t="s">
        <v>21</v>
      </c>
      <c r="C76" s="72" t="s">
        <v>647</v>
      </c>
      <c r="D76" s="75" t="s">
        <v>573</v>
      </c>
      <c r="E76" s="63" t="s">
        <v>36</v>
      </c>
      <c r="F76" s="57"/>
      <c r="G76" s="57"/>
      <c r="H76" s="57"/>
      <c r="I76" s="57"/>
      <c r="J76" s="57"/>
      <c r="K76" s="57"/>
      <c r="L76" s="57">
        <f>SUM(K77:K83)</f>
        <v>406.06799999999993</v>
      </c>
      <c r="M76" s="58">
        <v>406.06799999999998</v>
      </c>
      <c r="N76" s="59"/>
      <c r="O76" s="73">
        <f>+ROUND(M76*N76,2)</f>
        <v>0</v>
      </c>
    </row>
    <row r="77" spans="1:15" s="8" customFormat="1" x14ac:dyDescent="0.3">
      <c r="A77" s="52">
        <v>9834</v>
      </c>
      <c r="B77" s="53"/>
      <c r="C77" s="72"/>
      <c r="D77" s="74" t="s">
        <v>611</v>
      </c>
      <c r="E77" s="63"/>
      <c r="F77" s="57">
        <v>1</v>
      </c>
      <c r="G77" s="57">
        <v>86.644999999999996</v>
      </c>
      <c r="H77" s="57"/>
      <c r="I77" s="57">
        <v>3</v>
      </c>
      <c r="J77" s="57"/>
      <c r="K77" s="57">
        <f>PRODUCT(F77:I77)</f>
        <v>259.935</v>
      </c>
      <c r="L77" s="57"/>
      <c r="M77" s="66"/>
      <c r="N77" s="67"/>
      <c r="O77" s="67"/>
    </row>
    <row r="78" spans="1:15" s="8" customFormat="1" x14ac:dyDescent="0.3">
      <c r="A78" s="52">
        <v>9835</v>
      </c>
      <c r="B78" s="53"/>
      <c r="C78" s="72"/>
      <c r="D78" s="74" t="s">
        <v>648</v>
      </c>
      <c r="E78" s="63"/>
      <c r="F78" s="57">
        <v>1</v>
      </c>
      <c r="G78" s="57">
        <v>12.363</v>
      </c>
      <c r="H78" s="57"/>
      <c r="I78" s="57">
        <v>3</v>
      </c>
      <c r="J78" s="57"/>
      <c r="K78" s="57">
        <f t="shared" ref="K78:K83" si="7">PRODUCT(F78:I78)</f>
        <v>37.088999999999999</v>
      </c>
      <c r="L78" s="57"/>
      <c r="M78" s="66"/>
      <c r="N78" s="67"/>
      <c r="O78" s="67"/>
    </row>
    <row r="79" spans="1:15" s="8" customFormat="1" x14ac:dyDescent="0.3">
      <c r="A79" s="52">
        <v>9836</v>
      </c>
      <c r="B79" s="53"/>
      <c r="C79" s="72"/>
      <c r="D79" s="76" t="s">
        <v>649</v>
      </c>
      <c r="E79" s="56"/>
      <c r="F79" s="57">
        <v>2</v>
      </c>
      <c r="G79" s="57">
        <v>14.366</v>
      </c>
      <c r="H79" s="57"/>
      <c r="I79" s="57"/>
      <c r="J79" s="57"/>
      <c r="K79" s="57">
        <f t="shared" si="7"/>
        <v>28.731999999999999</v>
      </c>
      <c r="L79" s="57"/>
      <c r="M79" s="58"/>
      <c r="N79" s="59"/>
      <c r="O79" s="73"/>
    </row>
    <row r="80" spans="1:15" s="8" customFormat="1" x14ac:dyDescent="0.3">
      <c r="A80" s="52">
        <v>9837</v>
      </c>
      <c r="B80" s="53"/>
      <c r="C80" s="72"/>
      <c r="D80" s="76" t="s">
        <v>650</v>
      </c>
      <c r="E80" s="56"/>
      <c r="F80" s="57">
        <v>2</v>
      </c>
      <c r="G80" s="57">
        <v>14.366</v>
      </c>
      <c r="H80" s="57"/>
      <c r="I80" s="57"/>
      <c r="J80" s="57"/>
      <c r="K80" s="57">
        <f t="shared" si="7"/>
        <v>28.731999999999999</v>
      </c>
      <c r="L80" s="57"/>
      <c r="M80" s="58"/>
      <c r="N80" s="59"/>
      <c r="O80" s="73"/>
    </row>
    <row r="81" spans="1:15" s="8" customFormat="1" x14ac:dyDescent="0.3">
      <c r="A81" s="52">
        <v>9838</v>
      </c>
      <c r="B81" s="53"/>
      <c r="C81" s="72"/>
      <c r="D81" s="76" t="s">
        <v>651</v>
      </c>
      <c r="E81" s="63"/>
      <c r="F81" s="57">
        <v>1</v>
      </c>
      <c r="G81" s="57">
        <v>23.678000000000001</v>
      </c>
      <c r="H81" s="57"/>
      <c r="I81" s="57"/>
      <c r="J81" s="57"/>
      <c r="K81" s="57">
        <f t="shared" si="7"/>
        <v>23.678000000000001</v>
      </c>
      <c r="L81" s="57"/>
      <c r="M81" s="66"/>
      <c r="N81" s="67"/>
      <c r="O81" s="67"/>
    </row>
    <row r="82" spans="1:15" s="8" customFormat="1" x14ac:dyDescent="0.3">
      <c r="A82" s="52">
        <v>9839</v>
      </c>
      <c r="B82" s="53"/>
      <c r="C82" s="72"/>
      <c r="D82" s="76" t="s">
        <v>652</v>
      </c>
      <c r="E82" s="63"/>
      <c r="F82" s="57">
        <v>1</v>
      </c>
      <c r="G82" s="57">
        <v>23.678000000000001</v>
      </c>
      <c r="H82" s="57"/>
      <c r="I82" s="57"/>
      <c r="J82" s="57"/>
      <c r="K82" s="57">
        <f t="shared" si="7"/>
        <v>23.678000000000001</v>
      </c>
      <c r="L82" s="57"/>
      <c r="M82" s="66"/>
      <c r="N82" s="67"/>
      <c r="O82" s="67"/>
    </row>
    <row r="83" spans="1:15" s="8" customFormat="1" x14ac:dyDescent="0.3">
      <c r="A83" s="52">
        <v>9840</v>
      </c>
      <c r="B83" s="53"/>
      <c r="C83" s="72"/>
      <c r="D83" s="76" t="s">
        <v>653</v>
      </c>
      <c r="E83" s="63"/>
      <c r="F83" s="57">
        <v>1</v>
      </c>
      <c r="G83" s="57">
        <v>4.2240000000000002</v>
      </c>
      <c r="H83" s="57"/>
      <c r="I83" s="57"/>
      <c r="J83" s="57"/>
      <c r="K83" s="57">
        <f t="shared" si="7"/>
        <v>4.2240000000000002</v>
      </c>
      <c r="L83" s="57"/>
      <c r="M83" s="66"/>
      <c r="N83" s="67"/>
      <c r="O83" s="67"/>
    </row>
    <row r="84" spans="1:15" s="8" customFormat="1" x14ac:dyDescent="0.3">
      <c r="A84" s="52">
        <v>10069</v>
      </c>
      <c r="B84" s="53" t="s">
        <v>21</v>
      </c>
      <c r="C84" s="54" t="s">
        <v>772</v>
      </c>
      <c r="D84" s="68" t="s">
        <v>773</v>
      </c>
      <c r="E84" s="69"/>
      <c r="F84" s="85"/>
      <c r="G84" s="70"/>
      <c r="H84" s="70"/>
      <c r="I84" s="70"/>
      <c r="J84" s="70"/>
      <c r="K84" s="70"/>
      <c r="L84" s="70"/>
      <c r="M84" s="66"/>
      <c r="N84" s="67"/>
      <c r="O84" s="67"/>
    </row>
    <row r="85" spans="1:15" s="8" customFormat="1" x14ac:dyDescent="0.3">
      <c r="A85" s="52">
        <v>10131</v>
      </c>
      <c r="B85" s="53" t="s">
        <v>21</v>
      </c>
      <c r="C85" s="54" t="s">
        <v>817</v>
      </c>
      <c r="D85" s="55" t="s">
        <v>55</v>
      </c>
      <c r="E85" s="56"/>
      <c r="F85" s="57"/>
      <c r="G85" s="57"/>
      <c r="H85" s="57"/>
      <c r="I85" s="57"/>
      <c r="J85" s="57"/>
      <c r="K85" s="57"/>
      <c r="L85" s="57"/>
      <c r="M85" s="58"/>
      <c r="N85" s="59"/>
      <c r="O85" s="59"/>
    </row>
    <row r="86" spans="1:15" s="8" customFormat="1" x14ac:dyDescent="0.3">
      <c r="A86" s="52">
        <v>10132</v>
      </c>
      <c r="B86" s="53" t="s">
        <v>21</v>
      </c>
      <c r="C86" s="72" t="s">
        <v>818</v>
      </c>
      <c r="D86" s="55" t="s">
        <v>57</v>
      </c>
      <c r="E86" s="56"/>
      <c r="F86" s="57"/>
      <c r="G86" s="57"/>
      <c r="H86" s="57"/>
      <c r="I86" s="57"/>
      <c r="J86" s="57"/>
      <c r="K86" s="57"/>
      <c r="L86" s="57"/>
      <c r="M86" s="58"/>
      <c r="N86" s="59"/>
      <c r="O86" s="59"/>
    </row>
    <row r="87" spans="1:15" s="8" customFormat="1" ht="115.2" collapsed="1" x14ac:dyDescent="0.3">
      <c r="A87" s="52">
        <v>10146</v>
      </c>
      <c r="B87" s="53" t="s">
        <v>21</v>
      </c>
      <c r="C87" s="72" t="s">
        <v>827</v>
      </c>
      <c r="D87" s="75" t="s">
        <v>573</v>
      </c>
      <c r="E87" s="63" t="s">
        <v>36</v>
      </c>
      <c r="F87" s="57"/>
      <c r="G87" s="57"/>
      <c r="H87" s="57"/>
      <c r="I87" s="57"/>
      <c r="J87" s="57"/>
      <c r="K87" s="57"/>
      <c r="L87" s="57">
        <f>SUM(K88:K98)</f>
        <v>374.02200000000011</v>
      </c>
      <c r="M87" s="58">
        <v>374.02199999999999</v>
      </c>
      <c r="N87" s="59"/>
      <c r="O87" s="73">
        <f>+ROUND(M87*N87,2)</f>
        <v>0</v>
      </c>
    </row>
    <row r="88" spans="1:15" s="8" customFormat="1" x14ac:dyDescent="0.3">
      <c r="A88" s="52">
        <v>10147</v>
      </c>
      <c r="B88" s="53"/>
      <c r="C88" s="72"/>
      <c r="D88" s="76" t="s">
        <v>823</v>
      </c>
      <c r="E88" s="63"/>
      <c r="F88" s="57">
        <v>2</v>
      </c>
      <c r="G88" s="57">
        <v>40.014000000000003</v>
      </c>
      <c r="H88" s="57"/>
      <c r="I88" s="57">
        <v>2.7</v>
      </c>
      <c r="J88" s="57"/>
      <c r="K88" s="57">
        <f>PRODUCT(F88:I88)</f>
        <v>216.07560000000004</v>
      </c>
      <c r="L88" s="57"/>
      <c r="M88" s="66"/>
      <c r="N88" s="67"/>
      <c r="O88" s="67"/>
    </row>
    <row r="89" spans="1:15" s="8" customFormat="1" x14ac:dyDescent="0.3">
      <c r="A89" s="52">
        <v>10148</v>
      </c>
      <c r="B89" s="53"/>
      <c r="C89" s="72"/>
      <c r="D89" s="76" t="s">
        <v>782</v>
      </c>
      <c r="E89" s="63"/>
      <c r="F89" s="57"/>
      <c r="G89" s="57"/>
      <c r="H89" s="57"/>
      <c r="I89" s="57"/>
      <c r="J89" s="57"/>
      <c r="K89" s="57">
        <f>SUM(J90:J91)</f>
        <v>18.519300000000001</v>
      </c>
      <c r="L89" s="57"/>
      <c r="M89" s="66"/>
      <c r="N89" s="67"/>
      <c r="O89" s="67"/>
    </row>
    <row r="90" spans="1:15" s="8" customFormat="1" x14ac:dyDescent="0.3">
      <c r="A90" s="52">
        <v>10149</v>
      </c>
      <c r="B90" s="53"/>
      <c r="C90" s="72"/>
      <c r="D90" s="76"/>
      <c r="E90" s="63"/>
      <c r="F90" s="57">
        <v>1</v>
      </c>
      <c r="G90" s="57">
        <v>3.2490000000000001</v>
      </c>
      <c r="H90" s="57"/>
      <c r="I90" s="57">
        <v>3</v>
      </c>
      <c r="J90" s="57">
        <f>PRODUCT(F90:I90)</f>
        <v>9.7469999999999999</v>
      </c>
      <c r="K90" s="57"/>
      <c r="L90" s="57"/>
      <c r="M90" s="66"/>
      <c r="N90" s="67"/>
      <c r="O90" s="67"/>
    </row>
    <row r="91" spans="1:15" s="8" customFormat="1" x14ac:dyDescent="0.3">
      <c r="A91" s="52">
        <v>10150</v>
      </c>
      <c r="B91" s="53"/>
      <c r="C91" s="72"/>
      <c r="D91" s="76"/>
      <c r="E91" s="63"/>
      <c r="F91" s="57">
        <v>1</v>
      </c>
      <c r="G91" s="57">
        <v>3.2490000000000001</v>
      </c>
      <c r="H91" s="57"/>
      <c r="I91" s="57">
        <v>2.7</v>
      </c>
      <c r="J91" s="57">
        <f>PRODUCT(F91:I91)</f>
        <v>8.7723000000000013</v>
      </c>
      <c r="K91" s="57"/>
      <c r="L91" s="57"/>
      <c r="M91" s="66"/>
      <c r="N91" s="67"/>
      <c r="O91" s="67"/>
    </row>
    <row r="92" spans="1:15" s="8" customFormat="1" x14ac:dyDescent="0.3">
      <c r="A92" s="52">
        <v>10151</v>
      </c>
      <c r="B92" s="53"/>
      <c r="C92" s="72"/>
      <c r="D92" s="76" t="s">
        <v>824</v>
      </c>
      <c r="E92" s="56"/>
      <c r="F92" s="57">
        <v>2</v>
      </c>
      <c r="G92" s="57">
        <v>8.32</v>
      </c>
      <c r="H92" s="57"/>
      <c r="I92" s="57">
        <v>2.7</v>
      </c>
      <c r="J92" s="57"/>
      <c r="K92" s="57">
        <f t="shared" ref="K92:K98" si="8">PRODUCT(F92:I92)</f>
        <v>44.928000000000004</v>
      </c>
      <c r="L92" s="57"/>
      <c r="M92" s="66"/>
      <c r="N92" s="67"/>
      <c r="O92" s="67"/>
    </row>
    <row r="93" spans="1:15" s="8" customFormat="1" x14ac:dyDescent="0.3">
      <c r="A93" s="52">
        <v>10152</v>
      </c>
      <c r="B93" s="53"/>
      <c r="C93" s="72"/>
      <c r="D93" s="76" t="s">
        <v>825</v>
      </c>
      <c r="E93" s="63"/>
      <c r="F93" s="57"/>
      <c r="G93" s="57"/>
      <c r="H93" s="57"/>
      <c r="I93" s="57"/>
      <c r="J93" s="57"/>
      <c r="K93" s="57">
        <f>SUM(J94:J95)</f>
        <v>31.9617</v>
      </c>
      <c r="L93" s="57"/>
      <c r="M93" s="66"/>
      <c r="N93" s="67"/>
      <c r="O93" s="67"/>
    </row>
    <row r="94" spans="1:15" s="8" customFormat="1" x14ac:dyDescent="0.3">
      <c r="A94" s="52">
        <v>10153</v>
      </c>
      <c r="B94" s="53"/>
      <c r="C94" s="72"/>
      <c r="D94" s="76"/>
      <c r="E94" s="63"/>
      <c r="F94" s="57">
        <v>2</v>
      </c>
      <c r="G94" s="57">
        <v>3.2</v>
      </c>
      <c r="H94" s="57"/>
      <c r="I94" s="57">
        <v>1.8</v>
      </c>
      <c r="J94" s="57">
        <f>PRODUCT(F94:I94)</f>
        <v>11.520000000000001</v>
      </c>
      <c r="K94" s="57"/>
      <c r="L94" s="57"/>
      <c r="M94" s="66"/>
      <c r="N94" s="67"/>
      <c r="O94" s="67"/>
    </row>
    <row r="95" spans="1:15" s="8" customFormat="1" x14ac:dyDescent="0.3">
      <c r="A95" s="52">
        <v>10154</v>
      </c>
      <c r="B95" s="53"/>
      <c r="C95" s="72"/>
      <c r="D95" s="76"/>
      <c r="E95" s="63"/>
      <c r="F95" s="57">
        <v>1</v>
      </c>
      <c r="G95" s="57">
        <v>7.5709999999999997</v>
      </c>
      <c r="H95" s="57"/>
      <c r="I95" s="57">
        <v>2.7</v>
      </c>
      <c r="J95" s="57">
        <f>PRODUCT(F95:I95)</f>
        <v>20.441700000000001</v>
      </c>
      <c r="K95" s="57"/>
      <c r="L95" s="57"/>
      <c r="M95" s="66"/>
      <c r="N95" s="67"/>
      <c r="O95" s="67"/>
    </row>
    <row r="96" spans="1:15" s="8" customFormat="1" x14ac:dyDescent="0.3">
      <c r="A96" s="52">
        <v>10155</v>
      </c>
      <c r="B96" s="53"/>
      <c r="C96" s="72"/>
      <c r="D96" s="76" t="s">
        <v>826</v>
      </c>
      <c r="E96" s="63"/>
      <c r="F96" s="57">
        <v>2</v>
      </c>
      <c r="G96" s="57">
        <f>0.4+3.65</f>
        <v>4.05</v>
      </c>
      <c r="H96" s="57"/>
      <c r="I96" s="57">
        <v>2.7</v>
      </c>
      <c r="J96" s="57"/>
      <c r="K96" s="57">
        <f t="shared" si="8"/>
        <v>21.87</v>
      </c>
      <c r="L96" s="57"/>
      <c r="M96" s="66"/>
      <c r="N96" s="67"/>
      <c r="O96" s="67"/>
    </row>
    <row r="97" spans="1:16" s="8" customFormat="1" x14ac:dyDescent="0.3">
      <c r="A97" s="52">
        <v>10156</v>
      </c>
      <c r="B97" s="53"/>
      <c r="C97" s="72"/>
      <c r="D97" s="76" t="s">
        <v>787</v>
      </c>
      <c r="E97" s="56"/>
      <c r="F97" s="57">
        <v>2</v>
      </c>
      <c r="G97" s="57">
        <v>5.3150000000000004</v>
      </c>
      <c r="H97" s="57"/>
      <c r="I97" s="57">
        <v>2.7</v>
      </c>
      <c r="J97" s="57"/>
      <c r="K97" s="57">
        <f t="shared" si="8"/>
        <v>28.701000000000004</v>
      </c>
      <c r="L97" s="57"/>
      <c r="M97" s="58"/>
      <c r="N97" s="59"/>
      <c r="O97" s="73"/>
    </row>
    <row r="98" spans="1:16" s="8" customFormat="1" x14ac:dyDescent="0.3">
      <c r="A98" s="52">
        <v>10157</v>
      </c>
      <c r="B98" s="53"/>
      <c r="C98" s="72"/>
      <c r="D98" s="76" t="s">
        <v>788</v>
      </c>
      <c r="E98" s="56"/>
      <c r="F98" s="57">
        <v>2</v>
      </c>
      <c r="G98" s="57">
        <v>2.2160000000000002</v>
      </c>
      <c r="H98" s="57"/>
      <c r="I98" s="57">
        <v>2.7</v>
      </c>
      <c r="J98" s="57"/>
      <c r="K98" s="57">
        <f t="shared" si="8"/>
        <v>11.966400000000002</v>
      </c>
      <c r="L98" s="57"/>
      <c r="M98" s="58"/>
      <c r="N98" s="59"/>
      <c r="O98" s="73"/>
    </row>
    <row r="99" spans="1:16" s="8" customFormat="1" x14ac:dyDescent="0.3">
      <c r="A99" s="52">
        <v>10386</v>
      </c>
      <c r="B99" s="53" t="s">
        <v>21</v>
      </c>
      <c r="C99" s="61" t="s">
        <v>971</v>
      </c>
      <c r="D99" s="62" t="s">
        <v>972</v>
      </c>
      <c r="E99" s="63"/>
      <c r="F99" s="86"/>
      <c r="G99" s="64"/>
      <c r="H99" s="64"/>
      <c r="I99" s="64"/>
      <c r="J99" s="64"/>
      <c r="K99" s="65">
        <f>SUM(O99:O157)</f>
        <v>0</v>
      </c>
      <c r="L99" s="64"/>
      <c r="M99" s="66"/>
      <c r="N99" s="67"/>
      <c r="O99" s="67"/>
      <c r="P99" s="112"/>
    </row>
    <row r="100" spans="1:16" s="8" customFormat="1" x14ac:dyDescent="0.3">
      <c r="A100" s="52">
        <v>10387</v>
      </c>
      <c r="B100" s="53" t="s">
        <v>21</v>
      </c>
      <c r="C100" s="54" t="s">
        <v>973</v>
      </c>
      <c r="D100" s="55" t="s">
        <v>974</v>
      </c>
      <c r="E100" s="56"/>
      <c r="F100" s="57"/>
      <c r="G100" s="57"/>
      <c r="H100" s="57"/>
      <c r="I100" s="57"/>
      <c r="J100" s="57"/>
      <c r="K100" s="57"/>
      <c r="L100" s="57"/>
      <c r="M100" s="58"/>
      <c r="N100" s="59"/>
      <c r="O100" s="59"/>
    </row>
    <row r="101" spans="1:16" s="8" customFormat="1" x14ac:dyDescent="0.3">
      <c r="A101" s="52">
        <v>10397</v>
      </c>
      <c r="B101" s="53" t="s">
        <v>21</v>
      </c>
      <c r="C101" s="54" t="s">
        <v>985</v>
      </c>
      <c r="D101" s="55" t="s">
        <v>55</v>
      </c>
      <c r="E101" s="56"/>
      <c r="F101" s="57"/>
      <c r="G101" s="57"/>
      <c r="H101" s="57"/>
      <c r="I101" s="57"/>
      <c r="J101" s="57"/>
      <c r="K101" s="57"/>
      <c r="L101" s="57"/>
      <c r="M101" s="58"/>
      <c r="N101" s="59"/>
      <c r="O101" s="59"/>
    </row>
    <row r="102" spans="1:16" s="8" customFormat="1" x14ac:dyDescent="0.3">
      <c r="A102" s="52">
        <v>10398</v>
      </c>
      <c r="B102" s="53" t="s">
        <v>21</v>
      </c>
      <c r="C102" s="54" t="s">
        <v>986</v>
      </c>
      <c r="D102" s="55" t="s">
        <v>57</v>
      </c>
      <c r="E102" s="56"/>
      <c r="F102" s="57"/>
      <c r="G102" s="57"/>
      <c r="H102" s="57"/>
      <c r="I102" s="57"/>
      <c r="J102" s="57"/>
      <c r="K102" s="57"/>
      <c r="L102" s="57"/>
      <c r="M102" s="58"/>
      <c r="N102" s="59"/>
      <c r="O102" s="73"/>
    </row>
    <row r="103" spans="1:16" s="8" customFormat="1" ht="100.8" collapsed="1" x14ac:dyDescent="0.3">
      <c r="A103" s="52">
        <v>10425</v>
      </c>
      <c r="B103" s="53" t="s">
        <v>21</v>
      </c>
      <c r="C103" s="72" t="s">
        <v>1004</v>
      </c>
      <c r="D103" s="75" t="s">
        <v>61</v>
      </c>
      <c r="E103" s="63" t="s">
        <v>36</v>
      </c>
      <c r="F103" s="57"/>
      <c r="G103" s="57"/>
      <c r="H103" s="57"/>
      <c r="I103" s="57"/>
      <c r="J103" s="57"/>
      <c r="K103" s="57"/>
      <c r="L103" s="57">
        <f>SUM(K104:K106)</f>
        <v>31.226800000000004</v>
      </c>
      <c r="M103" s="58">
        <v>31.227</v>
      </c>
      <c r="N103" s="59"/>
      <c r="O103" s="73">
        <f>+ROUND(M103*N103,2)</f>
        <v>0</v>
      </c>
    </row>
    <row r="104" spans="1:16" s="8" customFormat="1" x14ac:dyDescent="0.3">
      <c r="A104" s="52">
        <v>10426</v>
      </c>
      <c r="B104" s="53"/>
      <c r="C104" s="72"/>
      <c r="D104" s="76" t="s">
        <v>988</v>
      </c>
      <c r="E104" s="56"/>
      <c r="F104" s="57">
        <v>1</v>
      </c>
      <c r="G104" s="57">
        <v>2.7</v>
      </c>
      <c r="H104" s="57"/>
      <c r="I104" s="57">
        <v>1</v>
      </c>
      <c r="J104" s="57"/>
      <c r="K104" s="57">
        <f>PRODUCT(F104:I104)</f>
        <v>2.7</v>
      </c>
      <c r="L104" s="57"/>
      <c r="M104" s="58"/>
      <c r="N104" s="59"/>
      <c r="O104" s="73"/>
    </row>
    <row r="105" spans="1:16" s="8" customFormat="1" x14ac:dyDescent="0.3">
      <c r="A105" s="52">
        <v>10427</v>
      </c>
      <c r="B105" s="53"/>
      <c r="C105" s="72"/>
      <c r="D105" s="76" t="s">
        <v>989</v>
      </c>
      <c r="E105" s="56"/>
      <c r="F105" s="57">
        <v>1</v>
      </c>
      <c r="G105" s="57">
        <v>9.5180000000000007</v>
      </c>
      <c r="H105" s="57"/>
      <c r="I105" s="57">
        <v>2.6</v>
      </c>
      <c r="J105" s="57"/>
      <c r="K105" s="57">
        <f>PRODUCT(F105:I105)</f>
        <v>24.746800000000004</v>
      </c>
      <c r="L105" s="57"/>
      <c r="M105" s="58"/>
      <c r="N105" s="59"/>
      <c r="O105" s="73"/>
    </row>
    <row r="106" spans="1:16" s="8" customFormat="1" x14ac:dyDescent="0.3">
      <c r="A106" s="52">
        <v>10428</v>
      </c>
      <c r="B106" s="53"/>
      <c r="C106" s="72"/>
      <c r="D106" s="76" t="s">
        <v>990</v>
      </c>
      <c r="E106" s="56"/>
      <c r="F106" s="57">
        <v>2</v>
      </c>
      <c r="G106" s="57">
        <v>0.9</v>
      </c>
      <c r="H106" s="57"/>
      <c r="I106" s="57">
        <v>2.1</v>
      </c>
      <c r="J106" s="57"/>
      <c r="K106" s="57">
        <f>PRODUCT(F106:I106)</f>
        <v>3.7800000000000002</v>
      </c>
      <c r="L106" s="57"/>
      <c r="M106" s="58"/>
      <c r="N106" s="59"/>
      <c r="O106" s="73"/>
    </row>
  </sheetData>
  <mergeCells count="3">
    <mergeCell ref="B2:C2"/>
    <mergeCell ref="N4:O4"/>
    <mergeCell ref="G5:K5"/>
  </mergeCells>
  <dataValidations count="1">
    <dataValidation type="custom" operator="equal" allowBlank="1" showInputMessage="1" showErrorMessage="1" sqref="F4:L4" xr:uid="{6CB5FE06-A449-43D7-9641-1DB317027F85}">
      <formula1>"witdh='40'"</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B0EEE-03FE-4F6D-B6C0-85EF49E4FBC7}">
  <dimension ref="A1:Q470"/>
  <sheetViews>
    <sheetView workbookViewId="0">
      <selection activeCell="H14" sqref="H14"/>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SUM(J723:J725)</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SUM(O7:O2828)+O2833+O2834</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SUM(O9:O920)</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8988</v>
      </c>
      <c r="B13" s="53" t="s">
        <v>21</v>
      </c>
      <c r="C13" s="54" t="s">
        <v>56</v>
      </c>
      <c r="D13" s="55" t="s">
        <v>57</v>
      </c>
      <c r="E13" s="56"/>
      <c r="F13" s="57"/>
      <c r="G13" s="57"/>
      <c r="H13" s="57"/>
      <c r="I13" s="57"/>
      <c r="J13" s="57"/>
      <c r="K13" s="57"/>
      <c r="L13" s="57"/>
      <c r="M13" s="58"/>
      <c r="N13" s="59"/>
      <c r="O13" s="73"/>
    </row>
    <row r="14" spans="1:15" s="8" customFormat="1" ht="86.4" collapsed="1" x14ac:dyDescent="0.3">
      <c r="A14" s="52">
        <v>9001</v>
      </c>
      <c r="B14" s="53" t="s">
        <v>21</v>
      </c>
      <c r="C14" s="72" t="s">
        <v>62</v>
      </c>
      <c r="D14" s="75" t="s">
        <v>63</v>
      </c>
      <c r="E14" s="56" t="s">
        <v>36</v>
      </c>
      <c r="F14" s="57"/>
      <c r="G14" s="57"/>
      <c r="H14" s="57"/>
      <c r="I14" s="57"/>
      <c r="J14" s="57"/>
      <c r="K14" s="57"/>
      <c r="L14" s="57">
        <f>SUM(J15:J26)</f>
        <v>355.61000000000007</v>
      </c>
      <c r="M14" s="58">
        <v>355.61</v>
      </c>
      <c r="N14" s="59"/>
      <c r="O14" s="73">
        <f>+ROUND(M14*N14,2)</f>
        <v>0</v>
      </c>
    </row>
    <row r="15" spans="1:15" s="8" customFormat="1" x14ac:dyDescent="0.3">
      <c r="A15" s="52">
        <v>9002</v>
      </c>
      <c r="B15" s="53"/>
      <c r="C15" s="72"/>
      <c r="D15" s="74" t="s">
        <v>47</v>
      </c>
      <c r="E15" s="56"/>
      <c r="F15" s="57">
        <v>1</v>
      </c>
      <c r="G15" s="57">
        <v>4.7549999999999999</v>
      </c>
      <c r="H15" s="57"/>
      <c r="I15" s="57">
        <v>3.5</v>
      </c>
      <c r="J15" s="57">
        <f t="shared" ref="J15:J26" si="0">PRODUCT(F15:I15)</f>
        <v>16.642499999999998</v>
      </c>
      <c r="K15" s="57"/>
      <c r="L15" s="57"/>
      <c r="M15" s="58"/>
      <c r="N15" s="59"/>
      <c r="O15" s="73"/>
    </row>
    <row r="16" spans="1:15" s="8" customFormat="1" x14ac:dyDescent="0.3">
      <c r="A16" s="52">
        <v>9003</v>
      </c>
      <c r="B16" s="53"/>
      <c r="C16" s="72"/>
      <c r="D16" s="74" t="s">
        <v>40</v>
      </c>
      <c r="E16" s="56"/>
      <c r="F16" s="57">
        <v>1</v>
      </c>
      <c r="G16" s="57">
        <v>12.375</v>
      </c>
      <c r="H16" s="57"/>
      <c r="I16" s="57">
        <v>3</v>
      </c>
      <c r="J16" s="57">
        <f t="shared" si="0"/>
        <v>37.125</v>
      </c>
      <c r="K16" s="57"/>
      <c r="L16" s="57"/>
      <c r="M16" s="58"/>
      <c r="N16" s="59"/>
      <c r="O16" s="73"/>
    </row>
    <row r="17" spans="1:15" s="8" customFormat="1" x14ac:dyDescent="0.3">
      <c r="A17" s="52">
        <v>9004</v>
      </c>
      <c r="B17" s="53"/>
      <c r="C17" s="72"/>
      <c r="D17" s="74" t="s">
        <v>39</v>
      </c>
      <c r="E17" s="56"/>
      <c r="F17" s="57">
        <v>1</v>
      </c>
      <c r="G17" s="57">
        <v>26.17</v>
      </c>
      <c r="H17" s="57"/>
      <c r="I17" s="57">
        <v>3</v>
      </c>
      <c r="J17" s="57">
        <f t="shared" si="0"/>
        <v>78.510000000000005</v>
      </c>
      <c r="K17" s="57"/>
      <c r="L17" s="57"/>
      <c r="M17" s="58"/>
      <c r="N17" s="59"/>
      <c r="O17" s="73"/>
    </row>
    <row r="18" spans="1:15" s="8" customFormat="1" x14ac:dyDescent="0.3">
      <c r="A18" s="52">
        <v>9005</v>
      </c>
      <c r="B18" s="53"/>
      <c r="C18" s="72"/>
      <c r="D18" s="74" t="s">
        <v>38</v>
      </c>
      <c r="E18" s="56"/>
      <c r="F18" s="57">
        <v>1</v>
      </c>
      <c r="G18" s="57">
        <v>10.661</v>
      </c>
      <c r="H18" s="57"/>
      <c r="I18" s="57">
        <v>3.5</v>
      </c>
      <c r="J18" s="57">
        <f t="shared" si="0"/>
        <v>37.313499999999998</v>
      </c>
      <c r="K18" s="57"/>
      <c r="L18" s="57"/>
      <c r="M18" s="58"/>
      <c r="N18" s="59"/>
      <c r="O18" s="73"/>
    </row>
    <row r="19" spans="1:15" s="8" customFormat="1" x14ac:dyDescent="0.3">
      <c r="A19" s="52">
        <v>9006</v>
      </c>
      <c r="B19" s="53"/>
      <c r="C19" s="72"/>
      <c r="D19" s="74" t="s">
        <v>37</v>
      </c>
      <c r="E19" s="56"/>
      <c r="F19" s="57">
        <v>1</v>
      </c>
      <c r="G19" s="57">
        <v>16.684999999999999</v>
      </c>
      <c r="H19" s="57"/>
      <c r="I19" s="57">
        <v>3.5</v>
      </c>
      <c r="J19" s="57">
        <f t="shared" si="0"/>
        <v>58.397499999999994</v>
      </c>
      <c r="K19" s="57"/>
      <c r="L19" s="57"/>
      <c r="M19" s="58"/>
      <c r="N19" s="59"/>
      <c r="O19" s="73"/>
    </row>
    <row r="20" spans="1:15" s="8" customFormat="1" x14ac:dyDescent="0.3">
      <c r="A20" s="52">
        <v>9007</v>
      </c>
      <c r="B20" s="53"/>
      <c r="C20" s="72"/>
      <c r="D20" s="74" t="s">
        <v>41</v>
      </c>
      <c r="E20" s="56"/>
      <c r="F20" s="57">
        <v>1</v>
      </c>
      <c r="G20" s="57">
        <v>18</v>
      </c>
      <c r="H20" s="57"/>
      <c r="I20" s="57">
        <v>4.5</v>
      </c>
      <c r="J20" s="57">
        <f t="shared" si="0"/>
        <v>81</v>
      </c>
      <c r="K20" s="57"/>
      <c r="L20" s="57"/>
      <c r="M20" s="58"/>
      <c r="N20" s="59"/>
      <c r="O20" s="73"/>
    </row>
    <row r="21" spans="1:15" s="8" customFormat="1" x14ac:dyDescent="0.3">
      <c r="A21" s="52">
        <v>9008</v>
      </c>
      <c r="B21" s="53"/>
      <c r="C21" s="72"/>
      <c r="D21" s="74" t="s">
        <v>64</v>
      </c>
      <c r="E21" s="56"/>
      <c r="F21" s="57">
        <v>1</v>
      </c>
      <c r="G21" s="57">
        <v>1.04</v>
      </c>
      <c r="H21" s="57"/>
      <c r="I21" s="57">
        <v>3</v>
      </c>
      <c r="J21" s="57">
        <f t="shared" si="0"/>
        <v>3.12</v>
      </c>
      <c r="K21" s="57"/>
      <c r="L21" s="57"/>
      <c r="M21" s="58"/>
      <c r="N21" s="59"/>
      <c r="O21" s="73"/>
    </row>
    <row r="22" spans="1:15" s="8" customFormat="1" x14ac:dyDescent="0.3">
      <c r="A22" s="52">
        <v>9009</v>
      </c>
      <c r="B22" s="53"/>
      <c r="C22" s="72"/>
      <c r="D22" s="74" t="s">
        <v>64</v>
      </c>
      <c r="E22" s="56"/>
      <c r="F22" s="57">
        <v>1</v>
      </c>
      <c r="G22" s="57">
        <v>3.2</v>
      </c>
      <c r="H22" s="57"/>
      <c r="I22" s="57">
        <v>3</v>
      </c>
      <c r="J22" s="57">
        <f t="shared" si="0"/>
        <v>9.6000000000000014</v>
      </c>
      <c r="K22" s="57"/>
      <c r="L22" s="57"/>
      <c r="M22" s="58"/>
      <c r="N22" s="59"/>
      <c r="O22" s="73"/>
    </row>
    <row r="23" spans="1:15" s="8" customFormat="1" x14ac:dyDescent="0.3">
      <c r="A23" s="52">
        <v>9010</v>
      </c>
      <c r="B23" s="53"/>
      <c r="C23" s="72"/>
      <c r="D23" s="74" t="s">
        <v>65</v>
      </c>
      <c r="E23" s="56"/>
      <c r="F23" s="57">
        <v>1</v>
      </c>
      <c r="G23" s="57">
        <v>1.1200000000000001</v>
      </c>
      <c r="H23" s="57"/>
      <c r="I23" s="57">
        <v>4.8499999999999996</v>
      </c>
      <c r="J23" s="57">
        <f t="shared" si="0"/>
        <v>5.4320000000000004</v>
      </c>
      <c r="K23" s="57"/>
      <c r="L23" s="57"/>
      <c r="M23" s="58"/>
      <c r="N23" s="59"/>
      <c r="O23" s="73"/>
    </row>
    <row r="24" spans="1:15" s="8" customFormat="1" x14ac:dyDescent="0.3">
      <c r="A24" s="52">
        <v>9011</v>
      </c>
      <c r="B24" s="53"/>
      <c r="C24" s="72"/>
      <c r="D24" s="74" t="s">
        <v>65</v>
      </c>
      <c r="E24" s="56"/>
      <c r="F24" s="57">
        <v>1</v>
      </c>
      <c r="G24" s="57">
        <v>2.62</v>
      </c>
      <c r="H24" s="57"/>
      <c r="I24" s="57">
        <v>4.8499999999999996</v>
      </c>
      <c r="J24" s="57">
        <f t="shared" si="0"/>
        <v>12.706999999999999</v>
      </c>
      <c r="K24" s="57"/>
      <c r="L24" s="57"/>
      <c r="M24" s="58"/>
      <c r="N24" s="59"/>
      <c r="O24" s="73"/>
    </row>
    <row r="25" spans="1:15" s="8" customFormat="1" x14ac:dyDescent="0.3">
      <c r="A25" s="52">
        <v>9012</v>
      </c>
      <c r="B25" s="53"/>
      <c r="C25" s="72"/>
      <c r="D25" s="74" t="s">
        <v>66</v>
      </c>
      <c r="E25" s="56"/>
      <c r="F25" s="57">
        <v>1</v>
      </c>
      <c r="G25" s="57">
        <v>1.23</v>
      </c>
      <c r="H25" s="57"/>
      <c r="I25" s="57">
        <v>4.8499999999999996</v>
      </c>
      <c r="J25" s="57">
        <f t="shared" si="0"/>
        <v>5.9654999999999996</v>
      </c>
      <c r="K25" s="57"/>
      <c r="L25" s="57"/>
      <c r="M25" s="58"/>
      <c r="N25" s="59"/>
      <c r="O25" s="73"/>
    </row>
    <row r="26" spans="1:15" s="8" customFormat="1" x14ac:dyDescent="0.3">
      <c r="A26" s="52">
        <v>9013</v>
      </c>
      <c r="B26" s="53"/>
      <c r="C26" s="72"/>
      <c r="D26" s="74" t="s">
        <v>66</v>
      </c>
      <c r="E26" s="56"/>
      <c r="F26" s="57">
        <v>1</v>
      </c>
      <c r="G26" s="57">
        <v>2.02</v>
      </c>
      <c r="H26" s="57"/>
      <c r="I26" s="57">
        <v>4.8499999999999996</v>
      </c>
      <c r="J26" s="57">
        <f t="shared" si="0"/>
        <v>9.7969999999999988</v>
      </c>
      <c r="K26" s="57"/>
      <c r="L26" s="57"/>
      <c r="M26" s="58"/>
      <c r="N26" s="59"/>
      <c r="O26" s="73"/>
    </row>
    <row r="27" spans="1:15" s="8" customFormat="1" x14ac:dyDescent="0.3">
      <c r="A27" s="52">
        <v>9061</v>
      </c>
      <c r="B27" s="53" t="s">
        <v>21</v>
      </c>
      <c r="C27" s="54" t="s">
        <v>94</v>
      </c>
      <c r="D27" s="71" t="s">
        <v>95</v>
      </c>
      <c r="E27" s="63"/>
      <c r="F27" s="57"/>
      <c r="G27" s="57"/>
      <c r="H27" s="57"/>
      <c r="I27" s="57"/>
      <c r="J27" s="57"/>
      <c r="K27" s="57"/>
      <c r="L27" s="57"/>
      <c r="M27" s="66"/>
      <c r="N27" s="67"/>
      <c r="O27" s="67"/>
    </row>
    <row r="28" spans="1:15" s="8" customFormat="1" x14ac:dyDescent="0.3">
      <c r="A28" s="52">
        <v>9072</v>
      </c>
      <c r="B28" s="53" t="s">
        <v>21</v>
      </c>
      <c r="C28" s="54" t="s">
        <v>102</v>
      </c>
      <c r="D28" s="55" t="s">
        <v>55</v>
      </c>
      <c r="E28" s="63"/>
      <c r="F28" s="57"/>
      <c r="G28" s="57"/>
      <c r="H28" s="57"/>
      <c r="I28" s="57"/>
      <c r="J28" s="57"/>
      <c r="K28" s="57"/>
      <c r="L28" s="57"/>
      <c r="M28" s="66"/>
      <c r="N28" s="67"/>
      <c r="O28" s="67"/>
    </row>
    <row r="29" spans="1:15" s="8" customFormat="1" x14ac:dyDescent="0.3">
      <c r="A29" s="52">
        <v>9073</v>
      </c>
      <c r="B29" s="53" t="s">
        <v>21</v>
      </c>
      <c r="C29" s="54" t="s">
        <v>103</v>
      </c>
      <c r="D29" s="55" t="s">
        <v>57</v>
      </c>
      <c r="E29" s="56"/>
      <c r="F29" s="57"/>
      <c r="G29" s="57"/>
      <c r="H29" s="57"/>
      <c r="I29" s="57"/>
      <c r="J29" s="57"/>
      <c r="K29" s="57"/>
      <c r="L29" s="57"/>
      <c r="M29" s="58"/>
      <c r="N29" s="59"/>
      <c r="O29" s="73"/>
    </row>
    <row r="30" spans="1:15" s="8" customFormat="1" ht="86.4" collapsed="1" x14ac:dyDescent="0.3">
      <c r="A30" s="52">
        <v>9083</v>
      </c>
      <c r="B30" s="53" t="s">
        <v>21</v>
      </c>
      <c r="C30" s="72" t="s">
        <v>108</v>
      </c>
      <c r="D30" s="75" t="s">
        <v>63</v>
      </c>
      <c r="E30" s="56" t="s">
        <v>36</v>
      </c>
      <c r="F30" s="57"/>
      <c r="G30" s="57"/>
      <c r="H30" s="57"/>
      <c r="I30" s="57"/>
      <c r="J30" s="57"/>
      <c r="K30" s="57"/>
      <c r="L30" s="57">
        <f>SUM(J31:J33)</f>
        <v>17.669999999999998</v>
      </c>
      <c r="M30" s="58">
        <v>17.670000000000002</v>
      </c>
      <c r="N30" s="59"/>
      <c r="O30" s="73">
        <f>+ROUND(M30*N30,2)</f>
        <v>0</v>
      </c>
    </row>
    <row r="31" spans="1:15" s="8" customFormat="1" x14ac:dyDescent="0.3">
      <c r="A31" s="52">
        <v>9084</v>
      </c>
      <c r="B31" s="53"/>
      <c r="C31" s="54"/>
      <c r="D31" s="74" t="s">
        <v>98</v>
      </c>
      <c r="E31" s="63"/>
      <c r="F31" s="57">
        <v>1</v>
      </c>
      <c r="G31" s="57">
        <v>2.59</v>
      </c>
      <c r="H31" s="57"/>
      <c r="I31" s="57">
        <v>3</v>
      </c>
      <c r="J31" s="57">
        <f t="shared" ref="J31:J32" si="1">PRODUCT(F31:I31)</f>
        <v>7.77</v>
      </c>
      <c r="K31" s="57"/>
      <c r="L31" s="57"/>
      <c r="M31" s="66"/>
      <c r="N31" s="67"/>
      <c r="O31" s="67"/>
    </row>
    <row r="32" spans="1:15" s="8" customFormat="1" x14ac:dyDescent="0.3">
      <c r="A32" s="52">
        <v>9085</v>
      </c>
      <c r="B32" s="53"/>
      <c r="C32" s="54"/>
      <c r="D32" s="74" t="s">
        <v>99</v>
      </c>
      <c r="E32" s="63"/>
      <c r="F32" s="57">
        <v>1</v>
      </c>
      <c r="G32" s="57">
        <v>3.3</v>
      </c>
      <c r="H32" s="57"/>
      <c r="I32" s="57">
        <v>3</v>
      </c>
      <c r="J32" s="57">
        <f t="shared" si="1"/>
        <v>9.8999999999999986</v>
      </c>
      <c r="K32" s="57"/>
      <c r="L32" s="57"/>
      <c r="M32" s="66"/>
      <c r="N32" s="67"/>
      <c r="O32" s="67"/>
    </row>
    <row r="33" spans="1:15" s="8" customFormat="1" x14ac:dyDescent="0.3">
      <c r="A33" s="52">
        <v>9102</v>
      </c>
      <c r="B33" s="53" t="s">
        <v>21</v>
      </c>
      <c r="C33" s="54" t="s">
        <v>121</v>
      </c>
      <c r="D33" s="71" t="s">
        <v>122</v>
      </c>
      <c r="E33" s="63"/>
      <c r="F33" s="57"/>
      <c r="G33" s="57"/>
      <c r="H33" s="57"/>
      <c r="I33" s="57"/>
      <c r="J33" s="57"/>
      <c r="K33" s="57"/>
      <c r="L33" s="57"/>
      <c r="M33" s="66"/>
      <c r="N33" s="67"/>
      <c r="O33" s="67"/>
    </row>
    <row r="34" spans="1:15" s="8" customFormat="1" x14ac:dyDescent="0.3">
      <c r="A34" s="52">
        <v>9132</v>
      </c>
      <c r="B34" s="53" t="s">
        <v>21</v>
      </c>
      <c r="C34" s="54" t="s">
        <v>139</v>
      </c>
      <c r="D34" s="55" t="s">
        <v>55</v>
      </c>
      <c r="E34" s="63"/>
      <c r="F34" s="57"/>
      <c r="G34" s="57"/>
      <c r="H34" s="57"/>
      <c r="I34" s="57"/>
      <c r="J34" s="57"/>
      <c r="K34" s="57"/>
      <c r="L34" s="57"/>
      <c r="M34" s="66"/>
      <c r="N34" s="67"/>
      <c r="O34" s="67"/>
    </row>
    <row r="35" spans="1:15" s="8" customFormat="1" x14ac:dyDescent="0.3">
      <c r="A35" s="52">
        <v>9133</v>
      </c>
      <c r="B35" s="53" t="s">
        <v>21</v>
      </c>
      <c r="C35" s="54" t="s">
        <v>140</v>
      </c>
      <c r="D35" s="55" t="s">
        <v>57</v>
      </c>
      <c r="E35" s="56"/>
      <c r="F35" s="57"/>
      <c r="G35" s="57"/>
      <c r="H35" s="57"/>
      <c r="I35" s="57"/>
      <c r="J35" s="57"/>
      <c r="K35" s="57"/>
      <c r="L35" s="57"/>
      <c r="M35" s="58"/>
      <c r="N35" s="59"/>
      <c r="O35" s="73"/>
    </row>
    <row r="36" spans="1:15" s="8" customFormat="1" ht="86.4" collapsed="1" x14ac:dyDescent="0.3">
      <c r="A36" s="52">
        <v>9153</v>
      </c>
      <c r="B36" s="53" t="s">
        <v>21</v>
      </c>
      <c r="C36" s="72" t="s">
        <v>151</v>
      </c>
      <c r="D36" s="75" t="s">
        <v>63</v>
      </c>
      <c r="E36" s="56" t="s">
        <v>36</v>
      </c>
      <c r="F36" s="57"/>
      <c r="G36" s="57"/>
      <c r="H36" s="57"/>
      <c r="I36" s="57"/>
      <c r="J36" s="57"/>
      <c r="K36" s="57"/>
      <c r="L36" s="57">
        <f>SUM(J37:J44)</f>
        <v>927.20074999999997</v>
      </c>
      <c r="M36" s="58">
        <v>927.20074999999997</v>
      </c>
      <c r="N36" s="59"/>
      <c r="O36" s="73">
        <f>+ROUND(M36*N36,2)</f>
        <v>0</v>
      </c>
    </row>
    <row r="37" spans="1:15" s="8" customFormat="1" x14ac:dyDescent="0.3">
      <c r="A37" s="52">
        <v>9154</v>
      </c>
      <c r="B37" s="53"/>
      <c r="C37" s="72"/>
      <c r="D37" s="74" t="s">
        <v>125</v>
      </c>
      <c r="E37" s="63"/>
      <c r="F37" s="57">
        <v>1</v>
      </c>
      <c r="G37" s="57">
        <v>79.986999999999995</v>
      </c>
      <c r="H37" s="57"/>
      <c r="I37" s="57">
        <v>3</v>
      </c>
      <c r="J37" s="57">
        <f t="shared" ref="J37:J44" si="2">PRODUCT(F37:I37)</f>
        <v>239.96099999999998</v>
      </c>
      <c r="K37" s="57"/>
      <c r="L37" s="57"/>
      <c r="M37" s="58"/>
      <c r="N37" s="59"/>
      <c r="O37" s="73"/>
    </row>
    <row r="38" spans="1:15" s="8" customFormat="1" x14ac:dyDescent="0.3">
      <c r="A38" s="52">
        <v>9155</v>
      </c>
      <c r="B38" s="53"/>
      <c r="C38" s="72"/>
      <c r="D38" s="74" t="s">
        <v>126</v>
      </c>
      <c r="E38" s="63"/>
      <c r="F38" s="57">
        <v>1</v>
      </c>
      <c r="G38" s="57">
        <v>7.2569999999999997</v>
      </c>
      <c r="H38" s="57"/>
      <c r="I38" s="57">
        <v>3.4</v>
      </c>
      <c r="J38" s="57">
        <f t="shared" si="2"/>
        <v>24.6738</v>
      </c>
      <c r="K38" s="57"/>
      <c r="L38" s="57"/>
      <c r="M38" s="58"/>
      <c r="N38" s="59"/>
      <c r="O38" s="73"/>
    </row>
    <row r="39" spans="1:15" s="8" customFormat="1" x14ac:dyDescent="0.3">
      <c r="A39" s="52">
        <v>9156</v>
      </c>
      <c r="B39" s="53"/>
      <c r="C39" s="72"/>
      <c r="D39" s="74" t="s">
        <v>127</v>
      </c>
      <c r="E39" s="63"/>
      <c r="F39" s="57">
        <v>1</v>
      </c>
      <c r="G39" s="57">
        <v>19.312999999999999</v>
      </c>
      <c r="H39" s="57"/>
      <c r="I39" s="57">
        <v>3.4</v>
      </c>
      <c r="J39" s="57">
        <f t="shared" si="2"/>
        <v>65.664199999999994</v>
      </c>
      <c r="K39" s="57"/>
      <c r="L39" s="57"/>
      <c r="M39" s="58"/>
      <c r="N39" s="59"/>
      <c r="O39" s="73"/>
    </row>
    <row r="40" spans="1:15" s="8" customFormat="1" x14ac:dyDescent="0.3">
      <c r="A40" s="52">
        <v>9157</v>
      </c>
      <c r="B40" s="53"/>
      <c r="C40" s="72"/>
      <c r="D40" s="74" t="s">
        <v>128</v>
      </c>
      <c r="E40" s="63"/>
      <c r="F40" s="57">
        <v>1</v>
      </c>
      <c r="G40" s="57">
        <v>24.756</v>
      </c>
      <c r="H40" s="57"/>
      <c r="I40" s="57">
        <v>3.4</v>
      </c>
      <c r="J40" s="57">
        <f t="shared" si="2"/>
        <v>84.170400000000001</v>
      </c>
      <c r="K40" s="57"/>
      <c r="L40" s="57"/>
      <c r="M40" s="58"/>
      <c r="N40" s="59"/>
      <c r="O40" s="73"/>
    </row>
    <row r="41" spans="1:15" s="8" customFormat="1" x14ac:dyDescent="0.3">
      <c r="A41" s="52">
        <v>9158</v>
      </c>
      <c r="B41" s="53"/>
      <c r="C41" s="72"/>
      <c r="D41" s="74" t="s">
        <v>129</v>
      </c>
      <c r="E41" s="63"/>
      <c r="F41" s="57">
        <v>1</v>
      </c>
      <c r="G41" s="57">
        <v>24.815000000000001</v>
      </c>
      <c r="H41" s="57"/>
      <c r="I41" s="57">
        <v>3</v>
      </c>
      <c r="J41" s="57">
        <f t="shared" si="2"/>
        <v>74.445000000000007</v>
      </c>
      <c r="K41" s="57"/>
      <c r="L41" s="57"/>
      <c r="M41" s="58"/>
      <c r="N41" s="59"/>
      <c r="O41" s="73"/>
    </row>
    <row r="42" spans="1:15" s="8" customFormat="1" x14ac:dyDescent="0.3">
      <c r="A42" s="52">
        <v>9159</v>
      </c>
      <c r="B42" s="53"/>
      <c r="C42" s="72"/>
      <c r="D42" s="74" t="s">
        <v>130</v>
      </c>
      <c r="E42" s="63"/>
      <c r="F42" s="57">
        <v>1</v>
      </c>
      <c r="G42" s="57">
        <v>24.817</v>
      </c>
      <c r="H42" s="57"/>
      <c r="I42" s="57">
        <v>3</v>
      </c>
      <c r="J42" s="57">
        <f t="shared" si="2"/>
        <v>74.450999999999993</v>
      </c>
      <c r="K42" s="57"/>
      <c r="L42" s="57"/>
      <c r="M42" s="58"/>
      <c r="N42" s="59"/>
      <c r="O42" s="73"/>
    </row>
    <row r="43" spans="1:15" s="8" customFormat="1" x14ac:dyDescent="0.3">
      <c r="A43" s="52">
        <v>9160</v>
      </c>
      <c r="B43" s="53"/>
      <c r="C43" s="72"/>
      <c r="D43" s="74" t="s">
        <v>131</v>
      </c>
      <c r="E43" s="63"/>
      <c r="F43" s="57">
        <v>1</v>
      </c>
      <c r="G43" s="57">
        <v>26.256</v>
      </c>
      <c r="H43" s="57"/>
      <c r="I43" s="57">
        <v>3</v>
      </c>
      <c r="J43" s="57">
        <f t="shared" si="2"/>
        <v>78.768000000000001</v>
      </c>
      <c r="K43" s="57"/>
      <c r="L43" s="57"/>
      <c r="M43" s="58"/>
      <c r="N43" s="59"/>
      <c r="O43" s="73"/>
    </row>
    <row r="44" spans="1:15" s="8" customFormat="1" x14ac:dyDescent="0.3">
      <c r="A44" s="52">
        <v>9161</v>
      </c>
      <c r="B44" s="53"/>
      <c r="C44" s="72"/>
      <c r="D44" s="74" t="s">
        <v>135</v>
      </c>
      <c r="E44" s="63"/>
      <c r="F44" s="57">
        <v>1</v>
      </c>
      <c r="G44" s="57">
        <f>+(41.335*3.4)+(54.539*2.65)</f>
        <v>285.06734999999998</v>
      </c>
      <c r="H44" s="57"/>
      <c r="I44" s="57"/>
      <c r="J44" s="57">
        <f t="shared" si="2"/>
        <v>285.06734999999998</v>
      </c>
      <c r="K44" s="57"/>
      <c r="L44" s="57"/>
      <c r="M44" s="58"/>
      <c r="N44" s="59"/>
      <c r="O44" s="73"/>
    </row>
    <row r="45" spans="1:15" s="8" customFormat="1" x14ac:dyDescent="0.3">
      <c r="A45" s="52">
        <v>9162</v>
      </c>
      <c r="B45" s="53" t="s">
        <v>21</v>
      </c>
      <c r="C45" s="54" t="s">
        <v>152</v>
      </c>
      <c r="D45" s="55" t="s">
        <v>70</v>
      </c>
      <c r="E45" s="63"/>
      <c r="F45" s="57"/>
      <c r="G45" s="57"/>
      <c r="H45" s="57"/>
      <c r="I45" s="57"/>
      <c r="J45" s="57"/>
      <c r="K45" s="57"/>
      <c r="L45" s="57"/>
      <c r="M45" s="66"/>
      <c r="N45" s="67"/>
      <c r="O45" s="67"/>
    </row>
    <row r="46" spans="1:15" s="8" customFormat="1" ht="86.4" collapsed="1" x14ac:dyDescent="0.3">
      <c r="A46" s="52">
        <v>9171</v>
      </c>
      <c r="B46" s="53" t="s">
        <v>21</v>
      </c>
      <c r="C46" s="72" t="s">
        <v>154</v>
      </c>
      <c r="D46" s="75" t="s">
        <v>155</v>
      </c>
      <c r="E46" s="63" t="s">
        <v>36</v>
      </c>
      <c r="F46" s="57"/>
      <c r="G46" s="57"/>
      <c r="H46" s="57"/>
      <c r="I46" s="57"/>
      <c r="J46" s="57"/>
      <c r="K46" s="57"/>
      <c r="L46" s="57">
        <f>SUM(J47:J48)</f>
        <v>83.75200000000001</v>
      </c>
      <c r="M46" s="58">
        <v>83.75200000000001</v>
      </c>
      <c r="N46" s="59"/>
      <c r="O46" s="73">
        <f>+ROUND(M46*N46,2)</f>
        <v>0</v>
      </c>
    </row>
    <row r="47" spans="1:15" s="8" customFormat="1" x14ac:dyDescent="0.3">
      <c r="A47" s="52">
        <v>9172</v>
      </c>
      <c r="B47" s="53"/>
      <c r="C47" s="72"/>
      <c r="D47" s="74" t="s">
        <v>126</v>
      </c>
      <c r="E47" s="56"/>
      <c r="F47" s="57">
        <v>1</v>
      </c>
      <c r="G47" s="57">
        <v>3.2839999999999998</v>
      </c>
      <c r="H47" s="57"/>
      <c r="I47" s="57"/>
      <c r="J47" s="57">
        <f t="shared" ref="J47:J48" si="3">PRODUCT(F47:I47)</f>
        <v>3.2839999999999998</v>
      </c>
      <c r="K47" s="57"/>
      <c r="L47" s="57"/>
      <c r="M47" s="58"/>
      <c r="N47" s="59"/>
      <c r="O47" s="73"/>
    </row>
    <row r="48" spans="1:15" s="8" customFormat="1" x14ac:dyDescent="0.3">
      <c r="A48" s="52">
        <v>9173</v>
      </c>
      <c r="B48" s="53"/>
      <c r="C48" s="72"/>
      <c r="D48" s="74" t="s">
        <v>125</v>
      </c>
      <c r="E48" s="56"/>
      <c r="F48" s="57">
        <v>1</v>
      </c>
      <c r="G48" s="57">
        <v>80.468000000000004</v>
      </c>
      <c r="H48" s="57"/>
      <c r="I48" s="57"/>
      <c r="J48" s="57">
        <f t="shared" si="3"/>
        <v>80.468000000000004</v>
      </c>
      <c r="K48" s="57"/>
      <c r="L48" s="57"/>
      <c r="M48" s="58"/>
      <c r="N48" s="59"/>
      <c r="O48" s="73"/>
    </row>
    <row r="49" spans="1:15" s="8" customFormat="1" x14ac:dyDescent="0.3">
      <c r="A49" s="52">
        <v>9174</v>
      </c>
      <c r="B49" s="53" t="s">
        <v>21</v>
      </c>
      <c r="C49" s="54" t="s">
        <v>156</v>
      </c>
      <c r="D49" s="55" t="s">
        <v>74</v>
      </c>
      <c r="E49" s="63"/>
      <c r="F49" s="57"/>
      <c r="G49" s="57"/>
      <c r="H49" s="57"/>
      <c r="I49" s="57"/>
      <c r="J49" s="57"/>
      <c r="K49" s="57"/>
      <c r="L49" s="57"/>
      <c r="M49" s="66"/>
      <c r="N49" s="67"/>
      <c r="O49" s="67"/>
    </row>
    <row r="50" spans="1:15" s="8" customFormat="1" ht="144" collapsed="1" x14ac:dyDescent="0.3">
      <c r="A50" s="52">
        <v>9188</v>
      </c>
      <c r="B50" s="53" t="s">
        <v>21</v>
      </c>
      <c r="C50" s="72" t="s">
        <v>160</v>
      </c>
      <c r="D50" s="75" t="s">
        <v>161</v>
      </c>
      <c r="E50" s="63" t="s">
        <v>36</v>
      </c>
      <c r="F50" s="57"/>
      <c r="G50" s="57"/>
      <c r="H50" s="57"/>
      <c r="I50" s="57"/>
      <c r="J50" s="57"/>
      <c r="K50" s="57"/>
      <c r="L50" s="57">
        <f>SUM(J51:J57)</f>
        <v>232.233</v>
      </c>
      <c r="M50" s="58">
        <v>232.233</v>
      </c>
      <c r="N50" s="59"/>
      <c r="O50" s="73">
        <f>+ROUND(M50*N50,2)</f>
        <v>0</v>
      </c>
    </row>
    <row r="51" spans="1:15" s="8" customFormat="1" x14ac:dyDescent="0.3">
      <c r="A51" s="52">
        <v>9189</v>
      </c>
      <c r="B51" s="53"/>
      <c r="C51" s="72"/>
      <c r="D51" s="74" t="s">
        <v>125</v>
      </c>
      <c r="E51" s="63"/>
      <c r="F51" s="57">
        <v>1</v>
      </c>
      <c r="G51" s="57">
        <v>80.468000000000004</v>
      </c>
      <c r="H51" s="57"/>
      <c r="I51" s="57"/>
      <c r="J51" s="57">
        <f t="shared" ref="J51:J57" si="4">PRODUCT(F51:I51)</f>
        <v>80.468000000000004</v>
      </c>
      <c r="K51" s="57"/>
      <c r="L51" s="57"/>
      <c r="M51" s="58"/>
      <c r="N51" s="59"/>
      <c r="O51" s="73"/>
    </row>
    <row r="52" spans="1:15" s="8" customFormat="1" x14ac:dyDescent="0.3">
      <c r="A52" s="52">
        <v>9190</v>
      </c>
      <c r="B52" s="53"/>
      <c r="C52" s="72"/>
      <c r="D52" s="74" t="s">
        <v>126</v>
      </c>
      <c r="E52" s="63"/>
      <c r="F52" s="57">
        <v>1</v>
      </c>
      <c r="G52" s="57">
        <v>3.2839999999999998</v>
      </c>
      <c r="H52" s="57"/>
      <c r="I52" s="57"/>
      <c r="J52" s="57">
        <f t="shared" si="4"/>
        <v>3.2839999999999998</v>
      </c>
      <c r="K52" s="57"/>
      <c r="L52" s="57"/>
      <c r="M52" s="58"/>
      <c r="N52" s="59"/>
      <c r="O52" s="73"/>
    </row>
    <row r="53" spans="1:15" s="8" customFormat="1" x14ac:dyDescent="0.3">
      <c r="A53" s="52">
        <v>9191</v>
      </c>
      <c r="B53" s="53"/>
      <c r="C53" s="72"/>
      <c r="D53" s="74" t="s">
        <v>127</v>
      </c>
      <c r="E53" s="63"/>
      <c r="F53" s="57">
        <v>1</v>
      </c>
      <c r="G53" s="57">
        <v>15.351000000000001</v>
      </c>
      <c r="H53" s="57"/>
      <c r="I53" s="57"/>
      <c r="J53" s="57">
        <f t="shared" si="4"/>
        <v>15.351000000000001</v>
      </c>
      <c r="K53" s="57"/>
      <c r="L53" s="57"/>
      <c r="M53" s="58"/>
      <c r="N53" s="59"/>
      <c r="O53" s="73"/>
    </row>
    <row r="54" spans="1:15" s="8" customFormat="1" x14ac:dyDescent="0.3">
      <c r="A54" s="52">
        <v>9192</v>
      </c>
      <c r="B54" s="53"/>
      <c r="C54" s="72"/>
      <c r="D54" s="74" t="s">
        <v>128</v>
      </c>
      <c r="E54" s="63"/>
      <c r="F54" s="57">
        <v>1</v>
      </c>
      <c r="G54" s="57">
        <v>18.469000000000001</v>
      </c>
      <c r="H54" s="57"/>
      <c r="I54" s="57"/>
      <c r="J54" s="57">
        <f t="shared" si="4"/>
        <v>18.469000000000001</v>
      </c>
      <c r="K54" s="57"/>
      <c r="L54" s="57"/>
      <c r="M54" s="58"/>
      <c r="N54" s="59"/>
      <c r="O54" s="73"/>
    </row>
    <row r="55" spans="1:15" s="8" customFormat="1" x14ac:dyDescent="0.3">
      <c r="A55" s="52">
        <v>9193</v>
      </c>
      <c r="B55" s="53"/>
      <c r="C55" s="72"/>
      <c r="D55" s="74" t="s">
        <v>129</v>
      </c>
      <c r="E55" s="63"/>
      <c r="F55" s="57">
        <v>1</v>
      </c>
      <c r="G55" s="57">
        <v>36.393000000000001</v>
      </c>
      <c r="H55" s="57"/>
      <c r="I55" s="57"/>
      <c r="J55" s="57">
        <f t="shared" si="4"/>
        <v>36.393000000000001</v>
      </c>
      <c r="K55" s="57"/>
      <c r="L55" s="57"/>
      <c r="M55" s="58"/>
      <c r="N55" s="59"/>
      <c r="O55" s="73"/>
    </row>
    <row r="56" spans="1:15" s="8" customFormat="1" x14ac:dyDescent="0.3">
      <c r="A56" s="52">
        <v>9194</v>
      </c>
      <c r="B56" s="53"/>
      <c r="C56" s="72"/>
      <c r="D56" s="74" t="s">
        <v>130</v>
      </c>
      <c r="E56" s="63"/>
      <c r="F56" s="57">
        <v>1</v>
      </c>
      <c r="G56" s="57">
        <v>36.36</v>
      </c>
      <c r="H56" s="57"/>
      <c r="I56" s="57"/>
      <c r="J56" s="57">
        <f t="shared" si="4"/>
        <v>36.36</v>
      </c>
      <c r="K56" s="57"/>
      <c r="L56" s="57"/>
      <c r="M56" s="58"/>
      <c r="N56" s="59"/>
      <c r="O56" s="73"/>
    </row>
    <row r="57" spans="1:15" s="8" customFormat="1" x14ac:dyDescent="0.3">
      <c r="A57" s="52">
        <v>9195</v>
      </c>
      <c r="B57" s="53"/>
      <c r="C57" s="72"/>
      <c r="D57" s="74" t="s">
        <v>131</v>
      </c>
      <c r="E57" s="63"/>
      <c r="F57" s="57">
        <v>1</v>
      </c>
      <c r="G57" s="57">
        <v>41.908000000000001</v>
      </c>
      <c r="H57" s="57"/>
      <c r="I57" s="57"/>
      <c r="J57" s="57">
        <f t="shared" si="4"/>
        <v>41.908000000000001</v>
      </c>
      <c r="K57" s="57"/>
      <c r="L57" s="57"/>
      <c r="M57" s="58"/>
      <c r="N57" s="59"/>
      <c r="O57" s="73"/>
    </row>
    <row r="58" spans="1:15" s="8" customFormat="1" ht="15.6" x14ac:dyDescent="0.3">
      <c r="A58" s="52">
        <v>9272</v>
      </c>
      <c r="B58" s="53" t="s">
        <v>21</v>
      </c>
      <c r="C58" s="54" t="s">
        <v>230</v>
      </c>
      <c r="D58" s="80" t="s">
        <v>231</v>
      </c>
      <c r="E58" s="69"/>
      <c r="F58" s="70"/>
      <c r="G58" s="70"/>
      <c r="H58" s="70"/>
      <c r="I58" s="70"/>
      <c r="J58" s="70"/>
      <c r="K58" s="70"/>
      <c r="L58" s="70"/>
      <c r="M58" s="66"/>
      <c r="N58" s="67"/>
      <c r="O58" s="67"/>
    </row>
    <row r="59" spans="1:15" s="8" customFormat="1" x14ac:dyDescent="0.3">
      <c r="A59" s="52">
        <v>9303</v>
      </c>
      <c r="B59" s="53" t="s">
        <v>21</v>
      </c>
      <c r="C59" s="54" t="s">
        <v>278</v>
      </c>
      <c r="D59" s="55" t="s">
        <v>55</v>
      </c>
      <c r="E59" s="63"/>
      <c r="F59" s="57"/>
      <c r="G59" s="57"/>
      <c r="H59" s="57"/>
      <c r="I59" s="57"/>
      <c r="J59" s="57"/>
      <c r="K59" s="57"/>
      <c r="L59" s="57"/>
      <c r="M59" s="66"/>
      <c r="N59" s="67"/>
      <c r="O59" s="67"/>
    </row>
    <row r="60" spans="1:15" s="8" customFormat="1" x14ac:dyDescent="0.3">
      <c r="A60" s="52">
        <v>9304</v>
      </c>
      <c r="B60" s="53" t="s">
        <v>21</v>
      </c>
      <c r="C60" s="54" t="s">
        <v>279</v>
      </c>
      <c r="D60" s="55" t="s">
        <v>57</v>
      </c>
      <c r="E60" s="56"/>
      <c r="F60" s="57"/>
      <c r="G60" s="57"/>
      <c r="H60" s="57"/>
      <c r="I60" s="57"/>
      <c r="J60" s="57"/>
      <c r="K60" s="57"/>
      <c r="L60" s="57"/>
      <c r="M60" s="58"/>
      <c r="N60" s="59"/>
      <c r="O60" s="73"/>
    </row>
    <row r="61" spans="1:15" s="8" customFormat="1" ht="86.4" collapsed="1" x14ac:dyDescent="0.3">
      <c r="A61" s="52">
        <v>9369</v>
      </c>
      <c r="B61" s="53" t="s">
        <v>21</v>
      </c>
      <c r="C61" s="72" t="s">
        <v>326</v>
      </c>
      <c r="D61" s="75" t="s">
        <v>63</v>
      </c>
      <c r="E61" s="63" t="s">
        <v>36</v>
      </c>
      <c r="F61" s="57"/>
      <c r="G61" s="57"/>
      <c r="H61" s="57"/>
      <c r="I61" s="57"/>
      <c r="J61" s="57"/>
      <c r="K61" s="57"/>
      <c r="L61" s="57">
        <f>SUM(K62:K77)</f>
        <v>1376.3819199999998</v>
      </c>
      <c r="M61" s="58">
        <v>1376.3819199999998</v>
      </c>
      <c r="N61" s="59"/>
      <c r="O61" s="73">
        <f>+ROUND(M61*N61,2)</f>
        <v>0</v>
      </c>
    </row>
    <row r="62" spans="1:15" s="8" customFormat="1" x14ac:dyDescent="0.3">
      <c r="A62" s="52">
        <v>9370</v>
      </c>
      <c r="B62" s="53" t="s">
        <v>21</v>
      </c>
      <c r="C62" s="72"/>
      <c r="D62" s="76" t="s">
        <v>282</v>
      </c>
      <c r="E62" s="56"/>
      <c r="F62" s="57">
        <v>1</v>
      </c>
      <c r="G62" s="57">
        <v>51.564999999999998</v>
      </c>
      <c r="H62" s="57"/>
      <c r="I62" s="57">
        <v>3.1</v>
      </c>
      <c r="J62" s="57">
        <f>PRODUCT(F62:I62)</f>
        <v>159.85149999999999</v>
      </c>
      <c r="K62" s="57">
        <f>+J62</f>
        <v>159.85149999999999</v>
      </c>
      <c r="L62" s="57"/>
      <c r="M62" s="58"/>
      <c r="N62" s="59"/>
      <c r="O62" s="73"/>
    </row>
    <row r="63" spans="1:15" s="8" customFormat="1" x14ac:dyDescent="0.3">
      <c r="A63" s="52">
        <v>9371</v>
      </c>
      <c r="B63" s="53" t="s">
        <v>21</v>
      </c>
      <c r="C63" s="72"/>
      <c r="D63" s="76" t="s">
        <v>285</v>
      </c>
      <c r="E63" s="56"/>
      <c r="F63" s="57">
        <v>2</v>
      </c>
      <c r="G63" s="57">
        <v>18.475000000000001</v>
      </c>
      <c r="H63" s="57"/>
      <c r="I63" s="57">
        <v>4.0999999999999996</v>
      </c>
      <c r="J63" s="57">
        <f t="shared" ref="J63:J77" si="5">PRODUCT(F63:I63)</f>
        <v>151.495</v>
      </c>
      <c r="K63" s="57">
        <f t="shared" ref="K63:K72" si="6">+J63</f>
        <v>151.495</v>
      </c>
      <c r="L63" s="57"/>
      <c r="M63" s="58"/>
      <c r="N63" s="59"/>
      <c r="O63" s="73"/>
    </row>
    <row r="64" spans="1:15" s="8" customFormat="1" x14ac:dyDescent="0.3">
      <c r="A64" s="52">
        <v>9372</v>
      </c>
      <c r="B64" s="53" t="s">
        <v>21</v>
      </c>
      <c r="C64" s="72"/>
      <c r="D64" s="76" t="s">
        <v>286</v>
      </c>
      <c r="E64" s="56"/>
      <c r="F64" s="57">
        <v>1</v>
      </c>
      <c r="G64" s="57">
        <v>9.7379999999999995</v>
      </c>
      <c r="H64" s="57"/>
      <c r="I64" s="57">
        <v>4.0999999999999996</v>
      </c>
      <c r="J64" s="57">
        <f t="shared" si="5"/>
        <v>39.925799999999995</v>
      </c>
      <c r="K64" s="57">
        <f t="shared" si="6"/>
        <v>39.925799999999995</v>
      </c>
      <c r="L64" s="57"/>
      <c r="M64" s="58"/>
      <c r="N64" s="59"/>
      <c r="O64" s="73"/>
    </row>
    <row r="65" spans="1:15" s="8" customFormat="1" x14ac:dyDescent="0.3">
      <c r="A65" s="52">
        <v>9373</v>
      </c>
      <c r="B65" s="53" t="s">
        <v>21</v>
      </c>
      <c r="C65" s="72"/>
      <c r="D65" s="76" t="s">
        <v>287</v>
      </c>
      <c r="E65" s="56"/>
      <c r="F65" s="57">
        <v>1</v>
      </c>
      <c r="G65" s="57">
        <v>21.376999999999999</v>
      </c>
      <c r="H65" s="57"/>
      <c r="I65" s="57">
        <v>3.1</v>
      </c>
      <c r="J65" s="57">
        <f t="shared" si="5"/>
        <v>66.268699999999995</v>
      </c>
      <c r="K65" s="57">
        <f t="shared" si="6"/>
        <v>66.268699999999995</v>
      </c>
      <c r="L65" s="57"/>
      <c r="M65" s="58"/>
      <c r="N65" s="59"/>
      <c r="O65" s="73"/>
    </row>
    <row r="66" spans="1:15" s="8" customFormat="1" x14ac:dyDescent="0.3">
      <c r="A66" s="52">
        <v>9374</v>
      </c>
      <c r="B66" s="53" t="s">
        <v>21</v>
      </c>
      <c r="C66" s="72"/>
      <c r="D66" s="76" t="s">
        <v>288</v>
      </c>
      <c r="E66" s="56"/>
      <c r="F66" s="57">
        <v>2</v>
      </c>
      <c r="G66" s="57">
        <v>15.331</v>
      </c>
      <c r="H66" s="57"/>
      <c r="I66" s="57">
        <v>3.1</v>
      </c>
      <c r="J66" s="57">
        <f t="shared" si="5"/>
        <v>95.052199999999999</v>
      </c>
      <c r="K66" s="57">
        <f>+J66+J67</f>
        <v>98.152199999999993</v>
      </c>
      <c r="L66" s="57"/>
      <c r="M66" s="58"/>
      <c r="N66" s="59"/>
      <c r="O66" s="73"/>
    </row>
    <row r="67" spans="1:15" s="8" customFormat="1" x14ac:dyDescent="0.3">
      <c r="A67" s="52">
        <v>9375</v>
      </c>
      <c r="B67" s="53" t="s">
        <v>21</v>
      </c>
      <c r="C67" s="72"/>
      <c r="D67" s="76"/>
      <c r="E67" s="56"/>
      <c r="F67" s="57">
        <v>1</v>
      </c>
      <c r="G67" s="57">
        <v>1</v>
      </c>
      <c r="H67" s="57"/>
      <c r="I67" s="57">
        <v>3.1</v>
      </c>
      <c r="J67" s="57">
        <f t="shared" si="5"/>
        <v>3.1</v>
      </c>
      <c r="K67" s="57"/>
      <c r="L67" s="57"/>
      <c r="M67" s="58"/>
      <c r="N67" s="59"/>
      <c r="O67" s="73"/>
    </row>
    <row r="68" spans="1:15" s="8" customFormat="1" x14ac:dyDescent="0.3">
      <c r="A68" s="52">
        <v>9376</v>
      </c>
      <c r="B68" s="53" t="s">
        <v>21</v>
      </c>
      <c r="C68" s="72"/>
      <c r="D68" s="76" t="s">
        <v>289</v>
      </c>
      <c r="E68" s="56"/>
      <c r="F68" s="57">
        <v>1</v>
      </c>
      <c r="G68" s="57">
        <v>6.8479999999999999</v>
      </c>
      <c r="H68" s="57"/>
      <c r="I68" s="57">
        <v>4.9000000000000004</v>
      </c>
      <c r="J68" s="57">
        <f t="shared" si="5"/>
        <v>33.555199999999999</v>
      </c>
      <c r="K68" s="57">
        <f>+J68+J69</f>
        <v>104.73260000000001</v>
      </c>
      <c r="L68" s="57"/>
      <c r="M68" s="58"/>
      <c r="N68" s="59"/>
      <c r="O68" s="73"/>
    </row>
    <row r="69" spans="1:15" s="8" customFormat="1" x14ac:dyDescent="0.3">
      <c r="A69" s="52">
        <v>9377</v>
      </c>
      <c r="B69" s="53" t="s">
        <v>21</v>
      </c>
      <c r="C69" s="72"/>
      <c r="D69" s="76"/>
      <c r="E69" s="56"/>
      <c r="F69" s="57">
        <v>1</v>
      </c>
      <c r="G69" s="57">
        <v>14.526</v>
      </c>
      <c r="H69" s="57"/>
      <c r="I69" s="57">
        <v>4.9000000000000004</v>
      </c>
      <c r="J69" s="57">
        <f t="shared" si="5"/>
        <v>71.177400000000006</v>
      </c>
      <c r="K69" s="57"/>
      <c r="L69" s="57"/>
      <c r="M69" s="58"/>
      <c r="N69" s="59"/>
      <c r="O69" s="73"/>
    </row>
    <row r="70" spans="1:15" s="8" customFormat="1" x14ac:dyDescent="0.3">
      <c r="A70" s="52">
        <v>9378</v>
      </c>
      <c r="B70" s="53" t="s">
        <v>21</v>
      </c>
      <c r="C70" s="72"/>
      <c r="D70" s="76" t="s">
        <v>290</v>
      </c>
      <c r="E70" s="56"/>
      <c r="F70" s="57">
        <v>1</v>
      </c>
      <c r="G70" s="57">
        <v>10.872999999999999</v>
      </c>
      <c r="H70" s="57"/>
      <c r="I70" s="57">
        <v>4.9000000000000004</v>
      </c>
      <c r="J70" s="57">
        <f t="shared" si="5"/>
        <v>53.277700000000003</v>
      </c>
      <c r="K70" s="57">
        <f>+J70+J71</f>
        <v>156.73140000000001</v>
      </c>
      <c r="L70" s="57"/>
      <c r="M70" s="58"/>
      <c r="N70" s="59"/>
      <c r="O70" s="73"/>
    </row>
    <row r="71" spans="1:15" s="8" customFormat="1" x14ac:dyDescent="0.3">
      <c r="A71" s="52">
        <v>9379</v>
      </c>
      <c r="B71" s="53" t="s">
        <v>21</v>
      </c>
      <c r="C71" s="72"/>
      <c r="D71" s="76"/>
      <c r="E71" s="56"/>
      <c r="F71" s="57">
        <v>1</v>
      </c>
      <c r="G71" s="57">
        <v>21.113</v>
      </c>
      <c r="H71" s="57"/>
      <c r="I71" s="57">
        <v>4.9000000000000004</v>
      </c>
      <c r="J71" s="57">
        <f t="shared" si="5"/>
        <v>103.45370000000001</v>
      </c>
      <c r="K71" s="57"/>
      <c r="L71" s="57"/>
      <c r="M71" s="58"/>
      <c r="N71" s="59"/>
      <c r="O71" s="73"/>
    </row>
    <row r="72" spans="1:15" s="8" customFormat="1" x14ac:dyDescent="0.3">
      <c r="A72" s="52">
        <v>9380</v>
      </c>
      <c r="B72" s="53" t="s">
        <v>21</v>
      </c>
      <c r="C72" s="72"/>
      <c r="D72" s="76" t="s">
        <v>291</v>
      </c>
      <c r="E72" s="56"/>
      <c r="F72" s="57">
        <v>2</v>
      </c>
      <c r="G72" s="57">
        <v>6.4420000000000002</v>
      </c>
      <c r="H72" s="57"/>
      <c r="I72" s="57">
        <v>4.9000000000000004</v>
      </c>
      <c r="J72" s="57">
        <f t="shared" si="5"/>
        <v>63.131600000000006</v>
      </c>
      <c r="K72" s="57">
        <f t="shared" si="6"/>
        <v>63.131600000000006</v>
      </c>
      <c r="L72" s="57"/>
      <c r="M72" s="58"/>
      <c r="N72" s="59"/>
      <c r="O72" s="73"/>
    </row>
    <row r="73" spans="1:15" s="8" customFormat="1" x14ac:dyDescent="0.3">
      <c r="A73" s="52">
        <v>9381</v>
      </c>
      <c r="B73" s="53" t="s">
        <v>21</v>
      </c>
      <c r="C73" s="72"/>
      <c r="D73" s="76" t="s">
        <v>327</v>
      </c>
      <c r="E73" s="56"/>
      <c r="F73" s="57">
        <v>1</v>
      </c>
      <c r="G73" s="57">
        <v>11.787000000000001</v>
      </c>
      <c r="H73" s="57"/>
      <c r="I73" s="57">
        <v>3.1</v>
      </c>
      <c r="J73" s="57">
        <f t="shared" si="5"/>
        <v>36.539700000000003</v>
      </c>
      <c r="K73" s="57">
        <f>+J73+J74</f>
        <v>69.309799999999996</v>
      </c>
      <c r="L73" s="57"/>
      <c r="M73" s="58"/>
      <c r="N73" s="59"/>
      <c r="O73" s="73"/>
    </row>
    <row r="74" spans="1:15" s="8" customFormat="1" x14ac:dyDescent="0.3">
      <c r="A74" s="52">
        <v>9382</v>
      </c>
      <c r="B74" s="53" t="s">
        <v>21</v>
      </c>
      <c r="C74" s="72"/>
      <c r="D74" s="76"/>
      <c r="E74" s="56"/>
      <c r="F74" s="57">
        <v>1</v>
      </c>
      <c r="G74" s="57">
        <v>10.571</v>
      </c>
      <c r="H74" s="57"/>
      <c r="I74" s="57">
        <v>3.1</v>
      </c>
      <c r="J74" s="57">
        <f t="shared" si="5"/>
        <v>32.770099999999999</v>
      </c>
      <c r="K74" s="57"/>
      <c r="L74" s="57"/>
      <c r="M74" s="58"/>
      <c r="N74" s="59"/>
      <c r="O74" s="73"/>
    </row>
    <row r="75" spans="1:15" s="8" customFormat="1" x14ac:dyDescent="0.3">
      <c r="A75" s="52">
        <v>9383</v>
      </c>
      <c r="B75" s="53" t="s">
        <v>21</v>
      </c>
      <c r="C75" s="72"/>
      <c r="D75" s="74" t="s">
        <v>328</v>
      </c>
      <c r="E75" s="63"/>
      <c r="F75" s="57">
        <v>1</v>
      </c>
      <c r="G75" s="57">
        <v>78.962999999999994</v>
      </c>
      <c r="H75" s="57"/>
      <c r="I75" s="57">
        <v>2.82</v>
      </c>
      <c r="J75" s="57">
        <f t="shared" si="5"/>
        <v>222.67565999999997</v>
      </c>
      <c r="K75" s="57">
        <f>+J75+J76</f>
        <v>244.10765999999995</v>
      </c>
      <c r="L75" s="57"/>
      <c r="M75" s="66"/>
      <c r="N75" s="67"/>
      <c r="O75" s="67"/>
    </row>
    <row r="76" spans="1:15" s="8" customFormat="1" x14ac:dyDescent="0.3">
      <c r="A76" s="52">
        <v>9384</v>
      </c>
      <c r="B76" s="53" t="s">
        <v>21</v>
      </c>
      <c r="C76" s="72"/>
      <c r="D76" s="74"/>
      <c r="E76" s="63"/>
      <c r="F76" s="57">
        <v>2</v>
      </c>
      <c r="G76" s="57">
        <v>3.8</v>
      </c>
      <c r="H76" s="57"/>
      <c r="I76" s="57">
        <v>2.82</v>
      </c>
      <c r="J76" s="57">
        <f t="shared" si="5"/>
        <v>21.431999999999999</v>
      </c>
      <c r="K76" s="57"/>
      <c r="L76" s="57"/>
      <c r="M76" s="66"/>
      <c r="N76" s="67"/>
      <c r="O76" s="67"/>
    </row>
    <row r="77" spans="1:15" s="8" customFormat="1" x14ac:dyDescent="0.3">
      <c r="A77" s="52">
        <v>9385</v>
      </c>
      <c r="B77" s="53" t="s">
        <v>21</v>
      </c>
      <c r="C77" s="72"/>
      <c r="D77" s="74" t="s">
        <v>329</v>
      </c>
      <c r="E77" s="63"/>
      <c r="F77" s="57">
        <v>1</v>
      </c>
      <c r="G77" s="57">
        <v>78.962999999999994</v>
      </c>
      <c r="H77" s="57"/>
      <c r="I77" s="57">
        <v>2.82</v>
      </c>
      <c r="J77" s="57">
        <f t="shared" si="5"/>
        <v>222.67565999999997</v>
      </c>
      <c r="K77" s="57">
        <f>+J77</f>
        <v>222.67565999999997</v>
      </c>
      <c r="L77" s="57"/>
      <c r="M77" s="66"/>
      <c r="N77" s="67"/>
      <c r="O77" s="67"/>
    </row>
    <row r="78" spans="1:15" s="8" customFormat="1" x14ac:dyDescent="0.3">
      <c r="A78" s="52">
        <v>9410</v>
      </c>
      <c r="B78" s="53" t="s">
        <v>21</v>
      </c>
      <c r="C78" s="54" t="s">
        <v>346</v>
      </c>
      <c r="D78" s="55" t="s">
        <v>70</v>
      </c>
      <c r="E78" s="63"/>
      <c r="F78" s="57"/>
      <c r="G78" s="57"/>
      <c r="H78" s="57"/>
      <c r="I78" s="57"/>
      <c r="J78" s="57"/>
      <c r="K78" s="57"/>
      <c r="L78" s="57"/>
      <c r="M78" s="66"/>
      <c r="N78" s="67"/>
      <c r="O78" s="67"/>
    </row>
    <row r="79" spans="1:15" s="8" customFormat="1" ht="86.4" collapsed="1" x14ac:dyDescent="0.3">
      <c r="A79" s="52">
        <v>9411</v>
      </c>
      <c r="B79" s="53" t="s">
        <v>21</v>
      </c>
      <c r="C79" s="72" t="s">
        <v>347</v>
      </c>
      <c r="D79" s="75" t="s">
        <v>155</v>
      </c>
      <c r="E79" s="63" t="s">
        <v>36</v>
      </c>
      <c r="F79" s="57"/>
      <c r="G79" s="57"/>
      <c r="H79" s="57"/>
      <c r="I79" s="57"/>
      <c r="J79" s="57"/>
      <c r="K79" s="57"/>
      <c r="L79" s="57">
        <f>SUM(K80:K89)</f>
        <v>1225.9435000000001</v>
      </c>
      <c r="M79" s="58">
        <v>1225.9435000000001</v>
      </c>
      <c r="N79" s="59"/>
      <c r="O79" s="73">
        <f>+ROUND(M79*N79,2)</f>
        <v>0</v>
      </c>
    </row>
    <row r="80" spans="1:15" s="8" customFormat="1" x14ac:dyDescent="0.3">
      <c r="A80" s="52">
        <v>9412</v>
      </c>
      <c r="B80" s="53" t="s">
        <v>21</v>
      </c>
      <c r="C80" s="72"/>
      <c r="D80" s="76" t="s">
        <v>293</v>
      </c>
      <c r="E80" s="56"/>
      <c r="F80" s="57">
        <v>1</v>
      </c>
      <c r="G80" s="57">
        <v>403.42200000000003</v>
      </c>
      <c r="H80" s="57"/>
      <c r="I80" s="57"/>
      <c r="J80" s="57">
        <f t="shared" ref="J80:J89" si="7">PRODUCT(F80:I80)</f>
        <v>403.42200000000003</v>
      </c>
      <c r="K80" s="57">
        <f>+J80+J81</f>
        <v>586.94550000000004</v>
      </c>
      <c r="L80" s="57"/>
      <c r="M80" s="58"/>
      <c r="N80" s="59"/>
      <c r="O80" s="73"/>
    </row>
    <row r="81" spans="1:15" s="8" customFormat="1" x14ac:dyDescent="0.3">
      <c r="A81" s="52">
        <v>9413</v>
      </c>
      <c r="B81" s="53" t="s">
        <v>21</v>
      </c>
      <c r="C81" s="72"/>
      <c r="D81" s="76"/>
      <c r="E81" s="56"/>
      <c r="F81" s="57">
        <v>1</v>
      </c>
      <c r="G81" s="57">
        <v>122.349</v>
      </c>
      <c r="H81" s="57"/>
      <c r="I81" s="57">
        <v>1.5</v>
      </c>
      <c r="J81" s="57">
        <f t="shared" si="7"/>
        <v>183.52350000000001</v>
      </c>
      <c r="K81" s="57"/>
      <c r="L81" s="57"/>
      <c r="M81" s="58"/>
      <c r="N81" s="59"/>
      <c r="O81" s="73"/>
    </row>
    <row r="82" spans="1:15" s="8" customFormat="1" x14ac:dyDescent="0.3">
      <c r="A82" s="52">
        <v>9414</v>
      </c>
      <c r="B82" s="53" t="s">
        <v>21</v>
      </c>
      <c r="C82" s="72"/>
      <c r="D82" s="76" t="s">
        <v>348</v>
      </c>
      <c r="E82" s="56"/>
      <c r="F82" s="57">
        <v>1</v>
      </c>
      <c r="G82" s="57">
        <v>29.042000000000002</v>
      </c>
      <c r="H82" s="57"/>
      <c r="I82" s="57"/>
      <c r="J82" s="57">
        <f t="shared" si="7"/>
        <v>29.042000000000002</v>
      </c>
      <c r="K82" s="57">
        <f>+J82+J83</f>
        <v>66.206000000000003</v>
      </c>
      <c r="L82" s="57"/>
      <c r="M82" s="58"/>
      <c r="N82" s="59"/>
      <c r="O82" s="73"/>
    </row>
    <row r="83" spans="1:15" s="8" customFormat="1" x14ac:dyDescent="0.3">
      <c r="A83" s="52">
        <v>9415</v>
      </c>
      <c r="B83" s="53" t="s">
        <v>21</v>
      </c>
      <c r="C83" s="72"/>
      <c r="D83" s="76"/>
      <c r="E83" s="56"/>
      <c r="F83" s="57">
        <v>1</v>
      </c>
      <c r="G83" s="57">
        <v>24.776</v>
      </c>
      <c r="H83" s="57"/>
      <c r="I83" s="57">
        <v>1.5</v>
      </c>
      <c r="J83" s="57">
        <f t="shared" si="7"/>
        <v>37.164000000000001</v>
      </c>
      <c r="K83" s="57"/>
      <c r="L83" s="57"/>
      <c r="M83" s="58"/>
      <c r="N83" s="59"/>
      <c r="O83" s="73"/>
    </row>
    <row r="84" spans="1:15" s="8" customFormat="1" x14ac:dyDescent="0.3">
      <c r="A84" s="52">
        <v>9416</v>
      </c>
      <c r="B84" s="53" t="s">
        <v>21</v>
      </c>
      <c r="C84" s="72"/>
      <c r="D84" s="76" t="s">
        <v>349</v>
      </c>
      <c r="E84" s="56"/>
      <c r="F84" s="57">
        <v>1</v>
      </c>
      <c r="G84" s="57">
        <v>113.078</v>
      </c>
      <c r="H84" s="57"/>
      <c r="I84" s="57"/>
      <c r="J84" s="57">
        <f t="shared" si="7"/>
        <v>113.078</v>
      </c>
      <c r="K84" s="57">
        <f>+J84+J85</f>
        <v>208.80799999999999</v>
      </c>
      <c r="L84" s="57"/>
      <c r="M84" s="58"/>
      <c r="N84" s="59"/>
      <c r="O84" s="73"/>
    </row>
    <row r="85" spans="1:15" s="8" customFormat="1" x14ac:dyDescent="0.3">
      <c r="A85" s="52">
        <v>9417</v>
      </c>
      <c r="B85" s="53" t="s">
        <v>21</v>
      </c>
      <c r="C85" s="72"/>
      <c r="D85" s="76"/>
      <c r="E85" s="56"/>
      <c r="F85" s="57">
        <v>1</v>
      </c>
      <c r="G85" s="57">
        <v>63.82</v>
      </c>
      <c r="H85" s="57"/>
      <c r="I85" s="57">
        <v>1.5</v>
      </c>
      <c r="J85" s="57">
        <f t="shared" si="7"/>
        <v>95.73</v>
      </c>
      <c r="K85" s="57"/>
      <c r="L85" s="57"/>
      <c r="M85" s="58"/>
      <c r="N85" s="59"/>
      <c r="O85" s="73"/>
    </row>
    <row r="86" spans="1:15" s="8" customFormat="1" x14ac:dyDescent="0.3">
      <c r="A86" s="52">
        <v>9418</v>
      </c>
      <c r="B86" s="53" t="s">
        <v>21</v>
      </c>
      <c r="C86" s="72"/>
      <c r="D86" s="76" t="s">
        <v>350</v>
      </c>
      <c r="E86" s="56"/>
      <c r="F86" s="57">
        <v>1</v>
      </c>
      <c r="G86" s="57">
        <v>80.926000000000002</v>
      </c>
      <c r="H86" s="57"/>
      <c r="I86" s="57"/>
      <c r="J86" s="57">
        <f t="shared" si="7"/>
        <v>80.926000000000002</v>
      </c>
      <c r="K86" s="57">
        <f>+J86+J87</f>
        <v>150.01150000000001</v>
      </c>
      <c r="L86" s="57"/>
      <c r="M86" s="58"/>
      <c r="N86" s="59"/>
      <c r="O86" s="73"/>
    </row>
    <row r="87" spans="1:15" s="8" customFormat="1" x14ac:dyDescent="0.3">
      <c r="A87" s="52">
        <v>9419</v>
      </c>
      <c r="B87" s="53" t="s">
        <v>21</v>
      </c>
      <c r="C87" s="72"/>
      <c r="D87" s="76"/>
      <c r="E87" s="56"/>
      <c r="F87" s="57">
        <v>1</v>
      </c>
      <c r="G87" s="57">
        <v>46.057000000000002</v>
      </c>
      <c r="H87" s="57"/>
      <c r="I87" s="57">
        <v>1.5</v>
      </c>
      <c r="J87" s="57">
        <f t="shared" si="7"/>
        <v>69.085499999999996</v>
      </c>
      <c r="K87" s="57"/>
      <c r="L87" s="57"/>
      <c r="M87" s="58"/>
      <c r="N87" s="59"/>
      <c r="O87" s="73"/>
    </row>
    <row r="88" spans="1:15" s="8" customFormat="1" x14ac:dyDescent="0.3">
      <c r="A88" s="52">
        <v>9420</v>
      </c>
      <c r="B88" s="53" t="s">
        <v>21</v>
      </c>
      <c r="C88" s="72"/>
      <c r="D88" s="76" t="s">
        <v>351</v>
      </c>
      <c r="E88" s="56"/>
      <c r="F88" s="57">
        <v>1</v>
      </c>
      <c r="G88" s="57">
        <v>131.28200000000001</v>
      </c>
      <c r="H88" s="57"/>
      <c r="I88" s="57"/>
      <c r="J88" s="57">
        <f t="shared" si="7"/>
        <v>131.28200000000001</v>
      </c>
      <c r="K88" s="57">
        <f>+J88+J89</f>
        <v>213.97250000000003</v>
      </c>
      <c r="L88" s="57"/>
      <c r="M88" s="58"/>
      <c r="N88" s="59"/>
      <c r="O88" s="73"/>
    </row>
    <row r="89" spans="1:15" s="8" customFormat="1" x14ac:dyDescent="0.3">
      <c r="A89" s="52">
        <v>9421</v>
      </c>
      <c r="B89" s="53" t="s">
        <v>21</v>
      </c>
      <c r="C89" s="72"/>
      <c r="D89" s="76"/>
      <c r="E89" s="56"/>
      <c r="F89" s="57">
        <v>1</v>
      </c>
      <c r="G89" s="57">
        <v>55.127000000000002</v>
      </c>
      <c r="H89" s="57"/>
      <c r="I89" s="57">
        <v>1.5</v>
      </c>
      <c r="J89" s="57">
        <f t="shared" si="7"/>
        <v>82.6905</v>
      </c>
      <c r="K89" s="57"/>
      <c r="L89" s="57"/>
      <c r="M89" s="58"/>
      <c r="N89" s="59"/>
      <c r="O89" s="73"/>
    </row>
    <row r="90" spans="1:15" s="8" customFormat="1" ht="86.4" collapsed="1" x14ac:dyDescent="0.3">
      <c r="A90" s="52">
        <v>9432</v>
      </c>
      <c r="B90" s="53" t="s">
        <v>21</v>
      </c>
      <c r="C90" s="72" t="s">
        <v>367</v>
      </c>
      <c r="D90" s="75" t="s">
        <v>368</v>
      </c>
      <c r="E90" s="63" t="s">
        <v>36</v>
      </c>
      <c r="F90" s="57"/>
      <c r="G90" s="57"/>
      <c r="H90" s="57"/>
      <c r="I90" s="57"/>
      <c r="J90" s="57"/>
      <c r="K90" s="57"/>
      <c r="L90" s="57">
        <f>SUM(J91:J91)</f>
        <v>288.11799999999999</v>
      </c>
      <c r="M90" s="58">
        <v>288.11799999999999</v>
      </c>
      <c r="N90" s="59"/>
      <c r="O90" s="73">
        <f>+ROUND(M90*N90,2)</f>
        <v>0</v>
      </c>
    </row>
    <row r="91" spans="1:15" s="8" customFormat="1" x14ac:dyDescent="0.3">
      <c r="A91" s="52">
        <v>9433</v>
      </c>
      <c r="B91" s="53" t="s">
        <v>21</v>
      </c>
      <c r="C91" s="72"/>
      <c r="D91" s="76" t="s">
        <v>369</v>
      </c>
      <c r="E91" s="56"/>
      <c r="F91" s="57">
        <v>1</v>
      </c>
      <c r="G91" s="57">
        <v>288.11799999999999</v>
      </c>
      <c r="H91" s="57"/>
      <c r="I91" s="57"/>
      <c r="J91" s="57">
        <f t="shared" ref="J91" si="8">PRODUCT(F91:I91)</f>
        <v>288.11799999999999</v>
      </c>
      <c r="K91" s="57"/>
      <c r="L91" s="57"/>
      <c r="M91" s="58"/>
      <c r="N91" s="59"/>
      <c r="O91" s="73"/>
    </row>
    <row r="92" spans="1:15" s="8" customFormat="1" ht="86.4" collapsed="1" x14ac:dyDescent="0.3">
      <c r="A92" s="52">
        <v>9434</v>
      </c>
      <c r="B92" s="53" t="s">
        <v>21</v>
      </c>
      <c r="C92" s="72" t="s">
        <v>370</v>
      </c>
      <c r="D92" s="75" t="s">
        <v>371</v>
      </c>
      <c r="E92" s="63" t="s">
        <v>36</v>
      </c>
      <c r="F92" s="57"/>
      <c r="G92" s="57"/>
      <c r="H92" s="57"/>
      <c r="I92" s="57"/>
      <c r="J92" s="57"/>
      <c r="K92" s="57"/>
      <c r="L92" s="57">
        <f>SUM(J93:J97)</f>
        <v>214.363</v>
      </c>
      <c r="M92" s="58">
        <v>214.363</v>
      </c>
      <c r="N92" s="59"/>
      <c r="O92" s="73">
        <f>+ROUND(M92*N92,2)</f>
        <v>0</v>
      </c>
    </row>
    <row r="93" spans="1:15" s="8" customFormat="1" x14ac:dyDescent="0.3">
      <c r="A93" s="52">
        <v>9435</v>
      </c>
      <c r="B93" s="53" t="s">
        <v>21</v>
      </c>
      <c r="C93" s="72"/>
      <c r="D93" s="76" t="s">
        <v>293</v>
      </c>
      <c r="E93" s="56"/>
      <c r="F93" s="57">
        <v>1</v>
      </c>
      <c r="G93" s="57">
        <v>106.02800000000001</v>
      </c>
      <c r="H93" s="57"/>
      <c r="I93" s="57"/>
      <c r="J93" s="57">
        <f t="shared" ref="J93:J97" si="9">PRODUCT(F93:I93)</f>
        <v>106.02800000000001</v>
      </c>
      <c r="K93" s="57"/>
      <c r="L93" s="57"/>
      <c r="M93" s="58"/>
      <c r="N93" s="59"/>
      <c r="O93" s="73"/>
    </row>
    <row r="94" spans="1:15" s="8" customFormat="1" x14ac:dyDescent="0.3">
      <c r="A94" s="52">
        <v>9436</v>
      </c>
      <c r="B94" s="53" t="s">
        <v>21</v>
      </c>
      <c r="C94" s="72"/>
      <c r="D94" s="76" t="s">
        <v>372</v>
      </c>
      <c r="E94" s="56"/>
      <c r="F94" s="57">
        <v>1</v>
      </c>
      <c r="G94" s="57">
        <v>21.283999999999999</v>
      </c>
      <c r="H94" s="57"/>
      <c r="I94" s="57"/>
      <c r="J94" s="57">
        <f t="shared" si="9"/>
        <v>21.283999999999999</v>
      </c>
      <c r="K94" s="57"/>
      <c r="L94" s="57"/>
      <c r="M94" s="58"/>
      <c r="N94" s="59"/>
      <c r="O94" s="73"/>
    </row>
    <row r="95" spans="1:15" s="8" customFormat="1" x14ac:dyDescent="0.3">
      <c r="A95" s="52">
        <v>9437</v>
      </c>
      <c r="B95" s="53" t="s">
        <v>21</v>
      </c>
      <c r="C95" s="72"/>
      <c r="D95" s="76" t="s">
        <v>373</v>
      </c>
      <c r="E95" s="56"/>
      <c r="F95" s="57">
        <v>1</v>
      </c>
      <c r="G95" s="57">
        <f>43.143</f>
        <v>43.143000000000001</v>
      </c>
      <c r="H95" s="57"/>
      <c r="I95" s="57"/>
      <c r="J95" s="57">
        <f t="shared" si="9"/>
        <v>43.143000000000001</v>
      </c>
      <c r="K95" s="57"/>
      <c r="L95" s="57"/>
      <c r="M95" s="58"/>
      <c r="N95" s="59"/>
      <c r="O95" s="73"/>
    </row>
    <row r="96" spans="1:15" s="8" customFormat="1" x14ac:dyDescent="0.3">
      <c r="A96" s="52">
        <v>9438</v>
      </c>
      <c r="B96" s="53" t="s">
        <v>21</v>
      </c>
      <c r="C96" s="72"/>
      <c r="D96" s="76" t="s">
        <v>366</v>
      </c>
      <c r="E96" s="56"/>
      <c r="F96" s="57">
        <v>1</v>
      </c>
      <c r="G96" s="57">
        <v>12.374000000000001</v>
      </c>
      <c r="H96" s="57"/>
      <c r="I96" s="57"/>
      <c r="J96" s="57">
        <f t="shared" si="9"/>
        <v>12.374000000000001</v>
      </c>
      <c r="K96" s="57"/>
      <c r="L96" s="57"/>
      <c r="M96" s="58"/>
      <c r="N96" s="59"/>
      <c r="O96" s="73"/>
    </row>
    <row r="97" spans="1:15" s="8" customFormat="1" x14ac:dyDescent="0.3">
      <c r="A97" s="52">
        <v>9439</v>
      </c>
      <c r="B97" s="53" t="s">
        <v>21</v>
      </c>
      <c r="C97" s="72"/>
      <c r="D97" s="76" t="s">
        <v>374</v>
      </c>
      <c r="E97" s="56"/>
      <c r="F97" s="57">
        <v>1</v>
      </c>
      <c r="G97" s="57">
        <v>31.533999999999999</v>
      </c>
      <c r="H97" s="57"/>
      <c r="I97" s="57"/>
      <c r="J97" s="57">
        <f t="shared" si="9"/>
        <v>31.533999999999999</v>
      </c>
      <c r="K97" s="57"/>
      <c r="L97" s="57"/>
      <c r="M97" s="58"/>
      <c r="N97" s="59"/>
      <c r="O97" s="73"/>
    </row>
    <row r="98" spans="1:15" s="8" customFormat="1" x14ac:dyDescent="0.3">
      <c r="A98" s="52">
        <v>9446</v>
      </c>
      <c r="B98" s="53" t="s">
        <v>21</v>
      </c>
      <c r="C98" s="54" t="s">
        <v>382</v>
      </c>
      <c r="D98" s="55" t="s">
        <v>74</v>
      </c>
      <c r="E98" s="63"/>
      <c r="F98" s="57"/>
      <c r="G98" s="57"/>
      <c r="H98" s="57"/>
      <c r="I98" s="57"/>
      <c r="J98" s="57"/>
      <c r="K98" s="57"/>
      <c r="L98" s="57"/>
      <c r="M98" s="66"/>
      <c r="N98" s="67"/>
      <c r="O98" s="67"/>
    </row>
    <row r="99" spans="1:15" s="8" customFormat="1" ht="144" collapsed="1" x14ac:dyDescent="0.3">
      <c r="A99" s="52">
        <v>9471</v>
      </c>
      <c r="B99" s="53" t="s">
        <v>21</v>
      </c>
      <c r="C99" s="72" t="s">
        <v>403</v>
      </c>
      <c r="D99" s="75" t="s">
        <v>161</v>
      </c>
      <c r="E99" s="63" t="s">
        <v>36</v>
      </c>
      <c r="F99" s="57"/>
      <c r="G99" s="57"/>
      <c r="H99" s="57"/>
      <c r="I99" s="57"/>
      <c r="J99" s="57"/>
      <c r="K99" s="57"/>
      <c r="L99" s="57">
        <f>SUM(J100:J103)</f>
        <v>73.503</v>
      </c>
      <c r="M99" s="58">
        <v>73.503</v>
      </c>
      <c r="N99" s="59"/>
      <c r="O99" s="73">
        <f>+ROUND(M99*N99,2)</f>
        <v>0</v>
      </c>
    </row>
    <row r="100" spans="1:15" s="8" customFormat="1" x14ac:dyDescent="0.3">
      <c r="A100" s="52">
        <v>9472</v>
      </c>
      <c r="B100" s="53" t="s">
        <v>21</v>
      </c>
      <c r="C100" s="72"/>
      <c r="D100" s="76" t="s">
        <v>372</v>
      </c>
      <c r="E100" s="56"/>
      <c r="F100" s="57">
        <v>1</v>
      </c>
      <c r="G100" s="57">
        <v>11.074</v>
      </c>
      <c r="H100" s="57"/>
      <c r="I100" s="57"/>
      <c r="J100" s="57">
        <f t="shared" ref="J100:J103" si="10">PRODUCT(F100:I100)</f>
        <v>11.074</v>
      </c>
      <c r="K100" s="57"/>
      <c r="L100" s="57"/>
      <c r="M100" s="58"/>
      <c r="N100" s="59"/>
      <c r="O100" s="73"/>
    </row>
    <row r="101" spans="1:15" s="8" customFormat="1" x14ac:dyDescent="0.3">
      <c r="A101" s="52">
        <v>9473</v>
      </c>
      <c r="B101" s="53" t="s">
        <v>21</v>
      </c>
      <c r="C101" s="72"/>
      <c r="D101" s="76" t="s">
        <v>373</v>
      </c>
      <c r="E101" s="56"/>
      <c r="F101" s="57">
        <v>1</v>
      </c>
      <c r="G101" s="57">
        <v>18.244</v>
      </c>
      <c r="H101" s="57"/>
      <c r="I101" s="57"/>
      <c r="J101" s="57">
        <f t="shared" si="10"/>
        <v>18.244</v>
      </c>
      <c r="K101" s="57"/>
      <c r="L101" s="57"/>
      <c r="M101" s="58"/>
      <c r="N101" s="59"/>
      <c r="O101" s="73"/>
    </row>
    <row r="102" spans="1:15" s="8" customFormat="1" x14ac:dyDescent="0.3">
      <c r="A102" s="52">
        <v>9474</v>
      </c>
      <c r="B102" s="53" t="s">
        <v>21</v>
      </c>
      <c r="C102" s="72"/>
      <c r="D102" s="76" t="s">
        <v>366</v>
      </c>
      <c r="E102" s="56"/>
      <c r="F102" s="57">
        <v>1</v>
      </c>
      <c r="G102" s="57">
        <v>12.568</v>
      </c>
      <c r="H102" s="57"/>
      <c r="I102" s="57"/>
      <c r="J102" s="57">
        <f t="shared" si="10"/>
        <v>12.568</v>
      </c>
      <c r="K102" s="57"/>
      <c r="L102" s="57"/>
      <c r="M102" s="58"/>
      <c r="N102" s="59"/>
      <c r="O102" s="73"/>
    </row>
    <row r="103" spans="1:15" s="8" customFormat="1" x14ac:dyDescent="0.3">
      <c r="A103" s="52">
        <v>9475</v>
      </c>
      <c r="B103" s="53" t="s">
        <v>21</v>
      </c>
      <c r="C103" s="72"/>
      <c r="D103" s="76" t="s">
        <v>374</v>
      </c>
      <c r="E103" s="56"/>
      <c r="F103" s="57">
        <v>1</v>
      </c>
      <c r="G103" s="57">
        <v>31.617000000000001</v>
      </c>
      <c r="H103" s="57"/>
      <c r="I103" s="57"/>
      <c r="J103" s="57">
        <f t="shared" si="10"/>
        <v>31.617000000000001</v>
      </c>
      <c r="K103" s="57"/>
      <c r="L103" s="57"/>
      <c r="M103" s="58"/>
      <c r="N103" s="59"/>
      <c r="O103" s="73"/>
    </row>
    <row r="104" spans="1:15" s="8" customFormat="1" x14ac:dyDescent="0.3">
      <c r="A104" s="52">
        <v>9505</v>
      </c>
      <c r="B104" s="53" t="s">
        <v>21</v>
      </c>
      <c r="C104" s="54" t="s">
        <v>429</v>
      </c>
      <c r="D104" s="68" t="s">
        <v>430</v>
      </c>
      <c r="E104" s="69"/>
      <c r="F104" s="70"/>
      <c r="G104" s="70"/>
      <c r="H104" s="70"/>
      <c r="I104" s="70"/>
      <c r="J104" s="70"/>
      <c r="K104" s="70"/>
      <c r="L104" s="70"/>
      <c r="M104" s="66"/>
      <c r="N104" s="67"/>
      <c r="O104" s="67"/>
    </row>
    <row r="105" spans="1:15" s="8" customFormat="1" x14ac:dyDescent="0.3">
      <c r="A105" s="52">
        <v>9544</v>
      </c>
      <c r="B105" s="53" t="s">
        <v>21</v>
      </c>
      <c r="C105" s="54" t="s">
        <v>450</v>
      </c>
      <c r="D105" s="55" t="s">
        <v>55</v>
      </c>
      <c r="E105" s="63"/>
      <c r="F105" s="57"/>
      <c r="G105" s="57"/>
      <c r="H105" s="57"/>
      <c r="I105" s="57"/>
      <c r="J105" s="57"/>
      <c r="K105" s="57"/>
      <c r="L105" s="57"/>
      <c r="M105" s="66"/>
      <c r="N105" s="67"/>
      <c r="O105" s="67"/>
    </row>
    <row r="106" spans="1:15" s="8" customFormat="1" x14ac:dyDescent="0.3">
      <c r="A106" s="52">
        <v>9545</v>
      </c>
      <c r="B106" s="53" t="s">
        <v>21</v>
      </c>
      <c r="C106" s="54" t="s">
        <v>451</v>
      </c>
      <c r="D106" s="55" t="s">
        <v>57</v>
      </c>
      <c r="E106" s="56"/>
      <c r="F106" s="57"/>
      <c r="G106" s="57"/>
      <c r="H106" s="57"/>
      <c r="I106" s="57"/>
      <c r="J106" s="57"/>
      <c r="K106" s="57"/>
      <c r="L106" s="57"/>
      <c r="M106" s="58"/>
      <c r="N106" s="59"/>
      <c r="O106" s="73"/>
    </row>
    <row r="107" spans="1:15" s="8" customFormat="1" ht="86.4" collapsed="1" x14ac:dyDescent="0.3">
      <c r="A107" s="52">
        <v>9574</v>
      </c>
      <c r="B107" s="53" t="s">
        <v>21</v>
      </c>
      <c r="C107" s="72" t="s">
        <v>472</v>
      </c>
      <c r="D107" s="75" t="s">
        <v>63</v>
      </c>
      <c r="E107" s="56" t="s">
        <v>36</v>
      </c>
      <c r="F107" s="57"/>
      <c r="G107" s="57"/>
      <c r="H107" s="57"/>
      <c r="I107" s="57"/>
      <c r="J107" s="57"/>
      <c r="K107" s="57"/>
      <c r="L107" s="57">
        <f>SUM(K108:K119)</f>
        <v>1409.7937200000001</v>
      </c>
      <c r="M107" s="58">
        <v>1409.7940000000001</v>
      </c>
      <c r="N107" s="59"/>
      <c r="O107" s="73">
        <f>+ROUND(M107*N107,2)</f>
        <v>0</v>
      </c>
    </row>
    <row r="108" spans="1:15" s="8" customFormat="1" x14ac:dyDescent="0.3">
      <c r="A108" s="52">
        <v>9575</v>
      </c>
      <c r="B108" s="53"/>
      <c r="C108" s="72"/>
      <c r="D108" s="76" t="s">
        <v>473</v>
      </c>
      <c r="E108" s="56"/>
      <c r="F108" s="57">
        <v>1</v>
      </c>
      <c r="G108" s="57">
        <f>11.774+30.46+(0.8*48.318)</f>
        <v>80.888400000000004</v>
      </c>
      <c r="H108" s="57"/>
      <c r="I108" s="57">
        <v>3.8</v>
      </c>
      <c r="J108" s="57">
        <f t="shared" ref="J108:J119" si="11">PRODUCT(F108:I108)</f>
        <v>307.37592000000001</v>
      </c>
      <c r="K108" s="57">
        <f t="shared" ref="K108:K110" si="12">+J108</f>
        <v>307.37592000000001</v>
      </c>
      <c r="L108" s="57"/>
      <c r="M108" s="58"/>
      <c r="N108" s="59"/>
      <c r="O108" s="73"/>
    </row>
    <row r="109" spans="1:15" s="8" customFormat="1" x14ac:dyDescent="0.3">
      <c r="A109" s="52">
        <v>9576</v>
      </c>
      <c r="B109" s="53"/>
      <c r="C109" s="72"/>
      <c r="D109" s="76" t="s">
        <v>456</v>
      </c>
      <c r="E109" s="56"/>
      <c r="F109" s="57">
        <v>1</v>
      </c>
      <c r="G109" s="57">
        <v>36.85</v>
      </c>
      <c r="H109" s="57"/>
      <c r="I109" s="57">
        <v>3.8</v>
      </c>
      <c r="J109" s="57">
        <f t="shared" si="11"/>
        <v>140.03</v>
      </c>
      <c r="K109" s="57">
        <f t="shared" si="12"/>
        <v>140.03</v>
      </c>
      <c r="L109" s="57"/>
      <c r="M109" s="58"/>
      <c r="N109" s="59"/>
      <c r="O109" s="73"/>
    </row>
    <row r="110" spans="1:15" s="8" customFormat="1" x14ac:dyDescent="0.3">
      <c r="A110" s="52">
        <v>9577</v>
      </c>
      <c r="B110" s="53"/>
      <c r="C110" s="72"/>
      <c r="D110" s="76" t="s">
        <v>474</v>
      </c>
      <c r="E110" s="56"/>
      <c r="F110" s="57">
        <v>1</v>
      </c>
      <c r="G110" s="57">
        <v>64.608999999999995</v>
      </c>
      <c r="H110" s="57"/>
      <c r="I110" s="57">
        <v>3.8</v>
      </c>
      <c r="J110" s="57">
        <f t="shared" si="11"/>
        <v>245.51419999999996</v>
      </c>
      <c r="K110" s="57">
        <f t="shared" si="12"/>
        <v>245.51419999999996</v>
      </c>
      <c r="L110" s="57"/>
      <c r="M110" s="58"/>
      <c r="N110" s="59"/>
      <c r="O110" s="73"/>
    </row>
    <row r="111" spans="1:15" s="8" customFormat="1" x14ac:dyDescent="0.3">
      <c r="A111" s="52">
        <v>9578</v>
      </c>
      <c r="B111" s="53"/>
      <c r="C111" s="72"/>
      <c r="D111" s="76" t="s">
        <v>475</v>
      </c>
      <c r="E111" s="56"/>
      <c r="F111" s="57">
        <v>1</v>
      </c>
      <c r="G111" s="57">
        <v>25.379000000000001</v>
      </c>
      <c r="H111" s="57"/>
      <c r="I111" s="57">
        <v>3.8</v>
      </c>
      <c r="J111" s="57">
        <f t="shared" si="11"/>
        <v>96.440200000000004</v>
      </c>
      <c r="K111" s="57">
        <f>+J111</f>
        <v>96.440200000000004</v>
      </c>
      <c r="L111" s="57"/>
      <c r="M111" s="58"/>
      <c r="N111" s="59"/>
      <c r="O111" s="73"/>
    </row>
    <row r="112" spans="1:15" s="8" customFormat="1" x14ac:dyDescent="0.3">
      <c r="A112" s="52">
        <v>9579</v>
      </c>
      <c r="B112" s="53"/>
      <c r="C112" s="72"/>
      <c r="D112" s="76" t="s">
        <v>471</v>
      </c>
      <c r="E112" s="56"/>
      <c r="F112" s="57">
        <v>1</v>
      </c>
      <c r="G112" s="57">
        <v>12.332000000000001</v>
      </c>
      <c r="H112" s="57"/>
      <c r="I112" s="57">
        <v>3.8</v>
      </c>
      <c r="J112" s="57">
        <f t="shared" si="11"/>
        <v>46.861600000000003</v>
      </c>
      <c r="K112" s="57">
        <f>+J112+J113</f>
        <v>49.313600000000001</v>
      </c>
      <c r="L112" s="57"/>
      <c r="M112" s="58"/>
      <c r="N112" s="59"/>
      <c r="O112" s="73"/>
    </row>
    <row r="113" spans="1:15" s="8" customFormat="1" x14ac:dyDescent="0.3">
      <c r="A113" s="52">
        <v>9580</v>
      </c>
      <c r="B113" s="53"/>
      <c r="C113" s="72"/>
      <c r="D113" s="76"/>
      <c r="E113" s="56"/>
      <c r="F113" s="57"/>
      <c r="G113" s="57">
        <v>3.0649999999999999</v>
      </c>
      <c r="H113" s="57"/>
      <c r="I113" s="57">
        <v>0.8</v>
      </c>
      <c r="J113" s="57">
        <f t="shared" si="11"/>
        <v>2.452</v>
      </c>
      <c r="K113" s="57"/>
      <c r="L113" s="57"/>
      <c r="M113" s="58"/>
      <c r="N113" s="59"/>
      <c r="O113" s="73"/>
    </row>
    <row r="114" spans="1:15" s="8" customFormat="1" x14ac:dyDescent="0.3">
      <c r="A114" s="52">
        <v>9581</v>
      </c>
      <c r="B114" s="53"/>
      <c r="C114" s="72"/>
      <c r="D114" s="76" t="s">
        <v>463</v>
      </c>
      <c r="E114" s="56"/>
      <c r="F114" s="57">
        <v>1</v>
      </c>
      <c r="G114" s="57">
        <v>33.661999999999999</v>
      </c>
      <c r="H114" s="57"/>
      <c r="I114" s="57">
        <v>3.8</v>
      </c>
      <c r="J114" s="57">
        <f t="shared" si="11"/>
        <v>127.91559999999998</v>
      </c>
      <c r="K114" s="57">
        <f>+J114</f>
        <v>127.91559999999998</v>
      </c>
      <c r="L114" s="57"/>
      <c r="M114" s="58"/>
      <c r="N114" s="59"/>
      <c r="O114" s="73"/>
    </row>
    <row r="115" spans="1:15" s="8" customFormat="1" x14ac:dyDescent="0.3">
      <c r="A115" s="52">
        <v>9582</v>
      </c>
      <c r="B115" s="53"/>
      <c r="C115" s="72"/>
      <c r="D115" s="74" t="s">
        <v>439</v>
      </c>
      <c r="E115" s="56"/>
      <c r="F115" s="57">
        <v>1</v>
      </c>
      <c r="G115" s="57">
        <v>12.13</v>
      </c>
      <c r="H115" s="57"/>
      <c r="I115" s="57">
        <v>0.8</v>
      </c>
      <c r="J115" s="57">
        <f t="shared" si="11"/>
        <v>9.7040000000000006</v>
      </c>
      <c r="K115" s="57">
        <f t="shared" ref="K115:K119" si="13">+J115</f>
        <v>9.7040000000000006</v>
      </c>
      <c r="L115" s="57"/>
      <c r="M115" s="58"/>
      <c r="N115" s="59"/>
      <c r="O115" s="73"/>
    </row>
    <row r="116" spans="1:15" s="8" customFormat="1" x14ac:dyDescent="0.3">
      <c r="A116" s="52">
        <v>9583</v>
      </c>
      <c r="B116" s="53"/>
      <c r="C116" s="72"/>
      <c r="D116" s="74" t="s">
        <v>437</v>
      </c>
      <c r="E116" s="56"/>
      <c r="F116" s="57">
        <v>1</v>
      </c>
      <c r="G116" s="57">
        <v>21.795999999999999</v>
      </c>
      <c r="H116" s="57"/>
      <c r="I116" s="57">
        <v>3.8</v>
      </c>
      <c r="J116" s="57">
        <f t="shared" si="11"/>
        <v>82.824799999999996</v>
      </c>
      <c r="K116" s="57">
        <f t="shared" si="13"/>
        <v>82.824799999999996</v>
      </c>
      <c r="L116" s="57"/>
      <c r="M116" s="58"/>
      <c r="N116" s="59"/>
      <c r="O116" s="73"/>
    </row>
    <row r="117" spans="1:15" s="8" customFormat="1" x14ac:dyDescent="0.3">
      <c r="A117" s="52">
        <v>9584</v>
      </c>
      <c r="B117" s="53"/>
      <c r="C117" s="72"/>
      <c r="D117" s="74" t="s">
        <v>438</v>
      </c>
      <c r="E117" s="56"/>
      <c r="F117" s="57">
        <v>1</v>
      </c>
      <c r="G117" s="57">
        <v>1.1020000000000001</v>
      </c>
      <c r="H117" s="57"/>
      <c r="I117" s="57">
        <v>3.8</v>
      </c>
      <c r="J117" s="57">
        <f t="shared" si="11"/>
        <v>4.1875999999999998</v>
      </c>
      <c r="K117" s="57">
        <f t="shared" si="13"/>
        <v>4.1875999999999998</v>
      </c>
      <c r="L117" s="57"/>
      <c r="M117" s="58"/>
      <c r="N117" s="59"/>
      <c r="O117" s="73"/>
    </row>
    <row r="118" spans="1:15" s="8" customFormat="1" x14ac:dyDescent="0.3">
      <c r="A118" s="52">
        <v>9585</v>
      </c>
      <c r="B118" s="53"/>
      <c r="C118" s="72"/>
      <c r="D118" s="76" t="s">
        <v>453</v>
      </c>
      <c r="E118" s="56"/>
      <c r="F118" s="57">
        <v>1</v>
      </c>
      <c r="G118" s="57">
        <v>23.655999999999999</v>
      </c>
      <c r="H118" s="57"/>
      <c r="I118" s="57">
        <v>3.8</v>
      </c>
      <c r="J118" s="57">
        <f t="shared" si="11"/>
        <v>89.892799999999994</v>
      </c>
      <c r="K118" s="57">
        <f t="shared" si="13"/>
        <v>89.892799999999994</v>
      </c>
      <c r="L118" s="57"/>
      <c r="M118" s="58"/>
      <c r="N118" s="59"/>
      <c r="O118" s="73"/>
    </row>
    <row r="119" spans="1:15" s="8" customFormat="1" x14ac:dyDescent="0.3">
      <c r="A119" s="52">
        <v>9586</v>
      </c>
      <c r="B119" s="53"/>
      <c r="C119" s="72"/>
      <c r="D119" s="76" t="s">
        <v>454</v>
      </c>
      <c r="E119" s="63"/>
      <c r="F119" s="57">
        <v>1</v>
      </c>
      <c r="G119" s="57">
        <f>43.525+24</f>
        <v>67.525000000000006</v>
      </c>
      <c r="H119" s="57"/>
      <c r="I119" s="57">
        <v>3.8</v>
      </c>
      <c r="J119" s="57">
        <f t="shared" si="11"/>
        <v>256.59500000000003</v>
      </c>
      <c r="K119" s="57">
        <f t="shared" si="13"/>
        <v>256.59500000000003</v>
      </c>
      <c r="L119" s="57"/>
      <c r="M119" s="58"/>
      <c r="N119" s="59"/>
      <c r="O119" s="73"/>
    </row>
    <row r="120" spans="1:15" s="8" customFormat="1" x14ac:dyDescent="0.3">
      <c r="A120" s="52">
        <v>9596</v>
      </c>
      <c r="B120" s="53" t="s">
        <v>21</v>
      </c>
      <c r="C120" s="54" t="s">
        <v>484</v>
      </c>
      <c r="D120" s="55" t="s">
        <v>70</v>
      </c>
      <c r="E120" s="63"/>
      <c r="F120" s="57"/>
      <c r="G120" s="57"/>
      <c r="H120" s="57"/>
      <c r="I120" s="57"/>
      <c r="J120" s="57"/>
      <c r="K120" s="57"/>
      <c r="L120" s="57"/>
      <c r="M120" s="66"/>
      <c r="N120" s="67"/>
      <c r="O120" s="67"/>
    </row>
    <row r="121" spans="1:15" s="8" customFormat="1" ht="86.4" collapsed="1" x14ac:dyDescent="0.3">
      <c r="A121" s="52">
        <v>9608</v>
      </c>
      <c r="B121" s="53" t="s">
        <v>21</v>
      </c>
      <c r="C121" s="72" t="s">
        <v>494</v>
      </c>
      <c r="D121" s="75" t="s">
        <v>371</v>
      </c>
      <c r="E121" s="63" t="s">
        <v>36</v>
      </c>
      <c r="F121" s="57"/>
      <c r="G121" s="57"/>
      <c r="H121" s="57"/>
      <c r="I121" s="57"/>
      <c r="J121" s="57"/>
      <c r="K121" s="57"/>
      <c r="L121" s="57">
        <f>SUM(J122:J127)</f>
        <v>629.13200000000006</v>
      </c>
      <c r="M121" s="58">
        <v>629.13199999999995</v>
      </c>
      <c r="N121" s="59"/>
      <c r="O121" s="73">
        <f>+ROUND(M121*N121,2)</f>
        <v>0</v>
      </c>
    </row>
    <row r="122" spans="1:15" s="8" customFormat="1" x14ac:dyDescent="0.3">
      <c r="A122" s="52">
        <v>9609</v>
      </c>
      <c r="B122" s="53"/>
      <c r="C122" s="72"/>
      <c r="D122" s="76" t="s">
        <v>456</v>
      </c>
      <c r="E122" s="56"/>
      <c r="F122" s="57">
        <v>1</v>
      </c>
      <c r="G122" s="57">
        <v>45.716000000000001</v>
      </c>
      <c r="H122" s="57"/>
      <c r="I122" s="57"/>
      <c r="J122" s="57">
        <f t="shared" ref="J122:J127" si="14">PRODUCT(F122:I122)</f>
        <v>45.716000000000001</v>
      </c>
      <c r="K122" s="57"/>
      <c r="L122" s="57"/>
      <c r="M122" s="58"/>
      <c r="N122" s="59"/>
      <c r="O122" s="73"/>
    </row>
    <row r="123" spans="1:15" s="8" customFormat="1" x14ac:dyDescent="0.3">
      <c r="A123" s="52">
        <v>9610</v>
      </c>
      <c r="B123" s="53"/>
      <c r="C123" s="72"/>
      <c r="D123" s="76" t="s">
        <v>474</v>
      </c>
      <c r="E123" s="56"/>
      <c r="F123" s="57">
        <v>1</v>
      </c>
      <c r="G123" s="57">
        <v>119.172</v>
      </c>
      <c r="H123" s="57"/>
      <c r="I123" s="57"/>
      <c r="J123" s="57">
        <f t="shared" si="14"/>
        <v>119.172</v>
      </c>
      <c r="K123" s="57"/>
      <c r="L123" s="57"/>
      <c r="M123" s="58"/>
      <c r="N123" s="59"/>
      <c r="O123" s="73"/>
    </row>
    <row r="124" spans="1:15" s="8" customFormat="1" x14ac:dyDescent="0.3">
      <c r="A124" s="52">
        <v>9611</v>
      </c>
      <c r="B124" s="53"/>
      <c r="C124" s="72"/>
      <c r="D124" s="76" t="s">
        <v>486</v>
      </c>
      <c r="E124" s="56"/>
      <c r="F124" s="57">
        <v>1</v>
      </c>
      <c r="G124" s="57">
        <f>213.234+4.867</f>
        <v>218.101</v>
      </c>
      <c r="H124" s="57"/>
      <c r="I124" s="57"/>
      <c r="J124" s="57">
        <f t="shared" si="14"/>
        <v>218.101</v>
      </c>
      <c r="K124" s="57"/>
      <c r="L124" s="57"/>
      <c r="M124" s="58"/>
      <c r="N124" s="59"/>
      <c r="O124" s="73"/>
    </row>
    <row r="125" spans="1:15" s="8" customFormat="1" x14ac:dyDescent="0.3">
      <c r="A125" s="52">
        <v>9612</v>
      </c>
      <c r="B125" s="53"/>
      <c r="C125" s="72"/>
      <c r="D125" s="76" t="s">
        <v>487</v>
      </c>
      <c r="E125" s="56"/>
      <c r="F125" s="57">
        <v>1</v>
      </c>
      <c r="G125" s="57">
        <v>80.162999999999997</v>
      </c>
      <c r="H125" s="57"/>
      <c r="I125" s="57"/>
      <c r="J125" s="57">
        <f t="shared" si="14"/>
        <v>80.162999999999997</v>
      </c>
      <c r="K125" s="57"/>
      <c r="L125" s="57"/>
      <c r="M125" s="58"/>
      <c r="N125" s="59"/>
      <c r="O125" s="73"/>
    </row>
    <row r="126" spans="1:15" s="8" customFormat="1" ht="15.75" customHeight="1" x14ac:dyDescent="0.3">
      <c r="A126" s="52">
        <v>9613</v>
      </c>
      <c r="B126" s="53"/>
      <c r="C126" s="72"/>
      <c r="D126" s="76" t="s">
        <v>471</v>
      </c>
      <c r="E126" s="56"/>
      <c r="F126" s="57">
        <v>1</v>
      </c>
      <c r="G126" s="57">
        <f>23.432+9.021</f>
        <v>32.453000000000003</v>
      </c>
      <c r="H126" s="57"/>
      <c r="I126" s="57"/>
      <c r="J126" s="57">
        <f t="shared" si="14"/>
        <v>32.453000000000003</v>
      </c>
      <c r="K126" s="57"/>
      <c r="L126" s="57"/>
      <c r="M126" s="58"/>
      <c r="N126" s="59"/>
      <c r="O126" s="73"/>
    </row>
    <row r="127" spans="1:15" s="8" customFormat="1" ht="15.75" customHeight="1" x14ac:dyDescent="0.3">
      <c r="A127" s="52">
        <v>9614</v>
      </c>
      <c r="B127" s="53"/>
      <c r="C127" s="72"/>
      <c r="D127" s="74" t="s">
        <v>493</v>
      </c>
      <c r="E127" s="56"/>
      <c r="F127" s="57">
        <v>1</v>
      </c>
      <c r="G127" s="57">
        <v>133.52699999999999</v>
      </c>
      <c r="H127" s="57"/>
      <c r="I127" s="57"/>
      <c r="J127" s="57">
        <f t="shared" si="14"/>
        <v>133.52699999999999</v>
      </c>
      <c r="K127" s="57"/>
      <c r="L127" s="57"/>
      <c r="M127" s="58"/>
      <c r="N127" s="59"/>
      <c r="O127" s="73"/>
    </row>
    <row r="128" spans="1:15" s="8" customFormat="1" x14ac:dyDescent="0.3">
      <c r="A128" s="52">
        <v>9617</v>
      </c>
      <c r="B128" s="53" t="s">
        <v>21</v>
      </c>
      <c r="C128" s="54" t="s">
        <v>495</v>
      </c>
      <c r="D128" s="55" t="s">
        <v>74</v>
      </c>
      <c r="E128" s="63"/>
      <c r="F128" s="57"/>
      <c r="G128" s="57"/>
      <c r="H128" s="57"/>
      <c r="I128" s="57"/>
      <c r="J128" s="57"/>
      <c r="K128" s="57"/>
      <c r="L128" s="57"/>
      <c r="M128" s="66"/>
      <c r="N128" s="67"/>
      <c r="O128" s="67"/>
    </row>
    <row r="129" spans="1:15" s="8" customFormat="1" ht="144" collapsed="1" x14ac:dyDescent="0.3">
      <c r="A129" s="52">
        <v>9658</v>
      </c>
      <c r="B129" s="53" t="s">
        <v>21</v>
      </c>
      <c r="C129" s="72" t="s">
        <v>509</v>
      </c>
      <c r="D129" s="75" t="s">
        <v>161</v>
      </c>
      <c r="E129" s="63" t="s">
        <v>36</v>
      </c>
      <c r="F129" s="57"/>
      <c r="G129" s="57"/>
      <c r="H129" s="57"/>
      <c r="I129" s="57"/>
      <c r="J129" s="57"/>
      <c r="K129" s="57"/>
      <c r="L129" s="57">
        <f>SUM(J130:J135)</f>
        <v>245.13900000000001</v>
      </c>
      <c r="M129" s="58">
        <v>245.13900000000001</v>
      </c>
      <c r="N129" s="59"/>
      <c r="O129" s="73">
        <f>+ROUND(M129*N129,2)</f>
        <v>0</v>
      </c>
    </row>
    <row r="130" spans="1:15" s="8" customFormat="1" x14ac:dyDescent="0.3">
      <c r="A130" s="52">
        <v>9659</v>
      </c>
      <c r="B130" s="53"/>
      <c r="C130" s="72"/>
      <c r="D130" s="76" t="s">
        <v>456</v>
      </c>
      <c r="E130" s="56"/>
      <c r="F130" s="57">
        <v>1</v>
      </c>
      <c r="G130" s="57">
        <v>45.73</v>
      </c>
      <c r="H130" s="57"/>
      <c r="I130" s="57"/>
      <c r="J130" s="57">
        <f t="shared" ref="J130:J135" si="15">PRODUCT(F130:I130)</f>
        <v>45.73</v>
      </c>
      <c r="K130" s="57"/>
      <c r="L130" s="57"/>
      <c r="M130" s="58"/>
      <c r="N130" s="59"/>
      <c r="O130" s="73"/>
    </row>
    <row r="131" spans="1:15" s="8" customFormat="1" x14ac:dyDescent="0.3">
      <c r="A131" s="52">
        <v>9660</v>
      </c>
      <c r="B131" s="53"/>
      <c r="C131" s="72"/>
      <c r="D131" s="76" t="s">
        <v>474</v>
      </c>
      <c r="E131" s="56"/>
      <c r="F131" s="57">
        <v>1</v>
      </c>
      <c r="G131" s="57">
        <v>110.614</v>
      </c>
      <c r="H131" s="57"/>
      <c r="I131" s="57"/>
      <c r="J131" s="57">
        <f t="shared" si="15"/>
        <v>110.614</v>
      </c>
      <c r="K131" s="57"/>
      <c r="L131" s="57"/>
      <c r="M131" s="58"/>
      <c r="N131" s="59"/>
      <c r="O131" s="73"/>
    </row>
    <row r="132" spans="1:15" s="8" customFormat="1" x14ac:dyDescent="0.3">
      <c r="A132" s="52">
        <v>9661</v>
      </c>
      <c r="B132" s="53"/>
      <c r="C132" s="72"/>
      <c r="D132" s="76" t="s">
        <v>435</v>
      </c>
      <c r="E132" s="56"/>
      <c r="F132" s="57">
        <v>1</v>
      </c>
      <c r="G132" s="57">
        <v>9.0210000000000008</v>
      </c>
      <c r="H132" s="57"/>
      <c r="I132" s="57"/>
      <c r="J132" s="57">
        <f t="shared" si="15"/>
        <v>9.0210000000000008</v>
      </c>
      <c r="K132" s="57"/>
      <c r="L132" s="57"/>
      <c r="M132" s="58"/>
      <c r="N132" s="59"/>
      <c r="O132" s="73"/>
    </row>
    <row r="133" spans="1:15" s="8" customFormat="1" x14ac:dyDescent="0.3">
      <c r="A133" s="52">
        <v>9662</v>
      </c>
      <c r="B133" s="53"/>
      <c r="C133" s="72"/>
      <c r="D133" s="74" t="s">
        <v>497</v>
      </c>
      <c r="E133" s="56"/>
      <c r="F133" s="57">
        <v>1</v>
      </c>
      <c r="G133" s="57">
        <v>29.222000000000001</v>
      </c>
      <c r="H133" s="57"/>
      <c r="I133" s="57"/>
      <c r="J133" s="57">
        <f t="shared" si="15"/>
        <v>29.222000000000001</v>
      </c>
      <c r="K133" s="57"/>
      <c r="L133" s="57"/>
      <c r="M133" s="58"/>
      <c r="N133" s="59"/>
      <c r="O133" s="73"/>
    </row>
    <row r="134" spans="1:15" s="8" customFormat="1" x14ac:dyDescent="0.3">
      <c r="A134" s="52">
        <v>9663</v>
      </c>
      <c r="B134" s="53"/>
      <c r="C134" s="72"/>
      <c r="D134" s="76" t="s">
        <v>453</v>
      </c>
      <c r="E134" s="56"/>
      <c r="F134" s="57">
        <v>1</v>
      </c>
      <c r="G134" s="57">
        <v>16.099</v>
      </c>
      <c r="H134" s="57"/>
      <c r="I134" s="57"/>
      <c r="J134" s="57">
        <f t="shared" si="15"/>
        <v>16.099</v>
      </c>
      <c r="K134" s="57"/>
      <c r="L134" s="57"/>
      <c r="M134" s="58"/>
      <c r="N134" s="59"/>
      <c r="O134" s="73"/>
    </row>
    <row r="135" spans="1:15" s="8" customFormat="1" x14ac:dyDescent="0.3">
      <c r="A135" s="52">
        <v>9664</v>
      </c>
      <c r="B135" s="53"/>
      <c r="C135" s="72"/>
      <c r="D135" s="76" t="s">
        <v>454</v>
      </c>
      <c r="E135" s="56"/>
      <c r="F135" s="57">
        <v>1</v>
      </c>
      <c r="G135" s="57">
        <v>34.453000000000003</v>
      </c>
      <c r="H135" s="57"/>
      <c r="I135" s="57"/>
      <c r="J135" s="57">
        <f t="shared" si="15"/>
        <v>34.453000000000003</v>
      </c>
      <c r="K135" s="57"/>
      <c r="L135" s="57"/>
      <c r="M135" s="58"/>
      <c r="N135" s="59"/>
      <c r="O135" s="73"/>
    </row>
    <row r="136" spans="1:15" s="8" customFormat="1" x14ac:dyDescent="0.3">
      <c r="A136" s="52">
        <v>9713</v>
      </c>
      <c r="B136" s="53" t="s">
        <v>21</v>
      </c>
      <c r="C136" s="54" t="s">
        <v>560</v>
      </c>
      <c r="D136" s="68" t="s">
        <v>561</v>
      </c>
      <c r="E136" s="69"/>
      <c r="F136" s="70"/>
      <c r="G136" s="70"/>
      <c r="H136" s="70"/>
      <c r="I136" s="70"/>
      <c r="J136" s="70"/>
      <c r="K136" s="70"/>
      <c r="L136" s="70"/>
      <c r="M136" s="66"/>
      <c r="N136" s="67"/>
      <c r="O136" s="67"/>
    </row>
    <row r="137" spans="1:15" s="8" customFormat="1" x14ac:dyDescent="0.3">
      <c r="A137" s="52">
        <v>9724</v>
      </c>
      <c r="B137" s="53" t="s">
        <v>21</v>
      </c>
      <c r="C137" s="54" t="s">
        <v>569</v>
      </c>
      <c r="D137" s="55" t="s">
        <v>55</v>
      </c>
      <c r="E137" s="63"/>
      <c r="F137" s="57"/>
      <c r="G137" s="57"/>
      <c r="H137" s="57"/>
      <c r="I137" s="57"/>
      <c r="J137" s="57"/>
      <c r="K137" s="57"/>
      <c r="L137" s="57"/>
      <c r="M137" s="66"/>
      <c r="N137" s="67"/>
      <c r="O137" s="67"/>
    </row>
    <row r="138" spans="1:15" s="8" customFormat="1" x14ac:dyDescent="0.3">
      <c r="A138" s="52">
        <v>9725</v>
      </c>
      <c r="B138" s="53" t="s">
        <v>21</v>
      </c>
      <c r="C138" s="54" t="s">
        <v>570</v>
      </c>
      <c r="D138" s="55" t="s">
        <v>57</v>
      </c>
      <c r="E138" s="56"/>
      <c r="F138" s="57"/>
      <c r="G138" s="57"/>
      <c r="H138" s="57"/>
      <c r="I138" s="57"/>
      <c r="J138" s="57"/>
      <c r="K138" s="57"/>
      <c r="L138" s="57"/>
      <c r="M138" s="58"/>
      <c r="N138" s="59"/>
      <c r="O138" s="73"/>
    </row>
    <row r="139" spans="1:15" s="8" customFormat="1" x14ac:dyDescent="0.3">
      <c r="A139" s="52">
        <v>9730</v>
      </c>
      <c r="B139" s="53"/>
      <c r="C139" s="72"/>
      <c r="D139" s="76" t="s">
        <v>564</v>
      </c>
      <c r="E139" s="63"/>
      <c r="F139" s="57">
        <v>1</v>
      </c>
      <c r="G139" s="57">
        <f>5.64+1.45+3.03+4.93+4.93+3.04+6.07</f>
        <v>29.089999999999996</v>
      </c>
      <c r="H139" s="57"/>
      <c r="I139" s="57">
        <v>3</v>
      </c>
      <c r="J139" s="57">
        <f t="shared" ref="J139:J141" si="16">PRODUCT(F139:I139)</f>
        <v>87.269999999999982</v>
      </c>
      <c r="K139" s="57">
        <f>+J139</f>
        <v>87.269999999999982</v>
      </c>
      <c r="L139" s="57"/>
      <c r="M139" s="66"/>
      <c r="N139" s="67"/>
      <c r="O139" s="67"/>
    </row>
    <row r="140" spans="1:15" s="8" customFormat="1" x14ac:dyDescent="0.3">
      <c r="A140" s="52">
        <v>9731</v>
      </c>
      <c r="B140" s="53"/>
      <c r="C140" s="72"/>
      <c r="D140" s="76" t="s">
        <v>565</v>
      </c>
      <c r="E140" s="56"/>
      <c r="F140" s="57">
        <v>1</v>
      </c>
      <c r="G140" s="57">
        <v>5.46</v>
      </c>
      <c r="H140" s="57"/>
      <c r="I140" s="57">
        <v>3</v>
      </c>
      <c r="J140" s="57">
        <f t="shared" si="16"/>
        <v>16.38</v>
      </c>
      <c r="K140" s="57">
        <f>+J140+J141</f>
        <v>33.179999999999993</v>
      </c>
      <c r="L140" s="57"/>
      <c r="M140" s="58"/>
      <c r="N140" s="59"/>
      <c r="O140" s="73"/>
    </row>
    <row r="141" spans="1:15" s="8" customFormat="1" x14ac:dyDescent="0.3">
      <c r="A141" s="52">
        <v>9732</v>
      </c>
      <c r="B141" s="53"/>
      <c r="C141" s="72"/>
      <c r="D141" s="76"/>
      <c r="E141" s="56"/>
      <c r="F141" s="57">
        <v>2</v>
      </c>
      <c r="G141" s="57">
        <v>2.8</v>
      </c>
      <c r="H141" s="57"/>
      <c r="I141" s="57">
        <v>3</v>
      </c>
      <c r="J141" s="57">
        <f t="shared" si="16"/>
        <v>16.799999999999997</v>
      </c>
      <c r="K141" s="57"/>
      <c r="L141" s="57"/>
      <c r="M141" s="58"/>
      <c r="N141" s="59"/>
      <c r="O141" s="73"/>
    </row>
    <row r="142" spans="1:15" s="8" customFormat="1" ht="86.4" collapsed="1" x14ac:dyDescent="0.3">
      <c r="A142" s="52">
        <v>9735</v>
      </c>
      <c r="B142" s="53" t="s">
        <v>21</v>
      </c>
      <c r="C142" s="72" t="s">
        <v>575</v>
      </c>
      <c r="D142" s="75" t="s">
        <v>63</v>
      </c>
      <c r="E142" s="56" t="s">
        <v>36</v>
      </c>
      <c r="F142" s="57"/>
      <c r="G142" s="57"/>
      <c r="H142" s="57"/>
      <c r="I142" s="57"/>
      <c r="J142" s="57"/>
      <c r="K142" s="57"/>
      <c r="L142" s="57">
        <f>SUM(J143:J144)</f>
        <v>69.64500000000001</v>
      </c>
      <c r="M142" s="58">
        <v>69.64500000000001</v>
      </c>
      <c r="N142" s="59"/>
      <c r="O142" s="73">
        <f>+ROUND(M142*N142,2)</f>
        <v>0</v>
      </c>
    </row>
    <row r="143" spans="1:15" s="8" customFormat="1" x14ac:dyDescent="0.3">
      <c r="A143" s="52">
        <v>9736</v>
      </c>
      <c r="B143" s="53"/>
      <c r="C143" s="72"/>
      <c r="D143" s="76" t="s">
        <v>564</v>
      </c>
      <c r="E143" s="56"/>
      <c r="F143" s="57">
        <v>1</v>
      </c>
      <c r="G143" s="57">
        <f>2.304+3.039+16.35</f>
        <v>21.693000000000001</v>
      </c>
      <c r="H143" s="57"/>
      <c r="I143" s="57">
        <v>3</v>
      </c>
      <c r="J143" s="57">
        <f t="shared" ref="J143:J144" si="17">PRODUCT(F143:I143)</f>
        <v>65.079000000000008</v>
      </c>
      <c r="K143" s="57"/>
      <c r="L143" s="57"/>
      <c r="M143" s="58"/>
      <c r="N143" s="59"/>
      <c r="O143" s="73"/>
    </row>
    <row r="144" spans="1:15" s="8" customFormat="1" x14ac:dyDescent="0.3">
      <c r="A144" s="52">
        <v>9737</v>
      </c>
      <c r="B144" s="53"/>
      <c r="C144" s="72"/>
      <c r="D144" s="76" t="s">
        <v>565</v>
      </c>
      <c r="E144" s="56"/>
      <c r="F144" s="57">
        <v>1</v>
      </c>
      <c r="G144" s="57">
        <v>1.522</v>
      </c>
      <c r="H144" s="57"/>
      <c r="I144" s="57">
        <v>3</v>
      </c>
      <c r="J144" s="57">
        <f t="shared" si="17"/>
        <v>4.5659999999999998</v>
      </c>
      <c r="K144" s="57"/>
      <c r="L144" s="57"/>
      <c r="M144" s="58"/>
      <c r="N144" s="59"/>
      <c r="O144" s="73"/>
    </row>
    <row r="145" spans="1:15" s="8" customFormat="1" x14ac:dyDescent="0.3">
      <c r="A145" s="52">
        <v>9738</v>
      </c>
      <c r="B145" s="53" t="s">
        <v>21</v>
      </c>
      <c r="C145" s="54" t="s">
        <v>576</v>
      </c>
      <c r="D145" s="55" t="s">
        <v>70</v>
      </c>
      <c r="E145" s="63"/>
      <c r="F145" s="57"/>
      <c r="G145" s="57"/>
      <c r="H145" s="57"/>
      <c r="I145" s="57"/>
      <c r="J145" s="57"/>
      <c r="K145" s="57"/>
      <c r="L145" s="57"/>
      <c r="M145" s="66"/>
      <c r="N145" s="67"/>
      <c r="O145" s="67"/>
    </row>
    <row r="146" spans="1:15" s="8" customFormat="1" ht="86.4" collapsed="1" x14ac:dyDescent="0.3">
      <c r="A146" s="52">
        <v>9741</v>
      </c>
      <c r="B146" s="53" t="s">
        <v>21</v>
      </c>
      <c r="C146" s="72" t="s">
        <v>579</v>
      </c>
      <c r="D146" s="75" t="s">
        <v>371</v>
      </c>
      <c r="E146" s="63" t="s">
        <v>36</v>
      </c>
      <c r="F146" s="57"/>
      <c r="G146" s="57"/>
      <c r="H146" s="57"/>
      <c r="I146" s="57"/>
      <c r="J146" s="57"/>
      <c r="K146" s="57"/>
      <c r="L146" s="57">
        <f>SUM(J147:J148)</f>
        <v>39.885999999999996</v>
      </c>
      <c r="M146" s="58">
        <v>39.886000000000003</v>
      </c>
      <c r="N146" s="59"/>
      <c r="O146" s="73">
        <f>+ROUND(M146*N146,2)</f>
        <v>0</v>
      </c>
    </row>
    <row r="147" spans="1:15" s="8" customFormat="1" x14ac:dyDescent="0.3">
      <c r="A147" s="52">
        <v>9742</v>
      </c>
      <c r="B147" s="53"/>
      <c r="C147" s="72"/>
      <c r="D147" s="76" t="s">
        <v>564</v>
      </c>
      <c r="E147" s="56"/>
      <c r="F147" s="57">
        <v>1</v>
      </c>
      <c r="G147" s="57">
        <v>21.971</v>
      </c>
      <c r="H147" s="57"/>
      <c r="I147" s="57"/>
      <c r="J147" s="57">
        <f t="shared" ref="J147:J148" si="18">PRODUCT(F147:I147)</f>
        <v>21.971</v>
      </c>
      <c r="K147" s="57"/>
      <c r="L147" s="57"/>
      <c r="M147" s="58"/>
      <c r="N147" s="59"/>
      <c r="O147" s="73"/>
    </row>
    <row r="148" spans="1:15" s="8" customFormat="1" x14ac:dyDescent="0.3">
      <c r="A148" s="52">
        <v>9743</v>
      </c>
      <c r="B148" s="53"/>
      <c r="C148" s="72"/>
      <c r="D148" s="76" t="s">
        <v>565</v>
      </c>
      <c r="E148" s="56"/>
      <c r="F148" s="57">
        <v>1</v>
      </c>
      <c r="G148" s="57">
        <v>17.914999999999999</v>
      </c>
      <c r="H148" s="57"/>
      <c r="I148" s="57"/>
      <c r="J148" s="57">
        <f t="shared" si="18"/>
        <v>17.914999999999999</v>
      </c>
      <c r="K148" s="57"/>
      <c r="L148" s="57"/>
      <c r="M148" s="58"/>
      <c r="N148" s="59"/>
      <c r="O148" s="73"/>
    </row>
    <row r="149" spans="1:15" s="8" customFormat="1" x14ac:dyDescent="0.3">
      <c r="A149" s="52">
        <v>9744</v>
      </c>
      <c r="B149" s="53" t="s">
        <v>21</v>
      </c>
      <c r="C149" s="54" t="s">
        <v>580</v>
      </c>
      <c r="D149" s="55" t="s">
        <v>74</v>
      </c>
      <c r="E149" s="63"/>
      <c r="F149" s="57"/>
      <c r="G149" s="57"/>
      <c r="H149" s="57"/>
      <c r="I149" s="57"/>
      <c r="J149" s="57"/>
      <c r="K149" s="57"/>
      <c r="L149" s="57"/>
      <c r="M149" s="66"/>
      <c r="N149" s="67"/>
      <c r="O149" s="67"/>
    </row>
    <row r="150" spans="1:15" s="8" customFormat="1" ht="144" collapsed="1" x14ac:dyDescent="0.3">
      <c r="A150" s="52">
        <v>9749</v>
      </c>
      <c r="B150" s="53" t="s">
        <v>21</v>
      </c>
      <c r="C150" s="72" t="s">
        <v>584</v>
      </c>
      <c r="D150" s="75" t="s">
        <v>161</v>
      </c>
      <c r="E150" s="63" t="s">
        <v>36</v>
      </c>
      <c r="F150" s="57"/>
      <c r="G150" s="57"/>
      <c r="H150" s="57"/>
      <c r="I150" s="57"/>
      <c r="J150" s="57"/>
      <c r="K150" s="57"/>
      <c r="L150" s="57">
        <f>+J151</f>
        <v>21.971</v>
      </c>
      <c r="M150" s="58">
        <v>21.971</v>
      </c>
      <c r="N150" s="59"/>
      <c r="O150" s="73">
        <f>+ROUND(M150*N150,2)</f>
        <v>0</v>
      </c>
    </row>
    <row r="151" spans="1:15" s="8" customFormat="1" x14ac:dyDescent="0.3">
      <c r="A151" s="52">
        <v>9750</v>
      </c>
      <c r="B151" s="53"/>
      <c r="C151" s="72"/>
      <c r="D151" s="76" t="s">
        <v>564</v>
      </c>
      <c r="E151" s="56"/>
      <c r="F151" s="57">
        <v>1</v>
      </c>
      <c r="G151" s="57">
        <v>21.971</v>
      </c>
      <c r="H151" s="57"/>
      <c r="I151" s="57"/>
      <c r="J151" s="57">
        <f t="shared" ref="J151" si="19">PRODUCT(F151:I151)</f>
        <v>21.971</v>
      </c>
      <c r="K151" s="57"/>
      <c r="L151" s="57"/>
      <c r="M151" s="58"/>
      <c r="N151" s="59"/>
      <c r="O151" s="73"/>
    </row>
    <row r="152" spans="1:15" s="8" customFormat="1" x14ac:dyDescent="0.3">
      <c r="A152" s="52">
        <v>9759</v>
      </c>
      <c r="B152" s="53" t="s">
        <v>21</v>
      </c>
      <c r="C152" s="54" t="s">
        <v>592</v>
      </c>
      <c r="D152" s="68" t="s">
        <v>593</v>
      </c>
      <c r="E152" s="69"/>
      <c r="F152" s="70"/>
      <c r="G152" s="70"/>
      <c r="H152" s="70"/>
      <c r="I152" s="70"/>
      <c r="J152" s="70"/>
      <c r="K152" s="70"/>
      <c r="L152" s="70"/>
      <c r="M152" s="66"/>
      <c r="N152" s="67"/>
      <c r="O152" s="67"/>
    </row>
    <row r="153" spans="1:15" s="8" customFormat="1" x14ac:dyDescent="0.3">
      <c r="A153" s="52">
        <v>9816</v>
      </c>
      <c r="B153" s="53" t="s">
        <v>21</v>
      </c>
      <c r="C153" s="54" t="s">
        <v>636</v>
      </c>
      <c r="D153" s="55" t="s">
        <v>55</v>
      </c>
      <c r="E153" s="63"/>
      <c r="F153" s="57"/>
      <c r="G153" s="57"/>
      <c r="H153" s="57"/>
      <c r="I153" s="57"/>
      <c r="J153" s="57"/>
      <c r="K153" s="57"/>
      <c r="L153" s="57"/>
      <c r="M153" s="66"/>
      <c r="N153" s="67"/>
      <c r="O153" s="67"/>
    </row>
    <row r="154" spans="1:15" s="8" customFormat="1" x14ac:dyDescent="0.3">
      <c r="A154" s="52">
        <v>9832</v>
      </c>
      <c r="B154" s="53" t="s">
        <v>21</v>
      </c>
      <c r="C154" s="54" t="s">
        <v>645</v>
      </c>
      <c r="D154" s="55" t="s">
        <v>646</v>
      </c>
      <c r="E154" s="56"/>
      <c r="F154" s="57"/>
      <c r="G154" s="57"/>
      <c r="H154" s="57"/>
      <c r="I154" s="57"/>
      <c r="J154" s="57"/>
      <c r="K154" s="57"/>
      <c r="L154" s="57"/>
      <c r="M154" s="58"/>
      <c r="N154" s="59"/>
      <c r="O154" s="73"/>
    </row>
    <row r="155" spans="1:15" s="8" customFormat="1" ht="86.4" x14ac:dyDescent="0.3">
      <c r="A155" s="52">
        <v>9844</v>
      </c>
      <c r="B155" s="53" t="s">
        <v>21</v>
      </c>
      <c r="C155" s="72" t="s">
        <v>656</v>
      </c>
      <c r="D155" s="75" t="s">
        <v>63</v>
      </c>
      <c r="E155" s="56" t="s">
        <v>36</v>
      </c>
      <c r="F155" s="57"/>
      <c r="G155" s="57"/>
      <c r="H155" s="57"/>
      <c r="I155" s="57"/>
      <c r="J155" s="57"/>
      <c r="K155" s="57"/>
      <c r="L155" s="57">
        <f>SUM(K156:K184)</f>
        <v>1713.8907499999998</v>
      </c>
      <c r="M155" s="58">
        <v>1713.8910000000001</v>
      </c>
      <c r="N155" s="59"/>
      <c r="O155" s="73">
        <f>+ROUND(M155*N155,2)</f>
        <v>0</v>
      </c>
    </row>
    <row r="156" spans="1:15" s="8" customFormat="1" x14ac:dyDescent="0.3">
      <c r="A156" s="52">
        <v>9845</v>
      </c>
      <c r="B156" s="53"/>
      <c r="C156" s="72"/>
      <c r="D156" s="74" t="s">
        <v>657</v>
      </c>
      <c r="E156" s="56"/>
      <c r="F156" s="57">
        <v>1</v>
      </c>
      <c r="G156" s="57">
        <v>6.1589999999999998</v>
      </c>
      <c r="H156" s="57"/>
      <c r="I156" s="57">
        <v>3.45</v>
      </c>
      <c r="J156" s="57"/>
      <c r="K156" s="57">
        <f>PRODUCT(F156:I156)</f>
        <v>21.248550000000002</v>
      </c>
      <c r="L156" s="57"/>
      <c r="M156" s="58"/>
      <c r="N156" s="59"/>
      <c r="O156" s="73"/>
    </row>
    <row r="157" spans="1:15" s="8" customFormat="1" x14ac:dyDescent="0.3">
      <c r="A157" s="52">
        <v>9846</v>
      </c>
      <c r="B157" s="53"/>
      <c r="C157" s="72"/>
      <c r="D157" s="74" t="s">
        <v>597</v>
      </c>
      <c r="E157" s="56"/>
      <c r="F157" s="57">
        <v>1</v>
      </c>
      <c r="G157" s="57">
        <v>8.6170000000000009</v>
      </c>
      <c r="H157" s="57"/>
      <c r="I157" s="57">
        <v>3.45</v>
      </c>
      <c r="J157" s="57"/>
      <c r="K157" s="57">
        <f>PRODUCT(F157:I157)</f>
        <v>29.728650000000005</v>
      </c>
      <c r="L157" s="57"/>
      <c r="M157" s="58"/>
      <c r="N157" s="59"/>
      <c r="O157" s="73"/>
    </row>
    <row r="158" spans="1:15" s="8" customFormat="1" x14ac:dyDescent="0.3">
      <c r="A158" s="52">
        <v>9847</v>
      </c>
      <c r="B158" s="53"/>
      <c r="C158" s="72"/>
      <c r="D158" s="74" t="s">
        <v>598</v>
      </c>
      <c r="E158" s="56"/>
      <c r="F158" s="57">
        <v>1</v>
      </c>
      <c r="G158" s="57">
        <v>13.093</v>
      </c>
      <c r="H158" s="57"/>
      <c r="I158" s="57">
        <v>3.45</v>
      </c>
      <c r="J158" s="57"/>
      <c r="K158" s="57">
        <f t="shared" ref="K158:K163" si="20">PRODUCT(F158:I158)</f>
        <v>45.170850000000002</v>
      </c>
      <c r="L158" s="57"/>
      <c r="M158" s="58"/>
      <c r="N158" s="59"/>
      <c r="O158" s="73"/>
    </row>
    <row r="159" spans="1:15" s="8" customFormat="1" x14ac:dyDescent="0.3">
      <c r="A159" s="52">
        <v>9848</v>
      </c>
      <c r="B159" s="53"/>
      <c r="C159" s="72"/>
      <c r="D159" s="74" t="s">
        <v>599</v>
      </c>
      <c r="E159" s="56"/>
      <c r="F159" s="57">
        <v>1</v>
      </c>
      <c r="G159" s="57">
        <v>36.631</v>
      </c>
      <c r="H159" s="57"/>
      <c r="I159" s="57">
        <v>3.45</v>
      </c>
      <c r="J159" s="57"/>
      <c r="K159" s="57">
        <f t="shared" si="20"/>
        <v>126.37695000000001</v>
      </c>
      <c r="L159" s="57"/>
      <c r="M159" s="58"/>
      <c r="N159" s="59"/>
      <c r="O159" s="73"/>
    </row>
    <row r="160" spans="1:15" s="8" customFormat="1" x14ac:dyDescent="0.3">
      <c r="A160" s="52">
        <v>9849</v>
      </c>
      <c r="B160" s="53"/>
      <c r="C160" s="72"/>
      <c r="D160" s="74" t="s">
        <v>600</v>
      </c>
      <c r="E160" s="56"/>
      <c r="F160" s="57">
        <v>1</v>
      </c>
      <c r="G160" s="57">
        <v>46.146000000000001</v>
      </c>
      <c r="H160" s="57"/>
      <c r="I160" s="57">
        <v>3.45</v>
      </c>
      <c r="J160" s="57"/>
      <c r="K160" s="57">
        <f t="shared" si="20"/>
        <v>159.2037</v>
      </c>
      <c r="L160" s="57"/>
      <c r="M160" s="58"/>
      <c r="N160" s="59"/>
      <c r="O160" s="73"/>
    </row>
    <row r="161" spans="1:15" s="8" customFormat="1" x14ac:dyDescent="0.3">
      <c r="A161" s="52">
        <v>9850</v>
      </c>
      <c r="B161" s="53"/>
      <c r="C161" s="72"/>
      <c r="D161" s="74" t="s">
        <v>601</v>
      </c>
      <c r="E161" s="56"/>
      <c r="F161" s="57">
        <v>1</v>
      </c>
      <c r="G161" s="57">
        <v>36.110999999999997</v>
      </c>
      <c r="H161" s="57"/>
      <c r="I161" s="57">
        <v>3.45</v>
      </c>
      <c r="J161" s="57"/>
      <c r="K161" s="57">
        <f t="shared" si="20"/>
        <v>124.58295</v>
      </c>
      <c r="L161" s="57"/>
      <c r="M161" s="58"/>
      <c r="N161" s="59"/>
      <c r="O161" s="73"/>
    </row>
    <row r="162" spans="1:15" s="8" customFormat="1" x14ac:dyDescent="0.3">
      <c r="A162" s="52">
        <v>9851</v>
      </c>
      <c r="B162" s="53"/>
      <c r="C162" s="72"/>
      <c r="D162" s="74" t="s">
        <v>606</v>
      </c>
      <c r="E162" s="56"/>
      <c r="F162" s="57">
        <v>1</v>
      </c>
      <c r="G162" s="57">
        <v>28.86</v>
      </c>
      <c r="H162" s="57"/>
      <c r="I162" s="57">
        <v>3.45</v>
      </c>
      <c r="J162" s="57"/>
      <c r="K162" s="57">
        <f t="shared" si="20"/>
        <v>99.567000000000007</v>
      </c>
      <c r="L162" s="57"/>
      <c r="M162" s="58"/>
      <c r="N162" s="59"/>
      <c r="O162" s="73"/>
    </row>
    <row r="163" spans="1:15" s="8" customFormat="1" x14ac:dyDescent="0.3">
      <c r="A163" s="52">
        <v>9852</v>
      </c>
      <c r="B163" s="53"/>
      <c r="C163" s="72"/>
      <c r="D163" s="74" t="s">
        <v>607</v>
      </c>
      <c r="E163" s="56"/>
      <c r="F163" s="57">
        <v>1</v>
      </c>
      <c r="G163" s="57">
        <v>8.9260000000000002</v>
      </c>
      <c r="H163" s="57"/>
      <c r="I163" s="57">
        <v>3.45</v>
      </c>
      <c r="J163" s="57"/>
      <c r="K163" s="57">
        <f t="shared" si="20"/>
        <v>30.794700000000002</v>
      </c>
      <c r="L163" s="57"/>
      <c r="M163" s="58"/>
      <c r="N163" s="59"/>
      <c r="O163" s="73"/>
    </row>
    <row r="164" spans="1:15" s="8" customFormat="1" x14ac:dyDescent="0.3">
      <c r="A164" s="52">
        <v>9853</v>
      </c>
      <c r="B164" s="53"/>
      <c r="C164" s="72"/>
      <c r="D164" s="74" t="s">
        <v>611</v>
      </c>
      <c r="E164" s="56"/>
      <c r="F164" s="57"/>
      <c r="G164" s="57"/>
      <c r="H164" s="57"/>
      <c r="I164" s="57"/>
      <c r="J164" s="57"/>
      <c r="K164" s="57">
        <f>SUM(J165:J166)</f>
        <v>138.7072</v>
      </c>
      <c r="L164" s="57"/>
      <c r="M164" s="58"/>
      <c r="N164" s="59"/>
      <c r="O164" s="73"/>
    </row>
    <row r="165" spans="1:15" s="8" customFormat="1" x14ac:dyDescent="0.3">
      <c r="A165" s="52">
        <v>9854</v>
      </c>
      <c r="B165" s="53"/>
      <c r="C165" s="72"/>
      <c r="D165" s="74"/>
      <c r="E165" s="56"/>
      <c r="F165" s="57">
        <v>1</v>
      </c>
      <c r="G165" s="57">
        <v>3.4009999999999998</v>
      </c>
      <c r="H165" s="57"/>
      <c r="I165" s="57">
        <v>3.45</v>
      </c>
      <c r="J165" s="57">
        <f>PRODUCT(F165:I165)</f>
        <v>11.733449999999999</v>
      </c>
      <c r="K165" s="57"/>
      <c r="L165" s="57"/>
      <c r="M165" s="58"/>
      <c r="N165" s="59"/>
      <c r="O165" s="73"/>
    </row>
    <row r="166" spans="1:15" s="8" customFormat="1" x14ac:dyDescent="0.3">
      <c r="A166" s="52">
        <v>9855</v>
      </c>
      <c r="B166" s="53"/>
      <c r="C166" s="72"/>
      <c r="D166" s="74"/>
      <c r="E166" s="56"/>
      <c r="F166" s="57">
        <v>1</v>
      </c>
      <c r="G166" s="57">
        <f>61.898+39.681</f>
        <v>101.57900000000001</v>
      </c>
      <c r="H166" s="57"/>
      <c r="I166" s="57">
        <f>3.45-2.2</f>
        <v>1.25</v>
      </c>
      <c r="J166" s="57">
        <f>PRODUCT(F166:I166)</f>
        <v>126.97375000000001</v>
      </c>
      <c r="K166" s="57"/>
      <c r="L166" s="57"/>
      <c r="M166" s="58"/>
      <c r="N166" s="59"/>
      <c r="O166" s="73"/>
    </row>
    <row r="167" spans="1:15" s="8" customFormat="1" x14ac:dyDescent="0.3">
      <c r="A167" s="52">
        <v>9856</v>
      </c>
      <c r="B167" s="53"/>
      <c r="C167" s="72"/>
      <c r="D167" s="74" t="s">
        <v>658</v>
      </c>
      <c r="E167" s="56"/>
      <c r="F167" s="57">
        <v>1</v>
      </c>
      <c r="G167" s="57">
        <v>44.875999999999998</v>
      </c>
      <c r="H167" s="57"/>
      <c r="I167" s="57">
        <v>3.45</v>
      </c>
      <c r="J167" s="57"/>
      <c r="K167" s="57">
        <f t="shared" ref="K167:K175" si="21">PRODUCT(F167:I167)</f>
        <v>154.82220000000001</v>
      </c>
      <c r="L167" s="57"/>
      <c r="M167" s="58"/>
      <c r="N167" s="59"/>
      <c r="O167" s="73"/>
    </row>
    <row r="168" spans="1:15" s="8" customFormat="1" x14ac:dyDescent="0.3">
      <c r="A168" s="52">
        <v>9857</v>
      </c>
      <c r="B168" s="53"/>
      <c r="C168" s="72"/>
      <c r="D168" s="74" t="s">
        <v>659</v>
      </c>
      <c r="E168" s="56"/>
      <c r="F168" s="57">
        <v>1</v>
      </c>
      <c r="G168" s="57">
        <v>14.098000000000001</v>
      </c>
      <c r="H168" s="57"/>
      <c r="I168" s="57">
        <v>3.45</v>
      </c>
      <c r="J168" s="57"/>
      <c r="K168" s="57">
        <f t="shared" si="21"/>
        <v>48.638100000000009</v>
      </c>
      <c r="L168" s="57"/>
      <c r="M168" s="58"/>
      <c r="N168" s="59"/>
      <c r="O168" s="73"/>
    </row>
    <row r="169" spans="1:15" s="8" customFormat="1" x14ac:dyDescent="0.3">
      <c r="A169" s="52">
        <v>9858</v>
      </c>
      <c r="B169" s="53"/>
      <c r="C169" s="72"/>
      <c r="D169" s="74" t="s">
        <v>660</v>
      </c>
      <c r="E169" s="56"/>
      <c r="F169" s="57">
        <v>1</v>
      </c>
      <c r="G169" s="57">
        <v>6.694</v>
      </c>
      <c r="H169" s="57"/>
      <c r="I169" s="57">
        <v>3.45</v>
      </c>
      <c r="J169" s="57"/>
      <c r="K169" s="57">
        <f t="shared" si="21"/>
        <v>23.0943</v>
      </c>
      <c r="L169" s="57"/>
      <c r="M169" s="58"/>
      <c r="N169" s="59"/>
      <c r="O169" s="73"/>
    </row>
    <row r="170" spans="1:15" s="8" customFormat="1" x14ac:dyDescent="0.3">
      <c r="A170" s="52">
        <v>9859</v>
      </c>
      <c r="B170" s="53"/>
      <c r="C170" s="72"/>
      <c r="D170" s="74" t="s">
        <v>661</v>
      </c>
      <c r="E170" s="56"/>
      <c r="F170" s="57">
        <v>1</v>
      </c>
      <c r="G170" s="57">
        <v>9.9149999999999991</v>
      </c>
      <c r="H170" s="57"/>
      <c r="I170" s="57">
        <v>3.45</v>
      </c>
      <c r="J170" s="57"/>
      <c r="K170" s="57">
        <f t="shared" si="21"/>
        <v>34.20675</v>
      </c>
      <c r="L170" s="57"/>
      <c r="M170" s="58"/>
      <c r="N170" s="59"/>
      <c r="O170" s="73"/>
    </row>
    <row r="171" spans="1:15" s="8" customFormat="1" x14ac:dyDescent="0.3">
      <c r="A171" s="52">
        <v>9860</v>
      </c>
      <c r="B171" s="53"/>
      <c r="C171" s="72"/>
      <c r="D171" s="74" t="s">
        <v>662</v>
      </c>
      <c r="E171" s="56"/>
      <c r="F171" s="57">
        <v>1</v>
      </c>
      <c r="G171" s="57">
        <v>9.5399999999999991</v>
      </c>
      <c r="H171" s="57"/>
      <c r="I171" s="57">
        <v>3.45</v>
      </c>
      <c r="J171" s="57"/>
      <c r="K171" s="57">
        <f t="shared" si="21"/>
        <v>32.912999999999997</v>
      </c>
      <c r="L171" s="57"/>
      <c r="M171" s="58"/>
      <c r="N171" s="59"/>
      <c r="O171" s="73"/>
    </row>
    <row r="172" spans="1:15" s="8" customFormat="1" x14ac:dyDescent="0.3">
      <c r="A172" s="52">
        <v>9861</v>
      </c>
      <c r="B172" s="53"/>
      <c r="C172" s="72"/>
      <c r="D172" s="74" t="s">
        <v>663</v>
      </c>
      <c r="E172" s="56"/>
      <c r="F172" s="57">
        <v>1</v>
      </c>
      <c r="G172" s="57">
        <v>23.736999999999998</v>
      </c>
      <c r="H172" s="57"/>
      <c r="I172" s="57">
        <v>3.45</v>
      </c>
      <c r="J172" s="57"/>
      <c r="K172" s="57">
        <f t="shared" si="21"/>
        <v>81.892650000000003</v>
      </c>
      <c r="L172" s="57"/>
      <c r="M172" s="58"/>
      <c r="N172" s="59"/>
      <c r="O172" s="73"/>
    </row>
    <row r="173" spans="1:15" s="8" customFormat="1" x14ac:dyDescent="0.3">
      <c r="A173" s="52">
        <v>9862</v>
      </c>
      <c r="B173" s="53"/>
      <c r="C173" s="72"/>
      <c r="D173" s="74" t="s">
        <v>664</v>
      </c>
      <c r="E173" s="56"/>
      <c r="F173" s="57">
        <v>1</v>
      </c>
      <c r="G173" s="57">
        <v>13.298</v>
      </c>
      <c r="H173" s="57"/>
      <c r="I173" s="57">
        <v>3.45</v>
      </c>
      <c r="J173" s="57"/>
      <c r="K173" s="57">
        <f t="shared" si="21"/>
        <v>45.878100000000003</v>
      </c>
      <c r="L173" s="57"/>
      <c r="M173" s="58"/>
      <c r="N173" s="59"/>
      <c r="O173" s="73"/>
    </row>
    <row r="174" spans="1:15" s="8" customFormat="1" x14ac:dyDescent="0.3">
      <c r="A174" s="52">
        <v>9863</v>
      </c>
      <c r="B174" s="53"/>
      <c r="C174" s="72"/>
      <c r="D174" s="74" t="s">
        <v>665</v>
      </c>
      <c r="E174" s="56"/>
      <c r="F174" s="57">
        <v>1</v>
      </c>
      <c r="G174" s="57">
        <v>15.565</v>
      </c>
      <c r="H174" s="57"/>
      <c r="I174" s="57">
        <v>3.45</v>
      </c>
      <c r="J174" s="57"/>
      <c r="K174" s="57">
        <f t="shared" si="21"/>
        <v>53.699249999999999</v>
      </c>
      <c r="L174" s="57"/>
      <c r="M174" s="58"/>
      <c r="N174" s="59"/>
      <c r="O174" s="73"/>
    </row>
    <row r="175" spans="1:15" s="8" customFormat="1" x14ac:dyDescent="0.3">
      <c r="A175" s="52">
        <v>9864</v>
      </c>
      <c r="B175" s="53"/>
      <c r="C175" s="72"/>
      <c r="D175" s="74" t="s">
        <v>612</v>
      </c>
      <c r="E175" s="56"/>
      <c r="F175" s="57">
        <v>1</v>
      </c>
      <c r="G175" s="57">
        <v>21.221</v>
      </c>
      <c r="H175" s="57"/>
      <c r="I175" s="57">
        <v>3.45</v>
      </c>
      <c r="J175" s="57"/>
      <c r="K175" s="57">
        <f t="shared" si="21"/>
        <v>73.212450000000004</v>
      </c>
      <c r="L175" s="57"/>
      <c r="M175" s="58"/>
      <c r="N175" s="59"/>
      <c r="O175" s="73"/>
    </row>
    <row r="176" spans="1:15" s="8" customFormat="1" x14ac:dyDescent="0.3">
      <c r="A176" s="52">
        <v>9865</v>
      </c>
      <c r="B176" s="53"/>
      <c r="C176" s="72"/>
      <c r="D176" s="74" t="s">
        <v>613</v>
      </c>
      <c r="E176" s="56"/>
      <c r="F176" s="57"/>
      <c r="G176" s="57"/>
      <c r="H176" s="57"/>
      <c r="I176" s="57"/>
      <c r="J176" s="57"/>
      <c r="K176" s="57">
        <f>SUM(J177:J184)</f>
        <v>390.15339999999998</v>
      </c>
      <c r="L176" s="57"/>
      <c r="M176" s="58"/>
      <c r="N176" s="59"/>
      <c r="O176" s="73"/>
    </row>
    <row r="177" spans="1:15" s="8" customFormat="1" x14ac:dyDescent="0.3">
      <c r="A177" s="52">
        <v>9866</v>
      </c>
      <c r="B177" s="53"/>
      <c r="C177" s="72"/>
      <c r="D177" s="74" t="s">
        <v>614</v>
      </c>
      <c r="E177" s="56"/>
      <c r="F177" s="57">
        <v>1</v>
      </c>
      <c r="G177" s="57">
        <v>16.204999999999998</v>
      </c>
      <c r="H177" s="57"/>
      <c r="I177" s="57">
        <v>2.6</v>
      </c>
      <c r="J177" s="57">
        <f t="shared" ref="J177:J184" si="22">PRODUCT(F177:I177)</f>
        <v>42.132999999999996</v>
      </c>
      <c r="K177" s="57"/>
      <c r="L177" s="57"/>
      <c r="M177" s="58"/>
      <c r="N177" s="59"/>
      <c r="O177" s="73"/>
    </row>
    <row r="178" spans="1:15" s="8" customFormat="1" x14ac:dyDescent="0.3">
      <c r="A178" s="52">
        <v>9867</v>
      </c>
      <c r="B178" s="53"/>
      <c r="C178" s="72"/>
      <c r="D178" s="74" t="s">
        <v>615</v>
      </c>
      <c r="E178" s="56"/>
      <c r="F178" s="57">
        <v>1</v>
      </c>
      <c r="G178" s="57">
        <v>21.603999999999999</v>
      </c>
      <c r="H178" s="57"/>
      <c r="I178" s="57">
        <v>2.6</v>
      </c>
      <c r="J178" s="57">
        <f t="shared" si="22"/>
        <v>56.170400000000001</v>
      </c>
      <c r="K178" s="57"/>
      <c r="L178" s="57"/>
      <c r="M178" s="58"/>
      <c r="N178" s="59"/>
      <c r="O178" s="73"/>
    </row>
    <row r="179" spans="1:15" s="8" customFormat="1" x14ac:dyDescent="0.3">
      <c r="A179" s="52">
        <v>9868</v>
      </c>
      <c r="B179" s="53"/>
      <c r="C179" s="72"/>
      <c r="D179" s="74" t="s">
        <v>616</v>
      </c>
      <c r="E179" s="56"/>
      <c r="F179" s="57">
        <v>1</v>
      </c>
      <c r="G179" s="57">
        <v>20.704000000000001</v>
      </c>
      <c r="H179" s="57"/>
      <c r="I179" s="57">
        <v>2.6</v>
      </c>
      <c r="J179" s="57">
        <f t="shared" si="22"/>
        <v>53.830400000000004</v>
      </c>
      <c r="K179" s="57"/>
      <c r="L179" s="57"/>
      <c r="M179" s="58"/>
      <c r="N179" s="59"/>
      <c r="O179" s="73"/>
    </row>
    <row r="180" spans="1:15" s="8" customFormat="1" x14ac:dyDescent="0.3">
      <c r="A180" s="52">
        <v>9869</v>
      </c>
      <c r="B180" s="53"/>
      <c r="C180" s="72"/>
      <c r="D180" s="74" t="s">
        <v>618</v>
      </c>
      <c r="E180" s="56"/>
      <c r="F180" s="57">
        <v>1</v>
      </c>
      <c r="G180" s="57">
        <v>12.7</v>
      </c>
      <c r="H180" s="57"/>
      <c r="I180" s="57">
        <v>2.6</v>
      </c>
      <c r="J180" s="57">
        <f t="shared" si="22"/>
        <v>33.019999999999996</v>
      </c>
      <c r="K180" s="57"/>
      <c r="L180" s="57"/>
      <c r="M180" s="58"/>
      <c r="N180" s="59"/>
      <c r="O180" s="73"/>
    </row>
    <row r="181" spans="1:15" s="8" customFormat="1" x14ac:dyDescent="0.3">
      <c r="A181" s="52">
        <v>9870</v>
      </c>
      <c r="B181" s="53"/>
      <c r="C181" s="72"/>
      <c r="D181" s="74" t="s">
        <v>619</v>
      </c>
      <c r="E181" s="56"/>
      <c r="F181" s="57">
        <v>1</v>
      </c>
      <c r="G181" s="57">
        <v>27.99</v>
      </c>
      <c r="H181" s="57"/>
      <c r="I181" s="57">
        <v>2.6</v>
      </c>
      <c r="J181" s="57">
        <f t="shared" si="22"/>
        <v>72.774000000000001</v>
      </c>
      <c r="K181" s="57"/>
      <c r="L181" s="57"/>
      <c r="M181" s="58"/>
      <c r="N181" s="59"/>
      <c r="O181" s="73"/>
    </row>
    <row r="182" spans="1:15" s="8" customFormat="1" x14ac:dyDescent="0.3">
      <c r="A182" s="52">
        <v>9871</v>
      </c>
      <c r="B182" s="53"/>
      <c r="C182" s="72"/>
      <c r="D182" s="74" t="s">
        <v>620</v>
      </c>
      <c r="E182" s="56"/>
      <c r="F182" s="57">
        <v>1</v>
      </c>
      <c r="G182" s="57">
        <v>13.759</v>
      </c>
      <c r="H182" s="57"/>
      <c r="I182" s="57">
        <v>2.6</v>
      </c>
      <c r="J182" s="57">
        <f t="shared" si="22"/>
        <v>35.773400000000002</v>
      </c>
      <c r="K182" s="57"/>
      <c r="L182" s="57"/>
      <c r="M182" s="58"/>
      <c r="N182" s="59"/>
      <c r="O182" s="73"/>
    </row>
    <row r="183" spans="1:15" s="8" customFormat="1" x14ac:dyDescent="0.3">
      <c r="A183" s="52">
        <v>9872</v>
      </c>
      <c r="B183" s="53"/>
      <c r="C183" s="72"/>
      <c r="D183" s="74" t="s">
        <v>621</v>
      </c>
      <c r="E183" s="56"/>
      <c r="F183" s="57">
        <v>1</v>
      </c>
      <c r="G183" s="57">
        <v>26.137</v>
      </c>
      <c r="H183" s="57"/>
      <c r="I183" s="57">
        <v>2.6</v>
      </c>
      <c r="J183" s="57">
        <f t="shared" si="22"/>
        <v>67.95620000000001</v>
      </c>
      <c r="K183" s="57"/>
      <c r="L183" s="57"/>
      <c r="M183" s="58"/>
      <c r="N183" s="59"/>
      <c r="O183" s="73"/>
    </row>
    <row r="184" spans="1:15" s="8" customFormat="1" x14ac:dyDescent="0.3">
      <c r="A184" s="52">
        <v>9873</v>
      </c>
      <c r="B184" s="53"/>
      <c r="C184" s="72"/>
      <c r="D184" s="74" t="s">
        <v>622</v>
      </c>
      <c r="E184" s="56"/>
      <c r="F184" s="57">
        <v>1</v>
      </c>
      <c r="G184" s="57">
        <v>10.96</v>
      </c>
      <c r="H184" s="57"/>
      <c r="I184" s="57">
        <v>2.6</v>
      </c>
      <c r="J184" s="57">
        <f t="shared" si="22"/>
        <v>28.496000000000002</v>
      </c>
      <c r="K184" s="57"/>
      <c r="L184" s="57"/>
      <c r="M184" s="58"/>
      <c r="N184" s="59"/>
      <c r="O184" s="73"/>
    </row>
    <row r="185" spans="1:15" s="8" customFormat="1" x14ac:dyDescent="0.3">
      <c r="A185" s="52">
        <v>9882</v>
      </c>
      <c r="B185" s="53" t="s">
        <v>21</v>
      </c>
      <c r="C185" s="54" t="s">
        <v>674</v>
      </c>
      <c r="D185" s="55" t="s">
        <v>70</v>
      </c>
      <c r="E185" s="63"/>
      <c r="F185" s="57"/>
      <c r="G185" s="57"/>
      <c r="H185" s="57"/>
      <c r="I185" s="57"/>
      <c r="J185" s="57"/>
      <c r="K185" s="57"/>
      <c r="L185" s="57"/>
      <c r="M185" s="66"/>
      <c r="N185" s="67"/>
      <c r="O185" s="67"/>
    </row>
    <row r="186" spans="1:15" s="8" customFormat="1" ht="86.4" x14ac:dyDescent="0.3">
      <c r="A186" s="52">
        <v>9889</v>
      </c>
      <c r="B186" s="53"/>
      <c r="C186" s="54"/>
      <c r="D186" s="75" t="s">
        <v>371</v>
      </c>
      <c r="E186" s="63" t="s">
        <v>36</v>
      </c>
      <c r="F186" s="57"/>
      <c r="G186" s="57"/>
      <c r="H186" s="57"/>
      <c r="I186" s="57"/>
      <c r="J186" s="57"/>
      <c r="K186" s="57"/>
      <c r="L186" s="57">
        <f>SUM(J187:J199)</f>
        <v>250.80099999999999</v>
      </c>
      <c r="M186" s="58">
        <v>250.80099999999999</v>
      </c>
      <c r="N186" s="59"/>
      <c r="O186" s="73">
        <f>+ROUND(M186*N186,2)</f>
        <v>0</v>
      </c>
    </row>
    <row r="187" spans="1:15" s="8" customFormat="1" x14ac:dyDescent="0.3">
      <c r="A187" s="52">
        <v>9890</v>
      </c>
      <c r="B187" s="53"/>
      <c r="C187" s="54"/>
      <c r="D187" s="74" t="s">
        <v>596</v>
      </c>
      <c r="E187" s="63"/>
      <c r="F187" s="57">
        <v>1</v>
      </c>
      <c r="G187" s="57">
        <v>8.1010000000000009</v>
      </c>
      <c r="H187" s="57"/>
      <c r="I187" s="57"/>
      <c r="J187" s="57">
        <f t="shared" ref="J187:J199" si="23">PRODUCT(F187:I187)</f>
        <v>8.1010000000000009</v>
      </c>
      <c r="K187" s="57"/>
      <c r="L187" s="57"/>
      <c r="M187" s="66"/>
      <c r="N187" s="67"/>
      <c r="O187" s="67"/>
    </row>
    <row r="188" spans="1:15" s="8" customFormat="1" x14ac:dyDescent="0.3">
      <c r="A188" s="52">
        <v>9891</v>
      </c>
      <c r="B188" s="53"/>
      <c r="C188" s="54"/>
      <c r="D188" s="74" t="s">
        <v>597</v>
      </c>
      <c r="E188" s="63"/>
      <c r="F188" s="57">
        <v>1</v>
      </c>
      <c r="G188" s="57">
        <v>4.4589999999999996</v>
      </c>
      <c r="H188" s="57"/>
      <c r="I188" s="57"/>
      <c r="J188" s="57">
        <f t="shared" si="23"/>
        <v>4.4589999999999996</v>
      </c>
      <c r="K188" s="57"/>
      <c r="L188" s="57"/>
      <c r="M188" s="66"/>
      <c r="N188" s="67"/>
      <c r="O188" s="67"/>
    </row>
    <row r="189" spans="1:15" s="8" customFormat="1" x14ac:dyDescent="0.3">
      <c r="A189" s="52">
        <v>9892</v>
      </c>
      <c r="B189" s="53"/>
      <c r="C189" s="54"/>
      <c r="D189" s="74" t="s">
        <v>598</v>
      </c>
      <c r="E189" s="63"/>
      <c r="F189" s="57">
        <v>1</v>
      </c>
      <c r="G189" s="57">
        <v>10.454000000000001</v>
      </c>
      <c r="H189" s="57"/>
      <c r="I189" s="57"/>
      <c r="J189" s="57">
        <f t="shared" si="23"/>
        <v>10.454000000000001</v>
      </c>
      <c r="K189" s="57"/>
      <c r="L189" s="57"/>
      <c r="M189" s="66"/>
      <c r="N189" s="67"/>
      <c r="O189" s="67"/>
    </row>
    <row r="190" spans="1:15" s="8" customFormat="1" x14ac:dyDescent="0.3">
      <c r="A190" s="52">
        <v>9893</v>
      </c>
      <c r="B190" s="53"/>
      <c r="C190" s="54"/>
      <c r="D190" s="74" t="s">
        <v>599</v>
      </c>
      <c r="E190" s="63"/>
      <c r="F190" s="57">
        <v>1</v>
      </c>
      <c r="G190" s="57">
        <v>84.811000000000007</v>
      </c>
      <c r="H190" s="57"/>
      <c r="I190" s="57"/>
      <c r="J190" s="57">
        <f t="shared" si="23"/>
        <v>84.811000000000007</v>
      </c>
      <c r="K190" s="57"/>
      <c r="L190" s="57"/>
      <c r="M190" s="66"/>
      <c r="N190" s="67"/>
      <c r="O190" s="67"/>
    </row>
    <row r="191" spans="1:15" s="8" customFormat="1" x14ac:dyDescent="0.3">
      <c r="A191" s="52">
        <v>9894</v>
      </c>
      <c r="B191" s="53"/>
      <c r="C191" s="54"/>
      <c r="D191" s="74" t="s">
        <v>600</v>
      </c>
      <c r="E191" s="63"/>
      <c r="F191" s="57">
        <v>1</v>
      </c>
      <c r="G191" s="57">
        <v>28.338000000000001</v>
      </c>
      <c r="H191" s="57"/>
      <c r="I191" s="57"/>
      <c r="J191" s="57">
        <f t="shared" si="23"/>
        <v>28.338000000000001</v>
      </c>
      <c r="K191" s="57"/>
      <c r="L191" s="57"/>
      <c r="M191" s="66"/>
      <c r="N191" s="67"/>
      <c r="O191" s="67"/>
    </row>
    <row r="192" spans="1:15" s="8" customFormat="1" x14ac:dyDescent="0.3">
      <c r="A192" s="52">
        <v>9895</v>
      </c>
      <c r="B192" s="53"/>
      <c r="C192" s="54"/>
      <c r="D192" s="74" t="s">
        <v>601</v>
      </c>
      <c r="E192" s="63"/>
      <c r="F192" s="57">
        <v>1</v>
      </c>
      <c r="G192" s="57">
        <v>33.012999999999998</v>
      </c>
      <c r="H192" s="57"/>
      <c r="I192" s="57"/>
      <c r="J192" s="57">
        <f t="shared" si="23"/>
        <v>33.012999999999998</v>
      </c>
      <c r="K192" s="57"/>
      <c r="L192" s="57"/>
      <c r="M192" s="66"/>
      <c r="N192" s="67"/>
      <c r="O192" s="67"/>
    </row>
    <row r="193" spans="1:15" s="8" customFormat="1" x14ac:dyDescent="0.3">
      <c r="A193" s="52">
        <v>9896</v>
      </c>
      <c r="B193" s="53"/>
      <c r="C193" s="54"/>
      <c r="D193" s="74" t="s">
        <v>607</v>
      </c>
      <c r="E193" s="63"/>
      <c r="F193" s="57">
        <v>1</v>
      </c>
      <c r="G193" s="57">
        <v>3.6640000000000001</v>
      </c>
      <c r="H193" s="57"/>
      <c r="I193" s="57"/>
      <c r="J193" s="57">
        <f t="shared" si="23"/>
        <v>3.6640000000000001</v>
      </c>
      <c r="K193" s="57"/>
      <c r="L193" s="57"/>
      <c r="M193" s="66"/>
      <c r="N193" s="67"/>
      <c r="O193" s="67"/>
    </row>
    <row r="194" spans="1:15" s="8" customFormat="1" x14ac:dyDescent="0.3">
      <c r="A194" s="52">
        <v>9897</v>
      </c>
      <c r="B194" s="53"/>
      <c r="C194" s="54"/>
      <c r="D194" s="74" t="s">
        <v>662</v>
      </c>
      <c r="E194" s="63"/>
      <c r="F194" s="57">
        <v>1</v>
      </c>
      <c r="G194" s="57">
        <v>4.9000000000000004</v>
      </c>
      <c r="H194" s="57"/>
      <c r="I194" s="57"/>
      <c r="J194" s="57">
        <f t="shared" si="23"/>
        <v>4.9000000000000004</v>
      </c>
      <c r="K194" s="57"/>
      <c r="L194" s="57"/>
      <c r="M194" s="66"/>
      <c r="N194" s="67"/>
      <c r="O194" s="67"/>
    </row>
    <row r="195" spans="1:15" s="8" customFormat="1" x14ac:dyDescent="0.3">
      <c r="A195" s="52">
        <v>9898</v>
      </c>
      <c r="B195" s="53"/>
      <c r="C195" s="54"/>
      <c r="D195" s="74" t="s">
        <v>663</v>
      </c>
      <c r="E195" s="63"/>
      <c r="F195" s="57">
        <v>1</v>
      </c>
      <c r="G195" s="57">
        <v>22.724</v>
      </c>
      <c r="H195" s="57"/>
      <c r="I195" s="57"/>
      <c r="J195" s="57">
        <f t="shared" si="23"/>
        <v>22.724</v>
      </c>
      <c r="K195" s="57"/>
      <c r="L195" s="57"/>
      <c r="M195" s="66"/>
      <c r="N195" s="67"/>
      <c r="O195" s="67"/>
    </row>
    <row r="196" spans="1:15" s="8" customFormat="1" x14ac:dyDescent="0.3">
      <c r="A196" s="52">
        <v>9899</v>
      </c>
      <c r="B196" s="53"/>
      <c r="C196" s="54"/>
      <c r="D196" s="74" t="s">
        <v>664</v>
      </c>
      <c r="E196" s="63"/>
      <c r="F196" s="57">
        <v>1</v>
      </c>
      <c r="G196" s="57">
        <v>10.022</v>
      </c>
      <c r="H196" s="57"/>
      <c r="I196" s="57"/>
      <c r="J196" s="57">
        <f t="shared" si="23"/>
        <v>10.022</v>
      </c>
      <c r="K196" s="57"/>
      <c r="L196" s="57"/>
      <c r="M196" s="66"/>
      <c r="N196" s="67"/>
      <c r="O196" s="67"/>
    </row>
    <row r="197" spans="1:15" s="8" customFormat="1" x14ac:dyDescent="0.3">
      <c r="A197" s="52">
        <v>9900</v>
      </c>
      <c r="B197" s="53"/>
      <c r="C197" s="54"/>
      <c r="D197" s="74" t="s">
        <v>665</v>
      </c>
      <c r="E197" s="63"/>
      <c r="F197" s="57">
        <v>1</v>
      </c>
      <c r="G197" s="57">
        <v>14.787000000000001</v>
      </c>
      <c r="H197" s="57"/>
      <c r="I197" s="57"/>
      <c r="J197" s="57">
        <f t="shared" si="23"/>
        <v>14.787000000000001</v>
      </c>
      <c r="K197" s="57"/>
      <c r="L197" s="57"/>
      <c r="M197" s="66"/>
      <c r="N197" s="67"/>
      <c r="O197" s="67"/>
    </row>
    <row r="198" spans="1:15" s="8" customFormat="1" x14ac:dyDescent="0.3">
      <c r="A198" s="52">
        <v>9901</v>
      </c>
      <c r="B198" s="53"/>
      <c r="C198" s="54"/>
      <c r="D198" s="74" t="s">
        <v>612</v>
      </c>
      <c r="E198" s="63"/>
      <c r="F198" s="57">
        <v>1</v>
      </c>
      <c r="G198" s="57">
        <v>21.734999999999999</v>
      </c>
      <c r="H198" s="57"/>
      <c r="I198" s="57"/>
      <c r="J198" s="57">
        <f t="shared" si="23"/>
        <v>21.734999999999999</v>
      </c>
      <c r="K198" s="57"/>
      <c r="L198" s="57"/>
      <c r="M198" s="66"/>
      <c r="N198" s="67"/>
      <c r="O198" s="67"/>
    </row>
    <row r="199" spans="1:15" s="8" customFormat="1" x14ac:dyDescent="0.3">
      <c r="A199" s="52">
        <v>9902</v>
      </c>
      <c r="B199" s="53"/>
      <c r="C199" s="54"/>
      <c r="D199" s="74" t="s">
        <v>606</v>
      </c>
      <c r="E199" s="63"/>
      <c r="F199" s="57">
        <v>1</v>
      </c>
      <c r="G199" s="57">
        <v>3.7930000000000001</v>
      </c>
      <c r="H199" s="57"/>
      <c r="I199" s="57"/>
      <c r="J199" s="57">
        <f t="shared" si="23"/>
        <v>3.7930000000000001</v>
      </c>
      <c r="K199" s="57"/>
      <c r="L199" s="57"/>
      <c r="M199" s="66"/>
      <c r="N199" s="67"/>
      <c r="O199" s="67"/>
    </row>
    <row r="200" spans="1:15" s="8" customFormat="1" ht="86.4" collapsed="1" x14ac:dyDescent="0.3">
      <c r="A200" s="52">
        <v>9914</v>
      </c>
      <c r="B200" s="53" t="s">
        <v>21</v>
      </c>
      <c r="C200" s="72" t="s">
        <v>675</v>
      </c>
      <c r="D200" s="75" t="s">
        <v>155</v>
      </c>
      <c r="E200" s="63" t="s">
        <v>36</v>
      </c>
      <c r="F200" s="57"/>
      <c r="G200" s="57"/>
      <c r="H200" s="57"/>
      <c r="I200" s="57"/>
      <c r="J200" s="57"/>
      <c r="K200" s="57"/>
      <c r="L200" s="57" t="e">
        <f>+J201</f>
        <v>#REF!</v>
      </c>
      <c r="M200" s="58">
        <v>327.67700000000002</v>
      </c>
      <c r="N200" s="59"/>
      <c r="O200" s="73">
        <f>+ROUND(M200*N200,2)</f>
        <v>0</v>
      </c>
    </row>
    <row r="201" spans="1:15" s="8" customFormat="1" x14ac:dyDescent="0.3">
      <c r="A201" s="52">
        <v>9915</v>
      </c>
      <c r="B201" s="53"/>
      <c r="C201" s="72"/>
      <c r="D201" s="74" t="s">
        <v>658</v>
      </c>
      <c r="E201" s="56"/>
      <c r="F201" s="57">
        <v>1</v>
      </c>
      <c r="G201" s="57" t="e">
        <f>#REF!</f>
        <v>#REF!</v>
      </c>
      <c r="H201" s="57"/>
      <c r="I201" s="57"/>
      <c r="J201" s="57" t="e">
        <f t="shared" ref="J201" si="24">PRODUCT(F201:I201)</f>
        <v>#REF!</v>
      </c>
      <c r="K201" s="57"/>
      <c r="L201" s="57"/>
      <c r="M201" s="58"/>
      <c r="N201" s="59"/>
      <c r="O201" s="73"/>
    </row>
    <row r="202" spans="1:15" s="8" customFormat="1" ht="144" x14ac:dyDescent="0.3">
      <c r="A202" s="52">
        <v>9937</v>
      </c>
      <c r="B202" s="53"/>
      <c r="C202" s="54"/>
      <c r="D202" s="75" t="s">
        <v>161</v>
      </c>
      <c r="E202" s="63" t="s">
        <v>36</v>
      </c>
      <c r="F202" s="57"/>
      <c r="G202" s="57"/>
      <c r="H202" s="57"/>
      <c r="I202" s="57"/>
      <c r="J202" s="57"/>
      <c r="K202" s="57"/>
      <c r="L202" s="57">
        <f>SUM(J203:J216)</f>
        <v>237.16499999999999</v>
      </c>
      <c r="M202" s="58">
        <v>237.16499999999999</v>
      </c>
      <c r="N202" s="59"/>
      <c r="O202" s="73">
        <f>+ROUND(M202*N202,2)</f>
        <v>0</v>
      </c>
    </row>
    <row r="203" spans="1:15" s="8" customFormat="1" x14ac:dyDescent="0.3">
      <c r="A203" s="52">
        <v>9938</v>
      </c>
      <c r="B203" s="53"/>
      <c r="C203" s="54"/>
      <c r="D203" s="74" t="s">
        <v>596</v>
      </c>
      <c r="E203" s="63"/>
      <c r="F203" s="57">
        <v>1</v>
      </c>
      <c r="G203" s="57">
        <f>12.532+7.385</f>
        <v>19.917000000000002</v>
      </c>
      <c r="H203" s="57"/>
      <c r="I203" s="57"/>
      <c r="J203" s="57">
        <f>PRODUCT(F203:I203)</f>
        <v>19.917000000000002</v>
      </c>
      <c r="K203" s="57"/>
      <c r="L203" s="57"/>
      <c r="M203" s="58"/>
      <c r="N203" s="59"/>
      <c r="O203" s="73"/>
    </row>
    <row r="204" spans="1:15" s="8" customFormat="1" x14ac:dyDescent="0.3">
      <c r="A204" s="52">
        <v>9939</v>
      </c>
      <c r="B204" s="53"/>
      <c r="C204" s="54"/>
      <c r="D204" s="74" t="s">
        <v>682</v>
      </c>
      <c r="E204" s="63"/>
      <c r="F204" s="57">
        <v>1</v>
      </c>
      <c r="G204" s="57">
        <v>1</v>
      </c>
      <c r="H204" s="57"/>
      <c r="I204" s="57"/>
      <c r="J204" s="57">
        <f>PRODUCT(F204:I204)</f>
        <v>1</v>
      </c>
      <c r="K204" s="57"/>
      <c r="L204" s="57"/>
      <c r="M204" s="58"/>
      <c r="N204" s="59"/>
      <c r="O204" s="73"/>
    </row>
    <row r="205" spans="1:15" s="8" customFormat="1" x14ac:dyDescent="0.3">
      <c r="A205" s="52">
        <v>9940</v>
      </c>
      <c r="B205" s="53"/>
      <c r="C205" s="54"/>
      <c r="D205" s="74" t="s">
        <v>597</v>
      </c>
      <c r="E205" s="63"/>
      <c r="F205" s="57">
        <v>1</v>
      </c>
      <c r="G205" s="57">
        <v>4.4429999999999996</v>
      </c>
      <c r="H205" s="57"/>
      <c r="I205" s="57"/>
      <c r="J205" s="57">
        <f t="shared" ref="J205:J216" si="25">PRODUCT(F205:I205)</f>
        <v>4.4429999999999996</v>
      </c>
      <c r="K205" s="57"/>
      <c r="L205" s="57"/>
      <c r="M205" s="58"/>
      <c r="N205" s="59"/>
      <c r="O205" s="73"/>
    </row>
    <row r="206" spans="1:15" s="8" customFormat="1" x14ac:dyDescent="0.3">
      <c r="A206" s="52">
        <v>9941</v>
      </c>
      <c r="B206" s="53"/>
      <c r="C206" s="54"/>
      <c r="D206" s="74" t="s">
        <v>598</v>
      </c>
      <c r="E206" s="63"/>
      <c r="F206" s="57">
        <v>1</v>
      </c>
      <c r="G206" s="57">
        <v>10.769</v>
      </c>
      <c r="H206" s="57"/>
      <c r="I206" s="57"/>
      <c r="J206" s="57">
        <f t="shared" si="25"/>
        <v>10.769</v>
      </c>
      <c r="K206" s="57"/>
      <c r="L206" s="57"/>
      <c r="M206" s="58"/>
      <c r="N206" s="59"/>
      <c r="O206" s="73"/>
    </row>
    <row r="207" spans="1:15" s="8" customFormat="1" x14ac:dyDescent="0.3">
      <c r="A207" s="52">
        <v>9942</v>
      </c>
      <c r="B207" s="53"/>
      <c r="C207" s="54"/>
      <c r="D207" s="74" t="s">
        <v>599</v>
      </c>
      <c r="E207" s="63"/>
      <c r="F207" s="57">
        <v>1</v>
      </c>
      <c r="G207" s="57">
        <f>8.909+24.112</f>
        <v>33.021000000000001</v>
      </c>
      <c r="H207" s="57"/>
      <c r="I207" s="57"/>
      <c r="J207" s="57">
        <f t="shared" si="25"/>
        <v>33.021000000000001</v>
      </c>
      <c r="K207" s="57"/>
      <c r="L207" s="57"/>
      <c r="M207" s="58"/>
      <c r="N207" s="59"/>
      <c r="O207" s="73"/>
    </row>
    <row r="208" spans="1:15" s="8" customFormat="1" x14ac:dyDescent="0.3">
      <c r="A208" s="52">
        <v>9943</v>
      </c>
      <c r="B208" s="53"/>
      <c r="C208" s="54"/>
      <c r="D208" s="74" t="s">
        <v>600</v>
      </c>
      <c r="E208" s="63"/>
      <c r="F208" s="57">
        <v>1</v>
      </c>
      <c r="G208" s="57">
        <v>28.396999999999998</v>
      </c>
      <c r="H208" s="57"/>
      <c r="I208" s="57"/>
      <c r="J208" s="57">
        <f t="shared" si="25"/>
        <v>28.396999999999998</v>
      </c>
      <c r="K208" s="57"/>
      <c r="L208" s="57"/>
      <c r="M208" s="58"/>
      <c r="N208" s="59"/>
      <c r="O208" s="73"/>
    </row>
    <row r="209" spans="1:15" s="8" customFormat="1" x14ac:dyDescent="0.3">
      <c r="A209" s="52">
        <v>9944</v>
      </c>
      <c r="B209" s="53"/>
      <c r="C209" s="54"/>
      <c r="D209" s="74" t="s">
        <v>601</v>
      </c>
      <c r="E209" s="63"/>
      <c r="F209" s="57">
        <v>1</v>
      </c>
      <c r="G209" s="57">
        <v>33.206000000000003</v>
      </c>
      <c r="H209" s="57"/>
      <c r="I209" s="57"/>
      <c r="J209" s="57">
        <f t="shared" si="25"/>
        <v>33.206000000000003</v>
      </c>
      <c r="K209" s="57"/>
      <c r="L209" s="57"/>
      <c r="M209" s="58"/>
      <c r="N209" s="59"/>
      <c r="O209" s="73"/>
    </row>
    <row r="210" spans="1:15" s="8" customFormat="1" x14ac:dyDescent="0.3">
      <c r="A210" s="52">
        <v>9945</v>
      </c>
      <c r="B210" s="53"/>
      <c r="C210" s="54"/>
      <c r="D210" s="74" t="s">
        <v>607</v>
      </c>
      <c r="E210" s="63"/>
      <c r="F210" s="57">
        <v>1</v>
      </c>
      <c r="G210" s="57">
        <v>3.6640000000000001</v>
      </c>
      <c r="H210" s="57"/>
      <c r="I210" s="57"/>
      <c r="J210" s="57">
        <f t="shared" si="25"/>
        <v>3.6640000000000001</v>
      </c>
      <c r="K210" s="57"/>
      <c r="L210" s="57"/>
      <c r="M210" s="58"/>
      <c r="N210" s="59"/>
      <c r="O210" s="73"/>
    </row>
    <row r="211" spans="1:15" s="8" customFormat="1" x14ac:dyDescent="0.3">
      <c r="A211" s="52">
        <v>9946</v>
      </c>
      <c r="B211" s="53"/>
      <c r="C211" s="54"/>
      <c r="D211" s="74" t="s">
        <v>662</v>
      </c>
      <c r="E211" s="63"/>
      <c r="F211" s="57">
        <v>1</v>
      </c>
      <c r="G211" s="57">
        <v>4.9000000000000004</v>
      </c>
      <c r="H211" s="57"/>
      <c r="I211" s="57"/>
      <c r="J211" s="57">
        <f t="shared" si="25"/>
        <v>4.9000000000000004</v>
      </c>
      <c r="K211" s="57"/>
      <c r="L211" s="57"/>
      <c r="M211" s="58"/>
      <c r="N211" s="59"/>
      <c r="O211" s="73"/>
    </row>
    <row r="212" spans="1:15" s="8" customFormat="1" x14ac:dyDescent="0.3">
      <c r="A212" s="52">
        <v>9947</v>
      </c>
      <c r="B212" s="53"/>
      <c r="C212" s="54"/>
      <c r="D212" s="74" t="s">
        <v>663</v>
      </c>
      <c r="E212" s="63"/>
      <c r="F212" s="57">
        <v>1</v>
      </c>
      <c r="G212" s="57">
        <v>22.724</v>
      </c>
      <c r="H212" s="57"/>
      <c r="I212" s="57"/>
      <c r="J212" s="57">
        <f t="shared" si="25"/>
        <v>22.724</v>
      </c>
      <c r="K212" s="57"/>
      <c r="L212" s="57"/>
      <c r="M212" s="58"/>
      <c r="N212" s="59"/>
      <c r="O212" s="73"/>
    </row>
    <row r="213" spans="1:15" s="8" customFormat="1" x14ac:dyDescent="0.3">
      <c r="A213" s="52">
        <v>9948</v>
      </c>
      <c r="B213" s="53"/>
      <c r="C213" s="54"/>
      <c r="D213" s="74" t="s">
        <v>664</v>
      </c>
      <c r="E213" s="63"/>
      <c r="F213" s="57">
        <v>1</v>
      </c>
      <c r="G213" s="57">
        <v>10.161</v>
      </c>
      <c r="H213" s="57"/>
      <c r="I213" s="57"/>
      <c r="J213" s="57">
        <f t="shared" si="25"/>
        <v>10.161</v>
      </c>
      <c r="K213" s="57"/>
      <c r="L213" s="57"/>
      <c r="M213" s="58"/>
      <c r="N213" s="59"/>
      <c r="O213" s="73"/>
    </row>
    <row r="214" spans="1:15" s="8" customFormat="1" x14ac:dyDescent="0.3">
      <c r="A214" s="52">
        <v>9949</v>
      </c>
      <c r="B214" s="53"/>
      <c r="C214" s="54"/>
      <c r="D214" s="74" t="s">
        <v>665</v>
      </c>
      <c r="E214" s="63"/>
      <c r="F214" s="57">
        <v>1</v>
      </c>
      <c r="G214" s="57">
        <v>15.180999999999999</v>
      </c>
      <c r="H214" s="57"/>
      <c r="I214" s="57"/>
      <c r="J214" s="57">
        <f t="shared" si="25"/>
        <v>15.180999999999999</v>
      </c>
      <c r="K214" s="57"/>
      <c r="L214" s="57"/>
      <c r="M214" s="58"/>
      <c r="N214" s="59"/>
      <c r="O214" s="73"/>
    </row>
    <row r="215" spans="1:15" s="8" customFormat="1" x14ac:dyDescent="0.3">
      <c r="A215" s="52">
        <v>9950</v>
      </c>
      <c r="B215" s="53"/>
      <c r="C215" s="54"/>
      <c r="D215" s="74" t="s">
        <v>612</v>
      </c>
      <c r="E215" s="63"/>
      <c r="F215" s="57">
        <v>1</v>
      </c>
      <c r="G215" s="57">
        <v>21.9</v>
      </c>
      <c r="H215" s="57"/>
      <c r="I215" s="57"/>
      <c r="J215" s="57">
        <f t="shared" si="25"/>
        <v>21.9</v>
      </c>
      <c r="K215" s="57"/>
      <c r="L215" s="57"/>
      <c r="M215" s="58"/>
      <c r="N215" s="59"/>
      <c r="O215" s="73"/>
    </row>
    <row r="216" spans="1:15" s="8" customFormat="1" x14ac:dyDescent="0.3">
      <c r="A216" s="52">
        <v>9951</v>
      </c>
      <c r="B216" s="53"/>
      <c r="C216" s="54"/>
      <c r="D216" s="74" t="s">
        <v>683</v>
      </c>
      <c r="E216" s="63"/>
      <c r="F216" s="57">
        <v>1</v>
      </c>
      <c r="G216" s="57">
        <v>27.882000000000001</v>
      </c>
      <c r="H216" s="57"/>
      <c r="I216" s="57"/>
      <c r="J216" s="57">
        <f t="shared" si="25"/>
        <v>27.882000000000001</v>
      </c>
      <c r="K216" s="57"/>
      <c r="L216" s="57"/>
      <c r="M216" s="58"/>
      <c r="N216" s="59"/>
      <c r="O216" s="73"/>
    </row>
    <row r="217" spans="1:15" s="8" customFormat="1" x14ac:dyDescent="0.3">
      <c r="A217" s="52">
        <v>10037</v>
      </c>
      <c r="B217" s="53" t="s">
        <v>21</v>
      </c>
      <c r="C217" s="54" t="s">
        <v>741</v>
      </c>
      <c r="D217" s="68" t="s">
        <v>742</v>
      </c>
      <c r="E217" s="84"/>
      <c r="F217" s="70"/>
      <c r="G217" s="70"/>
      <c r="H217" s="70"/>
      <c r="I217" s="70"/>
      <c r="J217" s="70"/>
      <c r="K217" s="70"/>
      <c r="L217" s="70"/>
      <c r="M217" s="58"/>
      <c r="N217" s="59"/>
      <c r="O217" s="73"/>
    </row>
    <row r="218" spans="1:15" s="8" customFormat="1" x14ac:dyDescent="0.3">
      <c r="A218" s="52">
        <v>10045</v>
      </c>
      <c r="B218" s="53" t="s">
        <v>21</v>
      </c>
      <c r="C218" s="54" t="s">
        <v>752</v>
      </c>
      <c r="D218" s="55" t="s">
        <v>55</v>
      </c>
      <c r="E218" s="63"/>
      <c r="F218" s="57"/>
      <c r="G218" s="57"/>
      <c r="H218" s="57"/>
      <c r="I218" s="57"/>
      <c r="J218" s="57"/>
      <c r="K218" s="57"/>
      <c r="L218" s="57"/>
      <c r="M218" s="66"/>
      <c r="N218" s="67"/>
      <c r="O218" s="67"/>
    </row>
    <row r="219" spans="1:15" s="8" customFormat="1" x14ac:dyDescent="0.3">
      <c r="A219" s="52">
        <v>10052</v>
      </c>
      <c r="B219" s="53" t="s">
        <v>21</v>
      </c>
      <c r="C219" s="54" t="s">
        <v>757</v>
      </c>
      <c r="D219" s="55" t="s">
        <v>758</v>
      </c>
      <c r="E219" s="63"/>
      <c r="F219" s="57"/>
      <c r="G219" s="57"/>
      <c r="H219" s="57"/>
      <c r="I219" s="57"/>
      <c r="J219" s="57"/>
      <c r="K219" s="57"/>
      <c r="L219" s="57"/>
      <c r="M219" s="66"/>
      <c r="N219" s="67"/>
      <c r="O219" s="67"/>
    </row>
    <row r="220" spans="1:15" s="8" customFormat="1" ht="86.4" collapsed="1" x14ac:dyDescent="0.3">
      <c r="A220" s="52">
        <v>10053</v>
      </c>
      <c r="B220" s="53" t="s">
        <v>21</v>
      </c>
      <c r="C220" s="72" t="s">
        <v>759</v>
      </c>
      <c r="D220" s="75" t="s">
        <v>63</v>
      </c>
      <c r="E220" s="63" t="s">
        <v>36</v>
      </c>
      <c r="F220" s="57"/>
      <c r="G220" s="57"/>
      <c r="H220" s="57"/>
      <c r="I220" s="57"/>
      <c r="J220" s="57"/>
      <c r="K220" s="57"/>
      <c r="L220" s="57">
        <f>SUM(J221:J226)</f>
        <v>253.43209999999999</v>
      </c>
      <c r="M220" s="58">
        <v>290.60210000000001</v>
      </c>
      <c r="N220" s="59"/>
      <c r="O220" s="73">
        <f>+ROUND(M220*N220,2)</f>
        <v>0</v>
      </c>
    </row>
    <row r="221" spans="1:15" s="8" customFormat="1" x14ac:dyDescent="0.3">
      <c r="A221" s="52">
        <v>10054</v>
      </c>
      <c r="B221" s="53"/>
      <c r="C221" s="72"/>
      <c r="D221" s="76" t="s">
        <v>756</v>
      </c>
      <c r="E221" s="63"/>
      <c r="F221" s="57">
        <v>1</v>
      </c>
      <c r="G221" s="57">
        <v>6.5640000000000001</v>
      </c>
      <c r="H221" s="57"/>
      <c r="I221" s="57">
        <v>3.6</v>
      </c>
      <c r="J221" s="57">
        <f t="shared" ref="J221:J226" si="26">PRODUCT(F221:I221)</f>
        <v>23.630400000000002</v>
      </c>
      <c r="K221" s="57"/>
      <c r="L221" s="57"/>
      <c r="M221" s="58"/>
      <c r="N221" s="59"/>
      <c r="O221" s="73"/>
    </row>
    <row r="222" spans="1:15" s="8" customFormat="1" x14ac:dyDescent="0.3">
      <c r="A222" s="52">
        <v>10055</v>
      </c>
      <c r="B222" s="53"/>
      <c r="C222" s="72"/>
      <c r="D222" s="76" t="s">
        <v>751</v>
      </c>
      <c r="E222" s="63"/>
      <c r="F222" s="57">
        <v>2</v>
      </c>
      <c r="G222" s="57">
        <f>+K215</f>
        <v>0</v>
      </c>
      <c r="H222" s="57"/>
      <c r="I222" s="57"/>
      <c r="J222" s="57">
        <f t="shared" si="26"/>
        <v>0</v>
      </c>
      <c r="K222" s="57"/>
      <c r="L222" s="57"/>
      <c r="M222" s="66"/>
      <c r="N222" s="67"/>
      <c r="O222" s="67"/>
    </row>
    <row r="223" spans="1:15" s="8" customFormat="1" x14ac:dyDescent="0.3">
      <c r="A223" s="52">
        <v>10056</v>
      </c>
      <c r="B223" s="53"/>
      <c r="C223" s="72"/>
      <c r="D223" s="76" t="s">
        <v>760</v>
      </c>
      <c r="E223" s="63"/>
      <c r="F223" s="57">
        <v>1</v>
      </c>
      <c r="G223" s="57">
        <v>11.09</v>
      </c>
      <c r="H223" s="57"/>
      <c r="I223" s="57">
        <v>2.64</v>
      </c>
      <c r="J223" s="57">
        <f t="shared" si="26"/>
        <v>29.2776</v>
      </c>
      <c r="K223" s="57"/>
      <c r="L223" s="57"/>
      <c r="M223" s="66"/>
      <c r="N223" s="67"/>
      <c r="O223" s="67"/>
    </row>
    <row r="224" spans="1:15" s="8" customFormat="1" x14ac:dyDescent="0.3">
      <c r="A224" s="52">
        <v>10057</v>
      </c>
      <c r="B224" s="53"/>
      <c r="C224" s="72"/>
      <c r="D224" s="76" t="s">
        <v>761</v>
      </c>
      <c r="E224" s="63"/>
      <c r="F224" s="57">
        <v>1</v>
      </c>
      <c r="G224" s="57">
        <v>24.478999999999999</v>
      </c>
      <c r="H224" s="57"/>
      <c r="I224" s="57">
        <v>2.64</v>
      </c>
      <c r="J224" s="57">
        <f t="shared" si="26"/>
        <v>64.624560000000002</v>
      </c>
      <c r="K224" s="57"/>
      <c r="L224" s="57"/>
      <c r="M224" s="66"/>
      <c r="N224" s="67"/>
      <c r="O224" s="67"/>
    </row>
    <row r="225" spans="1:15" s="8" customFormat="1" x14ac:dyDescent="0.3">
      <c r="A225" s="52">
        <v>10058</v>
      </c>
      <c r="B225" s="53"/>
      <c r="C225" s="72"/>
      <c r="D225" s="76" t="s">
        <v>762</v>
      </c>
      <c r="E225" s="63"/>
      <c r="F225" s="57">
        <v>1</v>
      </c>
      <c r="G225" s="57">
        <v>14.566000000000001</v>
      </c>
      <c r="H225" s="57"/>
      <c r="I225" s="57">
        <v>2.94</v>
      </c>
      <c r="J225" s="57">
        <f t="shared" si="26"/>
        <v>42.824040000000004</v>
      </c>
      <c r="K225" s="57"/>
      <c r="L225" s="57"/>
      <c r="M225" s="66"/>
      <c r="N225" s="67"/>
      <c r="O225" s="67"/>
    </row>
    <row r="226" spans="1:15" s="8" customFormat="1" x14ac:dyDescent="0.3">
      <c r="A226" s="52">
        <v>10059</v>
      </c>
      <c r="B226" s="53"/>
      <c r="C226" s="72"/>
      <c r="D226" s="76" t="s">
        <v>763</v>
      </c>
      <c r="E226" s="63"/>
      <c r="F226" s="57">
        <v>1</v>
      </c>
      <c r="G226" s="57">
        <v>32.094999999999999</v>
      </c>
      <c r="H226" s="57"/>
      <c r="I226" s="57">
        <v>2.9</v>
      </c>
      <c r="J226" s="57">
        <f t="shared" si="26"/>
        <v>93.075499999999991</v>
      </c>
      <c r="K226" s="57"/>
      <c r="L226" s="57"/>
      <c r="M226" s="66"/>
      <c r="N226" s="67"/>
      <c r="O226" s="67"/>
    </row>
    <row r="227" spans="1:15" s="8" customFormat="1" x14ac:dyDescent="0.3">
      <c r="A227" s="52">
        <v>10069</v>
      </c>
      <c r="B227" s="53" t="s">
        <v>21</v>
      </c>
      <c r="C227" s="54" t="s">
        <v>772</v>
      </c>
      <c r="D227" s="68" t="s">
        <v>773</v>
      </c>
      <c r="E227" s="69"/>
      <c r="F227" s="85"/>
      <c r="G227" s="70"/>
      <c r="H227" s="70"/>
      <c r="I227" s="70"/>
      <c r="J227" s="70"/>
      <c r="K227" s="70"/>
      <c r="L227" s="70"/>
      <c r="M227" s="66"/>
      <c r="N227" s="67"/>
      <c r="O227" s="67"/>
    </row>
    <row r="228" spans="1:15" s="8" customFormat="1" x14ac:dyDescent="0.3">
      <c r="A228" s="52">
        <v>10131</v>
      </c>
      <c r="B228" s="53" t="s">
        <v>21</v>
      </c>
      <c r="C228" s="54" t="s">
        <v>817</v>
      </c>
      <c r="D228" s="55" t="s">
        <v>55</v>
      </c>
      <c r="E228" s="56"/>
      <c r="F228" s="57"/>
      <c r="G228" s="57"/>
      <c r="H228" s="57"/>
      <c r="I228" s="57"/>
      <c r="J228" s="57"/>
      <c r="K228" s="57"/>
      <c r="L228" s="57"/>
      <c r="M228" s="58"/>
      <c r="N228" s="59"/>
      <c r="O228" s="59"/>
    </row>
    <row r="229" spans="1:15" s="8" customFormat="1" x14ac:dyDescent="0.3">
      <c r="A229" s="52">
        <v>10132</v>
      </c>
      <c r="B229" s="53" t="s">
        <v>21</v>
      </c>
      <c r="C229" s="72" t="s">
        <v>818</v>
      </c>
      <c r="D229" s="55" t="s">
        <v>57</v>
      </c>
      <c r="E229" s="56"/>
      <c r="F229" s="57"/>
      <c r="G229" s="57"/>
      <c r="H229" s="57"/>
      <c r="I229" s="57"/>
      <c r="J229" s="57"/>
      <c r="K229" s="57"/>
      <c r="L229" s="57"/>
      <c r="M229" s="58"/>
      <c r="N229" s="59"/>
      <c r="O229" s="59"/>
    </row>
    <row r="230" spans="1:15" s="8" customFormat="1" ht="86.4" collapsed="1" x14ac:dyDescent="0.3">
      <c r="A230" s="52">
        <v>10193</v>
      </c>
      <c r="B230" s="53" t="s">
        <v>21</v>
      </c>
      <c r="C230" s="72" t="s">
        <v>851</v>
      </c>
      <c r="D230" s="75" t="s">
        <v>63</v>
      </c>
      <c r="E230" s="56" t="s">
        <v>36</v>
      </c>
      <c r="F230" s="57"/>
      <c r="G230" s="57"/>
      <c r="H230" s="57"/>
      <c r="I230" s="57"/>
      <c r="J230" s="57"/>
      <c r="K230" s="57"/>
      <c r="L230" s="57">
        <f>SUM(K231:K238)</f>
        <v>212.01059999999998</v>
      </c>
      <c r="M230" s="58">
        <v>97.896000000000001</v>
      </c>
      <c r="N230" s="59"/>
      <c r="O230" s="73">
        <f>+ROUND(M230*N230,2)</f>
        <v>0</v>
      </c>
    </row>
    <row r="231" spans="1:15" s="8" customFormat="1" x14ac:dyDescent="0.3">
      <c r="A231" s="52">
        <v>10194</v>
      </c>
      <c r="B231" s="53"/>
      <c r="C231" s="72"/>
      <c r="D231" s="76" t="s">
        <v>784</v>
      </c>
      <c r="E231" s="56"/>
      <c r="F231" s="57">
        <v>1</v>
      </c>
      <c r="G231" s="57">
        <v>7.4</v>
      </c>
      <c r="H231" s="57"/>
      <c r="I231" s="57">
        <v>3</v>
      </c>
      <c r="J231" s="57"/>
      <c r="K231" s="57">
        <f t="shared" ref="K231:K239" si="27">PRODUCT(F231:I231)</f>
        <v>22.200000000000003</v>
      </c>
      <c r="L231" s="57"/>
      <c r="M231" s="58"/>
      <c r="N231" s="59"/>
      <c r="O231" s="73"/>
    </row>
    <row r="232" spans="1:15" s="8" customFormat="1" x14ac:dyDescent="0.3">
      <c r="A232" s="52">
        <v>10195</v>
      </c>
      <c r="B232" s="53"/>
      <c r="C232" s="72"/>
      <c r="D232" s="76" t="s">
        <v>782</v>
      </c>
      <c r="E232" s="56"/>
      <c r="F232" s="57">
        <v>1</v>
      </c>
      <c r="G232" s="57">
        <v>17.399999999999999</v>
      </c>
      <c r="H232" s="57"/>
      <c r="I232" s="57">
        <v>3</v>
      </c>
      <c r="J232" s="57"/>
      <c r="K232" s="57">
        <f t="shared" si="27"/>
        <v>52.199999999999996</v>
      </c>
      <c r="L232" s="57"/>
      <c r="M232" s="58"/>
      <c r="N232" s="59"/>
      <c r="O232" s="73"/>
    </row>
    <row r="233" spans="1:15" s="8" customFormat="1" x14ac:dyDescent="0.3">
      <c r="A233" s="52">
        <v>10196</v>
      </c>
      <c r="B233" s="53"/>
      <c r="C233" s="72"/>
      <c r="D233" s="76" t="s">
        <v>852</v>
      </c>
      <c r="E233" s="56"/>
      <c r="F233" s="57">
        <v>1</v>
      </c>
      <c r="G233" s="57">
        <v>3.597</v>
      </c>
      <c r="H233" s="57"/>
      <c r="I233" s="57">
        <v>3</v>
      </c>
      <c r="J233" s="57"/>
      <c r="K233" s="57">
        <f t="shared" si="27"/>
        <v>10.791</v>
      </c>
      <c r="L233" s="57"/>
      <c r="M233" s="58"/>
      <c r="N233" s="59"/>
      <c r="O233" s="73"/>
    </row>
    <row r="234" spans="1:15" s="8" customFormat="1" x14ac:dyDescent="0.3">
      <c r="A234" s="52">
        <v>10197</v>
      </c>
      <c r="B234" s="53"/>
      <c r="C234" s="72"/>
      <c r="D234" s="76" t="s">
        <v>852</v>
      </c>
      <c r="E234" s="56"/>
      <c r="F234" s="57">
        <v>1</v>
      </c>
      <c r="G234" s="57">
        <v>4.71</v>
      </c>
      <c r="H234" s="57"/>
      <c r="I234" s="57">
        <v>3</v>
      </c>
      <c r="J234" s="57"/>
      <c r="K234" s="57">
        <f t="shared" si="27"/>
        <v>14.129999999999999</v>
      </c>
      <c r="L234" s="57"/>
      <c r="M234" s="58"/>
      <c r="N234" s="59"/>
      <c r="O234" s="73"/>
    </row>
    <row r="235" spans="1:15" s="8" customFormat="1" x14ac:dyDescent="0.3">
      <c r="A235" s="52">
        <v>10198</v>
      </c>
      <c r="B235" s="53"/>
      <c r="C235" s="72"/>
      <c r="D235" s="76" t="s">
        <v>852</v>
      </c>
      <c r="E235" s="56"/>
      <c r="F235" s="57">
        <v>1</v>
      </c>
      <c r="G235" s="57">
        <v>7.55</v>
      </c>
      <c r="H235" s="57"/>
      <c r="I235" s="57">
        <v>3</v>
      </c>
      <c r="J235" s="57"/>
      <c r="K235" s="57">
        <f t="shared" si="27"/>
        <v>22.65</v>
      </c>
      <c r="L235" s="57"/>
      <c r="M235" s="58"/>
      <c r="N235" s="59"/>
      <c r="O235" s="73"/>
    </row>
    <row r="236" spans="1:15" s="8" customFormat="1" x14ac:dyDescent="0.3">
      <c r="A236" s="52">
        <v>10199</v>
      </c>
      <c r="B236" s="53"/>
      <c r="C236" s="72"/>
      <c r="D236" s="76" t="s">
        <v>853</v>
      </c>
      <c r="E236" s="56"/>
      <c r="F236" s="57">
        <v>1</v>
      </c>
      <c r="G236" s="57">
        <v>10.987</v>
      </c>
      <c r="H236" s="57"/>
      <c r="I236" s="57">
        <v>2.7</v>
      </c>
      <c r="J236" s="57"/>
      <c r="K236" s="57">
        <f t="shared" si="27"/>
        <v>29.664900000000003</v>
      </c>
      <c r="L236" s="57"/>
      <c r="M236" s="58"/>
      <c r="N236" s="59"/>
      <c r="O236" s="73"/>
    </row>
    <row r="237" spans="1:15" s="8" customFormat="1" x14ac:dyDescent="0.3">
      <c r="A237" s="52">
        <v>10200</v>
      </c>
      <c r="B237" s="53"/>
      <c r="C237" s="72"/>
      <c r="D237" s="76" t="s">
        <v>787</v>
      </c>
      <c r="E237" s="56"/>
      <c r="F237" s="57">
        <v>1</v>
      </c>
      <c r="G237" s="57">
        <v>12.773</v>
      </c>
      <c r="H237" s="57"/>
      <c r="I237" s="57">
        <v>2.7</v>
      </c>
      <c r="J237" s="57"/>
      <c r="K237" s="57">
        <f t="shared" si="27"/>
        <v>34.487099999999998</v>
      </c>
      <c r="L237" s="57"/>
      <c r="M237" s="58"/>
      <c r="N237" s="59"/>
      <c r="O237" s="73"/>
    </row>
    <row r="238" spans="1:15" s="8" customFormat="1" x14ac:dyDescent="0.3">
      <c r="A238" s="52">
        <v>10201</v>
      </c>
      <c r="B238" s="53"/>
      <c r="C238" s="72"/>
      <c r="D238" s="76" t="s">
        <v>788</v>
      </c>
      <c r="E238" s="56"/>
      <c r="F238" s="57">
        <v>1</v>
      </c>
      <c r="G238" s="57">
        <v>9.5879999999999992</v>
      </c>
      <c r="H238" s="57"/>
      <c r="I238" s="57">
        <v>2.7</v>
      </c>
      <c r="J238" s="57"/>
      <c r="K238" s="57">
        <f t="shared" si="27"/>
        <v>25.887599999999999</v>
      </c>
      <c r="L238" s="57"/>
      <c r="M238" s="58"/>
      <c r="N238" s="59"/>
      <c r="O238" s="73"/>
    </row>
    <row r="239" spans="1:15" s="8" customFormat="1" x14ac:dyDescent="0.3">
      <c r="A239" s="52">
        <v>10202</v>
      </c>
      <c r="B239" s="53"/>
      <c r="C239" s="72"/>
      <c r="D239" s="76" t="s">
        <v>789</v>
      </c>
      <c r="E239" s="56"/>
      <c r="F239" s="57">
        <v>1</v>
      </c>
      <c r="G239" s="57">
        <v>11.413</v>
      </c>
      <c r="H239" s="57"/>
      <c r="I239" s="57">
        <v>2.7</v>
      </c>
      <c r="J239" s="57"/>
      <c r="K239" s="57">
        <f t="shared" si="27"/>
        <v>30.815100000000001</v>
      </c>
      <c r="L239" s="57"/>
      <c r="M239" s="58"/>
      <c r="N239" s="59"/>
      <c r="O239" s="73"/>
    </row>
    <row r="240" spans="1:15" s="8" customFormat="1" x14ac:dyDescent="0.3">
      <c r="A240" s="52">
        <v>10203</v>
      </c>
      <c r="B240" s="53" t="s">
        <v>21</v>
      </c>
      <c r="C240" s="54" t="s">
        <v>854</v>
      </c>
      <c r="D240" s="55" t="s">
        <v>70</v>
      </c>
      <c r="E240" s="63"/>
      <c r="F240" s="57"/>
      <c r="G240" s="57"/>
      <c r="H240" s="57"/>
      <c r="I240" s="57"/>
      <c r="J240" s="57"/>
      <c r="K240" s="57"/>
      <c r="L240" s="57"/>
      <c r="M240" s="66"/>
      <c r="N240" s="67"/>
      <c r="O240" s="67"/>
    </row>
    <row r="241" spans="1:15" s="8" customFormat="1" collapsed="1" x14ac:dyDescent="0.3">
      <c r="A241" s="52">
        <v>10211</v>
      </c>
      <c r="B241" s="53"/>
      <c r="C241" s="72"/>
      <c r="D241" s="76" t="s">
        <v>860</v>
      </c>
      <c r="E241" s="63"/>
      <c r="F241" s="57">
        <v>1</v>
      </c>
      <c r="G241" s="57">
        <v>25.5</v>
      </c>
      <c r="H241" s="57"/>
      <c r="I241" s="57"/>
      <c r="J241" s="57"/>
      <c r="K241" s="57">
        <f t="shared" ref="K241:K251" si="28">PRODUCT(F241:I241)</f>
        <v>25.5</v>
      </c>
      <c r="L241" s="57"/>
      <c r="M241" s="58"/>
      <c r="N241" s="59"/>
      <c r="O241" s="73"/>
    </row>
    <row r="242" spans="1:15" s="8" customFormat="1" x14ac:dyDescent="0.3">
      <c r="A242" s="52">
        <v>10212</v>
      </c>
      <c r="B242" s="53"/>
      <c r="C242" s="54"/>
      <c r="D242" s="76" t="s">
        <v>847</v>
      </c>
      <c r="E242" s="63"/>
      <c r="F242" s="57">
        <v>1</v>
      </c>
      <c r="G242" s="57">
        <v>5.6790000000000003</v>
      </c>
      <c r="H242" s="57"/>
      <c r="I242" s="57"/>
      <c r="J242" s="57"/>
      <c r="K242" s="57">
        <f t="shared" si="28"/>
        <v>5.6790000000000003</v>
      </c>
      <c r="L242" s="57"/>
      <c r="M242" s="66"/>
      <c r="N242" s="67"/>
      <c r="O242" s="67"/>
    </row>
    <row r="243" spans="1:15" s="8" customFormat="1" ht="86.4" collapsed="1" x14ac:dyDescent="0.3">
      <c r="A243" s="52">
        <v>10213</v>
      </c>
      <c r="B243" s="53" t="s">
        <v>21</v>
      </c>
      <c r="C243" s="72" t="s">
        <v>861</v>
      </c>
      <c r="D243" s="75" t="s">
        <v>371</v>
      </c>
      <c r="E243" s="63" t="s">
        <v>36</v>
      </c>
      <c r="F243" s="57"/>
      <c r="G243" s="57"/>
      <c r="H243" s="57"/>
      <c r="I243" s="57"/>
      <c r="J243" s="57"/>
      <c r="K243" s="57"/>
      <c r="L243" s="57">
        <f>SUM(K244:K251)</f>
        <v>628.53300000000002</v>
      </c>
      <c r="M243" s="58">
        <v>628.53300000000002</v>
      </c>
      <c r="N243" s="59"/>
      <c r="O243" s="73">
        <f>+ROUND(M243*N243,2)</f>
        <v>0</v>
      </c>
    </row>
    <row r="244" spans="1:15" s="8" customFormat="1" x14ac:dyDescent="0.3">
      <c r="A244" s="52">
        <v>10214</v>
      </c>
      <c r="B244" s="53"/>
      <c r="C244" s="72"/>
      <c r="D244" s="76" t="s">
        <v>777</v>
      </c>
      <c r="E244" s="56"/>
      <c r="F244" s="57">
        <v>1</v>
      </c>
      <c r="G244" s="57">
        <v>571.822</v>
      </c>
      <c r="H244" s="57"/>
      <c r="I244" s="57"/>
      <c r="J244" s="57"/>
      <c r="K244" s="57">
        <f t="shared" si="28"/>
        <v>571.822</v>
      </c>
      <c r="L244" s="57"/>
      <c r="M244" s="58"/>
      <c r="N244" s="59"/>
      <c r="O244" s="73"/>
    </row>
    <row r="245" spans="1:15" s="8" customFormat="1" x14ac:dyDescent="0.3">
      <c r="A245" s="52">
        <v>10215</v>
      </c>
      <c r="B245" s="53"/>
      <c r="C245" s="72"/>
      <c r="D245" s="76" t="s">
        <v>860</v>
      </c>
      <c r="E245" s="56"/>
      <c r="F245" s="57">
        <v>1</v>
      </c>
      <c r="G245" s="57">
        <v>25.5</v>
      </c>
      <c r="H245" s="57"/>
      <c r="I245" s="57"/>
      <c r="J245" s="57"/>
      <c r="K245" s="57">
        <f t="shared" si="28"/>
        <v>25.5</v>
      </c>
      <c r="L245" s="57"/>
      <c r="M245" s="58"/>
      <c r="N245" s="59"/>
      <c r="O245" s="73"/>
    </row>
    <row r="246" spans="1:15" s="8" customFormat="1" x14ac:dyDescent="0.3">
      <c r="A246" s="52">
        <v>10216</v>
      </c>
      <c r="B246" s="53"/>
      <c r="C246" s="72"/>
      <c r="D246" s="76" t="s">
        <v>847</v>
      </c>
      <c r="E246" s="56"/>
      <c r="F246" s="57">
        <v>1</v>
      </c>
      <c r="G246" s="57">
        <v>5.6790000000000003</v>
      </c>
      <c r="H246" s="57"/>
      <c r="I246" s="57"/>
      <c r="J246" s="57"/>
      <c r="K246" s="57">
        <f t="shared" si="28"/>
        <v>5.6790000000000003</v>
      </c>
      <c r="L246" s="57"/>
      <c r="M246" s="58"/>
      <c r="N246" s="59"/>
      <c r="O246" s="73"/>
    </row>
    <row r="247" spans="1:15" s="8" customFormat="1" x14ac:dyDescent="0.3">
      <c r="A247" s="52">
        <v>10217</v>
      </c>
      <c r="B247" s="53"/>
      <c r="C247" s="72"/>
      <c r="D247" s="76" t="s">
        <v>784</v>
      </c>
      <c r="E247" s="56"/>
      <c r="F247" s="57">
        <v>1</v>
      </c>
      <c r="G247" s="57">
        <v>3.1720000000000002</v>
      </c>
      <c r="H247" s="57"/>
      <c r="I247" s="57"/>
      <c r="J247" s="57"/>
      <c r="K247" s="57">
        <f t="shared" si="28"/>
        <v>3.1720000000000002</v>
      </c>
      <c r="L247" s="57"/>
      <c r="M247" s="58"/>
      <c r="N247" s="59"/>
      <c r="O247" s="73"/>
    </row>
    <row r="248" spans="1:15" s="8" customFormat="1" x14ac:dyDescent="0.3">
      <c r="A248" s="52">
        <v>10218</v>
      </c>
      <c r="B248" s="53"/>
      <c r="C248" s="72"/>
      <c r="D248" s="76" t="s">
        <v>782</v>
      </c>
      <c r="E248" s="56"/>
      <c r="F248" s="57">
        <v>1</v>
      </c>
      <c r="G248" s="57">
        <v>15.8</v>
      </c>
      <c r="H248" s="57"/>
      <c r="I248" s="57"/>
      <c r="J248" s="57"/>
      <c r="K248" s="57">
        <f t="shared" si="28"/>
        <v>15.8</v>
      </c>
      <c r="L248" s="57"/>
      <c r="M248" s="58"/>
      <c r="N248" s="59"/>
      <c r="O248" s="73"/>
    </row>
    <row r="249" spans="1:15" s="8" customFormat="1" x14ac:dyDescent="0.3">
      <c r="A249" s="52">
        <v>10219</v>
      </c>
      <c r="B249" s="53"/>
      <c r="C249" s="72"/>
      <c r="D249" s="76" t="s">
        <v>852</v>
      </c>
      <c r="E249" s="56"/>
      <c r="F249" s="57">
        <v>1</v>
      </c>
      <c r="G249" s="57">
        <f>2.4*0.6</f>
        <v>1.44</v>
      </c>
      <c r="H249" s="57"/>
      <c r="I249" s="57"/>
      <c r="J249" s="57"/>
      <c r="K249" s="57">
        <f t="shared" si="28"/>
        <v>1.44</v>
      </c>
      <c r="L249" s="57"/>
      <c r="M249" s="58"/>
      <c r="N249" s="59"/>
      <c r="O249" s="73"/>
    </row>
    <row r="250" spans="1:15" s="8" customFormat="1" x14ac:dyDescent="0.3">
      <c r="A250" s="52">
        <v>10220</v>
      </c>
      <c r="B250" s="53"/>
      <c r="C250" s="72"/>
      <c r="D250" s="76" t="s">
        <v>852</v>
      </c>
      <c r="E250" s="56"/>
      <c r="F250" s="57">
        <v>1</v>
      </c>
      <c r="G250" s="57">
        <f>0.75*3.2</f>
        <v>2.4000000000000004</v>
      </c>
      <c r="H250" s="57"/>
      <c r="I250" s="57"/>
      <c r="J250" s="57"/>
      <c r="K250" s="57">
        <f t="shared" si="28"/>
        <v>2.4000000000000004</v>
      </c>
      <c r="L250" s="57"/>
      <c r="M250" s="58"/>
      <c r="N250" s="59"/>
      <c r="O250" s="73"/>
    </row>
    <row r="251" spans="1:15" s="8" customFormat="1" x14ac:dyDescent="0.3">
      <c r="A251" s="52">
        <v>10221</v>
      </c>
      <c r="B251" s="53"/>
      <c r="C251" s="72"/>
      <c r="D251" s="76" t="s">
        <v>852</v>
      </c>
      <c r="E251" s="56"/>
      <c r="F251" s="57">
        <v>1</v>
      </c>
      <c r="G251" s="57">
        <f>0.4*6.8</f>
        <v>2.72</v>
      </c>
      <c r="H251" s="57"/>
      <c r="I251" s="57"/>
      <c r="J251" s="57"/>
      <c r="K251" s="57">
        <f t="shared" si="28"/>
        <v>2.72</v>
      </c>
      <c r="L251" s="57"/>
      <c r="M251" s="58"/>
      <c r="N251" s="59"/>
      <c r="O251" s="73"/>
    </row>
    <row r="252" spans="1:15" s="8" customFormat="1" x14ac:dyDescent="0.3">
      <c r="A252" s="52">
        <v>10229</v>
      </c>
      <c r="B252" s="53" t="s">
        <v>21</v>
      </c>
      <c r="C252" s="54" t="s">
        <v>863</v>
      </c>
      <c r="D252" s="55" t="s">
        <v>74</v>
      </c>
      <c r="E252" s="63"/>
      <c r="F252" s="57"/>
      <c r="G252" s="57"/>
      <c r="H252" s="57"/>
      <c r="I252" s="57"/>
      <c r="J252" s="57"/>
      <c r="K252" s="57"/>
      <c r="L252" s="57"/>
      <c r="M252" s="58"/>
      <c r="N252" s="59"/>
      <c r="O252" s="73"/>
    </row>
    <row r="253" spans="1:15" s="8" customFormat="1" ht="144" collapsed="1" x14ac:dyDescent="0.3">
      <c r="A253" s="52">
        <v>10279</v>
      </c>
      <c r="B253" s="53" t="s">
        <v>21</v>
      </c>
      <c r="C253" s="72" t="s">
        <v>874</v>
      </c>
      <c r="D253" s="75" t="s">
        <v>161</v>
      </c>
      <c r="E253" s="63" t="s">
        <v>36</v>
      </c>
      <c r="F253" s="57"/>
      <c r="G253" s="57"/>
      <c r="H253" s="57"/>
      <c r="I253" s="57"/>
      <c r="J253" s="57"/>
      <c r="K253" s="57"/>
      <c r="L253" s="57">
        <f>SUM(K254:K259)</f>
        <v>62.845999999999997</v>
      </c>
      <c r="M253" s="58">
        <v>62.845999999999997</v>
      </c>
      <c r="N253" s="59"/>
      <c r="O253" s="73">
        <f>+ROUND(M253*N253,2)</f>
        <v>0</v>
      </c>
    </row>
    <row r="254" spans="1:15" s="8" customFormat="1" x14ac:dyDescent="0.3">
      <c r="A254" s="52">
        <v>10280</v>
      </c>
      <c r="B254" s="53"/>
      <c r="C254" s="72"/>
      <c r="D254" s="76" t="s">
        <v>784</v>
      </c>
      <c r="E254" s="56"/>
      <c r="F254" s="57">
        <v>1</v>
      </c>
      <c r="G254" s="57">
        <v>3.1720000000000002</v>
      </c>
      <c r="H254" s="57"/>
      <c r="I254" s="57"/>
      <c r="J254" s="57"/>
      <c r="K254" s="57">
        <f t="shared" ref="K254:K259" si="29">PRODUCT(F254:I254)</f>
        <v>3.1720000000000002</v>
      </c>
      <c r="L254" s="57"/>
      <c r="M254" s="58"/>
      <c r="N254" s="59"/>
      <c r="O254" s="73"/>
    </row>
    <row r="255" spans="1:15" s="8" customFormat="1" x14ac:dyDescent="0.3">
      <c r="A255" s="52">
        <v>10281</v>
      </c>
      <c r="B255" s="53"/>
      <c r="C255" s="72"/>
      <c r="D255" s="76" t="s">
        <v>782</v>
      </c>
      <c r="E255" s="56"/>
      <c r="F255" s="57">
        <v>1</v>
      </c>
      <c r="G255" s="57">
        <v>15.305</v>
      </c>
      <c r="H255" s="57"/>
      <c r="I255" s="57"/>
      <c r="J255" s="57"/>
      <c r="K255" s="57">
        <f t="shared" si="29"/>
        <v>15.305</v>
      </c>
      <c r="L255" s="57"/>
      <c r="M255" s="58"/>
      <c r="N255" s="59"/>
      <c r="O255" s="73"/>
    </row>
    <row r="256" spans="1:15" s="8" customFormat="1" x14ac:dyDescent="0.3">
      <c r="A256" s="52">
        <v>10282</v>
      </c>
      <c r="B256" s="53"/>
      <c r="C256" s="72"/>
      <c r="D256" s="76" t="s">
        <v>853</v>
      </c>
      <c r="E256" s="56"/>
      <c r="F256" s="57">
        <v>1</v>
      </c>
      <c r="G256" s="57">
        <v>12.811999999999999</v>
      </c>
      <c r="H256" s="57"/>
      <c r="I256" s="57"/>
      <c r="J256" s="57"/>
      <c r="K256" s="57">
        <f t="shared" si="29"/>
        <v>12.811999999999999</v>
      </c>
      <c r="L256" s="57"/>
      <c r="M256" s="58"/>
      <c r="N256" s="59"/>
      <c r="O256" s="73"/>
    </row>
    <row r="257" spans="1:16" s="8" customFormat="1" x14ac:dyDescent="0.3">
      <c r="A257" s="52">
        <v>10283</v>
      </c>
      <c r="B257" s="53"/>
      <c r="C257" s="72"/>
      <c r="D257" s="76" t="s">
        <v>787</v>
      </c>
      <c r="E257" s="56"/>
      <c r="F257" s="57">
        <v>1</v>
      </c>
      <c r="G257" s="57">
        <v>12.773</v>
      </c>
      <c r="H257" s="57"/>
      <c r="I257" s="57"/>
      <c r="J257" s="57"/>
      <c r="K257" s="57">
        <f t="shared" si="29"/>
        <v>12.773</v>
      </c>
      <c r="L257" s="57"/>
      <c r="M257" s="58"/>
      <c r="N257" s="59"/>
      <c r="O257" s="73"/>
    </row>
    <row r="258" spans="1:16" s="8" customFormat="1" x14ac:dyDescent="0.3">
      <c r="A258" s="52">
        <v>10284</v>
      </c>
      <c r="B258" s="53"/>
      <c r="C258" s="72"/>
      <c r="D258" s="76" t="s">
        <v>788</v>
      </c>
      <c r="E258" s="56"/>
      <c r="F258" s="57">
        <v>1</v>
      </c>
      <c r="G258" s="57">
        <v>10.113</v>
      </c>
      <c r="H258" s="57"/>
      <c r="I258" s="57"/>
      <c r="J258" s="57"/>
      <c r="K258" s="57">
        <f t="shared" si="29"/>
        <v>10.113</v>
      </c>
      <c r="L258" s="57"/>
      <c r="M258" s="58"/>
      <c r="N258" s="59"/>
      <c r="O258" s="73"/>
    </row>
    <row r="259" spans="1:16" s="8" customFormat="1" x14ac:dyDescent="0.3">
      <c r="A259" s="52">
        <v>10285</v>
      </c>
      <c r="B259" s="53"/>
      <c r="C259" s="72"/>
      <c r="D259" s="76" t="s">
        <v>789</v>
      </c>
      <c r="E259" s="56"/>
      <c r="F259" s="57">
        <v>1</v>
      </c>
      <c r="G259" s="57">
        <v>8.6709999999999994</v>
      </c>
      <c r="H259" s="57"/>
      <c r="I259" s="57"/>
      <c r="J259" s="57"/>
      <c r="K259" s="57">
        <f t="shared" si="29"/>
        <v>8.6709999999999994</v>
      </c>
      <c r="L259" s="57"/>
      <c r="M259" s="58"/>
      <c r="N259" s="59"/>
      <c r="O259" s="73"/>
    </row>
    <row r="260" spans="1:16" s="8" customFormat="1" x14ac:dyDescent="0.3">
      <c r="A260" s="52">
        <v>10386</v>
      </c>
      <c r="B260" s="53" t="s">
        <v>21</v>
      </c>
      <c r="C260" s="61" t="s">
        <v>971</v>
      </c>
      <c r="D260" s="62" t="s">
        <v>972</v>
      </c>
      <c r="E260" s="63"/>
      <c r="F260" s="86"/>
      <c r="G260" s="64"/>
      <c r="H260" s="64"/>
      <c r="I260" s="64"/>
      <c r="J260" s="64"/>
      <c r="K260" s="65">
        <f>SUM(O260:O296)</f>
        <v>0</v>
      </c>
      <c r="L260" s="64"/>
      <c r="M260" s="66"/>
      <c r="N260" s="67"/>
      <c r="O260" s="67"/>
      <c r="P260" s="112"/>
    </row>
    <row r="261" spans="1:16" s="8" customFormat="1" x14ac:dyDescent="0.3">
      <c r="A261" s="52">
        <v>10387</v>
      </c>
      <c r="B261" s="53" t="s">
        <v>21</v>
      </c>
      <c r="C261" s="54" t="s">
        <v>973</v>
      </c>
      <c r="D261" s="55" t="s">
        <v>974</v>
      </c>
      <c r="E261" s="56"/>
      <c r="F261" s="57"/>
      <c r="G261" s="57"/>
      <c r="H261" s="57"/>
      <c r="I261" s="57"/>
      <c r="J261" s="57"/>
      <c r="K261" s="57"/>
      <c r="L261" s="57"/>
      <c r="M261" s="58"/>
      <c r="N261" s="59"/>
      <c r="O261" s="59"/>
    </row>
    <row r="262" spans="1:16" s="8" customFormat="1" x14ac:dyDescent="0.3">
      <c r="A262" s="52">
        <v>10397</v>
      </c>
      <c r="B262" s="53" t="s">
        <v>21</v>
      </c>
      <c r="C262" s="54" t="s">
        <v>985</v>
      </c>
      <c r="D262" s="55" t="s">
        <v>55</v>
      </c>
      <c r="E262" s="56"/>
      <c r="F262" s="57"/>
      <c r="G262" s="57"/>
      <c r="H262" s="57"/>
      <c r="I262" s="57"/>
      <c r="J262" s="57"/>
      <c r="K262" s="57"/>
      <c r="L262" s="57"/>
      <c r="M262" s="58"/>
      <c r="N262" s="59"/>
      <c r="O262" s="59"/>
    </row>
    <row r="263" spans="1:16" s="8" customFormat="1" x14ac:dyDescent="0.3">
      <c r="A263" s="52">
        <v>10398</v>
      </c>
      <c r="B263" s="53" t="s">
        <v>21</v>
      </c>
      <c r="C263" s="54" t="s">
        <v>986</v>
      </c>
      <c r="D263" s="55" t="s">
        <v>57</v>
      </c>
      <c r="E263" s="56"/>
      <c r="F263" s="57"/>
      <c r="G263" s="57"/>
      <c r="H263" s="57"/>
      <c r="I263" s="57"/>
      <c r="J263" s="57"/>
      <c r="K263" s="57"/>
      <c r="L263" s="57"/>
      <c r="M263" s="58"/>
      <c r="N263" s="59"/>
      <c r="O263" s="73"/>
    </row>
    <row r="264" spans="1:16" s="8" customFormat="1" ht="86.4" collapsed="1" x14ac:dyDescent="0.3">
      <c r="A264" s="52">
        <v>10429</v>
      </c>
      <c r="B264" s="53" t="s">
        <v>21</v>
      </c>
      <c r="C264" s="72" t="s">
        <v>1005</v>
      </c>
      <c r="D264" s="75" t="s">
        <v>63</v>
      </c>
      <c r="E264" s="63" t="s">
        <v>36</v>
      </c>
      <c r="F264" s="57"/>
      <c r="G264" s="57"/>
      <c r="H264" s="57"/>
      <c r="I264" s="57"/>
      <c r="J264" s="57"/>
      <c r="K264" s="57"/>
      <c r="L264" s="57">
        <f>SUM(K265:K267)</f>
        <v>31.226800000000004</v>
      </c>
      <c r="M264" s="58">
        <v>31.227</v>
      </c>
      <c r="N264" s="59"/>
      <c r="O264" s="73">
        <f>+ROUND(M264*N264,2)</f>
        <v>0</v>
      </c>
    </row>
    <row r="265" spans="1:16" s="8" customFormat="1" x14ac:dyDescent="0.3">
      <c r="A265" s="52">
        <v>10430</v>
      </c>
      <c r="B265" s="53"/>
      <c r="C265" s="72"/>
      <c r="D265" s="76" t="s">
        <v>988</v>
      </c>
      <c r="E265" s="56"/>
      <c r="F265" s="57">
        <v>1</v>
      </c>
      <c r="G265" s="57">
        <v>2.7</v>
      </c>
      <c r="H265" s="57"/>
      <c r="I265" s="57">
        <v>1</v>
      </c>
      <c r="J265" s="57"/>
      <c r="K265" s="57">
        <f>PRODUCT(F265:I265)</f>
        <v>2.7</v>
      </c>
      <c r="L265" s="57"/>
      <c r="M265" s="58"/>
      <c r="N265" s="59"/>
      <c r="O265" s="73"/>
    </row>
    <row r="266" spans="1:16" s="8" customFormat="1" x14ac:dyDescent="0.3">
      <c r="A266" s="52">
        <v>10431</v>
      </c>
      <c r="B266" s="53"/>
      <c r="C266" s="72"/>
      <c r="D266" s="76" t="s">
        <v>989</v>
      </c>
      <c r="E266" s="56"/>
      <c r="F266" s="57">
        <v>1</v>
      </c>
      <c r="G266" s="57">
        <v>9.5180000000000007</v>
      </c>
      <c r="H266" s="57"/>
      <c r="I266" s="57">
        <v>2.6</v>
      </c>
      <c r="J266" s="57"/>
      <c r="K266" s="57">
        <f>PRODUCT(F266:I266)</f>
        <v>24.746800000000004</v>
      </c>
      <c r="L266" s="57"/>
      <c r="M266" s="58"/>
      <c r="N266" s="59"/>
      <c r="O266" s="73"/>
    </row>
    <row r="267" spans="1:16" s="8" customFormat="1" x14ac:dyDescent="0.3">
      <c r="A267" s="52">
        <v>10432</v>
      </c>
      <c r="B267" s="53"/>
      <c r="C267" s="72"/>
      <c r="D267" s="76" t="s">
        <v>990</v>
      </c>
      <c r="E267" s="56"/>
      <c r="F267" s="57">
        <v>2</v>
      </c>
      <c r="G267" s="57">
        <v>0.9</v>
      </c>
      <c r="H267" s="57"/>
      <c r="I267" s="57">
        <v>2.1</v>
      </c>
      <c r="J267" s="57"/>
      <c r="K267" s="57">
        <f>PRODUCT(F267:I267)</f>
        <v>3.7800000000000002</v>
      </c>
      <c r="L267" s="57"/>
      <c r="M267" s="58"/>
      <c r="N267" s="59"/>
      <c r="O267" s="73"/>
    </row>
    <row r="268" spans="1:16" s="8" customFormat="1" x14ac:dyDescent="0.3">
      <c r="A268" s="52">
        <v>10444</v>
      </c>
      <c r="B268" s="52" t="s">
        <v>21</v>
      </c>
      <c r="C268" s="54" t="s">
        <v>1013</v>
      </c>
      <c r="D268" s="55" t="s">
        <v>70</v>
      </c>
      <c r="E268" s="63"/>
      <c r="F268" s="57"/>
      <c r="G268" s="57"/>
      <c r="H268" s="57"/>
      <c r="I268" s="57"/>
      <c r="J268" s="57"/>
      <c r="K268" s="57"/>
      <c r="L268" s="57"/>
      <c r="M268" s="66"/>
      <c r="N268" s="67"/>
      <c r="O268" s="67"/>
    </row>
    <row r="269" spans="1:16" s="8" customFormat="1" ht="86.4" collapsed="1" x14ac:dyDescent="0.3">
      <c r="A269" s="52">
        <v>10445</v>
      </c>
      <c r="B269" s="53" t="s">
        <v>21</v>
      </c>
      <c r="C269" s="72" t="s">
        <v>1014</v>
      </c>
      <c r="D269" s="75" t="s">
        <v>155</v>
      </c>
      <c r="E269" s="63" t="s">
        <v>36</v>
      </c>
      <c r="F269" s="57"/>
      <c r="G269" s="57"/>
      <c r="H269" s="57"/>
      <c r="I269" s="57"/>
      <c r="J269" s="57"/>
      <c r="K269" s="57"/>
      <c r="L269" s="57">
        <f>SUM(K270:K275)</f>
        <v>258.93740000000003</v>
      </c>
      <c r="M269" s="58">
        <v>258.93700000000001</v>
      </c>
      <c r="N269" s="59"/>
      <c r="O269" s="73">
        <f>+ROUND(M269*N269,2)</f>
        <v>0</v>
      </c>
    </row>
    <row r="270" spans="1:16" s="8" customFormat="1" x14ac:dyDescent="0.3">
      <c r="A270" s="52">
        <v>10446</v>
      </c>
      <c r="B270" s="53"/>
      <c r="C270" s="72"/>
      <c r="D270" s="76" t="s">
        <v>1007</v>
      </c>
      <c r="E270" s="56"/>
      <c r="F270" s="57">
        <v>1</v>
      </c>
      <c r="G270" s="57"/>
      <c r="H270" s="57"/>
      <c r="I270" s="57"/>
      <c r="J270" s="57"/>
      <c r="K270" s="57">
        <f>SUM(J271:J272)</f>
        <v>142.5164</v>
      </c>
      <c r="L270" s="57"/>
      <c r="M270" s="58"/>
      <c r="N270" s="59"/>
      <c r="O270" s="73"/>
    </row>
    <row r="271" spans="1:16" s="8" customFormat="1" x14ac:dyDescent="0.3">
      <c r="A271" s="52">
        <v>10447</v>
      </c>
      <c r="B271" s="53"/>
      <c r="C271" s="72"/>
      <c r="D271" s="76" t="s">
        <v>1015</v>
      </c>
      <c r="E271" s="56"/>
      <c r="F271" s="57">
        <v>1</v>
      </c>
      <c r="G271" s="57">
        <v>108.28</v>
      </c>
      <c r="H271" s="57"/>
      <c r="I271" s="57"/>
      <c r="J271" s="57">
        <f>PRODUCT(F271:I271)</f>
        <v>108.28</v>
      </c>
      <c r="K271" s="57"/>
      <c r="L271" s="57"/>
      <c r="M271" s="58"/>
      <c r="N271" s="59"/>
      <c r="O271" s="73"/>
    </row>
    <row r="272" spans="1:16" s="8" customFormat="1" x14ac:dyDescent="0.3">
      <c r="A272" s="52">
        <v>10448</v>
      </c>
      <c r="B272" s="53"/>
      <c r="C272" s="72"/>
      <c r="D272" s="76" t="s">
        <v>1016</v>
      </c>
      <c r="E272" s="56"/>
      <c r="F272" s="57">
        <v>1</v>
      </c>
      <c r="G272" s="57">
        <v>85.590999999999994</v>
      </c>
      <c r="H272" s="57"/>
      <c r="I272" s="57">
        <v>0.4</v>
      </c>
      <c r="J272" s="57">
        <f>PRODUCT(F272:I272)</f>
        <v>34.236399999999996</v>
      </c>
      <c r="K272" s="57"/>
      <c r="L272" s="57"/>
      <c r="M272" s="58"/>
      <c r="N272" s="59"/>
      <c r="O272" s="73"/>
    </row>
    <row r="273" spans="1:16" s="8" customFormat="1" x14ac:dyDescent="0.3">
      <c r="A273" s="52">
        <v>10449</v>
      </c>
      <c r="B273" s="53"/>
      <c r="C273" s="72"/>
      <c r="D273" s="76" t="s">
        <v>1001</v>
      </c>
      <c r="E273" s="56"/>
      <c r="F273" s="57">
        <v>1</v>
      </c>
      <c r="G273" s="57"/>
      <c r="H273" s="57"/>
      <c r="I273" s="57"/>
      <c r="J273" s="57"/>
      <c r="K273" s="57">
        <f>SUM(J274:J275)</f>
        <v>116.42099999999999</v>
      </c>
      <c r="L273" s="57"/>
      <c r="M273" s="58"/>
      <c r="N273" s="59"/>
      <c r="O273" s="73"/>
    </row>
    <row r="274" spans="1:16" s="8" customFormat="1" x14ac:dyDescent="0.3">
      <c r="A274" s="52">
        <v>10450</v>
      </c>
      <c r="B274" s="53"/>
      <c r="C274" s="72"/>
      <c r="D274" s="76" t="s">
        <v>1015</v>
      </c>
      <c r="E274" s="56"/>
      <c r="F274" s="57">
        <v>1</v>
      </c>
      <c r="G274" s="57">
        <v>97.748999999999995</v>
      </c>
      <c r="H274" s="57"/>
      <c r="I274" s="57"/>
      <c r="J274" s="57">
        <f t="shared" ref="J274:J275" si="30">PRODUCT(F274:I274)</f>
        <v>97.748999999999995</v>
      </c>
      <c r="K274" s="57"/>
      <c r="L274" s="57"/>
      <c r="M274" s="58"/>
      <c r="N274" s="59"/>
      <c r="O274" s="73"/>
    </row>
    <row r="275" spans="1:16" s="8" customFormat="1" x14ac:dyDescent="0.3">
      <c r="A275" s="52">
        <v>10451</v>
      </c>
      <c r="B275" s="53"/>
      <c r="C275" s="54"/>
      <c r="D275" s="76" t="s">
        <v>1016</v>
      </c>
      <c r="E275" s="56"/>
      <c r="F275" s="57">
        <v>1</v>
      </c>
      <c r="G275" s="57">
        <v>46.68</v>
      </c>
      <c r="H275" s="57"/>
      <c r="I275" s="57">
        <v>0.4</v>
      </c>
      <c r="J275" s="57">
        <f t="shared" si="30"/>
        <v>18.672000000000001</v>
      </c>
      <c r="K275" s="57"/>
      <c r="L275" s="57"/>
      <c r="M275" s="58"/>
      <c r="N275" s="59"/>
      <c r="O275" s="73"/>
    </row>
    <row r="276" spans="1:16" s="8" customFormat="1" x14ac:dyDescent="0.3">
      <c r="A276" s="52">
        <v>10488</v>
      </c>
      <c r="B276" s="53" t="s">
        <v>21</v>
      </c>
      <c r="C276" s="61" t="s">
        <v>1038</v>
      </c>
      <c r="D276" s="62" t="s">
        <v>1039</v>
      </c>
      <c r="E276" s="63"/>
      <c r="F276" s="86"/>
      <c r="G276" s="64"/>
      <c r="H276" s="64"/>
      <c r="I276" s="64"/>
      <c r="J276" s="64"/>
      <c r="K276" s="65">
        <f>SUM(O276:O284)</f>
        <v>0</v>
      </c>
      <c r="L276" s="64"/>
      <c r="M276" s="66"/>
      <c r="N276" s="67"/>
      <c r="O276" s="67"/>
    </row>
    <row r="277" spans="1:16" s="8" customFormat="1" x14ac:dyDescent="0.3">
      <c r="A277" s="52">
        <v>10493</v>
      </c>
      <c r="B277" s="53" t="s">
        <v>21</v>
      </c>
      <c r="C277" s="54" t="s">
        <v>1046</v>
      </c>
      <c r="D277" s="55" t="s">
        <v>55</v>
      </c>
      <c r="E277" s="63"/>
      <c r="F277" s="89"/>
      <c r="G277" s="57"/>
      <c r="H277" s="57"/>
      <c r="I277" s="57"/>
      <c r="J277" s="57"/>
      <c r="K277" s="57"/>
      <c r="L277" s="57"/>
      <c r="M277" s="66"/>
      <c r="N277" s="67"/>
      <c r="O277" s="67"/>
    </row>
    <row r="278" spans="1:16" s="8" customFormat="1" x14ac:dyDescent="0.3">
      <c r="A278" s="52">
        <v>10494</v>
      </c>
      <c r="B278" s="53" t="s">
        <v>21</v>
      </c>
      <c r="C278" s="54" t="s">
        <v>1047</v>
      </c>
      <c r="D278" s="55" t="s">
        <v>57</v>
      </c>
      <c r="E278" s="63"/>
      <c r="F278" s="89"/>
      <c r="G278" s="57"/>
      <c r="H278" s="57"/>
      <c r="I278" s="57"/>
      <c r="J278" s="57"/>
      <c r="K278" s="57"/>
      <c r="L278" s="57"/>
      <c r="M278" s="66"/>
      <c r="N278" s="67"/>
      <c r="O278" s="67"/>
    </row>
    <row r="279" spans="1:16" s="8" customFormat="1" ht="86.4" x14ac:dyDescent="0.3">
      <c r="A279" s="52">
        <v>10496</v>
      </c>
      <c r="B279" s="53" t="s">
        <v>21</v>
      </c>
      <c r="C279" s="72" t="s">
        <v>1050</v>
      </c>
      <c r="D279" s="75" t="s">
        <v>63</v>
      </c>
      <c r="E279" s="63" t="s">
        <v>36</v>
      </c>
      <c r="F279" s="57">
        <v>2</v>
      </c>
      <c r="G279" s="57">
        <f>7.2+5.57+2.95+2.76+1.47+2.95+2.65</f>
        <v>25.549999999999994</v>
      </c>
      <c r="H279" s="57"/>
      <c r="I279" s="57">
        <v>2.7</v>
      </c>
      <c r="J279" s="57">
        <f>PRODUCT(F279:I279)</f>
        <v>137.96999999999997</v>
      </c>
      <c r="K279" s="57"/>
      <c r="L279" s="57">
        <f>+J279</f>
        <v>137.96999999999997</v>
      </c>
      <c r="M279" s="58">
        <v>68.984999999999985</v>
      </c>
      <c r="N279" s="59"/>
      <c r="O279" s="73">
        <f>+ROUND(M279*N279,2)</f>
        <v>0</v>
      </c>
    </row>
    <row r="280" spans="1:16" s="8" customFormat="1" x14ac:dyDescent="0.3">
      <c r="A280" s="52">
        <v>10506</v>
      </c>
      <c r="B280" s="53" t="s">
        <v>21</v>
      </c>
      <c r="C280" s="90" t="s">
        <v>1065</v>
      </c>
      <c r="D280" s="55" t="s">
        <v>1066</v>
      </c>
      <c r="E280" s="56"/>
      <c r="F280" s="64"/>
      <c r="G280" s="64"/>
      <c r="H280" s="64"/>
      <c r="I280" s="64"/>
      <c r="J280" s="64"/>
      <c r="K280" s="65">
        <f>SUM(O280:O372)</f>
        <v>0</v>
      </c>
      <c r="L280" s="64"/>
      <c r="M280" s="58"/>
      <c r="N280" s="59"/>
      <c r="O280" s="59"/>
    </row>
    <row r="281" spans="1:16" s="8" customFormat="1" x14ac:dyDescent="0.3">
      <c r="A281" s="52">
        <v>10507</v>
      </c>
      <c r="B281" s="53" t="s">
        <v>21</v>
      </c>
      <c r="C281" s="54" t="s">
        <v>1067</v>
      </c>
      <c r="D281" s="55" t="s">
        <v>1068</v>
      </c>
      <c r="E281" s="91"/>
      <c r="F281" s="92"/>
      <c r="G281" s="70"/>
      <c r="H281" s="70"/>
      <c r="I281" s="70"/>
      <c r="J281" s="70"/>
      <c r="K281" s="70"/>
      <c r="L281" s="70"/>
      <c r="M281" s="58"/>
      <c r="N281" s="59"/>
      <c r="O281" s="59"/>
    </row>
    <row r="282" spans="1:16" s="8" customFormat="1" x14ac:dyDescent="0.3">
      <c r="A282" s="52">
        <v>10536</v>
      </c>
      <c r="B282" s="53" t="s">
        <v>21</v>
      </c>
      <c r="C282" s="54" t="s">
        <v>1097</v>
      </c>
      <c r="D282" s="55" t="s">
        <v>974</v>
      </c>
      <c r="E282" s="96"/>
      <c r="F282" s="94"/>
      <c r="G282" s="95"/>
      <c r="H282" s="95"/>
      <c r="I282" s="95"/>
      <c r="J282" s="95"/>
      <c r="K282" s="95"/>
      <c r="L282" s="95"/>
      <c r="M282" s="58"/>
      <c r="N282" s="59"/>
      <c r="O282" s="59"/>
      <c r="P282" s="111"/>
    </row>
    <row r="283" spans="1:16" s="8" customFormat="1" x14ac:dyDescent="0.3">
      <c r="A283" s="52">
        <v>10561</v>
      </c>
      <c r="B283" s="53" t="s">
        <v>21</v>
      </c>
      <c r="C283" s="54" t="s">
        <v>1124</v>
      </c>
      <c r="D283" s="55" t="s">
        <v>55</v>
      </c>
      <c r="E283" s="63"/>
      <c r="F283" s="57"/>
      <c r="G283" s="57"/>
      <c r="H283" s="57"/>
      <c r="I283" s="57"/>
      <c r="J283" s="57"/>
      <c r="K283" s="57"/>
      <c r="L283" s="57"/>
      <c r="M283" s="66"/>
      <c r="N283" s="67"/>
      <c r="O283" s="67"/>
    </row>
    <row r="284" spans="1:16" s="8" customFormat="1" x14ac:dyDescent="0.3">
      <c r="A284" s="52">
        <v>10562</v>
      </c>
      <c r="B284" s="53" t="s">
        <v>21</v>
      </c>
      <c r="C284" s="54" t="s">
        <v>1125</v>
      </c>
      <c r="D284" s="55" t="s">
        <v>57</v>
      </c>
      <c r="E284" s="56"/>
      <c r="F284" s="57"/>
      <c r="G284" s="57"/>
      <c r="H284" s="57"/>
      <c r="I284" s="57"/>
      <c r="J284" s="57"/>
      <c r="K284" s="57"/>
      <c r="L284" s="57"/>
      <c r="M284" s="58"/>
      <c r="N284" s="59"/>
      <c r="O284" s="73"/>
    </row>
    <row r="285" spans="1:16" s="8" customFormat="1" ht="86.4" x14ac:dyDescent="0.3">
      <c r="A285" s="52">
        <v>10602</v>
      </c>
      <c r="B285" s="53" t="s">
        <v>21</v>
      </c>
      <c r="C285" s="72" t="s">
        <v>1158</v>
      </c>
      <c r="D285" s="75" t="s">
        <v>63</v>
      </c>
      <c r="E285" s="56" t="s">
        <v>36</v>
      </c>
      <c r="F285" s="57"/>
      <c r="G285" s="57"/>
      <c r="H285" s="57"/>
      <c r="I285" s="57"/>
      <c r="J285" s="57"/>
      <c r="K285" s="57"/>
      <c r="L285" s="57">
        <f>SUM(K286:K289)</f>
        <v>79.387499999999989</v>
      </c>
      <c r="M285" s="58">
        <v>79.388000000000005</v>
      </c>
      <c r="N285" s="59"/>
      <c r="O285" s="73">
        <f>+ROUND(M285*N285,2)</f>
        <v>0</v>
      </c>
    </row>
    <row r="286" spans="1:16" s="8" customFormat="1" x14ac:dyDescent="0.3">
      <c r="A286" s="52">
        <v>10603</v>
      </c>
      <c r="B286" s="53"/>
      <c r="C286" s="72"/>
      <c r="D286" s="76" t="s">
        <v>1128</v>
      </c>
      <c r="E286" s="56"/>
      <c r="F286" s="57">
        <v>1</v>
      </c>
      <c r="G286" s="57">
        <v>9.8629999999999995</v>
      </c>
      <c r="H286" s="57"/>
      <c r="I286" s="57">
        <v>2.5</v>
      </c>
      <c r="J286" s="57"/>
      <c r="K286" s="57">
        <f t="shared" ref="K286:K289" si="31">PRODUCT(F286:I286)</f>
        <v>24.657499999999999</v>
      </c>
      <c r="L286" s="57"/>
      <c r="M286" s="58"/>
      <c r="N286" s="59"/>
      <c r="O286" s="73"/>
    </row>
    <row r="287" spans="1:16" s="8" customFormat="1" x14ac:dyDescent="0.3">
      <c r="A287" s="52">
        <v>10604</v>
      </c>
      <c r="B287" s="53"/>
      <c r="C287" s="72"/>
      <c r="D287" s="76" t="s">
        <v>1159</v>
      </c>
      <c r="E287" s="56"/>
      <c r="F287" s="57">
        <v>2</v>
      </c>
      <c r="G287" s="57">
        <v>4.0869999999999997</v>
      </c>
      <c r="H287" s="57"/>
      <c r="I287" s="57">
        <v>2.5</v>
      </c>
      <c r="J287" s="57"/>
      <c r="K287" s="57">
        <f t="shared" si="31"/>
        <v>20.434999999999999</v>
      </c>
      <c r="L287" s="57"/>
      <c r="M287" s="58"/>
      <c r="N287" s="59"/>
      <c r="O287" s="73"/>
    </row>
    <row r="288" spans="1:16" s="8" customFormat="1" x14ac:dyDescent="0.3">
      <c r="A288" s="52">
        <v>10605</v>
      </c>
      <c r="B288" s="53"/>
      <c r="C288" s="72"/>
      <c r="D288" s="76" t="s">
        <v>1131</v>
      </c>
      <c r="E288" s="56"/>
      <c r="F288" s="57">
        <v>1</v>
      </c>
      <c r="G288" s="57">
        <v>5.6079999999999997</v>
      </c>
      <c r="H288" s="57"/>
      <c r="I288" s="57">
        <v>2.5</v>
      </c>
      <c r="J288" s="57"/>
      <c r="K288" s="57">
        <f t="shared" si="31"/>
        <v>14.02</v>
      </c>
      <c r="L288" s="57"/>
      <c r="M288" s="58"/>
      <c r="N288" s="59"/>
      <c r="O288" s="73"/>
    </row>
    <row r="289" spans="1:15" s="8" customFormat="1" x14ac:dyDescent="0.3">
      <c r="A289" s="52">
        <v>10606</v>
      </c>
      <c r="B289" s="53"/>
      <c r="C289" s="72"/>
      <c r="D289" s="76" t="s">
        <v>1160</v>
      </c>
      <c r="E289" s="56"/>
      <c r="F289" s="57">
        <v>1</v>
      </c>
      <c r="G289" s="57">
        <v>8.11</v>
      </c>
      <c r="H289" s="57"/>
      <c r="I289" s="57">
        <v>2.5</v>
      </c>
      <c r="J289" s="57"/>
      <c r="K289" s="57">
        <f t="shared" si="31"/>
        <v>20.274999999999999</v>
      </c>
      <c r="L289" s="57"/>
      <c r="M289" s="58"/>
      <c r="N289" s="59"/>
      <c r="O289" s="73"/>
    </row>
    <row r="290" spans="1:15" s="8" customFormat="1" x14ac:dyDescent="0.3">
      <c r="A290" s="52">
        <v>10607</v>
      </c>
      <c r="B290" s="53" t="s">
        <v>21</v>
      </c>
      <c r="C290" s="54" t="s">
        <v>1161</v>
      </c>
      <c r="D290" s="55" t="s">
        <v>70</v>
      </c>
      <c r="E290" s="63"/>
      <c r="F290" s="57"/>
      <c r="G290" s="57"/>
      <c r="H290" s="57"/>
      <c r="I290" s="57"/>
      <c r="J290" s="57"/>
      <c r="K290" s="57"/>
      <c r="L290" s="57"/>
      <c r="M290" s="66"/>
      <c r="N290" s="67"/>
      <c r="O290" s="67"/>
    </row>
    <row r="291" spans="1:15" s="8" customFormat="1" ht="129.6" x14ac:dyDescent="0.3">
      <c r="A291" s="52">
        <v>10608</v>
      </c>
      <c r="B291" s="53"/>
      <c r="C291" s="54"/>
      <c r="D291" s="75" t="s">
        <v>1162</v>
      </c>
      <c r="E291" s="56" t="s">
        <v>36</v>
      </c>
      <c r="F291" s="57"/>
      <c r="G291" s="57"/>
      <c r="H291" s="57"/>
      <c r="I291" s="57"/>
      <c r="J291" s="57"/>
      <c r="K291" s="57"/>
      <c r="L291" s="57">
        <f>K292</f>
        <v>120</v>
      </c>
      <c r="M291" s="58">
        <v>120</v>
      </c>
      <c r="N291" s="59"/>
      <c r="O291" s="73">
        <f>+ROUND(M291*N291,2)</f>
        <v>0</v>
      </c>
    </row>
    <row r="292" spans="1:15" s="8" customFormat="1" x14ac:dyDescent="0.3">
      <c r="A292" s="52">
        <v>10609</v>
      </c>
      <c r="B292" s="53"/>
      <c r="C292" s="54"/>
      <c r="D292" s="76" t="s">
        <v>1163</v>
      </c>
      <c r="E292" s="63"/>
      <c r="F292" s="57">
        <v>1</v>
      </c>
      <c r="G292" s="57">
        <f>120</f>
        <v>120</v>
      </c>
      <c r="H292" s="57"/>
      <c r="I292" s="57"/>
      <c r="J292" s="57"/>
      <c r="K292" s="57">
        <f t="shared" ref="K292" si="32">PRODUCT(F292:I292)</f>
        <v>120</v>
      </c>
      <c r="L292" s="57"/>
      <c r="M292" s="66"/>
      <c r="N292" s="67"/>
      <c r="O292" s="67"/>
    </row>
    <row r="293" spans="1:15" s="8" customFormat="1" ht="86.4" x14ac:dyDescent="0.3">
      <c r="A293" s="52">
        <v>10618</v>
      </c>
      <c r="B293" s="53" t="s">
        <v>21</v>
      </c>
      <c r="C293" s="72" t="s">
        <v>1170</v>
      </c>
      <c r="D293" s="75" t="s">
        <v>1171</v>
      </c>
      <c r="E293" s="63" t="s">
        <v>36</v>
      </c>
      <c r="F293" s="57"/>
      <c r="G293" s="57"/>
      <c r="H293" s="57"/>
      <c r="I293" s="57"/>
      <c r="J293" s="57"/>
      <c r="K293" s="57"/>
      <c r="L293" s="57">
        <f>SUM(K294:K296)</f>
        <v>25.7</v>
      </c>
      <c r="M293" s="58">
        <v>25.7</v>
      </c>
      <c r="N293" s="59"/>
      <c r="O293" s="73">
        <f>+ROUND(M293*N293,2)</f>
        <v>0</v>
      </c>
    </row>
    <row r="294" spans="1:15" s="8" customFormat="1" x14ac:dyDescent="0.3">
      <c r="A294" s="52">
        <v>10619</v>
      </c>
      <c r="B294" s="53"/>
      <c r="C294" s="72"/>
      <c r="D294" s="76" t="s">
        <v>1138</v>
      </c>
      <c r="E294" s="63"/>
      <c r="F294" s="57">
        <v>1</v>
      </c>
      <c r="G294" s="57">
        <v>4.4800000000000004</v>
      </c>
      <c r="H294" s="57"/>
      <c r="I294" s="57"/>
      <c r="J294" s="57"/>
      <c r="K294" s="57">
        <f t="shared" ref="K294:K296" si="33">PRODUCT(F294:I294)</f>
        <v>4.4800000000000004</v>
      </c>
      <c r="L294" s="57"/>
      <c r="M294" s="58"/>
      <c r="N294" s="59"/>
      <c r="O294" s="73"/>
    </row>
    <row r="295" spans="1:15" s="8" customFormat="1" x14ac:dyDescent="0.3">
      <c r="A295" s="52">
        <v>10620</v>
      </c>
      <c r="B295" s="53"/>
      <c r="C295" s="72"/>
      <c r="D295" s="76" t="s">
        <v>1156</v>
      </c>
      <c r="E295" s="63"/>
      <c r="F295" s="57">
        <v>1</v>
      </c>
      <c r="G295" s="57">
        <v>4.4800000000000004</v>
      </c>
      <c r="H295" s="57"/>
      <c r="I295" s="57"/>
      <c r="J295" s="57"/>
      <c r="K295" s="57">
        <f t="shared" si="33"/>
        <v>4.4800000000000004</v>
      </c>
      <c r="L295" s="57"/>
      <c r="M295" s="58"/>
      <c r="N295" s="59"/>
      <c r="O295" s="73"/>
    </row>
    <row r="296" spans="1:15" s="8" customFormat="1" x14ac:dyDescent="0.3">
      <c r="A296" s="52">
        <v>10621</v>
      </c>
      <c r="B296" s="53"/>
      <c r="C296" s="72"/>
      <c r="D296" s="76" t="s">
        <v>1168</v>
      </c>
      <c r="E296" s="63"/>
      <c r="F296" s="57">
        <v>1</v>
      </c>
      <c r="G296" s="57">
        <v>16.739999999999998</v>
      </c>
      <c r="H296" s="57"/>
      <c r="I296" s="57"/>
      <c r="J296" s="57"/>
      <c r="K296" s="57">
        <f t="shared" si="33"/>
        <v>16.739999999999998</v>
      </c>
      <c r="L296" s="57"/>
      <c r="M296" s="58"/>
      <c r="N296" s="59"/>
      <c r="O296" s="73"/>
    </row>
    <row r="297" spans="1:15" s="8" customFormat="1" x14ac:dyDescent="0.3">
      <c r="A297" s="52">
        <v>10695</v>
      </c>
      <c r="B297" s="53" t="s">
        <v>21</v>
      </c>
      <c r="C297" s="54" t="s">
        <v>1217</v>
      </c>
      <c r="D297" s="55" t="s">
        <v>1218</v>
      </c>
      <c r="E297" s="56"/>
      <c r="F297" s="70"/>
      <c r="G297" s="70"/>
      <c r="H297" s="70"/>
      <c r="I297" s="70"/>
      <c r="J297" s="70"/>
      <c r="K297" s="70"/>
      <c r="L297" s="70"/>
      <c r="M297" s="58"/>
      <c r="N297" s="59"/>
      <c r="O297" s="59"/>
    </row>
    <row r="298" spans="1:15" s="8" customFormat="1" x14ac:dyDescent="0.3">
      <c r="A298" s="52">
        <v>10704</v>
      </c>
      <c r="B298" s="53" t="s">
        <v>21</v>
      </c>
      <c r="C298" s="54" t="s">
        <v>1229</v>
      </c>
      <c r="D298" s="97" t="s">
        <v>55</v>
      </c>
      <c r="E298" s="93"/>
      <c r="F298" s="94"/>
      <c r="G298" s="95"/>
      <c r="H298" s="95"/>
      <c r="I298" s="95"/>
      <c r="J298" s="95"/>
      <c r="K298" s="95"/>
      <c r="L298" s="95"/>
      <c r="M298" s="58"/>
      <c r="N298" s="59"/>
      <c r="O298" s="59"/>
    </row>
    <row r="299" spans="1:15" s="8" customFormat="1" ht="15.75" customHeight="1" x14ac:dyDescent="0.3">
      <c r="A299" s="52">
        <v>10714</v>
      </c>
      <c r="B299" s="53" t="s">
        <v>21</v>
      </c>
      <c r="C299" s="54" t="s">
        <v>1238</v>
      </c>
      <c r="D299" s="55" t="s">
        <v>1239</v>
      </c>
      <c r="E299" s="56"/>
      <c r="F299" s="57"/>
      <c r="G299" s="57"/>
      <c r="H299" s="57"/>
      <c r="I299" s="57"/>
      <c r="J299" s="57"/>
      <c r="K299" s="57"/>
      <c r="L299" s="57"/>
      <c r="M299" s="58"/>
      <c r="N299" s="59"/>
      <c r="O299" s="73"/>
    </row>
    <row r="300" spans="1:15" s="8" customFormat="1" ht="86.4" collapsed="1" x14ac:dyDescent="0.3">
      <c r="A300" s="52">
        <v>10715</v>
      </c>
      <c r="B300" s="53" t="s">
        <v>21</v>
      </c>
      <c r="C300" s="72" t="s">
        <v>1240</v>
      </c>
      <c r="D300" s="75" t="s">
        <v>155</v>
      </c>
      <c r="E300" s="63" t="s">
        <v>36</v>
      </c>
      <c r="F300" s="57"/>
      <c r="G300" s="57"/>
      <c r="H300" s="57"/>
      <c r="I300" s="57"/>
      <c r="J300" s="57"/>
      <c r="K300" s="57"/>
      <c r="L300" s="57">
        <f>SUM(J301:J302)</f>
        <v>534.78620000000001</v>
      </c>
      <c r="M300" s="58">
        <v>534.78620000000001</v>
      </c>
      <c r="N300" s="59"/>
      <c r="O300" s="73">
        <f>+ROUND(M300*N300,2)</f>
        <v>0</v>
      </c>
    </row>
    <row r="301" spans="1:15" s="8" customFormat="1" x14ac:dyDescent="0.3">
      <c r="A301" s="52">
        <v>10716</v>
      </c>
      <c r="B301" s="53"/>
      <c r="C301" s="72"/>
      <c r="D301" s="76" t="s">
        <v>1241</v>
      </c>
      <c r="E301" s="56"/>
      <c r="F301" s="57">
        <v>1</v>
      </c>
      <c r="G301" s="57">
        <v>390.95299999999997</v>
      </c>
      <c r="H301" s="57"/>
      <c r="I301" s="57"/>
      <c r="J301" s="57">
        <f t="shared" ref="J301:J303" si="34">PRODUCT(F301:I301)</f>
        <v>390.95299999999997</v>
      </c>
      <c r="K301" s="57"/>
      <c r="L301" s="57"/>
      <c r="M301" s="58"/>
      <c r="N301" s="59"/>
      <c r="O301" s="73"/>
    </row>
    <row r="302" spans="1:15" s="8" customFormat="1" x14ac:dyDescent="0.3">
      <c r="A302" s="52">
        <v>10717</v>
      </c>
      <c r="B302" s="53"/>
      <c r="C302" s="72"/>
      <c r="D302" s="76" t="s">
        <v>1242</v>
      </c>
      <c r="E302" s="56"/>
      <c r="F302" s="57">
        <v>1</v>
      </c>
      <c r="G302" s="57">
        <v>119.861</v>
      </c>
      <c r="H302" s="57"/>
      <c r="I302" s="57">
        <v>1.2</v>
      </c>
      <c r="J302" s="57">
        <f t="shared" si="34"/>
        <v>143.83320000000001</v>
      </c>
      <c r="K302" s="57"/>
      <c r="L302" s="57"/>
      <c r="M302" s="58"/>
      <c r="N302" s="59"/>
      <c r="O302" s="73"/>
    </row>
    <row r="303" spans="1:15" s="8" customFormat="1" ht="86.4" x14ac:dyDescent="0.3">
      <c r="A303" s="52">
        <v>10720</v>
      </c>
      <c r="B303" s="53" t="s">
        <v>21</v>
      </c>
      <c r="C303" s="72" t="s">
        <v>1246</v>
      </c>
      <c r="D303" s="75" t="s">
        <v>371</v>
      </c>
      <c r="E303" s="63" t="s">
        <v>36</v>
      </c>
      <c r="F303" s="57">
        <v>1</v>
      </c>
      <c r="G303" s="57">
        <v>80</v>
      </c>
      <c r="H303" s="57"/>
      <c r="I303" s="57"/>
      <c r="J303" s="57">
        <f t="shared" si="34"/>
        <v>80</v>
      </c>
      <c r="K303" s="57"/>
      <c r="L303" s="57">
        <f>+J303</f>
        <v>80</v>
      </c>
      <c r="M303" s="58">
        <v>80</v>
      </c>
      <c r="N303" s="59"/>
      <c r="O303" s="73">
        <f>+ROUND(M303*N303,2)</f>
        <v>0</v>
      </c>
    </row>
    <row r="304" spans="1:15" s="8" customFormat="1" x14ac:dyDescent="0.3">
      <c r="A304" s="52">
        <v>10751</v>
      </c>
      <c r="B304" s="53" t="s">
        <v>21</v>
      </c>
      <c r="C304" s="90" t="s">
        <v>1276</v>
      </c>
      <c r="D304" s="55" t="s">
        <v>1277</v>
      </c>
      <c r="E304" s="56"/>
      <c r="F304" s="64"/>
      <c r="G304" s="64"/>
      <c r="H304" s="64"/>
      <c r="I304" s="64"/>
      <c r="J304" s="64"/>
      <c r="K304" s="65">
        <f>SUM(O304:O315)</f>
        <v>0</v>
      </c>
      <c r="L304" s="64"/>
      <c r="M304" s="58"/>
      <c r="N304" s="59"/>
      <c r="O304" s="59"/>
    </row>
    <row r="305" spans="1:16" s="8" customFormat="1" x14ac:dyDescent="0.3">
      <c r="A305" s="52">
        <v>10752</v>
      </c>
      <c r="B305" s="53" t="s">
        <v>21</v>
      </c>
      <c r="C305" s="54" t="s">
        <v>1278</v>
      </c>
      <c r="D305" s="97" t="s">
        <v>55</v>
      </c>
      <c r="E305" s="93"/>
      <c r="F305" s="94"/>
      <c r="G305" s="95"/>
      <c r="H305" s="95"/>
      <c r="I305" s="95"/>
      <c r="J305" s="95"/>
      <c r="K305" s="95"/>
      <c r="L305" s="95"/>
      <c r="M305" s="58"/>
      <c r="N305" s="59"/>
      <c r="O305" s="73"/>
    </row>
    <row r="306" spans="1:16" s="8" customFormat="1" x14ac:dyDescent="0.3">
      <c r="A306" s="52">
        <v>10753</v>
      </c>
      <c r="B306" s="53" t="s">
        <v>21</v>
      </c>
      <c r="C306" s="54" t="s">
        <v>1279</v>
      </c>
      <c r="D306" s="55" t="s">
        <v>57</v>
      </c>
      <c r="E306" s="56"/>
      <c r="F306" s="57"/>
      <c r="G306" s="57"/>
      <c r="H306" s="57"/>
      <c r="I306" s="57"/>
      <c r="J306" s="57"/>
      <c r="K306" s="57"/>
      <c r="L306" s="57"/>
      <c r="M306" s="58"/>
      <c r="N306" s="59"/>
      <c r="O306" s="73"/>
    </row>
    <row r="307" spans="1:16" s="8" customFormat="1" ht="86.4" collapsed="1" x14ac:dyDescent="0.3">
      <c r="A307" s="52">
        <v>10763</v>
      </c>
      <c r="B307" s="53" t="s">
        <v>21</v>
      </c>
      <c r="C307" s="72" t="s">
        <v>1286</v>
      </c>
      <c r="D307" s="75" t="s">
        <v>1287</v>
      </c>
      <c r="E307" s="63" t="s">
        <v>36</v>
      </c>
      <c r="F307" s="57"/>
      <c r="G307" s="57"/>
      <c r="H307" s="57"/>
      <c r="I307" s="57"/>
      <c r="J307" s="57"/>
      <c r="K307" s="57"/>
      <c r="L307" s="57">
        <f>SUM(K308:K308)</f>
        <v>223.922</v>
      </c>
      <c r="M307" s="58">
        <v>223.922</v>
      </c>
      <c r="N307" s="59"/>
      <c r="O307" s="73">
        <f>+ROUND(M307*N307,2)</f>
        <v>0</v>
      </c>
    </row>
    <row r="308" spans="1:16" s="8" customFormat="1" x14ac:dyDescent="0.3">
      <c r="A308" s="52">
        <v>10764</v>
      </c>
      <c r="B308" s="53"/>
      <c r="C308" s="72"/>
      <c r="D308" s="76" t="s">
        <v>1281</v>
      </c>
      <c r="E308" s="56"/>
      <c r="F308" s="57">
        <v>1</v>
      </c>
      <c r="G308" s="57">
        <v>223.922</v>
      </c>
      <c r="H308" s="57"/>
      <c r="I308" s="57"/>
      <c r="J308" s="57">
        <f>PRODUCT(F308:I308)</f>
        <v>223.922</v>
      </c>
      <c r="K308" s="57">
        <f>+J308</f>
        <v>223.922</v>
      </c>
      <c r="L308" s="57"/>
      <c r="M308" s="58"/>
      <c r="N308" s="59"/>
      <c r="O308" s="73"/>
    </row>
    <row r="309" spans="1:16" s="8" customFormat="1" x14ac:dyDescent="0.3">
      <c r="A309" s="52">
        <v>10777</v>
      </c>
      <c r="B309" s="53" t="s">
        <v>21</v>
      </c>
      <c r="C309" s="54" t="s">
        <v>1293</v>
      </c>
      <c r="D309" s="55" t="s">
        <v>70</v>
      </c>
      <c r="E309" s="56"/>
      <c r="F309" s="57"/>
      <c r="G309" s="57"/>
      <c r="H309" s="57"/>
      <c r="I309" s="57"/>
      <c r="J309" s="57"/>
      <c r="K309" s="57"/>
      <c r="L309" s="57"/>
      <c r="M309" s="58"/>
      <c r="N309" s="59"/>
      <c r="O309" s="73"/>
    </row>
    <row r="310" spans="1:16" s="8" customFormat="1" ht="86.4" x14ac:dyDescent="0.3">
      <c r="A310" s="52">
        <v>10779</v>
      </c>
      <c r="B310" s="53" t="s">
        <v>21</v>
      </c>
      <c r="C310" s="72" t="s">
        <v>1295</v>
      </c>
      <c r="D310" s="75" t="s">
        <v>371</v>
      </c>
      <c r="E310" s="63" t="s">
        <v>36</v>
      </c>
      <c r="F310" s="57">
        <v>1</v>
      </c>
      <c r="G310" s="57">
        <v>160.64699999999999</v>
      </c>
      <c r="H310" s="57"/>
      <c r="I310" s="57"/>
      <c r="J310" s="57"/>
      <c r="K310" s="57">
        <f>PRODUCT(F310:I310)</f>
        <v>160.64699999999999</v>
      </c>
      <c r="L310" s="57">
        <f>K310</f>
        <v>160.64699999999999</v>
      </c>
      <c r="M310" s="58">
        <v>160.64699999999999</v>
      </c>
      <c r="N310" s="59"/>
      <c r="O310" s="73">
        <f>+ROUND(M310*N310,2)</f>
        <v>0</v>
      </c>
    </row>
    <row r="311" spans="1:16" s="8" customFormat="1" x14ac:dyDescent="0.3">
      <c r="A311" s="52">
        <v>10803</v>
      </c>
      <c r="B311" s="53" t="s">
        <v>21</v>
      </c>
      <c r="C311" s="61" t="s">
        <v>1334</v>
      </c>
      <c r="D311" s="62" t="s">
        <v>1335</v>
      </c>
      <c r="E311" s="63"/>
      <c r="F311" s="86"/>
      <c r="G311" s="64"/>
      <c r="H311" s="64"/>
      <c r="I311" s="64"/>
      <c r="J311" s="64"/>
      <c r="K311" s="65">
        <f>SUM(O311:O419)</f>
        <v>0</v>
      </c>
      <c r="L311" s="64"/>
      <c r="M311" s="66"/>
      <c r="N311" s="67"/>
      <c r="O311" s="67"/>
      <c r="P311" s="112"/>
    </row>
    <row r="312" spans="1:16" s="8" customFormat="1" x14ac:dyDescent="0.3">
      <c r="A312" s="52">
        <v>10804</v>
      </c>
      <c r="B312" s="53" t="s">
        <v>21</v>
      </c>
      <c r="C312" s="54" t="s">
        <v>1336</v>
      </c>
      <c r="D312" s="55" t="s">
        <v>1337</v>
      </c>
      <c r="E312" s="96"/>
      <c r="F312" s="98"/>
      <c r="G312" s="57"/>
      <c r="H312" s="57"/>
      <c r="I312" s="57"/>
      <c r="J312" s="57"/>
      <c r="K312" s="57"/>
      <c r="L312" s="57"/>
      <c r="M312" s="58"/>
      <c r="N312" s="59"/>
      <c r="O312" s="59"/>
    </row>
    <row r="313" spans="1:16" s="8" customFormat="1" x14ac:dyDescent="0.3">
      <c r="A313" s="52">
        <v>10833</v>
      </c>
      <c r="B313" s="53"/>
      <c r="C313" s="54" t="s">
        <v>1347</v>
      </c>
      <c r="D313" s="55" t="s">
        <v>974</v>
      </c>
      <c r="E313" s="63"/>
      <c r="F313" s="57"/>
      <c r="G313" s="57"/>
      <c r="H313" s="57"/>
      <c r="I313" s="57"/>
      <c r="J313" s="57"/>
      <c r="K313" s="57"/>
      <c r="L313" s="57"/>
      <c r="M313" s="58"/>
      <c r="N313" s="59"/>
      <c r="O313" s="73"/>
    </row>
    <row r="314" spans="1:16" s="8" customFormat="1" x14ac:dyDescent="0.3">
      <c r="A314" s="52">
        <v>10858</v>
      </c>
      <c r="B314" s="53"/>
      <c r="C314" s="54" t="s">
        <v>1355</v>
      </c>
      <c r="D314" s="55" t="s">
        <v>55</v>
      </c>
      <c r="E314" s="63"/>
      <c r="F314" s="57"/>
      <c r="G314" s="57"/>
      <c r="H314" s="57"/>
      <c r="I314" s="57"/>
      <c r="J314" s="57"/>
      <c r="K314" s="57"/>
      <c r="L314" s="57"/>
      <c r="M314" s="58"/>
      <c r="N314" s="59"/>
      <c r="O314" s="73"/>
    </row>
    <row r="315" spans="1:16" s="8" customFormat="1" x14ac:dyDescent="0.3">
      <c r="A315" s="52">
        <v>10859</v>
      </c>
      <c r="B315" s="53"/>
      <c r="C315" s="54" t="s">
        <v>1356</v>
      </c>
      <c r="D315" s="55" t="s">
        <v>57</v>
      </c>
      <c r="E315" s="63"/>
      <c r="F315" s="57"/>
      <c r="G315" s="57"/>
      <c r="H315" s="57"/>
      <c r="I315" s="57"/>
      <c r="J315" s="57"/>
      <c r="K315" s="57"/>
      <c r="L315" s="57"/>
      <c r="M315" s="58"/>
      <c r="N315" s="59"/>
      <c r="O315" s="73"/>
    </row>
    <row r="316" spans="1:16" s="8" customFormat="1" ht="86.4" x14ac:dyDescent="0.3">
      <c r="A316" s="52">
        <v>10899</v>
      </c>
      <c r="B316" s="53"/>
      <c r="C316" s="72"/>
      <c r="D316" s="75" t="s">
        <v>63</v>
      </c>
      <c r="E316" s="56" t="s">
        <v>36</v>
      </c>
      <c r="F316" s="57"/>
      <c r="G316" s="57"/>
      <c r="H316" s="57"/>
      <c r="I316" s="57"/>
      <c r="J316" s="57"/>
      <c r="K316" s="57"/>
      <c r="L316" s="57">
        <f>SUM(K317:K320)</f>
        <v>79.387499999999989</v>
      </c>
      <c r="M316" s="58">
        <v>79.388000000000005</v>
      </c>
      <c r="N316" s="59"/>
      <c r="O316" s="73">
        <f>+ROUND(M316*N316,2)</f>
        <v>0</v>
      </c>
    </row>
    <row r="317" spans="1:16" s="8" customFormat="1" x14ac:dyDescent="0.3">
      <c r="A317" s="52">
        <v>10900</v>
      </c>
      <c r="B317" s="53"/>
      <c r="C317" s="72"/>
      <c r="D317" s="76" t="s">
        <v>1357</v>
      </c>
      <c r="E317" s="56"/>
      <c r="F317" s="57">
        <v>1</v>
      </c>
      <c r="G317" s="57">
        <v>9.8629999999999995</v>
      </c>
      <c r="H317" s="57"/>
      <c r="I317" s="57">
        <v>2.5</v>
      </c>
      <c r="J317" s="57"/>
      <c r="K317" s="57">
        <f t="shared" ref="K317:K320" si="35">PRODUCT(F317:I317)</f>
        <v>24.657499999999999</v>
      </c>
      <c r="L317" s="57"/>
      <c r="M317" s="58"/>
      <c r="N317" s="59"/>
      <c r="O317" s="73"/>
    </row>
    <row r="318" spans="1:16" s="8" customFormat="1" x14ac:dyDescent="0.3">
      <c r="A318" s="52">
        <v>10901</v>
      </c>
      <c r="B318" s="53"/>
      <c r="C318" s="72"/>
      <c r="D318" s="76" t="s">
        <v>1369</v>
      </c>
      <c r="E318" s="56"/>
      <c r="F318" s="57">
        <v>2</v>
      </c>
      <c r="G318" s="57">
        <v>4.0869999999999997</v>
      </c>
      <c r="H318" s="57"/>
      <c r="I318" s="57">
        <v>2.5</v>
      </c>
      <c r="J318" s="57"/>
      <c r="K318" s="57">
        <f t="shared" si="35"/>
        <v>20.434999999999999</v>
      </c>
      <c r="L318" s="57"/>
      <c r="M318" s="58"/>
      <c r="N318" s="59"/>
      <c r="O318" s="73"/>
    </row>
    <row r="319" spans="1:16" s="8" customFormat="1" x14ac:dyDescent="0.3">
      <c r="A319" s="52">
        <v>10902</v>
      </c>
      <c r="B319" s="53"/>
      <c r="C319" s="72"/>
      <c r="D319" s="76" t="s">
        <v>1360</v>
      </c>
      <c r="E319" s="56"/>
      <c r="F319" s="57">
        <v>1</v>
      </c>
      <c r="G319" s="57">
        <v>5.6079999999999997</v>
      </c>
      <c r="H319" s="57"/>
      <c r="I319" s="57">
        <v>2.5</v>
      </c>
      <c r="J319" s="57"/>
      <c r="K319" s="57">
        <f t="shared" si="35"/>
        <v>14.02</v>
      </c>
      <c r="L319" s="57"/>
      <c r="M319" s="58"/>
      <c r="N319" s="59"/>
      <c r="O319" s="73"/>
    </row>
    <row r="320" spans="1:16" s="8" customFormat="1" x14ac:dyDescent="0.3">
      <c r="A320" s="52">
        <v>10903</v>
      </c>
      <c r="B320" s="53"/>
      <c r="C320" s="72"/>
      <c r="D320" s="76" t="s">
        <v>1367</v>
      </c>
      <c r="E320" s="56"/>
      <c r="F320" s="57">
        <v>1</v>
      </c>
      <c r="G320" s="57">
        <v>8.11</v>
      </c>
      <c r="H320" s="57"/>
      <c r="I320" s="57">
        <v>2.5</v>
      </c>
      <c r="J320" s="57"/>
      <c r="K320" s="57">
        <f t="shared" si="35"/>
        <v>20.274999999999999</v>
      </c>
      <c r="L320" s="57"/>
      <c r="M320" s="58"/>
      <c r="N320" s="59"/>
      <c r="O320" s="73"/>
    </row>
    <row r="321" spans="1:15" s="8" customFormat="1" x14ac:dyDescent="0.3">
      <c r="A321" s="52">
        <v>10904</v>
      </c>
      <c r="B321" s="53"/>
      <c r="C321" s="72"/>
      <c r="D321" s="55" t="s">
        <v>70</v>
      </c>
      <c r="E321" s="63"/>
      <c r="F321" s="57"/>
      <c r="G321" s="57"/>
      <c r="H321" s="57"/>
      <c r="I321" s="57"/>
      <c r="J321" s="57"/>
      <c r="K321" s="57"/>
      <c r="L321" s="57"/>
      <c r="M321" s="66"/>
      <c r="N321" s="67"/>
      <c r="O321" s="67"/>
    </row>
    <row r="322" spans="1:15" s="8" customFormat="1" ht="129.6" x14ac:dyDescent="0.3">
      <c r="A322" s="52">
        <v>10905</v>
      </c>
      <c r="B322" s="53"/>
      <c r="C322" s="72"/>
      <c r="D322" s="75" t="s">
        <v>1162</v>
      </c>
      <c r="E322" s="56" t="s">
        <v>36</v>
      </c>
      <c r="F322" s="57"/>
      <c r="G322" s="57"/>
      <c r="H322" s="57"/>
      <c r="I322" s="57"/>
      <c r="J322" s="57"/>
      <c r="K322" s="57"/>
      <c r="L322" s="57">
        <f>K323</f>
        <v>120</v>
      </c>
      <c r="M322" s="58">
        <v>120</v>
      </c>
      <c r="N322" s="59"/>
      <c r="O322" s="73">
        <f>+ROUND(M322*N322,2)</f>
        <v>0</v>
      </c>
    </row>
    <row r="323" spans="1:15" s="8" customFormat="1" x14ac:dyDescent="0.3">
      <c r="A323" s="52">
        <v>10906</v>
      </c>
      <c r="B323" s="53"/>
      <c r="C323" s="72"/>
      <c r="D323" s="76" t="s">
        <v>1370</v>
      </c>
      <c r="E323" s="63"/>
      <c r="F323" s="57">
        <v>1</v>
      </c>
      <c r="G323" s="57">
        <f>120</f>
        <v>120</v>
      </c>
      <c r="H323" s="57"/>
      <c r="I323" s="57"/>
      <c r="J323" s="57"/>
      <c r="K323" s="57">
        <f t="shared" ref="K323" si="36">PRODUCT(F323:I323)</f>
        <v>120</v>
      </c>
      <c r="L323" s="57"/>
      <c r="M323" s="66"/>
      <c r="N323" s="67"/>
      <c r="O323" s="67"/>
    </row>
    <row r="324" spans="1:15" s="8" customFormat="1" ht="86.4" x14ac:dyDescent="0.3">
      <c r="A324" s="52">
        <v>10915</v>
      </c>
      <c r="B324" s="53"/>
      <c r="C324" s="72"/>
      <c r="D324" s="75" t="s">
        <v>1171</v>
      </c>
      <c r="E324" s="63" t="s">
        <v>36</v>
      </c>
      <c r="F324" s="57"/>
      <c r="G324" s="57"/>
      <c r="H324" s="57"/>
      <c r="I324" s="57"/>
      <c r="J324" s="57"/>
      <c r="K324" s="57"/>
      <c r="L324" s="57">
        <f>SUM(K325:K327)</f>
        <v>25.7</v>
      </c>
      <c r="M324" s="58">
        <v>25.7</v>
      </c>
      <c r="N324" s="59"/>
      <c r="O324" s="73">
        <f>+ROUND(M324*N324,2)</f>
        <v>0</v>
      </c>
    </row>
    <row r="325" spans="1:15" s="8" customFormat="1" x14ac:dyDescent="0.3">
      <c r="A325" s="52">
        <v>10916</v>
      </c>
      <c r="B325" s="53"/>
      <c r="C325" s="72"/>
      <c r="D325" s="76" t="s">
        <v>1341</v>
      </c>
      <c r="E325" s="63"/>
      <c r="F325" s="57">
        <v>1</v>
      </c>
      <c r="G325" s="57">
        <v>4.4800000000000004</v>
      </c>
      <c r="H325" s="57"/>
      <c r="I325" s="57"/>
      <c r="J325" s="57"/>
      <c r="K325" s="57">
        <f t="shared" ref="K325:K327" si="37">PRODUCT(F325:I325)</f>
        <v>4.4800000000000004</v>
      </c>
      <c r="L325" s="57"/>
      <c r="M325" s="58"/>
      <c r="N325" s="59"/>
      <c r="O325" s="73"/>
    </row>
    <row r="326" spans="1:15" s="8" customFormat="1" x14ac:dyDescent="0.3">
      <c r="A326" s="52">
        <v>10917</v>
      </c>
      <c r="B326" s="53"/>
      <c r="C326" s="72"/>
      <c r="D326" s="76" t="s">
        <v>1367</v>
      </c>
      <c r="E326" s="63"/>
      <c r="F326" s="57">
        <v>1</v>
      </c>
      <c r="G326" s="57">
        <v>4.4800000000000004</v>
      </c>
      <c r="H326" s="57"/>
      <c r="I326" s="57"/>
      <c r="J326" s="57"/>
      <c r="K326" s="57">
        <f t="shared" si="37"/>
        <v>4.4800000000000004</v>
      </c>
      <c r="L326" s="57"/>
      <c r="M326" s="58"/>
      <c r="N326" s="59"/>
      <c r="O326" s="73"/>
    </row>
    <row r="327" spans="1:15" s="8" customFormat="1" x14ac:dyDescent="0.3">
      <c r="A327" s="52">
        <v>10918</v>
      </c>
      <c r="B327" s="53"/>
      <c r="C327" s="72"/>
      <c r="D327" s="76" t="s">
        <v>1371</v>
      </c>
      <c r="E327" s="63"/>
      <c r="F327" s="57">
        <v>1</v>
      </c>
      <c r="G327" s="57">
        <v>16.739999999999998</v>
      </c>
      <c r="H327" s="57"/>
      <c r="I327" s="57"/>
      <c r="J327" s="57"/>
      <c r="K327" s="57">
        <f t="shared" si="37"/>
        <v>16.739999999999998</v>
      </c>
      <c r="L327" s="57"/>
      <c r="M327" s="58"/>
      <c r="N327" s="59"/>
      <c r="O327" s="73"/>
    </row>
    <row r="328" spans="1:15" s="8" customFormat="1" x14ac:dyDescent="0.3">
      <c r="A328" s="52">
        <v>10993</v>
      </c>
      <c r="B328" s="53" t="s">
        <v>21</v>
      </c>
      <c r="C328" s="54" t="s">
        <v>1435</v>
      </c>
      <c r="D328" s="99" t="s">
        <v>1436</v>
      </c>
      <c r="E328" s="56"/>
      <c r="F328" s="57"/>
      <c r="G328" s="57"/>
      <c r="H328" s="57"/>
      <c r="I328" s="57"/>
      <c r="J328" s="57"/>
      <c r="K328" s="57"/>
      <c r="L328" s="57"/>
      <c r="M328" s="58"/>
      <c r="N328" s="59"/>
      <c r="O328" s="59"/>
    </row>
    <row r="329" spans="1:15" s="8" customFormat="1" x14ac:dyDescent="0.3">
      <c r="A329" s="52">
        <v>11001</v>
      </c>
      <c r="B329" s="53"/>
      <c r="C329" s="54"/>
      <c r="D329" s="97" t="s">
        <v>55</v>
      </c>
      <c r="E329" s="93"/>
      <c r="F329" s="94"/>
      <c r="G329" s="95"/>
      <c r="H329" s="95"/>
      <c r="I329" s="95"/>
      <c r="J329" s="95"/>
      <c r="K329" s="95"/>
      <c r="L329" s="95"/>
      <c r="M329" s="58"/>
      <c r="N329" s="59"/>
      <c r="O329" s="59"/>
    </row>
    <row r="330" spans="1:15" s="8" customFormat="1" x14ac:dyDescent="0.3">
      <c r="A330" s="52">
        <v>11011</v>
      </c>
      <c r="B330" s="53"/>
      <c r="C330" s="54"/>
      <c r="D330" s="55" t="s">
        <v>1239</v>
      </c>
      <c r="E330" s="56"/>
      <c r="F330" s="57"/>
      <c r="G330" s="57"/>
      <c r="H330" s="57"/>
      <c r="I330" s="57"/>
      <c r="J330" s="57"/>
      <c r="K330" s="57"/>
      <c r="L330" s="57"/>
      <c r="M330" s="58"/>
      <c r="N330" s="59"/>
      <c r="O330" s="73"/>
    </row>
    <row r="331" spans="1:15" s="8" customFormat="1" ht="86.4" x14ac:dyDescent="0.3">
      <c r="A331" s="52">
        <v>11012</v>
      </c>
      <c r="B331" s="53"/>
      <c r="C331" s="54"/>
      <c r="D331" s="75" t="s">
        <v>155</v>
      </c>
      <c r="E331" s="63" t="s">
        <v>36</v>
      </c>
      <c r="F331" s="57"/>
      <c r="G331" s="57"/>
      <c r="H331" s="57"/>
      <c r="I331" s="57"/>
      <c r="J331" s="57"/>
      <c r="K331" s="57"/>
      <c r="L331" s="57">
        <f>SUM(J332:J333)</f>
        <v>564.72299999999996</v>
      </c>
      <c r="M331" s="58">
        <v>564.72299999999996</v>
      </c>
      <c r="N331" s="59"/>
      <c r="O331" s="73">
        <f>+ROUND(M331*N331,2)</f>
        <v>0</v>
      </c>
    </row>
    <row r="332" spans="1:15" s="8" customFormat="1" x14ac:dyDescent="0.3">
      <c r="A332" s="52">
        <v>11013</v>
      </c>
      <c r="B332" s="53"/>
      <c r="C332" s="54"/>
      <c r="D332" s="76" t="s">
        <v>1241</v>
      </c>
      <c r="E332" s="56"/>
      <c r="F332" s="57">
        <v>1</v>
      </c>
      <c r="G332" s="57">
        <v>51</v>
      </c>
      <c r="H332" s="57">
        <v>8.673</v>
      </c>
      <c r="I332" s="57"/>
      <c r="J332" s="57">
        <f t="shared" ref="J332:J334" si="38">PRODUCT(F332:I332)</f>
        <v>442.32299999999998</v>
      </c>
      <c r="K332" s="57"/>
      <c r="L332" s="57"/>
      <c r="M332" s="58"/>
      <c r="N332" s="59"/>
      <c r="O332" s="73"/>
    </row>
    <row r="333" spans="1:15" s="8" customFormat="1" x14ac:dyDescent="0.3">
      <c r="A333" s="52">
        <v>11014</v>
      </c>
      <c r="B333" s="53"/>
      <c r="C333" s="54"/>
      <c r="D333" s="76" t="s">
        <v>1242</v>
      </c>
      <c r="E333" s="56"/>
      <c r="F333" s="57">
        <v>1</v>
      </c>
      <c r="G333" s="57">
        <f>51+51</f>
        <v>102</v>
      </c>
      <c r="H333" s="57"/>
      <c r="I333" s="57">
        <v>1.2</v>
      </c>
      <c r="J333" s="57">
        <f t="shared" si="38"/>
        <v>122.39999999999999</v>
      </c>
      <c r="K333" s="57"/>
      <c r="L333" s="57"/>
      <c r="M333" s="58"/>
      <c r="N333" s="59"/>
      <c r="O333" s="73"/>
    </row>
    <row r="334" spans="1:15" s="8" customFormat="1" ht="86.4" x14ac:dyDescent="0.3">
      <c r="A334" s="52">
        <v>11017</v>
      </c>
      <c r="B334" s="53"/>
      <c r="C334" s="54"/>
      <c r="D334" s="75" t="s">
        <v>371</v>
      </c>
      <c r="E334" s="63" t="s">
        <v>36</v>
      </c>
      <c r="F334" s="57">
        <v>1</v>
      </c>
      <c r="G334" s="57">
        <v>69.635999999999996</v>
      </c>
      <c r="H334" s="57"/>
      <c r="I334" s="57"/>
      <c r="J334" s="57">
        <f t="shared" si="38"/>
        <v>69.635999999999996</v>
      </c>
      <c r="K334" s="57"/>
      <c r="L334" s="57">
        <f>+J334</f>
        <v>69.635999999999996</v>
      </c>
      <c r="M334" s="58">
        <v>69.635999999999996</v>
      </c>
      <c r="N334" s="59"/>
      <c r="O334" s="73">
        <f>+ROUND(M334*N334,2)</f>
        <v>0</v>
      </c>
    </row>
    <row r="336" spans="1:15" s="8" customFormat="1" x14ac:dyDescent="0.3">
      <c r="A336" s="52">
        <v>11048</v>
      </c>
      <c r="B336" s="53" t="s">
        <v>21</v>
      </c>
      <c r="C336" s="61" t="s">
        <v>1449</v>
      </c>
      <c r="D336" s="62" t="s">
        <v>1450</v>
      </c>
      <c r="E336" s="63"/>
      <c r="F336" s="86"/>
      <c r="G336" s="64"/>
      <c r="H336" s="64"/>
      <c r="I336" s="64"/>
      <c r="J336" s="64"/>
      <c r="K336" s="65">
        <f>SUM(O336:O431)</f>
        <v>0</v>
      </c>
      <c r="L336" s="64"/>
      <c r="M336" s="66"/>
      <c r="N336" s="67"/>
      <c r="O336" s="67"/>
    </row>
    <row r="337" spans="1:16" s="8" customFormat="1" x14ac:dyDescent="0.3">
      <c r="A337" s="52">
        <v>11049</v>
      </c>
      <c r="B337" s="53" t="s">
        <v>21</v>
      </c>
      <c r="C337" s="54" t="s">
        <v>1451</v>
      </c>
      <c r="D337" s="55" t="s">
        <v>1452</v>
      </c>
      <c r="E337" s="96"/>
      <c r="F337" s="98"/>
      <c r="G337" s="57"/>
      <c r="H337" s="57"/>
      <c r="I337" s="57"/>
      <c r="J337" s="57"/>
      <c r="K337" s="57"/>
      <c r="L337" s="57"/>
      <c r="M337" s="58"/>
      <c r="N337" s="59"/>
      <c r="O337" s="59"/>
    </row>
    <row r="338" spans="1:16" s="8" customFormat="1" x14ac:dyDescent="0.3">
      <c r="A338" s="52">
        <v>11078</v>
      </c>
      <c r="B338" s="53"/>
      <c r="C338" s="54" t="s">
        <v>1459</v>
      </c>
      <c r="D338" s="55" t="s">
        <v>974</v>
      </c>
      <c r="E338" s="63"/>
      <c r="F338" s="57"/>
      <c r="G338" s="57"/>
      <c r="H338" s="57"/>
      <c r="I338" s="57"/>
      <c r="J338" s="57"/>
      <c r="K338" s="57"/>
      <c r="L338" s="57"/>
      <c r="M338" s="66"/>
      <c r="N338" s="67"/>
      <c r="O338" s="67"/>
    </row>
    <row r="339" spans="1:16" s="8" customFormat="1" x14ac:dyDescent="0.3">
      <c r="A339" s="52">
        <v>11103</v>
      </c>
      <c r="B339" s="53"/>
      <c r="C339" s="54" t="s">
        <v>1467</v>
      </c>
      <c r="D339" s="55" t="s">
        <v>55</v>
      </c>
      <c r="E339" s="63"/>
      <c r="F339" s="57"/>
      <c r="G339" s="57"/>
      <c r="H339" s="57"/>
      <c r="I339" s="57"/>
      <c r="J339" s="57"/>
      <c r="K339" s="57"/>
      <c r="L339" s="57"/>
      <c r="M339" s="66"/>
      <c r="N339" s="67"/>
      <c r="O339" s="67"/>
    </row>
    <row r="340" spans="1:16" s="8" customFormat="1" x14ac:dyDescent="0.3">
      <c r="A340" s="52">
        <v>11104</v>
      </c>
      <c r="B340" s="53"/>
      <c r="C340" s="54" t="s">
        <v>1468</v>
      </c>
      <c r="D340" s="55" t="s">
        <v>57</v>
      </c>
      <c r="E340" s="63"/>
      <c r="F340" s="57"/>
      <c r="G340" s="57"/>
      <c r="H340" s="57"/>
      <c r="I340" s="57"/>
      <c r="J340" s="57"/>
      <c r="K340" s="57"/>
      <c r="L340" s="57"/>
      <c r="M340" s="66"/>
      <c r="N340" s="67"/>
      <c r="O340" s="67"/>
    </row>
    <row r="341" spans="1:16" s="8" customFormat="1" ht="86.4" x14ac:dyDescent="0.3">
      <c r="A341" s="52">
        <v>11144</v>
      </c>
      <c r="B341" s="53"/>
      <c r="C341" s="54"/>
      <c r="D341" s="75" t="s">
        <v>63</v>
      </c>
      <c r="E341" s="56" t="s">
        <v>36</v>
      </c>
      <c r="F341" s="57"/>
      <c r="G341" s="57"/>
      <c r="H341" s="57"/>
      <c r="I341" s="57"/>
      <c r="J341" s="57"/>
      <c r="K341" s="57"/>
      <c r="L341" s="57">
        <f>SUM(K342:K345)</f>
        <v>79.387499999999989</v>
      </c>
      <c r="M341" s="58">
        <v>79.388000000000005</v>
      </c>
      <c r="N341" s="59"/>
      <c r="O341" s="73">
        <f>+ROUND(M341*N341,2)</f>
        <v>0</v>
      </c>
    </row>
    <row r="342" spans="1:16" s="8" customFormat="1" x14ac:dyDescent="0.3">
      <c r="A342" s="52">
        <v>11145</v>
      </c>
      <c r="B342" s="53"/>
      <c r="C342" s="72"/>
      <c r="D342" s="76" t="s">
        <v>1469</v>
      </c>
      <c r="E342" s="56"/>
      <c r="F342" s="57">
        <v>1</v>
      </c>
      <c r="G342" s="57">
        <v>9.8629999999999995</v>
      </c>
      <c r="H342" s="57"/>
      <c r="I342" s="57">
        <v>2.5</v>
      </c>
      <c r="J342" s="57"/>
      <c r="K342" s="57">
        <f t="shared" ref="K342:K345" si="39">PRODUCT(F342:I342)</f>
        <v>24.657499999999999</v>
      </c>
      <c r="L342" s="57"/>
      <c r="M342" s="58"/>
      <c r="N342" s="59"/>
      <c r="O342" s="73"/>
    </row>
    <row r="343" spans="1:16" s="8" customFormat="1" x14ac:dyDescent="0.3">
      <c r="A343" s="52">
        <v>11146</v>
      </c>
      <c r="B343" s="53"/>
      <c r="C343" s="54"/>
      <c r="D343" s="76" t="s">
        <v>1481</v>
      </c>
      <c r="E343" s="56"/>
      <c r="F343" s="57">
        <v>2</v>
      </c>
      <c r="G343" s="57">
        <v>4.0869999999999997</v>
      </c>
      <c r="H343" s="57"/>
      <c r="I343" s="57">
        <v>2.5</v>
      </c>
      <c r="J343" s="57"/>
      <c r="K343" s="57">
        <f t="shared" si="39"/>
        <v>20.434999999999999</v>
      </c>
      <c r="L343" s="57"/>
      <c r="M343" s="58"/>
      <c r="N343" s="59"/>
      <c r="O343" s="73"/>
    </row>
    <row r="344" spans="1:16" s="8" customFormat="1" collapsed="1" x14ac:dyDescent="0.3">
      <c r="A344" s="52">
        <v>11147</v>
      </c>
      <c r="B344" s="53"/>
      <c r="C344" s="72"/>
      <c r="D344" s="76" t="s">
        <v>1472</v>
      </c>
      <c r="E344" s="56"/>
      <c r="F344" s="57">
        <v>1</v>
      </c>
      <c r="G344" s="57">
        <v>5.6079999999999997</v>
      </c>
      <c r="H344" s="57"/>
      <c r="I344" s="57">
        <v>2.5</v>
      </c>
      <c r="J344" s="57"/>
      <c r="K344" s="57">
        <f t="shared" si="39"/>
        <v>14.02</v>
      </c>
      <c r="L344" s="57"/>
      <c r="M344" s="58"/>
      <c r="N344" s="59"/>
      <c r="O344" s="73"/>
    </row>
    <row r="345" spans="1:16" s="8" customFormat="1" x14ac:dyDescent="0.3">
      <c r="A345" s="52">
        <v>11148</v>
      </c>
      <c r="B345" s="53"/>
      <c r="C345" s="72"/>
      <c r="D345" s="76" t="s">
        <v>1479</v>
      </c>
      <c r="E345" s="56"/>
      <c r="F345" s="57">
        <v>1</v>
      </c>
      <c r="G345" s="57">
        <v>8.11</v>
      </c>
      <c r="H345" s="57"/>
      <c r="I345" s="57">
        <v>2.5</v>
      </c>
      <c r="J345" s="57"/>
      <c r="K345" s="57">
        <f t="shared" si="39"/>
        <v>20.274999999999999</v>
      </c>
      <c r="L345" s="57"/>
      <c r="M345" s="58"/>
      <c r="N345" s="59"/>
      <c r="O345" s="73"/>
    </row>
    <row r="346" spans="1:16" s="8" customFormat="1" collapsed="1" x14ac:dyDescent="0.3">
      <c r="A346" s="52">
        <v>11149</v>
      </c>
      <c r="B346" s="53"/>
      <c r="C346" s="72"/>
      <c r="D346" s="55" t="s">
        <v>70</v>
      </c>
      <c r="E346" s="63"/>
      <c r="F346" s="57"/>
      <c r="G346" s="57"/>
      <c r="H346" s="57"/>
      <c r="I346" s="57"/>
      <c r="J346" s="57"/>
      <c r="K346" s="57"/>
      <c r="L346" s="57"/>
      <c r="M346" s="66"/>
      <c r="N346" s="67"/>
      <c r="O346" s="67"/>
      <c r="P346" s="112"/>
    </row>
    <row r="347" spans="1:16" s="8" customFormat="1" ht="129.6" x14ac:dyDescent="0.3">
      <c r="A347" s="52">
        <v>11150</v>
      </c>
      <c r="B347" s="53"/>
      <c r="C347" s="72"/>
      <c r="D347" s="75" t="s">
        <v>1162</v>
      </c>
      <c r="E347" s="56" t="s">
        <v>36</v>
      </c>
      <c r="F347" s="57"/>
      <c r="G347" s="57"/>
      <c r="H347" s="57"/>
      <c r="I347" s="57"/>
      <c r="J347" s="57"/>
      <c r="K347" s="57"/>
      <c r="L347" s="57">
        <f>K348</f>
        <v>120</v>
      </c>
      <c r="M347" s="58">
        <v>120</v>
      </c>
      <c r="N347" s="59"/>
      <c r="O347" s="73">
        <f>+ROUND(M347*N347,2)</f>
        <v>0</v>
      </c>
    </row>
    <row r="348" spans="1:16" s="8" customFormat="1" x14ac:dyDescent="0.3">
      <c r="A348" s="52">
        <v>11151</v>
      </c>
      <c r="B348" s="53"/>
      <c r="C348" s="72"/>
      <c r="D348" s="76" t="s">
        <v>1482</v>
      </c>
      <c r="E348" s="63"/>
      <c r="F348" s="57">
        <v>1</v>
      </c>
      <c r="G348" s="57">
        <f>120</f>
        <v>120</v>
      </c>
      <c r="H348" s="57"/>
      <c r="I348" s="57"/>
      <c r="J348" s="57"/>
      <c r="K348" s="57">
        <f t="shared" ref="K348" si="40">PRODUCT(F348:I348)</f>
        <v>120</v>
      </c>
      <c r="L348" s="57"/>
      <c r="M348" s="66"/>
      <c r="N348" s="67"/>
      <c r="O348" s="67"/>
    </row>
    <row r="349" spans="1:16" s="8" customFormat="1" ht="86.4" x14ac:dyDescent="0.3">
      <c r="A349" s="52">
        <v>11160</v>
      </c>
      <c r="B349" s="53"/>
      <c r="C349" s="72"/>
      <c r="D349" s="75" t="s">
        <v>1171</v>
      </c>
      <c r="E349" s="63" t="s">
        <v>36</v>
      </c>
      <c r="F349" s="57"/>
      <c r="G349" s="57"/>
      <c r="H349" s="57"/>
      <c r="I349" s="57"/>
      <c r="J349" s="57"/>
      <c r="K349" s="57"/>
      <c r="L349" s="57">
        <f>SUM(K350:K352)</f>
        <v>25.7</v>
      </c>
      <c r="M349" s="58">
        <v>25.7</v>
      </c>
      <c r="N349" s="59"/>
      <c r="O349" s="73">
        <f>+ROUND(M349*N349,2)</f>
        <v>0</v>
      </c>
    </row>
    <row r="350" spans="1:16" s="8" customFormat="1" x14ac:dyDescent="0.3">
      <c r="A350" s="52">
        <v>11161</v>
      </c>
      <c r="B350" s="53"/>
      <c r="C350" s="72"/>
      <c r="D350" s="76" t="s">
        <v>1455</v>
      </c>
      <c r="E350" s="63"/>
      <c r="F350" s="57">
        <v>1</v>
      </c>
      <c r="G350" s="57">
        <v>4.4800000000000004</v>
      </c>
      <c r="H350" s="57"/>
      <c r="I350" s="57"/>
      <c r="J350" s="57"/>
      <c r="K350" s="57">
        <f t="shared" ref="K350:K352" si="41">PRODUCT(F350:I350)</f>
        <v>4.4800000000000004</v>
      </c>
      <c r="L350" s="57"/>
      <c r="M350" s="58"/>
      <c r="N350" s="59"/>
      <c r="O350" s="73"/>
    </row>
    <row r="351" spans="1:16" s="8" customFormat="1" x14ac:dyDescent="0.3">
      <c r="A351" s="52">
        <v>11162</v>
      </c>
      <c r="B351" s="53"/>
      <c r="C351" s="72"/>
      <c r="D351" s="76" t="s">
        <v>1479</v>
      </c>
      <c r="E351" s="63"/>
      <c r="F351" s="57">
        <v>1</v>
      </c>
      <c r="G351" s="57">
        <v>4.4800000000000004</v>
      </c>
      <c r="H351" s="57"/>
      <c r="I351" s="57"/>
      <c r="J351" s="57"/>
      <c r="K351" s="57">
        <f t="shared" si="41"/>
        <v>4.4800000000000004</v>
      </c>
      <c r="L351" s="57"/>
      <c r="M351" s="58"/>
      <c r="N351" s="59"/>
      <c r="O351" s="73"/>
    </row>
    <row r="352" spans="1:16" s="8" customFormat="1" x14ac:dyDescent="0.3">
      <c r="A352" s="52">
        <v>11163</v>
      </c>
      <c r="B352" s="53"/>
      <c r="C352" s="72"/>
      <c r="D352" s="76" t="s">
        <v>1483</v>
      </c>
      <c r="E352" s="63"/>
      <c r="F352" s="57">
        <v>1</v>
      </c>
      <c r="G352" s="57">
        <v>16.739999999999998</v>
      </c>
      <c r="H352" s="57"/>
      <c r="I352" s="57"/>
      <c r="J352" s="57"/>
      <c r="K352" s="57">
        <f t="shared" si="41"/>
        <v>16.739999999999998</v>
      </c>
      <c r="L352" s="57"/>
      <c r="M352" s="58"/>
      <c r="N352" s="59"/>
      <c r="O352" s="73"/>
    </row>
    <row r="353" spans="1:17" s="8" customFormat="1" x14ac:dyDescent="0.3">
      <c r="A353" s="52">
        <v>11235</v>
      </c>
      <c r="B353" s="53"/>
      <c r="C353" s="54" t="s">
        <v>1511</v>
      </c>
      <c r="D353" s="99" t="s">
        <v>1512</v>
      </c>
      <c r="E353" s="56"/>
      <c r="F353" s="57"/>
      <c r="G353" s="57"/>
      <c r="H353" s="57"/>
      <c r="I353" s="57"/>
      <c r="J353" s="57"/>
      <c r="K353" s="57"/>
      <c r="L353" s="57"/>
      <c r="M353" s="58"/>
      <c r="N353" s="59"/>
      <c r="O353" s="73"/>
    </row>
    <row r="354" spans="1:17" s="8" customFormat="1" x14ac:dyDescent="0.3">
      <c r="A354" s="52">
        <v>11242</v>
      </c>
      <c r="B354" s="53"/>
      <c r="C354" s="54" t="s">
        <v>1515</v>
      </c>
      <c r="D354" s="55" t="s">
        <v>55</v>
      </c>
      <c r="E354" s="56"/>
      <c r="F354" s="57"/>
      <c r="G354" s="57"/>
      <c r="H354" s="57"/>
      <c r="I354" s="57"/>
      <c r="J354" s="57"/>
      <c r="K354" s="57"/>
      <c r="L354" s="57"/>
      <c r="M354" s="58"/>
      <c r="N354" s="59"/>
      <c r="O354" s="73"/>
    </row>
    <row r="355" spans="1:17" s="8" customFormat="1" x14ac:dyDescent="0.3">
      <c r="A355" s="52">
        <v>11251</v>
      </c>
      <c r="B355" s="53"/>
      <c r="C355" s="72"/>
      <c r="D355" s="55" t="s">
        <v>1239</v>
      </c>
      <c r="E355" s="56"/>
      <c r="F355" s="57"/>
      <c r="G355" s="57"/>
      <c r="H355" s="57"/>
      <c r="I355" s="57"/>
      <c r="J355" s="57"/>
      <c r="K355" s="57"/>
      <c r="L355" s="57"/>
      <c r="M355" s="58"/>
      <c r="N355" s="59"/>
      <c r="O355" s="73"/>
    </row>
    <row r="356" spans="1:17" s="8" customFormat="1" ht="86.4" x14ac:dyDescent="0.3">
      <c r="A356" s="52">
        <v>11252</v>
      </c>
      <c r="B356" s="53"/>
      <c r="C356" s="72"/>
      <c r="D356" s="75" t="s">
        <v>155</v>
      </c>
      <c r="E356" s="63" t="s">
        <v>36</v>
      </c>
      <c r="F356" s="57"/>
      <c r="G356" s="57"/>
      <c r="H356" s="57"/>
      <c r="I356" s="57"/>
      <c r="J356" s="57"/>
      <c r="K356" s="57"/>
      <c r="L356" s="57">
        <f>SUM(J357:J358)</f>
        <v>586.54426799999999</v>
      </c>
      <c r="M356" s="58">
        <v>586.54399999999998</v>
      </c>
      <c r="N356" s="59"/>
      <c r="O356" s="73">
        <f>+ROUND(M356*N356,2)</f>
        <v>0</v>
      </c>
    </row>
    <row r="357" spans="1:17" s="8" customFormat="1" x14ac:dyDescent="0.3">
      <c r="A357" s="52">
        <v>11253</v>
      </c>
      <c r="B357" s="53"/>
      <c r="C357" s="72"/>
      <c r="D357" s="76" t="s">
        <v>1241</v>
      </c>
      <c r="E357" s="56"/>
      <c r="F357" s="57">
        <v>1</v>
      </c>
      <c r="G357" s="57">
        <v>53.515999999999998</v>
      </c>
      <c r="H357" s="57">
        <v>8.673</v>
      </c>
      <c r="I357" s="57"/>
      <c r="J357" s="57">
        <f t="shared" ref="J357:J359" si="42">PRODUCT(F357:I357)</f>
        <v>464.14426800000001</v>
      </c>
      <c r="K357" s="57"/>
      <c r="L357" s="57"/>
      <c r="M357" s="58"/>
      <c r="N357" s="59"/>
      <c r="O357" s="73"/>
    </row>
    <row r="358" spans="1:17" s="8" customFormat="1" x14ac:dyDescent="0.3">
      <c r="A358" s="52">
        <v>11254</v>
      </c>
      <c r="B358" s="53"/>
      <c r="C358" s="72"/>
      <c r="D358" s="76" t="s">
        <v>1242</v>
      </c>
      <c r="E358" s="56"/>
      <c r="F358" s="57">
        <v>1</v>
      </c>
      <c r="G358" s="57">
        <f>51+51</f>
        <v>102</v>
      </c>
      <c r="H358" s="57"/>
      <c r="I358" s="57">
        <v>1.2</v>
      </c>
      <c r="J358" s="57">
        <f t="shared" si="42"/>
        <v>122.39999999999999</v>
      </c>
      <c r="K358" s="57"/>
      <c r="L358" s="57"/>
      <c r="M358" s="58"/>
      <c r="N358" s="59"/>
      <c r="O358" s="73"/>
    </row>
    <row r="359" spans="1:17" s="8" customFormat="1" ht="86.4" x14ac:dyDescent="0.3">
      <c r="A359" s="52">
        <v>11257</v>
      </c>
      <c r="B359" s="53"/>
      <c r="C359" s="72"/>
      <c r="D359" s="75" t="s">
        <v>371</v>
      </c>
      <c r="E359" s="63" t="s">
        <v>36</v>
      </c>
      <c r="F359" s="57">
        <v>1</v>
      </c>
      <c r="G359" s="57">
        <v>44.631999999999998</v>
      </c>
      <c r="H359" s="57"/>
      <c r="I359" s="57"/>
      <c r="J359" s="57">
        <f t="shared" si="42"/>
        <v>44.631999999999998</v>
      </c>
      <c r="K359" s="57"/>
      <c r="L359" s="57">
        <f>+J359</f>
        <v>44.631999999999998</v>
      </c>
      <c r="M359" s="58">
        <v>44.631999999999998</v>
      </c>
      <c r="N359" s="59"/>
      <c r="O359" s="73">
        <f>+ROUND(M359*N359,2)</f>
        <v>0</v>
      </c>
    </row>
    <row r="360" spans="1:17" s="8" customFormat="1" x14ac:dyDescent="0.3">
      <c r="A360" s="52">
        <v>11291</v>
      </c>
      <c r="B360" s="53" t="s">
        <v>21</v>
      </c>
      <c r="C360" s="61" t="s">
        <v>1532</v>
      </c>
      <c r="D360" s="62" t="s">
        <v>1533</v>
      </c>
      <c r="E360" s="63"/>
      <c r="F360" s="86"/>
      <c r="G360" s="64"/>
      <c r="H360" s="64"/>
      <c r="I360" s="64"/>
      <c r="J360" s="64"/>
      <c r="K360" s="65">
        <f>SUM(O360:O431)</f>
        <v>0</v>
      </c>
      <c r="L360" s="64"/>
      <c r="M360" s="66"/>
      <c r="N360" s="67"/>
      <c r="O360" s="67"/>
      <c r="Q360" s="111"/>
    </row>
    <row r="361" spans="1:17" s="8" customFormat="1" x14ac:dyDescent="0.3">
      <c r="A361" s="52">
        <v>11292</v>
      </c>
      <c r="B361" s="53" t="s">
        <v>21</v>
      </c>
      <c r="C361" s="54" t="s">
        <v>1534</v>
      </c>
      <c r="D361" s="55" t="s">
        <v>1535</v>
      </c>
      <c r="E361" s="96"/>
      <c r="F361" s="98"/>
      <c r="G361" s="57"/>
      <c r="H361" s="57"/>
      <c r="I361" s="57"/>
      <c r="J361" s="57"/>
      <c r="K361" s="57"/>
      <c r="L361" s="57"/>
      <c r="M361" s="58"/>
      <c r="N361" s="59"/>
      <c r="O361" s="59"/>
    </row>
    <row r="362" spans="1:17" s="8" customFormat="1" x14ac:dyDescent="0.3">
      <c r="A362" s="52">
        <v>11321</v>
      </c>
      <c r="B362" s="53" t="s">
        <v>21</v>
      </c>
      <c r="C362" s="54" t="s">
        <v>1544</v>
      </c>
      <c r="D362" s="55" t="s">
        <v>974</v>
      </c>
      <c r="E362" s="96"/>
      <c r="F362" s="98"/>
      <c r="G362" s="57"/>
      <c r="H362" s="57"/>
      <c r="I362" s="57"/>
      <c r="J362" s="57"/>
      <c r="K362" s="57"/>
      <c r="L362" s="57"/>
      <c r="M362" s="58"/>
      <c r="N362" s="59"/>
      <c r="O362" s="59"/>
    </row>
    <row r="363" spans="1:17" s="8" customFormat="1" x14ac:dyDescent="0.3">
      <c r="A363" s="52">
        <v>11346</v>
      </c>
      <c r="B363" s="53" t="s">
        <v>21</v>
      </c>
      <c r="C363" s="54" t="s">
        <v>1552</v>
      </c>
      <c r="D363" s="55" t="s">
        <v>55</v>
      </c>
      <c r="E363" s="63"/>
      <c r="F363" s="57"/>
      <c r="G363" s="57"/>
      <c r="H363" s="57"/>
      <c r="I363" s="57"/>
      <c r="J363" s="57"/>
      <c r="K363" s="57"/>
      <c r="L363" s="57"/>
      <c r="M363" s="66"/>
      <c r="N363" s="67"/>
      <c r="O363" s="67"/>
    </row>
    <row r="364" spans="1:17" s="8" customFormat="1" x14ac:dyDescent="0.3">
      <c r="A364" s="52">
        <v>11347</v>
      </c>
      <c r="B364" s="53" t="s">
        <v>21</v>
      </c>
      <c r="C364" s="54" t="s">
        <v>1553</v>
      </c>
      <c r="D364" s="55" t="s">
        <v>57</v>
      </c>
      <c r="E364" s="56"/>
      <c r="F364" s="57"/>
      <c r="G364" s="57"/>
      <c r="H364" s="57"/>
      <c r="I364" s="57"/>
      <c r="J364" s="57"/>
      <c r="K364" s="57"/>
      <c r="L364" s="57"/>
      <c r="M364" s="58"/>
      <c r="N364" s="59"/>
      <c r="O364" s="73"/>
    </row>
    <row r="365" spans="1:17" s="8" customFormat="1" ht="86.4" x14ac:dyDescent="0.3">
      <c r="A365" s="52">
        <v>11387</v>
      </c>
      <c r="B365" s="53"/>
      <c r="C365" s="54"/>
      <c r="D365" s="75" t="s">
        <v>63</v>
      </c>
      <c r="E365" s="56" t="s">
        <v>36</v>
      </c>
      <c r="F365" s="57"/>
      <c r="G365" s="57"/>
      <c r="H365" s="57"/>
      <c r="I365" s="57"/>
      <c r="J365" s="57"/>
      <c r="K365" s="57"/>
      <c r="L365" s="57">
        <f>SUM(K366:K369)</f>
        <v>79.387499999999989</v>
      </c>
      <c r="M365" s="58">
        <v>79.388000000000005</v>
      </c>
      <c r="N365" s="59"/>
      <c r="O365" s="73">
        <f>+ROUND(M365*N365,2)</f>
        <v>0</v>
      </c>
    </row>
    <row r="366" spans="1:17" s="8" customFormat="1" x14ac:dyDescent="0.3">
      <c r="A366" s="52">
        <v>11388</v>
      </c>
      <c r="B366" s="53"/>
      <c r="C366" s="54"/>
      <c r="D366" s="76" t="s">
        <v>1554</v>
      </c>
      <c r="E366" s="56"/>
      <c r="F366" s="57">
        <v>1</v>
      </c>
      <c r="G366" s="57">
        <v>9.8629999999999995</v>
      </c>
      <c r="H366" s="57"/>
      <c r="I366" s="57">
        <v>2.5</v>
      </c>
      <c r="J366" s="57"/>
      <c r="K366" s="57">
        <f t="shared" ref="K366:K369" si="43">PRODUCT(F366:I366)</f>
        <v>24.657499999999999</v>
      </c>
      <c r="L366" s="57"/>
      <c r="M366" s="58"/>
      <c r="N366" s="59"/>
      <c r="O366" s="73"/>
    </row>
    <row r="367" spans="1:17" s="8" customFormat="1" x14ac:dyDescent="0.3">
      <c r="A367" s="52">
        <v>11389</v>
      </c>
      <c r="B367" s="53"/>
      <c r="C367" s="54"/>
      <c r="D367" s="76" t="s">
        <v>1566</v>
      </c>
      <c r="E367" s="56"/>
      <c r="F367" s="57">
        <v>2</v>
      </c>
      <c r="G367" s="57">
        <v>4.0869999999999997</v>
      </c>
      <c r="H367" s="57"/>
      <c r="I367" s="57">
        <v>2.5</v>
      </c>
      <c r="J367" s="57"/>
      <c r="K367" s="57">
        <f t="shared" si="43"/>
        <v>20.434999999999999</v>
      </c>
      <c r="L367" s="57"/>
      <c r="M367" s="58"/>
      <c r="N367" s="59"/>
      <c r="O367" s="73"/>
    </row>
    <row r="368" spans="1:17" s="8" customFormat="1" x14ac:dyDescent="0.3">
      <c r="A368" s="52">
        <v>11390</v>
      </c>
      <c r="B368" s="53"/>
      <c r="C368" s="54"/>
      <c r="D368" s="76" t="s">
        <v>1557</v>
      </c>
      <c r="E368" s="56"/>
      <c r="F368" s="57">
        <v>1</v>
      </c>
      <c r="G368" s="57">
        <v>5.6079999999999997</v>
      </c>
      <c r="H368" s="57"/>
      <c r="I368" s="57">
        <v>2.5</v>
      </c>
      <c r="J368" s="57"/>
      <c r="K368" s="57">
        <f t="shared" si="43"/>
        <v>14.02</v>
      </c>
      <c r="L368" s="57"/>
      <c r="M368" s="58"/>
      <c r="N368" s="59"/>
      <c r="O368" s="73"/>
    </row>
    <row r="369" spans="1:15" s="8" customFormat="1" x14ac:dyDescent="0.3">
      <c r="A369" s="52">
        <v>11391</v>
      </c>
      <c r="B369" s="53"/>
      <c r="C369" s="54"/>
      <c r="D369" s="76" t="s">
        <v>1564</v>
      </c>
      <c r="E369" s="56"/>
      <c r="F369" s="57">
        <v>1</v>
      </c>
      <c r="G369" s="57">
        <v>8.11</v>
      </c>
      <c r="H369" s="57"/>
      <c r="I369" s="57">
        <v>2.5</v>
      </c>
      <c r="J369" s="57"/>
      <c r="K369" s="57">
        <f t="shared" si="43"/>
        <v>20.274999999999999</v>
      </c>
      <c r="L369" s="57"/>
      <c r="M369" s="58"/>
      <c r="N369" s="59"/>
      <c r="O369" s="73"/>
    </row>
    <row r="370" spans="1:15" s="8" customFormat="1" x14ac:dyDescent="0.3">
      <c r="A370" s="52">
        <v>11392</v>
      </c>
      <c r="B370" s="53"/>
      <c r="C370" s="54"/>
      <c r="D370" s="55" t="s">
        <v>70</v>
      </c>
      <c r="E370" s="63"/>
      <c r="F370" s="57"/>
      <c r="G370" s="57"/>
      <c r="H370" s="57"/>
      <c r="I370" s="57"/>
      <c r="J370" s="57"/>
      <c r="K370" s="57"/>
      <c r="L370" s="57"/>
      <c r="M370" s="66"/>
      <c r="N370" s="67"/>
      <c r="O370" s="67"/>
    </row>
    <row r="371" spans="1:15" s="8" customFormat="1" ht="129.6" x14ac:dyDescent="0.3">
      <c r="A371" s="52">
        <v>11393</v>
      </c>
      <c r="B371" s="53"/>
      <c r="C371" s="54"/>
      <c r="D371" s="75" t="s">
        <v>1162</v>
      </c>
      <c r="E371" s="56" t="s">
        <v>36</v>
      </c>
      <c r="F371" s="57"/>
      <c r="G371" s="57"/>
      <c r="H371" s="57"/>
      <c r="I371" s="57"/>
      <c r="J371" s="57"/>
      <c r="K371" s="57"/>
      <c r="L371" s="57">
        <f>K372</f>
        <v>120</v>
      </c>
      <c r="M371" s="58">
        <v>120</v>
      </c>
      <c r="N371" s="59"/>
      <c r="O371" s="73">
        <f>+ROUND(M371*N371,2)</f>
        <v>0</v>
      </c>
    </row>
    <row r="372" spans="1:15" s="8" customFormat="1" x14ac:dyDescent="0.3">
      <c r="A372" s="52">
        <v>11394</v>
      </c>
      <c r="B372" s="53"/>
      <c r="C372" s="54"/>
      <c r="D372" s="76" t="s">
        <v>1567</v>
      </c>
      <c r="E372" s="63"/>
      <c r="F372" s="57">
        <v>1</v>
      </c>
      <c r="G372" s="57">
        <f>120</f>
        <v>120</v>
      </c>
      <c r="H372" s="57"/>
      <c r="I372" s="57"/>
      <c r="J372" s="57"/>
      <c r="K372" s="57">
        <f t="shared" ref="K372" si="44">PRODUCT(F372:I372)</f>
        <v>120</v>
      </c>
      <c r="L372" s="57"/>
      <c r="M372" s="66"/>
      <c r="N372" s="67"/>
      <c r="O372" s="67"/>
    </row>
    <row r="373" spans="1:15" s="8" customFormat="1" ht="86.4" x14ac:dyDescent="0.3">
      <c r="A373" s="52">
        <v>11403</v>
      </c>
      <c r="B373" s="53"/>
      <c r="C373" s="54"/>
      <c r="D373" s="75" t="s">
        <v>1171</v>
      </c>
      <c r="E373" s="63" t="s">
        <v>36</v>
      </c>
      <c r="F373" s="57"/>
      <c r="G373" s="57"/>
      <c r="H373" s="57"/>
      <c r="I373" s="57"/>
      <c r="J373" s="57"/>
      <c r="K373" s="57"/>
      <c r="L373" s="57">
        <f>SUM(K374:K376)</f>
        <v>25.7</v>
      </c>
      <c r="M373" s="58">
        <v>25.7</v>
      </c>
      <c r="N373" s="59"/>
      <c r="O373" s="73">
        <f>+ROUND(M373*N373,2)</f>
        <v>0</v>
      </c>
    </row>
    <row r="374" spans="1:15" s="8" customFormat="1" x14ac:dyDescent="0.3">
      <c r="A374" s="52">
        <v>11404</v>
      </c>
      <c r="B374" s="53"/>
      <c r="C374" s="54"/>
      <c r="D374" s="76" t="s">
        <v>1538</v>
      </c>
      <c r="E374" s="63"/>
      <c r="F374" s="57">
        <v>1</v>
      </c>
      <c r="G374" s="57">
        <v>4.4800000000000004</v>
      </c>
      <c r="H374" s="57"/>
      <c r="I374" s="57"/>
      <c r="J374" s="57"/>
      <c r="K374" s="57">
        <f t="shared" ref="K374:K376" si="45">PRODUCT(F374:I374)</f>
        <v>4.4800000000000004</v>
      </c>
      <c r="L374" s="57"/>
      <c r="M374" s="58"/>
      <c r="N374" s="59"/>
      <c r="O374" s="73"/>
    </row>
    <row r="375" spans="1:15" s="8" customFormat="1" x14ac:dyDescent="0.3">
      <c r="A375" s="52">
        <v>11405</v>
      </c>
      <c r="B375" s="53"/>
      <c r="C375" s="54"/>
      <c r="D375" s="76" t="s">
        <v>1564</v>
      </c>
      <c r="E375" s="63"/>
      <c r="F375" s="57">
        <v>1</v>
      </c>
      <c r="G375" s="57">
        <v>4.4800000000000004</v>
      </c>
      <c r="H375" s="57"/>
      <c r="I375" s="57"/>
      <c r="J375" s="57"/>
      <c r="K375" s="57">
        <f t="shared" si="45"/>
        <v>4.4800000000000004</v>
      </c>
      <c r="L375" s="57"/>
      <c r="M375" s="58"/>
      <c r="N375" s="59"/>
      <c r="O375" s="73"/>
    </row>
    <row r="376" spans="1:15" s="8" customFormat="1" x14ac:dyDescent="0.3">
      <c r="A376" s="52">
        <v>11406</v>
      </c>
      <c r="B376" s="53"/>
      <c r="C376" s="54"/>
      <c r="D376" s="76" t="s">
        <v>1568</v>
      </c>
      <c r="E376" s="63"/>
      <c r="F376" s="57">
        <v>1</v>
      </c>
      <c r="G376" s="57">
        <v>16.739999999999998</v>
      </c>
      <c r="H376" s="57"/>
      <c r="I376" s="57"/>
      <c r="J376" s="57"/>
      <c r="K376" s="57">
        <f t="shared" si="45"/>
        <v>16.739999999999998</v>
      </c>
      <c r="L376" s="57"/>
      <c r="M376" s="58"/>
      <c r="N376" s="59"/>
      <c r="O376" s="73"/>
    </row>
    <row r="377" spans="1:15" s="8" customFormat="1" x14ac:dyDescent="0.3">
      <c r="A377" s="52">
        <v>11478</v>
      </c>
      <c r="B377" s="53" t="s">
        <v>21</v>
      </c>
      <c r="C377" s="54" t="s">
        <v>1596</v>
      </c>
      <c r="D377" s="99" t="s">
        <v>1597</v>
      </c>
      <c r="E377" s="56"/>
      <c r="F377" s="57"/>
      <c r="G377" s="57"/>
      <c r="H377" s="57"/>
      <c r="I377" s="57"/>
      <c r="J377" s="57"/>
      <c r="K377" s="57"/>
      <c r="L377" s="57"/>
      <c r="M377" s="58"/>
      <c r="N377" s="59"/>
      <c r="O377" s="59"/>
    </row>
    <row r="378" spans="1:15" s="8" customFormat="1" x14ac:dyDescent="0.3">
      <c r="A378" s="52">
        <v>11490</v>
      </c>
      <c r="B378" s="53" t="s">
        <v>21</v>
      </c>
      <c r="C378" s="54" t="s">
        <v>1601</v>
      </c>
      <c r="D378" s="55" t="s">
        <v>55</v>
      </c>
      <c r="E378" s="56"/>
      <c r="F378" s="57"/>
      <c r="G378" s="57"/>
      <c r="H378" s="57"/>
      <c r="I378" s="57"/>
      <c r="J378" s="57"/>
      <c r="K378" s="57"/>
      <c r="L378" s="57"/>
      <c r="M378" s="58"/>
      <c r="N378" s="59"/>
      <c r="O378" s="59"/>
    </row>
    <row r="379" spans="1:15" s="8" customFormat="1" x14ac:dyDescent="0.3">
      <c r="A379" s="52">
        <v>11491</v>
      </c>
      <c r="B379" s="53" t="s">
        <v>21</v>
      </c>
      <c r="C379" s="54" t="s">
        <v>1602</v>
      </c>
      <c r="D379" s="55" t="s">
        <v>57</v>
      </c>
      <c r="E379" s="56"/>
      <c r="F379" s="57"/>
      <c r="G379" s="57"/>
      <c r="H379" s="57"/>
      <c r="I379" s="57"/>
      <c r="J379" s="57"/>
      <c r="K379" s="57"/>
      <c r="L379" s="57"/>
      <c r="M379" s="58"/>
      <c r="N379" s="59"/>
      <c r="O379" s="73"/>
    </row>
    <row r="380" spans="1:15" s="8" customFormat="1" ht="86.4" x14ac:dyDescent="0.3">
      <c r="A380" s="52">
        <v>11499</v>
      </c>
      <c r="B380" s="53"/>
      <c r="C380" s="54"/>
      <c r="D380" s="75" t="s">
        <v>63</v>
      </c>
      <c r="E380" s="56" t="s">
        <v>36</v>
      </c>
      <c r="F380" s="57">
        <f>(46.264+17.95)</f>
        <v>64.213999999999999</v>
      </c>
      <c r="G380" s="57"/>
      <c r="H380" s="57"/>
      <c r="I380" s="57">
        <v>2.8</v>
      </c>
      <c r="J380" s="57">
        <f t="shared" ref="J380" si="46">PRODUCT(F380:I380)</f>
        <v>179.79919999999998</v>
      </c>
      <c r="K380" s="57"/>
      <c r="L380" s="57">
        <f>+J380</f>
        <v>179.79919999999998</v>
      </c>
      <c r="M380" s="58">
        <v>179.79900000000001</v>
      </c>
      <c r="N380" s="59"/>
      <c r="O380" s="73">
        <f>+ROUND(M380*N380,2)</f>
        <v>0</v>
      </c>
    </row>
    <row r="381" spans="1:15" s="8" customFormat="1" x14ac:dyDescent="0.3">
      <c r="A381" s="52">
        <v>11500</v>
      </c>
      <c r="B381" s="53"/>
      <c r="C381" s="54"/>
      <c r="D381" s="55" t="s">
        <v>1239</v>
      </c>
      <c r="E381" s="56"/>
      <c r="F381" s="57"/>
      <c r="G381" s="57"/>
      <c r="H381" s="57"/>
      <c r="I381" s="57"/>
      <c r="J381" s="57"/>
      <c r="K381" s="57"/>
      <c r="L381" s="57"/>
      <c r="M381" s="58"/>
      <c r="N381" s="59"/>
      <c r="O381" s="73"/>
    </row>
    <row r="382" spans="1:15" s="8" customFormat="1" ht="86.4" x14ac:dyDescent="0.3">
      <c r="A382" s="52">
        <v>11501</v>
      </c>
      <c r="B382" s="53"/>
      <c r="C382" s="54"/>
      <c r="D382" s="75" t="s">
        <v>155</v>
      </c>
      <c r="E382" s="63" t="s">
        <v>36</v>
      </c>
      <c r="F382" s="57"/>
      <c r="G382" s="57"/>
      <c r="H382" s="57"/>
      <c r="I382" s="57"/>
      <c r="J382" s="57"/>
      <c r="K382" s="57"/>
      <c r="L382" s="57">
        <f>SUM(J383:J384)</f>
        <v>601.29704100000004</v>
      </c>
      <c r="M382" s="58">
        <v>586.54399999999998</v>
      </c>
      <c r="N382" s="59"/>
      <c r="O382" s="73">
        <f>+ROUND(M382*N382,2)</f>
        <v>0</v>
      </c>
    </row>
    <row r="383" spans="1:15" s="8" customFormat="1" x14ac:dyDescent="0.3">
      <c r="A383" s="52">
        <v>11502</v>
      </c>
      <c r="B383" s="53"/>
      <c r="C383" s="54"/>
      <c r="D383" s="76" t="s">
        <v>1241</v>
      </c>
      <c r="E383" s="56"/>
      <c r="F383" s="57">
        <v>1</v>
      </c>
      <c r="G383" s="57">
        <v>55.216999999999999</v>
      </c>
      <c r="H383" s="57">
        <v>8.673</v>
      </c>
      <c r="I383" s="57"/>
      <c r="J383" s="57">
        <f t="shared" ref="J383:J385" si="47">PRODUCT(F383:I383)</f>
        <v>478.897041</v>
      </c>
      <c r="K383" s="57"/>
      <c r="L383" s="57"/>
      <c r="M383" s="58"/>
      <c r="N383" s="59"/>
      <c r="O383" s="73"/>
    </row>
    <row r="384" spans="1:15" s="8" customFormat="1" x14ac:dyDescent="0.3">
      <c r="A384" s="52">
        <v>11503</v>
      </c>
      <c r="B384" s="53"/>
      <c r="C384" s="54"/>
      <c r="D384" s="76" t="s">
        <v>1242</v>
      </c>
      <c r="E384" s="56"/>
      <c r="F384" s="57">
        <v>1</v>
      </c>
      <c r="G384" s="57">
        <f>51+51</f>
        <v>102</v>
      </c>
      <c r="H384" s="57"/>
      <c r="I384" s="57">
        <v>1.2</v>
      </c>
      <c r="J384" s="57">
        <f t="shared" si="47"/>
        <v>122.39999999999999</v>
      </c>
      <c r="K384" s="57"/>
      <c r="L384" s="57"/>
      <c r="M384" s="58"/>
      <c r="N384" s="59"/>
      <c r="O384" s="73"/>
    </row>
    <row r="385" spans="1:15" s="8" customFormat="1" ht="86.4" x14ac:dyDescent="0.3">
      <c r="A385" s="52">
        <v>11506</v>
      </c>
      <c r="B385" s="53"/>
      <c r="C385" s="54"/>
      <c r="D385" s="75" t="s">
        <v>371</v>
      </c>
      <c r="E385" s="63" t="s">
        <v>36</v>
      </c>
      <c r="F385" s="57">
        <v>1</v>
      </c>
      <c r="G385" s="57">
        <v>38.451999999999998</v>
      </c>
      <c r="H385" s="57"/>
      <c r="I385" s="57"/>
      <c r="J385" s="57">
        <f t="shared" si="47"/>
        <v>38.451999999999998</v>
      </c>
      <c r="K385" s="57"/>
      <c r="L385" s="57">
        <f>+J385</f>
        <v>38.451999999999998</v>
      </c>
      <c r="M385" s="58">
        <v>38.451999999999998</v>
      </c>
      <c r="N385" s="59"/>
      <c r="O385" s="73">
        <f>+ROUND(M385*N385,2)</f>
        <v>0</v>
      </c>
    </row>
    <row r="386" spans="1:15" s="8" customFormat="1" x14ac:dyDescent="0.3">
      <c r="A386" s="52">
        <v>11545</v>
      </c>
      <c r="B386" s="53" t="s">
        <v>21</v>
      </c>
      <c r="C386" s="61" t="s">
        <v>1622</v>
      </c>
      <c r="D386" s="62" t="s">
        <v>1623</v>
      </c>
      <c r="E386" s="63"/>
      <c r="F386" s="86"/>
      <c r="G386" s="64"/>
      <c r="H386" s="64"/>
      <c r="I386" s="64"/>
      <c r="J386" s="64"/>
      <c r="K386" s="65">
        <f>SUM(O386:O498)</f>
        <v>0</v>
      </c>
      <c r="L386" s="64"/>
      <c r="M386" s="66"/>
      <c r="N386" s="67"/>
      <c r="O386" s="67"/>
    </row>
    <row r="387" spans="1:15" s="8" customFormat="1" x14ac:dyDescent="0.3">
      <c r="A387" s="52">
        <v>11546</v>
      </c>
      <c r="B387" s="53" t="s">
        <v>21</v>
      </c>
      <c r="C387" s="54" t="s">
        <v>1624</v>
      </c>
      <c r="D387" s="55" t="s">
        <v>1625</v>
      </c>
      <c r="E387" s="96"/>
      <c r="F387" s="98"/>
      <c r="G387" s="57"/>
      <c r="H387" s="57"/>
      <c r="I387" s="57"/>
      <c r="J387" s="57"/>
      <c r="K387" s="57"/>
      <c r="L387" s="57"/>
      <c r="M387" s="58"/>
      <c r="N387" s="59"/>
      <c r="O387" s="59"/>
    </row>
    <row r="388" spans="1:15" s="8" customFormat="1" x14ac:dyDescent="0.3">
      <c r="A388" s="52">
        <v>11575</v>
      </c>
      <c r="B388" s="53" t="s">
        <v>21</v>
      </c>
      <c r="C388" s="54" t="s">
        <v>1634</v>
      </c>
      <c r="D388" s="55" t="s">
        <v>974</v>
      </c>
      <c r="E388" s="96"/>
      <c r="F388" s="98"/>
      <c r="G388" s="57"/>
      <c r="H388" s="57"/>
      <c r="I388" s="57"/>
      <c r="J388" s="57"/>
      <c r="K388" s="57"/>
      <c r="L388" s="57"/>
      <c r="M388" s="58"/>
      <c r="N388" s="59"/>
      <c r="O388" s="59"/>
    </row>
    <row r="389" spans="1:15" s="8" customFormat="1" x14ac:dyDescent="0.3">
      <c r="A389" s="52">
        <v>11600</v>
      </c>
      <c r="B389" s="53" t="s">
        <v>21</v>
      </c>
      <c r="C389" s="54" t="s">
        <v>1641</v>
      </c>
      <c r="D389" s="55" t="s">
        <v>55</v>
      </c>
      <c r="E389" s="63"/>
      <c r="F389" s="57"/>
      <c r="G389" s="57"/>
      <c r="H389" s="57"/>
      <c r="I389" s="57"/>
      <c r="J389" s="57"/>
      <c r="K389" s="57"/>
      <c r="L389" s="57"/>
      <c r="M389" s="66"/>
      <c r="N389" s="67"/>
      <c r="O389" s="67"/>
    </row>
    <row r="390" spans="1:15" s="8" customFormat="1" x14ac:dyDescent="0.3">
      <c r="A390" s="52">
        <v>11601</v>
      </c>
      <c r="B390" s="53" t="s">
        <v>21</v>
      </c>
      <c r="C390" s="54" t="s">
        <v>1642</v>
      </c>
      <c r="D390" s="55" t="s">
        <v>57</v>
      </c>
      <c r="E390" s="56"/>
      <c r="F390" s="57"/>
      <c r="G390" s="57"/>
      <c r="H390" s="57"/>
      <c r="I390" s="57"/>
      <c r="J390" s="57"/>
      <c r="K390" s="57"/>
      <c r="L390" s="57"/>
      <c r="M390" s="58"/>
      <c r="N390" s="59"/>
      <c r="O390" s="73"/>
    </row>
    <row r="391" spans="1:15" s="8" customFormat="1" ht="86.4" x14ac:dyDescent="0.3">
      <c r="A391" s="52">
        <v>11641</v>
      </c>
      <c r="B391" s="53"/>
      <c r="C391" s="54"/>
      <c r="D391" s="75" t="s">
        <v>63</v>
      </c>
      <c r="E391" s="56" t="s">
        <v>36</v>
      </c>
      <c r="F391" s="57"/>
      <c r="G391" s="57"/>
      <c r="H391" s="57"/>
      <c r="I391" s="57"/>
      <c r="J391" s="57"/>
      <c r="K391" s="57"/>
      <c r="L391" s="57">
        <f>SUM(K392:K395)</f>
        <v>79.387499999999989</v>
      </c>
      <c r="M391" s="58">
        <v>79.388000000000005</v>
      </c>
      <c r="N391" s="59"/>
      <c r="O391" s="73">
        <f>+ROUND(M391*N391,2)</f>
        <v>0</v>
      </c>
    </row>
    <row r="392" spans="1:15" s="8" customFormat="1" x14ac:dyDescent="0.3">
      <c r="A392" s="52">
        <v>11642</v>
      </c>
      <c r="B392" s="53"/>
      <c r="C392" s="54"/>
      <c r="D392" s="76" t="s">
        <v>1643</v>
      </c>
      <c r="E392" s="56"/>
      <c r="F392" s="57">
        <v>1</v>
      </c>
      <c r="G392" s="57">
        <v>9.8629999999999995</v>
      </c>
      <c r="H392" s="57"/>
      <c r="I392" s="57">
        <v>2.5</v>
      </c>
      <c r="J392" s="57"/>
      <c r="K392" s="57">
        <f t="shared" ref="K392:K395" si="48">PRODUCT(F392:I392)</f>
        <v>24.657499999999999</v>
      </c>
      <c r="L392" s="57"/>
      <c r="M392" s="58"/>
      <c r="N392" s="59"/>
      <c r="O392" s="73"/>
    </row>
    <row r="393" spans="1:15" s="8" customFormat="1" x14ac:dyDescent="0.3">
      <c r="A393" s="52">
        <v>11643</v>
      </c>
      <c r="B393" s="53"/>
      <c r="C393" s="54"/>
      <c r="D393" s="76" t="s">
        <v>1655</v>
      </c>
      <c r="E393" s="56"/>
      <c r="F393" s="57">
        <v>2</v>
      </c>
      <c r="G393" s="57">
        <v>4.0869999999999997</v>
      </c>
      <c r="H393" s="57"/>
      <c r="I393" s="57">
        <v>2.5</v>
      </c>
      <c r="J393" s="57"/>
      <c r="K393" s="57">
        <f t="shared" si="48"/>
        <v>20.434999999999999</v>
      </c>
      <c r="L393" s="57"/>
      <c r="M393" s="58"/>
      <c r="N393" s="59"/>
      <c r="O393" s="73"/>
    </row>
    <row r="394" spans="1:15" s="8" customFormat="1" x14ac:dyDescent="0.3">
      <c r="A394" s="52">
        <v>11644</v>
      </c>
      <c r="B394" s="53"/>
      <c r="C394" s="54"/>
      <c r="D394" s="76" t="s">
        <v>1646</v>
      </c>
      <c r="E394" s="56"/>
      <c r="F394" s="57">
        <v>1</v>
      </c>
      <c r="G394" s="57">
        <v>5.6079999999999997</v>
      </c>
      <c r="H394" s="57"/>
      <c r="I394" s="57">
        <v>2.5</v>
      </c>
      <c r="J394" s="57"/>
      <c r="K394" s="57">
        <f t="shared" si="48"/>
        <v>14.02</v>
      </c>
      <c r="L394" s="57"/>
      <c r="M394" s="58"/>
      <c r="N394" s="59"/>
      <c r="O394" s="73"/>
    </row>
    <row r="395" spans="1:15" s="8" customFormat="1" x14ac:dyDescent="0.3">
      <c r="A395" s="52">
        <v>11645</v>
      </c>
      <c r="B395" s="53"/>
      <c r="C395" s="54"/>
      <c r="D395" s="76" t="s">
        <v>1653</v>
      </c>
      <c r="E395" s="56"/>
      <c r="F395" s="57">
        <v>1</v>
      </c>
      <c r="G395" s="57">
        <v>8.11</v>
      </c>
      <c r="H395" s="57"/>
      <c r="I395" s="57">
        <v>2.5</v>
      </c>
      <c r="J395" s="57"/>
      <c r="K395" s="57">
        <f t="shared" si="48"/>
        <v>20.274999999999999</v>
      </c>
      <c r="L395" s="57"/>
      <c r="M395" s="58"/>
      <c r="N395" s="59"/>
      <c r="O395" s="73"/>
    </row>
    <row r="396" spans="1:15" s="8" customFormat="1" x14ac:dyDescent="0.3">
      <c r="A396" s="52">
        <v>11646</v>
      </c>
      <c r="B396" s="53"/>
      <c r="C396" s="54"/>
      <c r="D396" s="55" t="s">
        <v>70</v>
      </c>
      <c r="E396" s="63"/>
      <c r="F396" s="57"/>
      <c r="G396" s="57"/>
      <c r="H396" s="57"/>
      <c r="I396" s="57"/>
      <c r="J396" s="57"/>
      <c r="K396" s="57"/>
      <c r="L396" s="57"/>
      <c r="M396" s="66"/>
      <c r="N396" s="67"/>
      <c r="O396" s="67"/>
    </row>
    <row r="397" spans="1:15" s="8" customFormat="1" ht="129.6" x14ac:dyDescent="0.3">
      <c r="A397" s="52">
        <v>11647</v>
      </c>
      <c r="B397" s="53"/>
      <c r="C397" s="54"/>
      <c r="D397" s="75" t="s">
        <v>1162</v>
      </c>
      <c r="E397" s="56" t="s">
        <v>36</v>
      </c>
      <c r="F397" s="57"/>
      <c r="G397" s="57"/>
      <c r="H397" s="57"/>
      <c r="I397" s="57"/>
      <c r="J397" s="57"/>
      <c r="K397" s="57"/>
      <c r="L397" s="57">
        <f>K398</f>
        <v>120</v>
      </c>
      <c r="M397" s="58">
        <v>120</v>
      </c>
      <c r="N397" s="59"/>
      <c r="O397" s="73">
        <f>+ROUND(M397*N397,2)</f>
        <v>0</v>
      </c>
    </row>
    <row r="398" spans="1:15" s="8" customFormat="1" x14ac:dyDescent="0.3">
      <c r="A398" s="52">
        <v>11648</v>
      </c>
      <c r="B398" s="53"/>
      <c r="C398" s="54"/>
      <c r="D398" s="76" t="s">
        <v>1656</v>
      </c>
      <c r="E398" s="63"/>
      <c r="F398" s="57">
        <v>1</v>
      </c>
      <c r="G398" s="57">
        <f>120</f>
        <v>120</v>
      </c>
      <c r="H398" s="57"/>
      <c r="I398" s="57"/>
      <c r="J398" s="57"/>
      <c r="K398" s="57">
        <f t="shared" ref="K398" si="49">PRODUCT(F398:I398)</f>
        <v>120</v>
      </c>
      <c r="L398" s="57"/>
      <c r="M398" s="66"/>
      <c r="N398" s="67"/>
      <c r="O398" s="67"/>
    </row>
    <row r="399" spans="1:15" s="8" customFormat="1" ht="86.4" x14ac:dyDescent="0.3">
      <c r="A399" s="52">
        <v>11657</v>
      </c>
      <c r="B399" s="53"/>
      <c r="C399" s="54"/>
      <c r="D399" s="75" t="s">
        <v>1171</v>
      </c>
      <c r="E399" s="63" t="s">
        <v>36</v>
      </c>
      <c r="F399" s="57"/>
      <c r="G399" s="57"/>
      <c r="H399" s="57"/>
      <c r="I399" s="57"/>
      <c r="J399" s="57"/>
      <c r="K399" s="57"/>
      <c r="L399" s="57">
        <f>SUM(K400:K402)</f>
        <v>25.7</v>
      </c>
      <c r="M399" s="58">
        <v>25.7</v>
      </c>
      <c r="N399" s="59"/>
      <c r="O399" s="73">
        <f>+ROUND(M399*N399,2)</f>
        <v>0</v>
      </c>
    </row>
    <row r="400" spans="1:15" s="8" customFormat="1" x14ac:dyDescent="0.3">
      <c r="A400" s="52">
        <v>11658</v>
      </c>
      <c r="B400" s="53"/>
      <c r="C400" s="54"/>
      <c r="D400" s="76" t="s">
        <v>1628</v>
      </c>
      <c r="E400" s="63"/>
      <c r="F400" s="57">
        <v>1</v>
      </c>
      <c r="G400" s="57">
        <v>4.4800000000000004</v>
      </c>
      <c r="H400" s="57"/>
      <c r="I400" s="57"/>
      <c r="J400" s="57"/>
      <c r="K400" s="57">
        <f t="shared" ref="K400:K402" si="50">PRODUCT(F400:I400)</f>
        <v>4.4800000000000004</v>
      </c>
      <c r="L400" s="57"/>
      <c r="M400" s="58"/>
      <c r="N400" s="59"/>
      <c r="O400" s="73"/>
    </row>
    <row r="401" spans="1:15" s="8" customFormat="1" x14ac:dyDescent="0.3">
      <c r="A401" s="52">
        <v>11659</v>
      </c>
      <c r="B401" s="53"/>
      <c r="C401" s="54"/>
      <c r="D401" s="76" t="s">
        <v>1653</v>
      </c>
      <c r="E401" s="63"/>
      <c r="F401" s="57">
        <v>1</v>
      </c>
      <c r="G401" s="57">
        <v>4.4800000000000004</v>
      </c>
      <c r="H401" s="57"/>
      <c r="I401" s="57"/>
      <c r="J401" s="57"/>
      <c r="K401" s="57">
        <f t="shared" si="50"/>
        <v>4.4800000000000004</v>
      </c>
      <c r="L401" s="57"/>
      <c r="M401" s="58"/>
      <c r="N401" s="59"/>
      <c r="O401" s="73"/>
    </row>
    <row r="402" spans="1:15" s="8" customFormat="1" x14ac:dyDescent="0.3">
      <c r="A402" s="52">
        <v>11660</v>
      </c>
      <c r="B402" s="53"/>
      <c r="C402" s="54"/>
      <c r="D402" s="76" t="s">
        <v>1657</v>
      </c>
      <c r="E402" s="63"/>
      <c r="F402" s="57">
        <v>1</v>
      </c>
      <c r="G402" s="57">
        <v>16.739999999999998</v>
      </c>
      <c r="H402" s="57"/>
      <c r="I402" s="57"/>
      <c r="J402" s="57"/>
      <c r="K402" s="57">
        <f t="shared" si="50"/>
        <v>16.739999999999998</v>
      </c>
      <c r="L402" s="57"/>
      <c r="M402" s="58"/>
      <c r="N402" s="59"/>
      <c r="O402" s="73"/>
    </row>
    <row r="403" spans="1:15" s="8" customFormat="1" x14ac:dyDescent="0.3">
      <c r="A403" s="52">
        <v>11732</v>
      </c>
      <c r="B403" s="53" t="s">
        <v>21</v>
      </c>
      <c r="C403" s="54" t="s">
        <v>1687</v>
      </c>
      <c r="D403" s="55" t="s">
        <v>1688</v>
      </c>
      <c r="E403" s="56"/>
      <c r="F403" s="57"/>
      <c r="G403" s="57"/>
      <c r="H403" s="57"/>
      <c r="I403" s="57"/>
      <c r="J403" s="57"/>
      <c r="K403" s="57"/>
      <c r="L403" s="57"/>
      <c r="M403" s="58"/>
      <c r="N403" s="59"/>
      <c r="O403" s="59"/>
    </row>
    <row r="404" spans="1:15" s="8" customFormat="1" x14ac:dyDescent="0.3">
      <c r="A404" s="52">
        <v>11743</v>
      </c>
      <c r="B404" s="53" t="s">
        <v>21</v>
      </c>
      <c r="C404" s="54" t="s">
        <v>1693</v>
      </c>
      <c r="D404" s="55" t="s">
        <v>55</v>
      </c>
      <c r="E404" s="56"/>
      <c r="F404" s="57"/>
      <c r="G404" s="57"/>
      <c r="H404" s="57"/>
      <c r="I404" s="57"/>
      <c r="J404" s="57"/>
      <c r="K404" s="57"/>
      <c r="L404" s="57"/>
      <c r="M404" s="58"/>
      <c r="N404" s="59"/>
      <c r="O404" s="59"/>
    </row>
    <row r="405" spans="1:15" s="8" customFormat="1" x14ac:dyDescent="0.3">
      <c r="A405" s="52">
        <v>11744</v>
      </c>
      <c r="B405" s="53" t="s">
        <v>21</v>
      </c>
      <c r="C405" s="54" t="s">
        <v>1694</v>
      </c>
      <c r="D405" s="55" t="s">
        <v>57</v>
      </c>
      <c r="E405" s="56"/>
      <c r="F405" s="57"/>
      <c r="G405" s="57"/>
      <c r="H405" s="57"/>
      <c r="I405" s="57"/>
      <c r="J405" s="57"/>
      <c r="K405" s="57"/>
      <c r="L405" s="57"/>
      <c r="M405" s="58"/>
      <c r="N405" s="59"/>
      <c r="O405" s="73"/>
    </row>
    <row r="406" spans="1:15" s="8" customFormat="1" ht="86.4" x14ac:dyDescent="0.3">
      <c r="A406" s="52">
        <v>11756</v>
      </c>
      <c r="B406" s="53"/>
      <c r="C406" s="54"/>
      <c r="D406" s="75" t="s">
        <v>63</v>
      </c>
      <c r="E406" s="56" t="s">
        <v>36</v>
      </c>
      <c r="F406" s="57"/>
      <c r="G406" s="57"/>
      <c r="H406" s="57"/>
      <c r="I406" s="57"/>
      <c r="J406" s="57"/>
      <c r="K406" s="57"/>
      <c r="L406" s="57">
        <f>SUM(J407:J408)</f>
        <v>81.48</v>
      </c>
      <c r="M406" s="58">
        <v>81.48</v>
      </c>
      <c r="N406" s="59"/>
      <c r="O406" s="73">
        <f>+ROUND(M406*N406,2)</f>
        <v>0</v>
      </c>
    </row>
    <row r="407" spans="1:15" s="8" customFormat="1" x14ac:dyDescent="0.3">
      <c r="A407" s="52">
        <v>11757</v>
      </c>
      <c r="B407" s="53"/>
      <c r="C407" s="54"/>
      <c r="D407" s="74" t="s">
        <v>1695</v>
      </c>
      <c r="E407" s="63"/>
      <c r="F407" s="57">
        <v>4</v>
      </c>
      <c r="G407" s="57">
        <v>3.35</v>
      </c>
      <c r="H407" s="57"/>
      <c r="I407" s="57">
        <v>6</v>
      </c>
      <c r="J407" s="57">
        <f t="shared" ref="J407:J408" si="51">PRODUCT(F407:I407)</f>
        <v>80.400000000000006</v>
      </c>
      <c r="K407" s="57"/>
      <c r="L407" s="57"/>
      <c r="M407" s="58"/>
      <c r="N407" s="59"/>
      <c r="O407" s="73"/>
    </row>
    <row r="408" spans="1:15" s="8" customFormat="1" x14ac:dyDescent="0.3">
      <c r="A408" s="52">
        <v>11758</v>
      </c>
      <c r="B408" s="53"/>
      <c r="C408" s="54"/>
      <c r="D408" s="74" t="s">
        <v>1696</v>
      </c>
      <c r="E408" s="56"/>
      <c r="F408" s="57">
        <v>2</v>
      </c>
      <c r="G408" s="57">
        <v>1.8</v>
      </c>
      <c r="H408" s="57"/>
      <c r="I408" s="57">
        <v>0.3</v>
      </c>
      <c r="J408" s="57">
        <f t="shared" si="51"/>
        <v>1.08</v>
      </c>
      <c r="K408" s="57"/>
      <c r="L408" s="57"/>
      <c r="M408" s="58"/>
      <c r="N408" s="59"/>
      <c r="O408" s="73"/>
    </row>
    <row r="409" spans="1:15" s="8" customFormat="1" x14ac:dyDescent="0.3">
      <c r="A409" s="52">
        <v>11759</v>
      </c>
      <c r="B409" s="53"/>
      <c r="C409" s="54"/>
      <c r="D409" s="55" t="s">
        <v>1239</v>
      </c>
      <c r="E409" s="56"/>
      <c r="F409" s="57"/>
      <c r="G409" s="57"/>
      <c r="H409" s="57"/>
      <c r="I409" s="57"/>
      <c r="J409" s="57"/>
      <c r="K409" s="57"/>
      <c r="L409" s="57"/>
      <c r="M409" s="58"/>
      <c r="N409" s="59"/>
      <c r="O409" s="73"/>
    </row>
    <row r="410" spans="1:15" s="8" customFormat="1" ht="86.4" x14ac:dyDescent="0.3">
      <c r="A410" s="52">
        <v>11760</v>
      </c>
      <c r="B410" s="53"/>
      <c r="C410" s="54"/>
      <c r="D410" s="75" t="s">
        <v>155</v>
      </c>
      <c r="E410" s="63" t="s">
        <v>36</v>
      </c>
      <c r="F410" s="57"/>
      <c r="G410" s="57"/>
      <c r="H410" s="57"/>
      <c r="I410" s="57"/>
      <c r="J410" s="57"/>
      <c r="K410" s="57"/>
      <c r="L410" s="57">
        <f>SUM(J411:J412)</f>
        <v>586.54426799999999</v>
      </c>
      <c r="M410" s="58">
        <v>586.54399999999998</v>
      </c>
      <c r="N410" s="59"/>
      <c r="O410" s="73">
        <f>+ROUND(M410*N410,2)</f>
        <v>0</v>
      </c>
    </row>
    <row r="411" spans="1:15" s="8" customFormat="1" x14ac:dyDescent="0.3">
      <c r="A411" s="52">
        <v>11761</v>
      </c>
      <c r="B411" s="53"/>
      <c r="C411" s="54"/>
      <c r="D411" s="76" t="s">
        <v>1241</v>
      </c>
      <c r="E411" s="56"/>
      <c r="F411" s="57">
        <v>1</v>
      </c>
      <c r="G411" s="57">
        <v>53.515999999999998</v>
      </c>
      <c r="H411" s="57">
        <v>8.673</v>
      </c>
      <c r="I411" s="57"/>
      <c r="J411" s="57">
        <f t="shared" ref="J411:J412" si="52">PRODUCT(F411:I411)</f>
        <v>464.14426800000001</v>
      </c>
      <c r="K411" s="57"/>
      <c r="L411" s="57"/>
      <c r="M411" s="58"/>
      <c r="N411" s="59"/>
      <c r="O411" s="73"/>
    </row>
    <row r="412" spans="1:15" s="8" customFormat="1" x14ac:dyDescent="0.3">
      <c r="A412" s="52">
        <v>11762</v>
      </c>
      <c r="B412" s="53"/>
      <c r="C412" s="54"/>
      <c r="D412" s="76" t="s">
        <v>1242</v>
      </c>
      <c r="E412" s="56"/>
      <c r="F412" s="57">
        <v>1</v>
      </c>
      <c r="G412" s="57">
        <f>51+51</f>
        <v>102</v>
      </c>
      <c r="H412" s="57"/>
      <c r="I412" s="57">
        <v>1.2</v>
      </c>
      <c r="J412" s="57">
        <f t="shared" si="52"/>
        <v>122.39999999999999</v>
      </c>
      <c r="K412" s="57"/>
      <c r="L412" s="57"/>
      <c r="M412" s="58"/>
      <c r="N412" s="59"/>
      <c r="O412" s="73"/>
    </row>
    <row r="413" spans="1:15" s="8" customFormat="1" x14ac:dyDescent="0.3">
      <c r="A413" s="52">
        <v>11799</v>
      </c>
      <c r="B413" s="53" t="s">
        <v>21</v>
      </c>
      <c r="C413" s="61" t="s">
        <v>1714</v>
      </c>
      <c r="D413" s="62" t="s">
        <v>1715</v>
      </c>
      <c r="E413" s="63"/>
      <c r="F413" s="86"/>
      <c r="G413" s="64"/>
      <c r="H413" s="64"/>
      <c r="I413" s="64"/>
      <c r="J413" s="64"/>
      <c r="K413" s="65">
        <f>SUM(O413:O766)</f>
        <v>0</v>
      </c>
      <c r="L413" s="64"/>
      <c r="M413" s="66"/>
      <c r="N413" s="67"/>
      <c r="O413" s="67"/>
    </row>
    <row r="414" spans="1:15" s="8" customFormat="1" x14ac:dyDescent="0.3">
      <c r="A414" s="52">
        <v>11800</v>
      </c>
      <c r="B414" s="53" t="s">
        <v>21</v>
      </c>
      <c r="C414" s="54" t="s">
        <v>1716</v>
      </c>
      <c r="D414" s="99" t="s">
        <v>1717</v>
      </c>
      <c r="E414" s="96"/>
      <c r="F414" s="98"/>
      <c r="G414" s="57"/>
      <c r="H414" s="57"/>
      <c r="I414" s="57"/>
      <c r="J414" s="57"/>
      <c r="K414" s="57"/>
      <c r="L414" s="57"/>
      <c r="M414" s="58"/>
      <c r="N414" s="59"/>
      <c r="O414" s="59"/>
    </row>
    <row r="415" spans="1:15" s="8" customFormat="1" x14ac:dyDescent="0.3">
      <c r="A415" s="52">
        <v>11801</v>
      </c>
      <c r="B415" s="53" t="s">
        <v>21</v>
      </c>
      <c r="C415" s="54" t="s">
        <v>1718</v>
      </c>
      <c r="D415" s="55" t="s">
        <v>430</v>
      </c>
      <c r="E415" s="96"/>
      <c r="F415" s="98"/>
      <c r="G415" s="57"/>
      <c r="H415" s="57"/>
      <c r="I415" s="57"/>
      <c r="J415" s="57"/>
      <c r="K415" s="57"/>
      <c r="L415" s="57"/>
      <c r="M415" s="58"/>
      <c r="N415" s="59"/>
      <c r="O415" s="59"/>
    </row>
    <row r="416" spans="1:15" s="8" customFormat="1" x14ac:dyDescent="0.3">
      <c r="A416" s="52">
        <v>11813</v>
      </c>
      <c r="B416" s="53" t="s">
        <v>21</v>
      </c>
      <c r="C416" s="54" t="s">
        <v>1727</v>
      </c>
      <c r="D416" s="55" t="s">
        <v>55</v>
      </c>
      <c r="E416" s="63"/>
      <c r="F416" s="57"/>
      <c r="G416" s="57"/>
      <c r="H416" s="57"/>
      <c r="I416" s="57"/>
      <c r="J416" s="57"/>
      <c r="K416" s="57"/>
      <c r="L416" s="57"/>
      <c r="M416" s="66"/>
      <c r="N416" s="67"/>
      <c r="O416" s="67"/>
    </row>
    <row r="417" spans="1:15" s="8" customFormat="1" x14ac:dyDescent="0.3">
      <c r="A417" s="52">
        <v>11814</v>
      </c>
      <c r="B417" s="53" t="s">
        <v>21</v>
      </c>
      <c r="C417" s="54" t="s">
        <v>1728</v>
      </c>
      <c r="D417" s="55" t="s">
        <v>57</v>
      </c>
      <c r="E417" s="56"/>
      <c r="F417" s="57"/>
      <c r="G417" s="57"/>
      <c r="H417" s="57"/>
      <c r="I417" s="57"/>
      <c r="J417" s="57"/>
      <c r="K417" s="57"/>
      <c r="L417" s="57"/>
      <c r="M417" s="58"/>
      <c r="N417" s="59"/>
      <c r="O417" s="73"/>
    </row>
    <row r="418" spans="1:15" s="8" customFormat="1" ht="172.8" collapsed="1" x14ac:dyDescent="0.3">
      <c r="A418" s="52">
        <v>11815</v>
      </c>
      <c r="B418" s="53" t="s">
        <v>21</v>
      </c>
      <c r="C418" s="72" t="s">
        <v>1729</v>
      </c>
      <c r="D418" s="75" t="s">
        <v>1730</v>
      </c>
      <c r="E418" s="56" t="s">
        <v>36</v>
      </c>
      <c r="F418" s="57"/>
      <c r="G418" s="57"/>
      <c r="H418" s="57"/>
      <c r="I418" s="57"/>
      <c r="J418" s="57"/>
      <c r="K418" s="57"/>
      <c r="L418" s="57">
        <f>SUM(J419:J422)</f>
        <v>115.73279999999998</v>
      </c>
      <c r="M418" s="58">
        <v>115.733</v>
      </c>
      <c r="N418" s="59"/>
      <c r="O418" s="73">
        <f>+ROUND(M418*N418,2)</f>
        <v>0</v>
      </c>
    </row>
    <row r="419" spans="1:15" s="8" customFormat="1" x14ac:dyDescent="0.3">
      <c r="A419" s="52">
        <v>11816</v>
      </c>
      <c r="B419" s="53"/>
      <c r="C419" s="72"/>
      <c r="D419" s="74" t="s">
        <v>1722</v>
      </c>
      <c r="E419" s="56"/>
      <c r="F419" s="57">
        <v>1</v>
      </c>
      <c r="G419" s="57">
        <f>3.4+4.637</f>
        <v>8.036999999999999</v>
      </c>
      <c r="H419" s="57"/>
      <c r="I419" s="57">
        <v>3.6</v>
      </c>
      <c r="J419" s="57">
        <f t="shared" ref="J419:J422" si="53">PRODUCT(F419:I419)</f>
        <v>28.933199999999996</v>
      </c>
      <c r="K419" s="57"/>
      <c r="L419" s="57"/>
      <c r="M419" s="58"/>
      <c r="N419" s="59"/>
      <c r="O419" s="73"/>
    </row>
    <row r="420" spans="1:15" s="8" customFormat="1" x14ac:dyDescent="0.3">
      <c r="A420" s="52">
        <v>11817</v>
      </c>
      <c r="B420" s="53"/>
      <c r="C420" s="72"/>
      <c r="D420" s="74" t="s">
        <v>1723</v>
      </c>
      <c r="E420" s="56"/>
      <c r="F420" s="57">
        <v>1</v>
      </c>
      <c r="G420" s="57">
        <f t="shared" ref="G420:G422" si="54">3.4+4.637</f>
        <v>8.036999999999999</v>
      </c>
      <c r="H420" s="57"/>
      <c r="I420" s="57">
        <v>3.6</v>
      </c>
      <c r="J420" s="57">
        <f t="shared" si="53"/>
        <v>28.933199999999996</v>
      </c>
      <c r="K420" s="57"/>
      <c r="L420" s="57"/>
      <c r="M420" s="58"/>
      <c r="N420" s="59"/>
      <c r="O420" s="73"/>
    </row>
    <row r="421" spans="1:15" s="8" customFormat="1" x14ac:dyDescent="0.3">
      <c r="A421" s="52">
        <v>11818</v>
      </c>
      <c r="B421" s="53"/>
      <c r="C421" s="72"/>
      <c r="D421" s="74" t="s">
        <v>1724</v>
      </c>
      <c r="E421" s="56"/>
      <c r="F421" s="57">
        <v>1</v>
      </c>
      <c r="G421" s="57">
        <f t="shared" si="54"/>
        <v>8.036999999999999</v>
      </c>
      <c r="H421" s="57"/>
      <c r="I421" s="57">
        <v>3.6</v>
      </c>
      <c r="J421" s="57">
        <f t="shared" si="53"/>
        <v>28.933199999999996</v>
      </c>
      <c r="K421" s="57"/>
      <c r="L421" s="57"/>
      <c r="M421" s="58"/>
      <c r="N421" s="59"/>
      <c r="O421" s="73"/>
    </row>
    <row r="422" spans="1:15" s="8" customFormat="1" x14ac:dyDescent="0.3">
      <c r="A422" s="52">
        <v>11819</v>
      </c>
      <c r="B422" s="53"/>
      <c r="C422" s="72"/>
      <c r="D422" s="74" t="s">
        <v>1725</v>
      </c>
      <c r="E422" s="56"/>
      <c r="F422" s="57">
        <v>1</v>
      </c>
      <c r="G422" s="57">
        <f t="shared" si="54"/>
        <v>8.036999999999999</v>
      </c>
      <c r="H422" s="57"/>
      <c r="I422" s="57">
        <v>3.6</v>
      </c>
      <c r="J422" s="57">
        <f t="shared" si="53"/>
        <v>28.933199999999996</v>
      </c>
      <c r="K422" s="57"/>
      <c r="L422" s="57"/>
      <c r="M422" s="58"/>
      <c r="N422" s="59"/>
      <c r="O422" s="73"/>
    </row>
    <row r="423" spans="1:15" s="8" customFormat="1" x14ac:dyDescent="0.3">
      <c r="A423" s="52">
        <v>11830</v>
      </c>
      <c r="B423" s="53" t="s">
        <v>21</v>
      </c>
      <c r="C423" s="54" t="s">
        <v>1733</v>
      </c>
      <c r="D423" s="55" t="s">
        <v>70</v>
      </c>
      <c r="E423" s="63"/>
      <c r="F423" s="57"/>
      <c r="G423" s="57"/>
      <c r="H423" s="57"/>
      <c r="I423" s="57"/>
      <c r="J423" s="57"/>
      <c r="K423" s="57"/>
      <c r="L423" s="57"/>
      <c r="M423" s="66"/>
      <c r="N423" s="67"/>
      <c r="O423" s="67"/>
    </row>
    <row r="424" spans="1:15" s="8" customFormat="1" ht="86.4" collapsed="1" x14ac:dyDescent="0.3">
      <c r="A424" s="52">
        <v>11836</v>
      </c>
      <c r="B424" s="53" t="s">
        <v>21</v>
      </c>
      <c r="C424" s="72" t="s">
        <v>1735</v>
      </c>
      <c r="D424" s="75" t="s">
        <v>371</v>
      </c>
      <c r="E424" s="63" t="s">
        <v>36</v>
      </c>
      <c r="F424" s="57"/>
      <c r="G424" s="57"/>
      <c r="H424" s="57"/>
      <c r="I424" s="57"/>
      <c r="J424" s="57"/>
      <c r="K424" s="57"/>
      <c r="L424" s="57">
        <f>SUM(J425:J428)</f>
        <v>121.036</v>
      </c>
      <c r="M424" s="58">
        <v>121.036</v>
      </c>
      <c r="N424" s="59"/>
      <c r="O424" s="73">
        <f>+ROUND(M424*N424,2)</f>
        <v>0</v>
      </c>
    </row>
    <row r="425" spans="1:15" s="8" customFormat="1" x14ac:dyDescent="0.3">
      <c r="A425" s="52">
        <v>11837</v>
      </c>
      <c r="B425" s="53"/>
      <c r="C425" s="72"/>
      <c r="D425" s="74" t="s">
        <v>1722</v>
      </c>
      <c r="E425" s="56"/>
      <c r="F425" s="57">
        <v>1</v>
      </c>
      <c r="G425" s="57">
        <v>30.259</v>
      </c>
      <c r="H425" s="57"/>
      <c r="I425" s="57"/>
      <c r="J425" s="57">
        <f t="shared" ref="J425:J428" si="55">PRODUCT(F425:I425)</f>
        <v>30.259</v>
      </c>
      <c r="K425" s="57"/>
      <c r="L425" s="57"/>
      <c r="M425" s="58"/>
      <c r="N425" s="59"/>
      <c r="O425" s="73"/>
    </row>
    <row r="426" spans="1:15" s="8" customFormat="1" x14ac:dyDescent="0.3">
      <c r="A426" s="52">
        <v>11838</v>
      </c>
      <c r="B426" s="53"/>
      <c r="C426" s="72"/>
      <c r="D426" s="74" t="s">
        <v>1723</v>
      </c>
      <c r="E426" s="56"/>
      <c r="F426" s="57">
        <v>1</v>
      </c>
      <c r="G426" s="57">
        <v>30.259</v>
      </c>
      <c r="H426" s="57"/>
      <c r="I426" s="57"/>
      <c r="J426" s="57">
        <f t="shared" si="55"/>
        <v>30.259</v>
      </c>
      <c r="K426" s="57"/>
      <c r="L426" s="57"/>
      <c r="M426" s="58"/>
      <c r="N426" s="59"/>
      <c r="O426" s="73"/>
    </row>
    <row r="427" spans="1:15" s="8" customFormat="1" x14ac:dyDescent="0.3">
      <c r="A427" s="52">
        <v>11839</v>
      </c>
      <c r="B427" s="53"/>
      <c r="C427" s="72"/>
      <c r="D427" s="74" t="s">
        <v>1724</v>
      </c>
      <c r="E427" s="56"/>
      <c r="F427" s="57">
        <v>1</v>
      </c>
      <c r="G427" s="57">
        <v>30.259</v>
      </c>
      <c r="H427" s="57"/>
      <c r="I427" s="57"/>
      <c r="J427" s="57">
        <f t="shared" si="55"/>
        <v>30.259</v>
      </c>
      <c r="K427" s="57"/>
      <c r="L427" s="57"/>
      <c r="M427" s="58"/>
      <c r="N427" s="59"/>
      <c r="O427" s="73"/>
    </row>
    <row r="428" spans="1:15" s="8" customFormat="1" x14ac:dyDescent="0.3">
      <c r="A428" s="52">
        <v>11840</v>
      </c>
      <c r="B428" s="53"/>
      <c r="C428" s="72"/>
      <c r="D428" s="74" t="s">
        <v>1725</v>
      </c>
      <c r="E428" s="56"/>
      <c r="F428" s="57">
        <v>1</v>
      </c>
      <c r="G428" s="57">
        <v>30.259</v>
      </c>
      <c r="H428" s="57"/>
      <c r="I428" s="57"/>
      <c r="J428" s="57">
        <f t="shared" si="55"/>
        <v>30.259</v>
      </c>
      <c r="K428" s="57"/>
      <c r="L428" s="57"/>
      <c r="M428" s="58"/>
      <c r="N428" s="59"/>
      <c r="O428" s="73"/>
    </row>
    <row r="429" spans="1:15" s="8" customFormat="1" x14ac:dyDescent="0.3">
      <c r="A429" s="52">
        <v>11872</v>
      </c>
      <c r="B429" s="53" t="s">
        <v>21</v>
      </c>
      <c r="C429" s="54" t="s">
        <v>1740</v>
      </c>
      <c r="D429" s="55" t="s">
        <v>974</v>
      </c>
      <c r="E429" s="96"/>
      <c r="F429" s="98"/>
      <c r="G429" s="57"/>
      <c r="H429" s="57"/>
      <c r="I429" s="57"/>
      <c r="J429" s="57"/>
      <c r="K429" s="57"/>
      <c r="L429" s="57"/>
      <c r="M429" s="58"/>
      <c r="N429" s="59"/>
      <c r="O429" s="59"/>
    </row>
    <row r="430" spans="1:15" s="8" customFormat="1" x14ac:dyDescent="0.3">
      <c r="A430" s="52">
        <v>11889</v>
      </c>
      <c r="B430" s="53" t="s">
        <v>21</v>
      </c>
      <c r="C430" s="54" t="s">
        <v>1759</v>
      </c>
      <c r="D430" s="55" t="s">
        <v>55</v>
      </c>
      <c r="E430" s="63"/>
      <c r="F430" s="57"/>
      <c r="G430" s="57"/>
      <c r="H430" s="57"/>
      <c r="I430" s="57"/>
      <c r="J430" s="57"/>
      <c r="K430" s="57"/>
      <c r="L430" s="57"/>
      <c r="M430" s="66"/>
      <c r="N430" s="67"/>
      <c r="O430" s="67"/>
    </row>
    <row r="431" spans="1:15" s="8" customFormat="1" x14ac:dyDescent="0.3">
      <c r="A431" s="52">
        <v>11890</v>
      </c>
      <c r="B431" s="53" t="s">
        <v>21</v>
      </c>
      <c r="C431" s="54" t="s">
        <v>1760</v>
      </c>
      <c r="D431" s="55" t="s">
        <v>57</v>
      </c>
      <c r="E431" s="56"/>
      <c r="F431" s="57"/>
      <c r="G431" s="57"/>
      <c r="H431" s="57"/>
      <c r="I431" s="57"/>
      <c r="J431" s="57"/>
      <c r="K431" s="57"/>
      <c r="L431" s="57"/>
      <c r="M431" s="58"/>
      <c r="N431" s="59"/>
      <c r="O431" s="73"/>
    </row>
    <row r="432" spans="1:15" s="8" customFormat="1" ht="86.4" collapsed="1" x14ac:dyDescent="0.3">
      <c r="A432" s="52">
        <v>11941</v>
      </c>
      <c r="B432" s="53" t="s">
        <v>21</v>
      </c>
      <c r="C432" s="72" t="s">
        <v>1795</v>
      </c>
      <c r="D432" s="75" t="s">
        <v>63</v>
      </c>
      <c r="E432" s="63" t="s">
        <v>36</v>
      </c>
      <c r="F432" s="57"/>
      <c r="G432" s="57"/>
      <c r="H432" s="57"/>
      <c r="I432" s="57"/>
      <c r="J432" s="57"/>
      <c r="K432" s="57"/>
      <c r="L432" s="57">
        <f>SUM(K433:K439)</f>
        <v>209.90719999999999</v>
      </c>
      <c r="M432" s="58">
        <v>209.90700000000001</v>
      </c>
      <c r="N432" s="59"/>
      <c r="O432" s="73">
        <f>+ROUND(M432*N432,2)</f>
        <v>0</v>
      </c>
    </row>
    <row r="433" spans="1:16" s="8" customFormat="1" x14ac:dyDescent="0.3">
      <c r="A433" s="52">
        <v>11942</v>
      </c>
      <c r="B433" s="53"/>
      <c r="C433" s="72"/>
      <c r="D433" s="76" t="s">
        <v>1796</v>
      </c>
      <c r="E433" s="56"/>
      <c r="F433" s="57">
        <v>1</v>
      </c>
      <c r="G433" s="57">
        <v>7.9390000000000001</v>
      </c>
      <c r="H433" s="57"/>
      <c r="I433" s="57">
        <v>2.2999999999999998</v>
      </c>
      <c r="J433" s="57"/>
      <c r="K433" s="57">
        <f>PRODUCT(F433:I433)</f>
        <v>18.259699999999999</v>
      </c>
      <c r="L433" s="57"/>
      <c r="M433" s="58"/>
      <c r="N433" s="59"/>
      <c r="O433" s="73"/>
    </row>
    <row r="434" spans="1:16" s="8" customFormat="1" x14ac:dyDescent="0.3">
      <c r="A434" s="52">
        <v>11943</v>
      </c>
      <c r="B434" s="53"/>
      <c r="C434" s="72"/>
      <c r="D434" s="76" t="s">
        <v>1797</v>
      </c>
      <c r="E434" s="56"/>
      <c r="F434" s="57">
        <v>1</v>
      </c>
      <c r="G434" s="57">
        <v>16.922999999999998</v>
      </c>
      <c r="H434" s="57"/>
      <c r="I434" s="57">
        <v>2.2999999999999998</v>
      </c>
      <c r="J434" s="57"/>
      <c r="K434" s="57">
        <f t="shared" ref="K434:K439" si="56">PRODUCT(F434:I434)</f>
        <v>38.922899999999991</v>
      </c>
      <c r="L434" s="57"/>
      <c r="M434" s="58"/>
      <c r="N434" s="59"/>
      <c r="O434" s="73"/>
    </row>
    <row r="435" spans="1:16" s="8" customFormat="1" x14ac:dyDescent="0.3">
      <c r="A435" s="52">
        <v>11944</v>
      </c>
      <c r="B435" s="53"/>
      <c r="C435" s="72"/>
      <c r="D435" s="76" t="s">
        <v>1798</v>
      </c>
      <c r="E435" s="56"/>
      <c r="F435" s="57">
        <v>1</v>
      </c>
      <c r="G435" s="57">
        <v>14.191000000000001</v>
      </c>
      <c r="H435" s="57"/>
      <c r="I435" s="57">
        <v>2.2999999999999998</v>
      </c>
      <c r="J435" s="57"/>
      <c r="K435" s="57">
        <f t="shared" si="56"/>
        <v>32.639299999999999</v>
      </c>
      <c r="L435" s="57"/>
      <c r="M435" s="58"/>
      <c r="N435" s="59"/>
      <c r="O435" s="73"/>
    </row>
    <row r="436" spans="1:16" s="8" customFormat="1" x14ac:dyDescent="0.3">
      <c r="A436" s="52">
        <v>11945</v>
      </c>
      <c r="B436" s="53"/>
      <c r="C436" s="72"/>
      <c r="D436" s="76" t="s">
        <v>1799</v>
      </c>
      <c r="E436" s="56"/>
      <c r="F436" s="57">
        <v>1</v>
      </c>
      <c r="G436" s="57">
        <v>12.381</v>
      </c>
      <c r="H436" s="57"/>
      <c r="I436" s="57">
        <v>2.2999999999999998</v>
      </c>
      <c r="J436" s="57"/>
      <c r="K436" s="57">
        <f t="shared" si="56"/>
        <v>28.476299999999998</v>
      </c>
      <c r="L436" s="57"/>
      <c r="M436" s="58"/>
      <c r="N436" s="59"/>
      <c r="O436" s="73"/>
    </row>
    <row r="437" spans="1:16" s="8" customFormat="1" x14ac:dyDescent="0.3">
      <c r="A437" s="52">
        <v>11946</v>
      </c>
      <c r="B437" s="53"/>
      <c r="C437" s="72"/>
      <c r="D437" s="76" t="s">
        <v>1800</v>
      </c>
      <c r="E437" s="56"/>
      <c r="F437" s="57">
        <v>1</v>
      </c>
      <c r="G437" s="57">
        <v>23.991</v>
      </c>
      <c r="H437" s="57"/>
      <c r="I437" s="57">
        <v>2.2999999999999998</v>
      </c>
      <c r="J437" s="57"/>
      <c r="K437" s="57">
        <f t="shared" si="56"/>
        <v>55.179299999999998</v>
      </c>
      <c r="L437" s="57"/>
      <c r="M437" s="58"/>
      <c r="N437" s="59"/>
      <c r="O437" s="73"/>
    </row>
    <row r="438" spans="1:16" s="8" customFormat="1" x14ac:dyDescent="0.3">
      <c r="A438" s="52">
        <v>11947</v>
      </c>
      <c r="B438" s="53"/>
      <c r="C438" s="72"/>
      <c r="D438" s="76" t="s">
        <v>1801</v>
      </c>
      <c r="E438" s="56"/>
      <c r="F438" s="57">
        <v>1</v>
      </c>
      <c r="G438" s="57">
        <v>7.968</v>
      </c>
      <c r="H438" s="57"/>
      <c r="I438" s="57">
        <v>2.2999999999999998</v>
      </c>
      <c r="J438" s="57"/>
      <c r="K438" s="57">
        <f t="shared" si="56"/>
        <v>18.3264</v>
      </c>
      <c r="L438" s="57"/>
      <c r="M438" s="58"/>
      <c r="N438" s="59"/>
      <c r="O438" s="73"/>
    </row>
    <row r="439" spans="1:16" s="8" customFormat="1" x14ac:dyDescent="0.3">
      <c r="A439" s="52">
        <v>11948</v>
      </c>
      <c r="B439" s="53"/>
      <c r="C439" s="72"/>
      <c r="D439" s="76" t="s">
        <v>1802</v>
      </c>
      <c r="E439" s="56"/>
      <c r="F439" s="57">
        <v>1</v>
      </c>
      <c r="G439" s="57">
        <v>7.8710000000000004</v>
      </c>
      <c r="H439" s="57"/>
      <c r="I439" s="57">
        <v>2.2999999999999998</v>
      </c>
      <c r="J439" s="57"/>
      <c r="K439" s="57">
        <f t="shared" si="56"/>
        <v>18.103300000000001</v>
      </c>
      <c r="L439" s="57"/>
      <c r="M439" s="58"/>
      <c r="N439" s="59"/>
      <c r="O439" s="73"/>
    </row>
    <row r="440" spans="1:16" s="8" customFormat="1" x14ac:dyDescent="0.3">
      <c r="A440" s="52">
        <v>11977</v>
      </c>
      <c r="B440" s="53" t="s">
        <v>21</v>
      </c>
      <c r="C440" s="54" t="s">
        <v>1812</v>
      </c>
      <c r="D440" s="55" t="s">
        <v>70</v>
      </c>
      <c r="E440" s="63"/>
      <c r="F440" s="57"/>
      <c r="G440" s="57"/>
      <c r="H440" s="57"/>
      <c r="I440" s="57"/>
      <c r="J440" s="57"/>
      <c r="K440" s="57"/>
      <c r="L440" s="57"/>
      <c r="M440" s="66"/>
      <c r="N440" s="67"/>
      <c r="O440" s="67"/>
      <c r="P440" s="112"/>
    </row>
    <row r="441" spans="1:16" s="8" customFormat="1" ht="86.4" collapsed="1" x14ac:dyDescent="0.3">
      <c r="A441" s="52">
        <v>11992</v>
      </c>
      <c r="B441" s="53" t="s">
        <v>21</v>
      </c>
      <c r="C441" s="72" t="s">
        <v>1822</v>
      </c>
      <c r="D441" s="75" t="s">
        <v>371</v>
      </c>
      <c r="E441" s="63" t="s">
        <v>36</v>
      </c>
      <c r="F441" s="57"/>
      <c r="G441" s="57"/>
      <c r="H441" s="57"/>
      <c r="I441" s="57"/>
      <c r="J441" s="57"/>
      <c r="K441" s="57"/>
      <c r="L441" s="57">
        <f>SUM(J442:J444)</f>
        <v>230.26999999999998</v>
      </c>
      <c r="M441" s="58">
        <v>230.26999999999998</v>
      </c>
      <c r="N441" s="59"/>
      <c r="O441" s="73">
        <f>+ROUND(M441*N441,2)</f>
        <v>0</v>
      </c>
    </row>
    <row r="442" spans="1:16" s="8" customFormat="1" x14ac:dyDescent="0.3">
      <c r="A442" s="52">
        <v>11993</v>
      </c>
      <c r="B442" s="53"/>
      <c r="C442" s="72"/>
      <c r="D442" s="74" t="s">
        <v>1823</v>
      </c>
      <c r="E442" s="56"/>
      <c r="F442" s="57">
        <v>1</v>
      </c>
      <c r="G442" s="57">
        <f>52.86+9.963</f>
        <v>62.823</v>
      </c>
      <c r="H442" s="57"/>
      <c r="I442" s="57"/>
      <c r="J442" s="57">
        <f t="shared" ref="J442:J444" si="57">PRODUCT(F442:I442)</f>
        <v>62.823</v>
      </c>
      <c r="K442" s="57"/>
      <c r="L442" s="57"/>
      <c r="M442" s="58"/>
      <c r="N442" s="59"/>
      <c r="O442" s="73"/>
    </row>
    <row r="443" spans="1:16" s="8" customFormat="1" x14ac:dyDescent="0.3">
      <c r="A443" s="52">
        <v>11994</v>
      </c>
      <c r="B443" s="53"/>
      <c r="C443" s="72"/>
      <c r="D443" s="74" t="s">
        <v>1824</v>
      </c>
      <c r="E443" s="56"/>
      <c r="F443" s="57">
        <v>1</v>
      </c>
      <c r="G443" s="57">
        <f>27.823+21.491</f>
        <v>49.314</v>
      </c>
      <c r="H443" s="57"/>
      <c r="I443" s="57"/>
      <c r="J443" s="57">
        <f t="shared" si="57"/>
        <v>49.314</v>
      </c>
      <c r="K443" s="57"/>
      <c r="L443" s="57"/>
      <c r="M443" s="58"/>
      <c r="N443" s="59"/>
      <c r="O443" s="73"/>
    </row>
    <row r="444" spans="1:16" s="8" customFormat="1" x14ac:dyDescent="0.3">
      <c r="A444" s="52">
        <v>11995</v>
      </c>
      <c r="B444" s="53"/>
      <c r="C444" s="72"/>
      <c r="D444" s="74" t="s">
        <v>1821</v>
      </c>
      <c r="E444" s="56"/>
      <c r="F444" s="57">
        <v>1</v>
      </c>
      <c r="G444" s="57">
        <v>118.133</v>
      </c>
      <c r="H444" s="57"/>
      <c r="I444" s="57"/>
      <c r="J444" s="57">
        <f t="shared" si="57"/>
        <v>118.133</v>
      </c>
      <c r="K444" s="57"/>
      <c r="L444" s="57"/>
      <c r="M444" s="58"/>
      <c r="N444" s="59"/>
      <c r="O444" s="73"/>
    </row>
    <row r="445" spans="1:16" s="8" customFormat="1" x14ac:dyDescent="0.3">
      <c r="A445" s="52">
        <v>12165</v>
      </c>
      <c r="B445" s="53" t="s">
        <v>21</v>
      </c>
      <c r="C445" s="54" t="s">
        <v>1960</v>
      </c>
      <c r="D445" s="55" t="s">
        <v>29</v>
      </c>
      <c r="E445" s="96"/>
      <c r="F445" s="98"/>
      <c r="G445" s="57"/>
      <c r="H445" s="57"/>
      <c r="I445" s="57"/>
      <c r="J445" s="57"/>
      <c r="K445" s="57"/>
      <c r="L445" s="57"/>
      <c r="M445" s="58"/>
      <c r="N445" s="59"/>
      <c r="O445" s="59"/>
    </row>
    <row r="446" spans="1:16" s="8" customFormat="1" x14ac:dyDescent="0.3">
      <c r="A446" s="52">
        <v>12170</v>
      </c>
      <c r="B446" s="53" t="s">
        <v>21</v>
      </c>
      <c r="C446" s="54" t="s">
        <v>1964</v>
      </c>
      <c r="D446" s="55" t="s">
        <v>55</v>
      </c>
      <c r="E446" s="56"/>
      <c r="F446" s="57"/>
      <c r="G446" s="57"/>
      <c r="H446" s="57"/>
      <c r="I446" s="57"/>
      <c r="J446" s="57"/>
      <c r="K446" s="57"/>
      <c r="L446" s="57"/>
      <c r="M446" s="58"/>
      <c r="N446" s="59"/>
      <c r="O446" s="73"/>
    </row>
    <row r="447" spans="1:16" s="8" customFormat="1" x14ac:dyDescent="0.3">
      <c r="A447" s="52">
        <v>12171</v>
      </c>
      <c r="B447" s="53" t="s">
        <v>21</v>
      </c>
      <c r="C447" s="54" t="s">
        <v>1965</v>
      </c>
      <c r="D447" s="55" t="s">
        <v>57</v>
      </c>
      <c r="E447" s="56"/>
      <c r="F447" s="57"/>
      <c r="G447" s="57"/>
      <c r="H447" s="57"/>
      <c r="I447" s="57"/>
      <c r="J447" s="57"/>
      <c r="K447" s="57"/>
      <c r="L447" s="57"/>
      <c r="M447" s="58"/>
      <c r="N447" s="59"/>
      <c r="O447" s="73"/>
    </row>
    <row r="448" spans="1:16" s="8" customFormat="1" ht="86.4" collapsed="1" x14ac:dyDescent="0.3">
      <c r="A448" s="52">
        <v>12180</v>
      </c>
      <c r="B448" s="53" t="s">
        <v>21</v>
      </c>
      <c r="C448" s="72" t="s">
        <v>1972</v>
      </c>
      <c r="D448" s="75" t="s">
        <v>63</v>
      </c>
      <c r="E448" s="63" t="s">
        <v>36</v>
      </c>
      <c r="F448" s="57"/>
      <c r="G448" s="57"/>
      <c r="H448" s="57"/>
      <c r="I448" s="57"/>
      <c r="J448" s="57"/>
      <c r="K448" s="57"/>
      <c r="L448" s="57">
        <f>SUM(J449:J452)</f>
        <v>96.307199999999995</v>
      </c>
      <c r="M448" s="58">
        <v>96.307199999999995</v>
      </c>
      <c r="N448" s="59"/>
      <c r="O448" s="73">
        <f>+ROUND(M448*N448,2)</f>
        <v>0</v>
      </c>
    </row>
    <row r="449" spans="1:15" s="8" customFormat="1" x14ac:dyDescent="0.3">
      <c r="A449" s="52">
        <v>12181</v>
      </c>
      <c r="B449" s="53"/>
      <c r="C449" s="72"/>
      <c r="D449" s="74" t="s">
        <v>1967</v>
      </c>
      <c r="E449" s="63"/>
      <c r="F449" s="57">
        <v>2</v>
      </c>
      <c r="G449" s="57">
        <v>3.6480000000000001</v>
      </c>
      <c r="H449" s="57"/>
      <c r="I449" s="57">
        <v>3.3</v>
      </c>
      <c r="J449" s="57">
        <f t="shared" ref="J449:J452" si="58">PRODUCT(F449:I449)</f>
        <v>24.076799999999999</v>
      </c>
      <c r="K449" s="57"/>
      <c r="L449" s="57"/>
      <c r="M449" s="58"/>
      <c r="N449" s="59"/>
      <c r="O449" s="73"/>
    </row>
    <row r="450" spans="1:15" s="8" customFormat="1" x14ac:dyDescent="0.3">
      <c r="A450" s="52">
        <v>12182</v>
      </c>
      <c r="B450" s="53"/>
      <c r="C450" s="72"/>
      <c r="D450" s="74" t="s">
        <v>1968</v>
      </c>
      <c r="E450" s="63"/>
      <c r="F450" s="57">
        <v>2</v>
      </c>
      <c r="G450" s="57">
        <v>3.6480000000000001</v>
      </c>
      <c r="H450" s="57"/>
      <c r="I450" s="57">
        <v>3.3</v>
      </c>
      <c r="J450" s="57">
        <f t="shared" si="58"/>
        <v>24.076799999999999</v>
      </c>
      <c r="K450" s="57"/>
      <c r="L450" s="57"/>
      <c r="M450" s="58"/>
      <c r="N450" s="59"/>
      <c r="O450" s="73"/>
    </row>
    <row r="451" spans="1:15" s="8" customFormat="1" x14ac:dyDescent="0.3">
      <c r="A451" s="52">
        <v>12183</v>
      </c>
      <c r="B451" s="53"/>
      <c r="C451" s="72"/>
      <c r="D451" s="74" t="s">
        <v>1969</v>
      </c>
      <c r="E451" s="63"/>
      <c r="F451" s="57">
        <v>2</v>
      </c>
      <c r="G451" s="57">
        <v>3.6480000000000001</v>
      </c>
      <c r="H451" s="57"/>
      <c r="I451" s="57">
        <v>3.3</v>
      </c>
      <c r="J451" s="57">
        <f t="shared" si="58"/>
        <v>24.076799999999999</v>
      </c>
      <c r="K451" s="57"/>
      <c r="L451" s="57"/>
      <c r="M451" s="58"/>
      <c r="N451" s="59"/>
      <c r="O451" s="73"/>
    </row>
    <row r="452" spans="1:15" s="8" customFormat="1" x14ac:dyDescent="0.3">
      <c r="A452" s="52">
        <v>12184</v>
      </c>
      <c r="B452" s="53"/>
      <c r="C452" s="72"/>
      <c r="D452" s="74" t="s">
        <v>1970</v>
      </c>
      <c r="E452" s="63"/>
      <c r="F452" s="57">
        <v>2</v>
      </c>
      <c r="G452" s="57">
        <v>3.6480000000000001</v>
      </c>
      <c r="H452" s="57"/>
      <c r="I452" s="57">
        <v>3.3</v>
      </c>
      <c r="J452" s="57">
        <f t="shared" si="58"/>
        <v>24.076799999999999</v>
      </c>
      <c r="K452" s="57"/>
      <c r="L452" s="57"/>
      <c r="M452" s="58"/>
      <c r="N452" s="59"/>
      <c r="O452" s="73"/>
    </row>
    <row r="453" spans="1:15" s="8" customFormat="1" x14ac:dyDescent="0.3">
      <c r="A453" s="52">
        <v>12192</v>
      </c>
      <c r="B453" s="53" t="s">
        <v>21</v>
      </c>
      <c r="C453" s="54" t="s">
        <v>1977</v>
      </c>
      <c r="D453" s="99" t="s">
        <v>1978</v>
      </c>
      <c r="E453" s="56"/>
      <c r="F453" s="57"/>
      <c r="G453" s="57"/>
      <c r="H453" s="57"/>
      <c r="I453" s="57"/>
      <c r="J453" s="57"/>
      <c r="K453" s="57"/>
      <c r="L453" s="57"/>
      <c r="M453" s="58"/>
      <c r="N453" s="59"/>
      <c r="O453" s="59"/>
    </row>
    <row r="454" spans="1:15" s="8" customFormat="1" x14ac:dyDescent="0.3">
      <c r="A454" s="52">
        <v>12215</v>
      </c>
      <c r="B454" s="53" t="s">
        <v>21</v>
      </c>
      <c r="C454" s="54" t="s">
        <v>1988</v>
      </c>
      <c r="D454" s="55" t="s">
        <v>57</v>
      </c>
      <c r="E454" s="56"/>
      <c r="F454" s="57"/>
      <c r="G454" s="57"/>
      <c r="H454" s="57"/>
      <c r="I454" s="57"/>
      <c r="J454" s="57"/>
      <c r="K454" s="57"/>
      <c r="L454" s="57"/>
      <c r="M454" s="58"/>
      <c r="N454" s="59"/>
      <c r="O454" s="73"/>
    </row>
    <row r="455" spans="1:15" s="8" customFormat="1" ht="86.4" collapsed="1" x14ac:dyDescent="0.3">
      <c r="A455" s="52">
        <v>12234</v>
      </c>
      <c r="B455" s="53" t="s">
        <v>21</v>
      </c>
      <c r="C455" s="72" t="s">
        <v>2000</v>
      </c>
      <c r="D455" s="75" t="s">
        <v>63</v>
      </c>
      <c r="E455" s="56" t="s">
        <v>36</v>
      </c>
      <c r="F455" s="57"/>
      <c r="G455" s="57"/>
      <c r="H455" s="57"/>
      <c r="I455" s="57"/>
      <c r="J455" s="57"/>
      <c r="K455" s="57"/>
      <c r="L455" s="57">
        <f>SUM(J456:J460)</f>
        <v>676.13030000000003</v>
      </c>
      <c r="M455" s="58">
        <v>676.13030000000003</v>
      </c>
      <c r="N455" s="59"/>
      <c r="O455" s="73">
        <f>+ROUND(M455*N455,2)</f>
        <v>0</v>
      </c>
    </row>
    <row r="456" spans="1:15" s="8" customFormat="1" x14ac:dyDescent="0.3">
      <c r="A456" s="52">
        <v>12235</v>
      </c>
      <c r="B456" s="53"/>
      <c r="C456" s="72"/>
      <c r="D456" s="76" t="s">
        <v>374</v>
      </c>
      <c r="E456" s="56"/>
      <c r="F456" s="57">
        <v>1</v>
      </c>
      <c r="G456" s="57">
        <v>31.324000000000002</v>
      </c>
      <c r="H456" s="57"/>
      <c r="I456" s="57">
        <v>3.9</v>
      </c>
      <c r="J456" s="57">
        <f t="shared" ref="J456:J460" si="59">PRODUCT(F456:I456)</f>
        <v>122.1636</v>
      </c>
      <c r="K456" s="57"/>
      <c r="L456" s="57"/>
      <c r="M456" s="58"/>
      <c r="N456" s="59"/>
      <c r="O456" s="73"/>
    </row>
    <row r="457" spans="1:15" s="8" customFormat="1" x14ac:dyDescent="0.3">
      <c r="A457" s="52">
        <v>12236</v>
      </c>
      <c r="B457" s="53"/>
      <c r="C457" s="72"/>
      <c r="D457" s="76" t="s">
        <v>1991</v>
      </c>
      <c r="E457" s="56"/>
      <c r="F457" s="57">
        <v>1</v>
      </c>
      <c r="G457" s="57">
        <v>33.218000000000004</v>
      </c>
      <c r="H457" s="57"/>
      <c r="I457" s="57">
        <v>3.9</v>
      </c>
      <c r="J457" s="57">
        <f t="shared" si="59"/>
        <v>129.55020000000002</v>
      </c>
      <c r="K457" s="57"/>
      <c r="L457" s="57"/>
      <c r="M457" s="58"/>
      <c r="N457" s="59"/>
      <c r="O457" s="73"/>
    </row>
    <row r="458" spans="1:15" s="8" customFormat="1" x14ac:dyDescent="0.3">
      <c r="A458" s="52">
        <v>12237</v>
      </c>
      <c r="B458" s="53"/>
      <c r="C458" s="72"/>
      <c r="D458" s="76" t="s">
        <v>1982</v>
      </c>
      <c r="E458" s="56"/>
      <c r="F458" s="57">
        <v>1</v>
      </c>
      <c r="G458" s="57">
        <v>16.823</v>
      </c>
      <c r="H458" s="57"/>
      <c r="I458" s="57">
        <v>6.1</v>
      </c>
      <c r="J458" s="57">
        <f t="shared" si="59"/>
        <v>102.6203</v>
      </c>
      <c r="K458" s="57"/>
      <c r="L458" s="57"/>
      <c r="M458" s="58"/>
      <c r="N458" s="59"/>
      <c r="O458" s="73"/>
    </row>
    <row r="459" spans="1:15" s="8" customFormat="1" x14ac:dyDescent="0.3">
      <c r="A459" s="52">
        <v>12238</v>
      </c>
      <c r="B459" s="53"/>
      <c r="C459" s="72"/>
      <c r="D459" s="76" t="s">
        <v>1981</v>
      </c>
      <c r="E459" s="56"/>
      <c r="F459" s="57">
        <v>1</v>
      </c>
      <c r="G459" s="57">
        <v>52.161999999999999</v>
      </c>
      <c r="H459" s="57"/>
      <c r="I459" s="57">
        <v>3.9</v>
      </c>
      <c r="J459" s="57">
        <f t="shared" si="59"/>
        <v>203.43179999999998</v>
      </c>
      <c r="K459" s="57"/>
      <c r="L459" s="57"/>
      <c r="M459" s="58"/>
      <c r="N459" s="59"/>
      <c r="O459" s="73"/>
    </row>
    <row r="460" spans="1:15" s="8" customFormat="1" x14ac:dyDescent="0.3">
      <c r="A460" s="52">
        <v>12239</v>
      </c>
      <c r="B460" s="53"/>
      <c r="C460" s="72"/>
      <c r="D460" s="76" t="s">
        <v>2001</v>
      </c>
      <c r="E460" s="56"/>
      <c r="F460" s="57">
        <v>1</v>
      </c>
      <c r="G460" s="57">
        <v>19.404</v>
      </c>
      <c r="H460" s="57"/>
      <c r="I460" s="57">
        <v>6.1</v>
      </c>
      <c r="J460" s="57">
        <f t="shared" si="59"/>
        <v>118.36439999999999</v>
      </c>
      <c r="K460" s="57"/>
      <c r="L460" s="57"/>
      <c r="M460" s="58"/>
      <c r="N460" s="59"/>
      <c r="O460" s="73"/>
    </row>
    <row r="461" spans="1:15" s="8" customFormat="1" ht="15.75" customHeight="1" x14ac:dyDescent="0.3">
      <c r="A461" s="52">
        <v>12240</v>
      </c>
      <c r="B461" s="53" t="s">
        <v>21</v>
      </c>
      <c r="C461" s="54" t="s">
        <v>2002</v>
      </c>
      <c r="D461" s="55" t="s">
        <v>1239</v>
      </c>
      <c r="E461" s="56"/>
      <c r="F461" s="57"/>
      <c r="G461" s="57"/>
      <c r="H461" s="57"/>
      <c r="I461" s="57"/>
      <c r="J461" s="57"/>
      <c r="K461" s="57"/>
      <c r="L461" s="57"/>
      <c r="M461" s="58"/>
      <c r="N461" s="59"/>
      <c r="O461" s="73"/>
    </row>
    <row r="462" spans="1:15" s="8" customFormat="1" ht="86.4" collapsed="1" x14ac:dyDescent="0.3">
      <c r="A462" s="52">
        <v>12241</v>
      </c>
      <c r="B462" s="53" t="s">
        <v>21</v>
      </c>
      <c r="C462" s="72" t="s">
        <v>2003</v>
      </c>
      <c r="D462" s="75" t="s">
        <v>155</v>
      </c>
      <c r="E462" s="63" t="s">
        <v>36</v>
      </c>
      <c r="F462" s="57"/>
      <c r="G462" s="57"/>
      <c r="H462" s="57"/>
      <c r="I462" s="57"/>
      <c r="J462" s="57"/>
      <c r="K462" s="57"/>
      <c r="L462" s="57">
        <f>SUM(J463:J464)</f>
        <v>749.24459999999999</v>
      </c>
      <c r="M462" s="58">
        <v>749.24459999999999</v>
      </c>
      <c r="N462" s="59"/>
      <c r="O462" s="73">
        <f>+ROUND(M462*N462,2)</f>
        <v>0</v>
      </c>
    </row>
    <row r="463" spans="1:15" s="8" customFormat="1" x14ac:dyDescent="0.3">
      <c r="A463" s="52">
        <v>12242</v>
      </c>
      <c r="B463" s="53"/>
      <c r="C463" s="72"/>
      <c r="D463" s="76" t="s">
        <v>1984</v>
      </c>
      <c r="E463" s="56"/>
      <c r="F463" s="57">
        <v>1</v>
      </c>
      <c r="G463" s="57">
        <v>570.00300000000004</v>
      </c>
      <c r="H463" s="57"/>
      <c r="I463" s="57"/>
      <c r="J463" s="57">
        <f t="shared" ref="J463:J470" si="60">PRODUCT(F463:I463)</f>
        <v>570.00300000000004</v>
      </c>
      <c r="K463" s="57"/>
      <c r="L463" s="57"/>
      <c r="M463" s="58"/>
      <c r="N463" s="59"/>
      <c r="O463" s="73"/>
    </row>
    <row r="464" spans="1:15" s="8" customFormat="1" x14ac:dyDescent="0.3">
      <c r="A464" s="52">
        <v>12243</v>
      </c>
      <c r="B464" s="53"/>
      <c r="C464" s="72"/>
      <c r="D464" s="76" t="s">
        <v>1242</v>
      </c>
      <c r="E464" s="56"/>
      <c r="F464" s="57">
        <v>1</v>
      </c>
      <c r="G464" s="57">
        <v>149.36799999999999</v>
      </c>
      <c r="H464" s="57"/>
      <c r="I464" s="57">
        <v>1.2</v>
      </c>
      <c r="J464" s="57">
        <f t="shared" si="60"/>
        <v>179.24159999999998</v>
      </c>
      <c r="K464" s="57"/>
      <c r="L464" s="57"/>
      <c r="M464" s="58"/>
      <c r="N464" s="59"/>
      <c r="O464" s="73"/>
    </row>
    <row r="465" spans="1:15" s="8" customFormat="1" ht="72" collapsed="1" x14ac:dyDescent="0.3">
      <c r="A465" s="52">
        <v>12249</v>
      </c>
      <c r="B465" s="53" t="s">
        <v>21</v>
      </c>
      <c r="C465" s="72" t="s">
        <v>2006</v>
      </c>
      <c r="D465" s="60" t="s">
        <v>2007</v>
      </c>
      <c r="E465" s="63" t="s">
        <v>36</v>
      </c>
      <c r="F465" s="57"/>
      <c r="G465" s="57"/>
      <c r="H465" s="57"/>
      <c r="I465" s="57"/>
      <c r="J465" s="57"/>
      <c r="K465" s="57"/>
      <c r="L465" s="57">
        <f>SUM(J466:J470)</f>
        <v>337.71000000000004</v>
      </c>
      <c r="M465" s="58">
        <v>337.71000000000004</v>
      </c>
      <c r="N465" s="59"/>
      <c r="O465" s="73">
        <f>+ROUND(M465*N465,2)</f>
        <v>0</v>
      </c>
    </row>
    <row r="466" spans="1:15" s="8" customFormat="1" x14ac:dyDescent="0.3">
      <c r="A466" s="52">
        <v>12250</v>
      </c>
      <c r="B466" s="53"/>
      <c r="C466" s="72"/>
      <c r="D466" s="76" t="s">
        <v>374</v>
      </c>
      <c r="E466" s="63"/>
      <c r="F466" s="57">
        <v>1</v>
      </c>
      <c r="G466" s="57">
        <v>31.533999999999999</v>
      </c>
      <c r="H466" s="57"/>
      <c r="I466" s="57"/>
      <c r="J466" s="57">
        <f t="shared" ref="J466:J468" si="61">PRODUCT(F466:I466)</f>
        <v>31.533999999999999</v>
      </c>
      <c r="K466" s="57"/>
      <c r="L466" s="57"/>
      <c r="M466" s="58"/>
      <c r="N466" s="59"/>
      <c r="O466" s="73"/>
    </row>
    <row r="467" spans="1:15" s="8" customFormat="1" x14ac:dyDescent="0.3">
      <c r="A467" s="52">
        <v>12251</v>
      </c>
      <c r="B467" s="53"/>
      <c r="C467" s="72"/>
      <c r="D467" s="76" t="s">
        <v>1982</v>
      </c>
      <c r="E467" s="63"/>
      <c r="F467" s="57">
        <v>1</v>
      </c>
      <c r="G467" s="57">
        <v>14.631</v>
      </c>
      <c r="H467" s="57"/>
      <c r="I467" s="57"/>
      <c r="J467" s="57">
        <f t="shared" si="61"/>
        <v>14.631</v>
      </c>
      <c r="K467" s="57"/>
      <c r="L467" s="57"/>
      <c r="M467" s="58"/>
      <c r="N467" s="59"/>
      <c r="O467" s="73"/>
    </row>
    <row r="468" spans="1:15" s="8" customFormat="1" x14ac:dyDescent="0.3">
      <c r="A468" s="52">
        <v>12252</v>
      </c>
      <c r="B468" s="53"/>
      <c r="C468" s="72"/>
      <c r="D468" s="76" t="s">
        <v>1981</v>
      </c>
      <c r="E468" s="63"/>
      <c r="F468" s="57">
        <v>1</v>
      </c>
      <c r="G468" s="57">
        <v>17.974</v>
      </c>
      <c r="H468" s="57"/>
      <c r="I468" s="57"/>
      <c r="J468" s="57">
        <f t="shared" si="61"/>
        <v>17.974</v>
      </c>
      <c r="K468" s="57"/>
      <c r="L468" s="57"/>
      <c r="M468" s="58"/>
      <c r="N468" s="59"/>
      <c r="O468" s="73"/>
    </row>
    <row r="469" spans="1:15" s="8" customFormat="1" x14ac:dyDescent="0.3">
      <c r="A469" s="52">
        <v>12253</v>
      </c>
      <c r="B469" s="53"/>
      <c r="C469" s="72"/>
      <c r="D469" s="76" t="s">
        <v>1984</v>
      </c>
      <c r="E469" s="63"/>
      <c r="F469" s="57">
        <v>1</v>
      </c>
      <c r="G469" s="57">
        <v>250</v>
      </c>
      <c r="H469" s="57"/>
      <c r="I469" s="57"/>
      <c r="J469" s="57">
        <f t="shared" si="60"/>
        <v>250</v>
      </c>
      <c r="K469" s="57"/>
      <c r="L469" s="57"/>
      <c r="M469" s="58"/>
      <c r="N469" s="59"/>
      <c r="O469" s="73"/>
    </row>
    <row r="470" spans="1:15" s="8" customFormat="1" x14ac:dyDescent="0.3">
      <c r="A470" s="52">
        <v>12254</v>
      </c>
      <c r="B470" s="53"/>
      <c r="C470" s="72"/>
      <c r="D470" s="76" t="s">
        <v>1991</v>
      </c>
      <c r="E470" s="63"/>
      <c r="F470" s="57">
        <v>1</v>
      </c>
      <c r="G470" s="57">
        <v>23.571000000000002</v>
      </c>
      <c r="H470" s="57"/>
      <c r="I470" s="57"/>
      <c r="J470" s="57">
        <f t="shared" si="60"/>
        <v>23.571000000000002</v>
      </c>
      <c r="K470" s="57"/>
      <c r="L470" s="57"/>
      <c r="M470" s="58"/>
      <c r="N470" s="59"/>
      <c r="O470" s="73"/>
    </row>
  </sheetData>
  <mergeCells count="3">
    <mergeCell ref="B2:C2"/>
    <mergeCell ref="N4:O4"/>
    <mergeCell ref="G5:K5"/>
  </mergeCells>
  <dataValidations count="1">
    <dataValidation type="custom" operator="equal" allowBlank="1" showInputMessage="1" showErrorMessage="1" sqref="F4:L4" xr:uid="{78C9DC09-09BE-4392-8A81-D0210801C95E}">
      <formula1>"witdh='40'"</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2B774-2B93-4DF0-A714-FAE313A49A3A}">
  <dimension ref="A1:Q521"/>
  <sheetViews>
    <sheetView workbookViewId="0">
      <selection activeCell="I14" sqref="I14"/>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SUM(J642:J644)</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SUM(O7:O2747)+O2752+O2753</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SUM(O9:O839)</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8988</v>
      </c>
      <c r="B13" s="53" t="s">
        <v>21</v>
      </c>
      <c r="C13" s="54" t="s">
        <v>56</v>
      </c>
      <c r="D13" s="55" t="s">
        <v>57</v>
      </c>
      <c r="E13" s="56"/>
      <c r="F13" s="57"/>
      <c r="G13" s="57"/>
      <c r="H13" s="57"/>
      <c r="I13" s="57"/>
      <c r="J13" s="57"/>
      <c r="K13" s="57"/>
      <c r="L13" s="57"/>
      <c r="M13" s="58"/>
      <c r="N13" s="59"/>
      <c r="O13" s="73"/>
    </row>
    <row r="14" spans="1:15" s="8" customFormat="1" ht="244.8" x14ac:dyDescent="0.3">
      <c r="A14" s="52">
        <v>9014</v>
      </c>
      <c r="B14" s="53" t="s">
        <v>21</v>
      </c>
      <c r="C14" s="72" t="s">
        <v>67</v>
      </c>
      <c r="D14" s="75" t="s">
        <v>68</v>
      </c>
      <c r="E14" s="56" t="s">
        <v>36</v>
      </c>
      <c r="F14" s="57"/>
      <c r="G14" s="57"/>
      <c r="H14" s="57"/>
      <c r="I14" s="57"/>
      <c r="J14" s="57"/>
      <c r="K14" s="57">
        <f>SUM(J15:J20)</f>
        <v>46.621499999999997</v>
      </c>
      <c r="L14" s="57">
        <f>+K14</f>
        <v>46.621499999999997</v>
      </c>
      <c r="M14" s="58">
        <v>46.622</v>
      </c>
      <c r="N14" s="59"/>
      <c r="O14" s="73">
        <f>+ROUND(M14*N14,2)</f>
        <v>0</v>
      </c>
    </row>
    <row r="15" spans="1:15" s="8" customFormat="1" x14ac:dyDescent="0.3">
      <c r="A15" s="52">
        <v>9015</v>
      </c>
      <c r="B15" s="53"/>
      <c r="C15" s="72"/>
      <c r="D15" s="74" t="s">
        <v>64</v>
      </c>
      <c r="E15" s="56"/>
      <c r="F15" s="57">
        <v>1</v>
      </c>
      <c r="G15" s="57">
        <v>1.04</v>
      </c>
      <c r="H15" s="57"/>
      <c r="I15" s="57">
        <v>3</v>
      </c>
      <c r="J15" s="57">
        <f t="shared" ref="J15:J20" si="0">PRODUCT(F15:I15)</f>
        <v>3.12</v>
      </c>
      <c r="K15" s="57"/>
      <c r="L15" s="57"/>
      <c r="M15" s="58"/>
      <c r="N15" s="59"/>
      <c r="O15" s="73"/>
    </row>
    <row r="16" spans="1:15" s="8" customFormat="1" x14ac:dyDescent="0.3">
      <c r="A16" s="52">
        <v>9016</v>
      </c>
      <c r="B16" s="53"/>
      <c r="C16" s="72"/>
      <c r="D16" s="74" t="s">
        <v>64</v>
      </c>
      <c r="E16" s="56"/>
      <c r="F16" s="57">
        <v>1</v>
      </c>
      <c r="G16" s="57">
        <v>3.2</v>
      </c>
      <c r="H16" s="57"/>
      <c r="I16" s="57">
        <v>3</v>
      </c>
      <c r="J16" s="57">
        <f t="shared" si="0"/>
        <v>9.6000000000000014</v>
      </c>
      <c r="K16" s="57"/>
      <c r="L16" s="57"/>
      <c r="M16" s="58"/>
      <c r="N16" s="59"/>
      <c r="O16" s="73"/>
    </row>
    <row r="17" spans="1:15" s="8" customFormat="1" x14ac:dyDescent="0.3">
      <c r="A17" s="52">
        <v>9017</v>
      </c>
      <c r="B17" s="53"/>
      <c r="C17" s="72"/>
      <c r="D17" s="74" t="s">
        <v>65</v>
      </c>
      <c r="E17" s="56"/>
      <c r="F17" s="57">
        <v>1</v>
      </c>
      <c r="G17" s="57">
        <v>1.1200000000000001</v>
      </c>
      <c r="H17" s="57"/>
      <c r="I17" s="57">
        <v>4.8499999999999996</v>
      </c>
      <c r="J17" s="57">
        <f t="shared" si="0"/>
        <v>5.4320000000000004</v>
      </c>
      <c r="K17" s="57"/>
      <c r="L17" s="57"/>
      <c r="M17" s="58"/>
      <c r="N17" s="59"/>
      <c r="O17" s="73"/>
    </row>
    <row r="18" spans="1:15" s="8" customFormat="1" x14ac:dyDescent="0.3">
      <c r="A18" s="52">
        <v>9018</v>
      </c>
      <c r="B18" s="53"/>
      <c r="C18" s="72"/>
      <c r="D18" s="74" t="s">
        <v>65</v>
      </c>
      <c r="E18" s="56"/>
      <c r="F18" s="57">
        <v>1</v>
      </c>
      <c r="G18" s="57">
        <v>2.62</v>
      </c>
      <c r="H18" s="57"/>
      <c r="I18" s="57">
        <v>4.8499999999999996</v>
      </c>
      <c r="J18" s="57">
        <f t="shared" si="0"/>
        <v>12.706999999999999</v>
      </c>
      <c r="K18" s="57"/>
      <c r="L18" s="57"/>
      <c r="M18" s="58"/>
      <c r="N18" s="59"/>
      <c r="O18" s="73"/>
    </row>
    <row r="19" spans="1:15" s="8" customFormat="1" x14ac:dyDescent="0.3">
      <c r="A19" s="52">
        <v>9019</v>
      </c>
      <c r="B19" s="53"/>
      <c r="C19" s="72"/>
      <c r="D19" s="74" t="s">
        <v>66</v>
      </c>
      <c r="E19" s="56"/>
      <c r="F19" s="57">
        <v>1</v>
      </c>
      <c r="G19" s="57">
        <v>1.23</v>
      </c>
      <c r="H19" s="57"/>
      <c r="I19" s="57">
        <v>4.8499999999999996</v>
      </c>
      <c r="J19" s="57">
        <f t="shared" si="0"/>
        <v>5.9654999999999996</v>
      </c>
      <c r="K19" s="57"/>
      <c r="L19" s="57"/>
      <c r="M19" s="58"/>
      <c r="N19" s="59"/>
      <c r="O19" s="73"/>
    </row>
    <row r="20" spans="1:15" s="8" customFormat="1" x14ac:dyDescent="0.3">
      <c r="A20" s="52">
        <v>9020</v>
      </c>
      <c r="B20" s="53"/>
      <c r="C20" s="72"/>
      <c r="D20" s="74" t="s">
        <v>66</v>
      </c>
      <c r="E20" s="56"/>
      <c r="F20" s="57">
        <v>1</v>
      </c>
      <c r="G20" s="57">
        <v>2.02</v>
      </c>
      <c r="H20" s="57"/>
      <c r="I20" s="57">
        <v>4.8499999999999996</v>
      </c>
      <c r="J20" s="57">
        <f t="shared" si="0"/>
        <v>9.7969999999999988</v>
      </c>
      <c r="K20" s="57"/>
      <c r="L20" s="57"/>
      <c r="M20" s="58"/>
      <c r="N20" s="59"/>
      <c r="O20" s="73"/>
    </row>
    <row r="21" spans="1:15" s="8" customFormat="1" x14ac:dyDescent="0.3">
      <c r="A21" s="52">
        <v>9021</v>
      </c>
      <c r="B21" s="53" t="s">
        <v>21</v>
      </c>
      <c r="C21" s="54" t="s">
        <v>69</v>
      </c>
      <c r="D21" s="55" t="s">
        <v>70</v>
      </c>
      <c r="E21" s="63"/>
      <c r="F21" s="57"/>
      <c r="G21" s="57"/>
      <c r="H21" s="57"/>
      <c r="I21" s="57"/>
      <c r="J21" s="57"/>
      <c r="K21" s="57"/>
      <c r="L21" s="57"/>
      <c r="M21" s="66"/>
      <c r="N21" s="67"/>
      <c r="O21" s="67"/>
    </row>
    <row r="22" spans="1:15" s="8" customFormat="1" ht="158.4" collapsed="1" x14ac:dyDescent="0.3">
      <c r="A22" s="52">
        <v>9022</v>
      </c>
      <c r="B22" s="53" t="s">
        <v>21</v>
      </c>
      <c r="C22" s="72" t="s">
        <v>71</v>
      </c>
      <c r="D22" s="75" t="s">
        <v>72</v>
      </c>
      <c r="E22" s="63" t="s">
        <v>36</v>
      </c>
      <c r="F22" s="57"/>
      <c r="G22" s="57"/>
      <c r="H22" s="57"/>
      <c r="I22" s="57"/>
      <c r="J22" s="57"/>
      <c r="K22" s="57"/>
      <c r="L22" s="57">
        <f>SUM(J23:J26)</f>
        <v>24.420999999999999</v>
      </c>
      <c r="M22" s="58">
        <v>24.420999999999999</v>
      </c>
      <c r="N22" s="59"/>
      <c r="O22" s="73">
        <f>+ROUND(M22*N22,2)</f>
        <v>0</v>
      </c>
    </row>
    <row r="23" spans="1:15" s="8" customFormat="1" x14ac:dyDescent="0.3">
      <c r="A23" s="52">
        <v>9023</v>
      </c>
      <c r="B23" s="53"/>
      <c r="C23" s="54"/>
      <c r="D23" s="74" t="s">
        <v>47</v>
      </c>
      <c r="E23" s="63"/>
      <c r="F23" s="57">
        <v>1</v>
      </c>
      <c r="G23" s="57">
        <v>2.2000000000000002</v>
      </c>
      <c r="H23" s="57"/>
      <c r="I23" s="57"/>
      <c r="J23" s="57">
        <f t="shared" ref="J23:J26" si="1">PRODUCT(F23:I23)</f>
        <v>2.2000000000000002</v>
      </c>
      <c r="K23" s="57"/>
      <c r="L23" s="57"/>
      <c r="M23" s="66"/>
      <c r="N23" s="67"/>
      <c r="O23" s="67"/>
    </row>
    <row r="24" spans="1:15" s="8" customFormat="1" x14ac:dyDescent="0.3">
      <c r="A24" s="52">
        <v>9024</v>
      </c>
      <c r="B24" s="53"/>
      <c r="C24" s="54"/>
      <c r="D24" s="74" t="s">
        <v>40</v>
      </c>
      <c r="E24" s="63"/>
      <c r="F24" s="57">
        <v>1</v>
      </c>
      <c r="G24" s="57">
        <v>5.9329999999999998</v>
      </c>
      <c r="H24" s="57"/>
      <c r="I24" s="57"/>
      <c r="J24" s="57">
        <f t="shared" si="1"/>
        <v>5.9329999999999998</v>
      </c>
      <c r="K24" s="57"/>
      <c r="L24" s="57"/>
      <c r="M24" s="66"/>
      <c r="N24" s="67"/>
      <c r="O24" s="67"/>
    </row>
    <row r="25" spans="1:15" s="8" customFormat="1" x14ac:dyDescent="0.3">
      <c r="A25" s="52">
        <v>9025</v>
      </c>
      <c r="B25" s="53"/>
      <c r="C25" s="54"/>
      <c r="D25" s="74" t="s">
        <v>39</v>
      </c>
      <c r="E25" s="63"/>
      <c r="F25" s="57">
        <v>1</v>
      </c>
      <c r="G25" s="57">
        <v>7.3680000000000003</v>
      </c>
      <c r="H25" s="57"/>
      <c r="I25" s="57"/>
      <c r="J25" s="57">
        <f t="shared" si="1"/>
        <v>7.3680000000000003</v>
      </c>
      <c r="K25" s="57"/>
      <c r="L25" s="57"/>
      <c r="M25" s="66"/>
      <c r="N25" s="67"/>
      <c r="O25" s="67"/>
    </row>
    <row r="26" spans="1:15" s="8" customFormat="1" x14ac:dyDescent="0.3">
      <c r="A26" s="52">
        <v>9026</v>
      </c>
      <c r="B26" s="53"/>
      <c r="C26" s="54"/>
      <c r="D26" s="74" t="s">
        <v>37</v>
      </c>
      <c r="E26" s="63"/>
      <c r="F26" s="57">
        <v>1</v>
      </c>
      <c r="G26" s="57">
        <v>8.92</v>
      </c>
      <c r="H26" s="57"/>
      <c r="I26" s="57"/>
      <c r="J26" s="57">
        <f t="shared" si="1"/>
        <v>8.92</v>
      </c>
      <c r="K26" s="57"/>
      <c r="L26" s="57"/>
      <c r="M26" s="66"/>
      <c r="N26" s="67"/>
      <c r="O26" s="67"/>
    </row>
    <row r="27" spans="1:15" s="8" customFormat="1" x14ac:dyDescent="0.3">
      <c r="A27" s="52">
        <v>9061</v>
      </c>
      <c r="B27" s="53" t="s">
        <v>21</v>
      </c>
      <c r="C27" s="54" t="s">
        <v>94</v>
      </c>
      <c r="D27" s="71" t="s">
        <v>95</v>
      </c>
      <c r="E27" s="63"/>
      <c r="F27" s="57"/>
      <c r="G27" s="57"/>
      <c r="H27" s="57"/>
      <c r="I27" s="57"/>
      <c r="J27" s="57"/>
      <c r="K27" s="57"/>
      <c r="L27" s="57"/>
      <c r="M27" s="66"/>
      <c r="N27" s="67"/>
      <c r="O27" s="67"/>
    </row>
    <row r="28" spans="1:15" s="8" customFormat="1" x14ac:dyDescent="0.3">
      <c r="A28" s="52">
        <v>9072</v>
      </c>
      <c r="B28" s="53" t="s">
        <v>21</v>
      </c>
      <c r="C28" s="54" t="s">
        <v>102</v>
      </c>
      <c r="D28" s="55" t="s">
        <v>55</v>
      </c>
      <c r="E28" s="63"/>
      <c r="F28" s="57"/>
      <c r="G28" s="57"/>
      <c r="H28" s="57"/>
      <c r="I28" s="57"/>
      <c r="J28" s="57"/>
      <c r="K28" s="57"/>
      <c r="L28" s="57"/>
      <c r="M28" s="66"/>
      <c r="N28" s="67"/>
      <c r="O28" s="67"/>
    </row>
    <row r="29" spans="1:15" s="8" customFormat="1" x14ac:dyDescent="0.3">
      <c r="A29" s="52">
        <v>9087</v>
      </c>
      <c r="B29" s="53" t="s">
        <v>21</v>
      </c>
      <c r="C29" s="54" t="s">
        <v>109</v>
      </c>
      <c r="D29" s="55" t="s">
        <v>70</v>
      </c>
      <c r="E29" s="63"/>
      <c r="F29" s="57"/>
      <c r="G29" s="57"/>
      <c r="H29" s="57"/>
      <c r="I29" s="57"/>
      <c r="J29" s="57"/>
      <c r="K29" s="57"/>
      <c r="L29" s="57"/>
      <c r="M29" s="66"/>
      <c r="N29" s="67"/>
      <c r="O29" s="67"/>
    </row>
    <row r="30" spans="1:15" s="8" customFormat="1" ht="158.4" collapsed="1" x14ac:dyDescent="0.3">
      <c r="A30" s="52">
        <v>9088</v>
      </c>
      <c r="B30" s="53" t="s">
        <v>21</v>
      </c>
      <c r="C30" s="72" t="s">
        <v>110</v>
      </c>
      <c r="D30" s="75" t="s">
        <v>72</v>
      </c>
      <c r="E30" s="63" t="s">
        <v>36</v>
      </c>
      <c r="F30" s="57"/>
      <c r="G30" s="57"/>
      <c r="H30" s="57"/>
      <c r="I30" s="57"/>
      <c r="J30" s="57"/>
      <c r="K30" s="57"/>
      <c r="L30" s="57">
        <f>SUM(J31)</f>
        <v>1.915</v>
      </c>
      <c r="M30" s="58">
        <v>1.915</v>
      </c>
      <c r="N30" s="59"/>
      <c r="O30" s="73">
        <f>+ROUND(M30*N30,2)</f>
        <v>0</v>
      </c>
    </row>
    <row r="31" spans="1:15" s="8" customFormat="1" x14ac:dyDescent="0.3">
      <c r="A31" s="52">
        <v>9089</v>
      </c>
      <c r="B31" s="53"/>
      <c r="C31" s="54"/>
      <c r="D31" s="74" t="s">
        <v>98</v>
      </c>
      <c r="E31" s="63"/>
      <c r="F31" s="57">
        <v>1</v>
      </c>
      <c r="G31" s="57">
        <v>1.915</v>
      </c>
      <c r="H31" s="57"/>
      <c r="I31" s="57"/>
      <c r="J31" s="57">
        <f t="shared" ref="J31" si="2">PRODUCT(F31:I31)</f>
        <v>1.915</v>
      </c>
      <c r="K31" s="57"/>
      <c r="L31" s="57"/>
      <c r="M31" s="66"/>
      <c r="N31" s="67"/>
      <c r="O31" s="67"/>
    </row>
    <row r="32" spans="1:15" s="8" customFormat="1" x14ac:dyDescent="0.3">
      <c r="A32" s="52">
        <v>9102</v>
      </c>
      <c r="B32" s="53" t="s">
        <v>21</v>
      </c>
      <c r="C32" s="54" t="s">
        <v>121</v>
      </c>
      <c r="D32" s="71" t="s">
        <v>122</v>
      </c>
      <c r="E32" s="63"/>
      <c r="F32" s="57"/>
      <c r="G32" s="57"/>
      <c r="H32" s="57"/>
      <c r="I32" s="57"/>
      <c r="J32" s="57"/>
      <c r="K32" s="57"/>
      <c r="L32" s="57"/>
      <c r="M32" s="66"/>
      <c r="N32" s="67"/>
      <c r="O32" s="67"/>
    </row>
    <row r="33" spans="1:15" s="8" customFormat="1" x14ac:dyDescent="0.3">
      <c r="A33" s="52">
        <v>9132</v>
      </c>
      <c r="B33" s="53" t="s">
        <v>21</v>
      </c>
      <c r="C33" s="54" t="s">
        <v>139</v>
      </c>
      <c r="D33" s="55" t="s">
        <v>55</v>
      </c>
      <c r="E33" s="63"/>
      <c r="F33" s="57"/>
      <c r="G33" s="57"/>
      <c r="H33" s="57"/>
      <c r="I33" s="57"/>
      <c r="J33" s="57"/>
      <c r="K33" s="57"/>
      <c r="L33" s="57"/>
      <c r="M33" s="66"/>
      <c r="N33" s="67"/>
      <c r="O33" s="67"/>
    </row>
    <row r="34" spans="1:15" s="8" customFormat="1" x14ac:dyDescent="0.3">
      <c r="A34" s="52">
        <v>9133</v>
      </c>
      <c r="B34" s="53" t="s">
        <v>21</v>
      </c>
      <c r="C34" s="54" t="s">
        <v>140</v>
      </c>
      <c r="D34" s="55" t="s">
        <v>57</v>
      </c>
      <c r="E34" s="56"/>
      <c r="F34" s="57"/>
      <c r="G34" s="57"/>
      <c r="H34" s="57"/>
      <c r="I34" s="57"/>
      <c r="J34" s="57"/>
      <c r="K34" s="57"/>
      <c r="L34" s="57"/>
      <c r="M34" s="58"/>
      <c r="N34" s="59"/>
      <c r="O34" s="73"/>
    </row>
    <row r="35" spans="1:15" s="8" customFormat="1" ht="244.8" collapsed="1" x14ac:dyDescent="0.3">
      <c r="A35" s="52">
        <v>9140</v>
      </c>
      <c r="B35" s="53" t="s">
        <v>21</v>
      </c>
      <c r="C35" s="72" t="s">
        <v>147</v>
      </c>
      <c r="D35" s="75" t="s">
        <v>68</v>
      </c>
      <c r="E35" s="56" t="s">
        <v>36</v>
      </c>
      <c r="F35" s="57"/>
      <c r="G35" s="57"/>
      <c r="H35" s="57"/>
      <c r="I35" s="57"/>
      <c r="J35" s="57"/>
      <c r="K35" s="57">
        <f>SUM(J36:J36)</f>
        <v>25.152000000000001</v>
      </c>
      <c r="L35" s="57">
        <f>+K35</f>
        <v>25.152000000000001</v>
      </c>
      <c r="M35" s="58">
        <v>25.152000000000001</v>
      </c>
      <c r="N35" s="59"/>
      <c r="O35" s="73">
        <f>+ROUND(M35*N35,2)</f>
        <v>0</v>
      </c>
    </row>
    <row r="36" spans="1:15" s="8" customFormat="1" x14ac:dyDescent="0.3">
      <c r="A36" s="52">
        <v>9141</v>
      </c>
      <c r="B36" s="53"/>
      <c r="C36" s="72"/>
      <c r="D36" s="74" t="s">
        <v>135</v>
      </c>
      <c r="E36" s="56"/>
      <c r="F36" s="57">
        <v>1</v>
      </c>
      <c r="G36" s="57">
        <v>25.152000000000001</v>
      </c>
      <c r="H36" s="57"/>
      <c r="I36" s="57"/>
      <c r="J36" s="57">
        <f t="shared" ref="J36" si="3">PRODUCT(F36:I36)</f>
        <v>25.152000000000001</v>
      </c>
      <c r="K36" s="57"/>
      <c r="L36" s="57"/>
      <c r="M36" s="58"/>
      <c r="N36" s="59"/>
      <c r="O36" s="73"/>
    </row>
    <row r="37" spans="1:15" s="8" customFormat="1" x14ac:dyDescent="0.3">
      <c r="A37" s="52">
        <v>9162</v>
      </c>
      <c r="B37" s="53" t="s">
        <v>21</v>
      </c>
      <c r="C37" s="54" t="s">
        <v>152</v>
      </c>
      <c r="D37" s="55" t="s">
        <v>70</v>
      </c>
      <c r="E37" s="63"/>
      <c r="F37" s="57"/>
      <c r="G37" s="57"/>
      <c r="H37" s="57"/>
      <c r="I37" s="57"/>
      <c r="J37" s="57"/>
      <c r="K37" s="57"/>
      <c r="L37" s="57"/>
      <c r="M37" s="66"/>
      <c r="N37" s="67"/>
      <c r="O37" s="67"/>
    </row>
    <row r="38" spans="1:15" s="8" customFormat="1" ht="158.4" collapsed="1" x14ac:dyDescent="0.3">
      <c r="A38" s="52">
        <v>9163</v>
      </c>
      <c r="B38" s="53" t="s">
        <v>21</v>
      </c>
      <c r="C38" s="72" t="s">
        <v>153</v>
      </c>
      <c r="D38" s="75" t="s">
        <v>72</v>
      </c>
      <c r="E38" s="63" t="s">
        <v>36</v>
      </c>
      <c r="F38" s="57"/>
      <c r="G38" s="57"/>
      <c r="H38" s="57"/>
      <c r="I38" s="57"/>
      <c r="J38" s="57"/>
      <c r="K38" s="57"/>
      <c r="L38" s="57">
        <f>SUM(J39:J45)</f>
        <v>175.59399999999999</v>
      </c>
      <c r="M38" s="58">
        <v>148.29</v>
      </c>
      <c r="N38" s="59"/>
      <c r="O38" s="73">
        <f>+ROUND(M38*N38,2)</f>
        <v>0</v>
      </c>
    </row>
    <row r="39" spans="1:15" s="8" customFormat="1" x14ac:dyDescent="0.3">
      <c r="A39" s="52">
        <v>9164</v>
      </c>
      <c r="B39" s="53"/>
      <c r="C39" s="72"/>
      <c r="D39" s="74" t="s">
        <v>127</v>
      </c>
      <c r="E39" s="63"/>
      <c r="F39" s="57">
        <v>1</v>
      </c>
      <c r="G39" s="57">
        <v>15.313000000000001</v>
      </c>
      <c r="H39" s="57"/>
      <c r="I39" s="57"/>
      <c r="J39" s="57">
        <f t="shared" ref="J39:J45" si="4">PRODUCT(F39:I39)</f>
        <v>15.313000000000001</v>
      </c>
      <c r="K39" s="57"/>
      <c r="L39" s="57"/>
      <c r="M39" s="58"/>
      <c r="N39" s="59"/>
      <c r="O39" s="73"/>
    </row>
    <row r="40" spans="1:15" s="8" customFormat="1" x14ac:dyDescent="0.3">
      <c r="A40" s="52">
        <v>9165</v>
      </c>
      <c r="B40" s="53"/>
      <c r="C40" s="72"/>
      <c r="D40" s="74" t="s">
        <v>128</v>
      </c>
      <c r="E40" s="63"/>
      <c r="F40" s="57">
        <v>1</v>
      </c>
      <c r="G40" s="57">
        <f>13.441+4.9</f>
        <v>18.341000000000001</v>
      </c>
      <c r="H40" s="57"/>
      <c r="I40" s="57"/>
      <c r="J40" s="57">
        <f t="shared" si="4"/>
        <v>18.341000000000001</v>
      </c>
      <c r="K40" s="57"/>
      <c r="L40" s="57"/>
      <c r="M40" s="58"/>
      <c r="N40" s="59"/>
      <c r="O40" s="73"/>
    </row>
    <row r="41" spans="1:15" s="8" customFormat="1" x14ac:dyDescent="0.3">
      <c r="A41" s="52">
        <v>9166</v>
      </c>
      <c r="B41" s="53"/>
      <c r="C41" s="72"/>
      <c r="D41" s="74" t="s">
        <v>129</v>
      </c>
      <c r="E41" s="63"/>
      <c r="F41" s="57">
        <v>1</v>
      </c>
      <c r="G41" s="57">
        <v>36.372999999999998</v>
      </c>
      <c r="H41" s="57"/>
      <c r="I41" s="57"/>
      <c r="J41" s="57">
        <f t="shared" si="4"/>
        <v>36.372999999999998</v>
      </c>
      <c r="K41" s="57"/>
      <c r="L41" s="57"/>
      <c r="M41" s="58"/>
      <c r="N41" s="59"/>
      <c r="O41" s="73"/>
    </row>
    <row r="42" spans="1:15" s="8" customFormat="1" x14ac:dyDescent="0.3">
      <c r="A42" s="52">
        <v>9167</v>
      </c>
      <c r="B42" s="53"/>
      <c r="C42" s="72"/>
      <c r="D42" s="74" t="s">
        <v>130</v>
      </c>
      <c r="E42" s="63"/>
      <c r="F42" s="57">
        <v>1</v>
      </c>
      <c r="G42" s="57">
        <v>36.377000000000002</v>
      </c>
      <c r="H42" s="57"/>
      <c r="I42" s="57"/>
      <c r="J42" s="57">
        <f t="shared" si="4"/>
        <v>36.377000000000002</v>
      </c>
      <c r="K42" s="57"/>
      <c r="L42" s="57"/>
      <c r="M42" s="58"/>
      <c r="N42" s="59"/>
      <c r="O42" s="73"/>
    </row>
    <row r="43" spans="1:15" s="8" customFormat="1" x14ac:dyDescent="0.3">
      <c r="A43" s="52">
        <v>9168</v>
      </c>
      <c r="B43" s="53"/>
      <c r="C43" s="72"/>
      <c r="D43" s="74" t="s">
        <v>131</v>
      </c>
      <c r="E43" s="63"/>
      <c r="F43" s="57">
        <v>1</v>
      </c>
      <c r="G43" s="57">
        <v>41.886000000000003</v>
      </c>
      <c r="H43" s="57"/>
      <c r="I43" s="57"/>
      <c r="J43" s="57">
        <f t="shared" si="4"/>
        <v>41.886000000000003</v>
      </c>
      <c r="K43" s="57"/>
      <c r="L43" s="57"/>
      <c r="M43" s="58"/>
      <c r="N43" s="59"/>
      <c r="O43" s="73"/>
    </row>
    <row r="44" spans="1:15" s="8" customFormat="1" x14ac:dyDescent="0.3">
      <c r="A44" s="52">
        <v>9169</v>
      </c>
      <c r="B44" s="53"/>
      <c r="C44" s="72"/>
      <c r="D44" s="74" t="s">
        <v>132</v>
      </c>
      <c r="E44" s="63"/>
      <c r="F44" s="57">
        <v>1</v>
      </c>
      <c r="G44" s="57">
        <v>8.7970000000000006</v>
      </c>
      <c r="H44" s="57"/>
      <c r="I44" s="57"/>
      <c r="J44" s="57">
        <f t="shared" si="4"/>
        <v>8.7970000000000006</v>
      </c>
      <c r="K44" s="57"/>
      <c r="L44" s="57"/>
      <c r="M44" s="58"/>
      <c r="N44" s="59"/>
      <c r="O44" s="73"/>
    </row>
    <row r="45" spans="1:15" s="8" customFormat="1" x14ac:dyDescent="0.3">
      <c r="A45" s="52">
        <v>9170</v>
      </c>
      <c r="B45" s="53"/>
      <c r="C45" s="72"/>
      <c r="D45" s="74" t="s">
        <v>133</v>
      </c>
      <c r="E45" s="63"/>
      <c r="F45" s="57">
        <v>1</v>
      </c>
      <c r="G45" s="57">
        <v>18.507000000000001</v>
      </c>
      <c r="H45" s="57"/>
      <c r="I45" s="57"/>
      <c r="J45" s="57">
        <f t="shared" si="4"/>
        <v>18.507000000000001</v>
      </c>
      <c r="K45" s="57"/>
      <c r="L45" s="57"/>
      <c r="M45" s="58"/>
      <c r="N45" s="59"/>
      <c r="O45" s="73"/>
    </row>
    <row r="46" spans="1:15" s="8" customFormat="1" ht="15.6" x14ac:dyDescent="0.3">
      <c r="A46" s="52">
        <v>9272</v>
      </c>
      <c r="B46" s="53" t="s">
        <v>21</v>
      </c>
      <c r="C46" s="54" t="s">
        <v>230</v>
      </c>
      <c r="D46" s="80" t="s">
        <v>231</v>
      </c>
      <c r="E46" s="69"/>
      <c r="F46" s="70"/>
      <c r="G46" s="70"/>
      <c r="H46" s="70"/>
      <c r="I46" s="70"/>
      <c r="J46" s="70"/>
      <c r="K46" s="70"/>
      <c r="L46" s="70"/>
      <c r="M46" s="66"/>
      <c r="N46" s="67"/>
      <c r="O46" s="67"/>
    </row>
    <row r="47" spans="1:15" s="8" customFormat="1" x14ac:dyDescent="0.3">
      <c r="A47" s="52">
        <v>9303</v>
      </c>
      <c r="B47" s="53" t="s">
        <v>21</v>
      </c>
      <c r="C47" s="54" t="s">
        <v>278</v>
      </c>
      <c r="D47" s="55" t="s">
        <v>55</v>
      </c>
      <c r="E47" s="63"/>
      <c r="F47" s="57"/>
      <c r="G47" s="57"/>
      <c r="H47" s="57"/>
      <c r="I47" s="57"/>
      <c r="J47" s="57"/>
      <c r="K47" s="57"/>
      <c r="L47" s="57"/>
      <c r="M47" s="66"/>
      <c r="N47" s="67"/>
      <c r="O47" s="67"/>
    </row>
    <row r="48" spans="1:15" s="8" customFormat="1" x14ac:dyDescent="0.3">
      <c r="A48" s="52">
        <v>9304</v>
      </c>
      <c r="B48" s="53" t="s">
        <v>21</v>
      </c>
      <c r="C48" s="54" t="s">
        <v>279</v>
      </c>
      <c r="D48" s="55" t="s">
        <v>57</v>
      </c>
      <c r="E48" s="56"/>
      <c r="F48" s="57"/>
      <c r="G48" s="57"/>
      <c r="H48" s="57"/>
      <c r="I48" s="57"/>
      <c r="J48" s="57"/>
      <c r="K48" s="57"/>
      <c r="L48" s="57"/>
      <c r="M48" s="58"/>
      <c r="N48" s="59"/>
      <c r="O48" s="73"/>
    </row>
    <row r="49" spans="1:15" s="8" customFormat="1" ht="273.75" customHeight="1" collapsed="1" x14ac:dyDescent="0.3">
      <c r="A49" s="52">
        <v>9316</v>
      </c>
      <c r="B49" s="53" t="s">
        <v>21</v>
      </c>
      <c r="C49" s="72" t="s">
        <v>292</v>
      </c>
      <c r="D49" s="75" t="s">
        <v>68</v>
      </c>
      <c r="E49" s="56" t="s">
        <v>36</v>
      </c>
      <c r="F49" s="57"/>
      <c r="G49" s="57"/>
      <c r="H49" s="57"/>
      <c r="I49" s="57"/>
      <c r="J49" s="57"/>
      <c r="K49" s="57"/>
      <c r="L49" s="57">
        <f>SUM(K50:K52)</f>
        <v>180.45100000000002</v>
      </c>
      <c r="M49" s="58">
        <v>180.45099999999999</v>
      </c>
      <c r="N49" s="59"/>
      <c r="O49" s="73">
        <f>+ROUND(M49*N49,2)</f>
        <v>0</v>
      </c>
    </row>
    <row r="50" spans="1:15" s="8" customFormat="1" x14ac:dyDescent="0.3">
      <c r="A50" s="52">
        <v>9317</v>
      </c>
      <c r="B50" s="53" t="s">
        <v>21</v>
      </c>
      <c r="C50" s="72"/>
      <c r="D50" s="76" t="s">
        <v>293</v>
      </c>
      <c r="E50" s="56"/>
      <c r="F50" s="57">
        <v>1</v>
      </c>
      <c r="G50" s="57">
        <v>11.787000000000001</v>
      </c>
      <c r="H50" s="57"/>
      <c r="I50" s="57">
        <v>3.6</v>
      </c>
      <c r="J50" s="57">
        <f t="shared" ref="J50:J52" si="5">PRODUCT(F50:I50)</f>
        <v>42.433200000000006</v>
      </c>
      <c r="K50" s="57">
        <f>+J50+J51</f>
        <v>80.488799999999998</v>
      </c>
      <c r="L50" s="57"/>
      <c r="M50" s="58"/>
      <c r="N50" s="59"/>
      <c r="O50" s="73"/>
    </row>
    <row r="51" spans="1:15" s="8" customFormat="1" x14ac:dyDescent="0.3">
      <c r="A51" s="52">
        <v>9318</v>
      </c>
      <c r="B51" s="53" t="s">
        <v>21</v>
      </c>
      <c r="C51" s="72"/>
      <c r="D51" s="76" t="s">
        <v>293</v>
      </c>
      <c r="E51" s="56"/>
      <c r="F51" s="57">
        <v>1</v>
      </c>
      <c r="G51" s="57">
        <v>10.571</v>
      </c>
      <c r="H51" s="57"/>
      <c r="I51" s="57">
        <v>3.6</v>
      </c>
      <c r="J51" s="57">
        <f t="shared" si="5"/>
        <v>38.055599999999998</v>
      </c>
      <c r="K51" s="57">
        <f>+J51+J52</f>
        <v>69.008899999999997</v>
      </c>
      <c r="L51" s="57"/>
      <c r="M51" s="58"/>
      <c r="N51" s="59"/>
      <c r="O51" s="73"/>
    </row>
    <row r="52" spans="1:15" s="8" customFormat="1" x14ac:dyDescent="0.3">
      <c r="A52" s="52">
        <v>9319</v>
      </c>
      <c r="B52" s="53" t="s">
        <v>21</v>
      </c>
      <c r="C52" s="72"/>
      <c r="D52" s="76" t="s">
        <v>294</v>
      </c>
      <c r="E52" s="56"/>
      <c r="F52" s="57">
        <v>1</v>
      </c>
      <c r="G52" s="57">
        <v>6.3170000000000002</v>
      </c>
      <c r="H52" s="57"/>
      <c r="I52" s="57">
        <v>4.9000000000000004</v>
      </c>
      <c r="J52" s="57">
        <f t="shared" si="5"/>
        <v>30.953300000000002</v>
      </c>
      <c r="K52" s="57">
        <f>+J52</f>
        <v>30.953300000000002</v>
      </c>
      <c r="L52" s="57"/>
      <c r="M52" s="58"/>
      <c r="N52" s="59"/>
      <c r="O52" s="73"/>
    </row>
    <row r="53" spans="1:15" s="8" customFormat="1" ht="230.4" collapsed="1" x14ac:dyDescent="0.3">
      <c r="A53" s="52">
        <v>9320</v>
      </c>
      <c r="B53" s="53" t="s">
        <v>21</v>
      </c>
      <c r="C53" s="72" t="s">
        <v>295</v>
      </c>
      <c r="D53" s="75" t="s">
        <v>296</v>
      </c>
      <c r="E53" s="56" t="s">
        <v>36</v>
      </c>
      <c r="F53" s="57"/>
      <c r="G53" s="57"/>
      <c r="H53" s="57"/>
      <c r="I53" s="57"/>
      <c r="J53" s="57"/>
      <c r="K53" s="57"/>
      <c r="L53" s="57">
        <f>SUM(K54:K61)</f>
        <v>138.33700000000002</v>
      </c>
      <c r="M53" s="58">
        <v>138.33700000000002</v>
      </c>
      <c r="N53" s="59"/>
      <c r="O53" s="73">
        <f>+ROUND(M53*N53,2)</f>
        <v>0</v>
      </c>
    </row>
    <row r="54" spans="1:15" s="8" customFormat="1" x14ac:dyDescent="0.3">
      <c r="A54" s="52">
        <v>9321</v>
      </c>
      <c r="B54" s="53" t="s">
        <v>21</v>
      </c>
      <c r="C54" s="72"/>
      <c r="D54" s="76" t="s">
        <v>297</v>
      </c>
      <c r="E54" s="56"/>
      <c r="F54" s="57">
        <v>7</v>
      </c>
      <c r="G54" s="57">
        <v>2.2000000000000002</v>
      </c>
      <c r="H54" s="57"/>
      <c r="I54" s="57">
        <v>3.5</v>
      </c>
      <c r="J54" s="57">
        <f t="shared" ref="J54:J65" si="6">PRODUCT(F54:I54)</f>
        <v>53.900000000000006</v>
      </c>
      <c r="K54" s="57">
        <f>+J54</f>
        <v>53.900000000000006</v>
      </c>
      <c r="L54" s="57"/>
      <c r="M54" s="58"/>
      <c r="N54" s="59"/>
      <c r="O54" s="73"/>
    </row>
    <row r="55" spans="1:15" s="8" customFormat="1" x14ac:dyDescent="0.3">
      <c r="A55" s="52">
        <v>9322</v>
      </c>
      <c r="B55" s="53" t="s">
        <v>21</v>
      </c>
      <c r="C55" s="72"/>
      <c r="D55" s="76" t="s">
        <v>298</v>
      </c>
      <c r="E55" s="56"/>
      <c r="F55" s="57">
        <v>1</v>
      </c>
      <c r="G55" s="57">
        <v>1.6</v>
      </c>
      <c r="H55" s="57"/>
      <c r="I55" s="57">
        <v>3.5</v>
      </c>
      <c r="J55" s="57">
        <f t="shared" si="6"/>
        <v>5.6000000000000005</v>
      </c>
      <c r="K55" s="57">
        <f t="shared" ref="K55:K58" si="7">+J55</f>
        <v>5.6000000000000005</v>
      </c>
      <c r="L55" s="57"/>
      <c r="M55" s="58"/>
      <c r="N55" s="59"/>
      <c r="O55" s="73"/>
    </row>
    <row r="56" spans="1:15" s="8" customFormat="1" x14ac:dyDescent="0.3">
      <c r="A56" s="52">
        <v>9323</v>
      </c>
      <c r="B56" s="53" t="s">
        <v>21</v>
      </c>
      <c r="C56" s="72"/>
      <c r="D56" s="76" t="s">
        <v>299</v>
      </c>
      <c r="E56" s="56"/>
      <c r="F56" s="57">
        <v>4</v>
      </c>
      <c r="G56" s="57">
        <v>2.7</v>
      </c>
      <c r="H56" s="57"/>
      <c r="I56" s="57">
        <v>3.5</v>
      </c>
      <c r="J56" s="57">
        <f t="shared" si="6"/>
        <v>37.800000000000004</v>
      </c>
      <c r="K56" s="57">
        <f t="shared" si="7"/>
        <v>37.800000000000004</v>
      </c>
      <c r="L56" s="57"/>
      <c r="M56" s="58"/>
      <c r="N56" s="59"/>
      <c r="O56" s="73"/>
    </row>
    <row r="57" spans="1:15" s="8" customFormat="1" x14ac:dyDescent="0.3">
      <c r="A57" s="52">
        <v>9324</v>
      </c>
      <c r="B57" s="53" t="s">
        <v>21</v>
      </c>
      <c r="C57" s="72"/>
      <c r="D57" s="76" t="s">
        <v>300</v>
      </c>
      <c r="E57" s="56"/>
      <c r="F57" s="57">
        <v>2</v>
      </c>
      <c r="G57" s="57">
        <v>1.3</v>
      </c>
      <c r="H57" s="57"/>
      <c r="I57" s="57">
        <v>3.5</v>
      </c>
      <c r="J57" s="57">
        <f t="shared" si="6"/>
        <v>9.1</v>
      </c>
      <c r="K57" s="57">
        <f t="shared" si="7"/>
        <v>9.1</v>
      </c>
      <c r="L57" s="57"/>
      <c r="M57" s="58"/>
      <c r="N57" s="59"/>
      <c r="O57" s="73"/>
    </row>
    <row r="58" spans="1:15" s="8" customFormat="1" x14ac:dyDescent="0.3">
      <c r="A58" s="52">
        <v>9325</v>
      </c>
      <c r="B58" s="53" t="s">
        <v>21</v>
      </c>
      <c r="C58" s="72"/>
      <c r="D58" s="76" t="s">
        <v>301</v>
      </c>
      <c r="E58" s="56"/>
      <c r="F58" s="57">
        <v>1</v>
      </c>
      <c r="G58" s="57">
        <v>1.75</v>
      </c>
      <c r="H58" s="57"/>
      <c r="I58" s="57">
        <v>3.5</v>
      </c>
      <c r="J58" s="57">
        <f t="shared" si="6"/>
        <v>6.125</v>
      </c>
      <c r="K58" s="57">
        <f t="shared" si="7"/>
        <v>6.125</v>
      </c>
      <c r="L58" s="57"/>
      <c r="M58" s="58"/>
      <c r="N58" s="59"/>
      <c r="O58" s="73"/>
    </row>
    <row r="59" spans="1:15" s="8" customFormat="1" x14ac:dyDescent="0.3">
      <c r="A59" s="52">
        <v>9326</v>
      </c>
      <c r="B59" s="53" t="s">
        <v>21</v>
      </c>
      <c r="C59" s="72"/>
      <c r="D59" s="76" t="s">
        <v>302</v>
      </c>
      <c r="E59" s="56"/>
      <c r="F59" s="57">
        <v>1</v>
      </c>
      <c r="G59" s="57">
        <v>2.4</v>
      </c>
      <c r="H59" s="57"/>
      <c r="I59" s="57">
        <v>4.1550000000000002</v>
      </c>
      <c r="J59" s="57">
        <f t="shared" si="6"/>
        <v>9.9719999999999995</v>
      </c>
      <c r="K59" s="57">
        <f>+J59+J60+J61</f>
        <v>25.812000000000001</v>
      </c>
      <c r="L59" s="57"/>
      <c r="M59" s="58"/>
      <c r="N59" s="59"/>
      <c r="O59" s="73"/>
    </row>
    <row r="60" spans="1:15" s="8" customFormat="1" x14ac:dyDescent="0.3">
      <c r="A60" s="52">
        <v>9327</v>
      </c>
      <c r="B60" s="53" t="s">
        <v>21</v>
      </c>
      <c r="C60" s="72"/>
      <c r="D60" s="76"/>
      <c r="E60" s="56"/>
      <c r="F60" s="57">
        <v>1</v>
      </c>
      <c r="G60" s="57">
        <v>2.4</v>
      </c>
      <c r="H60" s="57"/>
      <c r="I60" s="57">
        <v>3.2</v>
      </c>
      <c r="J60" s="57">
        <f t="shared" si="6"/>
        <v>7.68</v>
      </c>
      <c r="K60" s="57"/>
      <c r="L60" s="57"/>
      <c r="M60" s="58"/>
      <c r="N60" s="59"/>
      <c r="O60" s="73"/>
    </row>
    <row r="61" spans="1:15" s="8" customFormat="1" x14ac:dyDescent="0.3">
      <c r="A61" s="52">
        <v>9328</v>
      </c>
      <c r="B61" s="53" t="s">
        <v>21</v>
      </c>
      <c r="C61" s="72"/>
      <c r="D61" s="76"/>
      <c r="E61" s="56"/>
      <c r="F61" s="57">
        <v>2</v>
      </c>
      <c r="G61" s="57">
        <v>2.4</v>
      </c>
      <c r="H61" s="57"/>
      <c r="I61" s="57">
        <v>1.7</v>
      </c>
      <c r="J61" s="57">
        <f t="shared" si="6"/>
        <v>8.16</v>
      </c>
      <c r="K61" s="57"/>
      <c r="L61" s="57"/>
      <c r="M61" s="58"/>
      <c r="N61" s="59"/>
      <c r="O61" s="73"/>
    </row>
    <row r="62" spans="1:15" s="8" customFormat="1" ht="179.25" customHeight="1" collapsed="1" x14ac:dyDescent="0.3">
      <c r="A62" s="52">
        <v>9329</v>
      </c>
      <c r="B62" s="53" t="s">
        <v>21</v>
      </c>
      <c r="C62" s="72" t="s">
        <v>303</v>
      </c>
      <c r="D62" s="75" t="s">
        <v>304</v>
      </c>
      <c r="E62" s="56" t="s">
        <v>36</v>
      </c>
      <c r="F62" s="57"/>
      <c r="G62" s="57"/>
      <c r="H62" s="57"/>
      <c r="I62" s="57"/>
      <c r="J62" s="57"/>
      <c r="K62" s="57"/>
      <c r="L62" s="57">
        <f>SUM(J63:J65)</f>
        <v>257.63965999999999</v>
      </c>
      <c r="M62" s="58">
        <v>257.63965999999999</v>
      </c>
      <c r="N62" s="59"/>
      <c r="O62" s="73">
        <f>+ROUND(M62*N62,2)</f>
        <v>0</v>
      </c>
    </row>
    <row r="63" spans="1:15" s="8" customFormat="1" x14ac:dyDescent="0.3">
      <c r="A63" s="52">
        <v>9330</v>
      </c>
      <c r="B63" s="53" t="s">
        <v>21</v>
      </c>
      <c r="C63" s="72"/>
      <c r="D63" s="76" t="s">
        <v>305</v>
      </c>
      <c r="E63" s="63"/>
      <c r="F63" s="57">
        <v>1</v>
      </c>
      <c r="G63" s="57">
        <v>78.962999999999994</v>
      </c>
      <c r="H63" s="57"/>
      <c r="I63" s="57">
        <v>2.82</v>
      </c>
      <c r="J63" s="57">
        <f t="shared" si="6"/>
        <v>222.67565999999997</v>
      </c>
      <c r="K63" s="57"/>
      <c r="L63" s="57"/>
      <c r="M63" s="66"/>
      <c r="N63" s="67"/>
      <c r="O63" s="67"/>
    </row>
    <row r="64" spans="1:15" s="8" customFormat="1" x14ac:dyDescent="0.3">
      <c r="A64" s="52">
        <v>9331</v>
      </c>
      <c r="B64" s="53" t="s">
        <v>21</v>
      </c>
      <c r="C64" s="72"/>
      <c r="D64" s="76" t="s">
        <v>306</v>
      </c>
      <c r="E64" s="63"/>
      <c r="F64" s="57">
        <v>1</v>
      </c>
      <c r="G64" s="57">
        <v>12.901</v>
      </c>
      <c r="H64" s="57"/>
      <c r="I64" s="57">
        <v>1</v>
      </c>
      <c r="J64" s="57">
        <f t="shared" si="6"/>
        <v>12.901</v>
      </c>
      <c r="K64" s="57"/>
      <c r="L64" s="57"/>
      <c r="M64" s="66"/>
      <c r="N64" s="67"/>
      <c r="O64" s="67"/>
    </row>
    <row r="65" spans="1:15" s="8" customFormat="1" x14ac:dyDescent="0.3">
      <c r="A65" s="52">
        <v>9332</v>
      </c>
      <c r="B65" s="53" t="s">
        <v>21</v>
      </c>
      <c r="C65" s="72"/>
      <c r="D65" s="76" t="s">
        <v>307</v>
      </c>
      <c r="E65" s="63"/>
      <c r="F65" s="57">
        <v>1</v>
      </c>
      <c r="G65" s="57">
        <v>22.062999999999999</v>
      </c>
      <c r="H65" s="57"/>
      <c r="I65" s="57">
        <v>1</v>
      </c>
      <c r="J65" s="57">
        <f t="shared" si="6"/>
        <v>22.062999999999999</v>
      </c>
      <c r="K65" s="57"/>
      <c r="L65" s="57"/>
      <c r="M65" s="66"/>
      <c r="N65" s="67"/>
      <c r="O65" s="67"/>
    </row>
    <row r="66" spans="1:15" s="8" customFormat="1" ht="230.4" collapsed="1" x14ac:dyDescent="0.3">
      <c r="A66" s="52">
        <v>9333</v>
      </c>
      <c r="B66" s="53" t="s">
        <v>21</v>
      </c>
      <c r="C66" s="72" t="s">
        <v>308</v>
      </c>
      <c r="D66" s="75" t="s">
        <v>309</v>
      </c>
      <c r="E66" s="56" t="s">
        <v>36</v>
      </c>
      <c r="F66" s="57"/>
      <c r="G66" s="57"/>
      <c r="H66" s="57"/>
      <c r="I66" s="57"/>
      <c r="J66" s="57"/>
      <c r="K66" s="57"/>
      <c r="L66" s="57">
        <f>SUM(J67:J68)</f>
        <v>34.963999999999999</v>
      </c>
      <c r="M66" s="58">
        <v>34.963999999999999</v>
      </c>
      <c r="N66" s="59"/>
      <c r="O66" s="73">
        <f>+ROUND(M66*N66,2)</f>
        <v>0</v>
      </c>
    </row>
    <row r="67" spans="1:15" s="8" customFormat="1" x14ac:dyDescent="0.3">
      <c r="A67" s="52">
        <v>9334</v>
      </c>
      <c r="B67" s="53" t="s">
        <v>21</v>
      </c>
      <c r="C67" s="72"/>
      <c r="D67" s="76" t="s">
        <v>306</v>
      </c>
      <c r="E67" s="63"/>
      <c r="F67" s="57">
        <v>1</v>
      </c>
      <c r="G67" s="57">
        <v>12.901</v>
      </c>
      <c r="H67" s="57"/>
      <c r="I67" s="57">
        <v>1</v>
      </c>
      <c r="J67" s="57">
        <f t="shared" ref="J67:J68" si="8">PRODUCT(F67:I67)</f>
        <v>12.901</v>
      </c>
      <c r="K67" s="57"/>
      <c r="L67" s="57"/>
      <c r="M67" s="66"/>
      <c r="N67" s="67"/>
      <c r="O67" s="67"/>
    </row>
    <row r="68" spans="1:15" s="8" customFormat="1" x14ac:dyDescent="0.3">
      <c r="A68" s="52">
        <v>9335</v>
      </c>
      <c r="B68" s="53" t="s">
        <v>21</v>
      </c>
      <c r="C68" s="72"/>
      <c r="D68" s="76" t="s">
        <v>307</v>
      </c>
      <c r="E68" s="63"/>
      <c r="F68" s="57">
        <v>1</v>
      </c>
      <c r="G68" s="57">
        <v>22.062999999999999</v>
      </c>
      <c r="H68" s="57"/>
      <c r="I68" s="57">
        <v>1</v>
      </c>
      <c r="J68" s="57">
        <f t="shared" si="8"/>
        <v>22.062999999999999</v>
      </c>
      <c r="K68" s="57"/>
      <c r="L68" s="57"/>
      <c r="M68" s="66"/>
      <c r="N68" s="67"/>
      <c r="O68" s="67"/>
    </row>
    <row r="69" spans="1:15" s="8" customFormat="1" x14ac:dyDescent="0.3">
      <c r="A69" s="52">
        <v>9410</v>
      </c>
      <c r="B69" s="53" t="s">
        <v>21</v>
      </c>
      <c r="C69" s="54" t="s">
        <v>346</v>
      </c>
      <c r="D69" s="55" t="s">
        <v>70</v>
      </c>
      <c r="E69" s="63"/>
      <c r="F69" s="57"/>
      <c r="G69" s="57"/>
      <c r="H69" s="57"/>
      <c r="I69" s="57"/>
      <c r="J69" s="57"/>
      <c r="K69" s="57"/>
      <c r="L69" s="57"/>
      <c r="M69" s="66"/>
      <c r="N69" s="67"/>
      <c r="O69" s="67"/>
    </row>
    <row r="70" spans="1:15" s="8" customFormat="1" ht="129.6" x14ac:dyDescent="0.3">
      <c r="A70" s="52">
        <v>9422</v>
      </c>
      <c r="B70" s="53" t="s">
        <v>21</v>
      </c>
      <c r="C70" s="72" t="s">
        <v>352</v>
      </c>
      <c r="D70" s="75" t="s">
        <v>353</v>
      </c>
      <c r="E70" s="63"/>
      <c r="F70" s="57"/>
      <c r="G70" s="57"/>
      <c r="H70" s="57"/>
      <c r="I70" s="57"/>
      <c r="J70" s="57"/>
      <c r="K70" s="57"/>
      <c r="L70" s="57"/>
      <c r="M70" s="58"/>
      <c r="N70" s="59"/>
      <c r="O70" s="73"/>
    </row>
    <row r="71" spans="1:15" s="8" customFormat="1" x14ac:dyDescent="0.3">
      <c r="A71" s="52">
        <v>9423</v>
      </c>
      <c r="B71" s="53" t="s">
        <v>21</v>
      </c>
      <c r="C71" s="72" t="s">
        <v>354</v>
      </c>
      <c r="D71" s="75" t="s">
        <v>355</v>
      </c>
      <c r="E71" s="63" t="s">
        <v>89</v>
      </c>
      <c r="F71" s="57">
        <v>69</v>
      </c>
      <c r="G71" s="57"/>
      <c r="H71" s="57"/>
      <c r="I71" s="57"/>
      <c r="J71" s="57">
        <f t="shared" ref="J71:J72" si="9">PRODUCT(F71:I71)</f>
        <v>69</v>
      </c>
      <c r="K71" s="57"/>
      <c r="L71" s="57">
        <f>+J71</f>
        <v>69</v>
      </c>
      <c r="M71" s="58">
        <v>69</v>
      </c>
      <c r="N71" s="59"/>
      <c r="O71" s="73">
        <f>+ROUND(M71*N71,2)</f>
        <v>0</v>
      </c>
    </row>
    <row r="72" spans="1:15" s="8" customFormat="1" x14ac:dyDescent="0.3">
      <c r="A72" s="52">
        <v>9424</v>
      </c>
      <c r="B72" s="53" t="s">
        <v>21</v>
      </c>
      <c r="C72" s="72" t="s">
        <v>356</v>
      </c>
      <c r="D72" s="75" t="s">
        <v>357</v>
      </c>
      <c r="E72" s="63" t="s">
        <v>89</v>
      </c>
      <c r="F72" s="57">
        <v>41</v>
      </c>
      <c r="G72" s="57"/>
      <c r="H72" s="57"/>
      <c r="I72" s="57"/>
      <c r="J72" s="57">
        <f t="shared" si="9"/>
        <v>41</v>
      </c>
      <c r="K72" s="57"/>
      <c r="L72" s="57">
        <f>+J72</f>
        <v>41</v>
      </c>
      <c r="M72" s="58">
        <v>41</v>
      </c>
      <c r="N72" s="59"/>
      <c r="O72" s="73">
        <f>+ROUND(M72*N72,2)</f>
        <v>0</v>
      </c>
    </row>
    <row r="73" spans="1:15" s="8" customFormat="1" ht="86.4" collapsed="1" x14ac:dyDescent="0.3">
      <c r="A73" s="52">
        <v>9428</v>
      </c>
      <c r="B73" s="53" t="s">
        <v>21</v>
      </c>
      <c r="C73" s="72" t="s">
        <v>362</v>
      </c>
      <c r="D73" s="75" t="s">
        <v>363</v>
      </c>
      <c r="E73" s="63" t="s">
        <v>36</v>
      </c>
      <c r="F73" s="57"/>
      <c r="G73" s="57"/>
      <c r="H73" s="57"/>
      <c r="I73" s="57"/>
      <c r="J73" s="57"/>
      <c r="K73" s="57"/>
      <c r="L73" s="57">
        <f>SUM(J74:J76)</f>
        <v>72.712000000000003</v>
      </c>
      <c r="M73" s="58">
        <v>72.712000000000003</v>
      </c>
      <c r="N73" s="59"/>
      <c r="O73" s="73">
        <f>+ROUND(M73*N73,2)</f>
        <v>0</v>
      </c>
    </row>
    <row r="74" spans="1:15" s="8" customFormat="1" x14ac:dyDescent="0.3">
      <c r="A74" s="52">
        <v>9429</v>
      </c>
      <c r="B74" s="53" t="s">
        <v>21</v>
      </c>
      <c r="C74" s="54"/>
      <c r="D74" s="76" t="s">
        <v>364</v>
      </c>
      <c r="E74" s="63"/>
      <c r="F74" s="57">
        <v>1</v>
      </c>
      <c r="G74" s="57">
        <v>21.292999999999999</v>
      </c>
      <c r="H74" s="57"/>
      <c r="I74" s="57"/>
      <c r="J74" s="57">
        <f t="shared" ref="J74:J76" si="10">PRODUCT(F74:I74)</f>
        <v>21.292999999999999</v>
      </c>
      <c r="K74" s="57"/>
      <c r="L74" s="57"/>
      <c r="M74" s="66"/>
      <c r="N74" s="67"/>
      <c r="O74" s="67"/>
    </row>
    <row r="75" spans="1:15" s="8" customFormat="1" x14ac:dyDescent="0.3">
      <c r="A75" s="52">
        <v>9430</v>
      </c>
      <c r="B75" s="53" t="s">
        <v>21</v>
      </c>
      <c r="C75" s="54"/>
      <c r="D75" s="76" t="s">
        <v>365</v>
      </c>
      <c r="E75" s="63"/>
      <c r="F75" s="57">
        <v>1</v>
      </c>
      <c r="G75" s="57">
        <f>43.143-4.098</f>
        <v>39.045000000000002</v>
      </c>
      <c r="H75" s="57"/>
      <c r="I75" s="57"/>
      <c r="J75" s="57">
        <f t="shared" si="10"/>
        <v>39.045000000000002</v>
      </c>
      <c r="K75" s="57"/>
      <c r="L75" s="57"/>
      <c r="M75" s="66"/>
      <c r="N75" s="67"/>
      <c r="O75" s="67"/>
    </row>
    <row r="76" spans="1:15" s="8" customFormat="1" x14ac:dyDescent="0.3">
      <c r="A76" s="52">
        <v>9431</v>
      </c>
      <c r="B76" s="53" t="s">
        <v>21</v>
      </c>
      <c r="C76" s="54"/>
      <c r="D76" s="76" t="s">
        <v>366</v>
      </c>
      <c r="E76" s="63"/>
      <c r="F76" s="57">
        <v>1</v>
      </c>
      <c r="G76" s="57">
        <v>12.374000000000001</v>
      </c>
      <c r="H76" s="57"/>
      <c r="I76" s="57"/>
      <c r="J76" s="57">
        <f t="shared" si="10"/>
        <v>12.374000000000001</v>
      </c>
      <c r="K76" s="57"/>
      <c r="L76" s="57"/>
      <c r="M76" s="66"/>
      <c r="N76" s="67"/>
      <c r="O76" s="67"/>
    </row>
    <row r="77" spans="1:15" s="8" customFormat="1" ht="86.4" x14ac:dyDescent="0.3">
      <c r="A77" s="52">
        <v>9443</v>
      </c>
      <c r="B77" s="53" t="s">
        <v>21</v>
      </c>
      <c r="C77" s="72" t="s">
        <v>380</v>
      </c>
      <c r="D77" s="75" t="s">
        <v>381</v>
      </c>
      <c r="E77" s="63" t="s">
        <v>36</v>
      </c>
      <c r="F77" s="57"/>
      <c r="G77" s="57"/>
      <c r="H77" s="57"/>
      <c r="I77" s="57"/>
      <c r="J77" s="57"/>
      <c r="K77" s="57"/>
      <c r="L77" s="57">
        <f>SUM(J78:J79)</f>
        <v>110.126</v>
      </c>
      <c r="M77" s="58">
        <v>110.126</v>
      </c>
      <c r="N77" s="59"/>
      <c r="O77" s="73">
        <f>+ROUND(M77*N77,2)</f>
        <v>0</v>
      </c>
    </row>
    <row r="78" spans="1:15" s="8" customFormat="1" x14ac:dyDescent="0.3">
      <c r="A78" s="52">
        <v>9444</v>
      </c>
      <c r="B78" s="53" t="s">
        <v>21</v>
      </c>
      <c r="C78" s="54"/>
      <c r="D78" s="76" t="s">
        <v>293</v>
      </c>
      <c r="E78" s="63"/>
      <c r="F78" s="57">
        <v>1</v>
      </c>
      <c r="G78" s="57">
        <v>106.02800000000001</v>
      </c>
      <c r="H78" s="57"/>
      <c r="I78" s="57"/>
      <c r="J78" s="57">
        <f t="shared" ref="J78:J79" si="11">PRODUCT(F78:I78)</f>
        <v>106.02800000000001</v>
      </c>
      <c r="K78" s="57"/>
      <c r="L78" s="57"/>
      <c r="M78" s="66"/>
      <c r="N78" s="67"/>
      <c r="O78" s="67"/>
    </row>
    <row r="79" spans="1:15" s="8" customFormat="1" x14ac:dyDescent="0.3">
      <c r="A79" s="52">
        <v>9445</v>
      </c>
      <c r="B79" s="53"/>
      <c r="C79" s="54"/>
      <c r="D79" s="76" t="s">
        <v>373</v>
      </c>
      <c r="E79" s="56"/>
      <c r="F79" s="57">
        <v>1</v>
      </c>
      <c r="G79" s="57">
        <v>4.0979999999999999</v>
      </c>
      <c r="H79" s="57"/>
      <c r="I79" s="57"/>
      <c r="J79" s="57">
        <f t="shared" si="11"/>
        <v>4.0979999999999999</v>
      </c>
      <c r="K79" s="57"/>
      <c r="L79" s="57"/>
      <c r="M79" s="66"/>
      <c r="N79" s="67"/>
      <c r="O79" s="67"/>
    </row>
    <row r="80" spans="1:15" s="8" customFormat="1" x14ac:dyDescent="0.3">
      <c r="A80" s="52">
        <v>9505</v>
      </c>
      <c r="B80" s="53" t="s">
        <v>21</v>
      </c>
      <c r="C80" s="54" t="s">
        <v>429</v>
      </c>
      <c r="D80" s="68" t="s">
        <v>430</v>
      </c>
      <c r="E80" s="69"/>
      <c r="F80" s="70"/>
      <c r="G80" s="70"/>
      <c r="H80" s="70"/>
      <c r="I80" s="70"/>
      <c r="J80" s="70"/>
      <c r="K80" s="70"/>
      <c r="L80" s="70"/>
      <c r="M80" s="66"/>
      <c r="N80" s="67"/>
      <c r="O80" s="67"/>
    </row>
    <row r="81" spans="1:15" s="8" customFormat="1" x14ac:dyDescent="0.3">
      <c r="A81" s="52">
        <v>9544</v>
      </c>
      <c r="B81" s="53" t="s">
        <v>21</v>
      </c>
      <c r="C81" s="54" t="s">
        <v>450</v>
      </c>
      <c r="D81" s="55" t="s">
        <v>55</v>
      </c>
      <c r="E81" s="63"/>
      <c r="F81" s="57"/>
      <c r="G81" s="57"/>
      <c r="H81" s="57"/>
      <c r="I81" s="57"/>
      <c r="J81" s="57"/>
      <c r="K81" s="57"/>
      <c r="L81" s="57"/>
      <c r="M81" s="66"/>
      <c r="N81" s="67"/>
      <c r="O81" s="67"/>
    </row>
    <row r="82" spans="1:15" s="8" customFormat="1" x14ac:dyDescent="0.3">
      <c r="A82" s="52">
        <v>9545</v>
      </c>
      <c r="B82" s="53" t="s">
        <v>21</v>
      </c>
      <c r="C82" s="54" t="s">
        <v>451</v>
      </c>
      <c r="D82" s="55" t="s">
        <v>57</v>
      </c>
      <c r="E82" s="56"/>
      <c r="F82" s="57"/>
      <c r="G82" s="57"/>
      <c r="H82" s="57"/>
      <c r="I82" s="57"/>
      <c r="J82" s="57"/>
      <c r="K82" s="57"/>
      <c r="L82" s="57"/>
      <c r="M82" s="58"/>
      <c r="N82" s="59"/>
      <c r="O82" s="73"/>
    </row>
    <row r="83" spans="1:15" s="8" customFormat="1" ht="244.8" collapsed="1" x14ac:dyDescent="0.3">
      <c r="A83" s="52">
        <v>9557</v>
      </c>
      <c r="B83" s="53" t="s">
        <v>21</v>
      </c>
      <c r="C83" s="72" t="s">
        <v>461</v>
      </c>
      <c r="D83" s="75" t="s">
        <v>462</v>
      </c>
      <c r="E83" s="56" t="s">
        <v>36</v>
      </c>
      <c r="F83" s="57"/>
      <c r="G83" s="57"/>
      <c r="H83" s="57"/>
      <c r="I83" s="57"/>
      <c r="J83" s="57"/>
      <c r="K83" s="57">
        <f>SUM(J84:J84)</f>
        <v>35.050399999999996</v>
      </c>
      <c r="L83" s="57">
        <f>+K83</f>
        <v>35.050399999999996</v>
      </c>
      <c r="M83" s="58">
        <v>35.049999999999997</v>
      </c>
      <c r="N83" s="59"/>
      <c r="O83" s="73">
        <f>+ROUND(M83*N83,2)</f>
        <v>0</v>
      </c>
    </row>
    <row r="84" spans="1:15" s="8" customFormat="1" x14ac:dyDescent="0.3">
      <c r="A84" s="52">
        <v>9558</v>
      </c>
      <c r="B84" s="53"/>
      <c r="C84" s="72"/>
      <c r="D84" s="76" t="s">
        <v>463</v>
      </c>
      <c r="E84" s="56"/>
      <c r="F84" s="57">
        <v>1</v>
      </c>
      <c r="G84" s="57">
        <v>12.518000000000001</v>
      </c>
      <c r="H84" s="57"/>
      <c r="I84" s="57">
        <v>2.8</v>
      </c>
      <c r="J84" s="57">
        <f t="shared" ref="J84" si="12">PRODUCT(F84:I84)</f>
        <v>35.050399999999996</v>
      </c>
      <c r="K84" s="57"/>
      <c r="L84" s="57"/>
      <c r="M84" s="58"/>
      <c r="N84" s="59"/>
      <c r="O84" s="73"/>
    </row>
    <row r="85" spans="1:15" s="8" customFormat="1" x14ac:dyDescent="0.3">
      <c r="A85" s="52">
        <v>9592</v>
      </c>
      <c r="B85" s="53"/>
      <c r="C85" s="72"/>
      <c r="D85" s="76" t="s">
        <v>337</v>
      </c>
      <c r="E85" s="56"/>
      <c r="F85" s="57">
        <v>1</v>
      </c>
      <c r="G85" s="57" t="e">
        <f>+#REF!</f>
        <v>#REF!</v>
      </c>
      <c r="H85" s="57"/>
      <c r="I85" s="57" t="e">
        <f>+#REF!</f>
        <v>#REF!</v>
      </c>
      <c r="J85" s="57" t="e">
        <f t="shared" ref="J85:J86" si="13">PRODUCT(F85:I85)</f>
        <v>#REF!</v>
      </c>
      <c r="K85" s="57"/>
      <c r="L85" s="57"/>
      <c r="M85" s="58"/>
      <c r="N85" s="59"/>
      <c r="O85" s="73"/>
    </row>
    <row r="86" spans="1:15" s="8" customFormat="1" x14ac:dyDescent="0.3">
      <c r="A86" s="52">
        <v>9593</v>
      </c>
      <c r="B86" s="53"/>
      <c r="C86" s="72"/>
      <c r="D86" s="76" t="s">
        <v>466</v>
      </c>
      <c r="E86" s="56"/>
      <c r="F86" s="57">
        <v>1</v>
      </c>
      <c r="G86" s="57" t="e">
        <f>+#REF!</f>
        <v>#REF!</v>
      </c>
      <c r="H86" s="57"/>
      <c r="I86" s="57" t="e">
        <f>+#REF!</f>
        <v>#REF!</v>
      </c>
      <c r="J86" s="57" t="e">
        <f t="shared" si="13"/>
        <v>#REF!</v>
      </c>
      <c r="K86" s="57"/>
      <c r="L86" s="57"/>
      <c r="M86" s="58"/>
      <c r="N86" s="59"/>
      <c r="O86" s="73"/>
    </row>
    <row r="87" spans="1:15" s="8" customFormat="1" x14ac:dyDescent="0.3">
      <c r="A87" s="52">
        <v>9596</v>
      </c>
      <c r="B87" s="53" t="s">
        <v>21</v>
      </c>
      <c r="C87" s="54" t="s">
        <v>484</v>
      </c>
      <c r="D87" s="55" t="s">
        <v>70</v>
      </c>
      <c r="E87" s="63"/>
      <c r="F87" s="57"/>
      <c r="G87" s="57"/>
      <c r="H87" s="57"/>
      <c r="I87" s="57"/>
      <c r="J87" s="57"/>
      <c r="K87" s="57"/>
      <c r="L87" s="57"/>
      <c r="M87" s="66"/>
      <c r="N87" s="67"/>
      <c r="O87" s="67"/>
    </row>
    <row r="88" spans="1:15" s="8" customFormat="1" ht="86.4" collapsed="1" x14ac:dyDescent="0.3">
      <c r="A88" s="52">
        <v>9597</v>
      </c>
      <c r="B88" s="53" t="s">
        <v>21</v>
      </c>
      <c r="C88" s="72" t="s">
        <v>485</v>
      </c>
      <c r="D88" s="75" t="s">
        <v>363</v>
      </c>
      <c r="E88" s="63" t="s">
        <v>36</v>
      </c>
      <c r="F88" s="57"/>
      <c r="G88" s="57"/>
      <c r="H88" s="57"/>
      <c r="I88" s="57"/>
      <c r="J88" s="57"/>
      <c r="K88" s="57"/>
      <c r="L88" s="57">
        <f>SUM(J89:J91)</f>
        <v>316.87900000000002</v>
      </c>
      <c r="M88" s="58">
        <v>316.87900000000002</v>
      </c>
      <c r="N88" s="59"/>
      <c r="O88" s="73">
        <f>+ROUND(M88*N88,2)</f>
        <v>0</v>
      </c>
    </row>
    <row r="89" spans="1:15" s="8" customFormat="1" x14ac:dyDescent="0.3">
      <c r="A89" s="52">
        <v>9598</v>
      </c>
      <c r="B89" s="53"/>
      <c r="C89" s="54"/>
      <c r="D89" s="76" t="s">
        <v>486</v>
      </c>
      <c r="E89" s="63"/>
      <c r="F89" s="57">
        <v>1</v>
      </c>
      <c r="G89" s="57">
        <v>213.23400000000001</v>
      </c>
      <c r="H89" s="57"/>
      <c r="I89" s="57"/>
      <c r="J89" s="57">
        <f t="shared" ref="J89:J91" si="14">PRODUCT(F89:I89)</f>
        <v>213.23400000000001</v>
      </c>
      <c r="K89" s="57"/>
      <c r="L89" s="57"/>
      <c r="M89" s="66"/>
      <c r="N89" s="67"/>
      <c r="O89" s="67"/>
    </row>
    <row r="90" spans="1:15" s="8" customFormat="1" x14ac:dyDescent="0.3">
      <c r="A90" s="52">
        <v>9599</v>
      </c>
      <c r="B90" s="53"/>
      <c r="C90" s="54"/>
      <c r="D90" s="76" t="s">
        <v>487</v>
      </c>
      <c r="E90" s="63"/>
      <c r="F90" s="57">
        <v>1</v>
      </c>
      <c r="G90" s="57">
        <v>80.162999999999997</v>
      </c>
      <c r="H90" s="57"/>
      <c r="I90" s="57"/>
      <c r="J90" s="57">
        <f t="shared" si="14"/>
        <v>80.162999999999997</v>
      </c>
      <c r="K90" s="57"/>
      <c r="L90" s="57"/>
      <c r="M90" s="66"/>
      <c r="N90" s="67"/>
      <c r="O90" s="67"/>
    </row>
    <row r="91" spans="1:15" s="8" customFormat="1" x14ac:dyDescent="0.3">
      <c r="A91" s="52">
        <v>9600</v>
      </c>
      <c r="B91" s="53"/>
      <c r="C91" s="54"/>
      <c r="D91" s="76" t="s">
        <v>471</v>
      </c>
      <c r="E91" s="63"/>
      <c r="F91" s="57">
        <v>1</v>
      </c>
      <c r="G91" s="57">
        <v>23.481999999999999</v>
      </c>
      <c r="H91" s="57"/>
      <c r="I91" s="57"/>
      <c r="J91" s="57">
        <f t="shared" si="14"/>
        <v>23.481999999999999</v>
      </c>
      <c r="K91" s="57"/>
      <c r="L91" s="57"/>
      <c r="M91" s="66"/>
      <c r="N91" s="67"/>
      <c r="O91" s="67"/>
    </row>
    <row r="92" spans="1:15" s="8" customFormat="1" ht="86.4" collapsed="1" x14ac:dyDescent="0.3">
      <c r="A92" s="52">
        <v>9601</v>
      </c>
      <c r="B92" s="53" t="s">
        <v>21</v>
      </c>
      <c r="C92" s="72" t="s">
        <v>488</v>
      </c>
      <c r="D92" s="75" t="s">
        <v>489</v>
      </c>
      <c r="E92" s="63" t="s">
        <v>36</v>
      </c>
      <c r="F92" s="57"/>
      <c r="G92" s="57"/>
      <c r="H92" s="57"/>
      <c r="I92" s="57"/>
      <c r="J92" s="57"/>
      <c r="K92" s="57"/>
      <c r="L92" s="57">
        <f>SUM(J93:J93)</f>
        <v>4.867</v>
      </c>
      <c r="M92" s="58">
        <v>4.867</v>
      </c>
      <c r="N92" s="59"/>
      <c r="O92" s="73">
        <f>+ROUND(M92*N92,2)</f>
        <v>0</v>
      </c>
    </row>
    <row r="93" spans="1:15" s="8" customFormat="1" x14ac:dyDescent="0.3">
      <c r="A93" s="52">
        <v>9602</v>
      </c>
      <c r="B93" s="53"/>
      <c r="C93" s="54"/>
      <c r="D93" s="76" t="s">
        <v>478</v>
      </c>
      <c r="E93" s="63"/>
      <c r="F93" s="57">
        <v>4.867</v>
      </c>
      <c r="G93" s="57"/>
      <c r="H93" s="57"/>
      <c r="I93" s="57"/>
      <c r="J93" s="57">
        <f t="shared" ref="J93" si="15">PRODUCT(F93:I93)</f>
        <v>4.867</v>
      </c>
      <c r="K93" s="57"/>
      <c r="L93" s="57"/>
      <c r="M93" s="66"/>
      <c r="N93" s="67"/>
      <c r="O93" s="67"/>
    </row>
    <row r="94" spans="1:15" s="8" customFormat="1" ht="86.4" x14ac:dyDescent="0.3">
      <c r="A94" s="52">
        <v>9615</v>
      </c>
      <c r="B94" s="53"/>
      <c r="C94" s="72"/>
      <c r="D94" s="75" t="s">
        <v>381</v>
      </c>
      <c r="E94" s="63" t="s">
        <v>36</v>
      </c>
      <c r="F94" s="57"/>
      <c r="G94" s="57"/>
      <c r="H94" s="57"/>
      <c r="I94" s="57"/>
      <c r="J94" s="57"/>
      <c r="K94" s="57"/>
      <c r="L94" s="57">
        <f>SUM(J95)</f>
        <v>133.52699999999999</v>
      </c>
      <c r="M94" s="58">
        <v>133.52699999999999</v>
      </c>
      <c r="N94" s="59"/>
      <c r="O94" s="73">
        <f>+ROUND(M94*N94,2)</f>
        <v>0</v>
      </c>
    </row>
    <row r="95" spans="1:15" s="8" customFormat="1" ht="15.75" customHeight="1" x14ac:dyDescent="0.3">
      <c r="A95" s="52">
        <v>9616</v>
      </c>
      <c r="B95" s="53"/>
      <c r="C95" s="72"/>
      <c r="D95" s="74" t="s">
        <v>493</v>
      </c>
      <c r="E95" s="63"/>
      <c r="F95" s="57">
        <v>1</v>
      </c>
      <c r="G95" s="57">
        <v>133.52699999999999</v>
      </c>
      <c r="H95" s="57"/>
      <c r="I95" s="57"/>
      <c r="J95" s="57">
        <f t="shared" ref="J95" si="16">PRODUCT(F95:I95)</f>
        <v>133.52699999999999</v>
      </c>
      <c r="K95" s="57"/>
      <c r="L95" s="57"/>
      <c r="M95" s="66"/>
      <c r="N95" s="67"/>
      <c r="O95" s="67"/>
    </row>
    <row r="96" spans="1:15" s="8" customFormat="1" x14ac:dyDescent="0.3">
      <c r="A96" s="52">
        <v>9713</v>
      </c>
      <c r="B96" s="53" t="s">
        <v>21</v>
      </c>
      <c r="C96" s="54" t="s">
        <v>560</v>
      </c>
      <c r="D96" s="68" t="s">
        <v>561</v>
      </c>
      <c r="E96" s="69"/>
      <c r="F96" s="70"/>
      <c r="G96" s="70"/>
      <c r="H96" s="70"/>
      <c r="I96" s="70"/>
      <c r="J96" s="70"/>
      <c r="K96" s="70"/>
      <c r="L96" s="70"/>
      <c r="M96" s="66"/>
      <c r="N96" s="67"/>
      <c r="O96" s="67"/>
    </row>
    <row r="97" spans="1:15" s="8" customFormat="1" x14ac:dyDescent="0.3">
      <c r="A97" s="52">
        <v>9724</v>
      </c>
      <c r="B97" s="53" t="s">
        <v>21</v>
      </c>
      <c r="C97" s="54" t="s">
        <v>569</v>
      </c>
      <c r="D97" s="55" t="s">
        <v>55</v>
      </c>
      <c r="E97" s="63"/>
      <c r="F97" s="57"/>
      <c r="G97" s="57"/>
      <c r="H97" s="57"/>
      <c r="I97" s="57"/>
      <c r="J97" s="57"/>
      <c r="K97" s="57"/>
      <c r="L97" s="57"/>
      <c r="M97" s="66"/>
      <c r="N97" s="67"/>
      <c r="O97" s="67"/>
    </row>
    <row r="98" spans="1:15" s="8" customFormat="1" x14ac:dyDescent="0.3">
      <c r="A98" s="52">
        <v>9738</v>
      </c>
      <c r="B98" s="53" t="s">
        <v>21</v>
      </c>
      <c r="C98" s="54" t="s">
        <v>576</v>
      </c>
      <c r="D98" s="55" t="s">
        <v>70</v>
      </c>
      <c r="E98" s="63"/>
      <c r="F98" s="57"/>
      <c r="G98" s="57"/>
      <c r="H98" s="57"/>
      <c r="I98" s="57"/>
      <c r="J98" s="57"/>
      <c r="K98" s="57"/>
      <c r="L98" s="57"/>
      <c r="M98" s="66"/>
      <c r="N98" s="67"/>
      <c r="O98" s="67"/>
    </row>
    <row r="99" spans="1:15" s="8" customFormat="1" ht="86.4" collapsed="1" x14ac:dyDescent="0.3">
      <c r="A99" s="52">
        <v>9739</v>
      </c>
      <c r="B99" s="53" t="s">
        <v>21</v>
      </c>
      <c r="C99" s="72" t="s">
        <v>577</v>
      </c>
      <c r="D99" s="75" t="s">
        <v>578</v>
      </c>
      <c r="E99" s="63" t="s">
        <v>36</v>
      </c>
      <c r="F99" s="57"/>
      <c r="G99" s="57"/>
      <c r="H99" s="57"/>
      <c r="I99" s="57"/>
      <c r="J99" s="57"/>
      <c r="K99" s="57"/>
      <c r="L99" s="57">
        <f>SUM(J100:J100)</f>
        <v>17.914999999999999</v>
      </c>
      <c r="M99" s="58">
        <v>17.914999999999999</v>
      </c>
      <c r="N99" s="59"/>
      <c r="O99" s="73">
        <f>+ROUND(M99*N99,2)</f>
        <v>0</v>
      </c>
    </row>
    <row r="100" spans="1:15" s="8" customFormat="1" x14ac:dyDescent="0.3">
      <c r="A100" s="52">
        <v>9740</v>
      </c>
      <c r="B100" s="53"/>
      <c r="C100" s="54"/>
      <c r="D100" s="76" t="s">
        <v>565</v>
      </c>
      <c r="E100" s="63"/>
      <c r="F100" s="57">
        <v>1</v>
      </c>
      <c r="G100" s="57">
        <v>17.914999999999999</v>
      </c>
      <c r="H100" s="57"/>
      <c r="I100" s="57"/>
      <c r="J100" s="57">
        <f t="shared" ref="J100" si="17">PRODUCT(F100:I100)</f>
        <v>17.914999999999999</v>
      </c>
      <c r="K100" s="57"/>
      <c r="L100" s="57"/>
      <c r="M100" s="66"/>
      <c r="N100" s="67"/>
      <c r="O100" s="67"/>
    </row>
    <row r="101" spans="1:15" s="8" customFormat="1" x14ac:dyDescent="0.3">
      <c r="A101" s="52">
        <v>9759</v>
      </c>
      <c r="B101" s="53" t="s">
        <v>21</v>
      </c>
      <c r="C101" s="54" t="s">
        <v>592</v>
      </c>
      <c r="D101" s="68" t="s">
        <v>593</v>
      </c>
      <c r="E101" s="69"/>
      <c r="F101" s="70"/>
      <c r="G101" s="70"/>
      <c r="H101" s="70"/>
      <c r="I101" s="70"/>
      <c r="J101" s="70"/>
      <c r="K101" s="70"/>
      <c r="L101" s="70"/>
      <c r="M101" s="66"/>
      <c r="N101" s="67"/>
      <c r="O101" s="67"/>
    </row>
    <row r="102" spans="1:15" s="8" customFormat="1" x14ac:dyDescent="0.3">
      <c r="A102" s="52">
        <v>9816</v>
      </c>
      <c r="B102" s="53" t="s">
        <v>21</v>
      </c>
      <c r="C102" s="54" t="s">
        <v>636</v>
      </c>
      <c r="D102" s="55" t="s">
        <v>55</v>
      </c>
      <c r="E102" s="63"/>
      <c r="F102" s="57"/>
      <c r="G102" s="57"/>
      <c r="H102" s="57"/>
      <c r="I102" s="57"/>
      <c r="J102" s="57"/>
      <c r="K102" s="57"/>
      <c r="L102" s="57"/>
      <c r="M102" s="66"/>
      <c r="N102" s="67"/>
      <c r="O102" s="67"/>
    </row>
    <row r="103" spans="1:15" s="8" customFormat="1" x14ac:dyDescent="0.3">
      <c r="A103" s="52">
        <v>9817</v>
      </c>
      <c r="B103" s="53" t="s">
        <v>21</v>
      </c>
      <c r="C103" s="54" t="s">
        <v>637</v>
      </c>
      <c r="D103" s="55" t="s">
        <v>57</v>
      </c>
      <c r="E103" s="56"/>
      <c r="F103" s="57"/>
      <c r="G103" s="57"/>
      <c r="H103" s="57"/>
      <c r="I103" s="57"/>
      <c r="J103" s="57"/>
      <c r="K103" s="57"/>
      <c r="L103" s="57"/>
      <c r="M103" s="58"/>
      <c r="N103" s="59"/>
      <c r="O103" s="73"/>
    </row>
    <row r="104" spans="1:15" s="8" customFormat="1" ht="244.8" collapsed="1" x14ac:dyDescent="0.3">
      <c r="A104" s="52">
        <v>9827</v>
      </c>
      <c r="B104" s="53" t="s">
        <v>21</v>
      </c>
      <c r="C104" s="72" t="s">
        <v>642</v>
      </c>
      <c r="D104" s="75" t="s">
        <v>68</v>
      </c>
      <c r="E104" s="56" t="s">
        <v>36</v>
      </c>
      <c r="F104" s="57"/>
      <c r="G104" s="57"/>
      <c r="H104" s="57"/>
      <c r="I104" s="57"/>
      <c r="J104" s="57"/>
      <c r="K104" s="57"/>
      <c r="L104" s="57">
        <f>SUM(K105:K108)</f>
        <v>185.5341</v>
      </c>
      <c r="M104" s="58">
        <v>223.5324</v>
      </c>
      <c r="N104" s="59"/>
      <c r="O104" s="73">
        <f>+ROUND(M104*N104,2)</f>
        <v>0</v>
      </c>
    </row>
    <row r="105" spans="1:15" s="8" customFormat="1" x14ac:dyDescent="0.3">
      <c r="A105" s="52">
        <v>9828</v>
      </c>
      <c r="B105" s="53"/>
      <c r="C105" s="72"/>
      <c r="D105" s="74" t="s">
        <v>613</v>
      </c>
      <c r="E105" s="56"/>
      <c r="F105" s="57">
        <v>1</v>
      </c>
      <c r="G105" s="57">
        <v>43.332000000000001</v>
      </c>
      <c r="H105" s="57"/>
      <c r="I105" s="57">
        <v>3.45</v>
      </c>
      <c r="J105" s="57"/>
      <c r="K105" s="57">
        <f>PRODUCT(F105:I105)</f>
        <v>149.49540000000002</v>
      </c>
      <c r="L105" s="57"/>
      <c r="M105" s="58"/>
      <c r="N105" s="59"/>
      <c r="O105" s="73"/>
    </row>
    <row r="106" spans="1:15" s="8" customFormat="1" x14ac:dyDescent="0.3">
      <c r="A106" s="52">
        <v>9829</v>
      </c>
      <c r="B106" s="53"/>
      <c r="C106" s="72"/>
      <c r="D106" s="74" t="s">
        <v>607</v>
      </c>
      <c r="E106" s="56"/>
      <c r="F106" s="57">
        <v>1</v>
      </c>
      <c r="G106" s="57">
        <v>2.1240000000000001</v>
      </c>
      <c r="H106" s="57"/>
      <c r="I106" s="57">
        <v>3.45</v>
      </c>
      <c r="J106" s="57"/>
      <c r="K106" s="57">
        <f>PRODUCT(F106:I106)</f>
        <v>7.3278000000000008</v>
      </c>
      <c r="L106" s="57"/>
      <c r="M106" s="58"/>
      <c r="N106" s="59"/>
      <c r="O106" s="73"/>
    </row>
    <row r="107" spans="1:15" s="8" customFormat="1" x14ac:dyDescent="0.3">
      <c r="A107" s="52">
        <v>9830</v>
      </c>
      <c r="B107" s="53"/>
      <c r="C107" s="72"/>
      <c r="D107" s="74" t="s">
        <v>643</v>
      </c>
      <c r="E107" s="56"/>
      <c r="F107" s="57">
        <v>1</v>
      </c>
      <c r="G107" s="57">
        <v>2.8260000000000001</v>
      </c>
      <c r="H107" s="57"/>
      <c r="I107" s="57">
        <v>3.45</v>
      </c>
      <c r="J107" s="57"/>
      <c r="K107" s="57">
        <f>PRODUCT(F107:I107)</f>
        <v>9.7497000000000007</v>
      </c>
      <c r="L107" s="57"/>
      <c r="M107" s="58"/>
      <c r="N107" s="59"/>
      <c r="O107" s="73"/>
    </row>
    <row r="108" spans="1:15" s="8" customFormat="1" x14ac:dyDescent="0.3">
      <c r="A108" s="52">
        <v>9831</v>
      </c>
      <c r="B108" s="53"/>
      <c r="C108" s="72"/>
      <c r="D108" s="76" t="s">
        <v>644</v>
      </c>
      <c r="E108" s="56"/>
      <c r="F108" s="57">
        <v>1</v>
      </c>
      <c r="G108" s="57">
        <v>5.4960000000000004</v>
      </c>
      <c r="H108" s="57"/>
      <c r="I108" s="57">
        <v>3.45</v>
      </c>
      <c r="J108" s="57"/>
      <c r="K108" s="57">
        <f>PRODUCT(F108:I108)</f>
        <v>18.961200000000002</v>
      </c>
      <c r="L108" s="57"/>
      <c r="M108" s="58"/>
      <c r="N108" s="59"/>
      <c r="O108" s="73"/>
    </row>
    <row r="109" spans="1:15" s="8" customFormat="1" x14ac:dyDescent="0.3">
      <c r="A109" s="52">
        <v>9759</v>
      </c>
      <c r="B109" s="53" t="s">
        <v>21</v>
      </c>
      <c r="C109" s="54" t="s">
        <v>592</v>
      </c>
      <c r="D109" s="68" t="s">
        <v>593</v>
      </c>
      <c r="E109" s="69"/>
      <c r="F109" s="70"/>
      <c r="G109" s="70"/>
      <c r="H109" s="70"/>
      <c r="I109" s="70"/>
      <c r="J109" s="70"/>
      <c r="K109" s="70"/>
      <c r="L109" s="70"/>
      <c r="M109" s="66"/>
      <c r="N109" s="67"/>
      <c r="O109" s="67"/>
    </row>
    <row r="110" spans="1:15" s="8" customFormat="1" x14ac:dyDescent="0.3">
      <c r="A110" s="52">
        <v>9816</v>
      </c>
      <c r="B110" s="53" t="s">
        <v>21</v>
      </c>
      <c r="C110" s="54" t="s">
        <v>636</v>
      </c>
      <c r="D110" s="55" t="s">
        <v>55</v>
      </c>
      <c r="E110" s="63"/>
      <c r="F110" s="57"/>
      <c r="G110" s="57"/>
      <c r="H110" s="57"/>
      <c r="I110" s="57"/>
      <c r="J110" s="57"/>
      <c r="K110" s="57"/>
      <c r="L110" s="57"/>
      <c r="M110" s="66"/>
      <c r="N110" s="67"/>
      <c r="O110" s="67"/>
    </row>
    <row r="111" spans="1:15" s="8" customFormat="1" x14ac:dyDescent="0.3">
      <c r="A111" s="52">
        <v>9882</v>
      </c>
      <c r="B111" s="53" t="s">
        <v>21</v>
      </c>
      <c r="C111" s="54" t="s">
        <v>674</v>
      </c>
      <c r="D111" s="55" t="s">
        <v>70</v>
      </c>
      <c r="E111" s="63"/>
      <c r="F111" s="57"/>
      <c r="G111" s="57"/>
      <c r="H111" s="57"/>
      <c r="I111" s="57"/>
      <c r="J111" s="57"/>
      <c r="K111" s="57"/>
      <c r="L111" s="57"/>
      <c r="M111" s="66"/>
      <c r="N111" s="67"/>
      <c r="O111" s="67"/>
    </row>
    <row r="112" spans="1:15" s="8" customFormat="1" ht="158.4" x14ac:dyDescent="0.3">
      <c r="A112" s="52">
        <v>9903</v>
      </c>
      <c r="B112" s="53"/>
      <c r="C112" s="54"/>
      <c r="D112" s="75" t="s">
        <v>72</v>
      </c>
      <c r="E112" s="63" t="s">
        <v>36</v>
      </c>
      <c r="F112" s="57"/>
      <c r="G112" s="57"/>
      <c r="H112" s="57"/>
      <c r="I112" s="57"/>
      <c r="J112" s="57"/>
      <c r="K112" s="57"/>
      <c r="L112" s="57">
        <f>SUM(J113:J120)</f>
        <v>137.595</v>
      </c>
      <c r="M112" s="58">
        <v>137.595</v>
      </c>
      <c r="N112" s="59"/>
      <c r="O112" s="73">
        <f>+ROUND(M112*N112,2)</f>
        <v>0</v>
      </c>
    </row>
    <row r="113" spans="1:15" s="8" customFormat="1" x14ac:dyDescent="0.3">
      <c r="A113" s="52">
        <v>9904</v>
      </c>
      <c r="B113" s="53"/>
      <c r="C113" s="54"/>
      <c r="D113" s="74" t="s">
        <v>614</v>
      </c>
      <c r="E113" s="63"/>
      <c r="F113" s="57">
        <v>1</v>
      </c>
      <c r="G113" s="57">
        <v>26.123000000000001</v>
      </c>
      <c r="H113" s="57"/>
      <c r="I113" s="57"/>
      <c r="J113" s="57">
        <f t="shared" ref="J113:J120" si="18">PRODUCT(F113:I113)</f>
        <v>26.123000000000001</v>
      </c>
      <c r="K113" s="57"/>
      <c r="L113" s="57"/>
      <c r="M113" s="66"/>
      <c r="N113" s="67"/>
      <c r="O113" s="67"/>
    </row>
    <row r="114" spans="1:15" s="8" customFormat="1" x14ac:dyDescent="0.3">
      <c r="A114" s="52">
        <v>9905</v>
      </c>
      <c r="B114" s="53"/>
      <c r="C114" s="54"/>
      <c r="D114" s="74" t="s">
        <v>615</v>
      </c>
      <c r="E114" s="63"/>
      <c r="F114" s="57">
        <v>1</v>
      </c>
      <c r="G114" s="57">
        <v>30.6</v>
      </c>
      <c r="H114" s="57"/>
      <c r="I114" s="57"/>
      <c r="J114" s="57">
        <f t="shared" si="18"/>
        <v>30.6</v>
      </c>
      <c r="K114" s="57"/>
      <c r="L114" s="57"/>
      <c r="M114" s="66"/>
      <c r="N114" s="67"/>
      <c r="O114" s="67"/>
    </row>
    <row r="115" spans="1:15" s="8" customFormat="1" x14ac:dyDescent="0.3">
      <c r="A115" s="52">
        <v>9906</v>
      </c>
      <c r="B115" s="53"/>
      <c r="C115" s="54"/>
      <c r="D115" s="74" t="s">
        <v>616</v>
      </c>
      <c r="E115" s="63"/>
      <c r="F115" s="57">
        <v>1</v>
      </c>
      <c r="G115" s="57">
        <v>21.954999999999998</v>
      </c>
      <c r="H115" s="57"/>
      <c r="I115" s="57"/>
      <c r="J115" s="57">
        <f t="shared" si="18"/>
        <v>21.954999999999998</v>
      </c>
      <c r="K115" s="57"/>
      <c r="L115" s="57"/>
      <c r="M115" s="66"/>
      <c r="N115" s="67"/>
      <c r="O115" s="67"/>
    </row>
    <row r="116" spans="1:15" s="8" customFormat="1" x14ac:dyDescent="0.3">
      <c r="A116" s="52">
        <v>9907</v>
      </c>
      <c r="B116" s="53"/>
      <c r="C116" s="54"/>
      <c r="D116" s="74" t="s">
        <v>618</v>
      </c>
      <c r="E116" s="63"/>
      <c r="F116" s="57">
        <v>1</v>
      </c>
      <c r="G116" s="57">
        <v>10.736000000000001</v>
      </c>
      <c r="H116" s="57"/>
      <c r="I116" s="57"/>
      <c r="J116" s="57">
        <f t="shared" si="18"/>
        <v>10.736000000000001</v>
      </c>
      <c r="K116" s="57"/>
      <c r="L116" s="57"/>
      <c r="M116" s="66"/>
      <c r="N116" s="67"/>
      <c r="O116" s="67"/>
    </row>
    <row r="117" spans="1:15" s="8" customFormat="1" x14ac:dyDescent="0.3">
      <c r="A117" s="52">
        <v>9908</v>
      </c>
      <c r="B117" s="53"/>
      <c r="C117" s="54"/>
      <c r="D117" s="74" t="s">
        <v>619</v>
      </c>
      <c r="E117" s="63"/>
      <c r="F117" s="57">
        <v>1</v>
      </c>
      <c r="G117" s="57">
        <v>23.484000000000002</v>
      </c>
      <c r="H117" s="57"/>
      <c r="I117" s="57"/>
      <c r="J117" s="57">
        <f t="shared" si="18"/>
        <v>23.484000000000002</v>
      </c>
      <c r="K117" s="57"/>
      <c r="L117" s="57"/>
      <c r="M117" s="66"/>
      <c r="N117" s="67"/>
      <c r="O117" s="67"/>
    </row>
    <row r="118" spans="1:15" s="8" customFormat="1" x14ac:dyDescent="0.3">
      <c r="A118" s="52">
        <v>9909</v>
      </c>
      <c r="B118" s="53"/>
      <c r="C118" s="54"/>
      <c r="D118" s="74" t="s">
        <v>620</v>
      </c>
      <c r="E118" s="63"/>
      <c r="F118" s="57">
        <v>1</v>
      </c>
      <c r="G118" s="57">
        <v>12.727</v>
      </c>
      <c r="H118" s="57"/>
      <c r="I118" s="57"/>
      <c r="J118" s="57">
        <f t="shared" si="18"/>
        <v>12.727</v>
      </c>
      <c r="K118" s="57"/>
      <c r="L118" s="57"/>
      <c r="M118" s="66"/>
      <c r="N118" s="67"/>
      <c r="O118" s="67"/>
    </row>
    <row r="119" spans="1:15" s="8" customFormat="1" x14ac:dyDescent="0.3">
      <c r="A119" s="52">
        <v>9910</v>
      </c>
      <c r="B119" s="53"/>
      <c r="C119" s="54"/>
      <c r="D119" s="74" t="s">
        <v>617</v>
      </c>
      <c r="E119" s="63"/>
      <c r="F119" s="57">
        <v>1</v>
      </c>
      <c r="G119" s="57">
        <v>7.0039999999999996</v>
      </c>
      <c r="H119" s="57"/>
      <c r="I119" s="57"/>
      <c r="J119" s="57">
        <f t="shared" si="18"/>
        <v>7.0039999999999996</v>
      </c>
      <c r="K119" s="57"/>
      <c r="L119" s="57"/>
      <c r="M119" s="66"/>
      <c r="N119" s="67"/>
      <c r="O119" s="67"/>
    </row>
    <row r="120" spans="1:15" s="8" customFormat="1" x14ac:dyDescent="0.3">
      <c r="A120" s="52">
        <v>9911</v>
      </c>
      <c r="B120" s="53"/>
      <c r="C120" s="54"/>
      <c r="D120" s="74" t="s">
        <v>622</v>
      </c>
      <c r="E120" s="63"/>
      <c r="F120" s="57">
        <v>1</v>
      </c>
      <c r="G120" s="57">
        <v>4.9660000000000002</v>
      </c>
      <c r="H120" s="57"/>
      <c r="I120" s="57"/>
      <c r="J120" s="57">
        <f t="shared" si="18"/>
        <v>4.9660000000000002</v>
      </c>
      <c r="K120" s="57"/>
      <c r="L120" s="57"/>
      <c r="M120" s="66"/>
      <c r="N120" s="67"/>
      <c r="O120" s="67"/>
    </row>
    <row r="121" spans="1:15" s="8" customFormat="1" ht="86.4" x14ac:dyDescent="0.3">
      <c r="A121" s="52">
        <v>9912</v>
      </c>
      <c r="B121" s="53"/>
      <c r="C121" s="54"/>
      <c r="D121" s="75" t="s">
        <v>381</v>
      </c>
      <c r="E121" s="63" t="s">
        <v>36</v>
      </c>
      <c r="F121" s="57"/>
      <c r="G121" s="57"/>
      <c r="H121" s="57"/>
      <c r="I121" s="57"/>
      <c r="J121" s="57"/>
      <c r="K121" s="57"/>
      <c r="L121" s="57">
        <f>SUM(J122)</f>
        <v>3.7930000000000001</v>
      </c>
      <c r="M121" s="58">
        <v>3.7930000000000001</v>
      </c>
      <c r="N121" s="59"/>
      <c r="O121" s="73">
        <f>+ROUND(M121*N121,2)</f>
        <v>0</v>
      </c>
    </row>
    <row r="122" spans="1:15" s="8" customFormat="1" x14ac:dyDescent="0.3">
      <c r="A122" s="52">
        <v>9913</v>
      </c>
      <c r="B122" s="53"/>
      <c r="C122" s="54"/>
      <c r="D122" s="74" t="s">
        <v>606</v>
      </c>
      <c r="E122" s="63"/>
      <c r="F122" s="57">
        <v>1</v>
      </c>
      <c r="G122" s="57">
        <v>3.7930000000000001</v>
      </c>
      <c r="H122" s="57"/>
      <c r="I122" s="57"/>
      <c r="J122" s="57">
        <f t="shared" ref="J122" si="19">PRODUCT(F122:I122)</f>
        <v>3.7930000000000001</v>
      </c>
      <c r="K122" s="57"/>
      <c r="L122" s="57"/>
      <c r="M122" s="66"/>
      <c r="N122" s="67"/>
      <c r="O122" s="67"/>
    </row>
    <row r="123" spans="1:15" s="8" customFormat="1" x14ac:dyDescent="0.3">
      <c r="A123" s="52">
        <v>10069</v>
      </c>
      <c r="B123" s="53" t="s">
        <v>21</v>
      </c>
      <c r="C123" s="54" t="s">
        <v>772</v>
      </c>
      <c r="D123" s="68" t="s">
        <v>773</v>
      </c>
      <c r="E123" s="69"/>
      <c r="F123" s="85"/>
      <c r="G123" s="70"/>
      <c r="H123" s="70"/>
      <c r="I123" s="70"/>
      <c r="J123" s="70"/>
      <c r="K123" s="70"/>
      <c r="L123" s="70"/>
      <c r="M123" s="66"/>
      <c r="N123" s="67"/>
      <c r="O123" s="67"/>
    </row>
    <row r="124" spans="1:15" s="8" customFormat="1" x14ac:dyDescent="0.3">
      <c r="A124" s="52">
        <v>10131</v>
      </c>
      <c r="B124" s="53" t="s">
        <v>21</v>
      </c>
      <c r="C124" s="54" t="s">
        <v>817</v>
      </c>
      <c r="D124" s="55" t="s">
        <v>55</v>
      </c>
      <c r="E124" s="56"/>
      <c r="F124" s="57"/>
      <c r="G124" s="57"/>
      <c r="H124" s="57"/>
      <c r="I124" s="57"/>
      <c r="J124" s="57"/>
      <c r="K124" s="57"/>
      <c r="L124" s="57"/>
      <c r="M124" s="58"/>
      <c r="N124" s="59"/>
      <c r="O124" s="59"/>
    </row>
    <row r="125" spans="1:15" s="8" customFormat="1" x14ac:dyDescent="0.3">
      <c r="A125" s="52">
        <v>10132</v>
      </c>
      <c r="B125" s="53" t="s">
        <v>21</v>
      </c>
      <c r="C125" s="72" t="s">
        <v>818</v>
      </c>
      <c r="D125" s="55" t="s">
        <v>57</v>
      </c>
      <c r="E125" s="56"/>
      <c r="F125" s="57"/>
      <c r="G125" s="57"/>
      <c r="H125" s="57"/>
      <c r="I125" s="57"/>
      <c r="J125" s="57"/>
      <c r="K125" s="57"/>
      <c r="L125" s="57"/>
      <c r="M125" s="58"/>
      <c r="N125" s="59"/>
      <c r="O125" s="59"/>
    </row>
    <row r="126" spans="1:15" s="8" customFormat="1" ht="244.8" x14ac:dyDescent="0.3">
      <c r="A126" s="52">
        <v>10133</v>
      </c>
      <c r="B126" s="53"/>
      <c r="C126" s="72"/>
      <c r="D126" s="75" t="s">
        <v>68</v>
      </c>
      <c r="E126" s="56" t="s">
        <v>36</v>
      </c>
      <c r="F126" s="57"/>
      <c r="G126" s="57"/>
      <c r="H126" s="57"/>
      <c r="I126" s="57"/>
      <c r="J126" s="57"/>
      <c r="K126" s="57"/>
      <c r="L126" s="57">
        <f>SUM(K127:K129)</f>
        <v>81.899999999999991</v>
      </c>
      <c r="M126" s="58">
        <v>81.900000000000006</v>
      </c>
      <c r="N126" s="59"/>
      <c r="O126" s="73">
        <f>+ROUND(M126*N126,2)</f>
        <v>0</v>
      </c>
    </row>
    <row r="127" spans="1:15" s="8" customFormat="1" x14ac:dyDescent="0.3">
      <c r="A127" s="52">
        <v>10134</v>
      </c>
      <c r="B127" s="53"/>
      <c r="C127" s="72"/>
      <c r="D127" s="76" t="s">
        <v>819</v>
      </c>
      <c r="E127" s="56"/>
      <c r="F127" s="57">
        <v>1</v>
      </c>
      <c r="G127" s="57">
        <f>6.45+2.65</f>
        <v>9.1</v>
      </c>
      <c r="H127" s="57"/>
      <c r="I127" s="57">
        <v>3</v>
      </c>
      <c r="J127" s="57"/>
      <c r="K127" s="57">
        <f>PRODUCT(F127:I127)</f>
        <v>27.299999999999997</v>
      </c>
      <c r="L127" s="57"/>
      <c r="M127" s="58"/>
      <c r="N127" s="59"/>
      <c r="O127" s="73"/>
    </row>
    <row r="128" spans="1:15" s="8" customFormat="1" x14ac:dyDescent="0.3">
      <c r="A128" s="52">
        <v>10135</v>
      </c>
      <c r="B128" s="53"/>
      <c r="C128" s="72"/>
      <c r="D128" s="76" t="s">
        <v>820</v>
      </c>
      <c r="E128" s="56"/>
      <c r="F128" s="57">
        <v>1</v>
      </c>
      <c r="G128" s="57">
        <f t="shared" ref="G128:G129" si="20">6.45+2.65</f>
        <v>9.1</v>
      </c>
      <c r="H128" s="57"/>
      <c r="I128" s="57">
        <v>3</v>
      </c>
      <c r="J128" s="57"/>
      <c r="K128" s="57">
        <f t="shared" ref="K128:K129" si="21">PRODUCT(F128:I128)</f>
        <v>27.299999999999997</v>
      </c>
      <c r="L128" s="57"/>
      <c r="M128" s="58"/>
      <c r="N128" s="59"/>
      <c r="O128" s="73"/>
    </row>
    <row r="129" spans="1:15" s="8" customFormat="1" x14ac:dyDescent="0.3">
      <c r="A129" s="52">
        <v>10136</v>
      </c>
      <c r="B129" s="53"/>
      <c r="C129" s="72"/>
      <c r="D129" s="76" t="s">
        <v>821</v>
      </c>
      <c r="E129" s="56"/>
      <c r="F129" s="57">
        <v>1</v>
      </c>
      <c r="G129" s="57">
        <f t="shared" si="20"/>
        <v>9.1</v>
      </c>
      <c r="H129" s="57"/>
      <c r="I129" s="57">
        <v>3</v>
      </c>
      <c r="J129" s="57"/>
      <c r="K129" s="57">
        <f t="shared" si="21"/>
        <v>27.299999999999997</v>
      </c>
      <c r="L129" s="57"/>
      <c r="M129" s="58"/>
      <c r="N129" s="59"/>
      <c r="O129" s="73"/>
    </row>
    <row r="130" spans="1:15" s="8" customFormat="1" x14ac:dyDescent="0.3">
      <c r="A130" s="52">
        <v>10203</v>
      </c>
      <c r="B130" s="53" t="s">
        <v>21</v>
      </c>
      <c r="C130" s="54" t="s">
        <v>854</v>
      </c>
      <c r="D130" s="55" t="s">
        <v>70</v>
      </c>
      <c r="E130" s="63"/>
      <c r="F130" s="57"/>
      <c r="G130" s="57"/>
      <c r="H130" s="57"/>
      <c r="I130" s="57"/>
      <c r="J130" s="57"/>
      <c r="K130" s="57"/>
      <c r="L130" s="57"/>
      <c r="M130" s="66"/>
      <c r="N130" s="67"/>
      <c r="O130" s="67"/>
    </row>
    <row r="131" spans="1:15" s="8" customFormat="1" ht="86.4" collapsed="1" x14ac:dyDescent="0.3">
      <c r="A131" s="52">
        <v>10206</v>
      </c>
      <c r="B131" s="53" t="s">
        <v>21</v>
      </c>
      <c r="C131" s="72" t="s">
        <v>857</v>
      </c>
      <c r="D131" s="75" t="s">
        <v>363</v>
      </c>
      <c r="E131" s="63" t="s">
        <v>36</v>
      </c>
      <c r="F131" s="57"/>
      <c r="G131" s="57"/>
      <c r="H131" s="57"/>
      <c r="I131" s="57"/>
      <c r="J131" s="57"/>
      <c r="K131" s="57"/>
      <c r="L131" s="57">
        <f>SUM(K132:K134)</f>
        <v>618.55600000000004</v>
      </c>
      <c r="M131" s="58">
        <v>618.55600000000004</v>
      </c>
      <c r="N131" s="59"/>
      <c r="O131" s="73">
        <f>+ROUND(M131*N131,2)</f>
        <v>0</v>
      </c>
    </row>
    <row r="132" spans="1:15" s="8" customFormat="1" x14ac:dyDescent="0.3">
      <c r="A132" s="52">
        <v>10207</v>
      </c>
      <c r="B132" s="53"/>
      <c r="C132" s="54"/>
      <c r="D132" s="76" t="s">
        <v>777</v>
      </c>
      <c r="E132" s="63"/>
      <c r="F132" s="57">
        <v>1</v>
      </c>
      <c r="G132" s="57">
        <v>527.58000000000004</v>
      </c>
      <c r="H132" s="57"/>
      <c r="I132" s="57"/>
      <c r="J132" s="57"/>
      <c r="K132" s="57">
        <f t="shared" ref="K132:K142" si="22">PRODUCT(F132:I132)</f>
        <v>527.58000000000004</v>
      </c>
      <c r="L132" s="57"/>
      <c r="M132" s="66"/>
      <c r="N132" s="67"/>
      <c r="O132" s="67"/>
    </row>
    <row r="133" spans="1:15" s="8" customFormat="1" x14ac:dyDescent="0.3">
      <c r="A133" s="52">
        <v>10208</v>
      </c>
      <c r="B133" s="53"/>
      <c r="C133" s="54"/>
      <c r="D133" s="76" t="s">
        <v>824</v>
      </c>
      <c r="E133" s="63"/>
      <c r="F133" s="57">
        <v>1</v>
      </c>
      <c r="G133" s="57">
        <v>44.735999999999997</v>
      </c>
      <c r="H133" s="57"/>
      <c r="I133" s="57"/>
      <c r="J133" s="57"/>
      <c r="K133" s="57">
        <f t="shared" si="22"/>
        <v>44.735999999999997</v>
      </c>
      <c r="L133" s="57"/>
      <c r="M133" s="66"/>
      <c r="N133" s="67"/>
      <c r="O133" s="67"/>
    </row>
    <row r="134" spans="1:15" s="8" customFormat="1" x14ac:dyDescent="0.3">
      <c r="A134" s="52">
        <v>10209</v>
      </c>
      <c r="B134" s="53"/>
      <c r="C134" s="54"/>
      <c r="D134" s="76" t="s">
        <v>785</v>
      </c>
      <c r="E134" s="63"/>
      <c r="F134" s="57">
        <v>1</v>
      </c>
      <c r="G134" s="57">
        <v>46.24</v>
      </c>
      <c r="H134" s="57"/>
      <c r="I134" s="57"/>
      <c r="J134" s="57"/>
      <c r="K134" s="57">
        <f t="shared" si="22"/>
        <v>46.24</v>
      </c>
      <c r="L134" s="57"/>
      <c r="M134" s="66"/>
      <c r="N134" s="67"/>
      <c r="O134" s="67"/>
    </row>
    <row r="135" spans="1:15" s="8" customFormat="1" ht="86.4" collapsed="1" x14ac:dyDescent="0.3">
      <c r="A135" s="52">
        <v>10210</v>
      </c>
      <c r="B135" s="53" t="s">
        <v>21</v>
      </c>
      <c r="C135" s="72" t="s">
        <v>858</v>
      </c>
      <c r="D135" s="75" t="s">
        <v>859</v>
      </c>
      <c r="E135" s="63" t="s">
        <v>36</v>
      </c>
      <c r="F135" s="57"/>
      <c r="G135" s="57"/>
      <c r="H135" s="57"/>
      <c r="I135" s="57"/>
      <c r="J135" s="57"/>
      <c r="K135" s="57"/>
      <c r="L135" s="57">
        <f>SUM(K136:K137)</f>
        <v>31.179000000000002</v>
      </c>
      <c r="M135" s="58">
        <v>31.178999999999998</v>
      </c>
      <c r="N135" s="59"/>
      <c r="O135" s="73">
        <f>+ROUND(M135*N135,2)</f>
        <v>0</v>
      </c>
    </row>
    <row r="136" spans="1:15" s="8" customFormat="1" collapsed="1" x14ac:dyDescent="0.3">
      <c r="A136" s="52">
        <v>10211</v>
      </c>
      <c r="B136" s="53"/>
      <c r="C136" s="72"/>
      <c r="D136" s="76" t="s">
        <v>860</v>
      </c>
      <c r="E136" s="63"/>
      <c r="F136" s="57">
        <v>1</v>
      </c>
      <c r="G136" s="57">
        <v>25.5</v>
      </c>
      <c r="H136" s="57"/>
      <c r="I136" s="57"/>
      <c r="J136" s="57"/>
      <c r="K136" s="57">
        <f t="shared" si="22"/>
        <v>25.5</v>
      </c>
      <c r="L136" s="57"/>
      <c r="M136" s="58"/>
      <c r="N136" s="59"/>
      <c r="O136" s="73"/>
    </row>
    <row r="137" spans="1:15" s="8" customFormat="1" x14ac:dyDescent="0.3">
      <c r="A137" s="52">
        <v>10212</v>
      </c>
      <c r="B137" s="53"/>
      <c r="C137" s="54"/>
      <c r="D137" s="76" t="s">
        <v>847</v>
      </c>
      <c r="E137" s="63"/>
      <c r="F137" s="57">
        <v>1</v>
      </c>
      <c r="G137" s="57">
        <v>5.6790000000000003</v>
      </c>
      <c r="H137" s="57"/>
      <c r="I137" s="57"/>
      <c r="J137" s="57"/>
      <c r="K137" s="57">
        <f t="shared" si="22"/>
        <v>5.6790000000000003</v>
      </c>
      <c r="L137" s="57"/>
      <c r="M137" s="66"/>
      <c r="N137" s="67"/>
      <c r="O137" s="67"/>
    </row>
    <row r="138" spans="1:15" s="8" customFormat="1" ht="158.4" x14ac:dyDescent="0.3">
      <c r="A138" s="52">
        <v>10222</v>
      </c>
      <c r="B138" s="53"/>
      <c r="C138" s="72"/>
      <c r="D138" s="75" t="s">
        <v>72</v>
      </c>
      <c r="E138" s="63" t="s">
        <v>36</v>
      </c>
      <c r="F138" s="57"/>
      <c r="G138" s="57"/>
      <c r="H138" s="57"/>
      <c r="I138" s="57"/>
      <c r="J138" s="57"/>
      <c r="K138" s="57"/>
      <c r="L138" s="57">
        <f>SUM(K139:K142)</f>
        <v>44.369</v>
      </c>
      <c r="M138" s="58">
        <v>44.369</v>
      </c>
      <c r="N138" s="59"/>
      <c r="O138" s="73">
        <f>+ROUND(M138*N138,2)</f>
        <v>0</v>
      </c>
    </row>
    <row r="139" spans="1:15" s="8" customFormat="1" x14ac:dyDescent="0.3">
      <c r="A139" s="52">
        <v>10223</v>
      </c>
      <c r="B139" s="53"/>
      <c r="C139" s="72"/>
      <c r="D139" s="76" t="s">
        <v>853</v>
      </c>
      <c r="E139" s="56"/>
      <c r="F139" s="57">
        <v>1</v>
      </c>
      <c r="G139" s="57">
        <v>12.811999999999999</v>
      </c>
      <c r="H139" s="57"/>
      <c r="I139" s="57"/>
      <c r="J139" s="57"/>
      <c r="K139" s="57">
        <f t="shared" si="22"/>
        <v>12.811999999999999</v>
      </c>
      <c r="L139" s="57"/>
      <c r="M139" s="58"/>
      <c r="N139" s="59"/>
      <c r="O139" s="73"/>
    </row>
    <row r="140" spans="1:15" s="8" customFormat="1" x14ac:dyDescent="0.3">
      <c r="A140" s="52">
        <v>10224</v>
      </c>
      <c r="B140" s="53"/>
      <c r="C140" s="72"/>
      <c r="D140" s="76" t="s">
        <v>787</v>
      </c>
      <c r="E140" s="56"/>
      <c r="F140" s="57">
        <v>1</v>
      </c>
      <c r="G140" s="57">
        <v>12.773</v>
      </c>
      <c r="H140" s="57"/>
      <c r="I140" s="57"/>
      <c r="J140" s="57"/>
      <c r="K140" s="57">
        <f t="shared" si="22"/>
        <v>12.773</v>
      </c>
      <c r="L140" s="57"/>
      <c r="M140" s="66"/>
      <c r="N140" s="67"/>
      <c r="O140" s="67"/>
    </row>
    <row r="141" spans="1:15" s="8" customFormat="1" x14ac:dyDescent="0.3">
      <c r="A141" s="52">
        <v>10225</v>
      </c>
      <c r="B141" s="53"/>
      <c r="C141" s="72"/>
      <c r="D141" s="76" t="s">
        <v>788</v>
      </c>
      <c r="E141" s="56"/>
      <c r="F141" s="57">
        <v>1</v>
      </c>
      <c r="G141" s="57">
        <v>10.113</v>
      </c>
      <c r="H141" s="57"/>
      <c r="I141" s="57"/>
      <c r="J141" s="57"/>
      <c r="K141" s="57">
        <f t="shared" si="22"/>
        <v>10.113</v>
      </c>
      <c r="L141" s="57"/>
      <c r="M141" s="66"/>
      <c r="N141" s="67"/>
      <c r="O141" s="67"/>
    </row>
    <row r="142" spans="1:15" s="8" customFormat="1" x14ac:dyDescent="0.3">
      <c r="A142" s="52">
        <v>10226</v>
      </c>
      <c r="B142" s="53"/>
      <c r="C142" s="72"/>
      <c r="D142" s="76" t="s">
        <v>789</v>
      </c>
      <c r="E142" s="56"/>
      <c r="F142" s="57">
        <v>1</v>
      </c>
      <c r="G142" s="57">
        <v>8.6709999999999994</v>
      </c>
      <c r="H142" s="57"/>
      <c r="I142" s="57"/>
      <c r="J142" s="57"/>
      <c r="K142" s="57">
        <f t="shared" si="22"/>
        <v>8.6709999999999994</v>
      </c>
      <c r="L142" s="57"/>
      <c r="M142" s="66"/>
      <c r="N142" s="67"/>
      <c r="O142" s="67"/>
    </row>
    <row r="143" spans="1:15" s="8" customFormat="1" ht="72" x14ac:dyDescent="0.3">
      <c r="A143" s="52">
        <v>10227</v>
      </c>
      <c r="B143" s="53"/>
      <c r="C143" s="72"/>
      <c r="D143" s="75" t="s">
        <v>862</v>
      </c>
      <c r="E143" s="63" t="s">
        <v>36</v>
      </c>
      <c r="F143" s="57"/>
      <c r="G143" s="57"/>
      <c r="H143" s="57"/>
      <c r="I143" s="57"/>
      <c r="J143" s="57"/>
      <c r="K143" s="57"/>
      <c r="L143" s="57">
        <f>SUM(K144)</f>
        <v>22.64</v>
      </c>
      <c r="M143" s="58">
        <v>22.64</v>
      </c>
      <c r="N143" s="59"/>
      <c r="O143" s="73">
        <f>+ROUND(M143*N143,2)</f>
        <v>0</v>
      </c>
    </row>
    <row r="144" spans="1:15" s="8" customFormat="1" x14ac:dyDescent="0.3">
      <c r="A144" s="52">
        <v>10228</v>
      </c>
      <c r="B144" s="53"/>
      <c r="C144" s="72"/>
      <c r="D144" s="76" t="s">
        <v>790</v>
      </c>
      <c r="E144" s="56"/>
      <c r="F144" s="57">
        <v>1</v>
      </c>
      <c r="G144" s="57">
        <v>22.64</v>
      </c>
      <c r="H144" s="57"/>
      <c r="I144" s="57"/>
      <c r="J144" s="57"/>
      <c r="K144" s="57">
        <f t="shared" ref="K144" si="23">PRODUCT(F144:I144)</f>
        <v>22.64</v>
      </c>
      <c r="L144" s="57"/>
      <c r="M144" s="66"/>
      <c r="N144" s="67"/>
      <c r="O144" s="67"/>
    </row>
    <row r="145" spans="1:16" s="8" customFormat="1" x14ac:dyDescent="0.3">
      <c r="A145" s="52">
        <v>10386</v>
      </c>
      <c r="B145" s="53" t="s">
        <v>21</v>
      </c>
      <c r="C145" s="61" t="s">
        <v>971</v>
      </c>
      <c r="D145" s="62" t="s">
        <v>972</v>
      </c>
      <c r="E145" s="63"/>
      <c r="F145" s="86"/>
      <c r="G145" s="64"/>
      <c r="H145" s="64"/>
      <c r="I145" s="64"/>
      <c r="J145" s="64"/>
      <c r="K145" s="65">
        <f>SUM(O145:O189)</f>
        <v>0</v>
      </c>
      <c r="L145" s="64"/>
      <c r="M145" s="66"/>
      <c r="N145" s="67"/>
      <c r="O145" s="67"/>
      <c r="P145" s="112"/>
    </row>
    <row r="146" spans="1:16" s="8" customFormat="1" x14ac:dyDescent="0.3">
      <c r="A146" s="52">
        <v>10387</v>
      </c>
      <c r="B146" s="53" t="s">
        <v>21</v>
      </c>
      <c r="C146" s="54" t="s">
        <v>973</v>
      </c>
      <c r="D146" s="55" t="s">
        <v>974</v>
      </c>
      <c r="E146" s="56"/>
      <c r="F146" s="57"/>
      <c r="G146" s="57"/>
      <c r="H146" s="57"/>
      <c r="I146" s="57"/>
      <c r="J146" s="57"/>
      <c r="K146" s="57"/>
      <c r="L146" s="57"/>
      <c r="M146" s="58"/>
      <c r="N146" s="59"/>
      <c r="O146" s="59"/>
    </row>
    <row r="147" spans="1:16" s="8" customFormat="1" x14ac:dyDescent="0.3">
      <c r="A147" s="52">
        <v>10397</v>
      </c>
      <c r="B147" s="53" t="s">
        <v>21</v>
      </c>
      <c r="C147" s="54" t="s">
        <v>985</v>
      </c>
      <c r="D147" s="55" t="s">
        <v>55</v>
      </c>
      <c r="E147" s="56"/>
      <c r="F147" s="57"/>
      <c r="G147" s="57"/>
      <c r="H147" s="57"/>
      <c r="I147" s="57"/>
      <c r="J147" s="57"/>
      <c r="K147" s="57"/>
      <c r="L147" s="57"/>
      <c r="M147" s="58"/>
      <c r="N147" s="59"/>
      <c r="O147" s="59"/>
    </row>
    <row r="148" spans="1:16" s="8" customFormat="1" x14ac:dyDescent="0.3">
      <c r="A148" s="52">
        <v>10398</v>
      </c>
      <c r="B148" s="53" t="s">
        <v>21</v>
      </c>
      <c r="C148" s="54" t="s">
        <v>986</v>
      </c>
      <c r="D148" s="55" t="s">
        <v>57</v>
      </c>
      <c r="E148" s="56"/>
      <c r="F148" s="57"/>
      <c r="G148" s="57"/>
      <c r="H148" s="57"/>
      <c r="I148" s="57"/>
      <c r="J148" s="57"/>
      <c r="K148" s="57"/>
      <c r="L148" s="57"/>
      <c r="M148" s="58"/>
      <c r="N148" s="59"/>
      <c r="O148" s="73"/>
    </row>
    <row r="149" spans="1:16" s="8" customFormat="1" ht="273.75" customHeight="1" collapsed="1" x14ac:dyDescent="0.3">
      <c r="A149" s="52">
        <v>10403</v>
      </c>
      <c r="B149" s="53" t="s">
        <v>21</v>
      </c>
      <c r="C149" s="72" t="s">
        <v>991</v>
      </c>
      <c r="D149" s="75" t="s">
        <v>68</v>
      </c>
      <c r="E149" s="56" t="s">
        <v>36</v>
      </c>
      <c r="F149" s="57"/>
      <c r="G149" s="57"/>
      <c r="H149" s="57"/>
      <c r="I149" s="57"/>
      <c r="J149" s="57"/>
      <c r="K149" s="57"/>
      <c r="L149" s="57">
        <f>SUM(K150:K156)</f>
        <v>122.69250000000002</v>
      </c>
      <c r="M149" s="58">
        <v>122.693</v>
      </c>
      <c r="N149" s="59"/>
      <c r="O149" s="73">
        <f>+ROUND(M149*N149,2)</f>
        <v>0</v>
      </c>
    </row>
    <row r="150" spans="1:16" s="8" customFormat="1" x14ac:dyDescent="0.3">
      <c r="A150" s="52">
        <v>10404</v>
      </c>
      <c r="B150" s="53"/>
      <c r="C150" s="72"/>
      <c r="D150" s="76" t="s">
        <v>992</v>
      </c>
      <c r="E150" s="56"/>
      <c r="F150" s="57">
        <v>1</v>
      </c>
      <c r="G150" s="57">
        <f>2.45+0.45</f>
        <v>2.9000000000000004</v>
      </c>
      <c r="H150" s="57"/>
      <c r="I150" s="57">
        <v>3</v>
      </c>
      <c r="J150" s="57"/>
      <c r="K150" s="57">
        <f>PRODUCT(F150:I150)</f>
        <v>8.7000000000000011</v>
      </c>
      <c r="L150" s="57"/>
      <c r="M150" s="58"/>
      <c r="N150" s="59"/>
      <c r="O150" s="73"/>
    </row>
    <row r="151" spans="1:16" s="8" customFormat="1" x14ac:dyDescent="0.3">
      <c r="A151" s="52">
        <v>10405</v>
      </c>
      <c r="B151" s="53"/>
      <c r="C151" s="72"/>
      <c r="D151" s="76" t="s">
        <v>993</v>
      </c>
      <c r="E151" s="56"/>
      <c r="F151" s="57">
        <v>1</v>
      </c>
      <c r="G151" s="57">
        <f>6.85+2.535</f>
        <v>9.3849999999999998</v>
      </c>
      <c r="H151" s="57"/>
      <c r="I151" s="57">
        <v>3</v>
      </c>
      <c r="J151" s="57"/>
      <c r="K151" s="57">
        <f>PRODUCT(F151:I151)</f>
        <v>28.155000000000001</v>
      </c>
      <c r="L151" s="57"/>
      <c r="M151" s="58"/>
      <c r="N151" s="59"/>
      <c r="O151" s="73"/>
    </row>
    <row r="152" spans="1:16" s="8" customFormat="1" x14ac:dyDescent="0.3">
      <c r="A152" s="52">
        <v>10406</v>
      </c>
      <c r="B152" s="53"/>
      <c r="C152" s="72"/>
      <c r="D152" s="76" t="s">
        <v>994</v>
      </c>
      <c r="E152" s="56"/>
      <c r="F152" s="57">
        <v>1</v>
      </c>
      <c r="G152" s="57">
        <v>13.122</v>
      </c>
      <c r="H152" s="57"/>
      <c r="I152" s="57">
        <v>3</v>
      </c>
      <c r="J152" s="57"/>
      <c r="K152" s="57">
        <f>PRODUCT(F152:I152)</f>
        <v>39.366</v>
      </c>
      <c r="L152" s="57"/>
      <c r="M152" s="58"/>
      <c r="N152" s="59"/>
      <c r="O152" s="73"/>
    </row>
    <row r="153" spans="1:16" s="8" customFormat="1" x14ac:dyDescent="0.3">
      <c r="A153" s="52">
        <v>10407</v>
      </c>
      <c r="B153" s="53"/>
      <c r="C153" s="72"/>
      <c r="D153" s="76" t="s">
        <v>995</v>
      </c>
      <c r="E153" s="56"/>
      <c r="F153" s="57">
        <v>1</v>
      </c>
      <c r="G153" s="57">
        <v>5.2329999999999997</v>
      </c>
      <c r="H153" s="57"/>
      <c r="I153" s="57">
        <v>3</v>
      </c>
      <c r="J153" s="57"/>
      <c r="K153" s="57">
        <f t="shared" ref="K153:K156" si="24">PRODUCT(F153:I153)</f>
        <v>15.698999999999998</v>
      </c>
      <c r="L153" s="57"/>
      <c r="M153" s="58"/>
      <c r="N153" s="59"/>
      <c r="O153" s="73"/>
    </row>
    <row r="154" spans="1:16" s="8" customFormat="1" x14ac:dyDescent="0.3">
      <c r="A154" s="52">
        <v>10408</v>
      </c>
      <c r="B154" s="53"/>
      <c r="C154" s="72"/>
      <c r="D154" s="76" t="s">
        <v>996</v>
      </c>
      <c r="E154" s="56"/>
      <c r="F154" s="57">
        <v>1</v>
      </c>
      <c r="G154" s="57">
        <v>3</v>
      </c>
      <c r="H154" s="57"/>
      <c r="I154" s="57">
        <v>3.45</v>
      </c>
      <c r="J154" s="57"/>
      <c r="K154" s="57">
        <f t="shared" si="24"/>
        <v>10.350000000000001</v>
      </c>
      <c r="L154" s="57"/>
      <c r="M154" s="58"/>
      <c r="N154" s="59"/>
      <c r="O154" s="73"/>
    </row>
    <row r="155" spans="1:16" s="8" customFormat="1" x14ac:dyDescent="0.3">
      <c r="A155" s="52">
        <v>10409</v>
      </c>
      <c r="B155" s="53"/>
      <c r="C155" s="72"/>
      <c r="D155" s="76" t="s">
        <v>997</v>
      </c>
      <c r="E155" s="56"/>
      <c r="F155" s="57">
        <v>1</v>
      </c>
      <c r="G155" s="57">
        <v>2.0499999999999998</v>
      </c>
      <c r="H155" s="57"/>
      <c r="I155" s="57">
        <v>3.45</v>
      </c>
      <c r="J155" s="57"/>
      <c r="K155" s="57">
        <f t="shared" si="24"/>
        <v>7.0724999999999998</v>
      </c>
      <c r="L155" s="57"/>
      <c r="M155" s="58"/>
      <c r="N155" s="59"/>
      <c r="O155" s="73"/>
    </row>
    <row r="156" spans="1:16" s="8" customFormat="1" x14ac:dyDescent="0.3">
      <c r="A156" s="52">
        <v>10410</v>
      </c>
      <c r="B156" s="53"/>
      <c r="C156" s="72"/>
      <c r="D156" s="76" t="s">
        <v>998</v>
      </c>
      <c r="E156" s="56"/>
      <c r="F156" s="57">
        <v>1</v>
      </c>
      <c r="G156" s="57">
        <v>4.45</v>
      </c>
      <c r="H156" s="57"/>
      <c r="I156" s="57">
        <v>3</v>
      </c>
      <c r="J156" s="57"/>
      <c r="K156" s="57">
        <f t="shared" si="24"/>
        <v>13.350000000000001</v>
      </c>
      <c r="L156" s="57"/>
      <c r="M156" s="58"/>
      <c r="N156" s="59"/>
      <c r="O156" s="73"/>
    </row>
    <row r="157" spans="1:16" s="8" customFormat="1" ht="179.25" customHeight="1" collapsed="1" x14ac:dyDescent="0.3">
      <c r="A157" s="52">
        <v>10411</v>
      </c>
      <c r="B157" s="53" t="s">
        <v>21</v>
      </c>
      <c r="C157" s="72" t="s">
        <v>999</v>
      </c>
      <c r="D157" s="75" t="s">
        <v>304</v>
      </c>
      <c r="E157" s="56" t="s">
        <v>36</v>
      </c>
      <c r="F157" s="57"/>
      <c r="G157" s="57"/>
      <c r="H157" s="57"/>
      <c r="I157" s="57"/>
      <c r="J157" s="57"/>
      <c r="K157" s="57"/>
      <c r="L157" s="57">
        <f>SUM(K158:K160)</f>
        <v>11.620000000000001</v>
      </c>
      <c r="M157" s="58">
        <v>11.620000000000001</v>
      </c>
      <c r="N157" s="59"/>
      <c r="O157" s="73">
        <f>+ROUND(M157*N157,2)</f>
        <v>0</v>
      </c>
    </row>
    <row r="158" spans="1:16" s="8" customFormat="1" x14ac:dyDescent="0.3">
      <c r="A158" s="52">
        <v>10412</v>
      </c>
      <c r="B158" s="53"/>
      <c r="C158" s="72"/>
      <c r="D158" s="76" t="s">
        <v>992</v>
      </c>
      <c r="E158" s="63"/>
      <c r="F158" s="57">
        <v>1</v>
      </c>
      <c r="G158" s="57">
        <f>5.85*2</f>
        <v>11.7</v>
      </c>
      <c r="H158" s="57"/>
      <c r="I158" s="57">
        <v>0.4</v>
      </c>
      <c r="J158" s="57"/>
      <c r="K158" s="57">
        <f>PRODUCT(F158:I158)</f>
        <v>4.68</v>
      </c>
      <c r="L158" s="57"/>
      <c r="M158" s="66"/>
      <c r="N158" s="67"/>
      <c r="O158" s="67"/>
    </row>
    <row r="159" spans="1:16" s="8" customFormat="1" x14ac:dyDescent="0.3">
      <c r="A159" s="52">
        <v>10413</v>
      </c>
      <c r="B159" s="53"/>
      <c r="C159" s="72"/>
      <c r="D159" s="76" t="s">
        <v>1000</v>
      </c>
      <c r="E159" s="63"/>
      <c r="F159" s="57">
        <v>1</v>
      </c>
      <c r="G159" s="57">
        <f>5.85+5.7</f>
        <v>11.55</v>
      </c>
      <c r="H159" s="57"/>
      <c r="I159" s="57">
        <v>0.4</v>
      </c>
      <c r="J159" s="57"/>
      <c r="K159" s="57">
        <f t="shared" ref="K159:K160" si="25">PRODUCT(F159:I159)</f>
        <v>4.62</v>
      </c>
      <c r="L159" s="57"/>
      <c r="M159" s="66"/>
      <c r="N159" s="67"/>
      <c r="O159" s="67"/>
    </row>
    <row r="160" spans="1:16" s="8" customFormat="1" x14ac:dyDescent="0.3">
      <c r="A160" s="52">
        <v>10414</v>
      </c>
      <c r="B160" s="53"/>
      <c r="C160" s="72"/>
      <c r="D160" s="76" t="s">
        <v>1001</v>
      </c>
      <c r="E160" s="63"/>
      <c r="F160" s="57">
        <v>1</v>
      </c>
      <c r="G160" s="57">
        <v>5.8</v>
      </c>
      <c r="H160" s="57"/>
      <c r="I160" s="57">
        <v>0.4</v>
      </c>
      <c r="J160" s="57"/>
      <c r="K160" s="57">
        <f t="shared" si="25"/>
        <v>2.3199999999999998</v>
      </c>
      <c r="L160" s="57"/>
      <c r="M160" s="66"/>
      <c r="N160" s="67"/>
      <c r="O160" s="67"/>
    </row>
    <row r="161" spans="1:16" s="8" customFormat="1" x14ac:dyDescent="0.3">
      <c r="A161" s="52">
        <v>10488</v>
      </c>
      <c r="B161" s="53" t="s">
        <v>21</v>
      </c>
      <c r="C161" s="61" t="s">
        <v>1038</v>
      </c>
      <c r="D161" s="62" t="s">
        <v>1039</v>
      </c>
      <c r="E161" s="63"/>
      <c r="F161" s="86"/>
      <c r="G161" s="64"/>
      <c r="H161" s="64"/>
      <c r="I161" s="64"/>
      <c r="J161" s="64"/>
      <c r="K161" s="65">
        <f>SUM(O161:O179)</f>
        <v>0</v>
      </c>
      <c r="L161" s="64"/>
      <c r="M161" s="66"/>
      <c r="N161" s="67"/>
      <c r="O161" s="67"/>
    </row>
    <row r="162" spans="1:16" s="8" customFormat="1" x14ac:dyDescent="0.3">
      <c r="A162" s="52">
        <v>10493</v>
      </c>
      <c r="B162" s="53" t="s">
        <v>21</v>
      </c>
      <c r="C162" s="54" t="s">
        <v>1046</v>
      </c>
      <c r="D162" s="55" t="s">
        <v>55</v>
      </c>
      <c r="E162" s="63"/>
      <c r="F162" s="89"/>
      <c r="G162" s="57"/>
      <c r="H162" s="57"/>
      <c r="I162" s="57"/>
      <c r="J162" s="57"/>
      <c r="K162" s="57"/>
      <c r="L162" s="57"/>
      <c r="M162" s="66"/>
      <c r="N162" s="67"/>
      <c r="O162" s="67"/>
    </row>
    <row r="163" spans="1:16" s="8" customFormat="1" x14ac:dyDescent="0.3">
      <c r="A163" s="52">
        <v>10494</v>
      </c>
      <c r="B163" s="53" t="s">
        <v>21</v>
      </c>
      <c r="C163" s="54" t="s">
        <v>1047</v>
      </c>
      <c r="D163" s="55" t="s">
        <v>57</v>
      </c>
      <c r="E163" s="63"/>
      <c r="F163" s="89"/>
      <c r="G163" s="57"/>
      <c r="H163" s="57"/>
      <c r="I163" s="57"/>
      <c r="J163" s="57"/>
      <c r="K163" s="57"/>
      <c r="L163" s="57"/>
      <c r="M163" s="66"/>
      <c r="N163" s="67"/>
      <c r="O163" s="67"/>
    </row>
    <row r="164" spans="1:16" s="8" customFormat="1" ht="303" customHeight="1" x14ac:dyDescent="0.3">
      <c r="A164" s="52">
        <v>10495</v>
      </c>
      <c r="B164" s="53" t="s">
        <v>21</v>
      </c>
      <c r="C164" s="72" t="s">
        <v>1048</v>
      </c>
      <c r="D164" s="75" t="s">
        <v>1049</v>
      </c>
      <c r="E164" s="56" t="s">
        <v>36</v>
      </c>
      <c r="F164" s="57">
        <v>1</v>
      </c>
      <c r="G164" s="57">
        <f>7.2+2.95+2.75</f>
        <v>12.9</v>
      </c>
      <c r="H164" s="57"/>
      <c r="I164" s="57">
        <v>2.7</v>
      </c>
      <c r="J164" s="57">
        <f t="shared" ref="J164" si="26">PRODUCT(F164:I164)</f>
        <v>34.830000000000005</v>
      </c>
      <c r="K164" s="57"/>
      <c r="L164" s="57">
        <f>+J164</f>
        <v>34.830000000000005</v>
      </c>
      <c r="M164" s="58">
        <v>34.830000000000005</v>
      </c>
      <c r="N164" s="59"/>
      <c r="O164" s="73">
        <f>+ROUND(M164*N164,2)</f>
        <v>0</v>
      </c>
    </row>
    <row r="165" spans="1:16" s="8" customFormat="1" x14ac:dyDescent="0.3">
      <c r="A165" s="52">
        <v>10506</v>
      </c>
      <c r="B165" s="53" t="s">
        <v>21</v>
      </c>
      <c r="C165" s="90" t="s">
        <v>1065</v>
      </c>
      <c r="D165" s="55" t="s">
        <v>1066</v>
      </c>
      <c r="E165" s="56"/>
      <c r="F165" s="64"/>
      <c r="G165" s="64"/>
      <c r="H165" s="64"/>
      <c r="I165" s="64"/>
      <c r="J165" s="64"/>
      <c r="K165" s="65">
        <f>SUM(O165:O308)</f>
        <v>0</v>
      </c>
      <c r="L165" s="64"/>
      <c r="M165" s="58"/>
      <c r="N165" s="59"/>
      <c r="O165" s="59"/>
    </row>
    <row r="166" spans="1:16" s="8" customFormat="1" x14ac:dyDescent="0.3">
      <c r="A166" s="52">
        <v>10507</v>
      </c>
      <c r="B166" s="53" t="s">
        <v>21</v>
      </c>
      <c r="C166" s="54" t="s">
        <v>1067</v>
      </c>
      <c r="D166" s="55" t="s">
        <v>1068</v>
      </c>
      <c r="E166" s="91"/>
      <c r="F166" s="92"/>
      <c r="G166" s="70"/>
      <c r="H166" s="70"/>
      <c r="I166" s="70"/>
      <c r="J166" s="70"/>
      <c r="K166" s="70"/>
      <c r="L166" s="70"/>
      <c r="M166" s="58"/>
      <c r="N166" s="59"/>
      <c r="O166" s="59"/>
    </row>
    <row r="167" spans="1:16" s="8" customFormat="1" x14ac:dyDescent="0.3">
      <c r="A167" s="52">
        <v>10536</v>
      </c>
      <c r="B167" s="53" t="s">
        <v>21</v>
      </c>
      <c r="C167" s="54" t="s">
        <v>1097</v>
      </c>
      <c r="D167" s="55" t="s">
        <v>974</v>
      </c>
      <c r="E167" s="96"/>
      <c r="F167" s="94"/>
      <c r="G167" s="95"/>
      <c r="H167" s="95"/>
      <c r="I167" s="95"/>
      <c r="J167" s="95"/>
      <c r="K167" s="95"/>
      <c r="L167" s="95"/>
      <c r="M167" s="58"/>
      <c r="N167" s="59"/>
      <c r="O167" s="59"/>
      <c r="P167" s="111"/>
    </row>
    <row r="168" spans="1:16" s="8" customFormat="1" x14ac:dyDescent="0.3">
      <c r="A168" s="52">
        <v>10561</v>
      </c>
      <c r="B168" s="53" t="s">
        <v>21</v>
      </c>
      <c r="C168" s="54" t="s">
        <v>1124</v>
      </c>
      <c r="D168" s="55" t="s">
        <v>55</v>
      </c>
      <c r="E168" s="63"/>
      <c r="F168" s="57"/>
      <c r="G168" s="57"/>
      <c r="H168" s="57"/>
      <c r="I168" s="57"/>
      <c r="J168" s="57"/>
      <c r="K168" s="57"/>
      <c r="L168" s="57"/>
      <c r="M168" s="66"/>
      <c r="N168" s="67"/>
      <c r="O168" s="67"/>
    </row>
    <row r="169" spans="1:16" s="8" customFormat="1" x14ac:dyDescent="0.3">
      <c r="A169" s="52">
        <v>10562</v>
      </c>
      <c r="B169" s="53" t="s">
        <v>21</v>
      </c>
      <c r="C169" s="54" t="s">
        <v>1125</v>
      </c>
      <c r="D169" s="55" t="s">
        <v>57</v>
      </c>
      <c r="E169" s="56"/>
      <c r="F169" s="57"/>
      <c r="G169" s="57"/>
      <c r="H169" s="57"/>
      <c r="I169" s="57"/>
      <c r="J169" s="57"/>
      <c r="K169" s="57"/>
      <c r="L169" s="57"/>
      <c r="M169" s="58"/>
      <c r="N169" s="59"/>
      <c r="O169" s="73"/>
    </row>
    <row r="170" spans="1:16" s="8" customFormat="1" ht="230.4" x14ac:dyDescent="0.3">
      <c r="A170" s="52">
        <v>10563</v>
      </c>
      <c r="B170" s="53" t="s">
        <v>21</v>
      </c>
      <c r="C170" s="72" t="s">
        <v>1126</v>
      </c>
      <c r="D170" s="75" t="s">
        <v>1127</v>
      </c>
      <c r="E170" s="56" t="s">
        <v>36</v>
      </c>
      <c r="F170" s="57"/>
      <c r="G170" s="57"/>
      <c r="H170" s="57"/>
      <c r="I170" s="57"/>
      <c r="J170" s="57"/>
      <c r="K170" s="57"/>
      <c r="L170" s="57">
        <f>SUM(K171:K174)</f>
        <v>34.75</v>
      </c>
      <c r="M170" s="58">
        <v>34.75</v>
      </c>
      <c r="N170" s="59"/>
      <c r="O170" s="73">
        <f>+ROUND(M170*N170,2)</f>
        <v>0</v>
      </c>
    </row>
    <row r="171" spans="1:16" s="8" customFormat="1" x14ac:dyDescent="0.3">
      <c r="A171" s="52">
        <v>10564</v>
      </c>
      <c r="B171" s="53"/>
      <c r="C171" s="72"/>
      <c r="D171" s="76" t="s">
        <v>1128</v>
      </c>
      <c r="E171" s="56"/>
      <c r="F171" s="57">
        <v>1</v>
      </c>
      <c r="G171" s="57">
        <v>7.35</v>
      </c>
      <c r="H171" s="57"/>
      <c r="I171" s="57">
        <v>2.5</v>
      </c>
      <c r="J171" s="57"/>
      <c r="K171" s="57">
        <f>PRODUCT(F171:I171)</f>
        <v>18.375</v>
      </c>
      <c r="L171" s="57"/>
      <c r="M171" s="58"/>
      <c r="N171" s="59"/>
      <c r="O171" s="73"/>
    </row>
    <row r="172" spans="1:16" s="8" customFormat="1" x14ac:dyDescent="0.3">
      <c r="A172" s="52">
        <v>10565</v>
      </c>
      <c r="B172" s="53"/>
      <c r="C172" s="72"/>
      <c r="D172" s="76" t="s">
        <v>1129</v>
      </c>
      <c r="E172" s="56"/>
      <c r="F172" s="57">
        <v>1</v>
      </c>
      <c r="G172" s="57">
        <f>1.2*2</f>
        <v>2.4</v>
      </c>
      <c r="H172" s="57"/>
      <c r="I172" s="57">
        <v>2.5</v>
      </c>
      <c r="J172" s="57"/>
      <c r="K172" s="57">
        <f t="shared" ref="K172:K174" si="27">PRODUCT(F172:I172)</f>
        <v>6</v>
      </c>
      <c r="L172" s="57"/>
      <c r="M172" s="58"/>
      <c r="N172" s="59"/>
      <c r="O172" s="73"/>
    </row>
    <row r="173" spans="1:16" s="8" customFormat="1" x14ac:dyDescent="0.3">
      <c r="A173" s="52">
        <v>10566</v>
      </c>
      <c r="B173" s="53"/>
      <c r="C173" s="72"/>
      <c r="D173" s="76" t="s">
        <v>1130</v>
      </c>
      <c r="E173" s="56"/>
      <c r="F173" s="57">
        <v>1</v>
      </c>
      <c r="G173" s="57">
        <f>1.2*2</f>
        <v>2.4</v>
      </c>
      <c r="H173" s="57"/>
      <c r="I173" s="57">
        <v>2.5</v>
      </c>
      <c r="J173" s="57"/>
      <c r="K173" s="57">
        <f t="shared" si="27"/>
        <v>6</v>
      </c>
      <c r="L173" s="57"/>
      <c r="M173" s="58"/>
      <c r="N173" s="59"/>
      <c r="O173" s="73"/>
    </row>
    <row r="174" spans="1:16" s="8" customFormat="1" x14ac:dyDescent="0.3">
      <c r="A174" s="52">
        <v>10567</v>
      </c>
      <c r="B174" s="53"/>
      <c r="C174" s="72"/>
      <c r="D174" s="76" t="s">
        <v>1131</v>
      </c>
      <c r="E174" s="56"/>
      <c r="F174" s="57">
        <v>1</v>
      </c>
      <c r="G174" s="57">
        <v>1.75</v>
      </c>
      <c r="H174" s="57"/>
      <c r="I174" s="57">
        <v>2.5</v>
      </c>
      <c r="J174" s="57"/>
      <c r="K174" s="57">
        <f t="shared" si="27"/>
        <v>4.375</v>
      </c>
      <c r="L174" s="57"/>
      <c r="M174" s="58"/>
      <c r="N174" s="59"/>
      <c r="O174" s="73"/>
    </row>
    <row r="175" spans="1:16" s="8" customFormat="1" ht="230.4" x14ac:dyDescent="0.3">
      <c r="A175" s="52">
        <v>10568</v>
      </c>
      <c r="B175" s="53"/>
      <c r="C175" s="72"/>
      <c r="D175" s="75" t="s">
        <v>296</v>
      </c>
      <c r="E175" s="56" t="s">
        <v>36</v>
      </c>
      <c r="F175" s="57"/>
      <c r="G175" s="57"/>
      <c r="H175" s="57"/>
      <c r="I175" s="57"/>
      <c r="J175" s="57"/>
      <c r="K175" s="57"/>
      <c r="L175" s="57">
        <f>SUM(K176:K180)</f>
        <v>126.1125</v>
      </c>
      <c r="M175" s="58">
        <v>126.113</v>
      </c>
      <c r="N175" s="59"/>
      <c r="O175" s="73">
        <f>+ROUND(M175*N175,2)</f>
        <v>0</v>
      </c>
    </row>
    <row r="176" spans="1:16" s="8" customFormat="1" x14ac:dyDescent="0.3">
      <c r="A176" s="52">
        <v>10569</v>
      </c>
      <c r="B176" s="53"/>
      <c r="C176" s="72"/>
      <c r="D176" s="76" t="s">
        <v>1132</v>
      </c>
      <c r="E176" s="56"/>
      <c r="F176" s="57">
        <v>1</v>
      </c>
      <c r="G176" s="57">
        <v>16.649999999999999</v>
      </c>
      <c r="H176" s="57"/>
      <c r="I176" s="57">
        <v>2.5</v>
      </c>
      <c r="J176" s="57"/>
      <c r="K176" s="57">
        <f>PRODUCT(F176:I176)</f>
        <v>41.625</v>
      </c>
      <c r="L176" s="57"/>
      <c r="M176" s="58"/>
      <c r="N176" s="59"/>
      <c r="O176" s="73"/>
    </row>
    <row r="177" spans="1:15" s="8" customFormat="1" x14ac:dyDescent="0.3">
      <c r="A177" s="52">
        <v>10570</v>
      </c>
      <c r="B177" s="53"/>
      <c r="C177" s="72"/>
      <c r="D177" s="76" t="s">
        <v>1133</v>
      </c>
      <c r="E177" s="56"/>
      <c r="F177" s="57">
        <v>1</v>
      </c>
      <c r="G177" s="57">
        <v>22.79</v>
      </c>
      <c r="H177" s="57"/>
      <c r="I177" s="57">
        <v>2.5</v>
      </c>
      <c r="J177" s="57"/>
      <c r="K177" s="57">
        <f>PRODUCT(F177:I177)</f>
        <v>56.974999999999994</v>
      </c>
      <c r="L177" s="57"/>
      <c r="M177" s="58"/>
      <c r="N177" s="59"/>
      <c r="O177" s="73"/>
    </row>
    <row r="178" spans="1:15" s="8" customFormat="1" x14ac:dyDescent="0.3">
      <c r="A178" s="52">
        <v>10571</v>
      </c>
      <c r="B178" s="53"/>
      <c r="C178" s="72"/>
      <c r="D178" s="76" t="s">
        <v>1134</v>
      </c>
      <c r="E178" s="56"/>
      <c r="F178" s="57">
        <v>1</v>
      </c>
      <c r="G178" s="57">
        <v>3.2850000000000001</v>
      </c>
      <c r="H178" s="57"/>
      <c r="I178" s="57">
        <v>2.5</v>
      </c>
      <c r="J178" s="57"/>
      <c r="K178" s="57">
        <f>PRODUCT(F178:I178)</f>
        <v>8.2125000000000004</v>
      </c>
      <c r="L178" s="57"/>
      <c r="M178" s="58"/>
      <c r="N178" s="59"/>
      <c r="O178" s="73"/>
    </row>
    <row r="179" spans="1:15" s="8" customFormat="1" x14ac:dyDescent="0.3">
      <c r="A179" s="52">
        <v>10572</v>
      </c>
      <c r="B179" s="53"/>
      <c r="C179" s="72"/>
      <c r="D179" s="76" t="s">
        <v>1135</v>
      </c>
      <c r="E179" s="56"/>
      <c r="F179" s="57">
        <v>1</v>
      </c>
      <c r="G179" s="57">
        <v>4.84</v>
      </c>
      <c r="H179" s="57"/>
      <c r="I179" s="57">
        <v>2.5</v>
      </c>
      <c r="J179" s="57"/>
      <c r="K179" s="57">
        <f>PRODUCT(F179:I179)</f>
        <v>12.1</v>
      </c>
      <c r="L179" s="57"/>
      <c r="M179" s="58"/>
      <c r="N179" s="59"/>
      <c r="O179" s="73"/>
    </row>
    <row r="180" spans="1:15" s="8" customFormat="1" x14ac:dyDescent="0.3">
      <c r="A180" s="52">
        <v>10573</v>
      </c>
      <c r="B180" s="53"/>
      <c r="C180" s="72"/>
      <c r="D180" s="76" t="s">
        <v>1136</v>
      </c>
      <c r="E180" s="56"/>
      <c r="F180" s="57">
        <v>2</v>
      </c>
      <c r="G180" s="57">
        <v>1.44</v>
      </c>
      <c r="H180" s="57"/>
      <c r="I180" s="57">
        <v>2.5</v>
      </c>
      <c r="J180" s="57"/>
      <c r="K180" s="57">
        <f>PRODUCT(F180:I180)</f>
        <v>7.1999999999999993</v>
      </c>
      <c r="L180" s="57"/>
      <c r="M180" s="58"/>
      <c r="N180" s="59"/>
      <c r="O180" s="73"/>
    </row>
    <row r="181" spans="1:15" s="8" customFormat="1" ht="230.4" x14ac:dyDescent="0.3">
      <c r="A181" s="52">
        <v>10574</v>
      </c>
      <c r="B181" s="53"/>
      <c r="C181" s="72"/>
      <c r="D181" s="75" t="s">
        <v>1137</v>
      </c>
      <c r="E181" s="56" t="s">
        <v>36</v>
      </c>
      <c r="F181" s="57"/>
      <c r="G181" s="57"/>
      <c r="H181" s="57"/>
      <c r="I181" s="57"/>
      <c r="J181" s="57"/>
      <c r="K181" s="57"/>
      <c r="L181" s="57">
        <f>SUM(K182:K189)</f>
        <v>95.470000000000013</v>
      </c>
      <c r="M181" s="58">
        <v>95.47</v>
      </c>
      <c r="N181" s="59"/>
      <c r="O181" s="73">
        <f>+ROUND(M181*N181,2)</f>
        <v>0</v>
      </c>
    </row>
    <row r="182" spans="1:15" s="8" customFormat="1" x14ac:dyDescent="0.3">
      <c r="A182" s="52">
        <v>10575</v>
      </c>
      <c r="B182" s="53"/>
      <c r="C182" s="72"/>
      <c r="D182" s="76" t="s">
        <v>1138</v>
      </c>
      <c r="E182" s="56"/>
      <c r="F182" s="57">
        <v>1</v>
      </c>
      <c r="G182" s="57">
        <v>12.247</v>
      </c>
      <c r="H182" s="57"/>
      <c r="I182" s="57">
        <v>2.5</v>
      </c>
      <c r="J182" s="57"/>
      <c r="K182" s="57">
        <f t="shared" ref="K182:K189" si="28">PRODUCT(F182:I182)</f>
        <v>30.6175</v>
      </c>
      <c r="L182" s="57"/>
      <c r="M182" s="58"/>
      <c r="N182" s="59"/>
      <c r="O182" s="73"/>
    </row>
    <row r="183" spans="1:15" s="8" customFormat="1" x14ac:dyDescent="0.3">
      <c r="A183" s="52">
        <v>10576</v>
      </c>
      <c r="B183" s="53"/>
      <c r="C183" s="72"/>
      <c r="D183" s="75"/>
      <c r="E183" s="56"/>
      <c r="F183" s="57">
        <v>1</v>
      </c>
      <c r="G183" s="57">
        <f>2.26/2</f>
        <v>1.1299999999999999</v>
      </c>
      <c r="H183" s="57"/>
      <c r="I183" s="57">
        <v>2.5</v>
      </c>
      <c r="J183" s="57"/>
      <c r="K183" s="57">
        <f t="shared" si="28"/>
        <v>2.8249999999999997</v>
      </c>
      <c r="L183" s="57"/>
      <c r="M183" s="58"/>
      <c r="N183" s="59"/>
      <c r="O183" s="73"/>
    </row>
    <row r="184" spans="1:15" s="8" customFormat="1" x14ac:dyDescent="0.3">
      <c r="A184" s="52">
        <v>10577</v>
      </c>
      <c r="B184" s="53"/>
      <c r="C184" s="72"/>
      <c r="D184" s="76" t="s">
        <v>1139</v>
      </c>
      <c r="E184" s="56"/>
      <c r="F184" s="57">
        <v>1</v>
      </c>
      <c r="G184" s="57">
        <f>2.26/2</f>
        <v>1.1299999999999999</v>
      </c>
      <c r="H184" s="57"/>
      <c r="I184" s="57">
        <v>2.5</v>
      </c>
      <c r="J184" s="57"/>
      <c r="K184" s="57">
        <f t="shared" si="28"/>
        <v>2.8249999999999997</v>
      </c>
      <c r="L184" s="57"/>
      <c r="M184" s="58"/>
      <c r="N184" s="59"/>
      <c r="O184" s="73"/>
    </row>
    <row r="185" spans="1:15" s="8" customFormat="1" x14ac:dyDescent="0.3">
      <c r="A185" s="52">
        <v>10578</v>
      </c>
      <c r="B185" s="53"/>
      <c r="C185" s="72"/>
      <c r="D185" s="75"/>
      <c r="E185" s="56"/>
      <c r="F185" s="57"/>
      <c r="G185" s="57">
        <v>2</v>
      </c>
      <c r="H185" s="57"/>
      <c r="I185" s="57">
        <v>2.5</v>
      </c>
      <c r="J185" s="57"/>
      <c r="K185" s="57">
        <f t="shared" si="28"/>
        <v>5</v>
      </c>
      <c r="L185" s="57"/>
      <c r="M185" s="58"/>
      <c r="N185" s="59"/>
      <c r="O185" s="73"/>
    </row>
    <row r="186" spans="1:15" s="8" customFormat="1" x14ac:dyDescent="0.3">
      <c r="A186" s="52">
        <v>10579</v>
      </c>
      <c r="B186" s="53"/>
      <c r="C186" s="72"/>
      <c r="D186" s="75"/>
      <c r="E186" s="56"/>
      <c r="F186" s="57"/>
      <c r="G186" s="57">
        <v>3.94</v>
      </c>
      <c r="H186" s="57"/>
      <c r="I186" s="57">
        <v>2.5</v>
      </c>
      <c r="J186" s="57"/>
      <c r="K186" s="57">
        <f t="shared" si="28"/>
        <v>9.85</v>
      </c>
      <c r="L186" s="57"/>
      <c r="M186" s="58"/>
      <c r="N186" s="59"/>
      <c r="O186" s="73"/>
    </row>
    <row r="187" spans="1:15" s="8" customFormat="1" x14ac:dyDescent="0.3">
      <c r="A187" s="52">
        <v>10580</v>
      </c>
      <c r="B187" s="53"/>
      <c r="C187" s="72"/>
      <c r="D187" s="75"/>
      <c r="E187" s="56"/>
      <c r="F187" s="57"/>
      <c r="G187" s="57">
        <v>0.6</v>
      </c>
      <c r="H187" s="57"/>
      <c r="I187" s="57">
        <v>2.5</v>
      </c>
      <c r="J187" s="57"/>
      <c r="K187" s="57">
        <f t="shared" si="28"/>
        <v>1.5</v>
      </c>
      <c r="L187" s="57"/>
      <c r="M187" s="58"/>
      <c r="N187" s="59"/>
      <c r="O187" s="73"/>
    </row>
    <row r="188" spans="1:15" s="8" customFormat="1" x14ac:dyDescent="0.3">
      <c r="A188" s="52">
        <v>10581</v>
      </c>
      <c r="B188" s="53"/>
      <c r="C188" s="72"/>
      <c r="D188" s="76"/>
      <c r="E188" s="56"/>
      <c r="F188" s="57"/>
      <c r="G188" s="57">
        <v>5.7</v>
      </c>
      <c r="H188" s="57"/>
      <c r="I188" s="57">
        <v>2.5</v>
      </c>
      <c r="J188" s="57"/>
      <c r="K188" s="57">
        <f t="shared" si="28"/>
        <v>14.25</v>
      </c>
      <c r="L188" s="57"/>
      <c r="M188" s="58"/>
      <c r="N188" s="59"/>
      <c r="O188" s="73"/>
    </row>
    <row r="189" spans="1:15" s="8" customFormat="1" x14ac:dyDescent="0.3">
      <c r="A189" s="52">
        <v>10582</v>
      </c>
      <c r="B189" s="53"/>
      <c r="C189" s="72"/>
      <c r="D189" s="76" t="s">
        <v>1140</v>
      </c>
      <c r="E189" s="56"/>
      <c r="F189" s="57"/>
      <c r="G189" s="57">
        <v>11.441000000000001</v>
      </c>
      <c r="H189" s="57"/>
      <c r="I189" s="57">
        <v>2.5</v>
      </c>
      <c r="J189" s="57"/>
      <c r="K189" s="57">
        <f t="shared" si="28"/>
        <v>28.602500000000003</v>
      </c>
      <c r="L189" s="57"/>
      <c r="M189" s="58"/>
      <c r="N189" s="59"/>
      <c r="O189" s="73"/>
    </row>
    <row r="190" spans="1:15" s="8" customFormat="1" x14ac:dyDescent="0.3">
      <c r="A190" s="52">
        <v>10607</v>
      </c>
      <c r="B190" s="53" t="s">
        <v>21</v>
      </c>
      <c r="C190" s="54" t="s">
        <v>1161</v>
      </c>
      <c r="D190" s="55" t="s">
        <v>70</v>
      </c>
      <c r="E190" s="63"/>
      <c r="F190" s="57"/>
      <c r="G190" s="57"/>
      <c r="H190" s="57"/>
      <c r="I190" s="57"/>
      <c r="J190" s="57"/>
      <c r="K190" s="57"/>
      <c r="L190" s="57"/>
      <c r="M190" s="66"/>
      <c r="N190" s="67"/>
      <c r="O190" s="67"/>
    </row>
    <row r="191" spans="1:15" s="8" customFormat="1" ht="93.75" customHeight="1" x14ac:dyDescent="0.3">
      <c r="A191" s="52">
        <v>10610</v>
      </c>
      <c r="B191" s="53" t="s">
        <v>21</v>
      </c>
      <c r="C191" s="72" t="s">
        <v>1164</v>
      </c>
      <c r="D191" s="75" t="s">
        <v>1165</v>
      </c>
      <c r="E191" s="63" t="s">
        <v>36</v>
      </c>
      <c r="F191" s="57"/>
      <c r="G191" s="57"/>
      <c r="H191" s="57"/>
      <c r="I191" s="57"/>
      <c r="J191" s="57"/>
      <c r="K191" s="57"/>
      <c r="L191" s="57">
        <f>K192</f>
        <v>217.041</v>
      </c>
      <c r="M191" s="58">
        <v>217.041</v>
      </c>
      <c r="N191" s="59"/>
      <c r="O191" s="73">
        <f>+ROUND(M191*N191,2)</f>
        <v>0</v>
      </c>
    </row>
    <row r="192" spans="1:15" s="8" customFormat="1" ht="15" customHeight="1" x14ac:dyDescent="0.3">
      <c r="A192" s="52">
        <v>10611</v>
      </c>
      <c r="B192" s="53"/>
      <c r="C192" s="72"/>
      <c r="D192" s="76" t="s">
        <v>1163</v>
      </c>
      <c r="E192" s="63"/>
      <c r="F192" s="57">
        <v>1</v>
      </c>
      <c r="G192" s="57">
        <v>217.041</v>
      </c>
      <c r="H192" s="57"/>
      <c r="I192" s="57"/>
      <c r="J192" s="57"/>
      <c r="K192" s="57">
        <f t="shared" ref="K192" si="29">PRODUCT(F192:I192)</f>
        <v>217.041</v>
      </c>
      <c r="L192" s="57"/>
      <c r="M192" s="58"/>
      <c r="N192" s="59"/>
      <c r="O192" s="73"/>
    </row>
    <row r="193" spans="1:15" s="8" customFormat="1" ht="86.4" x14ac:dyDescent="0.3">
      <c r="A193" s="52">
        <v>10622</v>
      </c>
      <c r="B193" s="53"/>
      <c r="C193" s="72"/>
      <c r="D193" s="75" t="s">
        <v>381</v>
      </c>
      <c r="E193" s="63" t="s">
        <v>36</v>
      </c>
      <c r="F193" s="57"/>
      <c r="G193" s="57"/>
      <c r="H193" s="57"/>
      <c r="I193" s="57"/>
      <c r="J193" s="57"/>
      <c r="K193" s="57"/>
      <c r="L193" s="57">
        <f>SUM(K194:K196)</f>
        <v>25.7</v>
      </c>
      <c r="M193" s="58">
        <v>25.7</v>
      </c>
      <c r="N193" s="59"/>
      <c r="O193" s="73">
        <f>+ROUND(M193*N193,2)</f>
        <v>0</v>
      </c>
    </row>
    <row r="194" spans="1:15" s="8" customFormat="1" x14ac:dyDescent="0.3">
      <c r="A194" s="52">
        <v>10623</v>
      </c>
      <c r="B194" s="53"/>
      <c r="C194" s="72"/>
      <c r="D194" s="76" t="s">
        <v>1138</v>
      </c>
      <c r="E194" s="63"/>
      <c r="F194" s="57">
        <v>1</v>
      </c>
      <c r="G194" s="57">
        <v>4.4800000000000004</v>
      </c>
      <c r="H194" s="57"/>
      <c r="I194" s="57"/>
      <c r="J194" s="57"/>
      <c r="K194" s="57">
        <f t="shared" ref="K194:K196" si="30">PRODUCT(F194:I194)</f>
        <v>4.4800000000000004</v>
      </c>
      <c r="L194" s="57"/>
      <c r="M194" s="58"/>
      <c r="N194" s="59"/>
      <c r="O194" s="73"/>
    </row>
    <row r="195" spans="1:15" s="8" customFormat="1" x14ac:dyDescent="0.3">
      <c r="A195" s="52">
        <v>10624</v>
      </c>
      <c r="B195" s="53"/>
      <c r="C195" s="72"/>
      <c r="D195" s="76" t="s">
        <v>1156</v>
      </c>
      <c r="E195" s="63"/>
      <c r="F195" s="57">
        <v>1</v>
      </c>
      <c r="G195" s="57">
        <v>4.4800000000000004</v>
      </c>
      <c r="H195" s="57"/>
      <c r="I195" s="57"/>
      <c r="J195" s="57"/>
      <c r="K195" s="57">
        <f t="shared" si="30"/>
        <v>4.4800000000000004</v>
      </c>
      <c r="L195" s="57"/>
      <c r="M195" s="58"/>
      <c r="N195" s="59"/>
      <c r="O195" s="73"/>
    </row>
    <row r="196" spans="1:15" s="8" customFormat="1" x14ac:dyDescent="0.3">
      <c r="A196" s="52">
        <v>10625</v>
      </c>
      <c r="B196" s="53"/>
      <c r="C196" s="72"/>
      <c r="D196" s="76" t="s">
        <v>1168</v>
      </c>
      <c r="E196" s="63"/>
      <c r="F196" s="57">
        <v>1</v>
      </c>
      <c r="G196" s="57">
        <v>16.739999999999998</v>
      </c>
      <c r="H196" s="57"/>
      <c r="I196" s="57"/>
      <c r="J196" s="57"/>
      <c r="K196" s="57">
        <f t="shared" si="30"/>
        <v>16.739999999999998</v>
      </c>
      <c r="L196" s="57"/>
      <c r="M196" s="58"/>
      <c r="N196" s="59"/>
      <c r="O196" s="73"/>
    </row>
    <row r="197" spans="1:15" s="8" customFormat="1" x14ac:dyDescent="0.3">
      <c r="A197" s="52">
        <v>10695</v>
      </c>
      <c r="B197" s="53" t="s">
        <v>21</v>
      </c>
      <c r="C197" s="54" t="s">
        <v>1217</v>
      </c>
      <c r="D197" s="55" t="s">
        <v>1218</v>
      </c>
      <c r="E197" s="56"/>
      <c r="F197" s="70"/>
      <c r="G197" s="70"/>
      <c r="H197" s="70"/>
      <c r="I197" s="70"/>
      <c r="J197" s="70"/>
      <c r="K197" s="70"/>
      <c r="L197" s="70"/>
      <c r="M197" s="58"/>
      <c r="N197" s="59"/>
      <c r="O197" s="59"/>
    </row>
    <row r="198" spans="1:15" s="8" customFormat="1" x14ac:dyDescent="0.3">
      <c r="A198" s="52">
        <v>10704</v>
      </c>
      <c r="B198" s="53" t="s">
        <v>21</v>
      </c>
      <c r="C198" s="54" t="s">
        <v>1229</v>
      </c>
      <c r="D198" s="97" t="s">
        <v>55</v>
      </c>
      <c r="E198" s="93"/>
      <c r="F198" s="94"/>
      <c r="G198" s="95"/>
      <c r="H198" s="95"/>
      <c r="I198" s="95"/>
      <c r="J198" s="95"/>
      <c r="K198" s="95"/>
      <c r="L198" s="95"/>
      <c r="M198" s="58"/>
      <c r="N198" s="59"/>
      <c r="O198" s="59"/>
    </row>
    <row r="199" spans="1:15" s="8" customFormat="1" x14ac:dyDescent="0.3">
      <c r="A199" s="52">
        <v>10705</v>
      </c>
      <c r="B199" s="53" t="s">
        <v>21</v>
      </c>
      <c r="C199" s="54" t="s">
        <v>1230</v>
      </c>
      <c r="D199" s="55" t="s">
        <v>57</v>
      </c>
      <c r="E199" s="56"/>
      <c r="F199" s="57"/>
      <c r="G199" s="57"/>
      <c r="H199" s="57"/>
      <c r="I199" s="57"/>
      <c r="J199" s="57"/>
      <c r="K199" s="57"/>
      <c r="L199" s="57"/>
      <c r="M199" s="58"/>
      <c r="N199" s="59"/>
      <c r="O199" s="73"/>
    </row>
    <row r="200" spans="1:15" s="8" customFormat="1" ht="273.75" customHeight="1" collapsed="1" x14ac:dyDescent="0.3">
      <c r="A200" s="52">
        <v>10706</v>
      </c>
      <c r="B200" s="53" t="s">
        <v>21</v>
      </c>
      <c r="C200" s="72" t="s">
        <v>1231</v>
      </c>
      <c r="D200" s="75" t="s">
        <v>68</v>
      </c>
      <c r="E200" s="56" t="s">
        <v>36</v>
      </c>
      <c r="F200" s="57"/>
      <c r="G200" s="57"/>
      <c r="H200" s="57"/>
      <c r="I200" s="57"/>
      <c r="J200" s="57"/>
      <c r="K200" s="57"/>
      <c r="L200" s="57">
        <f>+J201</f>
        <v>9.1494</v>
      </c>
      <c r="M200" s="58">
        <v>9.1489999999999991</v>
      </c>
      <c r="N200" s="59"/>
      <c r="O200" s="73">
        <f>+ROUND(M200*N200,2)</f>
        <v>0</v>
      </c>
    </row>
    <row r="201" spans="1:15" s="8" customFormat="1" x14ac:dyDescent="0.3">
      <c r="A201" s="52">
        <v>10707</v>
      </c>
      <c r="B201" s="53"/>
      <c r="C201" s="72"/>
      <c r="D201" s="76" t="s">
        <v>1232</v>
      </c>
      <c r="E201" s="56"/>
      <c r="F201" s="57">
        <v>1</v>
      </c>
      <c r="G201" s="57">
        <v>7.0380000000000003</v>
      </c>
      <c r="H201" s="57"/>
      <c r="I201" s="57">
        <v>1.3</v>
      </c>
      <c r="J201" s="57">
        <f t="shared" ref="J201" si="31">PRODUCT(F201:I201)</f>
        <v>9.1494</v>
      </c>
      <c r="K201" s="57"/>
      <c r="L201" s="57"/>
      <c r="M201" s="58"/>
      <c r="N201" s="59"/>
      <c r="O201" s="73"/>
    </row>
    <row r="202" spans="1:15" s="8" customFormat="1" ht="230.4" x14ac:dyDescent="0.3">
      <c r="A202" s="52">
        <v>10712</v>
      </c>
      <c r="B202" s="53" t="s">
        <v>21</v>
      </c>
      <c r="C202" s="72" t="s">
        <v>1236</v>
      </c>
      <c r="D202" s="75" t="s">
        <v>309</v>
      </c>
      <c r="E202" s="56" t="s">
        <v>36</v>
      </c>
      <c r="F202" s="57">
        <v>1</v>
      </c>
      <c r="G202" s="57">
        <f>36.635+(2.3+3.171+1.6+2.1+2.45)</f>
        <v>48.256</v>
      </c>
      <c r="H202" s="57"/>
      <c r="I202" s="57">
        <v>3.5</v>
      </c>
      <c r="J202" s="57">
        <f t="shared" ref="J202" si="32">PRODUCT(F202:I202)</f>
        <v>168.89600000000002</v>
      </c>
      <c r="K202" s="57"/>
      <c r="L202" s="57">
        <f>+J202</f>
        <v>168.89600000000002</v>
      </c>
      <c r="M202" s="58">
        <v>169.071</v>
      </c>
      <c r="N202" s="59"/>
      <c r="O202" s="73">
        <f>+ROUND(M202*N202,2)</f>
        <v>0</v>
      </c>
    </row>
    <row r="203" spans="1:15" s="8" customFormat="1" ht="15.75" customHeight="1" x14ac:dyDescent="0.3">
      <c r="A203" s="52">
        <v>10714</v>
      </c>
      <c r="B203" s="53" t="s">
        <v>21</v>
      </c>
      <c r="C203" s="54" t="s">
        <v>1238</v>
      </c>
      <c r="D203" s="55" t="s">
        <v>1239</v>
      </c>
      <c r="E203" s="56"/>
      <c r="F203" s="57"/>
      <c r="G203" s="57"/>
      <c r="H203" s="57"/>
      <c r="I203" s="57"/>
      <c r="J203" s="57"/>
      <c r="K203" s="57"/>
      <c r="L203" s="57"/>
      <c r="M203" s="58"/>
      <c r="N203" s="59"/>
      <c r="O203" s="73"/>
    </row>
    <row r="204" spans="1:15" s="8" customFormat="1" ht="86.4" x14ac:dyDescent="0.3">
      <c r="A204" s="52">
        <v>10719</v>
      </c>
      <c r="B204" s="53" t="s">
        <v>21</v>
      </c>
      <c r="C204" s="72" t="s">
        <v>1245</v>
      </c>
      <c r="D204" s="75" t="s">
        <v>381</v>
      </c>
      <c r="E204" s="63" t="s">
        <v>36</v>
      </c>
      <c r="F204" s="57">
        <v>1</v>
      </c>
      <c r="G204" s="57">
        <v>80</v>
      </c>
      <c r="H204" s="57"/>
      <c r="I204" s="57"/>
      <c r="J204" s="57">
        <f t="shared" ref="J204" si="33">PRODUCT(F204:I204)</f>
        <v>80</v>
      </c>
      <c r="K204" s="57"/>
      <c r="L204" s="57">
        <f>+J204</f>
        <v>80</v>
      </c>
      <c r="M204" s="58">
        <v>80</v>
      </c>
      <c r="N204" s="59"/>
      <c r="O204" s="73">
        <f>+ROUND(M204*N204,2)</f>
        <v>0</v>
      </c>
    </row>
    <row r="205" spans="1:15" s="8" customFormat="1" x14ac:dyDescent="0.3">
      <c r="A205" s="52">
        <v>10751</v>
      </c>
      <c r="B205" s="53" t="s">
        <v>21</v>
      </c>
      <c r="C205" s="90" t="s">
        <v>1276</v>
      </c>
      <c r="D205" s="55" t="s">
        <v>1277</v>
      </c>
      <c r="E205" s="56"/>
      <c r="F205" s="64"/>
      <c r="G205" s="64"/>
      <c r="H205" s="64"/>
      <c r="I205" s="64"/>
      <c r="J205" s="64"/>
      <c r="K205" s="65">
        <f>SUM(O205:O243)</f>
        <v>0</v>
      </c>
      <c r="L205" s="64"/>
      <c r="M205" s="58"/>
      <c r="N205" s="59"/>
      <c r="O205" s="59"/>
    </row>
    <row r="206" spans="1:15" s="8" customFormat="1" x14ac:dyDescent="0.3">
      <c r="A206" s="52">
        <v>10752</v>
      </c>
      <c r="B206" s="53" t="s">
        <v>21</v>
      </c>
      <c r="C206" s="54" t="s">
        <v>1278</v>
      </c>
      <c r="D206" s="97" t="s">
        <v>55</v>
      </c>
      <c r="E206" s="93"/>
      <c r="F206" s="94"/>
      <c r="G206" s="95"/>
      <c r="H206" s="95"/>
      <c r="I206" s="95"/>
      <c r="J206" s="95"/>
      <c r="K206" s="95"/>
      <c r="L206" s="95"/>
      <c r="M206" s="58"/>
      <c r="N206" s="59"/>
      <c r="O206" s="73"/>
    </row>
    <row r="207" spans="1:15" s="8" customFormat="1" x14ac:dyDescent="0.3">
      <c r="A207" s="52">
        <v>10753</v>
      </c>
      <c r="B207" s="53" t="s">
        <v>21</v>
      </c>
      <c r="C207" s="54" t="s">
        <v>1279</v>
      </c>
      <c r="D207" s="55" t="s">
        <v>57</v>
      </c>
      <c r="E207" s="56"/>
      <c r="F207" s="57"/>
      <c r="G207" s="57"/>
      <c r="H207" s="57"/>
      <c r="I207" s="57"/>
      <c r="J207" s="57"/>
      <c r="K207" s="57"/>
      <c r="L207" s="57"/>
      <c r="M207" s="58"/>
      <c r="N207" s="59"/>
      <c r="O207" s="73"/>
    </row>
    <row r="208" spans="1:15" s="8" customFormat="1" ht="179.25" customHeight="1" collapsed="1" x14ac:dyDescent="0.3">
      <c r="A208" s="52">
        <v>10754</v>
      </c>
      <c r="B208" s="53" t="s">
        <v>21</v>
      </c>
      <c r="C208" s="72" t="s">
        <v>1280</v>
      </c>
      <c r="D208" s="75" t="s">
        <v>304</v>
      </c>
      <c r="E208" s="56" t="s">
        <v>36</v>
      </c>
      <c r="F208" s="57"/>
      <c r="G208" s="57"/>
      <c r="H208" s="57"/>
      <c r="I208" s="57"/>
      <c r="J208" s="57"/>
      <c r="K208" s="57"/>
      <c r="L208" s="57">
        <f>SUM(J209:J209)</f>
        <v>223.922</v>
      </c>
      <c r="M208" s="58">
        <v>223.922</v>
      </c>
      <c r="N208" s="59"/>
      <c r="O208" s="73">
        <f>+ROUND(M208*N208,2)</f>
        <v>0</v>
      </c>
    </row>
    <row r="209" spans="1:16" s="8" customFormat="1" x14ac:dyDescent="0.3">
      <c r="A209" s="52">
        <v>10755</v>
      </c>
      <c r="B209" s="53"/>
      <c r="C209" s="72"/>
      <c r="D209" s="76" t="s">
        <v>1281</v>
      </c>
      <c r="E209" s="63"/>
      <c r="F209" s="57">
        <v>1</v>
      </c>
      <c r="G209" s="57">
        <v>223.922</v>
      </c>
      <c r="H209" s="57"/>
      <c r="I209" s="57"/>
      <c r="J209" s="57">
        <f t="shared" ref="J209" si="34">PRODUCT(F209:I209)</f>
        <v>223.922</v>
      </c>
      <c r="K209" s="57"/>
      <c r="L209" s="57"/>
      <c r="M209" s="66"/>
      <c r="N209" s="67"/>
      <c r="O209" s="67"/>
    </row>
    <row r="210" spans="1:16" s="8" customFormat="1" ht="230.4" collapsed="1" x14ac:dyDescent="0.3">
      <c r="A210" s="52">
        <v>10756</v>
      </c>
      <c r="B210" s="53" t="s">
        <v>21</v>
      </c>
      <c r="C210" s="72" t="s">
        <v>1282</v>
      </c>
      <c r="D210" s="75" t="s">
        <v>309</v>
      </c>
      <c r="E210" s="56" t="s">
        <v>36</v>
      </c>
      <c r="F210" s="57"/>
      <c r="G210" s="57"/>
      <c r="H210" s="57"/>
      <c r="I210" s="57"/>
      <c r="J210" s="57"/>
      <c r="K210" s="57"/>
      <c r="L210" s="57">
        <f>SUM(K211:K216)</f>
        <v>89.008499999999998</v>
      </c>
      <c r="M210" s="58">
        <v>89.008499999999998</v>
      </c>
      <c r="N210" s="59"/>
      <c r="O210" s="73">
        <f>+ROUND(M210*N210,2)</f>
        <v>0</v>
      </c>
    </row>
    <row r="211" spans="1:16" s="8" customFormat="1" x14ac:dyDescent="0.3">
      <c r="A211" s="52">
        <v>10757</v>
      </c>
      <c r="B211" s="53"/>
      <c r="C211" s="72"/>
      <c r="D211" s="76" t="s">
        <v>1283</v>
      </c>
      <c r="E211" s="63"/>
      <c r="F211" s="57">
        <v>1</v>
      </c>
      <c r="G211" s="57">
        <v>3.63</v>
      </c>
      <c r="H211" s="57"/>
      <c r="I211" s="57">
        <v>3.5</v>
      </c>
      <c r="J211" s="57">
        <f t="shared" ref="J211:J216" si="35">PRODUCT(F211:I211)</f>
        <v>12.705</v>
      </c>
      <c r="K211" s="57">
        <f>+J211</f>
        <v>12.705</v>
      </c>
      <c r="L211" s="57"/>
      <c r="M211" s="66"/>
      <c r="N211" s="67"/>
      <c r="O211" s="67"/>
    </row>
    <row r="212" spans="1:16" s="8" customFormat="1" x14ac:dyDescent="0.3">
      <c r="A212" s="52">
        <v>10758</v>
      </c>
      <c r="B212" s="53"/>
      <c r="C212" s="72"/>
      <c r="D212" s="76" t="s">
        <v>1283</v>
      </c>
      <c r="E212" s="63"/>
      <c r="F212" s="57">
        <v>1</v>
      </c>
      <c r="G212" s="57">
        <v>3.2810000000000001</v>
      </c>
      <c r="H212" s="57"/>
      <c r="I212" s="57">
        <v>3.5</v>
      </c>
      <c r="J212" s="57">
        <f t="shared" si="35"/>
        <v>11.483500000000001</v>
      </c>
      <c r="K212" s="57">
        <f>+J212</f>
        <v>11.483500000000001</v>
      </c>
      <c r="L212" s="57"/>
      <c r="M212" s="66"/>
      <c r="N212" s="67"/>
      <c r="O212" s="67"/>
    </row>
    <row r="213" spans="1:16" s="8" customFormat="1" x14ac:dyDescent="0.3">
      <c r="A213" s="52">
        <v>10759</v>
      </c>
      <c r="B213" s="53"/>
      <c r="C213" s="72"/>
      <c r="D213" s="76" t="s">
        <v>1284</v>
      </c>
      <c r="E213" s="63"/>
      <c r="F213" s="57">
        <v>2</v>
      </c>
      <c r="G213" s="57">
        <f>1.4*1.35</f>
        <v>1.89</v>
      </c>
      <c r="H213" s="57"/>
      <c r="I213" s="57"/>
      <c r="J213" s="57">
        <f t="shared" si="35"/>
        <v>3.78</v>
      </c>
      <c r="K213" s="57">
        <f>+J213+J214</f>
        <v>6.3</v>
      </c>
      <c r="L213" s="57"/>
      <c r="M213" s="66"/>
      <c r="N213" s="67"/>
      <c r="O213" s="67"/>
    </row>
    <row r="214" spans="1:16" s="8" customFormat="1" x14ac:dyDescent="0.3">
      <c r="A214" s="52">
        <v>10760</v>
      </c>
      <c r="B214" s="53"/>
      <c r="C214" s="72"/>
      <c r="D214" s="76"/>
      <c r="E214" s="63"/>
      <c r="F214" s="57">
        <v>2</v>
      </c>
      <c r="G214" s="57">
        <f>0.9*1.4</f>
        <v>1.26</v>
      </c>
      <c r="H214" s="57"/>
      <c r="I214" s="57"/>
      <c r="J214" s="57">
        <f t="shared" si="35"/>
        <v>2.52</v>
      </c>
      <c r="K214" s="57"/>
      <c r="L214" s="57"/>
      <c r="M214" s="66"/>
      <c r="N214" s="67"/>
      <c r="O214" s="67"/>
    </row>
    <row r="215" spans="1:16" s="8" customFormat="1" x14ac:dyDescent="0.3">
      <c r="A215" s="52">
        <v>10761</v>
      </c>
      <c r="B215" s="53"/>
      <c r="C215" s="72"/>
      <c r="D215" s="76" t="s">
        <v>1285</v>
      </c>
      <c r="E215" s="63"/>
      <c r="F215" s="57">
        <v>2</v>
      </c>
      <c r="G215" s="57">
        <f>0.9*1.4</f>
        <v>1.26</v>
      </c>
      <c r="H215" s="57"/>
      <c r="I215" s="57"/>
      <c r="J215" s="57">
        <f t="shared" si="35"/>
        <v>2.52</v>
      </c>
      <c r="K215" s="57">
        <f>+J215+J216</f>
        <v>58.52</v>
      </c>
      <c r="L215" s="57"/>
      <c r="M215" s="66"/>
      <c r="N215" s="67"/>
      <c r="O215" s="67"/>
    </row>
    <row r="216" spans="1:16" s="8" customFormat="1" x14ac:dyDescent="0.3">
      <c r="A216" s="52">
        <v>10762</v>
      </c>
      <c r="B216" s="53"/>
      <c r="C216" s="72"/>
      <c r="D216" s="76"/>
      <c r="E216" s="63"/>
      <c r="F216" s="57">
        <v>2</v>
      </c>
      <c r="G216" s="57">
        <f>20*1.4</f>
        <v>28</v>
      </c>
      <c r="H216" s="57"/>
      <c r="I216" s="57"/>
      <c r="J216" s="57">
        <f t="shared" si="35"/>
        <v>56</v>
      </c>
      <c r="K216" s="57"/>
      <c r="L216" s="57"/>
      <c r="M216" s="66"/>
      <c r="N216" s="67"/>
      <c r="O216" s="67"/>
    </row>
    <row r="217" spans="1:16" s="8" customFormat="1" x14ac:dyDescent="0.3">
      <c r="A217" s="52">
        <v>10777</v>
      </c>
      <c r="B217" s="53" t="s">
        <v>21</v>
      </c>
      <c r="C217" s="54" t="s">
        <v>1293</v>
      </c>
      <c r="D217" s="55" t="s">
        <v>70</v>
      </c>
      <c r="E217" s="56"/>
      <c r="F217" s="57"/>
      <c r="G217" s="57"/>
      <c r="H217" s="57"/>
      <c r="I217" s="57"/>
      <c r="J217" s="57"/>
      <c r="K217" s="57"/>
      <c r="L217" s="57"/>
      <c r="M217" s="58"/>
      <c r="N217" s="59"/>
      <c r="O217" s="73"/>
    </row>
    <row r="218" spans="1:16" s="8" customFormat="1" ht="86.4" x14ac:dyDescent="0.3">
      <c r="A218" s="52">
        <v>10778</v>
      </c>
      <c r="B218" s="53" t="s">
        <v>21</v>
      </c>
      <c r="C218" s="72" t="s">
        <v>1294</v>
      </c>
      <c r="D218" s="75" t="s">
        <v>381</v>
      </c>
      <c r="E218" s="63" t="s">
        <v>36</v>
      </c>
      <c r="F218" s="57">
        <v>1</v>
      </c>
      <c r="G218" s="57">
        <v>160.64699999999999</v>
      </c>
      <c r="H218" s="57"/>
      <c r="I218" s="57"/>
      <c r="J218" s="57"/>
      <c r="K218" s="57">
        <f>PRODUCT(F218:I218)</f>
        <v>160.64699999999999</v>
      </c>
      <c r="L218" s="57">
        <f>K218</f>
        <v>160.64699999999999</v>
      </c>
      <c r="M218" s="58">
        <v>160.64699999999999</v>
      </c>
      <c r="N218" s="59"/>
      <c r="O218" s="73">
        <f>+ROUND(M218*N218,2)</f>
        <v>0</v>
      </c>
    </row>
    <row r="219" spans="1:16" s="8" customFormat="1" x14ac:dyDescent="0.3">
      <c r="A219" s="52">
        <v>10803</v>
      </c>
      <c r="B219" s="53" t="s">
        <v>21</v>
      </c>
      <c r="C219" s="61" t="s">
        <v>1334</v>
      </c>
      <c r="D219" s="62" t="s">
        <v>1335</v>
      </c>
      <c r="E219" s="63"/>
      <c r="F219" s="86"/>
      <c r="G219" s="64"/>
      <c r="H219" s="64"/>
      <c r="I219" s="64"/>
      <c r="J219" s="64"/>
      <c r="K219" s="65">
        <f>SUM(O219:O369)</f>
        <v>0</v>
      </c>
      <c r="L219" s="64"/>
      <c r="M219" s="66"/>
      <c r="N219" s="67"/>
      <c r="O219" s="67"/>
      <c r="P219" s="112"/>
    </row>
    <row r="220" spans="1:16" s="8" customFormat="1" x14ac:dyDescent="0.3">
      <c r="A220" s="52">
        <v>10804</v>
      </c>
      <c r="B220" s="53" t="s">
        <v>21</v>
      </c>
      <c r="C220" s="54" t="s">
        <v>1336</v>
      </c>
      <c r="D220" s="55" t="s">
        <v>1337</v>
      </c>
      <c r="E220" s="96"/>
      <c r="F220" s="98"/>
      <c r="G220" s="57"/>
      <c r="H220" s="57"/>
      <c r="I220" s="57"/>
      <c r="J220" s="57"/>
      <c r="K220" s="57"/>
      <c r="L220" s="57"/>
      <c r="M220" s="58"/>
      <c r="N220" s="59"/>
      <c r="O220" s="59"/>
    </row>
    <row r="221" spans="1:16" s="8" customFormat="1" x14ac:dyDescent="0.3">
      <c r="A221" s="52">
        <v>10833</v>
      </c>
      <c r="B221" s="53"/>
      <c r="C221" s="54" t="s">
        <v>1347</v>
      </c>
      <c r="D221" s="55" t="s">
        <v>974</v>
      </c>
      <c r="E221" s="63"/>
      <c r="F221" s="57"/>
      <c r="G221" s="57"/>
      <c r="H221" s="57"/>
      <c r="I221" s="57"/>
      <c r="J221" s="57"/>
      <c r="K221" s="57"/>
      <c r="L221" s="57"/>
      <c r="M221" s="58"/>
      <c r="N221" s="59"/>
      <c r="O221" s="73"/>
    </row>
    <row r="222" spans="1:16" s="8" customFormat="1" x14ac:dyDescent="0.3">
      <c r="A222" s="52">
        <v>10858</v>
      </c>
      <c r="B222" s="53"/>
      <c r="C222" s="54" t="s">
        <v>1355</v>
      </c>
      <c r="D222" s="55" t="s">
        <v>55</v>
      </c>
      <c r="E222" s="63"/>
      <c r="F222" s="57"/>
      <c r="G222" s="57"/>
      <c r="H222" s="57"/>
      <c r="I222" s="57"/>
      <c r="J222" s="57"/>
      <c r="K222" s="57"/>
      <c r="L222" s="57"/>
      <c r="M222" s="58"/>
      <c r="N222" s="59"/>
      <c r="O222" s="73"/>
    </row>
    <row r="223" spans="1:16" s="8" customFormat="1" x14ac:dyDescent="0.3">
      <c r="A223" s="52">
        <v>10859</v>
      </c>
      <c r="B223" s="53"/>
      <c r="C223" s="54" t="s">
        <v>1356</v>
      </c>
      <c r="D223" s="55" t="s">
        <v>57</v>
      </c>
      <c r="E223" s="63"/>
      <c r="F223" s="57"/>
      <c r="G223" s="57"/>
      <c r="H223" s="57"/>
      <c r="I223" s="57"/>
      <c r="J223" s="57"/>
      <c r="K223" s="57"/>
      <c r="L223" s="57"/>
      <c r="M223" s="58"/>
      <c r="N223" s="59"/>
      <c r="O223" s="73"/>
    </row>
    <row r="224" spans="1:16" s="8" customFormat="1" ht="230.4" x14ac:dyDescent="0.3">
      <c r="A224" s="52">
        <v>10860</v>
      </c>
      <c r="B224" s="53"/>
      <c r="C224" s="72"/>
      <c r="D224" s="75" t="s">
        <v>1127</v>
      </c>
      <c r="E224" s="56" t="s">
        <v>36</v>
      </c>
      <c r="F224" s="57"/>
      <c r="G224" s="57"/>
      <c r="H224" s="57"/>
      <c r="I224" s="57"/>
      <c r="J224" s="57"/>
      <c r="K224" s="57"/>
      <c r="L224" s="57">
        <f>SUM(K225:K228)</f>
        <v>34.75</v>
      </c>
      <c r="M224" s="58">
        <v>34.75</v>
      </c>
      <c r="N224" s="59"/>
      <c r="O224" s="73">
        <f>+ROUND(M224*N224,2)</f>
        <v>0</v>
      </c>
    </row>
    <row r="225" spans="1:15" s="8" customFormat="1" x14ac:dyDescent="0.3">
      <c r="A225" s="52">
        <v>10861</v>
      </c>
      <c r="B225" s="53"/>
      <c r="C225" s="72"/>
      <c r="D225" s="76" t="s">
        <v>1357</v>
      </c>
      <c r="E225" s="56"/>
      <c r="F225" s="57">
        <v>1</v>
      </c>
      <c r="G225" s="57">
        <v>7.35</v>
      </c>
      <c r="H225" s="57"/>
      <c r="I225" s="57">
        <v>2.5</v>
      </c>
      <c r="J225" s="57"/>
      <c r="K225" s="57">
        <f>PRODUCT(F225:I225)</f>
        <v>18.375</v>
      </c>
      <c r="L225" s="57"/>
      <c r="M225" s="58"/>
      <c r="N225" s="59"/>
      <c r="O225" s="73"/>
    </row>
    <row r="226" spans="1:15" s="8" customFormat="1" x14ac:dyDescent="0.3">
      <c r="A226" s="52">
        <v>10862</v>
      </c>
      <c r="B226" s="53"/>
      <c r="C226" s="72"/>
      <c r="D226" s="76" t="s">
        <v>1358</v>
      </c>
      <c r="E226" s="56"/>
      <c r="F226" s="57">
        <v>1</v>
      </c>
      <c r="G226" s="57">
        <f>1.2*2</f>
        <v>2.4</v>
      </c>
      <c r="H226" s="57"/>
      <c r="I226" s="57">
        <v>2.5</v>
      </c>
      <c r="J226" s="57"/>
      <c r="K226" s="57">
        <f t="shared" ref="K226:K228" si="36">PRODUCT(F226:I226)</f>
        <v>6</v>
      </c>
      <c r="L226" s="57"/>
      <c r="M226" s="58"/>
      <c r="N226" s="59"/>
      <c r="O226" s="73"/>
    </row>
    <row r="227" spans="1:15" s="8" customFormat="1" x14ac:dyDescent="0.3">
      <c r="A227" s="52">
        <v>10863</v>
      </c>
      <c r="B227" s="53"/>
      <c r="C227" s="72"/>
      <c r="D227" s="76" t="s">
        <v>1359</v>
      </c>
      <c r="E227" s="56"/>
      <c r="F227" s="57">
        <v>1</v>
      </c>
      <c r="G227" s="57">
        <f>1.2*2</f>
        <v>2.4</v>
      </c>
      <c r="H227" s="57"/>
      <c r="I227" s="57">
        <v>2.5</v>
      </c>
      <c r="J227" s="57"/>
      <c r="K227" s="57">
        <f t="shared" si="36"/>
        <v>6</v>
      </c>
      <c r="L227" s="57"/>
      <c r="M227" s="58"/>
      <c r="N227" s="59"/>
      <c r="O227" s="73"/>
    </row>
    <row r="228" spans="1:15" s="8" customFormat="1" x14ac:dyDescent="0.3">
      <c r="A228" s="52">
        <v>10864</v>
      </c>
      <c r="B228" s="53"/>
      <c r="C228" s="72"/>
      <c r="D228" s="76" t="s">
        <v>1360</v>
      </c>
      <c r="E228" s="56"/>
      <c r="F228" s="57">
        <v>1</v>
      </c>
      <c r="G228" s="57">
        <v>1.75</v>
      </c>
      <c r="H228" s="57"/>
      <c r="I228" s="57">
        <v>2.5</v>
      </c>
      <c r="J228" s="57"/>
      <c r="K228" s="57">
        <f t="shared" si="36"/>
        <v>4.375</v>
      </c>
      <c r="L228" s="57"/>
      <c r="M228" s="58"/>
      <c r="N228" s="59"/>
      <c r="O228" s="73"/>
    </row>
    <row r="229" spans="1:15" s="8" customFormat="1" ht="230.4" x14ac:dyDescent="0.3">
      <c r="A229" s="52">
        <v>10865</v>
      </c>
      <c r="B229" s="53"/>
      <c r="C229" s="72"/>
      <c r="D229" s="75" t="s">
        <v>296</v>
      </c>
      <c r="E229" s="56" t="s">
        <v>36</v>
      </c>
      <c r="F229" s="57"/>
      <c r="G229" s="57"/>
      <c r="H229" s="57"/>
      <c r="I229" s="57"/>
      <c r="J229" s="57"/>
      <c r="K229" s="57"/>
      <c r="L229" s="57">
        <f>SUM(K230:K234)</f>
        <v>126.1125</v>
      </c>
      <c r="M229" s="58">
        <v>126.113</v>
      </c>
      <c r="N229" s="59"/>
      <c r="O229" s="73">
        <f>+ROUND(M229*N229,2)</f>
        <v>0</v>
      </c>
    </row>
    <row r="230" spans="1:15" s="8" customFormat="1" x14ac:dyDescent="0.3">
      <c r="A230" s="52">
        <v>10866</v>
      </c>
      <c r="B230" s="53"/>
      <c r="C230" s="72"/>
      <c r="D230" s="76" t="s">
        <v>1361</v>
      </c>
      <c r="E230" s="56"/>
      <c r="F230" s="57">
        <v>1</v>
      </c>
      <c r="G230" s="57">
        <v>16.649999999999999</v>
      </c>
      <c r="H230" s="57"/>
      <c r="I230" s="57">
        <v>2.5</v>
      </c>
      <c r="J230" s="57"/>
      <c r="K230" s="57">
        <f>PRODUCT(F230:I230)</f>
        <v>41.625</v>
      </c>
      <c r="L230" s="57"/>
      <c r="M230" s="58"/>
      <c r="N230" s="59"/>
      <c r="O230" s="73"/>
    </row>
    <row r="231" spans="1:15" s="8" customFormat="1" x14ac:dyDescent="0.3">
      <c r="A231" s="52">
        <v>10867</v>
      </c>
      <c r="B231" s="53"/>
      <c r="C231" s="72"/>
      <c r="D231" s="76" t="s">
        <v>1362</v>
      </c>
      <c r="E231" s="56"/>
      <c r="F231" s="57">
        <v>1</v>
      </c>
      <c r="G231" s="57">
        <v>22.79</v>
      </c>
      <c r="H231" s="57"/>
      <c r="I231" s="57">
        <v>2.5</v>
      </c>
      <c r="J231" s="57"/>
      <c r="K231" s="57">
        <f>PRODUCT(F231:I231)</f>
        <v>56.974999999999994</v>
      </c>
      <c r="L231" s="57"/>
      <c r="M231" s="58"/>
      <c r="N231" s="59"/>
      <c r="O231" s="73"/>
    </row>
    <row r="232" spans="1:15" s="8" customFormat="1" x14ac:dyDescent="0.3">
      <c r="A232" s="52">
        <v>10868</v>
      </c>
      <c r="B232" s="53"/>
      <c r="C232" s="72"/>
      <c r="D232" s="76" t="s">
        <v>1363</v>
      </c>
      <c r="E232" s="56"/>
      <c r="F232" s="57">
        <v>1</v>
      </c>
      <c r="G232" s="57">
        <v>3.2850000000000001</v>
      </c>
      <c r="H232" s="57"/>
      <c r="I232" s="57">
        <v>2.5</v>
      </c>
      <c r="J232" s="57"/>
      <c r="K232" s="57">
        <f>PRODUCT(F232:I232)</f>
        <v>8.2125000000000004</v>
      </c>
      <c r="L232" s="57"/>
      <c r="M232" s="58"/>
      <c r="N232" s="59"/>
      <c r="O232" s="73"/>
    </row>
    <row r="233" spans="1:15" s="8" customFormat="1" x14ac:dyDescent="0.3">
      <c r="A233" s="52">
        <v>10869</v>
      </c>
      <c r="B233" s="53"/>
      <c r="C233" s="72"/>
      <c r="D233" s="76" t="s">
        <v>1364</v>
      </c>
      <c r="E233" s="56"/>
      <c r="F233" s="57">
        <v>1</v>
      </c>
      <c r="G233" s="57">
        <v>4.84</v>
      </c>
      <c r="H233" s="57"/>
      <c r="I233" s="57">
        <v>2.5</v>
      </c>
      <c r="J233" s="57"/>
      <c r="K233" s="57">
        <f>PRODUCT(F233:I233)</f>
        <v>12.1</v>
      </c>
      <c r="L233" s="57"/>
      <c r="M233" s="58"/>
      <c r="N233" s="59"/>
      <c r="O233" s="73"/>
    </row>
    <row r="234" spans="1:15" s="8" customFormat="1" x14ac:dyDescent="0.3">
      <c r="A234" s="52">
        <v>10870</v>
      </c>
      <c r="B234" s="53"/>
      <c r="C234" s="72"/>
      <c r="D234" s="76" t="s">
        <v>1365</v>
      </c>
      <c r="E234" s="56"/>
      <c r="F234" s="57">
        <v>2</v>
      </c>
      <c r="G234" s="57">
        <v>1.44</v>
      </c>
      <c r="H234" s="57"/>
      <c r="I234" s="57">
        <v>2.5</v>
      </c>
      <c r="J234" s="57"/>
      <c r="K234" s="57">
        <f>PRODUCT(F234:I234)</f>
        <v>7.1999999999999993</v>
      </c>
      <c r="L234" s="57"/>
      <c r="M234" s="58"/>
      <c r="N234" s="59"/>
      <c r="O234" s="73"/>
    </row>
    <row r="235" spans="1:15" s="8" customFormat="1" ht="230.4" x14ac:dyDescent="0.3">
      <c r="A235" s="52">
        <v>10871</v>
      </c>
      <c r="B235" s="53"/>
      <c r="C235" s="72"/>
      <c r="D235" s="75" t="s">
        <v>1137</v>
      </c>
      <c r="E235" s="56" t="s">
        <v>36</v>
      </c>
      <c r="F235" s="57"/>
      <c r="G235" s="57"/>
      <c r="H235" s="57"/>
      <c r="I235" s="57"/>
      <c r="J235" s="57"/>
      <c r="K235" s="57"/>
      <c r="L235" s="57">
        <f>SUM(K236:K243)</f>
        <v>95.470000000000013</v>
      </c>
      <c r="M235" s="58">
        <v>95.47</v>
      </c>
      <c r="N235" s="59"/>
      <c r="O235" s="73">
        <f>+ROUND(M235*N235,2)</f>
        <v>0</v>
      </c>
    </row>
    <row r="236" spans="1:15" s="8" customFormat="1" x14ac:dyDescent="0.3">
      <c r="A236" s="52">
        <v>10872</v>
      </c>
      <c r="B236" s="53"/>
      <c r="C236" s="72"/>
      <c r="D236" s="76" t="s">
        <v>1341</v>
      </c>
      <c r="E236" s="56"/>
      <c r="F236" s="57">
        <v>1</v>
      </c>
      <c r="G236" s="57">
        <v>12.247</v>
      </c>
      <c r="H236" s="57"/>
      <c r="I236" s="57">
        <v>2.5</v>
      </c>
      <c r="J236" s="57"/>
      <c r="K236" s="57">
        <f t="shared" ref="K236:K243" si="37">PRODUCT(F236:I236)</f>
        <v>30.6175</v>
      </c>
      <c r="L236" s="57"/>
      <c r="M236" s="58"/>
      <c r="N236" s="59"/>
      <c r="O236" s="73"/>
    </row>
    <row r="237" spans="1:15" s="8" customFormat="1" x14ac:dyDescent="0.3">
      <c r="A237" s="52">
        <v>10873</v>
      </c>
      <c r="B237" s="53"/>
      <c r="C237" s="72"/>
      <c r="D237" s="75"/>
      <c r="E237" s="56"/>
      <c r="F237" s="57">
        <v>1</v>
      </c>
      <c r="G237" s="57">
        <f>2.26/2</f>
        <v>1.1299999999999999</v>
      </c>
      <c r="H237" s="57"/>
      <c r="I237" s="57">
        <v>2.5</v>
      </c>
      <c r="J237" s="57"/>
      <c r="K237" s="57">
        <f t="shared" si="37"/>
        <v>2.8249999999999997</v>
      </c>
      <c r="L237" s="57"/>
      <c r="M237" s="58"/>
      <c r="N237" s="59"/>
      <c r="O237" s="73"/>
    </row>
    <row r="238" spans="1:15" s="8" customFormat="1" x14ac:dyDescent="0.3">
      <c r="A238" s="52">
        <v>10874</v>
      </c>
      <c r="B238" s="53"/>
      <c r="C238" s="72"/>
      <c r="D238" s="76" t="s">
        <v>1366</v>
      </c>
      <c r="E238" s="56"/>
      <c r="F238" s="57">
        <v>1</v>
      </c>
      <c r="G238" s="57">
        <f>2.26/2</f>
        <v>1.1299999999999999</v>
      </c>
      <c r="H238" s="57"/>
      <c r="I238" s="57">
        <v>2.5</v>
      </c>
      <c r="J238" s="57"/>
      <c r="K238" s="57">
        <f t="shared" si="37"/>
        <v>2.8249999999999997</v>
      </c>
      <c r="L238" s="57"/>
      <c r="M238" s="58"/>
      <c r="N238" s="59"/>
      <c r="O238" s="73"/>
    </row>
    <row r="239" spans="1:15" s="8" customFormat="1" x14ac:dyDescent="0.3">
      <c r="A239" s="52">
        <v>10875</v>
      </c>
      <c r="B239" s="53"/>
      <c r="C239" s="72"/>
      <c r="D239" s="75"/>
      <c r="E239" s="56"/>
      <c r="F239" s="57"/>
      <c r="G239" s="57">
        <v>2</v>
      </c>
      <c r="H239" s="57"/>
      <c r="I239" s="57">
        <v>2.5</v>
      </c>
      <c r="J239" s="57"/>
      <c r="K239" s="57">
        <f t="shared" si="37"/>
        <v>5</v>
      </c>
      <c r="L239" s="57"/>
      <c r="M239" s="58"/>
      <c r="N239" s="59"/>
      <c r="O239" s="73"/>
    </row>
    <row r="240" spans="1:15" s="8" customFormat="1" x14ac:dyDescent="0.3">
      <c r="A240" s="52">
        <v>10876</v>
      </c>
      <c r="B240" s="53"/>
      <c r="C240" s="72"/>
      <c r="D240" s="75"/>
      <c r="E240" s="56"/>
      <c r="F240" s="57"/>
      <c r="G240" s="57">
        <v>3.94</v>
      </c>
      <c r="H240" s="57"/>
      <c r="I240" s="57">
        <v>2.5</v>
      </c>
      <c r="J240" s="57"/>
      <c r="K240" s="57">
        <f t="shared" si="37"/>
        <v>9.85</v>
      </c>
      <c r="L240" s="57"/>
      <c r="M240" s="58"/>
      <c r="N240" s="59"/>
      <c r="O240" s="73"/>
    </row>
    <row r="241" spans="1:15" s="8" customFormat="1" x14ac:dyDescent="0.3">
      <c r="A241" s="52">
        <v>10877</v>
      </c>
      <c r="B241" s="53"/>
      <c r="C241" s="72"/>
      <c r="D241" s="75"/>
      <c r="E241" s="56"/>
      <c r="F241" s="57"/>
      <c r="G241" s="57">
        <v>0.6</v>
      </c>
      <c r="H241" s="57"/>
      <c r="I241" s="57">
        <v>2.5</v>
      </c>
      <c r="J241" s="57"/>
      <c r="K241" s="57">
        <f t="shared" si="37"/>
        <v>1.5</v>
      </c>
      <c r="L241" s="57"/>
      <c r="M241" s="58"/>
      <c r="N241" s="59"/>
      <c r="O241" s="73"/>
    </row>
    <row r="242" spans="1:15" s="8" customFormat="1" x14ac:dyDescent="0.3">
      <c r="A242" s="52">
        <v>10878</v>
      </c>
      <c r="B242" s="53"/>
      <c r="C242" s="72"/>
      <c r="D242" s="76"/>
      <c r="E242" s="56"/>
      <c r="F242" s="57"/>
      <c r="G242" s="57">
        <v>5.7</v>
      </c>
      <c r="H242" s="57"/>
      <c r="I242" s="57">
        <v>2.5</v>
      </c>
      <c r="J242" s="57"/>
      <c r="K242" s="57">
        <f t="shared" si="37"/>
        <v>14.25</v>
      </c>
      <c r="L242" s="57"/>
      <c r="M242" s="58"/>
      <c r="N242" s="59"/>
      <c r="O242" s="73"/>
    </row>
    <row r="243" spans="1:15" s="8" customFormat="1" x14ac:dyDescent="0.3">
      <c r="A243" s="52">
        <v>10879</v>
      </c>
      <c r="B243" s="53"/>
      <c r="C243" s="72"/>
      <c r="D243" s="76" t="s">
        <v>1367</v>
      </c>
      <c r="E243" s="56"/>
      <c r="F243" s="57"/>
      <c r="G243" s="57">
        <v>11.441000000000001</v>
      </c>
      <c r="H243" s="57"/>
      <c r="I243" s="57">
        <v>2.5</v>
      </c>
      <c r="J243" s="57"/>
      <c r="K243" s="57">
        <f t="shared" si="37"/>
        <v>28.602500000000003</v>
      </c>
      <c r="L243" s="57"/>
      <c r="M243" s="58"/>
      <c r="N243" s="59"/>
      <c r="O243" s="73"/>
    </row>
    <row r="244" spans="1:15" s="8" customFormat="1" ht="86.4" x14ac:dyDescent="0.3">
      <c r="A244" s="52">
        <v>10899</v>
      </c>
      <c r="B244" s="53"/>
      <c r="C244" s="72"/>
      <c r="D244" s="75" t="s">
        <v>63</v>
      </c>
      <c r="E244" s="56" t="s">
        <v>36</v>
      </c>
      <c r="F244" s="57"/>
      <c r="G244" s="57"/>
      <c r="H244" s="57"/>
      <c r="I244" s="57"/>
      <c r="J244" s="57"/>
      <c r="K244" s="57"/>
      <c r="L244" s="57">
        <f>SUM(K245:K248)</f>
        <v>79.387499999999989</v>
      </c>
      <c r="M244" s="58">
        <v>79.388000000000005</v>
      </c>
      <c r="N244" s="59"/>
      <c r="O244" s="73">
        <f>+ROUND(M244*N244,2)</f>
        <v>0</v>
      </c>
    </row>
    <row r="245" spans="1:15" s="8" customFormat="1" x14ac:dyDescent="0.3">
      <c r="A245" s="52">
        <v>10900</v>
      </c>
      <c r="B245" s="53"/>
      <c r="C245" s="72"/>
      <c r="D245" s="76" t="s">
        <v>1357</v>
      </c>
      <c r="E245" s="56"/>
      <c r="F245" s="57">
        <v>1</v>
      </c>
      <c r="G245" s="57">
        <v>9.8629999999999995</v>
      </c>
      <c r="H245" s="57"/>
      <c r="I245" s="57">
        <v>2.5</v>
      </c>
      <c r="J245" s="57"/>
      <c r="K245" s="57">
        <f t="shared" ref="K245:K248" si="38">PRODUCT(F245:I245)</f>
        <v>24.657499999999999</v>
      </c>
      <c r="L245" s="57"/>
      <c r="M245" s="58"/>
      <c r="N245" s="59"/>
      <c r="O245" s="73"/>
    </row>
    <row r="246" spans="1:15" s="8" customFormat="1" x14ac:dyDescent="0.3">
      <c r="A246" s="52">
        <v>10901</v>
      </c>
      <c r="B246" s="53"/>
      <c r="C246" s="72"/>
      <c r="D246" s="76" t="s">
        <v>1369</v>
      </c>
      <c r="E246" s="56"/>
      <c r="F246" s="57">
        <v>2</v>
      </c>
      <c r="G246" s="57">
        <v>4.0869999999999997</v>
      </c>
      <c r="H246" s="57"/>
      <c r="I246" s="57">
        <v>2.5</v>
      </c>
      <c r="J246" s="57"/>
      <c r="K246" s="57">
        <f t="shared" si="38"/>
        <v>20.434999999999999</v>
      </c>
      <c r="L246" s="57"/>
      <c r="M246" s="58"/>
      <c r="N246" s="59"/>
      <c r="O246" s="73"/>
    </row>
    <row r="247" spans="1:15" s="8" customFormat="1" x14ac:dyDescent="0.3">
      <c r="A247" s="52">
        <v>10902</v>
      </c>
      <c r="B247" s="53"/>
      <c r="C247" s="72"/>
      <c r="D247" s="76" t="s">
        <v>1360</v>
      </c>
      <c r="E247" s="56"/>
      <c r="F247" s="57">
        <v>1</v>
      </c>
      <c r="G247" s="57">
        <v>5.6079999999999997</v>
      </c>
      <c r="H247" s="57"/>
      <c r="I247" s="57">
        <v>2.5</v>
      </c>
      <c r="J247" s="57"/>
      <c r="K247" s="57">
        <f t="shared" si="38"/>
        <v>14.02</v>
      </c>
      <c r="L247" s="57"/>
      <c r="M247" s="58"/>
      <c r="N247" s="59"/>
      <c r="O247" s="73"/>
    </row>
    <row r="248" spans="1:15" s="8" customFormat="1" x14ac:dyDescent="0.3">
      <c r="A248" s="52">
        <v>10903</v>
      </c>
      <c r="B248" s="53"/>
      <c r="C248" s="72"/>
      <c r="D248" s="76" t="s">
        <v>1367</v>
      </c>
      <c r="E248" s="56"/>
      <c r="F248" s="57">
        <v>1</v>
      </c>
      <c r="G248" s="57">
        <v>8.11</v>
      </c>
      <c r="H248" s="57"/>
      <c r="I248" s="57">
        <v>2.5</v>
      </c>
      <c r="J248" s="57"/>
      <c r="K248" s="57">
        <f t="shared" si="38"/>
        <v>20.274999999999999</v>
      </c>
      <c r="L248" s="57"/>
      <c r="M248" s="58"/>
      <c r="N248" s="59"/>
      <c r="O248" s="73"/>
    </row>
    <row r="249" spans="1:15" s="8" customFormat="1" x14ac:dyDescent="0.3">
      <c r="A249" s="52">
        <v>10904</v>
      </c>
      <c r="B249" s="53"/>
      <c r="C249" s="72"/>
      <c r="D249" s="55" t="s">
        <v>70</v>
      </c>
      <c r="E249" s="63"/>
      <c r="F249" s="57"/>
      <c r="G249" s="57"/>
      <c r="H249" s="57"/>
      <c r="I249" s="57"/>
      <c r="J249" s="57"/>
      <c r="K249" s="57"/>
      <c r="L249" s="57"/>
      <c r="M249" s="66"/>
      <c r="N249" s="67"/>
      <c r="O249" s="67"/>
    </row>
    <row r="250" spans="1:15" s="8" customFormat="1" ht="86.4" x14ac:dyDescent="0.3">
      <c r="A250" s="52">
        <v>10907</v>
      </c>
      <c r="B250" s="53"/>
      <c r="C250" s="72"/>
      <c r="D250" s="75" t="s">
        <v>1165</v>
      </c>
      <c r="E250" s="63" t="s">
        <v>36</v>
      </c>
      <c r="F250" s="57"/>
      <c r="G250" s="57"/>
      <c r="H250" s="57"/>
      <c r="I250" s="57"/>
      <c r="J250" s="57"/>
      <c r="K250" s="57"/>
      <c r="L250" s="57">
        <f>K251</f>
        <v>217.041</v>
      </c>
      <c r="M250" s="58">
        <v>217.041</v>
      </c>
      <c r="N250" s="59"/>
      <c r="O250" s="73">
        <f>+ROUND(M250*N250,2)</f>
        <v>0</v>
      </c>
    </row>
    <row r="251" spans="1:15" s="8" customFormat="1" x14ac:dyDescent="0.3">
      <c r="A251" s="52">
        <v>10908</v>
      </c>
      <c r="B251" s="53"/>
      <c r="C251" s="72"/>
      <c r="D251" s="76" t="s">
        <v>1370</v>
      </c>
      <c r="E251" s="63"/>
      <c r="F251" s="57">
        <v>1</v>
      </c>
      <c r="G251" s="57">
        <v>217.041</v>
      </c>
      <c r="H251" s="57"/>
      <c r="I251" s="57"/>
      <c r="J251" s="57"/>
      <c r="K251" s="57">
        <f t="shared" ref="K251" si="39">PRODUCT(F251:I251)</f>
        <v>217.041</v>
      </c>
      <c r="L251" s="57"/>
      <c r="M251" s="58"/>
      <c r="N251" s="59"/>
      <c r="O251" s="73"/>
    </row>
    <row r="252" spans="1:15" s="8" customFormat="1" ht="129.6" x14ac:dyDescent="0.3">
      <c r="A252" s="52">
        <v>10909</v>
      </c>
      <c r="B252" s="53"/>
      <c r="C252" s="72"/>
      <c r="D252" s="75" t="s">
        <v>1167</v>
      </c>
      <c r="E252" s="63" t="s">
        <v>36</v>
      </c>
      <c r="F252" s="57"/>
      <c r="G252" s="57"/>
      <c r="H252" s="57"/>
      <c r="I252" s="57"/>
      <c r="J252" s="57"/>
      <c r="K252" s="57"/>
      <c r="L252" s="57">
        <f>K253</f>
        <v>62.71</v>
      </c>
      <c r="M252" s="58">
        <v>62.71</v>
      </c>
      <c r="N252" s="59"/>
      <c r="O252" s="73">
        <f>+ROUND(M252*N252,2)</f>
        <v>0</v>
      </c>
    </row>
    <row r="253" spans="1:15" s="8" customFormat="1" x14ac:dyDescent="0.3">
      <c r="A253" s="52">
        <v>10910</v>
      </c>
      <c r="B253" s="53"/>
      <c r="C253" s="72"/>
      <c r="D253" s="76" t="s">
        <v>1371</v>
      </c>
      <c r="E253" s="63"/>
      <c r="F253" s="57">
        <v>2</v>
      </c>
      <c r="G253" s="57">
        <v>31.355</v>
      </c>
      <c r="H253" s="57"/>
      <c r="I253" s="57"/>
      <c r="J253" s="57"/>
      <c r="K253" s="57">
        <f t="shared" ref="K253" si="40">PRODUCT(F253:I253)</f>
        <v>62.71</v>
      </c>
      <c r="L253" s="57"/>
      <c r="M253" s="58"/>
      <c r="N253" s="59"/>
      <c r="O253" s="73"/>
    </row>
    <row r="254" spans="1:15" s="8" customFormat="1" ht="86.4" x14ac:dyDescent="0.3">
      <c r="A254" s="52">
        <v>10919</v>
      </c>
      <c r="B254" s="53"/>
      <c r="C254" s="72"/>
      <c r="D254" s="75" t="s">
        <v>381</v>
      </c>
      <c r="E254" s="63" t="s">
        <v>36</v>
      </c>
      <c r="F254" s="57"/>
      <c r="G254" s="57"/>
      <c r="H254" s="57"/>
      <c r="I254" s="57"/>
      <c r="J254" s="57"/>
      <c r="K254" s="57"/>
      <c r="L254" s="57">
        <f>SUM(K255:K257)</f>
        <v>25.7</v>
      </c>
      <c r="M254" s="58">
        <v>25.7</v>
      </c>
      <c r="N254" s="59"/>
      <c r="O254" s="73">
        <f>+ROUND(M254*N254,2)</f>
        <v>0</v>
      </c>
    </row>
    <row r="255" spans="1:15" s="8" customFormat="1" x14ac:dyDescent="0.3">
      <c r="A255" s="52">
        <v>10920</v>
      </c>
      <c r="B255" s="53"/>
      <c r="C255" s="72"/>
      <c r="D255" s="76" t="s">
        <v>1341</v>
      </c>
      <c r="E255" s="63"/>
      <c r="F255" s="57">
        <v>1</v>
      </c>
      <c r="G255" s="57">
        <v>4.4800000000000004</v>
      </c>
      <c r="H255" s="57"/>
      <c r="I255" s="57"/>
      <c r="J255" s="57"/>
      <c r="K255" s="57">
        <f t="shared" ref="K255:K257" si="41">PRODUCT(F255:I255)</f>
        <v>4.4800000000000004</v>
      </c>
      <c r="L255" s="57"/>
      <c r="M255" s="58"/>
      <c r="N255" s="59"/>
      <c r="O255" s="73"/>
    </row>
    <row r="256" spans="1:15" s="8" customFormat="1" x14ac:dyDescent="0.3">
      <c r="A256" s="52">
        <v>10921</v>
      </c>
      <c r="B256" s="53"/>
      <c r="C256" s="72"/>
      <c r="D256" s="76" t="s">
        <v>1367</v>
      </c>
      <c r="E256" s="63"/>
      <c r="F256" s="57">
        <v>1</v>
      </c>
      <c r="G256" s="57">
        <v>4.4800000000000004</v>
      </c>
      <c r="H256" s="57"/>
      <c r="I256" s="57"/>
      <c r="J256" s="57"/>
      <c r="K256" s="57">
        <f t="shared" si="41"/>
        <v>4.4800000000000004</v>
      </c>
      <c r="L256" s="57"/>
      <c r="M256" s="58"/>
      <c r="N256" s="59"/>
      <c r="O256" s="73"/>
    </row>
    <row r="257" spans="1:15" s="8" customFormat="1" x14ac:dyDescent="0.3">
      <c r="A257" s="52">
        <v>10922</v>
      </c>
      <c r="B257" s="53"/>
      <c r="C257" s="72"/>
      <c r="D257" s="76" t="s">
        <v>1371</v>
      </c>
      <c r="E257" s="63"/>
      <c r="F257" s="57">
        <v>1</v>
      </c>
      <c r="G257" s="57">
        <v>16.739999999999998</v>
      </c>
      <c r="H257" s="57"/>
      <c r="I257" s="57"/>
      <c r="J257" s="57"/>
      <c r="K257" s="57">
        <f t="shared" si="41"/>
        <v>16.739999999999998</v>
      </c>
      <c r="L257" s="57"/>
      <c r="M257" s="58"/>
      <c r="N257" s="59"/>
      <c r="O257" s="73"/>
    </row>
    <row r="258" spans="1:15" s="8" customFormat="1" x14ac:dyDescent="0.3">
      <c r="A258" s="52">
        <v>10993</v>
      </c>
      <c r="B258" s="53" t="s">
        <v>21</v>
      </c>
      <c r="C258" s="54" t="s">
        <v>1435</v>
      </c>
      <c r="D258" s="99" t="s">
        <v>1436</v>
      </c>
      <c r="E258" s="56"/>
      <c r="F258" s="57"/>
      <c r="G258" s="57"/>
      <c r="H258" s="57"/>
      <c r="I258" s="57"/>
      <c r="J258" s="57"/>
      <c r="K258" s="57"/>
      <c r="L258" s="57"/>
      <c r="M258" s="58"/>
      <c r="N258" s="59"/>
      <c r="O258" s="59"/>
    </row>
    <row r="259" spans="1:15" s="8" customFormat="1" x14ac:dyDescent="0.3">
      <c r="A259" s="52">
        <v>11001</v>
      </c>
      <c r="B259" s="53"/>
      <c r="C259" s="54"/>
      <c r="D259" s="97" t="s">
        <v>55</v>
      </c>
      <c r="E259" s="93"/>
      <c r="F259" s="94"/>
      <c r="G259" s="95"/>
      <c r="H259" s="95"/>
      <c r="I259" s="95"/>
      <c r="J259" s="95"/>
      <c r="K259" s="95"/>
      <c r="L259" s="95"/>
      <c r="M259" s="58"/>
      <c r="N259" s="59"/>
      <c r="O259" s="59"/>
    </row>
    <row r="260" spans="1:15" s="8" customFormat="1" x14ac:dyDescent="0.3">
      <c r="A260" s="52">
        <v>11002</v>
      </c>
      <c r="B260" s="53"/>
      <c r="C260" s="54"/>
      <c r="D260" s="55" t="s">
        <v>57</v>
      </c>
      <c r="E260" s="56"/>
      <c r="F260" s="57"/>
      <c r="G260" s="57"/>
      <c r="H260" s="57"/>
      <c r="I260" s="57"/>
      <c r="J260" s="57"/>
      <c r="K260" s="57"/>
      <c r="L260" s="57"/>
      <c r="M260" s="58"/>
      <c r="N260" s="59"/>
      <c r="O260" s="73"/>
    </row>
    <row r="261" spans="1:15" s="8" customFormat="1" ht="244.8" x14ac:dyDescent="0.3">
      <c r="A261" s="52">
        <v>11003</v>
      </c>
      <c r="B261" s="53"/>
      <c r="C261" s="54"/>
      <c r="D261" s="75" t="s">
        <v>68</v>
      </c>
      <c r="E261" s="56" t="s">
        <v>36</v>
      </c>
      <c r="F261" s="57"/>
      <c r="G261" s="57"/>
      <c r="H261" s="57"/>
      <c r="I261" s="57"/>
      <c r="J261" s="57"/>
      <c r="K261" s="57"/>
      <c r="L261" s="57">
        <f>+J262</f>
        <v>9.1494</v>
      </c>
      <c r="M261" s="58">
        <v>9.1489999999999991</v>
      </c>
      <c r="N261" s="59"/>
      <c r="O261" s="73">
        <f>+ROUND(M261*N261,2)</f>
        <v>0</v>
      </c>
    </row>
    <row r="262" spans="1:15" s="8" customFormat="1" x14ac:dyDescent="0.3">
      <c r="A262" s="52">
        <v>11004</v>
      </c>
      <c r="B262" s="53"/>
      <c r="C262" s="54"/>
      <c r="D262" s="76" t="s">
        <v>1232</v>
      </c>
      <c r="E262" s="56"/>
      <c r="F262" s="57">
        <v>1</v>
      </c>
      <c r="G262" s="57">
        <v>7.0380000000000003</v>
      </c>
      <c r="H262" s="57"/>
      <c r="I262" s="57">
        <v>1.3</v>
      </c>
      <c r="J262" s="57">
        <f t="shared" ref="J262" si="42">PRODUCT(F262:I262)</f>
        <v>9.1494</v>
      </c>
      <c r="K262" s="57"/>
      <c r="L262" s="57"/>
      <c r="M262" s="58"/>
      <c r="N262" s="59"/>
      <c r="O262" s="73"/>
    </row>
    <row r="263" spans="1:15" s="8" customFormat="1" ht="230.4" x14ac:dyDescent="0.3">
      <c r="A263" s="52">
        <v>11009</v>
      </c>
      <c r="B263" s="53"/>
      <c r="C263" s="54"/>
      <c r="D263" s="75" t="s">
        <v>309</v>
      </c>
      <c r="E263" s="56" t="s">
        <v>36</v>
      </c>
      <c r="F263" s="57">
        <v>1</v>
      </c>
      <c r="G263" s="57">
        <f>32.697+(2.3+2.1+1.6+3.171+2.45)</f>
        <v>44.317999999999998</v>
      </c>
      <c r="H263" s="57"/>
      <c r="I263" s="57">
        <v>3.5</v>
      </c>
      <c r="J263" s="57">
        <f t="shared" ref="J263" si="43">PRODUCT(F263:I263)</f>
        <v>155.113</v>
      </c>
      <c r="K263" s="57"/>
      <c r="L263" s="57">
        <f>+J263</f>
        <v>155.113</v>
      </c>
      <c r="M263" s="58">
        <v>155.113</v>
      </c>
      <c r="N263" s="59"/>
      <c r="O263" s="73">
        <f>+ROUND(M263*N263,2)</f>
        <v>0</v>
      </c>
    </row>
    <row r="264" spans="1:15" s="8" customFormat="1" x14ac:dyDescent="0.3">
      <c r="A264" s="52">
        <v>11011</v>
      </c>
      <c r="B264" s="53"/>
      <c r="C264" s="54"/>
      <c r="D264" s="55" t="s">
        <v>1239</v>
      </c>
      <c r="E264" s="56"/>
      <c r="F264" s="57"/>
      <c r="G264" s="57"/>
      <c r="H264" s="57"/>
      <c r="I264" s="57"/>
      <c r="J264" s="57"/>
      <c r="K264" s="57"/>
      <c r="L264" s="57"/>
      <c r="M264" s="58"/>
      <c r="N264" s="59"/>
      <c r="O264" s="73"/>
    </row>
    <row r="265" spans="1:15" s="8" customFormat="1" ht="86.4" x14ac:dyDescent="0.3">
      <c r="A265" s="52">
        <v>11016</v>
      </c>
      <c r="B265" s="53"/>
      <c r="C265" s="54"/>
      <c r="D265" s="75" t="s">
        <v>381</v>
      </c>
      <c r="E265" s="63" t="s">
        <v>36</v>
      </c>
      <c r="F265" s="57">
        <v>1</v>
      </c>
      <c r="G265" s="57">
        <v>69.635999999999996</v>
      </c>
      <c r="H265" s="57"/>
      <c r="I265" s="57"/>
      <c r="J265" s="57">
        <f t="shared" ref="J265" si="44">PRODUCT(F265:I265)</f>
        <v>69.635999999999996</v>
      </c>
      <c r="K265" s="57"/>
      <c r="L265" s="57">
        <f>+J265</f>
        <v>69.635999999999996</v>
      </c>
      <c r="M265" s="58">
        <v>69.635999999999996</v>
      </c>
      <c r="N265" s="59"/>
      <c r="O265" s="73">
        <f>+ROUND(M265*N265,2)</f>
        <v>0</v>
      </c>
    </row>
    <row r="266" spans="1:15" s="8" customFormat="1" x14ac:dyDescent="0.3">
      <c r="A266" s="52">
        <v>11044</v>
      </c>
      <c r="B266" s="53"/>
      <c r="C266" s="54"/>
      <c r="D266" s="55" t="s">
        <v>1271</v>
      </c>
      <c r="E266" s="56"/>
      <c r="F266" s="57"/>
      <c r="G266" s="57"/>
      <c r="H266" s="57"/>
      <c r="I266" s="57"/>
      <c r="J266" s="57"/>
      <c r="K266" s="57"/>
      <c r="L266" s="57"/>
      <c r="M266" s="58"/>
      <c r="N266" s="59"/>
      <c r="O266" s="73"/>
    </row>
    <row r="267" spans="1:15" s="8" customFormat="1" ht="115.2" x14ac:dyDescent="0.3">
      <c r="A267" s="52">
        <v>11045</v>
      </c>
      <c r="B267" s="53"/>
      <c r="C267" s="54"/>
      <c r="D267" s="60" t="s">
        <v>1273</v>
      </c>
      <c r="E267" s="56" t="s">
        <v>36</v>
      </c>
      <c r="F267" s="57"/>
      <c r="G267" s="57"/>
      <c r="H267" s="57"/>
      <c r="I267" s="57"/>
      <c r="J267" s="57"/>
      <c r="K267" s="57"/>
      <c r="L267" s="57">
        <f>SUM(J268:J269)</f>
        <v>741.99599999999998</v>
      </c>
      <c r="M267" s="58">
        <v>741.99599999999998</v>
      </c>
      <c r="N267" s="59"/>
      <c r="O267" s="73">
        <f t="shared" ref="O267" si="45">+ROUND(M267*N267,2)</f>
        <v>0</v>
      </c>
    </row>
    <row r="268" spans="1:15" s="8" customFormat="1" x14ac:dyDescent="0.3">
      <c r="A268" s="52">
        <v>11046</v>
      </c>
      <c r="B268" s="53"/>
      <c r="C268" s="54"/>
      <c r="D268" s="76" t="s">
        <v>1274</v>
      </c>
      <c r="E268" s="56"/>
      <c r="F268" s="57">
        <v>1</v>
      </c>
      <c r="G268" s="57">
        <v>29.66</v>
      </c>
      <c r="H268" s="57"/>
      <c r="I268" s="57">
        <v>0.6</v>
      </c>
      <c r="J268" s="57">
        <f t="shared" ref="J268:J269" si="46">PRODUCT(F268:I268)</f>
        <v>17.795999999999999</v>
      </c>
      <c r="K268" s="57"/>
      <c r="L268" s="57"/>
      <c r="M268" s="58"/>
      <c r="N268" s="59"/>
      <c r="O268" s="73"/>
    </row>
    <row r="269" spans="1:15" s="8" customFormat="1" x14ac:dyDescent="0.3">
      <c r="A269" s="52">
        <v>11047</v>
      </c>
      <c r="B269" s="53"/>
      <c r="C269" s="54"/>
      <c r="D269" s="76" t="s">
        <v>1275</v>
      </c>
      <c r="E269" s="56"/>
      <c r="F269" s="57">
        <v>1</v>
      </c>
      <c r="G269" s="57">
        <v>51</v>
      </c>
      <c r="H269" s="57">
        <v>14.2</v>
      </c>
      <c r="I269" s="57"/>
      <c r="J269" s="57">
        <f t="shared" si="46"/>
        <v>724.19999999999993</v>
      </c>
      <c r="K269" s="57"/>
      <c r="L269" s="57"/>
      <c r="M269" s="58"/>
      <c r="N269" s="59"/>
      <c r="O269" s="73"/>
    </row>
    <row r="270" spans="1:15" s="8" customFormat="1" x14ac:dyDescent="0.3">
      <c r="A270" s="52">
        <v>11048</v>
      </c>
      <c r="B270" s="53" t="s">
        <v>21</v>
      </c>
      <c r="C270" s="61" t="s">
        <v>1449</v>
      </c>
      <c r="D270" s="62" t="s">
        <v>1450</v>
      </c>
      <c r="E270" s="63"/>
      <c r="F270" s="86"/>
      <c r="G270" s="64"/>
      <c r="H270" s="64"/>
      <c r="I270" s="64"/>
      <c r="J270" s="64"/>
      <c r="K270" s="65">
        <f>SUM(O270:O424)</f>
        <v>0</v>
      </c>
      <c r="L270" s="64"/>
      <c r="M270" s="66"/>
      <c r="N270" s="67"/>
      <c r="O270" s="67"/>
    </row>
    <row r="271" spans="1:15" s="8" customFormat="1" x14ac:dyDescent="0.3">
      <c r="A271" s="52">
        <v>11049</v>
      </c>
      <c r="B271" s="53" t="s">
        <v>21</v>
      </c>
      <c r="C271" s="54" t="s">
        <v>1451</v>
      </c>
      <c r="D271" s="55" t="s">
        <v>1452</v>
      </c>
      <c r="E271" s="96"/>
      <c r="F271" s="98"/>
      <c r="G271" s="57"/>
      <c r="H271" s="57"/>
      <c r="I271" s="57"/>
      <c r="J271" s="57"/>
      <c r="K271" s="57"/>
      <c r="L271" s="57"/>
      <c r="M271" s="58"/>
      <c r="N271" s="59"/>
      <c r="O271" s="59"/>
    </row>
    <row r="272" spans="1:15" s="8" customFormat="1" x14ac:dyDescent="0.3">
      <c r="A272" s="52">
        <v>11078</v>
      </c>
      <c r="B272" s="53"/>
      <c r="C272" s="54" t="s">
        <v>1459</v>
      </c>
      <c r="D272" s="55" t="s">
        <v>974</v>
      </c>
      <c r="E272" s="63"/>
      <c r="F272" s="57"/>
      <c r="G272" s="57"/>
      <c r="H272" s="57"/>
      <c r="I272" s="57"/>
      <c r="J272" s="57"/>
      <c r="K272" s="57"/>
      <c r="L272" s="57"/>
      <c r="M272" s="66"/>
      <c r="N272" s="67"/>
      <c r="O272" s="67"/>
    </row>
    <row r="273" spans="1:15" s="8" customFormat="1" x14ac:dyDescent="0.3">
      <c r="A273" s="52">
        <v>11103</v>
      </c>
      <c r="B273" s="53"/>
      <c r="C273" s="54" t="s">
        <v>1467</v>
      </c>
      <c r="D273" s="55" t="s">
        <v>55</v>
      </c>
      <c r="E273" s="63"/>
      <c r="F273" s="57"/>
      <c r="G273" s="57"/>
      <c r="H273" s="57"/>
      <c r="I273" s="57"/>
      <c r="J273" s="57"/>
      <c r="K273" s="57"/>
      <c r="L273" s="57"/>
      <c r="M273" s="66"/>
      <c r="N273" s="67"/>
      <c r="O273" s="67"/>
    </row>
    <row r="274" spans="1:15" s="8" customFormat="1" x14ac:dyDescent="0.3">
      <c r="A274" s="52">
        <v>11104</v>
      </c>
      <c r="B274" s="53"/>
      <c r="C274" s="54" t="s">
        <v>1468</v>
      </c>
      <c r="D274" s="55" t="s">
        <v>57</v>
      </c>
      <c r="E274" s="63"/>
      <c r="F274" s="57"/>
      <c r="G274" s="57"/>
      <c r="H274" s="57"/>
      <c r="I274" s="57"/>
      <c r="J274" s="57"/>
      <c r="K274" s="57"/>
      <c r="L274" s="57"/>
      <c r="M274" s="66"/>
      <c r="N274" s="67"/>
      <c r="O274" s="67"/>
    </row>
    <row r="275" spans="1:15" s="8" customFormat="1" ht="230.4" x14ac:dyDescent="0.3">
      <c r="A275" s="52">
        <v>11105</v>
      </c>
      <c r="B275" s="53"/>
      <c r="C275" s="54"/>
      <c r="D275" s="75" t="s">
        <v>1127</v>
      </c>
      <c r="E275" s="56" t="s">
        <v>36</v>
      </c>
      <c r="F275" s="57"/>
      <c r="G275" s="57"/>
      <c r="H275" s="57"/>
      <c r="I275" s="57"/>
      <c r="J275" s="57"/>
      <c r="K275" s="57"/>
      <c r="L275" s="57">
        <f>SUM(K276:K279)</f>
        <v>34.75</v>
      </c>
      <c r="M275" s="58">
        <v>34.75</v>
      </c>
      <c r="N275" s="59"/>
      <c r="O275" s="73">
        <f>+ROUND(M275*N275,2)</f>
        <v>0</v>
      </c>
    </row>
    <row r="276" spans="1:15" s="8" customFormat="1" x14ac:dyDescent="0.3">
      <c r="A276" s="52">
        <v>11106</v>
      </c>
      <c r="B276" s="53"/>
      <c r="C276" s="54"/>
      <c r="D276" s="76" t="s">
        <v>1469</v>
      </c>
      <c r="E276" s="56"/>
      <c r="F276" s="57">
        <v>1</v>
      </c>
      <c r="G276" s="57">
        <v>7.35</v>
      </c>
      <c r="H276" s="57"/>
      <c r="I276" s="57">
        <v>2.5</v>
      </c>
      <c r="J276" s="57"/>
      <c r="K276" s="57">
        <f>PRODUCT(F276:I276)</f>
        <v>18.375</v>
      </c>
      <c r="L276" s="57"/>
      <c r="M276" s="58"/>
      <c r="N276" s="59"/>
      <c r="O276" s="73"/>
    </row>
    <row r="277" spans="1:15" s="8" customFormat="1" x14ac:dyDescent="0.3">
      <c r="A277" s="52">
        <v>11107</v>
      </c>
      <c r="B277" s="53"/>
      <c r="C277" s="54"/>
      <c r="D277" s="76" t="s">
        <v>1470</v>
      </c>
      <c r="E277" s="56"/>
      <c r="F277" s="57">
        <v>1</v>
      </c>
      <c r="G277" s="57">
        <f>1.2*2</f>
        <v>2.4</v>
      </c>
      <c r="H277" s="57"/>
      <c r="I277" s="57">
        <v>2.5</v>
      </c>
      <c r="J277" s="57"/>
      <c r="K277" s="57">
        <f t="shared" ref="K277:K279" si="47">PRODUCT(F277:I277)</f>
        <v>6</v>
      </c>
      <c r="L277" s="57"/>
      <c r="M277" s="58"/>
      <c r="N277" s="59"/>
      <c r="O277" s="73"/>
    </row>
    <row r="278" spans="1:15" s="8" customFormat="1" x14ac:dyDescent="0.3">
      <c r="A278" s="52">
        <v>11108</v>
      </c>
      <c r="B278" s="53"/>
      <c r="C278" s="54"/>
      <c r="D278" s="76" t="s">
        <v>1471</v>
      </c>
      <c r="E278" s="56"/>
      <c r="F278" s="57">
        <v>1</v>
      </c>
      <c r="G278" s="57">
        <f>1.2*2</f>
        <v>2.4</v>
      </c>
      <c r="H278" s="57"/>
      <c r="I278" s="57">
        <v>2.5</v>
      </c>
      <c r="J278" s="57"/>
      <c r="K278" s="57">
        <f t="shared" si="47"/>
        <v>6</v>
      </c>
      <c r="L278" s="57"/>
      <c r="M278" s="58"/>
      <c r="N278" s="59"/>
      <c r="O278" s="73"/>
    </row>
    <row r="279" spans="1:15" s="8" customFormat="1" x14ac:dyDescent="0.3">
      <c r="A279" s="52">
        <v>11109</v>
      </c>
      <c r="B279" s="53"/>
      <c r="C279" s="54"/>
      <c r="D279" s="76" t="s">
        <v>1472</v>
      </c>
      <c r="E279" s="56"/>
      <c r="F279" s="57">
        <v>1</v>
      </c>
      <c r="G279" s="57">
        <v>1.75</v>
      </c>
      <c r="H279" s="57"/>
      <c r="I279" s="57">
        <v>2.5</v>
      </c>
      <c r="J279" s="57"/>
      <c r="K279" s="57">
        <f t="shared" si="47"/>
        <v>4.375</v>
      </c>
      <c r="L279" s="57"/>
      <c r="M279" s="58"/>
      <c r="N279" s="59"/>
      <c r="O279" s="73"/>
    </row>
    <row r="280" spans="1:15" s="8" customFormat="1" ht="230.4" x14ac:dyDescent="0.3">
      <c r="A280" s="52">
        <v>11110</v>
      </c>
      <c r="B280" s="53"/>
      <c r="C280" s="54"/>
      <c r="D280" s="75" t="s">
        <v>296</v>
      </c>
      <c r="E280" s="56" t="s">
        <v>36</v>
      </c>
      <c r="F280" s="57"/>
      <c r="G280" s="57"/>
      <c r="H280" s="57"/>
      <c r="I280" s="57"/>
      <c r="J280" s="57"/>
      <c r="K280" s="57"/>
      <c r="L280" s="57">
        <f>SUM(K281:K285)</f>
        <v>126.1125</v>
      </c>
      <c r="M280" s="58">
        <v>126.113</v>
      </c>
      <c r="N280" s="59"/>
      <c r="O280" s="73">
        <f>+ROUND(M280*N280,2)</f>
        <v>0</v>
      </c>
    </row>
    <row r="281" spans="1:15" s="8" customFormat="1" x14ac:dyDescent="0.3">
      <c r="A281" s="52">
        <v>11111</v>
      </c>
      <c r="B281" s="53"/>
      <c r="C281" s="54"/>
      <c r="D281" s="76" t="s">
        <v>1473</v>
      </c>
      <c r="E281" s="56"/>
      <c r="F281" s="57">
        <v>1</v>
      </c>
      <c r="G281" s="57">
        <v>16.649999999999999</v>
      </c>
      <c r="H281" s="57"/>
      <c r="I281" s="57">
        <v>2.5</v>
      </c>
      <c r="J281" s="57"/>
      <c r="K281" s="57">
        <f>PRODUCT(F281:I281)</f>
        <v>41.625</v>
      </c>
      <c r="L281" s="57"/>
      <c r="M281" s="58"/>
      <c r="N281" s="59"/>
      <c r="O281" s="73"/>
    </row>
    <row r="282" spans="1:15" s="8" customFormat="1" x14ac:dyDescent="0.3">
      <c r="A282" s="52">
        <v>11112</v>
      </c>
      <c r="B282" s="53"/>
      <c r="C282" s="54"/>
      <c r="D282" s="76" t="s">
        <v>1474</v>
      </c>
      <c r="E282" s="56"/>
      <c r="F282" s="57">
        <v>1</v>
      </c>
      <c r="G282" s="57">
        <v>22.79</v>
      </c>
      <c r="H282" s="57"/>
      <c r="I282" s="57">
        <v>2.5</v>
      </c>
      <c r="J282" s="57"/>
      <c r="K282" s="57">
        <f>PRODUCT(F282:I282)</f>
        <v>56.974999999999994</v>
      </c>
      <c r="L282" s="57"/>
      <c r="M282" s="58"/>
      <c r="N282" s="59"/>
      <c r="O282" s="73"/>
    </row>
    <row r="283" spans="1:15" s="8" customFormat="1" x14ac:dyDescent="0.3">
      <c r="A283" s="52">
        <v>11113</v>
      </c>
      <c r="B283" s="53"/>
      <c r="C283" s="54"/>
      <c r="D283" s="76" t="s">
        <v>1475</v>
      </c>
      <c r="E283" s="56"/>
      <c r="F283" s="57">
        <v>1</v>
      </c>
      <c r="G283" s="57">
        <v>3.2850000000000001</v>
      </c>
      <c r="H283" s="57"/>
      <c r="I283" s="57">
        <v>2.5</v>
      </c>
      <c r="J283" s="57"/>
      <c r="K283" s="57">
        <f>PRODUCT(F283:I283)</f>
        <v>8.2125000000000004</v>
      </c>
      <c r="L283" s="57"/>
      <c r="M283" s="58"/>
      <c r="N283" s="59"/>
      <c r="O283" s="73"/>
    </row>
    <row r="284" spans="1:15" s="8" customFormat="1" x14ac:dyDescent="0.3">
      <c r="A284" s="52">
        <v>11114</v>
      </c>
      <c r="B284" s="53"/>
      <c r="C284" s="54"/>
      <c r="D284" s="76" t="s">
        <v>1476</v>
      </c>
      <c r="E284" s="56"/>
      <c r="F284" s="57">
        <v>1</v>
      </c>
      <c r="G284" s="57">
        <v>4.84</v>
      </c>
      <c r="H284" s="57"/>
      <c r="I284" s="57">
        <v>2.5</v>
      </c>
      <c r="J284" s="57"/>
      <c r="K284" s="57">
        <f>PRODUCT(F284:I284)</f>
        <v>12.1</v>
      </c>
      <c r="L284" s="57"/>
      <c r="M284" s="58"/>
      <c r="N284" s="59"/>
      <c r="O284" s="73"/>
    </row>
    <row r="285" spans="1:15" s="8" customFormat="1" x14ac:dyDescent="0.3">
      <c r="A285" s="52">
        <v>11115</v>
      </c>
      <c r="B285" s="53"/>
      <c r="C285" s="54"/>
      <c r="D285" s="76" t="s">
        <v>1477</v>
      </c>
      <c r="E285" s="56"/>
      <c r="F285" s="57">
        <v>2</v>
      </c>
      <c r="G285" s="57">
        <v>1.44</v>
      </c>
      <c r="H285" s="57"/>
      <c r="I285" s="57">
        <v>2.5</v>
      </c>
      <c r="J285" s="57"/>
      <c r="K285" s="57">
        <f>PRODUCT(F285:I285)</f>
        <v>7.1999999999999993</v>
      </c>
      <c r="L285" s="57"/>
      <c r="M285" s="58"/>
      <c r="N285" s="59"/>
      <c r="O285" s="73"/>
    </row>
    <row r="286" spans="1:15" s="8" customFormat="1" ht="230.4" x14ac:dyDescent="0.3">
      <c r="A286" s="52">
        <v>11116</v>
      </c>
      <c r="B286" s="53"/>
      <c r="C286" s="54"/>
      <c r="D286" s="75" t="s">
        <v>1137</v>
      </c>
      <c r="E286" s="56" t="s">
        <v>36</v>
      </c>
      <c r="F286" s="57"/>
      <c r="G286" s="57"/>
      <c r="H286" s="57"/>
      <c r="I286" s="57"/>
      <c r="J286" s="57"/>
      <c r="K286" s="57"/>
      <c r="L286" s="57">
        <f>SUM(K287:K294)</f>
        <v>95.470000000000013</v>
      </c>
      <c r="M286" s="58">
        <v>95.47</v>
      </c>
      <c r="N286" s="59"/>
      <c r="O286" s="73">
        <f>+ROUND(M286*N286,2)</f>
        <v>0</v>
      </c>
    </row>
    <row r="287" spans="1:15" s="8" customFormat="1" x14ac:dyDescent="0.3">
      <c r="A287" s="52">
        <v>11117</v>
      </c>
      <c r="B287" s="53"/>
      <c r="C287" s="54"/>
      <c r="D287" s="76" t="s">
        <v>1455</v>
      </c>
      <c r="E287" s="56"/>
      <c r="F287" s="57">
        <v>1</v>
      </c>
      <c r="G287" s="57">
        <v>12.247</v>
      </c>
      <c r="H287" s="57"/>
      <c r="I287" s="57">
        <v>2.5</v>
      </c>
      <c r="J287" s="57"/>
      <c r="K287" s="57">
        <f t="shared" ref="K287:K294" si="48">PRODUCT(F287:I287)</f>
        <v>30.6175</v>
      </c>
      <c r="L287" s="57"/>
      <c r="M287" s="58"/>
      <c r="N287" s="59"/>
      <c r="O287" s="73"/>
    </row>
    <row r="288" spans="1:15" s="8" customFormat="1" x14ac:dyDescent="0.3">
      <c r="A288" s="52">
        <v>11118</v>
      </c>
      <c r="B288" s="53"/>
      <c r="C288" s="54"/>
      <c r="D288" s="75"/>
      <c r="E288" s="56"/>
      <c r="F288" s="57">
        <v>1</v>
      </c>
      <c r="G288" s="57">
        <f>2.26/2</f>
        <v>1.1299999999999999</v>
      </c>
      <c r="H288" s="57"/>
      <c r="I288" s="57">
        <v>2.5</v>
      </c>
      <c r="J288" s="57"/>
      <c r="K288" s="57">
        <f t="shared" si="48"/>
        <v>2.8249999999999997</v>
      </c>
      <c r="L288" s="57"/>
      <c r="M288" s="58"/>
      <c r="N288" s="59"/>
      <c r="O288" s="73"/>
    </row>
    <row r="289" spans="1:15" s="8" customFormat="1" x14ac:dyDescent="0.3">
      <c r="A289" s="52">
        <v>11119</v>
      </c>
      <c r="B289" s="53"/>
      <c r="C289" s="54"/>
      <c r="D289" s="76" t="s">
        <v>1478</v>
      </c>
      <c r="E289" s="56"/>
      <c r="F289" s="57">
        <v>1</v>
      </c>
      <c r="G289" s="57">
        <f>2.26/2</f>
        <v>1.1299999999999999</v>
      </c>
      <c r="H289" s="57"/>
      <c r="I289" s="57">
        <v>2.5</v>
      </c>
      <c r="J289" s="57"/>
      <c r="K289" s="57">
        <f t="shared" si="48"/>
        <v>2.8249999999999997</v>
      </c>
      <c r="L289" s="57"/>
      <c r="M289" s="58"/>
      <c r="N289" s="59"/>
      <c r="O289" s="73"/>
    </row>
    <row r="290" spans="1:15" s="8" customFormat="1" x14ac:dyDescent="0.3">
      <c r="A290" s="52">
        <v>11120</v>
      </c>
      <c r="B290" s="53"/>
      <c r="C290" s="54"/>
      <c r="D290" s="75"/>
      <c r="E290" s="56"/>
      <c r="F290" s="57"/>
      <c r="G290" s="57">
        <v>2</v>
      </c>
      <c r="H290" s="57"/>
      <c r="I290" s="57">
        <v>2.5</v>
      </c>
      <c r="J290" s="57"/>
      <c r="K290" s="57">
        <f t="shared" si="48"/>
        <v>5</v>
      </c>
      <c r="L290" s="57"/>
      <c r="M290" s="58"/>
      <c r="N290" s="59"/>
      <c r="O290" s="73"/>
    </row>
    <row r="291" spans="1:15" s="8" customFormat="1" x14ac:dyDescent="0.3">
      <c r="A291" s="52">
        <v>11121</v>
      </c>
      <c r="B291" s="53"/>
      <c r="C291" s="54"/>
      <c r="D291" s="75"/>
      <c r="E291" s="56"/>
      <c r="F291" s="57"/>
      <c r="G291" s="57">
        <v>3.94</v>
      </c>
      <c r="H291" s="57"/>
      <c r="I291" s="57">
        <v>2.5</v>
      </c>
      <c r="J291" s="57"/>
      <c r="K291" s="57">
        <f t="shared" si="48"/>
        <v>9.85</v>
      </c>
      <c r="L291" s="57"/>
      <c r="M291" s="58"/>
      <c r="N291" s="59"/>
      <c r="O291" s="73"/>
    </row>
    <row r="292" spans="1:15" s="8" customFormat="1" x14ac:dyDescent="0.3">
      <c r="A292" s="52">
        <v>11122</v>
      </c>
      <c r="B292" s="53"/>
      <c r="C292" s="54"/>
      <c r="D292" s="75"/>
      <c r="E292" s="56"/>
      <c r="F292" s="57"/>
      <c r="G292" s="57">
        <v>0.6</v>
      </c>
      <c r="H292" s="57"/>
      <c r="I292" s="57">
        <v>2.5</v>
      </c>
      <c r="J292" s="57"/>
      <c r="K292" s="57">
        <f t="shared" si="48"/>
        <v>1.5</v>
      </c>
      <c r="L292" s="57"/>
      <c r="M292" s="58"/>
      <c r="N292" s="59"/>
      <c r="O292" s="73"/>
    </row>
    <row r="293" spans="1:15" s="8" customFormat="1" x14ac:dyDescent="0.3">
      <c r="A293" s="52">
        <v>11123</v>
      </c>
      <c r="B293" s="53"/>
      <c r="C293" s="54"/>
      <c r="D293" s="76"/>
      <c r="E293" s="56"/>
      <c r="F293" s="57"/>
      <c r="G293" s="57">
        <v>5.7</v>
      </c>
      <c r="H293" s="57"/>
      <c r="I293" s="57">
        <v>2.5</v>
      </c>
      <c r="J293" s="57"/>
      <c r="K293" s="57">
        <f t="shared" si="48"/>
        <v>14.25</v>
      </c>
      <c r="L293" s="57"/>
      <c r="M293" s="58"/>
      <c r="N293" s="59"/>
      <c r="O293" s="73"/>
    </row>
    <row r="294" spans="1:15" s="8" customFormat="1" x14ac:dyDescent="0.3">
      <c r="A294" s="52">
        <v>11124</v>
      </c>
      <c r="B294" s="53"/>
      <c r="C294" s="54"/>
      <c r="D294" s="76" t="s">
        <v>1479</v>
      </c>
      <c r="E294" s="56"/>
      <c r="F294" s="57"/>
      <c r="G294" s="57">
        <v>11.441000000000001</v>
      </c>
      <c r="H294" s="57"/>
      <c r="I294" s="57">
        <v>2.5</v>
      </c>
      <c r="J294" s="57"/>
      <c r="K294" s="57">
        <f t="shared" si="48"/>
        <v>28.602500000000003</v>
      </c>
      <c r="L294" s="57"/>
      <c r="M294" s="58"/>
      <c r="N294" s="59"/>
      <c r="O294" s="73"/>
    </row>
    <row r="295" spans="1:15" s="8" customFormat="1" ht="86.4" x14ac:dyDescent="0.3">
      <c r="A295" s="52">
        <v>11130</v>
      </c>
      <c r="B295" s="53"/>
      <c r="C295" s="54"/>
      <c r="D295" s="75" t="s">
        <v>1147</v>
      </c>
      <c r="E295" s="56" t="s">
        <v>36</v>
      </c>
      <c r="F295" s="57"/>
      <c r="G295" s="57"/>
      <c r="H295" s="57"/>
      <c r="I295" s="57"/>
      <c r="J295" s="57"/>
      <c r="K295" s="57"/>
      <c r="L295" s="57">
        <f>K296</f>
        <v>40.56</v>
      </c>
      <c r="M295" s="58">
        <v>40.56</v>
      </c>
      <c r="N295" s="59"/>
      <c r="O295" s="73">
        <f>+ROUND(M295*N295,2)</f>
        <v>0</v>
      </c>
    </row>
    <row r="296" spans="1:15" s="8" customFormat="1" x14ac:dyDescent="0.3">
      <c r="A296" s="52">
        <v>11131</v>
      </c>
      <c r="B296" s="53"/>
      <c r="C296" s="54"/>
      <c r="D296" s="76" t="s">
        <v>1148</v>
      </c>
      <c r="E296" s="56"/>
      <c r="F296" s="57">
        <v>16</v>
      </c>
      <c r="G296" s="57">
        <v>0.65</v>
      </c>
      <c r="H296" s="57"/>
      <c r="I296" s="57">
        <v>3.9</v>
      </c>
      <c r="J296" s="57"/>
      <c r="K296" s="57">
        <f>PRODUCT(F296:I296)</f>
        <v>40.56</v>
      </c>
      <c r="L296" s="57"/>
      <c r="M296" s="58"/>
      <c r="N296" s="59"/>
      <c r="O296" s="73"/>
    </row>
    <row r="297" spans="1:15" s="8" customFormat="1" ht="129.6" x14ac:dyDescent="0.3">
      <c r="A297" s="52">
        <v>11132</v>
      </c>
      <c r="B297" s="53"/>
      <c r="C297" s="54"/>
      <c r="D297" s="75" t="s">
        <v>331</v>
      </c>
      <c r="E297" s="56" t="s">
        <v>36</v>
      </c>
      <c r="F297" s="57"/>
      <c r="G297" s="57"/>
      <c r="H297" s="57"/>
      <c r="I297" s="57"/>
      <c r="J297" s="57"/>
      <c r="K297" s="57"/>
      <c r="L297" s="57">
        <f>SUM(K298:K308)</f>
        <v>221.73049999999995</v>
      </c>
      <c r="M297" s="58">
        <v>221.73099999999999</v>
      </c>
      <c r="N297" s="59"/>
      <c r="O297" s="73">
        <f>+ROUND(M297*N297,2)</f>
        <v>0</v>
      </c>
    </row>
    <row r="298" spans="1:15" s="8" customFormat="1" x14ac:dyDescent="0.3">
      <c r="A298" s="52">
        <v>11133</v>
      </c>
      <c r="B298" s="53"/>
      <c r="C298" s="54"/>
      <c r="D298" s="74" t="s">
        <v>1150</v>
      </c>
      <c r="E298" s="56"/>
      <c r="F298" s="57">
        <v>2</v>
      </c>
      <c r="G298" s="57">
        <v>17.625</v>
      </c>
      <c r="H298" s="57"/>
      <c r="I298" s="57">
        <v>0.5</v>
      </c>
      <c r="J298" s="57"/>
      <c r="K298" s="57">
        <f>PRODUCT(F298:I298)</f>
        <v>17.625</v>
      </c>
      <c r="L298" s="57"/>
      <c r="M298" s="58"/>
      <c r="N298" s="59"/>
      <c r="O298" s="73"/>
    </row>
    <row r="299" spans="1:15" s="8" customFormat="1" x14ac:dyDescent="0.3">
      <c r="A299" s="52">
        <v>11134</v>
      </c>
      <c r="B299" s="53"/>
      <c r="C299" s="54"/>
      <c r="D299" s="74" t="s">
        <v>1151</v>
      </c>
      <c r="E299" s="56"/>
      <c r="F299" s="57">
        <v>2</v>
      </c>
      <c r="G299" s="57">
        <v>3.4</v>
      </c>
      <c r="H299" s="57"/>
      <c r="I299" s="57">
        <v>2.2999999999999998</v>
      </c>
      <c r="J299" s="57"/>
      <c r="K299" s="57">
        <f>PRODUCT(F299:I299)</f>
        <v>15.639999999999999</v>
      </c>
      <c r="L299" s="57"/>
      <c r="M299" s="58"/>
      <c r="N299" s="59"/>
      <c r="O299" s="73"/>
    </row>
    <row r="300" spans="1:15" s="8" customFormat="1" x14ac:dyDescent="0.3">
      <c r="A300" s="52">
        <v>11135</v>
      </c>
      <c r="B300" s="53"/>
      <c r="C300" s="54"/>
      <c r="D300" s="74" t="s">
        <v>1152</v>
      </c>
      <c r="E300" s="56"/>
      <c r="F300" s="57"/>
      <c r="G300" s="57"/>
      <c r="H300" s="57"/>
      <c r="I300" s="57"/>
      <c r="J300" s="57"/>
      <c r="K300" s="57">
        <f>SUM(J301:J302)</f>
        <v>67.498099999999994</v>
      </c>
      <c r="L300" s="57"/>
      <c r="M300" s="58"/>
      <c r="N300" s="59"/>
      <c r="O300" s="73"/>
    </row>
    <row r="301" spans="1:15" s="8" customFormat="1" x14ac:dyDescent="0.3">
      <c r="A301" s="52">
        <v>11136</v>
      </c>
      <c r="B301" s="53"/>
      <c r="C301" s="54"/>
      <c r="D301" s="74"/>
      <c r="E301" s="56"/>
      <c r="F301" s="57">
        <v>1</v>
      </c>
      <c r="G301" s="57">
        <v>14.919</v>
      </c>
      <c r="H301" s="57"/>
      <c r="I301" s="57">
        <v>2.2999999999999998</v>
      </c>
      <c r="J301" s="57">
        <f>PRODUCT(F301:I301)</f>
        <v>34.313699999999997</v>
      </c>
      <c r="K301" s="57"/>
      <c r="L301" s="57"/>
      <c r="M301" s="58"/>
      <c r="N301" s="59"/>
      <c r="O301" s="73"/>
    </row>
    <row r="302" spans="1:15" s="8" customFormat="1" x14ac:dyDescent="0.3">
      <c r="A302" s="52">
        <v>11137</v>
      </c>
      <c r="B302" s="53"/>
      <c r="C302" s="72"/>
      <c r="D302" s="74"/>
      <c r="E302" s="56"/>
      <c r="F302" s="57">
        <v>1</v>
      </c>
      <c r="G302" s="57">
        <v>14.428000000000001</v>
      </c>
      <c r="H302" s="57"/>
      <c r="I302" s="57">
        <v>2.2999999999999998</v>
      </c>
      <c r="J302" s="57">
        <f>PRODUCT(F302:I302)</f>
        <v>33.184399999999997</v>
      </c>
      <c r="K302" s="57"/>
      <c r="L302" s="57"/>
      <c r="M302" s="58"/>
      <c r="N302" s="59"/>
      <c r="O302" s="73"/>
    </row>
    <row r="303" spans="1:15" s="8" customFormat="1" x14ac:dyDescent="0.3">
      <c r="A303" s="52">
        <v>11138</v>
      </c>
      <c r="B303" s="53"/>
      <c r="C303" s="72"/>
      <c r="D303" s="74" t="s">
        <v>1153</v>
      </c>
      <c r="E303" s="56"/>
      <c r="F303" s="57">
        <v>2</v>
      </c>
      <c r="G303" s="57">
        <v>13.5</v>
      </c>
      <c r="H303" s="57"/>
      <c r="I303" s="57">
        <v>1.4</v>
      </c>
      <c r="J303" s="57"/>
      <c r="K303" s="57">
        <f>PRODUCT(F303:I303)</f>
        <v>37.799999999999997</v>
      </c>
      <c r="L303" s="57"/>
      <c r="M303" s="58"/>
      <c r="N303" s="59"/>
      <c r="O303" s="73"/>
    </row>
    <row r="304" spans="1:15" s="8" customFormat="1" x14ac:dyDescent="0.3">
      <c r="A304" s="52">
        <v>11139</v>
      </c>
      <c r="B304" s="53"/>
      <c r="C304" s="72"/>
      <c r="D304" s="76" t="s">
        <v>1154</v>
      </c>
      <c r="E304" s="56"/>
      <c r="F304" s="57">
        <v>1</v>
      </c>
      <c r="G304" s="57">
        <v>5.4130000000000003</v>
      </c>
      <c r="H304" s="57"/>
      <c r="I304" s="57">
        <v>2.2999999999999998</v>
      </c>
      <c r="J304" s="57"/>
      <c r="K304" s="57">
        <f>PRODUCT(F304:I304)</f>
        <v>12.4499</v>
      </c>
      <c r="L304" s="57"/>
      <c r="M304" s="58"/>
      <c r="N304" s="59"/>
      <c r="O304" s="73"/>
    </row>
    <row r="305" spans="1:16" s="8" customFormat="1" x14ac:dyDescent="0.3">
      <c r="A305" s="52">
        <v>11140</v>
      </c>
      <c r="B305" s="53"/>
      <c r="C305" s="72"/>
      <c r="D305" s="76" t="s">
        <v>1155</v>
      </c>
      <c r="E305" s="56"/>
      <c r="F305" s="57">
        <v>1</v>
      </c>
      <c r="G305" s="57">
        <f>6.843</f>
        <v>6.843</v>
      </c>
      <c r="H305" s="57"/>
      <c r="I305" s="57">
        <v>2.2999999999999998</v>
      </c>
      <c r="J305" s="57"/>
      <c r="K305" s="57">
        <f t="shared" ref="K305:K308" si="49">PRODUCT(F305:I305)</f>
        <v>15.738899999999999</v>
      </c>
      <c r="L305" s="57"/>
      <c r="M305" s="58"/>
      <c r="N305" s="59"/>
      <c r="O305" s="73"/>
    </row>
    <row r="306" spans="1:16" s="8" customFormat="1" x14ac:dyDescent="0.3">
      <c r="A306" s="52">
        <v>11141</v>
      </c>
      <c r="B306" s="53"/>
      <c r="C306" s="54"/>
      <c r="D306" s="76" t="s">
        <v>1455</v>
      </c>
      <c r="E306" s="56"/>
      <c r="F306" s="57">
        <v>1</v>
      </c>
      <c r="G306" s="57">
        <v>11.462999999999999</v>
      </c>
      <c r="H306" s="57"/>
      <c r="I306" s="57">
        <v>2.1</v>
      </c>
      <c r="J306" s="57"/>
      <c r="K306" s="57">
        <f t="shared" si="49"/>
        <v>24.072299999999998</v>
      </c>
      <c r="L306" s="57"/>
      <c r="M306" s="58"/>
      <c r="N306" s="59"/>
      <c r="O306" s="73"/>
    </row>
    <row r="307" spans="1:16" s="8" customFormat="1" x14ac:dyDescent="0.3">
      <c r="A307" s="52">
        <v>11142</v>
      </c>
      <c r="B307" s="53"/>
      <c r="C307" s="54"/>
      <c r="D307" s="76" t="s">
        <v>1479</v>
      </c>
      <c r="E307" s="56"/>
      <c r="F307" s="57">
        <v>1</v>
      </c>
      <c r="G307" s="57">
        <v>11.563000000000001</v>
      </c>
      <c r="H307" s="57"/>
      <c r="I307" s="57">
        <v>2.1</v>
      </c>
      <c r="J307" s="57"/>
      <c r="K307" s="57">
        <f t="shared" si="49"/>
        <v>24.282300000000003</v>
      </c>
      <c r="L307" s="57"/>
      <c r="M307" s="58"/>
      <c r="N307" s="59"/>
      <c r="O307" s="73"/>
    </row>
    <row r="308" spans="1:16" s="8" customFormat="1" x14ac:dyDescent="0.3">
      <c r="A308" s="52">
        <v>11143</v>
      </c>
      <c r="B308" s="53"/>
      <c r="C308" s="72"/>
      <c r="D308" s="76" t="s">
        <v>1480</v>
      </c>
      <c r="E308" s="56"/>
      <c r="F308" s="57">
        <v>2</v>
      </c>
      <c r="G308" s="57">
        <v>1.44</v>
      </c>
      <c r="H308" s="57"/>
      <c r="I308" s="57">
        <v>2.2999999999999998</v>
      </c>
      <c r="J308" s="57"/>
      <c r="K308" s="57">
        <f t="shared" si="49"/>
        <v>6.6239999999999997</v>
      </c>
      <c r="L308" s="57"/>
      <c r="M308" s="58"/>
      <c r="N308" s="59"/>
      <c r="O308" s="73"/>
    </row>
    <row r="309" spans="1:16" s="8" customFormat="1" collapsed="1" x14ac:dyDescent="0.3">
      <c r="A309" s="52">
        <v>11149</v>
      </c>
      <c r="B309" s="53"/>
      <c r="C309" s="72"/>
      <c r="D309" s="55" t="s">
        <v>70</v>
      </c>
      <c r="E309" s="63"/>
      <c r="F309" s="57"/>
      <c r="G309" s="57"/>
      <c r="H309" s="57"/>
      <c r="I309" s="57"/>
      <c r="J309" s="57"/>
      <c r="K309" s="57"/>
      <c r="L309" s="57"/>
      <c r="M309" s="66"/>
      <c r="N309" s="67"/>
      <c r="O309" s="67"/>
      <c r="P309" s="112"/>
    </row>
    <row r="310" spans="1:16" s="8" customFormat="1" ht="86.4" x14ac:dyDescent="0.3">
      <c r="A310" s="52">
        <v>11152</v>
      </c>
      <c r="B310" s="53"/>
      <c r="C310" s="54"/>
      <c r="D310" s="75" t="s">
        <v>1165</v>
      </c>
      <c r="E310" s="63" t="s">
        <v>36</v>
      </c>
      <c r="F310" s="57"/>
      <c r="G310" s="57"/>
      <c r="H310" s="57"/>
      <c r="I310" s="57"/>
      <c r="J310" s="57"/>
      <c r="K310" s="57"/>
      <c r="L310" s="57">
        <f>K311</f>
        <v>217.041</v>
      </c>
      <c r="M310" s="58">
        <v>217.041</v>
      </c>
      <c r="N310" s="59"/>
      <c r="O310" s="73">
        <f>+ROUND(M310*N310,2)</f>
        <v>0</v>
      </c>
    </row>
    <row r="311" spans="1:16" s="8" customFormat="1" x14ac:dyDescent="0.3">
      <c r="A311" s="52">
        <v>11153</v>
      </c>
      <c r="B311" s="53"/>
      <c r="C311" s="72"/>
      <c r="D311" s="76" t="s">
        <v>1482</v>
      </c>
      <c r="E311" s="63"/>
      <c r="F311" s="57">
        <v>1</v>
      </c>
      <c r="G311" s="57">
        <v>217.041</v>
      </c>
      <c r="H311" s="57"/>
      <c r="I311" s="57"/>
      <c r="J311" s="57"/>
      <c r="K311" s="57">
        <f t="shared" ref="K311" si="50">PRODUCT(F311:I311)</f>
        <v>217.041</v>
      </c>
      <c r="L311" s="57"/>
      <c r="M311" s="58"/>
      <c r="N311" s="59"/>
      <c r="O311" s="73"/>
    </row>
    <row r="312" spans="1:16" s="8" customFormat="1" ht="129.6" x14ac:dyDescent="0.3">
      <c r="A312" s="52">
        <v>11154</v>
      </c>
      <c r="B312" s="53"/>
      <c r="C312" s="54"/>
      <c r="D312" s="75" t="s">
        <v>1167</v>
      </c>
      <c r="E312" s="63" t="s">
        <v>36</v>
      </c>
      <c r="F312" s="57"/>
      <c r="G312" s="57"/>
      <c r="H312" s="57"/>
      <c r="I312" s="57"/>
      <c r="J312" s="57"/>
      <c r="K312" s="57"/>
      <c r="L312" s="57">
        <f>K313</f>
        <v>62.71</v>
      </c>
      <c r="M312" s="58">
        <v>62.71</v>
      </c>
      <c r="N312" s="59"/>
      <c r="O312" s="73">
        <f>+ROUND(M312*N312,2)</f>
        <v>0</v>
      </c>
    </row>
    <row r="313" spans="1:16" s="8" customFormat="1" x14ac:dyDescent="0.3">
      <c r="A313" s="52">
        <v>11155</v>
      </c>
      <c r="B313" s="53"/>
      <c r="C313" s="54"/>
      <c r="D313" s="76" t="s">
        <v>1483</v>
      </c>
      <c r="E313" s="63"/>
      <c r="F313" s="57">
        <v>2</v>
      </c>
      <c r="G313" s="57">
        <v>31.355</v>
      </c>
      <c r="H313" s="57"/>
      <c r="I313" s="57"/>
      <c r="J313" s="57"/>
      <c r="K313" s="57">
        <f t="shared" ref="K313" si="51">PRODUCT(F313:I313)</f>
        <v>62.71</v>
      </c>
      <c r="L313" s="57"/>
      <c r="M313" s="58"/>
      <c r="N313" s="59"/>
      <c r="O313" s="73"/>
    </row>
    <row r="314" spans="1:16" s="8" customFormat="1" ht="86.4" x14ac:dyDescent="0.3">
      <c r="A314" s="52">
        <v>11164</v>
      </c>
      <c r="B314" s="53"/>
      <c r="C314" s="72"/>
      <c r="D314" s="75" t="s">
        <v>381</v>
      </c>
      <c r="E314" s="63" t="s">
        <v>36</v>
      </c>
      <c r="F314" s="57"/>
      <c r="G314" s="57"/>
      <c r="H314" s="57"/>
      <c r="I314" s="57"/>
      <c r="J314" s="57"/>
      <c r="K314" s="57"/>
      <c r="L314" s="57">
        <f>SUM(K315:K317)</f>
        <v>25.7</v>
      </c>
      <c r="M314" s="58">
        <v>25.7</v>
      </c>
      <c r="N314" s="59"/>
      <c r="O314" s="73">
        <f>+ROUND(M314*N314,2)</f>
        <v>0</v>
      </c>
    </row>
    <row r="315" spans="1:16" s="8" customFormat="1" x14ac:dyDescent="0.3">
      <c r="A315" s="52">
        <v>11165</v>
      </c>
      <c r="B315" s="53"/>
      <c r="C315" s="72"/>
      <c r="D315" s="76" t="s">
        <v>1455</v>
      </c>
      <c r="E315" s="63"/>
      <c r="F315" s="57">
        <v>1</v>
      </c>
      <c r="G315" s="57">
        <v>4.4800000000000004</v>
      </c>
      <c r="H315" s="57"/>
      <c r="I315" s="57"/>
      <c r="J315" s="57"/>
      <c r="K315" s="57">
        <f t="shared" ref="K315:K317" si="52">PRODUCT(F315:I315)</f>
        <v>4.4800000000000004</v>
      </c>
      <c r="L315" s="57"/>
      <c r="M315" s="58"/>
      <c r="N315" s="59"/>
      <c r="O315" s="73"/>
    </row>
    <row r="316" spans="1:16" s="8" customFormat="1" x14ac:dyDescent="0.3">
      <c r="A316" s="52">
        <v>11166</v>
      </c>
      <c r="B316" s="53"/>
      <c r="C316" s="72"/>
      <c r="D316" s="76" t="s">
        <v>1479</v>
      </c>
      <c r="E316" s="63"/>
      <c r="F316" s="57">
        <v>1</v>
      </c>
      <c r="G316" s="57">
        <v>4.4800000000000004</v>
      </c>
      <c r="H316" s="57"/>
      <c r="I316" s="57"/>
      <c r="J316" s="57"/>
      <c r="K316" s="57">
        <f t="shared" si="52"/>
        <v>4.4800000000000004</v>
      </c>
      <c r="L316" s="57"/>
      <c r="M316" s="58"/>
      <c r="N316" s="59"/>
      <c r="O316" s="73"/>
    </row>
    <row r="317" spans="1:16" s="8" customFormat="1" x14ac:dyDescent="0.3">
      <c r="A317" s="52">
        <v>11167</v>
      </c>
      <c r="B317" s="53"/>
      <c r="C317" s="72"/>
      <c r="D317" s="76" t="s">
        <v>1483</v>
      </c>
      <c r="E317" s="63"/>
      <c r="F317" s="57">
        <v>1</v>
      </c>
      <c r="G317" s="57">
        <v>16.739999999999998</v>
      </c>
      <c r="H317" s="57"/>
      <c r="I317" s="57"/>
      <c r="J317" s="57"/>
      <c r="K317" s="57">
        <f t="shared" si="52"/>
        <v>16.739999999999998</v>
      </c>
      <c r="L317" s="57"/>
      <c r="M317" s="58"/>
      <c r="N317" s="59"/>
      <c r="O317" s="73"/>
    </row>
    <row r="318" spans="1:16" s="8" customFormat="1" x14ac:dyDescent="0.3">
      <c r="A318" s="52">
        <v>11235</v>
      </c>
      <c r="B318" s="53"/>
      <c r="C318" s="54" t="s">
        <v>1511</v>
      </c>
      <c r="D318" s="99" t="s">
        <v>1512</v>
      </c>
      <c r="E318" s="56"/>
      <c r="F318" s="57"/>
      <c r="G318" s="57"/>
      <c r="H318" s="57"/>
      <c r="I318" s="57"/>
      <c r="J318" s="57"/>
      <c r="K318" s="57"/>
      <c r="L318" s="57"/>
      <c r="M318" s="58"/>
      <c r="N318" s="59"/>
      <c r="O318" s="73"/>
    </row>
    <row r="319" spans="1:16" s="8" customFormat="1" x14ac:dyDescent="0.3">
      <c r="A319" s="52">
        <v>11242</v>
      </c>
      <c r="B319" s="53"/>
      <c r="C319" s="54" t="s">
        <v>1515</v>
      </c>
      <c r="D319" s="55" t="s">
        <v>55</v>
      </c>
      <c r="E319" s="56"/>
      <c r="F319" s="57"/>
      <c r="G319" s="57"/>
      <c r="H319" s="57"/>
      <c r="I319" s="57"/>
      <c r="J319" s="57"/>
      <c r="K319" s="57"/>
      <c r="L319" s="57"/>
      <c r="M319" s="58"/>
      <c r="N319" s="59"/>
      <c r="O319" s="73"/>
    </row>
    <row r="320" spans="1:16" s="8" customFormat="1" x14ac:dyDescent="0.3">
      <c r="A320" s="52">
        <v>11243</v>
      </c>
      <c r="B320" s="53"/>
      <c r="C320" s="54" t="s">
        <v>1516</v>
      </c>
      <c r="D320" s="55" t="s">
        <v>57</v>
      </c>
      <c r="E320" s="56"/>
      <c r="F320" s="57"/>
      <c r="G320" s="57"/>
      <c r="H320" s="57"/>
      <c r="I320" s="57"/>
      <c r="J320" s="57"/>
      <c r="K320" s="57"/>
      <c r="L320" s="57"/>
      <c r="M320" s="58"/>
      <c r="N320" s="59"/>
      <c r="O320" s="73"/>
    </row>
    <row r="321" spans="1:17" s="8" customFormat="1" ht="244.8" x14ac:dyDescent="0.3">
      <c r="A321" s="52">
        <v>11248</v>
      </c>
      <c r="B321" s="53"/>
      <c r="C321" s="72"/>
      <c r="D321" s="75" t="s">
        <v>68</v>
      </c>
      <c r="E321" s="56" t="s">
        <v>36</v>
      </c>
      <c r="F321" s="57">
        <v>1</v>
      </c>
      <c r="G321" s="57">
        <f>3.366+12.547+1.873</f>
        <v>17.786000000000001</v>
      </c>
      <c r="H321" s="57"/>
      <c r="I321" s="57">
        <v>3.5</v>
      </c>
      <c r="J321" s="57"/>
      <c r="K321" s="57">
        <f>PRODUCT(F321:I321)</f>
        <v>62.251000000000005</v>
      </c>
      <c r="L321" s="57">
        <f>+K321</f>
        <v>62.251000000000005</v>
      </c>
      <c r="M321" s="58">
        <v>62.250999999999998</v>
      </c>
      <c r="N321" s="59"/>
      <c r="O321" s="73">
        <f>+ROUND(M321*N321,2)</f>
        <v>0</v>
      </c>
    </row>
    <row r="322" spans="1:17" s="8" customFormat="1" ht="230.4" x14ac:dyDescent="0.3">
      <c r="A322" s="52">
        <v>11249</v>
      </c>
      <c r="B322" s="53"/>
      <c r="C322" s="72"/>
      <c r="D322" s="75" t="s">
        <v>309</v>
      </c>
      <c r="E322" s="56" t="s">
        <v>36</v>
      </c>
      <c r="F322" s="57">
        <v>1</v>
      </c>
      <c r="G322" s="57">
        <f>(2.3+2.1+1.6+3.171+2.45)+(3.926+1.251+17.993)</f>
        <v>34.790999999999997</v>
      </c>
      <c r="H322" s="57"/>
      <c r="I322" s="57">
        <v>3.5</v>
      </c>
      <c r="J322" s="57">
        <f t="shared" ref="J322" si="53">PRODUCT(F322:I322)</f>
        <v>121.76849999999999</v>
      </c>
      <c r="K322" s="57"/>
      <c r="L322" s="57">
        <f>+J322</f>
        <v>121.76849999999999</v>
      </c>
      <c r="M322" s="58">
        <v>121.76900000000001</v>
      </c>
      <c r="N322" s="59"/>
      <c r="O322" s="73">
        <f>+ROUND(M322*N322,2)</f>
        <v>0</v>
      </c>
    </row>
    <row r="323" spans="1:17" s="8" customFormat="1" x14ac:dyDescent="0.3">
      <c r="A323" s="52">
        <v>11251</v>
      </c>
      <c r="B323" s="53"/>
      <c r="C323" s="72"/>
      <c r="D323" s="55" t="s">
        <v>1239</v>
      </c>
      <c r="E323" s="56"/>
      <c r="F323" s="57"/>
      <c r="G323" s="57"/>
      <c r="H323" s="57"/>
      <c r="I323" s="57"/>
      <c r="J323" s="57"/>
      <c r="K323" s="57"/>
      <c r="L323" s="57"/>
      <c r="M323" s="58"/>
      <c r="N323" s="59"/>
      <c r="O323" s="73"/>
    </row>
    <row r="324" spans="1:17" s="8" customFormat="1" ht="86.4" x14ac:dyDescent="0.3">
      <c r="A324" s="52">
        <v>11252</v>
      </c>
      <c r="B324" s="53"/>
      <c r="C324" s="72"/>
      <c r="D324" s="75" t="s">
        <v>155</v>
      </c>
      <c r="E324" s="63" t="s">
        <v>36</v>
      </c>
      <c r="F324" s="57"/>
      <c r="G324" s="57"/>
      <c r="H324" s="57"/>
      <c r="I324" s="57"/>
      <c r="J324" s="57"/>
      <c r="K324" s="57"/>
      <c r="L324" s="57">
        <f>SUM(J325:J326)</f>
        <v>586.54426799999999</v>
      </c>
      <c r="M324" s="58">
        <v>586.54399999999998</v>
      </c>
      <c r="N324" s="59"/>
      <c r="O324" s="73">
        <f>+ROUND(M324*N324,2)</f>
        <v>0</v>
      </c>
    </row>
    <row r="325" spans="1:17" s="8" customFormat="1" x14ac:dyDescent="0.3">
      <c r="A325" s="52">
        <v>11253</v>
      </c>
      <c r="B325" s="53"/>
      <c r="C325" s="72"/>
      <c r="D325" s="76" t="s">
        <v>1241</v>
      </c>
      <c r="E325" s="56"/>
      <c r="F325" s="57">
        <v>1</v>
      </c>
      <c r="G325" s="57">
        <v>53.515999999999998</v>
      </c>
      <c r="H325" s="57">
        <v>8.673</v>
      </c>
      <c r="I325" s="57"/>
      <c r="J325" s="57">
        <f t="shared" ref="J325:J329" si="54">PRODUCT(F325:I325)</f>
        <v>464.14426800000001</v>
      </c>
      <c r="K325" s="57"/>
      <c r="L325" s="57"/>
      <c r="M325" s="58"/>
      <c r="N325" s="59"/>
      <c r="O325" s="73"/>
    </row>
    <row r="326" spans="1:17" s="8" customFormat="1" x14ac:dyDescent="0.3">
      <c r="A326" s="52">
        <v>11254</v>
      </c>
      <c r="B326" s="53"/>
      <c r="C326" s="72"/>
      <c r="D326" s="76" t="s">
        <v>1242</v>
      </c>
      <c r="E326" s="56"/>
      <c r="F326" s="57">
        <v>1</v>
      </c>
      <c r="G326" s="57">
        <f>51+51</f>
        <v>102</v>
      </c>
      <c r="H326" s="57"/>
      <c r="I326" s="57">
        <v>1.2</v>
      </c>
      <c r="J326" s="57">
        <f t="shared" si="54"/>
        <v>122.39999999999999</v>
      </c>
      <c r="K326" s="57"/>
      <c r="L326" s="57"/>
      <c r="M326" s="58"/>
      <c r="N326" s="59"/>
      <c r="O326" s="73"/>
    </row>
    <row r="327" spans="1:17" s="8" customFormat="1" ht="187.2" x14ac:dyDescent="0.3">
      <c r="A327" s="52">
        <v>11255</v>
      </c>
      <c r="B327" s="53"/>
      <c r="C327" s="72"/>
      <c r="D327" s="75" t="s">
        <v>1244</v>
      </c>
      <c r="E327" s="63" t="s">
        <v>36</v>
      </c>
      <c r="F327" s="57">
        <v>31</v>
      </c>
      <c r="G327" s="57">
        <v>5.5</v>
      </c>
      <c r="H327" s="57"/>
      <c r="I327" s="57"/>
      <c r="J327" s="57">
        <f t="shared" si="54"/>
        <v>170.5</v>
      </c>
      <c r="K327" s="57"/>
      <c r="L327" s="57">
        <f>+J327</f>
        <v>170.5</v>
      </c>
      <c r="M327" s="58">
        <v>170.5</v>
      </c>
      <c r="N327" s="59"/>
      <c r="O327" s="73">
        <f>+ROUND(M327*N327,2)</f>
        <v>0</v>
      </c>
    </row>
    <row r="328" spans="1:17" s="8" customFormat="1" ht="86.4" x14ac:dyDescent="0.3">
      <c r="A328" s="52">
        <v>11256</v>
      </c>
      <c r="B328" s="53"/>
      <c r="C328" s="72"/>
      <c r="D328" s="75" t="s">
        <v>381</v>
      </c>
      <c r="E328" s="63" t="s">
        <v>36</v>
      </c>
      <c r="F328" s="57">
        <v>1</v>
      </c>
      <c r="G328" s="57">
        <v>44.631999999999998</v>
      </c>
      <c r="H328" s="57"/>
      <c r="I328" s="57"/>
      <c r="J328" s="57">
        <f t="shared" si="54"/>
        <v>44.631999999999998</v>
      </c>
      <c r="K328" s="57"/>
      <c r="L328" s="57">
        <f>+J328</f>
        <v>44.631999999999998</v>
      </c>
      <c r="M328" s="58">
        <v>44.631999999999998</v>
      </c>
      <c r="N328" s="59"/>
      <c r="O328" s="73">
        <f>+ROUND(M328*N328,2)</f>
        <v>0</v>
      </c>
    </row>
    <row r="329" spans="1:17" s="8" customFormat="1" ht="86.4" x14ac:dyDescent="0.3">
      <c r="A329" s="52">
        <v>11257</v>
      </c>
      <c r="B329" s="53"/>
      <c r="C329" s="72"/>
      <c r="D329" s="75" t="s">
        <v>371</v>
      </c>
      <c r="E329" s="63" t="s">
        <v>36</v>
      </c>
      <c r="F329" s="57">
        <v>1</v>
      </c>
      <c r="G329" s="57">
        <v>44.631999999999998</v>
      </c>
      <c r="H329" s="57"/>
      <c r="I329" s="57"/>
      <c r="J329" s="57">
        <f t="shared" si="54"/>
        <v>44.631999999999998</v>
      </c>
      <c r="K329" s="57"/>
      <c r="L329" s="57">
        <f>+J329</f>
        <v>44.631999999999998</v>
      </c>
      <c r="M329" s="58">
        <v>44.631999999999998</v>
      </c>
      <c r="N329" s="59"/>
      <c r="O329" s="73">
        <f>+ROUND(M329*N329,2)</f>
        <v>0</v>
      </c>
    </row>
    <row r="330" spans="1:17" s="8" customFormat="1" x14ac:dyDescent="0.3">
      <c r="A330" s="52">
        <v>11287</v>
      </c>
      <c r="B330" s="53"/>
      <c r="C330" s="72"/>
      <c r="D330" s="55" t="s">
        <v>1271</v>
      </c>
      <c r="E330" s="56"/>
      <c r="F330" s="57"/>
      <c r="G330" s="57"/>
      <c r="H330" s="57"/>
      <c r="I330" s="57"/>
      <c r="J330" s="57"/>
      <c r="K330" s="57"/>
      <c r="L330" s="57"/>
      <c r="M330" s="58"/>
      <c r="N330" s="59"/>
      <c r="O330" s="73"/>
    </row>
    <row r="331" spans="1:17" s="8" customFormat="1" ht="115.2" x14ac:dyDescent="0.3">
      <c r="A331" s="52">
        <v>11288</v>
      </c>
      <c r="B331" s="53"/>
      <c r="C331" s="72"/>
      <c r="D331" s="60" t="s">
        <v>1273</v>
      </c>
      <c r="E331" s="56" t="s">
        <v>36</v>
      </c>
      <c r="F331" s="57"/>
      <c r="G331" s="57"/>
      <c r="H331" s="57"/>
      <c r="I331" s="57"/>
      <c r="J331" s="57"/>
      <c r="K331" s="57"/>
      <c r="L331" s="57">
        <f>SUM(J332:J333)</f>
        <v>777.72320000000002</v>
      </c>
      <c r="M331" s="58">
        <v>777.72299999999996</v>
      </c>
      <c r="N331" s="59"/>
      <c r="O331" s="73">
        <f t="shared" ref="O331" si="55">+ROUND(M331*N331,2)</f>
        <v>0</v>
      </c>
    </row>
    <row r="332" spans="1:17" s="8" customFormat="1" x14ac:dyDescent="0.3">
      <c r="A332" s="52">
        <v>11289</v>
      </c>
      <c r="B332" s="53"/>
      <c r="C332" s="72"/>
      <c r="D332" s="76" t="s">
        <v>1274</v>
      </c>
      <c r="E332" s="56"/>
      <c r="F332" s="57">
        <v>1</v>
      </c>
      <c r="G332" s="57">
        <v>29.66</v>
      </c>
      <c r="H332" s="57"/>
      <c r="I332" s="57">
        <v>0.6</v>
      </c>
      <c r="J332" s="57">
        <f t="shared" ref="J332:J333" si="56">PRODUCT(F332:I332)</f>
        <v>17.795999999999999</v>
      </c>
      <c r="K332" s="57"/>
      <c r="L332" s="57"/>
      <c r="M332" s="58"/>
      <c r="N332" s="59"/>
      <c r="O332" s="73"/>
    </row>
    <row r="333" spans="1:17" s="8" customFormat="1" x14ac:dyDescent="0.3">
      <c r="A333" s="52">
        <v>11290</v>
      </c>
      <c r="B333" s="53"/>
      <c r="C333" s="72"/>
      <c r="D333" s="76" t="s">
        <v>1275</v>
      </c>
      <c r="E333" s="56"/>
      <c r="F333" s="57">
        <v>1</v>
      </c>
      <c r="G333" s="57">
        <v>53.515999999999998</v>
      </c>
      <c r="H333" s="57">
        <v>14.2</v>
      </c>
      <c r="I333" s="57"/>
      <c r="J333" s="57">
        <f t="shared" si="56"/>
        <v>759.92719999999997</v>
      </c>
      <c r="K333" s="57"/>
      <c r="L333" s="57"/>
      <c r="M333" s="58"/>
      <c r="N333" s="59"/>
      <c r="O333" s="73"/>
    </row>
    <row r="334" spans="1:17" s="8" customFormat="1" x14ac:dyDescent="0.3">
      <c r="A334" s="52">
        <v>11291</v>
      </c>
      <c r="B334" s="53" t="s">
        <v>21</v>
      </c>
      <c r="C334" s="61" t="s">
        <v>1532</v>
      </c>
      <c r="D334" s="62" t="s">
        <v>1533</v>
      </c>
      <c r="E334" s="63"/>
      <c r="F334" s="86"/>
      <c r="G334" s="64"/>
      <c r="H334" s="64"/>
      <c r="I334" s="64"/>
      <c r="J334" s="64"/>
      <c r="K334" s="65">
        <f>SUM(O334:O440)</f>
        <v>0</v>
      </c>
      <c r="L334" s="64"/>
      <c r="M334" s="66"/>
      <c r="N334" s="67"/>
      <c r="O334" s="67"/>
      <c r="Q334" s="111"/>
    </row>
    <row r="335" spans="1:17" s="8" customFormat="1" x14ac:dyDescent="0.3">
      <c r="A335" s="52">
        <v>11292</v>
      </c>
      <c r="B335" s="53" t="s">
        <v>21</v>
      </c>
      <c r="C335" s="54" t="s">
        <v>1534</v>
      </c>
      <c r="D335" s="55" t="s">
        <v>1535</v>
      </c>
      <c r="E335" s="96"/>
      <c r="F335" s="98"/>
      <c r="G335" s="57"/>
      <c r="H335" s="57"/>
      <c r="I335" s="57"/>
      <c r="J335" s="57"/>
      <c r="K335" s="57"/>
      <c r="L335" s="57"/>
      <c r="M335" s="58"/>
      <c r="N335" s="59"/>
      <c r="O335" s="59"/>
    </row>
    <row r="336" spans="1:17" s="8" customFormat="1" x14ac:dyDescent="0.3">
      <c r="A336" s="52">
        <v>11321</v>
      </c>
      <c r="B336" s="53" t="s">
        <v>21</v>
      </c>
      <c r="C336" s="54" t="s">
        <v>1544</v>
      </c>
      <c r="D336" s="55" t="s">
        <v>974</v>
      </c>
      <c r="E336" s="96"/>
      <c r="F336" s="98"/>
      <c r="G336" s="57"/>
      <c r="H336" s="57"/>
      <c r="I336" s="57"/>
      <c r="J336" s="57"/>
      <c r="K336" s="57"/>
      <c r="L336" s="57"/>
      <c r="M336" s="58"/>
      <c r="N336" s="59"/>
      <c r="O336" s="59"/>
    </row>
    <row r="337" spans="1:15" s="8" customFormat="1" x14ac:dyDescent="0.3">
      <c r="A337" s="52">
        <v>11346</v>
      </c>
      <c r="B337" s="53" t="s">
        <v>21</v>
      </c>
      <c r="C337" s="54" t="s">
        <v>1552</v>
      </c>
      <c r="D337" s="55" t="s">
        <v>55</v>
      </c>
      <c r="E337" s="63"/>
      <c r="F337" s="57"/>
      <c r="G337" s="57"/>
      <c r="H337" s="57"/>
      <c r="I337" s="57"/>
      <c r="J337" s="57"/>
      <c r="K337" s="57"/>
      <c r="L337" s="57"/>
      <c r="M337" s="66"/>
      <c r="N337" s="67"/>
      <c r="O337" s="67"/>
    </row>
    <row r="338" spans="1:15" s="8" customFormat="1" x14ac:dyDescent="0.3">
      <c r="A338" s="52">
        <v>11347</v>
      </c>
      <c r="B338" s="53" t="s">
        <v>21</v>
      </c>
      <c r="C338" s="54" t="s">
        <v>1553</v>
      </c>
      <c r="D338" s="55" t="s">
        <v>57</v>
      </c>
      <c r="E338" s="56"/>
      <c r="F338" s="57"/>
      <c r="G338" s="57"/>
      <c r="H338" s="57"/>
      <c r="I338" s="57"/>
      <c r="J338" s="57"/>
      <c r="K338" s="57"/>
      <c r="L338" s="57"/>
      <c r="M338" s="58"/>
      <c r="N338" s="59"/>
      <c r="O338" s="73"/>
    </row>
    <row r="339" spans="1:15" s="8" customFormat="1" ht="230.4" x14ac:dyDescent="0.3">
      <c r="A339" s="52">
        <v>11348</v>
      </c>
      <c r="B339" s="53"/>
      <c r="C339" s="54"/>
      <c r="D339" s="75" t="s">
        <v>1127</v>
      </c>
      <c r="E339" s="56" t="s">
        <v>36</v>
      </c>
      <c r="F339" s="57"/>
      <c r="G339" s="57"/>
      <c r="H339" s="57"/>
      <c r="I339" s="57"/>
      <c r="J339" s="57"/>
      <c r="K339" s="57"/>
      <c r="L339" s="57">
        <f>SUM(K340:K343)</f>
        <v>34.75</v>
      </c>
      <c r="M339" s="58">
        <v>34.75</v>
      </c>
      <c r="N339" s="59"/>
      <c r="O339" s="73">
        <f>+ROUND(M339*N339,2)</f>
        <v>0</v>
      </c>
    </row>
    <row r="340" spans="1:15" s="8" customFormat="1" x14ac:dyDescent="0.3">
      <c r="A340" s="52">
        <v>11349</v>
      </c>
      <c r="B340" s="53"/>
      <c r="C340" s="54"/>
      <c r="D340" s="76" t="s">
        <v>1554</v>
      </c>
      <c r="E340" s="56"/>
      <c r="F340" s="57">
        <v>1</v>
      </c>
      <c r="G340" s="57">
        <v>7.35</v>
      </c>
      <c r="H340" s="57"/>
      <c r="I340" s="57">
        <v>2.5</v>
      </c>
      <c r="J340" s="57"/>
      <c r="K340" s="57">
        <f>PRODUCT(F340:I340)</f>
        <v>18.375</v>
      </c>
      <c r="L340" s="57"/>
      <c r="M340" s="58"/>
      <c r="N340" s="59"/>
      <c r="O340" s="73"/>
    </row>
    <row r="341" spans="1:15" s="8" customFormat="1" x14ac:dyDescent="0.3">
      <c r="A341" s="52">
        <v>11350</v>
      </c>
      <c r="B341" s="53"/>
      <c r="C341" s="54"/>
      <c r="D341" s="76" t="s">
        <v>1555</v>
      </c>
      <c r="E341" s="56"/>
      <c r="F341" s="57">
        <v>1</v>
      </c>
      <c r="G341" s="57">
        <f>1.2*2</f>
        <v>2.4</v>
      </c>
      <c r="H341" s="57"/>
      <c r="I341" s="57">
        <v>2.5</v>
      </c>
      <c r="J341" s="57"/>
      <c r="K341" s="57">
        <f t="shared" ref="K341:K343" si="57">PRODUCT(F341:I341)</f>
        <v>6</v>
      </c>
      <c r="L341" s="57"/>
      <c r="M341" s="58"/>
      <c r="N341" s="59"/>
      <c r="O341" s="73"/>
    </row>
    <row r="342" spans="1:15" s="8" customFormat="1" x14ac:dyDescent="0.3">
      <c r="A342" s="52">
        <v>11351</v>
      </c>
      <c r="B342" s="53"/>
      <c r="C342" s="54"/>
      <c r="D342" s="76" t="s">
        <v>1556</v>
      </c>
      <c r="E342" s="56"/>
      <c r="F342" s="57">
        <v>1</v>
      </c>
      <c r="G342" s="57">
        <f>1.2*2</f>
        <v>2.4</v>
      </c>
      <c r="H342" s="57"/>
      <c r="I342" s="57">
        <v>2.5</v>
      </c>
      <c r="J342" s="57"/>
      <c r="K342" s="57">
        <f t="shared" si="57"/>
        <v>6</v>
      </c>
      <c r="L342" s="57"/>
      <c r="M342" s="58"/>
      <c r="N342" s="59"/>
      <c r="O342" s="73"/>
    </row>
    <row r="343" spans="1:15" s="8" customFormat="1" x14ac:dyDescent="0.3">
      <c r="A343" s="52">
        <v>11352</v>
      </c>
      <c r="B343" s="53"/>
      <c r="C343" s="54"/>
      <c r="D343" s="76" t="s">
        <v>1557</v>
      </c>
      <c r="E343" s="56"/>
      <c r="F343" s="57">
        <v>1</v>
      </c>
      <c r="G343" s="57">
        <v>1.75</v>
      </c>
      <c r="H343" s="57"/>
      <c r="I343" s="57">
        <v>2.5</v>
      </c>
      <c r="J343" s="57"/>
      <c r="K343" s="57">
        <f t="shared" si="57"/>
        <v>4.375</v>
      </c>
      <c r="L343" s="57"/>
      <c r="M343" s="58"/>
      <c r="N343" s="59"/>
      <c r="O343" s="73"/>
    </row>
    <row r="344" spans="1:15" s="8" customFormat="1" ht="230.4" x14ac:dyDescent="0.3">
      <c r="A344" s="52">
        <v>11353</v>
      </c>
      <c r="B344" s="53"/>
      <c r="C344" s="54"/>
      <c r="D344" s="75" t="s">
        <v>296</v>
      </c>
      <c r="E344" s="56" t="s">
        <v>36</v>
      </c>
      <c r="F344" s="57"/>
      <c r="G344" s="57"/>
      <c r="H344" s="57"/>
      <c r="I344" s="57"/>
      <c r="J344" s="57"/>
      <c r="K344" s="57"/>
      <c r="L344" s="57">
        <f>SUM(K345:K349)</f>
        <v>126.1125</v>
      </c>
      <c r="M344" s="58">
        <v>126.113</v>
      </c>
      <c r="N344" s="59"/>
      <c r="O344" s="73">
        <f>+ROUND(M344*N344,2)</f>
        <v>0</v>
      </c>
    </row>
    <row r="345" spans="1:15" s="8" customFormat="1" x14ac:dyDescent="0.3">
      <c r="A345" s="52">
        <v>11354</v>
      </c>
      <c r="B345" s="53"/>
      <c r="C345" s="54"/>
      <c r="D345" s="76" t="s">
        <v>1558</v>
      </c>
      <c r="E345" s="56"/>
      <c r="F345" s="57">
        <v>1</v>
      </c>
      <c r="G345" s="57">
        <v>16.649999999999999</v>
      </c>
      <c r="H345" s="57"/>
      <c r="I345" s="57">
        <v>2.5</v>
      </c>
      <c r="J345" s="57"/>
      <c r="K345" s="57">
        <f>PRODUCT(F345:I345)</f>
        <v>41.625</v>
      </c>
      <c r="L345" s="57"/>
      <c r="M345" s="58"/>
      <c r="N345" s="59"/>
      <c r="O345" s="73"/>
    </row>
    <row r="346" spans="1:15" s="8" customFormat="1" x14ac:dyDescent="0.3">
      <c r="A346" s="52">
        <v>11355</v>
      </c>
      <c r="B346" s="53"/>
      <c r="C346" s="54"/>
      <c r="D346" s="76" t="s">
        <v>1559</v>
      </c>
      <c r="E346" s="56"/>
      <c r="F346" s="57">
        <v>1</v>
      </c>
      <c r="G346" s="57">
        <v>22.79</v>
      </c>
      <c r="H346" s="57"/>
      <c r="I346" s="57">
        <v>2.5</v>
      </c>
      <c r="J346" s="57"/>
      <c r="K346" s="57">
        <f>PRODUCT(F346:I346)</f>
        <v>56.974999999999994</v>
      </c>
      <c r="L346" s="57"/>
      <c r="M346" s="58"/>
      <c r="N346" s="59"/>
      <c r="O346" s="73"/>
    </row>
    <row r="347" spans="1:15" s="8" customFormat="1" x14ac:dyDescent="0.3">
      <c r="A347" s="52">
        <v>11356</v>
      </c>
      <c r="B347" s="53"/>
      <c r="C347" s="54"/>
      <c r="D347" s="76" t="s">
        <v>1560</v>
      </c>
      <c r="E347" s="56"/>
      <c r="F347" s="57">
        <v>1</v>
      </c>
      <c r="G347" s="57">
        <v>3.2850000000000001</v>
      </c>
      <c r="H347" s="57"/>
      <c r="I347" s="57">
        <v>2.5</v>
      </c>
      <c r="J347" s="57"/>
      <c r="K347" s="57">
        <f>PRODUCT(F347:I347)</f>
        <v>8.2125000000000004</v>
      </c>
      <c r="L347" s="57"/>
      <c r="M347" s="58"/>
      <c r="N347" s="59"/>
      <c r="O347" s="73"/>
    </row>
    <row r="348" spans="1:15" s="8" customFormat="1" x14ac:dyDescent="0.3">
      <c r="A348" s="52">
        <v>11357</v>
      </c>
      <c r="B348" s="53"/>
      <c r="C348" s="54"/>
      <c r="D348" s="76" t="s">
        <v>1561</v>
      </c>
      <c r="E348" s="56"/>
      <c r="F348" s="57">
        <v>1</v>
      </c>
      <c r="G348" s="57">
        <v>4.84</v>
      </c>
      <c r="H348" s="57"/>
      <c r="I348" s="57">
        <v>2.5</v>
      </c>
      <c r="J348" s="57"/>
      <c r="K348" s="57">
        <f>PRODUCT(F348:I348)</f>
        <v>12.1</v>
      </c>
      <c r="L348" s="57"/>
      <c r="M348" s="58"/>
      <c r="N348" s="59"/>
      <c r="O348" s="73"/>
    </row>
    <row r="349" spans="1:15" s="8" customFormat="1" x14ac:dyDescent="0.3">
      <c r="A349" s="52">
        <v>11358</v>
      </c>
      <c r="B349" s="53"/>
      <c r="C349" s="54"/>
      <c r="D349" s="76" t="s">
        <v>1562</v>
      </c>
      <c r="E349" s="56"/>
      <c r="F349" s="57">
        <v>2</v>
      </c>
      <c r="G349" s="57">
        <v>1.44</v>
      </c>
      <c r="H349" s="57"/>
      <c r="I349" s="57">
        <v>2.5</v>
      </c>
      <c r="J349" s="57"/>
      <c r="K349" s="57">
        <f>PRODUCT(F349:I349)</f>
        <v>7.1999999999999993</v>
      </c>
      <c r="L349" s="57"/>
      <c r="M349" s="58"/>
      <c r="N349" s="59"/>
      <c r="O349" s="73"/>
    </row>
    <row r="350" spans="1:15" s="8" customFormat="1" ht="230.4" x14ac:dyDescent="0.3">
      <c r="A350" s="52">
        <v>11359</v>
      </c>
      <c r="B350" s="53"/>
      <c r="C350" s="54"/>
      <c r="D350" s="75" t="s">
        <v>1137</v>
      </c>
      <c r="E350" s="56" t="s">
        <v>36</v>
      </c>
      <c r="F350" s="57"/>
      <c r="G350" s="57"/>
      <c r="H350" s="57"/>
      <c r="I350" s="57"/>
      <c r="J350" s="57"/>
      <c r="K350" s="57"/>
      <c r="L350" s="57">
        <f>SUM(K351:K358)</f>
        <v>95.470000000000013</v>
      </c>
      <c r="M350" s="58">
        <v>95.47</v>
      </c>
      <c r="N350" s="59"/>
      <c r="O350" s="73">
        <f>+ROUND(M350*N350,2)</f>
        <v>0</v>
      </c>
    </row>
    <row r="351" spans="1:15" s="8" customFormat="1" x14ac:dyDescent="0.3">
      <c r="A351" s="52">
        <v>11360</v>
      </c>
      <c r="B351" s="53"/>
      <c r="C351" s="54"/>
      <c r="D351" s="76" t="s">
        <v>1538</v>
      </c>
      <c r="E351" s="56"/>
      <c r="F351" s="57">
        <v>1</v>
      </c>
      <c r="G351" s="57">
        <v>12.247</v>
      </c>
      <c r="H351" s="57"/>
      <c r="I351" s="57">
        <v>2.5</v>
      </c>
      <c r="J351" s="57"/>
      <c r="K351" s="57">
        <f t="shared" ref="K351:K358" si="58">PRODUCT(F351:I351)</f>
        <v>30.6175</v>
      </c>
      <c r="L351" s="57"/>
      <c r="M351" s="58"/>
      <c r="N351" s="59"/>
      <c r="O351" s="73"/>
    </row>
    <row r="352" spans="1:15" s="8" customFormat="1" x14ac:dyDescent="0.3">
      <c r="A352" s="52">
        <v>11361</v>
      </c>
      <c r="B352" s="53"/>
      <c r="C352" s="54"/>
      <c r="D352" s="75"/>
      <c r="E352" s="56"/>
      <c r="F352" s="57">
        <v>1</v>
      </c>
      <c r="G352" s="57">
        <f>2.26/2</f>
        <v>1.1299999999999999</v>
      </c>
      <c r="H352" s="57"/>
      <c r="I352" s="57">
        <v>2.5</v>
      </c>
      <c r="J352" s="57"/>
      <c r="K352" s="57">
        <f t="shared" si="58"/>
        <v>2.8249999999999997</v>
      </c>
      <c r="L352" s="57"/>
      <c r="M352" s="58"/>
      <c r="N352" s="59"/>
      <c r="O352" s="73"/>
    </row>
    <row r="353" spans="1:15" s="8" customFormat="1" x14ac:dyDescent="0.3">
      <c r="A353" s="52">
        <v>11362</v>
      </c>
      <c r="B353" s="53"/>
      <c r="C353" s="54"/>
      <c r="D353" s="76" t="s">
        <v>1563</v>
      </c>
      <c r="E353" s="56"/>
      <c r="F353" s="57">
        <v>1</v>
      </c>
      <c r="G353" s="57">
        <f>2.26/2</f>
        <v>1.1299999999999999</v>
      </c>
      <c r="H353" s="57"/>
      <c r="I353" s="57">
        <v>2.5</v>
      </c>
      <c r="J353" s="57"/>
      <c r="K353" s="57">
        <f t="shared" si="58"/>
        <v>2.8249999999999997</v>
      </c>
      <c r="L353" s="57"/>
      <c r="M353" s="58"/>
      <c r="N353" s="59"/>
      <c r="O353" s="73"/>
    </row>
    <row r="354" spans="1:15" s="8" customFormat="1" x14ac:dyDescent="0.3">
      <c r="A354" s="52">
        <v>11363</v>
      </c>
      <c r="B354" s="53"/>
      <c r="C354" s="54"/>
      <c r="D354" s="75"/>
      <c r="E354" s="56"/>
      <c r="F354" s="57"/>
      <c r="G354" s="57">
        <v>2</v>
      </c>
      <c r="H354" s="57"/>
      <c r="I354" s="57">
        <v>2.5</v>
      </c>
      <c r="J354" s="57"/>
      <c r="K354" s="57">
        <f t="shared" si="58"/>
        <v>5</v>
      </c>
      <c r="L354" s="57"/>
      <c r="M354" s="58"/>
      <c r="N354" s="59"/>
      <c r="O354" s="73"/>
    </row>
    <row r="355" spans="1:15" s="8" customFormat="1" x14ac:dyDescent="0.3">
      <c r="A355" s="52">
        <v>11364</v>
      </c>
      <c r="B355" s="53"/>
      <c r="C355" s="54"/>
      <c r="D355" s="75"/>
      <c r="E355" s="56"/>
      <c r="F355" s="57"/>
      <c r="G355" s="57">
        <v>3.94</v>
      </c>
      <c r="H355" s="57"/>
      <c r="I355" s="57">
        <v>2.5</v>
      </c>
      <c r="J355" s="57"/>
      <c r="K355" s="57">
        <f t="shared" si="58"/>
        <v>9.85</v>
      </c>
      <c r="L355" s="57"/>
      <c r="M355" s="58"/>
      <c r="N355" s="59"/>
      <c r="O355" s="73"/>
    </row>
    <row r="356" spans="1:15" s="8" customFormat="1" x14ac:dyDescent="0.3">
      <c r="A356" s="52">
        <v>11365</v>
      </c>
      <c r="B356" s="53"/>
      <c r="C356" s="54"/>
      <c r="D356" s="75"/>
      <c r="E356" s="56"/>
      <c r="F356" s="57"/>
      <c r="G356" s="57">
        <v>0.6</v>
      </c>
      <c r="H356" s="57"/>
      <c r="I356" s="57">
        <v>2.5</v>
      </c>
      <c r="J356" s="57"/>
      <c r="K356" s="57">
        <f t="shared" si="58"/>
        <v>1.5</v>
      </c>
      <c r="L356" s="57"/>
      <c r="M356" s="58"/>
      <c r="N356" s="59"/>
      <c r="O356" s="73"/>
    </row>
    <row r="357" spans="1:15" s="8" customFormat="1" x14ac:dyDescent="0.3">
      <c r="A357" s="52">
        <v>11366</v>
      </c>
      <c r="B357" s="53"/>
      <c r="C357" s="54"/>
      <c r="D357" s="76"/>
      <c r="E357" s="56"/>
      <c r="F357" s="57"/>
      <c r="G357" s="57">
        <v>5.7</v>
      </c>
      <c r="H357" s="57"/>
      <c r="I357" s="57">
        <v>2.5</v>
      </c>
      <c r="J357" s="57"/>
      <c r="K357" s="57">
        <f t="shared" si="58"/>
        <v>14.25</v>
      </c>
      <c r="L357" s="57"/>
      <c r="M357" s="58"/>
      <c r="N357" s="59"/>
      <c r="O357" s="73"/>
    </row>
    <row r="358" spans="1:15" s="8" customFormat="1" x14ac:dyDescent="0.3">
      <c r="A358" s="52">
        <v>11367</v>
      </c>
      <c r="B358" s="53"/>
      <c r="C358" s="54"/>
      <c r="D358" s="76" t="s">
        <v>1564</v>
      </c>
      <c r="E358" s="56"/>
      <c r="F358" s="57"/>
      <c r="G358" s="57">
        <v>11.441000000000001</v>
      </c>
      <c r="H358" s="57"/>
      <c r="I358" s="57">
        <v>2.5</v>
      </c>
      <c r="J358" s="57"/>
      <c r="K358" s="57">
        <f t="shared" si="58"/>
        <v>28.602500000000003</v>
      </c>
      <c r="L358" s="57"/>
      <c r="M358" s="58"/>
      <c r="N358" s="59"/>
      <c r="O358" s="73"/>
    </row>
    <row r="359" spans="1:15" s="8" customFormat="1" ht="86.4" x14ac:dyDescent="0.3">
      <c r="A359" s="52">
        <v>11373</v>
      </c>
      <c r="B359" s="53"/>
      <c r="C359" s="54"/>
      <c r="D359" s="75" t="s">
        <v>1147</v>
      </c>
      <c r="E359" s="56" t="s">
        <v>36</v>
      </c>
      <c r="F359" s="57"/>
      <c r="G359" s="57"/>
      <c r="H359" s="57"/>
      <c r="I359" s="57"/>
      <c r="J359" s="57"/>
      <c r="K359" s="57"/>
      <c r="L359" s="57">
        <f>K360</f>
        <v>40.56</v>
      </c>
      <c r="M359" s="58">
        <v>40.56</v>
      </c>
      <c r="N359" s="59"/>
      <c r="O359" s="73">
        <f>+ROUND(M359*N359,2)</f>
        <v>0</v>
      </c>
    </row>
    <row r="360" spans="1:15" s="8" customFormat="1" x14ac:dyDescent="0.3">
      <c r="A360" s="52">
        <v>11374</v>
      </c>
      <c r="B360" s="53"/>
      <c r="C360" s="54"/>
      <c r="D360" s="76" t="s">
        <v>1148</v>
      </c>
      <c r="E360" s="56"/>
      <c r="F360" s="57">
        <v>16</v>
      </c>
      <c r="G360" s="57">
        <v>0.65</v>
      </c>
      <c r="H360" s="57"/>
      <c r="I360" s="57">
        <v>3.9</v>
      </c>
      <c r="J360" s="57"/>
      <c r="K360" s="57">
        <f>PRODUCT(F360:I360)</f>
        <v>40.56</v>
      </c>
      <c r="L360" s="57"/>
      <c r="M360" s="58"/>
      <c r="N360" s="59"/>
      <c r="O360" s="73"/>
    </row>
    <row r="361" spans="1:15" s="8" customFormat="1" x14ac:dyDescent="0.3">
      <c r="A361" s="52">
        <v>11392</v>
      </c>
      <c r="B361" s="53"/>
      <c r="C361" s="54"/>
      <c r="D361" s="55" t="s">
        <v>70</v>
      </c>
      <c r="E361" s="63"/>
      <c r="F361" s="57"/>
      <c r="G361" s="57"/>
      <c r="H361" s="57"/>
      <c r="I361" s="57"/>
      <c r="J361" s="57"/>
      <c r="K361" s="57"/>
      <c r="L361" s="57"/>
      <c r="M361" s="66"/>
      <c r="N361" s="67"/>
      <c r="O361" s="67"/>
    </row>
    <row r="362" spans="1:15" s="8" customFormat="1" ht="86.4" x14ac:dyDescent="0.3">
      <c r="A362" s="52">
        <v>11395</v>
      </c>
      <c r="B362" s="53"/>
      <c r="C362" s="54"/>
      <c r="D362" s="75" t="s">
        <v>1165</v>
      </c>
      <c r="E362" s="63" t="s">
        <v>36</v>
      </c>
      <c r="F362" s="57"/>
      <c r="G362" s="57"/>
      <c r="H362" s="57"/>
      <c r="I362" s="57"/>
      <c r="J362" s="57"/>
      <c r="K362" s="57"/>
      <c r="L362" s="57">
        <f>K363</f>
        <v>217.041</v>
      </c>
      <c r="M362" s="58">
        <v>217.041</v>
      </c>
      <c r="N362" s="59"/>
      <c r="O362" s="73">
        <f>+ROUND(M362*N362,2)</f>
        <v>0</v>
      </c>
    </row>
    <row r="363" spans="1:15" s="8" customFormat="1" x14ac:dyDescent="0.3">
      <c r="A363" s="52">
        <v>11396</v>
      </c>
      <c r="B363" s="53"/>
      <c r="C363" s="54"/>
      <c r="D363" s="76" t="s">
        <v>1567</v>
      </c>
      <c r="E363" s="63"/>
      <c r="F363" s="57">
        <v>1</v>
      </c>
      <c r="G363" s="57">
        <v>217.041</v>
      </c>
      <c r="H363" s="57"/>
      <c r="I363" s="57"/>
      <c r="J363" s="57"/>
      <c r="K363" s="57">
        <f t="shared" ref="K363" si="59">PRODUCT(F363:I363)</f>
        <v>217.041</v>
      </c>
      <c r="L363" s="57"/>
      <c r="M363" s="58"/>
      <c r="N363" s="59"/>
      <c r="O363" s="73"/>
    </row>
    <row r="364" spans="1:15" s="8" customFormat="1" ht="129.6" x14ac:dyDescent="0.3">
      <c r="A364" s="52">
        <v>11397</v>
      </c>
      <c r="B364" s="53"/>
      <c r="C364" s="54"/>
      <c r="D364" s="75" t="s">
        <v>1167</v>
      </c>
      <c r="E364" s="63" t="s">
        <v>36</v>
      </c>
      <c r="F364" s="57"/>
      <c r="G364" s="57"/>
      <c r="H364" s="57"/>
      <c r="I364" s="57"/>
      <c r="J364" s="57"/>
      <c r="K364" s="57"/>
      <c r="L364" s="57">
        <f>K365</f>
        <v>62.71</v>
      </c>
      <c r="M364" s="58">
        <v>62.71</v>
      </c>
      <c r="N364" s="59"/>
      <c r="O364" s="73">
        <f>+ROUND(M364*N364,2)</f>
        <v>0</v>
      </c>
    </row>
    <row r="365" spans="1:15" s="8" customFormat="1" x14ac:dyDescent="0.3">
      <c r="A365" s="52">
        <v>11398</v>
      </c>
      <c r="B365" s="53"/>
      <c r="C365" s="54"/>
      <c r="D365" s="76" t="s">
        <v>1568</v>
      </c>
      <c r="E365" s="63"/>
      <c r="F365" s="57">
        <v>2</v>
      </c>
      <c r="G365" s="57">
        <v>31.355</v>
      </c>
      <c r="H365" s="57"/>
      <c r="I365" s="57"/>
      <c r="J365" s="57"/>
      <c r="K365" s="57">
        <f t="shared" ref="K365" si="60">PRODUCT(F365:I365)</f>
        <v>62.71</v>
      </c>
      <c r="L365" s="57"/>
      <c r="M365" s="58"/>
      <c r="N365" s="59"/>
      <c r="O365" s="73"/>
    </row>
    <row r="366" spans="1:15" s="8" customFormat="1" ht="86.4" x14ac:dyDescent="0.3">
      <c r="A366" s="52">
        <v>11407</v>
      </c>
      <c r="B366" s="53"/>
      <c r="C366" s="54"/>
      <c r="D366" s="75" t="s">
        <v>381</v>
      </c>
      <c r="E366" s="63" t="s">
        <v>36</v>
      </c>
      <c r="F366" s="57"/>
      <c r="G366" s="57"/>
      <c r="H366" s="57"/>
      <c r="I366" s="57"/>
      <c r="J366" s="57"/>
      <c r="K366" s="57"/>
      <c r="L366" s="57">
        <f>SUM(K367:K369)</f>
        <v>25.7</v>
      </c>
      <c r="M366" s="58">
        <v>25.7</v>
      </c>
      <c r="N366" s="59"/>
      <c r="O366" s="73">
        <f>+ROUND(M366*N366,2)</f>
        <v>0</v>
      </c>
    </row>
    <row r="367" spans="1:15" s="8" customFormat="1" x14ac:dyDescent="0.3">
      <c r="A367" s="52">
        <v>11408</v>
      </c>
      <c r="B367" s="53"/>
      <c r="C367" s="54"/>
      <c r="D367" s="76" t="s">
        <v>1538</v>
      </c>
      <c r="E367" s="63"/>
      <c r="F367" s="57">
        <v>1</v>
      </c>
      <c r="G367" s="57">
        <v>4.4800000000000004</v>
      </c>
      <c r="H367" s="57"/>
      <c r="I367" s="57"/>
      <c r="J367" s="57"/>
      <c r="K367" s="57">
        <f t="shared" ref="K367:K369" si="61">PRODUCT(F367:I367)</f>
        <v>4.4800000000000004</v>
      </c>
      <c r="L367" s="57"/>
      <c r="M367" s="58"/>
      <c r="N367" s="59"/>
      <c r="O367" s="73"/>
    </row>
    <row r="368" spans="1:15" s="8" customFormat="1" x14ac:dyDescent="0.3">
      <c r="A368" s="52">
        <v>11409</v>
      </c>
      <c r="B368" s="53"/>
      <c r="C368" s="54"/>
      <c r="D368" s="76" t="s">
        <v>1564</v>
      </c>
      <c r="E368" s="63"/>
      <c r="F368" s="57">
        <v>1</v>
      </c>
      <c r="G368" s="57">
        <v>4.4800000000000004</v>
      </c>
      <c r="H368" s="57"/>
      <c r="I368" s="57"/>
      <c r="J368" s="57"/>
      <c r="K368" s="57">
        <f t="shared" si="61"/>
        <v>4.4800000000000004</v>
      </c>
      <c r="L368" s="57"/>
      <c r="M368" s="58"/>
      <c r="N368" s="59"/>
      <c r="O368" s="73"/>
    </row>
    <row r="369" spans="1:15" s="8" customFormat="1" x14ac:dyDescent="0.3">
      <c r="A369" s="52">
        <v>11410</v>
      </c>
      <c r="B369" s="53"/>
      <c r="C369" s="54"/>
      <c r="D369" s="76" t="s">
        <v>1568</v>
      </c>
      <c r="E369" s="63"/>
      <c r="F369" s="57">
        <v>1</v>
      </c>
      <c r="G369" s="57">
        <v>16.739999999999998</v>
      </c>
      <c r="H369" s="57"/>
      <c r="I369" s="57"/>
      <c r="J369" s="57"/>
      <c r="K369" s="57">
        <f t="shared" si="61"/>
        <v>16.739999999999998</v>
      </c>
      <c r="L369" s="57"/>
      <c r="M369" s="58"/>
      <c r="N369" s="59"/>
      <c r="O369" s="73"/>
    </row>
    <row r="370" spans="1:15" s="8" customFormat="1" x14ac:dyDescent="0.3">
      <c r="A370" s="52">
        <v>11478</v>
      </c>
      <c r="B370" s="53" t="s">
        <v>21</v>
      </c>
      <c r="C370" s="54" t="s">
        <v>1596</v>
      </c>
      <c r="D370" s="99" t="s">
        <v>1597</v>
      </c>
      <c r="E370" s="56"/>
      <c r="F370" s="57"/>
      <c r="G370" s="57"/>
      <c r="H370" s="57"/>
      <c r="I370" s="57"/>
      <c r="J370" s="57"/>
      <c r="K370" s="57"/>
      <c r="L370" s="57"/>
      <c r="M370" s="58"/>
      <c r="N370" s="59"/>
      <c r="O370" s="59"/>
    </row>
    <row r="371" spans="1:15" s="8" customFormat="1" x14ac:dyDescent="0.3">
      <c r="A371" s="52">
        <v>11490</v>
      </c>
      <c r="B371" s="53" t="s">
        <v>21</v>
      </c>
      <c r="C371" s="54" t="s">
        <v>1601</v>
      </c>
      <c r="D371" s="55" t="s">
        <v>55</v>
      </c>
      <c r="E371" s="56"/>
      <c r="F371" s="57"/>
      <c r="G371" s="57"/>
      <c r="H371" s="57"/>
      <c r="I371" s="57"/>
      <c r="J371" s="57"/>
      <c r="K371" s="57"/>
      <c r="L371" s="57"/>
      <c r="M371" s="58"/>
      <c r="N371" s="59"/>
      <c r="O371" s="59"/>
    </row>
    <row r="372" spans="1:15" s="8" customFormat="1" x14ac:dyDescent="0.3">
      <c r="A372" s="52">
        <v>11491</v>
      </c>
      <c r="B372" s="53" t="s">
        <v>21</v>
      </c>
      <c r="C372" s="54" t="s">
        <v>1602</v>
      </c>
      <c r="D372" s="55" t="s">
        <v>57</v>
      </c>
      <c r="E372" s="56"/>
      <c r="F372" s="57"/>
      <c r="G372" s="57"/>
      <c r="H372" s="57"/>
      <c r="I372" s="57"/>
      <c r="J372" s="57"/>
      <c r="K372" s="57"/>
      <c r="L372" s="57"/>
      <c r="M372" s="58"/>
      <c r="N372" s="59"/>
      <c r="O372" s="73"/>
    </row>
    <row r="373" spans="1:15" s="8" customFormat="1" ht="230.4" x14ac:dyDescent="0.3">
      <c r="A373" s="52">
        <v>11496</v>
      </c>
      <c r="B373" s="53"/>
      <c r="C373" s="54"/>
      <c r="D373" s="75" t="s">
        <v>309</v>
      </c>
      <c r="E373" s="56" t="s">
        <v>36</v>
      </c>
      <c r="F373" s="57">
        <v>1</v>
      </c>
      <c r="G373" s="57">
        <f>(2.3+2.1+1.6+3.171+2.45)+5.9</f>
        <v>17.521000000000001</v>
      </c>
      <c r="H373" s="57"/>
      <c r="I373" s="57">
        <v>3.5</v>
      </c>
      <c r="J373" s="57">
        <f t="shared" ref="J373:J374" si="62">PRODUCT(F373:I373)</f>
        <v>61.323500000000003</v>
      </c>
      <c r="K373" s="57"/>
      <c r="L373" s="57">
        <f>+J373</f>
        <v>61.323500000000003</v>
      </c>
      <c r="M373" s="58">
        <v>61.323999999999998</v>
      </c>
      <c r="N373" s="59"/>
      <c r="O373" s="73">
        <f>+ROUND(M373*N373,2)</f>
        <v>0</v>
      </c>
    </row>
    <row r="374" spans="1:15" s="8" customFormat="1" ht="244.8" x14ac:dyDescent="0.3">
      <c r="A374" s="52">
        <v>11497</v>
      </c>
      <c r="B374" s="53"/>
      <c r="C374" s="54"/>
      <c r="D374" s="75" t="s">
        <v>1603</v>
      </c>
      <c r="E374" s="56" t="s">
        <v>36</v>
      </c>
      <c r="F374" s="57">
        <v>1</v>
      </c>
      <c r="G374" s="57">
        <f>46.264+17.95</f>
        <v>64.213999999999999</v>
      </c>
      <c r="H374" s="57"/>
      <c r="I374" s="57">
        <v>3</v>
      </c>
      <c r="J374" s="57">
        <f t="shared" si="62"/>
        <v>192.642</v>
      </c>
      <c r="K374" s="57"/>
      <c r="L374" s="57">
        <f>+J374</f>
        <v>192.642</v>
      </c>
      <c r="M374" s="58">
        <v>192.642</v>
      </c>
      <c r="N374" s="59"/>
      <c r="O374" s="73">
        <f>+ROUND(M374*N374,2)</f>
        <v>0</v>
      </c>
    </row>
    <row r="375" spans="1:15" s="8" customFormat="1" x14ac:dyDescent="0.3">
      <c r="A375" s="52">
        <v>11500</v>
      </c>
      <c r="B375" s="53"/>
      <c r="C375" s="54"/>
      <c r="D375" s="55" t="s">
        <v>1239</v>
      </c>
      <c r="E375" s="56"/>
      <c r="F375" s="57"/>
      <c r="G375" s="57"/>
      <c r="H375" s="57"/>
      <c r="I375" s="57"/>
      <c r="J375" s="57"/>
      <c r="K375" s="57"/>
      <c r="L375" s="57"/>
      <c r="M375" s="58"/>
      <c r="N375" s="59"/>
      <c r="O375" s="73"/>
    </row>
    <row r="376" spans="1:15" s="8" customFormat="1" ht="86.4" x14ac:dyDescent="0.3">
      <c r="A376" s="52">
        <v>11501</v>
      </c>
      <c r="B376" s="53"/>
      <c r="C376" s="54"/>
      <c r="D376" s="75" t="s">
        <v>155</v>
      </c>
      <c r="E376" s="63" t="s">
        <v>36</v>
      </c>
      <c r="F376" s="57"/>
      <c r="G376" s="57"/>
      <c r="H376" s="57"/>
      <c r="I376" s="57"/>
      <c r="J376" s="57"/>
      <c r="K376" s="57"/>
      <c r="L376" s="57">
        <f>SUM(J377:J378)</f>
        <v>601.29704100000004</v>
      </c>
      <c r="M376" s="58">
        <v>586.54399999999998</v>
      </c>
      <c r="N376" s="59"/>
      <c r="O376" s="73">
        <f>+ROUND(M376*N376,2)</f>
        <v>0</v>
      </c>
    </row>
    <row r="377" spans="1:15" s="8" customFormat="1" x14ac:dyDescent="0.3">
      <c r="A377" s="52">
        <v>11502</v>
      </c>
      <c r="B377" s="53"/>
      <c r="C377" s="54"/>
      <c r="D377" s="76" t="s">
        <v>1241</v>
      </c>
      <c r="E377" s="56"/>
      <c r="F377" s="57">
        <v>1</v>
      </c>
      <c r="G377" s="57">
        <v>55.216999999999999</v>
      </c>
      <c r="H377" s="57">
        <v>8.673</v>
      </c>
      <c r="I377" s="57"/>
      <c r="J377" s="57">
        <f t="shared" ref="J377:J381" si="63">PRODUCT(F377:I377)</f>
        <v>478.897041</v>
      </c>
      <c r="K377" s="57"/>
      <c r="L377" s="57"/>
      <c r="M377" s="58"/>
      <c r="N377" s="59"/>
      <c r="O377" s="73"/>
    </row>
    <row r="378" spans="1:15" s="8" customFormat="1" x14ac:dyDescent="0.3">
      <c r="A378" s="52">
        <v>11503</v>
      </c>
      <c r="B378" s="53"/>
      <c r="C378" s="54"/>
      <c r="D378" s="76" t="s">
        <v>1242</v>
      </c>
      <c r="E378" s="56"/>
      <c r="F378" s="57">
        <v>1</v>
      </c>
      <c r="G378" s="57">
        <f>51+51</f>
        <v>102</v>
      </c>
      <c r="H378" s="57"/>
      <c r="I378" s="57">
        <v>1.2</v>
      </c>
      <c r="J378" s="57">
        <f t="shared" si="63"/>
        <v>122.39999999999999</v>
      </c>
      <c r="K378" s="57"/>
      <c r="L378" s="57"/>
      <c r="M378" s="58"/>
      <c r="N378" s="59"/>
      <c r="O378" s="73"/>
    </row>
    <row r="379" spans="1:15" s="8" customFormat="1" ht="187.2" x14ac:dyDescent="0.3">
      <c r="A379" s="52">
        <v>11504</v>
      </c>
      <c r="B379" s="53"/>
      <c r="C379" s="54"/>
      <c r="D379" s="75" t="s">
        <v>1244</v>
      </c>
      <c r="E379" s="63" t="s">
        <v>36</v>
      </c>
      <c r="F379" s="57">
        <v>34</v>
      </c>
      <c r="G379" s="57">
        <v>5.5</v>
      </c>
      <c r="H379" s="57"/>
      <c r="I379" s="57"/>
      <c r="J379" s="57">
        <f t="shared" si="63"/>
        <v>187</v>
      </c>
      <c r="K379" s="57"/>
      <c r="L379" s="57">
        <f>+J379</f>
        <v>187</v>
      </c>
      <c r="M379" s="58">
        <v>187</v>
      </c>
      <c r="N379" s="59"/>
      <c r="O379" s="73">
        <f>+ROUND(M379*N379,2)</f>
        <v>0</v>
      </c>
    </row>
    <row r="380" spans="1:15" s="8" customFormat="1" ht="86.4" x14ac:dyDescent="0.3">
      <c r="A380" s="52">
        <v>11505</v>
      </c>
      <c r="B380" s="53"/>
      <c r="C380" s="54"/>
      <c r="D380" s="75" t="s">
        <v>381</v>
      </c>
      <c r="E380" s="63" t="s">
        <v>36</v>
      </c>
      <c r="F380" s="57">
        <v>1</v>
      </c>
      <c r="G380" s="57">
        <v>38.451999999999998</v>
      </c>
      <c r="H380" s="57"/>
      <c r="I380" s="57"/>
      <c r="J380" s="57">
        <f t="shared" si="63"/>
        <v>38.451999999999998</v>
      </c>
      <c r="K380" s="57"/>
      <c r="L380" s="57">
        <f>+J380</f>
        <v>38.451999999999998</v>
      </c>
      <c r="M380" s="58">
        <v>38.451999999999998</v>
      </c>
      <c r="N380" s="59"/>
      <c r="O380" s="73">
        <f>+ROUND(M380*N380,2)</f>
        <v>0</v>
      </c>
    </row>
    <row r="381" spans="1:15" s="8" customFormat="1" ht="86.4" x14ac:dyDescent="0.3">
      <c r="A381" s="52">
        <v>11506</v>
      </c>
      <c r="B381" s="53"/>
      <c r="C381" s="54"/>
      <c r="D381" s="75" t="s">
        <v>371</v>
      </c>
      <c r="E381" s="63" t="s">
        <v>36</v>
      </c>
      <c r="F381" s="57">
        <v>1</v>
      </c>
      <c r="G381" s="57">
        <v>38.451999999999998</v>
      </c>
      <c r="H381" s="57"/>
      <c r="I381" s="57"/>
      <c r="J381" s="57">
        <f t="shared" si="63"/>
        <v>38.451999999999998</v>
      </c>
      <c r="K381" s="57"/>
      <c r="L381" s="57">
        <f>+J381</f>
        <v>38.451999999999998</v>
      </c>
      <c r="M381" s="58">
        <v>38.451999999999998</v>
      </c>
      <c r="N381" s="59"/>
      <c r="O381" s="73">
        <f>+ROUND(M381*N381,2)</f>
        <v>0</v>
      </c>
    </row>
    <row r="382" spans="1:15" s="8" customFormat="1" x14ac:dyDescent="0.3">
      <c r="A382" s="52">
        <v>11541</v>
      </c>
      <c r="B382" s="53"/>
      <c r="C382" s="54"/>
      <c r="D382" s="55" t="s">
        <v>1271</v>
      </c>
      <c r="E382" s="56"/>
      <c r="F382" s="57"/>
      <c r="G382" s="57"/>
      <c r="H382" s="57"/>
      <c r="I382" s="57"/>
      <c r="J382" s="57"/>
      <c r="K382" s="57"/>
      <c r="L382" s="57"/>
      <c r="M382" s="58"/>
      <c r="N382" s="59"/>
      <c r="O382" s="73"/>
    </row>
    <row r="383" spans="1:15" s="8" customFormat="1" ht="115.2" x14ac:dyDescent="0.3">
      <c r="A383" s="52">
        <v>11542</v>
      </c>
      <c r="B383" s="53"/>
      <c r="C383" s="54"/>
      <c r="D383" s="60" t="s">
        <v>1273</v>
      </c>
      <c r="E383" s="56" t="s">
        <v>36</v>
      </c>
      <c r="F383" s="57"/>
      <c r="G383" s="57"/>
      <c r="H383" s="57"/>
      <c r="I383" s="57"/>
      <c r="J383" s="57"/>
      <c r="K383" s="57"/>
      <c r="L383" s="57">
        <f>SUM(J384:J385)</f>
        <v>801.87739999999997</v>
      </c>
      <c r="M383" s="58">
        <v>777.72299999999996</v>
      </c>
      <c r="N383" s="59"/>
      <c r="O383" s="73">
        <f t="shared" ref="O383" si="64">+ROUND(M383*N383,2)</f>
        <v>0</v>
      </c>
    </row>
    <row r="384" spans="1:15" s="8" customFormat="1" x14ac:dyDescent="0.3">
      <c r="A384" s="52">
        <v>11543</v>
      </c>
      <c r="B384" s="53"/>
      <c r="C384" s="54"/>
      <c r="D384" s="76" t="s">
        <v>1274</v>
      </c>
      <c r="E384" s="56"/>
      <c r="F384" s="57">
        <v>1</v>
      </c>
      <c r="G384" s="57">
        <v>29.66</v>
      </c>
      <c r="H384" s="57"/>
      <c r="I384" s="57">
        <v>0.6</v>
      </c>
      <c r="J384" s="57">
        <f t="shared" ref="J384:J385" si="65">PRODUCT(F384:I384)</f>
        <v>17.795999999999999</v>
      </c>
      <c r="K384" s="57"/>
      <c r="L384" s="57"/>
      <c r="M384" s="58"/>
      <c r="N384" s="59"/>
      <c r="O384" s="73"/>
    </row>
    <row r="385" spans="1:15" s="8" customFormat="1" x14ac:dyDescent="0.3">
      <c r="A385" s="52">
        <v>11544</v>
      </c>
      <c r="B385" s="53"/>
      <c r="C385" s="54"/>
      <c r="D385" s="76" t="s">
        <v>1275</v>
      </c>
      <c r="E385" s="56"/>
      <c r="F385" s="57">
        <v>1</v>
      </c>
      <c r="G385" s="57">
        <v>55.216999999999999</v>
      </c>
      <c r="H385" s="57">
        <v>14.2</v>
      </c>
      <c r="I385" s="57"/>
      <c r="J385" s="57">
        <f t="shared" si="65"/>
        <v>784.08139999999992</v>
      </c>
      <c r="K385" s="57"/>
      <c r="L385" s="57"/>
      <c r="M385" s="58"/>
      <c r="N385" s="59"/>
      <c r="O385" s="73"/>
    </row>
    <row r="386" spans="1:15" s="8" customFormat="1" x14ac:dyDescent="0.3">
      <c r="A386" s="52">
        <v>11545</v>
      </c>
      <c r="B386" s="53" t="s">
        <v>21</v>
      </c>
      <c r="C386" s="61" t="s">
        <v>1622</v>
      </c>
      <c r="D386" s="62" t="s">
        <v>1623</v>
      </c>
      <c r="E386" s="63"/>
      <c r="F386" s="86"/>
      <c r="G386" s="64"/>
      <c r="H386" s="64"/>
      <c r="I386" s="64"/>
      <c r="J386" s="64"/>
      <c r="K386" s="65">
        <f>SUM(O386:O489)</f>
        <v>0</v>
      </c>
      <c r="L386" s="64"/>
      <c r="M386" s="66"/>
      <c r="N386" s="67"/>
      <c r="O386" s="67"/>
    </row>
    <row r="387" spans="1:15" s="8" customFormat="1" x14ac:dyDescent="0.3">
      <c r="A387" s="52">
        <v>11546</v>
      </c>
      <c r="B387" s="53" t="s">
        <v>21</v>
      </c>
      <c r="C387" s="54" t="s">
        <v>1624</v>
      </c>
      <c r="D387" s="55" t="s">
        <v>1625</v>
      </c>
      <c r="E387" s="96"/>
      <c r="F387" s="98"/>
      <c r="G387" s="57"/>
      <c r="H387" s="57"/>
      <c r="I387" s="57"/>
      <c r="J387" s="57"/>
      <c r="K387" s="57"/>
      <c r="L387" s="57"/>
      <c r="M387" s="58"/>
      <c r="N387" s="59"/>
      <c r="O387" s="59"/>
    </row>
    <row r="388" spans="1:15" s="8" customFormat="1" x14ac:dyDescent="0.3">
      <c r="A388" s="52">
        <v>11575</v>
      </c>
      <c r="B388" s="53" t="s">
        <v>21</v>
      </c>
      <c r="C388" s="54" t="s">
        <v>1634</v>
      </c>
      <c r="D388" s="55" t="s">
        <v>974</v>
      </c>
      <c r="E388" s="96"/>
      <c r="F388" s="98"/>
      <c r="G388" s="57"/>
      <c r="H388" s="57"/>
      <c r="I388" s="57"/>
      <c r="J388" s="57"/>
      <c r="K388" s="57"/>
      <c r="L388" s="57"/>
      <c r="M388" s="58"/>
      <c r="N388" s="59"/>
      <c r="O388" s="59"/>
    </row>
    <row r="389" spans="1:15" s="8" customFormat="1" x14ac:dyDescent="0.3">
      <c r="A389" s="52">
        <v>11600</v>
      </c>
      <c r="B389" s="53" t="s">
        <v>21</v>
      </c>
      <c r="C389" s="54" t="s">
        <v>1641</v>
      </c>
      <c r="D389" s="55" t="s">
        <v>55</v>
      </c>
      <c r="E389" s="63"/>
      <c r="F389" s="57"/>
      <c r="G389" s="57"/>
      <c r="H389" s="57"/>
      <c r="I389" s="57"/>
      <c r="J389" s="57"/>
      <c r="K389" s="57"/>
      <c r="L389" s="57"/>
      <c r="M389" s="66"/>
      <c r="N389" s="67"/>
      <c r="O389" s="67"/>
    </row>
    <row r="390" spans="1:15" s="8" customFormat="1" x14ac:dyDescent="0.3">
      <c r="A390" s="52">
        <v>11601</v>
      </c>
      <c r="B390" s="53" t="s">
        <v>21</v>
      </c>
      <c r="C390" s="54" t="s">
        <v>1642</v>
      </c>
      <c r="D390" s="55" t="s">
        <v>57</v>
      </c>
      <c r="E390" s="56"/>
      <c r="F390" s="57"/>
      <c r="G390" s="57"/>
      <c r="H390" s="57"/>
      <c r="I390" s="57"/>
      <c r="J390" s="57"/>
      <c r="K390" s="57"/>
      <c r="L390" s="57"/>
      <c r="M390" s="58"/>
      <c r="N390" s="59"/>
      <c r="O390" s="73"/>
    </row>
    <row r="391" spans="1:15" s="8" customFormat="1" ht="230.4" x14ac:dyDescent="0.3">
      <c r="A391" s="52">
        <v>11602</v>
      </c>
      <c r="B391" s="53"/>
      <c r="C391" s="54"/>
      <c r="D391" s="75" t="s">
        <v>1127</v>
      </c>
      <c r="E391" s="56" t="s">
        <v>36</v>
      </c>
      <c r="F391" s="57"/>
      <c r="G391" s="57"/>
      <c r="H391" s="57"/>
      <c r="I391" s="57"/>
      <c r="J391" s="57"/>
      <c r="K391" s="57"/>
      <c r="L391" s="57">
        <f>SUM(K392:K395)</f>
        <v>34.75</v>
      </c>
      <c r="M391" s="58">
        <v>34.75</v>
      </c>
      <c r="N391" s="59"/>
      <c r="O391" s="73">
        <f>+ROUND(M391*N391,2)</f>
        <v>0</v>
      </c>
    </row>
    <row r="392" spans="1:15" s="8" customFormat="1" x14ac:dyDescent="0.3">
      <c r="A392" s="52">
        <v>11603</v>
      </c>
      <c r="B392" s="53"/>
      <c r="C392" s="54"/>
      <c r="D392" s="76" t="s">
        <v>1643</v>
      </c>
      <c r="E392" s="56"/>
      <c r="F392" s="57">
        <v>1</v>
      </c>
      <c r="G392" s="57">
        <v>7.35</v>
      </c>
      <c r="H392" s="57"/>
      <c r="I392" s="57">
        <v>2.5</v>
      </c>
      <c r="J392" s="57"/>
      <c r="K392" s="57">
        <f>PRODUCT(F392:I392)</f>
        <v>18.375</v>
      </c>
      <c r="L392" s="57"/>
      <c r="M392" s="58"/>
      <c r="N392" s="59"/>
      <c r="O392" s="73"/>
    </row>
    <row r="393" spans="1:15" s="8" customFormat="1" x14ac:dyDescent="0.3">
      <c r="A393" s="52">
        <v>11604</v>
      </c>
      <c r="B393" s="53"/>
      <c r="C393" s="54"/>
      <c r="D393" s="76" t="s">
        <v>1644</v>
      </c>
      <c r="E393" s="56"/>
      <c r="F393" s="57">
        <v>1</v>
      </c>
      <c r="G393" s="57">
        <f>1.2*2</f>
        <v>2.4</v>
      </c>
      <c r="H393" s="57"/>
      <c r="I393" s="57">
        <v>2.5</v>
      </c>
      <c r="J393" s="57"/>
      <c r="K393" s="57">
        <f t="shared" ref="K393:K395" si="66">PRODUCT(F393:I393)</f>
        <v>6</v>
      </c>
      <c r="L393" s="57"/>
      <c r="M393" s="58"/>
      <c r="N393" s="59"/>
      <c r="O393" s="73"/>
    </row>
    <row r="394" spans="1:15" s="8" customFormat="1" x14ac:dyDescent="0.3">
      <c r="A394" s="52">
        <v>11605</v>
      </c>
      <c r="B394" s="53"/>
      <c r="C394" s="54"/>
      <c r="D394" s="76" t="s">
        <v>1645</v>
      </c>
      <c r="E394" s="56"/>
      <c r="F394" s="57">
        <v>1</v>
      </c>
      <c r="G394" s="57">
        <f>1.2*2</f>
        <v>2.4</v>
      </c>
      <c r="H394" s="57"/>
      <c r="I394" s="57">
        <v>2.5</v>
      </c>
      <c r="J394" s="57"/>
      <c r="K394" s="57">
        <f t="shared" si="66"/>
        <v>6</v>
      </c>
      <c r="L394" s="57"/>
      <c r="M394" s="58"/>
      <c r="N394" s="59"/>
      <c r="O394" s="73"/>
    </row>
    <row r="395" spans="1:15" s="8" customFormat="1" x14ac:dyDescent="0.3">
      <c r="A395" s="52">
        <v>11606</v>
      </c>
      <c r="B395" s="53"/>
      <c r="C395" s="54"/>
      <c r="D395" s="76" t="s">
        <v>1646</v>
      </c>
      <c r="E395" s="56"/>
      <c r="F395" s="57">
        <v>1</v>
      </c>
      <c r="G395" s="57">
        <v>1.75</v>
      </c>
      <c r="H395" s="57"/>
      <c r="I395" s="57">
        <v>2.5</v>
      </c>
      <c r="J395" s="57"/>
      <c r="K395" s="57">
        <f t="shared" si="66"/>
        <v>4.375</v>
      </c>
      <c r="L395" s="57"/>
      <c r="M395" s="58"/>
      <c r="N395" s="59"/>
      <c r="O395" s="73"/>
    </row>
    <row r="396" spans="1:15" s="8" customFormat="1" ht="230.4" x14ac:dyDescent="0.3">
      <c r="A396" s="52">
        <v>11607</v>
      </c>
      <c r="B396" s="53"/>
      <c r="C396" s="54"/>
      <c r="D396" s="75" t="s">
        <v>296</v>
      </c>
      <c r="E396" s="56" t="s">
        <v>36</v>
      </c>
      <c r="F396" s="57"/>
      <c r="G396" s="57"/>
      <c r="H396" s="57"/>
      <c r="I396" s="57"/>
      <c r="J396" s="57"/>
      <c r="K396" s="57"/>
      <c r="L396" s="57">
        <f>SUM(K397:K401)</f>
        <v>126.1125</v>
      </c>
      <c r="M396" s="58">
        <v>126.113</v>
      </c>
      <c r="N396" s="59"/>
      <c r="O396" s="73">
        <f>+ROUND(M396*N396,2)</f>
        <v>0</v>
      </c>
    </row>
    <row r="397" spans="1:15" s="8" customFormat="1" x14ac:dyDescent="0.3">
      <c r="A397" s="52">
        <v>11608</v>
      </c>
      <c r="B397" s="53"/>
      <c r="C397" s="54"/>
      <c r="D397" s="76" t="s">
        <v>1647</v>
      </c>
      <c r="E397" s="56"/>
      <c r="F397" s="57">
        <v>1</v>
      </c>
      <c r="G397" s="57">
        <v>16.649999999999999</v>
      </c>
      <c r="H397" s="57"/>
      <c r="I397" s="57">
        <v>2.5</v>
      </c>
      <c r="J397" s="57"/>
      <c r="K397" s="57">
        <f>PRODUCT(F397:I397)</f>
        <v>41.625</v>
      </c>
      <c r="L397" s="57"/>
      <c r="M397" s="58"/>
      <c r="N397" s="59"/>
      <c r="O397" s="73"/>
    </row>
    <row r="398" spans="1:15" s="8" customFormat="1" x14ac:dyDescent="0.3">
      <c r="A398" s="52">
        <v>11609</v>
      </c>
      <c r="B398" s="53"/>
      <c r="C398" s="54"/>
      <c r="D398" s="76" t="s">
        <v>1648</v>
      </c>
      <c r="E398" s="56"/>
      <c r="F398" s="57">
        <v>1</v>
      </c>
      <c r="G398" s="57">
        <v>22.79</v>
      </c>
      <c r="H398" s="57"/>
      <c r="I398" s="57">
        <v>2.5</v>
      </c>
      <c r="J398" s="57"/>
      <c r="K398" s="57">
        <f>PRODUCT(F398:I398)</f>
        <v>56.974999999999994</v>
      </c>
      <c r="L398" s="57"/>
      <c r="M398" s="58"/>
      <c r="N398" s="59"/>
      <c r="O398" s="73"/>
    </row>
    <row r="399" spans="1:15" s="8" customFormat="1" x14ac:dyDescent="0.3">
      <c r="A399" s="52">
        <v>11610</v>
      </c>
      <c r="B399" s="53"/>
      <c r="C399" s="54"/>
      <c r="D399" s="76" t="s">
        <v>1649</v>
      </c>
      <c r="E399" s="56"/>
      <c r="F399" s="57">
        <v>1</v>
      </c>
      <c r="G399" s="57">
        <v>3.2850000000000001</v>
      </c>
      <c r="H399" s="57"/>
      <c r="I399" s="57">
        <v>2.5</v>
      </c>
      <c r="J399" s="57"/>
      <c r="K399" s="57">
        <f>PRODUCT(F399:I399)</f>
        <v>8.2125000000000004</v>
      </c>
      <c r="L399" s="57"/>
      <c r="M399" s="58"/>
      <c r="N399" s="59"/>
      <c r="O399" s="73"/>
    </row>
    <row r="400" spans="1:15" s="8" customFormat="1" x14ac:dyDescent="0.3">
      <c r="A400" s="52">
        <v>11611</v>
      </c>
      <c r="B400" s="53"/>
      <c r="C400" s="54"/>
      <c r="D400" s="76" t="s">
        <v>1650</v>
      </c>
      <c r="E400" s="56"/>
      <c r="F400" s="57">
        <v>1</v>
      </c>
      <c r="G400" s="57">
        <v>4.84</v>
      </c>
      <c r="H400" s="57"/>
      <c r="I400" s="57">
        <v>2.5</v>
      </c>
      <c r="J400" s="57"/>
      <c r="K400" s="57">
        <f>PRODUCT(F400:I400)</f>
        <v>12.1</v>
      </c>
      <c r="L400" s="57"/>
      <c r="M400" s="58"/>
      <c r="N400" s="59"/>
      <c r="O400" s="73"/>
    </row>
    <row r="401" spans="1:15" s="8" customFormat="1" x14ac:dyDescent="0.3">
      <c r="A401" s="52">
        <v>11612</v>
      </c>
      <c r="B401" s="53"/>
      <c r="C401" s="54"/>
      <c r="D401" s="76" t="s">
        <v>1651</v>
      </c>
      <c r="E401" s="56"/>
      <c r="F401" s="57">
        <v>2</v>
      </c>
      <c r="G401" s="57">
        <v>1.44</v>
      </c>
      <c r="H401" s="57"/>
      <c r="I401" s="57">
        <v>2.5</v>
      </c>
      <c r="J401" s="57"/>
      <c r="K401" s="57">
        <f>PRODUCT(F401:I401)</f>
        <v>7.1999999999999993</v>
      </c>
      <c r="L401" s="57"/>
      <c r="M401" s="58"/>
      <c r="N401" s="59"/>
      <c r="O401" s="73"/>
    </row>
    <row r="402" spans="1:15" s="8" customFormat="1" ht="230.4" x14ac:dyDescent="0.3">
      <c r="A402" s="52">
        <v>11613</v>
      </c>
      <c r="B402" s="53"/>
      <c r="C402" s="54"/>
      <c r="D402" s="75" t="s">
        <v>1137</v>
      </c>
      <c r="E402" s="56" t="s">
        <v>36</v>
      </c>
      <c r="F402" s="57"/>
      <c r="G402" s="57"/>
      <c r="H402" s="57"/>
      <c r="I402" s="57"/>
      <c r="J402" s="57"/>
      <c r="K402" s="57"/>
      <c r="L402" s="57">
        <f>SUM(K403:K410)</f>
        <v>95.470000000000013</v>
      </c>
      <c r="M402" s="58">
        <v>95.47</v>
      </c>
      <c r="N402" s="59"/>
      <c r="O402" s="73">
        <f>+ROUND(M402*N402,2)</f>
        <v>0</v>
      </c>
    </row>
    <row r="403" spans="1:15" s="8" customFormat="1" x14ac:dyDescent="0.3">
      <c r="A403" s="52">
        <v>11614</v>
      </c>
      <c r="B403" s="53"/>
      <c r="C403" s="54"/>
      <c r="D403" s="76" t="s">
        <v>1628</v>
      </c>
      <c r="E403" s="56"/>
      <c r="F403" s="57">
        <v>1</v>
      </c>
      <c r="G403" s="57">
        <v>12.247</v>
      </c>
      <c r="H403" s="57"/>
      <c r="I403" s="57">
        <v>2.5</v>
      </c>
      <c r="J403" s="57"/>
      <c r="K403" s="57">
        <f t="shared" ref="K403:K410" si="67">PRODUCT(F403:I403)</f>
        <v>30.6175</v>
      </c>
      <c r="L403" s="57"/>
      <c r="M403" s="58"/>
      <c r="N403" s="59"/>
      <c r="O403" s="73"/>
    </row>
    <row r="404" spans="1:15" s="8" customFormat="1" x14ac:dyDescent="0.3">
      <c r="A404" s="52">
        <v>11615</v>
      </c>
      <c r="B404" s="53"/>
      <c r="C404" s="54"/>
      <c r="D404" s="75"/>
      <c r="E404" s="56"/>
      <c r="F404" s="57">
        <v>1</v>
      </c>
      <c r="G404" s="57">
        <f>2.26/2</f>
        <v>1.1299999999999999</v>
      </c>
      <c r="H404" s="57"/>
      <c r="I404" s="57">
        <v>2.5</v>
      </c>
      <c r="J404" s="57"/>
      <c r="K404" s="57">
        <f t="shared" si="67"/>
        <v>2.8249999999999997</v>
      </c>
      <c r="L404" s="57"/>
      <c r="M404" s="58"/>
      <c r="N404" s="59"/>
      <c r="O404" s="73"/>
    </row>
    <row r="405" spans="1:15" s="8" customFormat="1" x14ac:dyDescent="0.3">
      <c r="A405" s="52">
        <v>11616</v>
      </c>
      <c r="B405" s="53"/>
      <c r="C405" s="54"/>
      <c r="D405" s="76" t="s">
        <v>1652</v>
      </c>
      <c r="E405" s="56"/>
      <c r="F405" s="57">
        <v>1</v>
      </c>
      <c r="G405" s="57">
        <f>2.26/2</f>
        <v>1.1299999999999999</v>
      </c>
      <c r="H405" s="57"/>
      <c r="I405" s="57">
        <v>2.5</v>
      </c>
      <c r="J405" s="57"/>
      <c r="K405" s="57">
        <f t="shared" si="67"/>
        <v>2.8249999999999997</v>
      </c>
      <c r="L405" s="57"/>
      <c r="M405" s="58"/>
      <c r="N405" s="59"/>
      <c r="O405" s="73"/>
    </row>
    <row r="406" spans="1:15" s="8" customFormat="1" x14ac:dyDescent="0.3">
      <c r="A406" s="52">
        <v>11617</v>
      </c>
      <c r="B406" s="53"/>
      <c r="C406" s="54"/>
      <c r="D406" s="75"/>
      <c r="E406" s="56"/>
      <c r="F406" s="57"/>
      <c r="G406" s="57">
        <v>2</v>
      </c>
      <c r="H406" s="57"/>
      <c r="I406" s="57">
        <v>2.5</v>
      </c>
      <c r="J406" s="57"/>
      <c r="K406" s="57">
        <f t="shared" si="67"/>
        <v>5</v>
      </c>
      <c r="L406" s="57"/>
      <c r="M406" s="58"/>
      <c r="N406" s="59"/>
      <c r="O406" s="73"/>
    </row>
    <row r="407" spans="1:15" s="8" customFormat="1" x14ac:dyDescent="0.3">
      <c r="A407" s="52">
        <v>11618</v>
      </c>
      <c r="B407" s="53"/>
      <c r="C407" s="54"/>
      <c r="D407" s="75"/>
      <c r="E407" s="56"/>
      <c r="F407" s="57"/>
      <c r="G407" s="57">
        <v>3.94</v>
      </c>
      <c r="H407" s="57"/>
      <c r="I407" s="57">
        <v>2.5</v>
      </c>
      <c r="J407" s="57"/>
      <c r="K407" s="57">
        <f t="shared" si="67"/>
        <v>9.85</v>
      </c>
      <c r="L407" s="57"/>
      <c r="M407" s="58"/>
      <c r="N407" s="59"/>
      <c r="O407" s="73"/>
    </row>
    <row r="408" spans="1:15" s="8" customFormat="1" x14ac:dyDescent="0.3">
      <c r="A408" s="52">
        <v>11619</v>
      </c>
      <c r="B408" s="53"/>
      <c r="C408" s="54"/>
      <c r="D408" s="75"/>
      <c r="E408" s="56"/>
      <c r="F408" s="57"/>
      <c r="G408" s="57">
        <v>0.6</v>
      </c>
      <c r="H408" s="57"/>
      <c r="I408" s="57">
        <v>2.5</v>
      </c>
      <c r="J408" s="57"/>
      <c r="K408" s="57">
        <f t="shared" si="67"/>
        <v>1.5</v>
      </c>
      <c r="L408" s="57"/>
      <c r="M408" s="58"/>
      <c r="N408" s="59"/>
      <c r="O408" s="73"/>
    </row>
    <row r="409" spans="1:15" s="8" customFormat="1" x14ac:dyDescent="0.3">
      <c r="A409" s="52">
        <v>11620</v>
      </c>
      <c r="B409" s="53"/>
      <c r="C409" s="54"/>
      <c r="D409" s="76"/>
      <c r="E409" s="56"/>
      <c r="F409" s="57"/>
      <c r="G409" s="57">
        <v>5.7</v>
      </c>
      <c r="H409" s="57"/>
      <c r="I409" s="57">
        <v>2.5</v>
      </c>
      <c r="J409" s="57"/>
      <c r="K409" s="57">
        <f t="shared" si="67"/>
        <v>14.25</v>
      </c>
      <c r="L409" s="57"/>
      <c r="M409" s="58"/>
      <c r="N409" s="59"/>
      <c r="O409" s="73"/>
    </row>
    <row r="410" spans="1:15" s="8" customFormat="1" x14ac:dyDescent="0.3">
      <c r="A410" s="52">
        <v>11621</v>
      </c>
      <c r="B410" s="53"/>
      <c r="C410" s="54"/>
      <c r="D410" s="76" t="s">
        <v>1653</v>
      </c>
      <c r="E410" s="56"/>
      <c r="F410" s="57"/>
      <c r="G410" s="57">
        <v>11.441000000000001</v>
      </c>
      <c r="H410" s="57"/>
      <c r="I410" s="57">
        <v>2.5</v>
      </c>
      <c r="J410" s="57"/>
      <c r="K410" s="57">
        <f t="shared" si="67"/>
        <v>28.602500000000003</v>
      </c>
      <c r="L410" s="57"/>
      <c r="M410" s="58"/>
      <c r="N410" s="59"/>
      <c r="O410" s="73"/>
    </row>
    <row r="411" spans="1:15" s="8" customFormat="1" ht="86.4" x14ac:dyDescent="0.3">
      <c r="A411" s="52">
        <v>11627</v>
      </c>
      <c r="B411" s="53"/>
      <c r="C411" s="54"/>
      <c r="D411" s="75" t="s">
        <v>1147</v>
      </c>
      <c r="E411" s="56" t="s">
        <v>36</v>
      </c>
      <c r="F411" s="57"/>
      <c r="G411" s="57"/>
      <c r="H411" s="57"/>
      <c r="I411" s="57"/>
      <c r="J411" s="57"/>
      <c r="K411" s="57"/>
      <c r="L411" s="57">
        <f>K412</f>
        <v>40.56</v>
      </c>
      <c r="M411" s="58">
        <v>40.56</v>
      </c>
      <c r="N411" s="59"/>
      <c r="O411" s="73">
        <f>+ROUND(M411*N411,2)</f>
        <v>0</v>
      </c>
    </row>
    <row r="412" spans="1:15" s="8" customFormat="1" x14ac:dyDescent="0.3">
      <c r="A412" s="52">
        <v>11628</v>
      </c>
      <c r="B412" s="53"/>
      <c r="C412" s="54"/>
      <c r="D412" s="76" t="s">
        <v>1148</v>
      </c>
      <c r="E412" s="56"/>
      <c r="F412" s="57">
        <v>16</v>
      </c>
      <c r="G412" s="57">
        <v>0.65</v>
      </c>
      <c r="H412" s="57"/>
      <c r="I412" s="57">
        <v>3.9</v>
      </c>
      <c r="J412" s="57"/>
      <c r="K412" s="57">
        <f>PRODUCT(F412:I412)</f>
        <v>40.56</v>
      </c>
      <c r="L412" s="57"/>
      <c r="M412" s="58"/>
      <c r="N412" s="59"/>
      <c r="O412" s="73"/>
    </row>
    <row r="413" spans="1:15" s="8" customFormat="1" x14ac:dyDescent="0.3">
      <c r="A413" s="52">
        <v>11646</v>
      </c>
      <c r="B413" s="53"/>
      <c r="C413" s="54"/>
      <c r="D413" s="55" t="s">
        <v>70</v>
      </c>
      <c r="E413" s="63"/>
      <c r="F413" s="57"/>
      <c r="G413" s="57"/>
      <c r="H413" s="57"/>
      <c r="I413" s="57"/>
      <c r="J413" s="57"/>
      <c r="K413" s="57"/>
      <c r="L413" s="57"/>
      <c r="M413" s="66"/>
      <c r="N413" s="67"/>
      <c r="O413" s="67"/>
    </row>
    <row r="414" spans="1:15" s="8" customFormat="1" ht="86.4" x14ac:dyDescent="0.3">
      <c r="A414" s="52">
        <v>11649</v>
      </c>
      <c r="B414" s="53"/>
      <c r="C414" s="54"/>
      <c r="D414" s="75" t="s">
        <v>1165</v>
      </c>
      <c r="E414" s="63" t="s">
        <v>36</v>
      </c>
      <c r="F414" s="57"/>
      <c r="G414" s="57"/>
      <c r="H414" s="57"/>
      <c r="I414" s="57"/>
      <c r="J414" s="57"/>
      <c r="K414" s="57"/>
      <c r="L414" s="57">
        <f>K415</f>
        <v>217.041</v>
      </c>
      <c r="M414" s="58">
        <v>217.041</v>
      </c>
      <c r="N414" s="59"/>
      <c r="O414" s="73">
        <f>+ROUND(M414*N414,2)</f>
        <v>0</v>
      </c>
    </row>
    <row r="415" spans="1:15" s="8" customFormat="1" x14ac:dyDescent="0.3">
      <c r="A415" s="52">
        <v>11650</v>
      </c>
      <c r="B415" s="53"/>
      <c r="C415" s="54"/>
      <c r="D415" s="76" t="s">
        <v>1656</v>
      </c>
      <c r="E415" s="63"/>
      <c r="F415" s="57">
        <v>1</v>
      </c>
      <c r="G415" s="57">
        <v>217.041</v>
      </c>
      <c r="H415" s="57"/>
      <c r="I415" s="57"/>
      <c r="J415" s="57"/>
      <c r="K415" s="57">
        <f t="shared" ref="K415" si="68">PRODUCT(F415:I415)</f>
        <v>217.041</v>
      </c>
      <c r="L415" s="57"/>
      <c r="M415" s="58"/>
      <c r="N415" s="59"/>
      <c r="O415" s="73"/>
    </row>
    <row r="416" spans="1:15" s="8" customFormat="1" ht="129.6" x14ac:dyDescent="0.3">
      <c r="A416" s="52">
        <v>11651</v>
      </c>
      <c r="B416" s="53"/>
      <c r="C416" s="54"/>
      <c r="D416" s="75" t="s">
        <v>1167</v>
      </c>
      <c r="E416" s="63" t="s">
        <v>36</v>
      </c>
      <c r="F416" s="57"/>
      <c r="G416" s="57"/>
      <c r="H416" s="57"/>
      <c r="I416" s="57"/>
      <c r="J416" s="57"/>
      <c r="K416" s="57"/>
      <c r="L416" s="57">
        <f>K417</f>
        <v>62.71</v>
      </c>
      <c r="M416" s="58">
        <v>62.71</v>
      </c>
      <c r="N416" s="59"/>
      <c r="O416" s="73">
        <f>+ROUND(M416*N416,2)</f>
        <v>0</v>
      </c>
    </row>
    <row r="417" spans="1:15" s="8" customFormat="1" x14ac:dyDescent="0.3">
      <c r="A417" s="52">
        <v>11652</v>
      </c>
      <c r="B417" s="53"/>
      <c r="C417" s="54"/>
      <c r="D417" s="76" t="s">
        <v>1657</v>
      </c>
      <c r="E417" s="63"/>
      <c r="F417" s="57">
        <v>2</v>
      </c>
      <c r="G417" s="57">
        <v>31.355</v>
      </c>
      <c r="H417" s="57"/>
      <c r="I417" s="57"/>
      <c r="J417" s="57"/>
      <c r="K417" s="57">
        <f t="shared" ref="K417" si="69">PRODUCT(F417:I417)</f>
        <v>62.71</v>
      </c>
      <c r="L417" s="57"/>
      <c r="M417" s="58"/>
      <c r="N417" s="59"/>
      <c r="O417" s="73"/>
    </row>
    <row r="418" spans="1:15" s="8" customFormat="1" ht="86.4" x14ac:dyDescent="0.3">
      <c r="A418" s="52">
        <v>11661</v>
      </c>
      <c r="B418" s="53"/>
      <c r="C418" s="54"/>
      <c r="D418" s="75" t="s">
        <v>381</v>
      </c>
      <c r="E418" s="63" t="s">
        <v>36</v>
      </c>
      <c r="F418" s="57"/>
      <c r="G418" s="57"/>
      <c r="H418" s="57"/>
      <c r="I418" s="57"/>
      <c r="J418" s="57"/>
      <c r="K418" s="57"/>
      <c r="L418" s="57">
        <f>SUM(K419:K421)</f>
        <v>25.7</v>
      </c>
      <c r="M418" s="58">
        <v>25.7</v>
      </c>
      <c r="N418" s="59"/>
      <c r="O418" s="73">
        <f>+ROUND(M418*N418,2)</f>
        <v>0</v>
      </c>
    </row>
    <row r="419" spans="1:15" s="8" customFormat="1" x14ac:dyDescent="0.3">
      <c r="A419" s="52">
        <v>11662</v>
      </c>
      <c r="B419" s="53"/>
      <c r="C419" s="54"/>
      <c r="D419" s="76" t="s">
        <v>1628</v>
      </c>
      <c r="E419" s="63"/>
      <c r="F419" s="57">
        <v>1</v>
      </c>
      <c r="G419" s="57">
        <v>4.4800000000000004</v>
      </c>
      <c r="H419" s="57"/>
      <c r="I419" s="57"/>
      <c r="J419" s="57"/>
      <c r="K419" s="57">
        <f t="shared" ref="K419:K421" si="70">PRODUCT(F419:I419)</f>
        <v>4.4800000000000004</v>
      </c>
      <c r="L419" s="57"/>
      <c r="M419" s="58"/>
      <c r="N419" s="59"/>
      <c r="O419" s="73"/>
    </row>
    <row r="420" spans="1:15" s="8" customFormat="1" x14ac:dyDescent="0.3">
      <c r="A420" s="52">
        <v>11663</v>
      </c>
      <c r="B420" s="53"/>
      <c r="C420" s="54"/>
      <c r="D420" s="76" t="s">
        <v>1653</v>
      </c>
      <c r="E420" s="63"/>
      <c r="F420" s="57">
        <v>1</v>
      </c>
      <c r="G420" s="57">
        <v>4.4800000000000004</v>
      </c>
      <c r="H420" s="57"/>
      <c r="I420" s="57"/>
      <c r="J420" s="57"/>
      <c r="K420" s="57">
        <f t="shared" si="70"/>
        <v>4.4800000000000004</v>
      </c>
      <c r="L420" s="57"/>
      <c r="M420" s="58"/>
      <c r="N420" s="59"/>
      <c r="O420" s="73"/>
    </row>
    <row r="421" spans="1:15" s="8" customFormat="1" x14ac:dyDescent="0.3">
      <c r="A421" s="52">
        <v>11664</v>
      </c>
      <c r="B421" s="53"/>
      <c r="C421" s="54"/>
      <c r="D421" s="76" t="s">
        <v>1657</v>
      </c>
      <c r="E421" s="63"/>
      <c r="F421" s="57">
        <v>1</v>
      </c>
      <c r="G421" s="57">
        <v>16.739999999999998</v>
      </c>
      <c r="H421" s="57"/>
      <c r="I421" s="57"/>
      <c r="J421" s="57"/>
      <c r="K421" s="57">
        <f t="shared" si="70"/>
        <v>16.739999999999998</v>
      </c>
      <c r="L421" s="57"/>
      <c r="M421" s="58"/>
      <c r="N421" s="59"/>
      <c r="O421" s="73"/>
    </row>
    <row r="422" spans="1:15" s="8" customFormat="1" x14ac:dyDescent="0.3">
      <c r="A422" s="52">
        <v>11732</v>
      </c>
      <c r="B422" s="53" t="s">
        <v>21</v>
      </c>
      <c r="C422" s="54" t="s">
        <v>1687</v>
      </c>
      <c r="D422" s="55" t="s">
        <v>1688</v>
      </c>
      <c r="E422" s="56"/>
      <c r="F422" s="57"/>
      <c r="G422" s="57"/>
      <c r="H422" s="57"/>
      <c r="I422" s="57"/>
      <c r="J422" s="57"/>
      <c r="K422" s="57"/>
      <c r="L422" s="57"/>
      <c r="M422" s="58"/>
      <c r="N422" s="59"/>
      <c r="O422" s="59"/>
    </row>
    <row r="423" spans="1:15" s="8" customFormat="1" x14ac:dyDescent="0.3">
      <c r="A423" s="52">
        <v>11743</v>
      </c>
      <c r="B423" s="53" t="s">
        <v>21</v>
      </c>
      <c r="C423" s="54" t="s">
        <v>1693</v>
      </c>
      <c r="D423" s="55" t="s">
        <v>55</v>
      </c>
      <c r="E423" s="56"/>
      <c r="F423" s="57"/>
      <c r="G423" s="57"/>
      <c r="H423" s="57"/>
      <c r="I423" s="57"/>
      <c r="J423" s="57"/>
      <c r="K423" s="57"/>
      <c r="L423" s="57"/>
      <c r="M423" s="58"/>
      <c r="N423" s="59"/>
      <c r="O423" s="59"/>
    </row>
    <row r="424" spans="1:15" s="8" customFormat="1" x14ac:dyDescent="0.3">
      <c r="A424" s="52">
        <v>11744</v>
      </c>
      <c r="B424" s="53" t="s">
        <v>21</v>
      </c>
      <c r="C424" s="54" t="s">
        <v>1694</v>
      </c>
      <c r="D424" s="55" t="s">
        <v>57</v>
      </c>
      <c r="E424" s="56"/>
      <c r="F424" s="57"/>
      <c r="G424" s="57"/>
      <c r="H424" s="57"/>
      <c r="I424" s="57"/>
      <c r="J424" s="57"/>
      <c r="K424" s="57"/>
      <c r="L424" s="57"/>
      <c r="M424" s="58"/>
      <c r="N424" s="59"/>
      <c r="O424" s="73"/>
    </row>
    <row r="425" spans="1:15" s="8" customFormat="1" ht="230.4" x14ac:dyDescent="0.3">
      <c r="A425" s="52">
        <v>11753</v>
      </c>
      <c r="B425" s="53"/>
      <c r="C425" s="54"/>
      <c r="D425" s="75" t="s">
        <v>309</v>
      </c>
      <c r="E425" s="56" t="s">
        <v>36</v>
      </c>
      <c r="F425" s="57">
        <v>1</v>
      </c>
      <c r="G425" s="57">
        <f>(2.3+2.1+1.6+3.171+2.45)</f>
        <v>11.620999999999999</v>
      </c>
      <c r="H425" s="57"/>
      <c r="I425" s="57">
        <v>3.5</v>
      </c>
      <c r="J425" s="57">
        <f t="shared" ref="J425:J426" si="71">PRODUCT(F425:I425)</f>
        <v>40.673499999999997</v>
      </c>
      <c r="K425" s="57"/>
      <c r="L425" s="57">
        <f>+J425</f>
        <v>40.673499999999997</v>
      </c>
      <c r="M425" s="58">
        <v>40.673999999999999</v>
      </c>
      <c r="N425" s="59"/>
      <c r="O425" s="73">
        <f>+ROUND(M425*N425,2)</f>
        <v>0</v>
      </c>
    </row>
    <row r="426" spans="1:15" s="8" customFormat="1" ht="230.4" x14ac:dyDescent="0.3">
      <c r="A426" s="52">
        <v>11754</v>
      </c>
      <c r="B426" s="53"/>
      <c r="C426" s="54"/>
      <c r="D426" s="75" t="s">
        <v>1698</v>
      </c>
      <c r="E426" s="56" t="s">
        <v>36</v>
      </c>
      <c r="F426" s="57">
        <v>1</v>
      </c>
      <c r="G426" s="57">
        <v>53.381</v>
      </c>
      <c r="H426" s="57"/>
      <c r="I426" s="57">
        <v>3.5</v>
      </c>
      <c r="J426" s="57">
        <f t="shared" si="71"/>
        <v>186.83350000000002</v>
      </c>
      <c r="K426" s="57"/>
      <c r="L426" s="57">
        <f>+J426</f>
        <v>186.83350000000002</v>
      </c>
      <c r="M426" s="58">
        <v>186.834</v>
      </c>
      <c r="N426" s="59"/>
      <c r="O426" s="73">
        <f>+ROUND(M426*N426,2)</f>
        <v>0</v>
      </c>
    </row>
    <row r="427" spans="1:15" s="8" customFormat="1" x14ac:dyDescent="0.3">
      <c r="A427" s="52">
        <v>11795</v>
      </c>
      <c r="B427" s="53"/>
      <c r="C427" s="54"/>
      <c r="D427" s="55" t="s">
        <v>1271</v>
      </c>
      <c r="E427" s="56"/>
      <c r="F427" s="57"/>
      <c r="G427" s="57"/>
      <c r="H427" s="57"/>
      <c r="I427" s="57"/>
      <c r="J427" s="57"/>
      <c r="K427" s="57"/>
      <c r="L427" s="57"/>
      <c r="M427" s="58"/>
      <c r="N427" s="59"/>
      <c r="O427" s="73"/>
    </row>
    <row r="428" spans="1:15" s="8" customFormat="1" ht="115.2" x14ac:dyDescent="0.3">
      <c r="A428" s="52">
        <v>11796</v>
      </c>
      <c r="B428" s="53"/>
      <c r="C428" s="54"/>
      <c r="D428" s="60" t="s">
        <v>1273</v>
      </c>
      <c r="E428" s="56" t="s">
        <v>36</v>
      </c>
      <c r="F428" s="57"/>
      <c r="G428" s="57"/>
      <c r="H428" s="57"/>
      <c r="I428" s="57"/>
      <c r="J428" s="57"/>
      <c r="K428" s="57"/>
      <c r="L428" s="57">
        <f>SUM(J429:J430)</f>
        <v>777.72320000000002</v>
      </c>
      <c r="M428" s="58">
        <v>777.72299999999996</v>
      </c>
      <c r="N428" s="59"/>
      <c r="O428" s="73">
        <f t="shared" ref="O428" si="72">+ROUND(M428*N428,2)</f>
        <v>0</v>
      </c>
    </row>
    <row r="429" spans="1:15" s="8" customFormat="1" x14ac:dyDescent="0.3">
      <c r="A429" s="52">
        <v>11797</v>
      </c>
      <c r="B429" s="53"/>
      <c r="C429" s="54"/>
      <c r="D429" s="76" t="s">
        <v>1274</v>
      </c>
      <c r="E429" s="56"/>
      <c r="F429" s="57">
        <v>1</v>
      </c>
      <c r="G429" s="57">
        <v>29.66</v>
      </c>
      <c r="H429" s="57"/>
      <c r="I429" s="57">
        <v>0.6</v>
      </c>
      <c r="J429" s="57">
        <f t="shared" ref="J429:J430" si="73">PRODUCT(F429:I429)</f>
        <v>17.795999999999999</v>
      </c>
      <c r="K429" s="57"/>
      <c r="L429" s="57"/>
      <c r="M429" s="58"/>
      <c r="N429" s="59"/>
      <c r="O429" s="73"/>
    </row>
    <row r="430" spans="1:15" s="8" customFormat="1" x14ac:dyDescent="0.3">
      <c r="A430" s="52">
        <v>11798</v>
      </c>
      <c r="B430" s="53"/>
      <c r="C430" s="54"/>
      <c r="D430" s="76" t="s">
        <v>1275</v>
      </c>
      <c r="E430" s="56"/>
      <c r="F430" s="57">
        <v>1</v>
      </c>
      <c r="G430" s="57">
        <v>53.515999999999998</v>
      </c>
      <c r="H430" s="57">
        <v>14.2</v>
      </c>
      <c r="I430" s="57"/>
      <c r="J430" s="57">
        <f t="shared" si="73"/>
        <v>759.92719999999997</v>
      </c>
      <c r="K430" s="57"/>
      <c r="L430" s="57"/>
      <c r="M430" s="58"/>
      <c r="N430" s="59"/>
      <c r="O430" s="73"/>
    </row>
    <row r="431" spans="1:15" s="8" customFormat="1" x14ac:dyDescent="0.3">
      <c r="A431" s="52">
        <v>11799</v>
      </c>
      <c r="B431" s="53" t="s">
        <v>21</v>
      </c>
      <c r="C431" s="61" t="s">
        <v>1714</v>
      </c>
      <c r="D431" s="62" t="s">
        <v>1715</v>
      </c>
      <c r="E431" s="63"/>
      <c r="F431" s="86"/>
      <c r="G431" s="64"/>
      <c r="H431" s="64"/>
      <c r="I431" s="64"/>
      <c r="J431" s="64"/>
      <c r="K431" s="65">
        <f>SUM(O431:O761)</f>
        <v>0</v>
      </c>
      <c r="L431" s="64"/>
      <c r="M431" s="66"/>
      <c r="N431" s="67"/>
      <c r="O431" s="67"/>
    </row>
    <row r="432" spans="1:15" s="8" customFormat="1" x14ac:dyDescent="0.3">
      <c r="A432" s="52">
        <v>11800</v>
      </c>
      <c r="B432" s="53" t="s">
        <v>21</v>
      </c>
      <c r="C432" s="54" t="s">
        <v>1716</v>
      </c>
      <c r="D432" s="99" t="s">
        <v>1717</v>
      </c>
      <c r="E432" s="96"/>
      <c r="F432" s="98"/>
      <c r="G432" s="57"/>
      <c r="H432" s="57"/>
      <c r="I432" s="57"/>
      <c r="J432" s="57"/>
      <c r="K432" s="57"/>
      <c r="L432" s="57"/>
      <c r="M432" s="58"/>
      <c r="N432" s="59"/>
      <c r="O432" s="59"/>
    </row>
    <row r="433" spans="1:15" s="8" customFormat="1" x14ac:dyDescent="0.3">
      <c r="A433" s="52">
        <v>11801</v>
      </c>
      <c r="B433" s="53" t="s">
        <v>21</v>
      </c>
      <c r="C433" s="54" t="s">
        <v>1718</v>
      </c>
      <c r="D433" s="55" t="s">
        <v>430</v>
      </c>
      <c r="E433" s="96"/>
      <c r="F433" s="98"/>
      <c r="G433" s="57"/>
      <c r="H433" s="57"/>
      <c r="I433" s="57"/>
      <c r="J433" s="57"/>
      <c r="K433" s="57"/>
      <c r="L433" s="57"/>
      <c r="M433" s="58"/>
      <c r="N433" s="59"/>
      <c r="O433" s="59"/>
    </row>
    <row r="434" spans="1:15" s="8" customFormat="1" x14ac:dyDescent="0.3">
      <c r="A434" s="52">
        <v>11813</v>
      </c>
      <c r="B434" s="53" t="s">
        <v>21</v>
      </c>
      <c r="C434" s="54" t="s">
        <v>1727</v>
      </c>
      <c r="D434" s="55" t="s">
        <v>55</v>
      </c>
      <c r="E434" s="63"/>
      <c r="F434" s="57"/>
      <c r="G434" s="57"/>
      <c r="H434" s="57"/>
      <c r="I434" s="57"/>
      <c r="J434" s="57"/>
      <c r="K434" s="57"/>
      <c r="L434" s="57"/>
      <c r="M434" s="66"/>
      <c r="N434" s="67"/>
      <c r="O434" s="67"/>
    </row>
    <row r="435" spans="1:15" s="8" customFormat="1" x14ac:dyDescent="0.3">
      <c r="A435" s="52">
        <v>11814</v>
      </c>
      <c r="B435" s="53" t="s">
        <v>21</v>
      </c>
      <c r="C435" s="54" t="s">
        <v>1728</v>
      </c>
      <c r="D435" s="55" t="s">
        <v>57</v>
      </c>
      <c r="E435" s="56"/>
      <c r="F435" s="57"/>
      <c r="G435" s="57"/>
      <c r="H435" s="57"/>
      <c r="I435" s="57"/>
      <c r="J435" s="57"/>
      <c r="K435" s="57"/>
      <c r="L435" s="57"/>
      <c r="M435" s="58"/>
      <c r="N435" s="59"/>
      <c r="O435" s="73"/>
    </row>
    <row r="436" spans="1:15" s="8" customFormat="1" ht="172.8" collapsed="1" x14ac:dyDescent="0.3">
      <c r="A436" s="52">
        <v>11815</v>
      </c>
      <c r="B436" s="53" t="s">
        <v>21</v>
      </c>
      <c r="C436" s="72" t="s">
        <v>1729</v>
      </c>
      <c r="D436" s="75" t="s">
        <v>1730</v>
      </c>
      <c r="E436" s="56" t="s">
        <v>36</v>
      </c>
      <c r="F436" s="57"/>
      <c r="G436" s="57"/>
      <c r="H436" s="57"/>
      <c r="I436" s="57"/>
      <c r="J436" s="57"/>
      <c r="K436" s="57"/>
      <c r="L436" s="57">
        <f>SUM(J437:J440)</f>
        <v>115.73279999999998</v>
      </c>
      <c r="M436" s="58">
        <v>115.733</v>
      </c>
      <c r="N436" s="59"/>
      <c r="O436" s="73">
        <f>+ROUND(M436*N436,2)</f>
        <v>0</v>
      </c>
    </row>
    <row r="437" spans="1:15" s="8" customFormat="1" x14ac:dyDescent="0.3">
      <c r="A437" s="52">
        <v>11816</v>
      </c>
      <c r="B437" s="53"/>
      <c r="C437" s="72"/>
      <c r="D437" s="74" t="s">
        <v>1722</v>
      </c>
      <c r="E437" s="56"/>
      <c r="F437" s="57">
        <v>1</v>
      </c>
      <c r="G437" s="57">
        <f>3.4+4.637</f>
        <v>8.036999999999999</v>
      </c>
      <c r="H437" s="57"/>
      <c r="I437" s="57">
        <v>3.6</v>
      </c>
      <c r="J437" s="57">
        <f t="shared" ref="J437:J440" si="74">PRODUCT(F437:I437)</f>
        <v>28.933199999999996</v>
      </c>
      <c r="K437" s="57"/>
      <c r="L437" s="57"/>
      <c r="M437" s="58"/>
      <c r="N437" s="59"/>
      <c r="O437" s="73"/>
    </row>
    <row r="438" spans="1:15" s="8" customFormat="1" x14ac:dyDescent="0.3">
      <c r="A438" s="52">
        <v>11817</v>
      </c>
      <c r="B438" s="53"/>
      <c r="C438" s="72"/>
      <c r="D438" s="74" t="s">
        <v>1723</v>
      </c>
      <c r="E438" s="56"/>
      <c r="F438" s="57">
        <v>1</v>
      </c>
      <c r="G438" s="57">
        <f t="shared" ref="G438:G440" si="75">3.4+4.637</f>
        <v>8.036999999999999</v>
      </c>
      <c r="H438" s="57"/>
      <c r="I438" s="57">
        <v>3.6</v>
      </c>
      <c r="J438" s="57">
        <f t="shared" si="74"/>
        <v>28.933199999999996</v>
      </c>
      <c r="K438" s="57"/>
      <c r="L438" s="57"/>
      <c r="M438" s="58"/>
      <c r="N438" s="59"/>
      <c r="O438" s="73"/>
    </row>
    <row r="439" spans="1:15" s="8" customFormat="1" x14ac:dyDescent="0.3">
      <c r="A439" s="52">
        <v>11818</v>
      </c>
      <c r="B439" s="53"/>
      <c r="C439" s="72"/>
      <c r="D439" s="74" t="s">
        <v>1724</v>
      </c>
      <c r="E439" s="56"/>
      <c r="F439" s="57">
        <v>1</v>
      </c>
      <c r="G439" s="57">
        <f t="shared" si="75"/>
        <v>8.036999999999999</v>
      </c>
      <c r="H439" s="57"/>
      <c r="I439" s="57">
        <v>3.6</v>
      </c>
      <c r="J439" s="57">
        <f t="shared" si="74"/>
        <v>28.933199999999996</v>
      </c>
      <c r="K439" s="57"/>
      <c r="L439" s="57"/>
      <c r="M439" s="58"/>
      <c r="N439" s="59"/>
      <c r="O439" s="73"/>
    </row>
    <row r="440" spans="1:15" s="8" customFormat="1" x14ac:dyDescent="0.3">
      <c r="A440" s="52">
        <v>11819</v>
      </c>
      <c r="B440" s="53"/>
      <c r="C440" s="72"/>
      <c r="D440" s="74" t="s">
        <v>1725</v>
      </c>
      <c r="E440" s="56"/>
      <c r="F440" s="57">
        <v>1</v>
      </c>
      <c r="G440" s="57">
        <f t="shared" si="75"/>
        <v>8.036999999999999</v>
      </c>
      <c r="H440" s="57"/>
      <c r="I440" s="57">
        <v>3.6</v>
      </c>
      <c r="J440" s="57">
        <f t="shared" si="74"/>
        <v>28.933199999999996</v>
      </c>
      <c r="K440" s="57"/>
      <c r="L440" s="57"/>
      <c r="M440" s="58"/>
      <c r="N440" s="59"/>
      <c r="O440" s="73"/>
    </row>
    <row r="441" spans="1:15" s="8" customFormat="1" x14ac:dyDescent="0.3">
      <c r="A441" s="52">
        <v>11830</v>
      </c>
      <c r="B441" s="53" t="s">
        <v>21</v>
      </c>
      <c r="C441" s="54" t="s">
        <v>1733</v>
      </c>
      <c r="D441" s="55" t="s">
        <v>70</v>
      </c>
      <c r="E441" s="63"/>
      <c r="F441" s="57"/>
      <c r="G441" s="57"/>
      <c r="H441" s="57"/>
      <c r="I441" s="57"/>
      <c r="J441" s="57"/>
      <c r="K441" s="57"/>
      <c r="L441" s="57"/>
      <c r="M441" s="66"/>
      <c r="N441" s="67"/>
      <c r="O441" s="67"/>
    </row>
    <row r="442" spans="1:15" s="8" customFormat="1" ht="86.4" collapsed="1" x14ac:dyDescent="0.3">
      <c r="A442" s="52">
        <v>11831</v>
      </c>
      <c r="B442" s="53" t="s">
        <v>21</v>
      </c>
      <c r="C442" s="72" t="s">
        <v>1734</v>
      </c>
      <c r="D442" s="75" t="s">
        <v>381</v>
      </c>
      <c r="E442" s="63" t="s">
        <v>36</v>
      </c>
      <c r="F442" s="57"/>
      <c r="G442" s="57"/>
      <c r="H442" s="57"/>
      <c r="I442" s="57"/>
      <c r="J442" s="57"/>
      <c r="K442" s="57"/>
      <c r="L442" s="57">
        <f>SUM(J443:J446)</f>
        <v>121.036</v>
      </c>
      <c r="M442" s="58">
        <v>121.036</v>
      </c>
      <c r="N442" s="59"/>
      <c r="O442" s="73">
        <f>+ROUND(M442*N442,2)</f>
        <v>0</v>
      </c>
    </row>
    <row r="443" spans="1:15" s="8" customFormat="1" x14ac:dyDescent="0.3">
      <c r="A443" s="52">
        <v>11832</v>
      </c>
      <c r="B443" s="53"/>
      <c r="C443" s="72"/>
      <c r="D443" s="74" t="s">
        <v>1722</v>
      </c>
      <c r="E443" s="56"/>
      <c r="F443" s="57">
        <v>1</v>
      </c>
      <c r="G443" s="57">
        <v>30.259</v>
      </c>
      <c r="H443" s="57"/>
      <c r="I443" s="57"/>
      <c r="J443" s="57">
        <f t="shared" ref="J443:J446" si="76">PRODUCT(F443:I443)</f>
        <v>30.259</v>
      </c>
      <c r="K443" s="57"/>
      <c r="L443" s="57"/>
      <c r="M443" s="58"/>
      <c r="N443" s="59"/>
      <c r="O443" s="73"/>
    </row>
    <row r="444" spans="1:15" s="8" customFormat="1" x14ac:dyDescent="0.3">
      <c r="A444" s="52">
        <v>11833</v>
      </c>
      <c r="B444" s="53"/>
      <c r="C444" s="72"/>
      <c r="D444" s="74" t="s">
        <v>1723</v>
      </c>
      <c r="E444" s="56"/>
      <c r="F444" s="57">
        <v>1</v>
      </c>
      <c r="G444" s="57">
        <v>30.259</v>
      </c>
      <c r="H444" s="57"/>
      <c r="I444" s="57"/>
      <c r="J444" s="57">
        <f t="shared" si="76"/>
        <v>30.259</v>
      </c>
      <c r="K444" s="57"/>
      <c r="L444" s="57"/>
      <c r="M444" s="58"/>
      <c r="N444" s="59"/>
      <c r="O444" s="73"/>
    </row>
    <row r="445" spans="1:15" s="8" customFormat="1" x14ac:dyDescent="0.3">
      <c r="A445" s="52">
        <v>11834</v>
      </c>
      <c r="B445" s="53"/>
      <c r="C445" s="72"/>
      <c r="D445" s="74" t="s">
        <v>1724</v>
      </c>
      <c r="E445" s="56"/>
      <c r="F445" s="57">
        <v>1</v>
      </c>
      <c r="G445" s="57">
        <v>30.259</v>
      </c>
      <c r="H445" s="57"/>
      <c r="I445" s="57"/>
      <c r="J445" s="57">
        <f t="shared" si="76"/>
        <v>30.259</v>
      </c>
      <c r="K445" s="57"/>
      <c r="L445" s="57"/>
      <c r="M445" s="58"/>
      <c r="N445" s="59"/>
      <c r="O445" s="73"/>
    </row>
    <row r="446" spans="1:15" s="8" customFormat="1" x14ac:dyDescent="0.3">
      <c r="A446" s="52">
        <v>11835</v>
      </c>
      <c r="B446" s="53"/>
      <c r="C446" s="72"/>
      <c r="D446" s="74" t="s">
        <v>1725</v>
      </c>
      <c r="E446" s="56"/>
      <c r="F446" s="57">
        <v>1</v>
      </c>
      <c r="G446" s="57">
        <v>30.259</v>
      </c>
      <c r="H446" s="57"/>
      <c r="I446" s="57"/>
      <c r="J446" s="57">
        <f t="shared" si="76"/>
        <v>30.259</v>
      </c>
      <c r="K446" s="57"/>
      <c r="L446" s="57"/>
      <c r="M446" s="58"/>
      <c r="N446" s="59"/>
      <c r="O446" s="73"/>
    </row>
    <row r="447" spans="1:15" s="8" customFormat="1" x14ac:dyDescent="0.3">
      <c r="A447" s="52">
        <v>11872</v>
      </c>
      <c r="B447" s="53" t="s">
        <v>21</v>
      </c>
      <c r="C447" s="54" t="s">
        <v>1740</v>
      </c>
      <c r="D447" s="55" t="s">
        <v>974</v>
      </c>
      <c r="E447" s="96"/>
      <c r="F447" s="98"/>
      <c r="G447" s="57"/>
      <c r="H447" s="57"/>
      <c r="I447" s="57"/>
      <c r="J447" s="57"/>
      <c r="K447" s="57"/>
      <c r="L447" s="57"/>
      <c r="M447" s="58"/>
      <c r="N447" s="59"/>
      <c r="O447" s="59"/>
    </row>
    <row r="448" spans="1:15" s="8" customFormat="1" x14ac:dyDescent="0.3">
      <c r="A448" s="52">
        <v>11889</v>
      </c>
      <c r="B448" s="53" t="s">
        <v>21</v>
      </c>
      <c r="C448" s="54" t="s">
        <v>1759</v>
      </c>
      <c r="D448" s="55" t="s">
        <v>55</v>
      </c>
      <c r="E448" s="63"/>
      <c r="F448" s="57"/>
      <c r="G448" s="57"/>
      <c r="H448" s="57"/>
      <c r="I448" s="57"/>
      <c r="J448" s="57"/>
      <c r="K448" s="57"/>
      <c r="L448" s="57"/>
      <c r="M448" s="66"/>
      <c r="N448" s="67"/>
      <c r="O448" s="67"/>
    </row>
    <row r="449" spans="1:15" s="8" customFormat="1" x14ac:dyDescent="0.3">
      <c r="A449" s="52">
        <v>11890</v>
      </c>
      <c r="B449" s="53" t="s">
        <v>21</v>
      </c>
      <c r="C449" s="54" t="s">
        <v>1760</v>
      </c>
      <c r="D449" s="55" t="s">
        <v>57</v>
      </c>
      <c r="E449" s="56"/>
      <c r="F449" s="57"/>
      <c r="G449" s="57"/>
      <c r="H449" s="57"/>
      <c r="I449" s="57"/>
      <c r="J449" s="57"/>
      <c r="K449" s="57"/>
      <c r="L449" s="57"/>
      <c r="M449" s="58"/>
      <c r="N449" s="59"/>
      <c r="O449" s="73"/>
    </row>
    <row r="450" spans="1:15" s="8" customFormat="1" ht="230.4" x14ac:dyDescent="0.3">
      <c r="A450" s="52">
        <v>11891</v>
      </c>
      <c r="B450" s="53"/>
      <c r="C450" s="54"/>
      <c r="D450" s="75" t="s">
        <v>1127</v>
      </c>
      <c r="E450" s="56" t="s">
        <v>36</v>
      </c>
      <c r="F450" s="57"/>
      <c r="G450" s="57"/>
      <c r="H450" s="57"/>
      <c r="I450" s="57"/>
      <c r="J450" s="57"/>
      <c r="K450" s="57"/>
      <c r="L450" s="57">
        <f>SUM(J451:J454)</f>
        <v>21.113999999999997</v>
      </c>
      <c r="M450" s="58">
        <v>21.114000000000001</v>
      </c>
      <c r="N450" s="59"/>
      <c r="O450" s="73">
        <f>+ROUND(M450*N450,2)</f>
        <v>0</v>
      </c>
    </row>
    <row r="451" spans="1:15" s="8" customFormat="1" x14ac:dyDescent="0.3">
      <c r="A451" s="52">
        <v>11892</v>
      </c>
      <c r="B451" s="53"/>
      <c r="C451" s="54"/>
      <c r="D451" s="76" t="s">
        <v>1761</v>
      </c>
      <c r="E451" s="56"/>
      <c r="F451" s="57">
        <v>1</v>
      </c>
      <c r="G451" s="57">
        <v>1.8919999999999999</v>
      </c>
      <c r="H451" s="57"/>
      <c r="I451" s="57">
        <v>2.2999999999999998</v>
      </c>
      <c r="J451" s="57">
        <f t="shared" ref="J451:J454" si="77">PRODUCT(F451:I451)</f>
        <v>4.3515999999999995</v>
      </c>
      <c r="K451" s="57"/>
      <c r="L451" s="57"/>
      <c r="M451" s="58"/>
      <c r="N451" s="59"/>
      <c r="O451" s="73"/>
    </row>
    <row r="452" spans="1:15" s="8" customFormat="1" x14ac:dyDescent="0.3">
      <c r="A452" s="52">
        <v>11893</v>
      </c>
      <c r="B452" s="53"/>
      <c r="C452" s="54"/>
      <c r="D452" s="76" t="s">
        <v>1762</v>
      </c>
      <c r="E452" s="56"/>
      <c r="F452" s="57">
        <v>1</v>
      </c>
      <c r="G452" s="57">
        <v>2.698</v>
      </c>
      <c r="H452" s="57"/>
      <c r="I452" s="57">
        <v>2.2999999999999998</v>
      </c>
      <c r="J452" s="57">
        <f t="shared" si="77"/>
        <v>6.2053999999999991</v>
      </c>
      <c r="K452" s="57"/>
      <c r="L452" s="57"/>
      <c r="M452" s="58"/>
      <c r="N452" s="59"/>
      <c r="O452" s="73"/>
    </row>
    <row r="453" spans="1:15" s="8" customFormat="1" x14ac:dyDescent="0.3">
      <c r="A453" s="52">
        <v>11894</v>
      </c>
      <c r="B453" s="53"/>
      <c r="C453" s="54"/>
      <c r="D453" s="76" t="s">
        <v>1763</v>
      </c>
      <c r="E453" s="56"/>
      <c r="F453" s="57">
        <v>1</v>
      </c>
      <c r="G453" s="57">
        <v>2.698</v>
      </c>
      <c r="H453" s="57"/>
      <c r="I453" s="57">
        <v>2.2999999999999998</v>
      </c>
      <c r="J453" s="57">
        <f t="shared" si="77"/>
        <v>6.2053999999999991</v>
      </c>
      <c r="K453" s="57"/>
      <c r="L453" s="57"/>
      <c r="M453" s="58"/>
      <c r="N453" s="59"/>
      <c r="O453" s="73"/>
    </row>
    <row r="454" spans="1:15" s="8" customFormat="1" x14ac:dyDescent="0.3">
      <c r="A454" s="52">
        <v>11895</v>
      </c>
      <c r="B454" s="53"/>
      <c r="C454" s="54"/>
      <c r="D454" s="76" t="s">
        <v>1764</v>
      </c>
      <c r="E454" s="56"/>
      <c r="F454" s="57">
        <v>1</v>
      </c>
      <c r="G454" s="57">
        <v>1.8919999999999999</v>
      </c>
      <c r="H454" s="57"/>
      <c r="I454" s="57">
        <v>2.2999999999999998</v>
      </c>
      <c r="J454" s="57">
        <f t="shared" si="77"/>
        <v>4.3515999999999995</v>
      </c>
      <c r="K454" s="57"/>
      <c r="L454" s="57"/>
      <c r="M454" s="58"/>
      <c r="N454" s="59"/>
      <c r="O454" s="73"/>
    </row>
    <row r="455" spans="1:15" s="8" customFormat="1" ht="244.8" x14ac:dyDescent="0.3">
      <c r="A455" s="52">
        <v>11896</v>
      </c>
      <c r="B455" s="53"/>
      <c r="C455" s="54"/>
      <c r="D455" s="75" t="s">
        <v>68</v>
      </c>
      <c r="E455" s="56" t="s">
        <v>36</v>
      </c>
      <c r="F455" s="57"/>
      <c r="G455" s="57"/>
      <c r="H455" s="57"/>
      <c r="I455" s="57"/>
      <c r="J455" s="57"/>
      <c r="K455" s="57"/>
      <c r="L455" s="57">
        <f>SUM(J456:J465)</f>
        <v>139.7542</v>
      </c>
      <c r="M455" s="58">
        <v>139.75399999999999</v>
      </c>
      <c r="N455" s="59"/>
      <c r="O455" s="73">
        <f>+ROUND(M455*N455,2)</f>
        <v>0</v>
      </c>
    </row>
    <row r="456" spans="1:15" s="8" customFormat="1" x14ac:dyDescent="0.3">
      <c r="A456" s="52">
        <v>11897</v>
      </c>
      <c r="B456" s="53"/>
      <c r="C456" s="54"/>
      <c r="D456" s="76" t="s">
        <v>1765</v>
      </c>
      <c r="E456" s="56"/>
      <c r="F456" s="57">
        <v>1</v>
      </c>
      <c r="G456" s="57">
        <v>1.8919999999999999</v>
      </c>
      <c r="H456" s="57"/>
      <c r="I456" s="57">
        <v>2.2999999999999998</v>
      </c>
      <c r="J456" s="57">
        <f>PRODUCT(F456:I456)</f>
        <v>4.3515999999999995</v>
      </c>
      <c r="K456" s="57"/>
      <c r="L456" s="57"/>
      <c r="M456" s="58"/>
      <c r="N456" s="59"/>
      <c r="O456" s="73"/>
    </row>
    <row r="457" spans="1:15" s="8" customFormat="1" x14ac:dyDescent="0.3">
      <c r="A457" s="52">
        <v>11898</v>
      </c>
      <c r="B457" s="53"/>
      <c r="C457" s="54"/>
      <c r="D457" s="76" t="s">
        <v>1766</v>
      </c>
      <c r="E457" s="56"/>
      <c r="F457" s="57">
        <v>1</v>
      </c>
      <c r="G457" s="57">
        <v>3.012</v>
      </c>
      <c r="H457" s="57"/>
      <c r="I457" s="57">
        <v>2.2999999999999998</v>
      </c>
      <c r="J457" s="57">
        <f>PRODUCT(F457:I457)</f>
        <v>6.9275999999999991</v>
      </c>
      <c r="K457" s="57"/>
      <c r="L457" s="57"/>
      <c r="M457" s="58"/>
      <c r="N457" s="59"/>
      <c r="O457" s="73"/>
    </row>
    <row r="458" spans="1:15" s="8" customFormat="1" x14ac:dyDescent="0.3">
      <c r="A458" s="52">
        <v>11899</v>
      </c>
      <c r="B458" s="53"/>
      <c r="C458" s="54"/>
      <c r="D458" s="76" t="s">
        <v>1767</v>
      </c>
      <c r="E458" s="56"/>
      <c r="F458" s="57">
        <v>1</v>
      </c>
      <c r="G458" s="57">
        <v>2.3919999999999999</v>
      </c>
      <c r="H458" s="57"/>
      <c r="I458" s="57">
        <v>2.2999999999999998</v>
      </c>
      <c r="J458" s="57">
        <f>PRODUCT(F458:I458)</f>
        <v>5.5015999999999989</v>
      </c>
      <c r="K458" s="57"/>
      <c r="L458" s="57"/>
      <c r="M458" s="58"/>
      <c r="N458" s="59"/>
      <c r="O458" s="73"/>
    </row>
    <row r="459" spans="1:15" s="8" customFormat="1" x14ac:dyDescent="0.3">
      <c r="A459" s="52">
        <v>11900</v>
      </c>
      <c r="B459" s="53"/>
      <c r="C459" s="54"/>
      <c r="D459" s="76" t="s">
        <v>1768</v>
      </c>
      <c r="E459" s="56"/>
      <c r="F459" s="57">
        <v>1</v>
      </c>
      <c r="G459" s="57">
        <v>1.8919999999999999</v>
      </c>
      <c r="H459" s="57"/>
      <c r="I459" s="57">
        <v>2.2999999999999998</v>
      </c>
      <c r="J459" s="57">
        <f>PRODUCT(F459:I459)</f>
        <v>4.3515999999999995</v>
      </c>
      <c r="K459" s="57"/>
      <c r="L459" s="57"/>
      <c r="M459" s="58"/>
      <c r="N459" s="59"/>
      <c r="O459" s="73"/>
    </row>
    <row r="460" spans="1:15" s="8" customFormat="1" x14ac:dyDescent="0.3">
      <c r="A460" s="52">
        <v>11901</v>
      </c>
      <c r="B460" s="53"/>
      <c r="C460" s="54"/>
      <c r="D460" s="76" t="s">
        <v>1769</v>
      </c>
      <c r="E460" s="56"/>
      <c r="F460" s="57">
        <v>1</v>
      </c>
      <c r="G460" s="57">
        <v>13.599</v>
      </c>
      <c r="H460" s="57"/>
      <c r="I460" s="57">
        <v>2.7</v>
      </c>
      <c r="J460" s="57">
        <f t="shared" ref="J460:J465" si="78">PRODUCT(F460:I460)</f>
        <v>36.717300000000002</v>
      </c>
      <c r="K460" s="57"/>
      <c r="L460" s="57"/>
      <c r="M460" s="58"/>
      <c r="N460" s="59"/>
      <c r="O460" s="73"/>
    </row>
    <row r="461" spans="1:15" s="8" customFormat="1" x14ac:dyDescent="0.3">
      <c r="A461" s="52">
        <v>11902</v>
      </c>
      <c r="B461" s="53"/>
      <c r="C461" s="54"/>
      <c r="D461" s="76"/>
      <c r="E461" s="56"/>
      <c r="F461" s="57">
        <v>1</v>
      </c>
      <c r="G461" s="57">
        <v>1.5</v>
      </c>
      <c r="H461" s="57"/>
      <c r="I461" s="57">
        <v>2.7</v>
      </c>
      <c r="J461" s="57">
        <f t="shared" si="78"/>
        <v>4.0500000000000007</v>
      </c>
      <c r="K461" s="57"/>
      <c r="L461" s="57"/>
      <c r="M461" s="58"/>
      <c r="N461" s="59"/>
      <c r="O461" s="73"/>
    </row>
    <row r="462" spans="1:15" s="8" customFormat="1" x14ac:dyDescent="0.3">
      <c r="A462" s="52">
        <v>11903</v>
      </c>
      <c r="B462" s="53"/>
      <c r="C462" s="54"/>
      <c r="D462" s="76" t="s">
        <v>1770</v>
      </c>
      <c r="E462" s="56"/>
      <c r="F462" s="57">
        <v>1</v>
      </c>
      <c r="G462" s="57">
        <v>6.8929999999999998</v>
      </c>
      <c r="H462" s="57"/>
      <c r="I462" s="57">
        <v>2.7</v>
      </c>
      <c r="J462" s="57">
        <f t="shared" si="78"/>
        <v>18.6111</v>
      </c>
      <c r="K462" s="57"/>
      <c r="L462" s="57"/>
      <c r="M462" s="58"/>
      <c r="N462" s="59"/>
      <c r="O462" s="73"/>
    </row>
    <row r="463" spans="1:15" s="8" customFormat="1" x14ac:dyDescent="0.3">
      <c r="A463" s="52">
        <v>11904</v>
      </c>
      <c r="B463" s="53"/>
      <c r="C463" s="54"/>
      <c r="D463" s="76"/>
      <c r="E463" s="56"/>
      <c r="F463" s="57">
        <v>1</v>
      </c>
      <c r="G463" s="57">
        <v>7.6929999999999996</v>
      </c>
      <c r="H463" s="57"/>
      <c r="I463" s="57">
        <v>2.7</v>
      </c>
      <c r="J463" s="57">
        <f t="shared" si="78"/>
        <v>20.771100000000001</v>
      </c>
      <c r="K463" s="57"/>
      <c r="L463" s="57"/>
      <c r="M463" s="58"/>
      <c r="N463" s="59"/>
      <c r="O463" s="73"/>
    </row>
    <row r="464" spans="1:15" s="8" customFormat="1" x14ac:dyDescent="0.3">
      <c r="A464" s="52">
        <v>11905</v>
      </c>
      <c r="B464" s="53"/>
      <c r="C464" s="54"/>
      <c r="D464" s="76" t="s">
        <v>1771</v>
      </c>
      <c r="E464" s="56"/>
      <c r="F464" s="57">
        <v>1</v>
      </c>
      <c r="G464" s="57">
        <v>13.599</v>
      </c>
      <c r="H464" s="57"/>
      <c r="I464" s="57">
        <v>2.7</v>
      </c>
      <c r="J464" s="57">
        <f t="shared" si="78"/>
        <v>36.717300000000002</v>
      </c>
      <c r="K464" s="57"/>
      <c r="L464" s="57"/>
      <c r="M464" s="58"/>
      <c r="N464" s="59"/>
      <c r="O464" s="73"/>
    </row>
    <row r="465" spans="1:15" s="8" customFormat="1" x14ac:dyDescent="0.3">
      <c r="A465" s="52">
        <v>11906</v>
      </c>
      <c r="B465" s="53"/>
      <c r="C465" s="54"/>
      <c r="D465" s="76"/>
      <c r="E465" s="56"/>
      <c r="F465" s="57">
        <v>1</v>
      </c>
      <c r="G465" s="57">
        <v>0.65</v>
      </c>
      <c r="H465" s="57"/>
      <c r="I465" s="57">
        <v>2.7</v>
      </c>
      <c r="J465" s="57">
        <f t="shared" si="78"/>
        <v>1.7550000000000001</v>
      </c>
      <c r="K465" s="57"/>
      <c r="L465" s="57"/>
      <c r="M465" s="58"/>
      <c r="N465" s="59"/>
      <c r="O465" s="73"/>
    </row>
    <row r="466" spans="1:15" s="8" customFormat="1" ht="13.5" customHeight="1" x14ac:dyDescent="0.3">
      <c r="A466" s="52">
        <v>11907</v>
      </c>
      <c r="B466" s="53"/>
      <c r="C466" s="54"/>
      <c r="D466" s="76"/>
      <c r="E466" s="56"/>
      <c r="F466" s="57"/>
      <c r="G466" s="57"/>
      <c r="H466" s="57"/>
      <c r="I466" s="57"/>
      <c r="J466" s="57"/>
      <c r="K466" s="57"/>
      <c r="L466" s="57"/>
      <c r="M466" s="58"/>
      <c r="N466" s="59"/>
      <c r="O466" s="73"/>
    </row>
    <row r="467" spans="1:15" s="8" customFormat="1" ht="230.4" x14ac:dyDescent="0.3">
      <c r="A467" s="52">
        <v>11912</v>
      </c>
      <c r="B467" s="53" t="s">
        <v>21</v>
      </c>
      <c r="C467" s="72" t="s">
        <v>1776</v>
      </c>
      <c r="D467" s="75" t="s">
        <v>309</v>
      </c>
      <c r="E467" s="56" t="s">
        <v>36</v>
      </c>
      <c r="F467" s="57"/>
      <c r="G467" s="57"/>
      <c r="H467" s="57"/>
      <c r="I467" s="57"/>
      <c r="J467" s="57"/>
      <c r="K467" s="57"/>
      <c r="L467" s="57">
        <f>SUM(K468:K475)</f>
        <v>314.66988599999996</v>
      </c>
      <c r="M467" s="58">
        <v>314.67</v>
      </c>
      <c r="N467" s="59"/>
      <c r="O467" s="73">
        <f>+ROUND(M467*N467,2)</f>
        <v>0</v>
      </c>
    </row>
    <row r="468" spans="1:15" s="8" customFormat="1" x14ac:dyDescent="0.3">
      <c r="A468" s="52">
        <v>11913</v>
      </c>
      <c r="B468" s="53"/>
      <c r="C468" s="72"/>
      <c r="D468" s="76" t="s">
        <v>1777</v>
      </c>
      <c r="E468" s="56"/>
      <c r="F468" s="57"/>
      <c r="G468" s="57"/>
      <c r="H468" s="57"/>
      <c r="I468" s="57"/>
      <c r="J468" s="57"/>
      <c r="K468" s="57">
        <f>SUM(J469:J471)</f>
        <v>71.508085999999992</v>
      </c>
      <c r="L468" s="57"/>
      <c r="M468" s="58"/>
      <c r="N468" s="59"/>
      <c r="O468" s="73"/>
    </row>
    <row r="469" spans="1:15" s="8" customFormat="1" x14ac:dyDescent="0.3">
      <c r="A469" s="52">
        <v>11914</v>
      </c>
      <c r="B469" s="53"/>
      <c r="C469" s="72"/>
      <c r="D469" s="76"/>
      <c r="E469" s="56"/>
      <c r="F469" s="57">
        <v>2</v>
      </c>
      <c r="G469" s="57">
        <v>14.019</v>
      </c>
      <c r="H469" s="57"/>
      <c r="I469" s="57">
        <v>1.66</v>
      </c>
      <c r="J469" s="57">
        <f>PRODUCT(F469:I469)</f>
        <v>46.543079999999996</v>
      </c>
      <c r="K469" s="57"/>
      <c r="L469" s="57"/>
      <c r="M469" s="58"/>
      <c r="N469" s="59"/>
      <c r="O469" s="73"/>
    </row>
    <row r="470" spans="1:15" s="8" customFormat="1" x14ac:dyDescent="0.3">
      <c r="A470" s="52">
        <v>11915</v>
      </c>
      <c r="B470" s="53"/>
      <c r="C470" s="72"/>
      <c r="D470" s="76"/>
      <c r="E470" s="56"/>
      <c r="F470" s="57">
        <v>2</v>
      </c>
      <c r="G470" s="57">
        <f>(4.815*2+1.05*2)</f>
        <v>11.73</v>
      </c>
      <c r="H470" s="57"/>
      <c r="I470" s="57">
        <v>0.86899999999999999</v>
      </c>
      <c r="J470" s="57">
        <f>PRODUCT(F470:I470)</f>
        <v>20.38674</v>
      </c>
      <c r="K470" s="57"/>
      <c r="L470" s="57"/>
      <c r="M470" s="58"/>
      <c r="N470" s="59"/>
      <c r="O470" s="73"/>
    </row>
    <row r="471" spans="1:15" s="8" customFormat="1" x14ac:dyDescent="0.3">
      <c r="A471" s="52">
        <v>11916</v>
      </c>
      <c r="B471" s="53"/>
      <c r="C471" s="72"/>
      <c r="D471" s="76"/>
      <c r="E471" s="56"/>
      <c r="F471" s="57">
        <v>2</v>
      </c>
      <c r="G471" s="57">
        <v>2.387</v>
      </c>
      <c r="H471" s="57">
        <v>0.95899999999999996</v>
      </c>
      <c r="I471" s="57"/>
      <c r="J471" s="57">
        <f>PRODUCT(F471:I471)</f>
        <v>4.5782660000000002</v>
      </c>
      <c r="K471" s="57"/>
      <c r="L471" s="57"/>
      <c r="M471" s="58"/>
      <c r="N471" s="59"/>
      <c r="O471" s="73"/>
    </row>
    <row r="472" spans="1:15" s="8" customFormat="1" x14ac:dyDescent="0.3">
      <c r="A472" s="52">
        <v>11917</v>
      </c>
      <c r="B472" s="53"/>
      <c r="C472" s="72"/>
      <c r="D472" s="76" t="s">
        <v>1778</v>
      </c>
      <c r="E472" s="56"/>
      <c r="F472" s="57">
        <v>1</v>
      </c>
      <c r="G472" s="57">
        <v>32.380000000000003</v>
      </c>
      <c r="H472" s="57"/>
      <c r="I472" s="57">
        <v>2.2999999999999998</v>
      </c>
      <c r="J472" s="57"/>
      <c r="K472" s="57">
        <f>PRODUCT(F472:I472)</f>
        <v>74.474000000000004</v>
      </c>
      <c r="L472" s="57"/>
      <c r="M472" s="58"/>
      <c r="N472" s="59"/>
      <c r="O472" s="73"/>
    </row>
    <row r="473" spans="1:15" s="8" customFormat="1" collapsed="1" x14ac:dyDescent="0.3">
      <c r="A473" s="52">
        <v>11918</v>
      </c>
      <c r="B473" s="53"/>
      <c r="C473" s="72"/>
      <c r="D473" s="76" t="s">
        <v>1779</v>
      </c>
      <c r="E473" s="56"/>
      <c r="F473" s="57">
        <v>1</v>
      </c>
      <c r="G473" s="57">
        <v>32.380000000000003</v>
      </c>
      <c r="H473" s="57"/>
      <c r="I473" s="57">
        <v>2.2999999999999998</v>
      </c>
      <c r="J473" s="57"/>
      <c r="K473" s="57">
        <f>PRODUCT(F473:I473)</f>
        <v>74.474000000000004</v>
      </c>
      <c r="L473" s="57"/>
      <c r="M473" s="58"/>
      <c r="N473" s="59"/>
      <c r="O473" s="73"/>
    </row>
    <row r="474" spans="1:15" s="8" customFormat="1" x14ac:dyDescent="0.3">
      <c r="A474" s="52">
        <v>11919</v>
      </c>
      <c r="B474" s="53"/>
      <c r="C474" s="72"/>
      <c r="D474" s="76" t="s">
        <v>1780</v>
      </c>
      <c r="E474" s="63"/>
      <c r="F474" s="57">
        <v>1</v>
      </c>
      <c r="G474" s="57">
        <v>22.445</v>
      </c>
      <c r="H474" s="57"/>
      <c r="I474" s="57">
        <v>2.7</v>
      </c>
      <c r="J474" s="57"/>
      <c r="K474" s="57">
        <f t="shared" ref="K474:K475" si="79">PRODUCT(F474:I474)</f>
        <v>60.601500000000001</v>
      </c>
      <c r="L474" s="57"/>
      <c r="M474" s="66"/>
      <c r="N474" s="67"/>
      <c r="O474" s="67"/>
    </row>
    <row r="475" spans="1:15" s="8" customFormat="1" x14ac:dyDescent="0.3">
      <c r="A475" s="52">
        <v>11920</v>
      </c>
      <c r="B475" s="53"/>
      <c r="C475" s="72"/>
      <c r="D475" s="76" t="s">
        <v>1781</v>
      </c>
      <c r="E475" s="63"/>
      <c r="F475" s="57">
        <v>1</v>
      </c>
      <c r="G475" s="57">
        <v>12.449</v>
      </c>
      <c r="H475" s="57"/>
      <c r="I475" s="57">
        <v>2.7</v>
      </c>
      <c r="J475" s="57"/>
      <c r="K475" s="57">
        <f t="shared" si="79"/>
        <v>33.612300000000005</v>
      </c>
      <c r="L475" s="57"/>
      <c r="M475" s="66"/>
      <c r="N475" s="67"/>
      <c r="O475" s="67"/>
    </row>
    <row r="476" spans="1:15" s="8" customFormat="1" ht="244.8" x14ac:dyDescent="0.3">
      <c r="A476" s="52">
        <v>11921</v>
      </c>
      <c r="B476" s="53" t="s">
        <v>21</v>
      </c>
      <c r="C476" s="72" t="s">
        <v>1782</v>
      </c>
      <c r="D476" s="75" t="s">
        <v>1783</v>
      </c>
      <c r="E476" s="56" t="s">
        <v>36</v>
      </c>
      <c r="F476" s="57"/>
      <c r="G476" s="57"/>
      <c r="H476" s="57"/>
      <c r="I476" s="57"/>
      <c r="J476" s="57"/>
      <c r="K476" s="57"/>
      <c r="L476" s="57">
        <f>SUM(K477:K486)</f>
        <v>190.59570000000002</v>
      </c>
      <c r="M476" s="58">
        <v>190.596</v>
      </c>
      <c r="N476" s="59"/>
      <c r="O476" s="73">
        <f>+ROUND(M476*N476,2)</f>
        <v>0</v>
      </c>
    </row>
    <row r="477" spans="1:15" s="8" customFormat="1" x14ac:dyDescent="0.3">
      <c r="A477" s="52">
        <v>11922</v>
      </c>
      <c r="B477" s="53"/>
      <c r="C477" s="72"/>
      <c r="D477" s="76" t="s">
        <v>1769</v>
      </c>
      <c r="E477" s="56"/>
      <c r="F477" s="57"/>
      <c r="G477" s="57"/>
      <c r="H477" s="57"/>
      <c r="I477" s="57"/>
      <c r="J477" s="57"/>
      <c r="K477" s="57">
        <f>SUM(J478:J480)</f>
        <v>77.109300000000005</v>
      </c>
      <c r="L477" s="57"/>
      <c r="M477" s="58"/>
      <c r="N477" s="59"/>
      <c r="O477" s="73"/>
    </row>
    <row r="478" spans="1:15" s="8" customFormat="1" x14ac:dyDescent="0.3">
      <c r="A478" s="52">
        <v>11923</v>
      </c>
      <c r="B478" s="53"/>
      <c r="C478" s="72"/>
      <c r="D478" s="75"/>
      <c r="E478" s="56"/>
      <c r="F478" s="57">
        <v>1</v>
      </c>
      <c r="G478" s="57">
        <v>6.609</v>
      </c>
      <c r="H478" s="57"/>
      <c r="I478" s="57">
        <v>2.7</v>
      </c>
      <c r="J478" s="57">
        <f>PRODUCT(F478:I478)</f>
        <v>17.8443</v>
      </c>
      <c r="K478" s="57"/>
      <c r="L478" s="57"/>
      <c r="M478" s="58"/>
      <c r="N478" s="59"/>
      <c r="O478" s="73"/>
    </row>
    <row r="479" spans="1:15" s="8" customFormat="1" x14ac:dyDescent="0.3">
      <c r="A479" s="52">
        <v>11924</v>
      </c>
      <c r="B479" s="53"/>
      <c r="C479" s="72"/>
      <c r="D479" s="75"/>
      <c r="E479" s="56"/>
      <c r="F479" s="57">
        <v>1</v>
      </c>
      <c r="G479" s="57">
        <v>11.85</v>
      </c>
      <c r="H479" s="57"/>
      <c r="I479" s="57">
        <v>2.7</v>
      </c>
      <c r="J479" s="57">
        <f t="shared" ref="J479:J480" si="80">PRODUCT(F479:I479)</f>
        <v>31.995000000000001</v>
      </c>
      <c r="K479" s="57"/>
      <c r="L479" s="57"/>
      <c r="M479" s="58"/>
      <c r="N479" s="59"/>
      <c r="O479" s="73"/>
    </row>
    <row r="480" spans="1:15" s="8" customFormat="1" x14ac:dyDescent="0.3">
      <c r="A480" s="52">
        <v>11925</v>
      </c>
      <c r="B480" s="53"/>
      <c r="C480" s="72"/>
      <c r="D480" s="75"/>
      <c r="E480" s="56"/>
      <c r="F480" s="57">
        <v>1</v>
      </c>
      <c r="G480" s="57">
        <v>10.1</v>
      </c>
      <c r="H480" s="57"/>
      <c r="I480" s="57">
        <v>2.7</v>
      </c>
      <c r="J480" s="57">
        <f t="shared" si="80"/>
        <v>27.27</v>
      </c>
      <c r="K480" s="57"/>
      <c r="L480" s="57"/>
      <c r="M480" s="58"/>
      <c r="N480" s="59"/>
      <c r="O480" s="73"/>
    </row>
    <row r="481" spans="1:16" s="8" customFormat="1" x14ac:dyDescent="0.3">
      <c r="A481" s="52">
        <v>11926</v>
      </c>
      <c r="B481" s="53"/>
      <c r="C481" s="72"/>
      <c r="D481" s="76" t="s">
        <v>1784</v>
      </c>
      <c r="E481" s="56"/>
      <c r="F481" s="57">
        <v>1</v>
      </c>
      <c r="G481" s="57">
        <v>6.9710000000000001</v>
      </c>
      <c r="H481" s="57"/>
      <c r="I481" s="57">
        <v>2.7</v>
      </c>
      <c r="J481" s="57"/>
      <c r="K481" s="57">
        <f>PRODUCT(F481:I481)</f>
        <v>18.8217</v>
      </c>
      <c r="L481" s="57"/>
      <c r="M481" s="58"/>
      <c r="N481" s="59"/>
      <c r="O481" s="73"/>
    </row>
    <row r="482" spans="1:16" s="8" customFormat="1" x14ac:dyDescent="0.3">
      <c r="A482" s="52">
        <v>11927</v>
      </c>
      <c r="B482" s="53"/>
      <c r="C482" s="72"/>
      <c r="D482" s="76" t="s">
        <v>1785</v>
      </c>
      <c r="E482" s="56"/>
      <c r="F482" s="57">
        <v>1</v>
      </c>
      <c r="G482" s="57">
        <v>6.6210000000000004</v>
      </c>
      <c r="H482" s="57"/>
      <c r="I482" s="57">
        <v>2.7</v>
      </c>
      <c r="J482" s="57"/>
      <c r="K482" s="57">
        <f>PRODUCT(F482:I482)</f>
        <v>17.876700000000003</v>
      </c>
      <c r="L482" s="57"/>
      <c r="M482" s="58"/>
      <c r="N482" s="59"/>
      <c r="O482" s="73"/>
    </row>
    <row r="483" spans="1:16" s="8" customFormat="1" x14ac:dyDescent="0.3">
      <c r="A483" s="52">
        <v>11928</v>
      </c>
      <c r="B483" s="53"/>
      <c r="C483" s="72"/>
      <c r="D483" s="76" t="s">
        <v>1786</v>
      </c>
      <c r="E483" s="56"/>
      <c r="F483" s="57"/>
      <c r="G483" s="57"/>
      <c r="H483" s="57"/>
      <c r="I483" s="57"/>
      <c r="J483" s="57"/>
      <c r="K483" s="57">
        <f>SUM(J484:J486)</f>
        <v>76.787999999999997</v>
      </c>
      <c r="L483" s="57"/>
      <c r="M483" s="58"/>
      <c r="N483" s="59"/>
      <c r="O483" s="73"/>
    </row>
    <row r="484" spans="1:16" s="8" customFormat="1" x14ac:dyDescent="0.3">
      <c r="A484" s="52">
        <v>11929</v>
      </c>
      <c r="B484" s="53"/>
      <c r="C484" s="72"/>
      <c r="D484" s="75"/>
      <c r="E484" s="56"/>
      <c r="F484" s="57">
        <v>1</v>
      </c>
      <c r="G484" s="57">
        <v>10.994999999999999</v>
      </c>
      <c r="H484" s="57"/>
      <c r="I484" s="57">
        <v>2.7</v>
      </c>
      <c r="J484" s="57">
        <f t="shared" ref="J484:J486" si="81">PRODUCT(F484:I484)</f>
        <v>29.686499999999999</v>
      </c>
      <c r="K484" s="57"/>
      <c r="L484" s="57"/>
      <c r="M484" s="58"/>
      <c r="N484" s="59"/>
      <c r="O484" s="73"/>
    </row>
    <row r="485" spans="1:16" s="8" customFormat="1" x14ac:dyDescent="0.3">
      <c r="A485" s="52">
        <v>11930</v>
      </c>
      <c r="B485" s="53"/>
      <c r="C485" s="72"/>
      <c r="D485" s="75"/>
      <c r="E485" s="56"/>
      <c r="F485" s="57">
        <v>1</v>
      </c>
      <c r="G485" s="57">
        <v>7.3449999999999998</v>
      </c>
      <c r="H485" s="57"/>
      <c r="I485" s="57">
        <v>2.7</v>
      </c>
      <c r="J485" s="57">
        <f t="shared" si="81"/>
        <v>19.831500000000002</v>
      </c>
      <c r="K485" s="57"/>
      <c r="L485" s="57"/>
      <c r="M485" s="58"/>
      <c r="N485" s="59"/>
      <c r="O485" s="73"/>
    </row>
    <row r="486" spans="1:16" s="8" customFormat="1" x14ac:dyDescent="0.3">
      <c r="A486" s="52">
        <v>11931</v>
      </c>
      <c r="B486" s="53"/>
      <c r="C486" s="72"/>
      <c r="D486" s="75"/>
      <c r="E486" s="56"/>
      <c r="F486" s="57">
        <v>1</v>
      </c>
      <c r="G486" s="57">
        <v>10.1</v>
      </c>
      <c r="H486" s="57"/>
      <c r="I486" s="57">
        <v>2.7</v>
      </c>
      <c r="J486" s="57">
        <f t="shared" si="81"/>
        <v>27.27</v>
      </c>
      <c r="K486" s="57"/>
      <c r="L486" s="57"/>
      <c r="M486" s="58"/>
      <c r="N486" s="59"/>
      <c r="O486" s="73"/>
    </row>
    <row r="487" spans="1:16" s="8" customFormat="1" ht="272.25" customHeight="1" collapsed="1" x14ac:dyDescent="0.3">
      <c r="A487" s="52">
        <v>11932</v>
      </c>
      <c r="B487" s="53" t="s">
        <v>21</v>
      </c>
      <c r="C487" s="72" t="s">
        <v>1787</v>
      </c>
      <c r="D487" s="75" t="s">
        <v>1788</v>
      </c>
      <c r="E487" s="56" t="s">
        <v>36</v>
      </c>
      <c r="F487" s="57"/>
      <c r="G487" s="57"/>
      <c r="H487" s="57"/>
      <c r="I487" s="57"/>
      <c r="J487" s="57"/>
      <c r="K487" s="57"/>
      <c r="L487" s="57">
        <f>SUM(J488:J489)</f>
        <v>128.96789999999999</v>
      </c>
      <c r="M487" s="58">
        <v>128.96799999999999</v>
      </c>
      <c r="N487" s="59"/>
      <c r="O487" s="73">
        <f>+ROUND(M487*N487,2)</f>
        <v>0</v>
      </c>
    </row>
    <row r="488" spans="1:16" s="8" customFormat="1" x14ac:dyDescent="0.3">
      <c r="A488" s="52">
        <v>11933</v>
      </c>
      <c r="B488" s="53"/>
      <c r="C488" s="72"/>
      <c r="D488" s="76" t="s">
        <v>1789</v>
      </c>
      <c r="E488" s="63"/>
      <c r="F488" s="57">
        <v>1</v>
      </c>
      <c r="G488" s="57">
        <v>27.86</v>
      </c>
      <c r="H488" s="57"/>
      <c r="I488" s="57">
        <v>2.2999999999999998</v>
      </c>
      <c r="J488" s="57">
        <f t="shared" ref="J488:J489" si="82">PRODUCT(F488:I488)</f>
        <v>64.077999999999989</v>
      </c>
      <c r="K488" s="57"/>
      <c r="L488" s="57"/>
      <c r="M488" s="66"/>
      <c r="N488" s="67"/>
      <c r="O488" s="67"/>
    </row>
    <row r="489" spans="1:16" s="8" customFormat="1" x14ac:dyDescent="0.3">
      <c r="A489" s="52">
        <v>11934</v>
      </c>
      <c r="B489" s="53"/>
      <c r="C489" s="72"/>
      <c r="D489" s="76" t="s">
        <v>1790</v>
      </c>
      <c r="E489" s="63"/>
      <c r="F489" s="57">
        <v>1</v>
      </c>
      <c r="G489" s="57">
        <v>28.213000000000001</v>
      </c>
      <c r="H489" s="57"/>
      <c r="I489" s="57">
        <v>2.2999999999999998</v>
      </c>
      <c r="J489" s="57">
        <f t="shared" si="82"/>
        <v>64.889899999999997</v>
      </c>
      <c r="K489" s="57"/>
      <c r="L489" s="57"/>
      <c r="M489" s="66"/>
      <c r="N489" s="67"/>
      <c r="O489" s="67"/>
    </row>
    <row r="490" spans="1:16" s="8" customFormat="1" x14ac:dyDescent="0.3">
      <c r="A490" s="52">
        <v>11977</v>
      </c>
      <c r="B490" s="53" t="s">
        <v>21</v>
      </c>
      <c r="C490" s="54" t="s">
        <v>1812</v>
      </c>
      <c r="D490" s="55" t="s">
        <v>70</v>
      </c>
      <c r="E490" s="63"/>
      <c r="F490" s="57"/>
      <c r="G490" s="57"/>
      <c r="H490" s="57"/>
      <c r="I490" s="57"/>
      <c r="J490" s="57"/>
      <c r="K490" s="57"/>
      <c r="L490" s="57"/>
      <c r="M490" s="66"/>
      <c r="N490" s="67"/>
      <c r="O490" s="67"/>
      <c r="P490" s="112"/>
    </row>
    <row r="491" spans="1:16" s="8" customFormat="1" ht="93.75" customHeight="1" x14ac:dyDescent="0.3">
      <c r="A491" s="52">
        <v>11978</v>
      </c>
      <c r="B491" s="53" t="s">
        <v>21</v>
      </c>
      <c r="C491" s="72" t="s">
        <v>1813</v>
      </c>
      <c r="D491" s="75" t="s">
        <v>1165</v>
      </c>
      <c r="E491" s="63" t="s">
        <v>36</v>
      </c>
      <c r="F491" s="57">
        <v>1</v>
      </c>
      <c r="G491" s="57">
        <v>1469.14</v>
      </c>
      <c r="H491" s="57"/>
      <c r="I491" s="57"/>
      <c r="J491" s="57">
        <f t="shared" ref="J491" si="83">PRODUCT(F491:I491)</f>
        <v>1469.14</v>
      </c>
      <c r="K491" s="57"/>
      <c r="L491" s="57">
        <f>+J491</f>
        <v>1469.14</v>
      </c>
      <c r="M491" s="58">
        <v>1469.14</v>
      </c>
      <c r="N491" s="59"/>
      <c r="O491" s="73">
        <f>+ROUND(M491*N491,2)</f>
        <v>0</v>
      </c>
    </row>
    <row r="492" spans="1:16" s="8" customFormat="1" ht="86.4" collapsed="1" x14ac:dyDescent="0.3">
      <c r="A492" s="52">
        <v>11987</v>
      </c>
      <c r="B492" s="53" t="s">
        <v>21</v>
      </c>
      <c r="C492" s="72" t="s">
        <v>1817</v>
      </c>
      <c r="D492" s="75" t="s">
        <v>363</v>
      </c>
      <c r="E492" s="63" t="s">
        <v>36</v>
      </c>
      <c r="F492" s="57"/>
      <c r="G492" s="57"/>
      <c r="H492" s="57"/>
      <c r="I492" s="57"/>
      <c r="J492" s="57"/>
      <c r="K492" s="57"/>
      <c r="L492" s="57">
        <f>SUM(J493:J494)</f>
        <v>80.682999999999993</v>
      </c>
      <c r="M492" s="58">
        <v>80.682999999999993</v>
      </c>
      <c r="N492" s="59"/>
      <c r="O492" s="73">
        <f>+ROUND(M492*N492,2)</f>
        <v>0</v>
      </c>
    </row>
    <row r="493" spans="1:16" s="8" customFormat="1" x14ac:dyDescent="0.3">
      <c r="A493" s="52">
        <v>11988</v>
      </c>
      <c r="B493" s="53"/>
      <c r="C493" s="72"/>
      <c r="D493" s="74" t="s">
        <v>1818</v>
      </c>
      <c r="E493" s="56"/>
      <c r="F493" s="57">
        <v>1</v>
      </c>
      <c r="G493" s="57">
        <v>52.86</v>
      </c>
      <c r="H493" s="57"/>
      <c r="I493" s="57"/>
      <c r="J493" s="57">
        <f t="shared" ref="J493:J494" si="84">PRODUCT(F493:I493)</f>
        <v>52.86</v>
      </c>
      <c r="K493" s="57"/>
      <c r="L493" s="57"/>
      <c r="M493" s="58"/>
      <c r="N493" s="59"/>
      <c r="O493" s="73"/>
    </row>
    <row r="494" spans="1:16" s="8" customFormat="1" x14ac:dyDescent="0.3">
      <c r="A494" s="52">
        <v>11989</v>
      </c>
      <c r="B494" s="53"/>
      <c r="C494" s="72"/>
      <c r="D494" s="74" t="s">
        <v>1819</v>
      </c>
      <c r="E494" s="56"/>
      <c r="F494" s="57">
        <v>1</v>
      </c>
      <c r="G494" s="57">
        <v>27.823</v>
      </c>
      <c r="H494" s="57"/>
      <c r="I494" s="57"/>
      <c r="J494" s="57">
        <f t="shared" si="84"/>
        <v>27.823</v>
      </c>
      <c r="K494" s="57"/>
      <c r="L494" s="57"/>
      <c r="M494" s="58"/>
      <c r="N494" s="59"/>
      <c r="O494" s="73"/>
    </row>
    <row r="495" spans="1:16" s="8" customFormat="1" ht="86.4" collapsed="1" x14ac:dyDescent="0.3">
      <c r="A495" s="52">
        <v>11990</v>
      </c>
      <c r="B495" s="53" t="s">
        <v>21</v>
      </c>
      <c r="C495" s="72" t="s">
        <v>1820</v>
      </c>
      <c r="D495" s="75" t="s">
        <v>859</v>
      </c>
      <c r="E495" s="63" t="s">
        <v>36</v>
      </c>
      <c r="F495" s="57"/>
      <c r="G495" s="57"/>
      <c r="H495" s="57"/>
      <c r="I495" s="57"/>
      <c r="J495" s="57"/>
      <c r="K495" s="57"/>
      <c r="L495" s="57">
        <f>SUM(J496:J496)</f>
        <v>118.133</v>
      </c>
      <c r="M495" s="58">
        <v>118.133</v>
      </c>
      <c r="N495" s="59"/>
      <c r="O495" s="73">
        <f>+ROUND(M495*N495,2)</f>
        <v>0</v>
      </c>
    </row>
    <row r="496" spans="1:16" s="8" customFormat="1" x14ac:dyDescent="0.3">
      <c r="A496" s="52">
        <v>11991</v>
      </c>
      <c r="B496" s="53"/>
      <c r="C496" s="72"/>
      <c r="D496" s="74" t="s">
        <v>1821</v>
      </c>
      <c r="E496" s="63"/>
      <c r="F496" s="57">
        <v>1</v>
      </c>
      <c r="G496" s="57">
        <v>118.133</v>
      </c>
      <c r="H496" s="57"/>
      <c r="I496" s="57"/>
      <c r="J496" s="57">
        <f>PRODUCT(F496:I496)</f>
        <v>118.133</v>
      </c>
      <c r="K496" s="57"/>
      <c r="L496" s="57"/>
      <c r="M496" s="58"/>
      <c r="N496" s="59"/>
      <c r="O496" s="73"/>
    </row>
    <row r="497" spans="1:15" s="8" customFormat="1" x14ac:dyDescent="0.3">
      <c r="A497" s="52">
        <v>12165</v>
      </c>
      <c r="B497" s="53" t="s">
        <v>21</v>
      </c>
      <c r="C497" s="54" t="s">
        <v>1960</v>
      </c>
      <c r="D497" s="55" t="s">
        <v>29</v>
      </c>
      <c r="E497" s="96"/>
      <c r="F497" s="98"/>
      <c r="G497" s="57"/>
      <c r="H497" s="57"/>
      <c r="I497" s="57"/>
      <c r="J497" s="57"/>
      <c r="K497" s="57"/>
      <c r="L497" s="57"/>
      <c r="M497" s="58"/>
      <c r="N497" s="59"/>
      <c r="O497" s="59"/>
    </row>
    <row r="498" spans="1:15" s="8" customFormat="1" x14ac:dyDescent="0.3">
      <c r="A498" s="52">
        <v>12170</v>
      </c>
      <c r="B498" s="53" t="s">
        <v>21</v>
      </c>
      <c r="C498" s="54" t="s">
        <v>1964</v>
      </c>
      <c r="D498" s="55" t="s">
        <v>55</v>
      </c>
      <c r="E498" s="56"/>
      <c r="F498" s="57"/>
      <c r="G498" s="57"/>
      <c r="H498" s="57"/>
      <c r="I498" s="57"/>
      <c r="J498" s="57"/>
      <c r="K498" s="57"/>
      <c r="L498" s="57"/>
      <c r="M498" s="58"/>
      <c r="N498" s="59"/>
      <c r="O498" s="73"/>
    </row>
    <row r="499" spans="1:15" s="8" customFormat="1" x14ac:dyDescent="0.3">
      <c r="A499" s="52">
        <v>12171</v>
      </c>
      <c r="B499" s="53" t="s">
        <v>21</v>
      </c>
      <c r="C499" s="54" t="s">
        <v>1965</v>
      </c>
      <c r="D499" s="55" t="s">
        <v>57</v>
      </c>
      <c r="E499" s="56"/>
      <c r="F499" s="57"/>
      <c r="G499" s="57"/>
      <c r="H499" s="57"/>
      <c r="I499" s="57"/>
      <c r="J499" s="57"/>
      <c r="K499" s="57"/>
      <c r="L499" s="57"/>
      <c r="M499" s="58"/>
      <c r="N499" s="59"/>
      <c r="O499" s="73"/>
    </row>
    <row r="500" spans="1:15" s="8" customFormat="1" ht="275.25" customHeight="1" collapsed="1" x14ac:dyDescent="0.3">
      <c r="A500" s="52">
        <v>12172</v>
      </c>
      <c r="B500" s="53" t="s">
        <v>21</v>
      </c>
      <c r="C500" s="72" t="s">
        <v>1966</v>
      </c>
      <c r="D500" s="75" t="s">
        <v>68</v>
      </c>
      <c r="E500" s="56" t="s">
        <v>36</v>
      </c>
      <c r="F500" s="57"/>
      <c r="G500" s="57"/>
      <c r="H500" s="57"/>
      <c r="I500" s="57"/>
      <c r="J500" s="57"/>
      <c r="K500" s="57"/>
      <c r="L500" s="57">
        <f>SUM(J501:J504)</f>
        <v>48.153599999999997</v>
      </c>
      <c r="M500" s="58">
        <v>48.153599999999997</v>
      </c>
      <c r="N500" s="59"/>
      <c r="O500" s="73">
        <f>+ROUND(M500*N500,2)</f>
        <v>0</v>
      </c>
    </row>
    <row r="501" spans="1:15" s="8" customFormat="1" x14ac:dyDescent="0.3">
      <c r="A501" s="52">
        <v>12173</v>
      </c>
      <c r="B501" s="53"/>
      <c r="C501" s="72"/>
      <c r="D501" s="74" t="s">
        <v>1967</v>
      </c>
      <c r="E501" s="63"/>
      <c r="F501" s="57">
        <v>1</v>
      </c>
      <c r="G501" s="57">
        <v>3.6480000000000001</v>
      </c>
      <c r="H501" s="57"/>
      <c r="I501" s="57">
        <v>3.3</v>
      </c>
      <c r="J501" s="57">
        <f t="shared" ref="J501:J504" si="85">PRODUCT(F501:I501)</f>
        <v>12.038399999999999</v>
      </c>
      <c r="K501" s="57"/>
      <c r="L501" s="57"/>
      <c r="M501" s="58"/>
      <c r="N501" s="59"/>
      <c r="O501" s="73"/>
    </row>
    <row r="502" spans="1:15" s="8" customFormat="1" x14ac:dyDescent="0.3">
      <c r="A502" s="52">
        <v>12174</v>
      </c>
      <c r="B502" s="53"/>
      <c r="C502" s="72"/>
      <c r="D502" s="74" t="s">
        <v>1968</v>
      </c>
      <c r="E502" s="63"/>
      <c r="F502" s="57">
        <v>1</v>
      </c>
      <c r="G502" s="57">
        <v>3.6480000000000001</v>
      </c>
      <c r="H502" s="57"/>
      <c r="I502" s="57">
        <v>3.3</v>
      </c>
      <c r="J502" s="57">
        <f t="shared" si="85"/>
        <v>12.038399999999999</v>
      </c>
      <c r="K502" s="57"/>
      <c r="L502" s="57"/>
      <c r="M502" s="58"/>
      <c r="N502" s="59"/>
      <c r="O502" s="73"/>
    </row>
    <row r="503" spans="1:15" s="8" customFormat="1" x14ac:dyDescent="0.3">
      <c r="A503" s="52">
        <v>12175</v>
      </c>
      <c r="B503" s="53"/>
      <c r="C503" s="72"/>
      <c r="D503" s="74" t="s">
        <v>1969</v>
      </c>
      <c r="E503" s="63"/>
      <c r="F503" s="57">
        <v>1</v>
      </c>
      <c r="G503" s="57">
        <v>3.6480000000000001</v>
      </c>
      <c r="H503" s="57"/>
      <c r="I503" s="57">
        <v>3.3</v>
      </c>
      <c r="J503" s="57">
        <f t="shared" si="85"/>
        <v>12.038399999999999</v>
      </c>
      <c r="K503" s="57"/>
      <c r="L503" s="57"/>
      <c r="M503" s="58"/>
      <c r="N503" s="59"/>
      <c r="O503" s="73"/>
    </row>
    <row r="504" spans="1:15" s="8" customFormat="1" x14ac:dyDescent="0.3">
      <c r="A504" s="52">
        <v>12176</v>
      </c>
      <c r="B504" s="53"/>
      <c r="C504" s="72"/>
      <c r="D504" s="74" t="s">
        <v>1970</v>
      </c>
      <c r="E504" s="63"/>
      <c r="F504" s="57">
        <v>1</v>
      </c>
      <c r="G504" s="57">
        <v>3.6480000000000001</v>
      </c>
      <c r="H504" s="57"/>
      <c r="I504" s="57">
        <v>3.3</v>
      </c>
      <c r="J504" s="57">
        <f t="shared" si="85"/>
        <v>12.038399999999999</v>
      </c>
      <c r="K504" s="57"/>
      <c r="L504" s="57"/>
      <c r="M504" s="58"/>
      <c r="N504" s="59"/>
      <c r="O504" s="73"/>
    </row>
    <row r="505" spans="1:15" s="8" customFormat="1" ht="244.8" collapsed="1" x14ac:dyDescent="0.3">
      <c r="A505" s="52">
        <v>12177</v>
      </c>
      <c r="B505" s="53" t="s">
        <v>21</v>
      </c>
      <c r="C505" s="72" t="s">
        <v>1971</v>
      </c>
      <c r="D505" s="75" t="s">
        <v>1783</v>
      </c>
      <c r="E505" s="56" t="s">
        <v>36</v>
      </c>
      <c r="F505" s="57"/>
      <c r="G505" s="57"/>
      <c r="H505" s="57"/>
      <c r="I505" s="57"/>
      <c r="J505" s="57"/>
      <c r="K505" s="57"/>
      <c r="L505" s="57">
        <f>SUM(J506:J507)</f>
        <v>216.88919999999999</v>
      </c>
      <c r="M505" s="58">
        <v>216.88919999999999</v>
      </c>
      <c r="N505" s="59"/>
      <c r="O505" s="73">
        <f>+ROUND(M505*N505,2)</f>
        <v>0</v>
      </c>
    </row>
    <row r="506" spans="1:15" s="8" customFormat="1" x14ac:dyDescent="0.3">
      <c r="A506" s="52">
        <v>12178</v>
      </c>
      <c r="B506" s="53"/>
      <c r="C506" s="72"/>
      <c r="D506" s="74" t="s">
        <v>1818</v>
      </c>
      <c r="E506" s="63"/>
      <c r="F506" s="57">
        <v>1</v>
      </c>
      <c r="G506" s="57">
        <v>32.862000000000002</v>
      </c>
      <c r="H506" s="57"/>
      <c r="I506" s="57">
        <v>3.3</v>
      </c>
      <c r="J506" s="57">
        <f t="shared" ref="J506:J507" si="86">PRODUCT(F506:I506)</f>
        <v>108.44459999999999</v>
      </c>
      <c r="K506" s="57"/>
      <c r="L506" s="57"/>
      <c r="M506" s="58"/>
      <c r="N506" s="59"/>
      <c r="O506" s="73"/>
    </row>
    <row r="507" spans="1:15" s="8" customFormat="1" x14ac:dyDescent="0.3">
      <c r="A507" s="52">
        <v>12179</v>
      </c>
      <c r="B507" s="53"/>
      <c r="C507" s="72"/>
      <c r="D507" s="74" t="s">
        <v>1819</v>
      </c>
      <c r="E507" s="63"/>
      <c r="F507" s="57">
        <v>1</v>
      </c>
      <c r="G507" s="57">
        <v>32.862000000000002</v>
      </c>
      <c r="H507" s="57"/>
      <c r="I507" s="57">
        <v>3.3</v>
      </c>
      <c r="J507" s="57">
        <f t="shared" si="86"/>
        <v>108.44459999999999</v>
      </c>
      <c r="K507" s="57"/>
      <c r="L507" s="57"/>
      <c r="M507" s="58"/>
      <c r="N507" s="59"/>
      <c r="O507" s="73"/>
    </row>
    <row r="508" spans="1:15" s="8" customFormat="1" x14ac:dyDescent="0.3">
      <c r="A508" s="52">
        <v>12192</v>
      </c>
      <c r="B508" s="53" t="s">
        <v>21</v>
      </c>
      <c r="C508" s="54" t="s">
        <v>1977</v>
      </c>
      <c r="D508" s="99" t="s">
        <v>1978</v>
      </c>
      <c r="E508" s="56"/>
      <c r="F508" s="57"/>
      <c r="G508" s="57"/>
      <c r="H508" s="57"/>
      <c r="I508" s="57"/>
      <c r="J508" s="57"/>
      <c r="K508" s="57"/>
      <c r="L508" s="57"/>
      <c r="M508" s="58"/>
      <c r="N508" s="59"/>
      <c r="O508" s="59"/>
    </row>
    <row r="509" spans="1:15" s="8" customFormat="1" x14ac:dyDescent="0.3">
      <c r="A509" s="52">
        <v>12215</v>
      </c>
      <c r="B509" s="53" t="s">
        <v>21</v>
      </c>
      <c r="C509" s="54" t="s">
        <v>1988</v>
      </c>
      <c r="D509" s="55" t="s">
        <v>57</v>
      </c>
      <c r="E509" s="56"/>
      <c r="F509" s="57"/>
      <c r="G509" s="57"/>
      <c r="H509" s="57"/>
      <c r="I509" s="57"/>
      <c r="J509" s="57"/>
      <c r="K509" s="57"/>
      <c r="L509" s="57"/>
      <c r="M509" s="58"/>
      <c r="N509" s="59"/>
      <c r="O509" s="73"/>
    </row>
    <row r="510" spans="1:15" s="8" customFormat="1" ht="273.75" customHeight="1" collapsed="1" x14ac:dyDescent="0.3">
      <c r="A510" s="52">
        <v>12218</v>
      </c>
      <c r="B510" s="53" t="s">
        <v>21</v>
      </c>
      <c r="C510" s="72" t="s">
        <v>1990</v>
      </c>
      <c r="D510" s="75" t="s">
        <v>68</v>
      </c>
      <c r="E510" s="56" t="s">
        <v>36</v>
      </c>
      <c r="F510" s="57"/>
      <c r="G510" s="57"/>
      <c r="H510" s="57"/>
      <c r="I510" s="57"/>
      <c r="J510" s="57"/>
      <c r="K510" s="57"/>
      <c r="L510" s="57">
        <f>SUM(J511:J513)</f>
        <v>129.87780000000001</v>
      </c>
      <c r="M510" s="58">
        <v>129.87780000000001</v>
      </c>
      <c r="N510" s="59"/>
      <c r="O510" s="73">
        <f>+ROUND(M510*N510,2)</f>
        <v>0</v>
      </c>
    </row>
    <row r="511" spans="1:15" s="8" customFormat="1" x14ac:dyDescent="0.3">
      <c r="A511" s="52">
        <v>12219</v>
      </c>
      <c r="B511" s="53" t="s">
        <v>21</v>
      </c>
      <c r="C511" s="72"/>
      <c r="D511" s="76" t="s">
        <v>374</v>
      </c>
      <c r="E511" s="56"/>
      <c r="F511" s="57">
        <v>1</v>
      </c>
      <c r="G511" s="57">
        <v>8.6059999999999999</v>
      </c>
      <c r="H511" s="57"/>
      <c r="I511" s="57">
        <v>3.9</v>
      </c>
      <c r="J511" s="57">
        <f t="shared" ref="J511:J513" si="87">PRODUCT(F511:I511)</f>
        <v>33.563400000000001</v>
      </c>
      <c r="K511" s="57"/>
      <c r="L511" s="57"/>
      <c r="M511" s="58"/>
      <c r="N511" s="59"/>
      <c r="O511" s="73"/>
    </row>
    <row r="512" spans="1:15" s="8" customFormat="1" x14ac:dyDescent="0.3">
      <c r="A512" s="52">
        <v>12220</v>
      </c>
      <c r="B512" s="53" t="s">
        <v>21</v>
      </c>
      <c r="C512" s="72"/>
      <c r="D512" s="76" t="s">
        <v>1991</v>
      </c>
      <c r="E512" s="56"/>
      <c r="F512" s="57">
        <v>1</v>
      </c>
      <c r="G512" s="57">
        <v>13.516</v>
      </c>
      <c r="H512" s="57"/>
      <c r="I512" s="57">
        <v>3.9</v>
      </c>
      <c r="J512" s="57">
        <f t="shared" si="87"/>
        <v>52.712400000000002</v>
      </c>
      <c r="K512" s="57"/>
      <c r="L512" s="57"/>
      <c r="M512" s="58"/>
      <c r="N512" s="59"/>
      <c r="O512" s="73"/>
    </row>
    <row r="513" spans="1:15" s="8" customFormat="1" x14ac:dyDescent="0.3">
      <c r="A513" s="52">
        <v>12221</v>
      </c>
      <c r="B513" s="53" t="s">
        <v>21</v>
      </c>
      <c r="C513" s="72"/>
      <c r="D513" s="76" t="s">
        <v>1981</v>
      </c>
      <c r="E513" s="56"/>
      <c r="F513" s="57">
        <v>1</v>
      </c>
      <c r="G513" s="57">
        <v>11.18</v>
      </c>
      <c r="H513" s="57"/>
      <c r="I513" s="57">
        <v>3.9</v>
      </c>
      <c r="J513" s="57">
        <f t="shared" si="87"/>
        <v>43.601999999999997</v>
      </c>
      <c r="K513" s="57"/>
      <c r="L513" s="57"/>
      <c r="M513" s="58"/>
      <c r="N513" s="59"/>
      <c r="O513" s="73"/>
    </row>
    <row r="514" spans="1:15" s="8" customFormat="1" ht="230.4" collapsed="1" x14ac:dyDescent="0.3">
      <c r="A514" s="52">
        <v>12229</v>
      </c>
      <c r="B514" s="53" t="s">
        <v>21</v>
      </c>
      <c r="C514" s="72" t="s">
        <v>1997</v>
      </c>
      <c r="D514" s="75" t="s">
        <v>309</v>
      </c>
      <c r="E514" s="56" t="s">
        <v>36</v>
      </c>
      <c r="F514" s="57"/>
      <c r="G514" s="57"/>
      <c r="H514" s="57"/>
      <c r="I514" s="57"/>
      <c r="J514" s="57"/>
      <c r="K514" s="57"/>
      <c r="L514" s="57">
        <f>+K515</f>
        <v>202.30859999999998</v>
      </c>
      <c r="M514" s="58">
        <v>202.30859999999998</v>
      </c>
      <c r="N514" s="59"/>
      <c r="O514" s="73">
        <f>+ROUND(M514*N514,2)</f>
        <v>0</v>
      </c>
    </row>
    <row r="515" spans="1:15" s="8" customFormat="1" x14ac:dyDescent="0.3">
      <c r="A515" s="52">
        <v>12230</v>
      </c>
      <c r="B515" s="53"/>
      <c r="C515" s="72"/>
      <c r="D515" s="76" t="s">
        <v>1984</v>
      </c>
      <c r="E515" s="63"/>
      <c r="F515" s="57">
        <v>1</v>
      </c>
      <c r="G515" s="57">
        <v>27.547999999999998</v>
      </c>
      <c r="H515" s="57"/>
      <c r="I515" s="57">
        <v>3.9</v>
      </c>
      <c r="J515" s="57">
        <f t="shared" ref="J515:J517" si="88">PRODUCT(F515:I515)</f>
        <v>107.43719999999999</v>
      </c>
      <c r="K515" s="57">
        <f>+J515+J516</f>
        <v>202.30859999999998</v>
      </c>
      <c r="L515" s="57"/>
      <c r="M515" s="66"/>
      <c r="N515" s="67"/>
      <c r="O515" s="67"/>
    </row>
    <row r="516" spans="1:15" s="8" customFormat="1" x14ac:dyDescent="0.3">
      <c r="A516" s="52">
        <v>12231</v>
      </c>
      <c r="B516" s="53"/>
      <c r="C516" s="72"/>
      <c r="D516" s="76"/>
      <c r="E516" s="63"/>
      <c r="F516" s="57">
        <v>1</v>
      </c>
      <c r="G516" s="57">
        <v>24.326000000000001</v>
      </c>
      <c r="H516" s="57"/>
      <c r="I516" s="57">
        <v>3.9</v>
      </c>
      <c r="J516" s="57">
        <f t="shared" si="88"/>
        <v>94.871399999999994</v>
      </c>
      <c r="K516" s="57"/>
      <c r="L516" s="57"/>
      <c r="M516" s="66"/>
      <c r="N516" s="67"/>
      <c r="O516" s="67"/>
    </row>
    <row r="517" spans="1:15" s="8" customFormat="1" ht="129.6" x14ac:dyDescent="0.3">
      <c r="A517" s="52">
        <v>12232</v>
      </c>
      <c r="B517" s="53" t="s">
        <v>21</v>
      </c>
      <c r="C517" s="72" t="s">
        <v>1998</v>
      </c>
      <c r="D517" s="75" t="s">
        <v>331</v>
      </c>
      <c r="E517" s="56" t="s">
        <v>36</v>
      </c>
      <c r="F517" s="57">
        <v>1</v>
      </c>
      <c r="G517" s="57">
        <f>22.014+21.644+15.05</f>
        <v>58.707999999999998</v>
      </c>
      <c r="H517" s="57"/>
      <c r="I517" s="57">
        <v>2.5</v>
      </c>
      <c r="J517" s="57">
        <f t="shared" si="88"/>
        <v>146.76999999999998</v>
      </c>
      <c r="K517" s="57"/>
      <c r="L517" s="57">
        <f>+J517</f>
        <v>146.76999999999998</v>
      </c>
      <c r="M517" s="58">
        <v>146.76999999999998</v>
      </c>
      <c r="N517" s="59"/>
      <c r="O517" s="73">
        <f>+ROUND(M517*N517,2)</f>
        <v>0</v>
      </c>
    </row>
    <row r="518" spans="1:15" s="8" customFormat="1" ht="15.75" customHeight="1" x14ac:dyDescent="0.3">
      <c r="A518" s="52">
        <v>12240</v>
      </c>
      <c r="B518" s="53" t="s">
        <v>21</v>
      </c>
      <c r="C518" s="54" t="s">
        <v>2002</v>
      </c>
      <c r="D518" s="55" t="s">
        <v>1239</v>
      </c>
      <c r="E518" s="56"/>
      <c r="F518" s="57"/>
      <c r="G518" s="57"/>
      <c r="H518" s="57"/>
      <c r="I518" s="57"/>
      <c r="J518" s="57"/>
      <c r="K518" s="57"/>
      <c r="L518" s="57"/>
      <c r="M518" s="58"/>
      <c r="N518" s="59"/>
      <c r="O518" s="73"/>
    </row>
    <row r="519" spans="1:15" s="8" customFormat="1" ht="86.4" collapsed="1" x14ac:dyDescent="0.3">
      <c r="A519" s="52">
        <v>12246</v>
      </c>
      <c r="B519" s="53" t="s">
        <v>21</v>
      </c>
      <c r="C519" s="72" t="s">
        <v>2005</v>
      </c>
      <c r="D519" s="75" t="s">
        <v>381</v>
      </c>
      <c r="E519" s="63" t="s">
        <v>36</v>
      </c>
      <c r="F519" s="57"/>
      <c r="G519" s="57"/>
      <c r="H519" s="57"/>
      <c r="I519" s="57"/>
      <c r="J519" s="57"/>
      <c r="K519" s="57"/>
      <c r="L519" s="57">
        <f>SUM(J520:J521)</f>
        <v>273.57100000000003</v>
      </c>
      <c r="M519" s="58">
        <v>110.126</v>
      </c>
      <c r="N519" s="59"/>
      <c r="O519" s="73">
        <f>+ROUND(M519*N519,2)</f>
        <v>0</v>
      </c>
    </row>
    <row r="520" spans="1:15" s="8" customFormat="1" x14ac:dyDescent="0.3">
      <c r="A520" s="52">
        <v>12247</v>
      </c>
      <c r="B520" s="53"/>
      <c r="C520" s="54"/>
      <c r="D520" s="76" t="s">
        <v>1984</v>
      </c>
      <c r="E520" s="63"/>
      <c r="F520" s="57">
        <v>1</v>
      </c>
      <c r="G520" s="57">
        <v>250</v>
      </c>
      <c r="H520" s="57"/>
      <c r="I520" s="57"/>
      <c r="J520" s="57">
        <f t="shared" ref="J520:J521" si="89">PRODUCT(F520:I520)</f>
        <v>250</v>
      </c>
      <c r="K520" s="57"/>
      <c r="L520" s="57"/>
      <c r="M520" s="66"/>
      <c r="N520" s="67"/>
      <c r="O520" s="67"/>
    </row>
    <row r="521" spans="1:15" s="8" customFormat="1" x14ac:dyDescent="0.3">
      <c r="A521" s="52">
        <v>12248</v>
      </c>
      <c r="B521" s="53"/>
      <c r="C521" s="54"/>
      <c r="D521" s="76" t="s">
        <v>1991</v>
      </c>
      <c r="E521" s="63"/>
      <c r="F521" s="57">
        <v>1</v>
      </c>
      <c r="G521" s="57">
        <v>23.571000000000002</v>
      </c>
      <c r="H521" s="57"/>
      <c r="I521" s="57"/>
      <c r="J521" s="57">
        <f t="shared" si="89"/>
        <v>23.571000000000002</v>
      </c>
      <c r="K521" s="57"/>
      <c r="L521" s="57"/>
      <c r="M521" s="66"/>
      <c r="N521" s="67"/>
      <c r="O521" s="67"/>
    </row>
  </sheetData>
  <mergeCells count="3">
    <mergeCell ref="B2:C2"/>
    <mergeCell ref="N4:O4"/>
    <mergeCell ref="G5:K5"/>
  </mergeCells>
  <dataValidations count="1">
    <dataValidation type="custom" operator="equal" allowBlank="1" showInputMessage="1" showErrorMessage="1" sqref="F4:L4" xr:uid="{6E33FF9A-185B-4817-AED9-29EB6FE65C22}">
      <formula1>"witdh='40'"</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F19C5-F1DC-41E1-8E4C-889D904C9B9C}">
  <dimension ref="A1:O113"/>
  <sheetViews>
    <sheetView workbookViewId="0">
      <selection activeCell="J8" sqref="J8"/>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SUM(J932:J934)</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SUM(O7:O3037)+O3042+O3043</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SUM(O9:O1129)</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9102</v>
      </c>
      <c r="B11" s="53" t="s">
        <v>21</v>
      </c>
      <c r="C11" s="54" t="s">
        <v>121</v>
      </c>
      <c r="D11" s="71" t="s">
        <v>122</v>
      </c>
      <c r="E11" s="63"/>
      <c r="F11" s="57"/>
      <c r="G11" s="57"/>
      <c r="H11" s="57"/>
      <c r="I11" s="57"/>
      <c r="J11" s="57"/>
      <c r="K11" s="57"/>
      <c r="L11" s="57"/>
      <c r="M11" s="66"/>
      <c r="N11" s="67"/>
      <c r="O11" s="67"/>
    </row>
    <row r="12" spans="1:15" s="8" customFormat="1" x14ac:dyDescent="0.3">
      <c r="A12" s="52">
        <v>9132</v>
      </c>
      <c r="B12" s="53" t="s">
        <v>21</v>
      </c>
      <c r="C12" s="54" t="s">
        <v>139</v>
      </c>
      <c r="D12" s="55" t="s">
        <v>55</v>
      </c>
      <c r="E12" s="63"/>
      <c r="F12" s="57"/>
      <c r="G12" s="57"/>
      <c r="H12" s="57"/>
      <c r="I12" s="57"/>
      <c r="J12" s="57"/>
      <c r="K12" s="57"/>
      <c r="L12" s="57"/>
      <c r="M12" s="66"/>
      <c r="N12" s="67"/>
      <c r="O12" s="67"/>
    </row>
    <row r="13" spans="1:15" s="8" customFormat="1" x14ac:dyDescent="0.3">
      <c r="A13" s="52">
        <v>9133</v>
      </c>
      <c r="B13" s="53" t="s">
        <v>21</v>
      </c>
      <c r="C13" s="54" t="s">
        <v>140</v>
      </c>
      <c r="D13" s="55" t="s">
        <v>57</v>
      </c>
      <c r="E13" s="56"/>
      <c r="F13" s="57"/>
      <c r="G13" s="57"/>
      <c r="H13" s="57"/>
      <c r="I13" s="57"/>
      <c r="J13" s="57"/>
      <c r="K13" s="57"/>
      <c r="L13" s="57"/>
      <c r="M13" s="58"/>
      <c r="N13" s="59"/>
      <c r="O13" s="73"/>
    </row>
    <row r="14" spans="1:15" s="8" customFormat="1" ht="115.2" collapsed="1" x14ac:dyDescent="0.3">
      <c r="A14" s="52">
        <v>9150</v>
      </c>
      <c r="B14" s="53" t="s">
        <v>21</v>
      </c>
      <c r="C14" s="72" t="s">
        <v>149</v>
      </c>
      <c r="D14" s="75" t="s">
        <v>150</v>
      </c>
      <c r="E14" s="56" t="s">
        <v>36</v>
      </c>
      <c r="F14" s="57"/>
      <c r="G14" s="57"/>
      <c r="H14" s="57"/>
      <c r="I14" s="57"/>
      <c r="J14" s="57"/>
      <c r="K14" s="57"/>
      <c r="L14" s="57">
        <f>SUM(J15:J16)</f>
        <v>107.685</v>
      </c>
      <c r="M14" s="58">
        <v>107.685</v>
      </c>
      <c r="N14" s="59"/>
      <c r="O14" s="73">
        <f>+ROUND(M14*N14,2)</f>
        <v>0</v>
      </c>
    </row>
    <row r="15" spans="1:15" s="8" customFormat="1" x14ac:dyDescent="0.3">
      <c r="A15" s="52">
        <v>9151</v>
      </c>
      <c r="B15" s="53"/>
      <c r="C15" s="72"/>
      <c r="D15" s="74" t="s">
        <v>132</v>
      </c>
      <c r="E15" s="56"/>
      <c r="F15" s="57">
        <v>1</v>
      </c>
      <c r="G15" s="57">
        <v>13.272</v>
      </c>
      <c r="H15" s="57"/>
      <c r="I15" s="57">
        <v>3</v>
      </c>
      <c r="J15" s="57">
        <f t="shared" ref="J15:J16" si="0">PRODUCT(F15:I15)</f>
        <v>39.816000000000003</v>
      </c>
      <c r="K15" s="57"/>
      <c r="L15" s="57"/>
      <c r="M15" s="58"/>
      <c r="N15" s="59"/>
      <c r="O15" s="73"/>
    </row>
    <row r="16" spans="1:15" s="8" customFormat="1" x14ac:dyDescent="0.3">
      <c r="A16" s="52">
        <v>9152</v>
      </c>
      <c r="B16" s="53"/>
      <c r="C16" s="72"/>
      <c r="D16" s="74" t="s">
        <v>133</v>
      </c>
      <c r="E16" s="56"/>
      <c r="F16" s="57">
        <v>1</v>
      </c>
      <c r="G16" s="57">
        <v>22.623000000000001</v>
      </c>
      <c r="H16" s="57"/>
      <c r="I16" s="57">
        <v>3</v>
      </c>
      <c r="J16" s="57">
        <f t="shared" si="0"/>
        <v>67.869</v>
      </c>
      <c r="K16" s="57"/>
      <c r="L16" s="57"/>
      <c r="M16" s="58"/>
      <c r="N16" s="59"/>
      <c r="O16" s="73"/>
    </row>
    <row r="17" spans="1:15" s="8" customFormat="1" x14ac:dyDescent="0.3">
      <c r="A17" s="52">
        <v>9174</v>
      </c>
      <c r="B17" s="53" t="s">
        <v>21</v>
      </c>
      <c r="C17" s="54" t="s">
        <v>156</v>
      </c>
      <c r="D17" s="55" t="s">
        <v>74</v>
      </c>
      <c r="E17" s="63"/>
      <c r="F17" s="57"/>
      <c r="G17" s="57"/>
      <c r="H17" s="57"/>
      <c r="I17" s="57"/>
      <c r="J17" s="57"/>
      <c r="K17" s="57"/>
      <c r="L17" s="57"/>
      <c r="M17" s="66"/>
      <c r="N17" s="67"/>
      <c r="O17" s="67"/>
    </row>
    <row r="18" spans="1:15" s="8" customFormat="1" ht="129.6" collapsed="1" x14ac:dyDescent="0.3">
      <c r="A18" s="52">
        <v>9185</v>
      </c>
      <c r="B18" s="53" t="s">
        <v>21</v>
      </c>
      <c r="C18" s="72" t="s">
        <v>158</v>
      </c>
      <c r="D18" s="75" t="s">
        <v>159</v>
      </c>
      <c r="E18" s="63" t="s">
        <v>36</v>
      </c>
      <c r="F18" s="57"/>
      <c r="G18" s="57"/>
      <c r="H18" s="57"/>
      <c r="I18" s="57"/>
      <c r="J18" s="57"/>
      <c r="K18" s="57"/>
      <c r="L18" s="57">
        <f>SUM(J19:J20)</f>
        <v>27.304000000000002</v>
      </c>
      <c r="M18" s="58">
        <v>27.304000000000002</v>
      </c>
      <c r="N18" s="59"/>
      <c r="O18" s="73">
        <f>+ROUND(M18*N18,2)</f>
        <v>0</v>
      </c>
    </row>
    <row r="19" spans="1:15" s="8" customFormat="1" x14ac:dyDescent="0.3">
      <c r="A19" s="52">
        <v>9186</v>
      </c>
      <c r="B19" s="53"/>
      <c r="C19" s="72"/>
      <c r="D19" s="74" t="s">
        <v>132</v>
      </c>
      <c r="E19" s="63"/>
      <c r="F19" s="57">
        <v>1</v>
      </c>
      <c r="G19" s="57">
        <v>8.7970000000000006</v>
      </c>
      <c r="H19" s="57"/>
      <c r="I19" s="57"/>
      <c r="J19" s="57">
        <f>PRODUCT(F19:I19)</f>
        <v>8.7970000000000006</v>
      </c>
      <c r="K19" s="57"/>
      <c r="L19" s="57"/>
      <c r="M19" s="58"/>
      <c r="N19" s="59"/>
      <c r="O19" s="73"/>
    </row>
    <row r="20" spans="1:15" s="8" customFormat="1" x14ac:dyDescent="0.3">
      <c r="A20" s="52">
        <v>9187</v>
      </c>
      <c r="B20" s="53"/>
      <c r="C20" s="72"/>
      <c r="D20" s="74" t="s">
        <v>133</v>
      </c>
      <c r="E20" s="63"/>
      <c r="F20" s="57">
        <v>1</v>
      </c>
      <c r="G20" s="57">
        <v>18.507000000000001</v>
      </c>
      <c r="H20" s="57"/>
      <c r="I20" s="57"/>
      <c r="J20" s="57">
        <f>PRODUCT(F20:I20)</f>
        <v>18.507000000000001</v>
      </c>
      <c r="K20" s="57"/>
      <c r="L20" s="57"/>
      <c r="M20" s="58"/>
      <c r="N20" s="59"/>
      <c r="O20" s="73"/>
    </row>
    <row r="21" spans="1:15" s="8" customFormat="1" ht="115.2" collapsed="1" x14ac:dyDescent="0.3">
      <c r="A21" s="52">
        <v>9196</v>
      </c>
      <c r="B21" s="53" t="s">
        <v>21</v>
      </c>
      <c r="C21" s="72" t="s">
        <v>162</v>
      </c>
      <c r="D21" s="75" t="s">
        <v>83</v>
      </c>
      <c r="E21" s="63" t="s">
        <v>84</v>
      </c>
      <c r="F21" s="57"/>
      <c r="G21" s="57"/>
      <c r="H21" s="57"/>
      <c r="I21" s="57"/>
      <c r="J21" s="57"/>
      <c r="K21" s="57"/>
      <c r="L21" s="57">
        <f>SUM(J22:J22)</f>
        <v>15.2</v>
      </c>
      <c r="M21" s="58">
        <v>15.2</v>
      </c>
      <c r="N21" s="59"/>
      <c r="O21" s="73">
        <f>+ROUND(M21*N21,2)</f>
        <v>0</v>
      </c>
    </row>
    <row r="22" spans="1:15" s="8" customFormat="1" x14ac:dyDescent="0.3">
      <c r="A22" s="52">
        <v>9197</v>
      </c>
      <c r="B22" s="53"/>
      <c r="C22" s="72"/>
      <c r="D22" s="74" t="s">
        <v>135</v>
      </c>
      <c r="E22" s="63"/>
      <c r="F22" s="57">
        <v>2</v>
      </c>
      <c r="G22" s="57">
        <f>5.2+2.4</f>
        <v>7.6</v>
      </c>
      <c r="H22" s="57"/>
      <c r="I22" s="57"/>
      <c r="J22" s="57">
        <f t="shared" ref="J22" si="1">PRODUCT(F22:I22)</f>
        <v>15.2</v>
      </c>
      <c r="K22" s="57"/>
      <c r="L22" s="57"/>
      <c r="M22" s="58"/>
      <c r="N22" s="59"/>
      <c r="O22" s="73"/>
    </row>
    <row r="23" spans="1:15" s="8" customFormat="1" x14ac:dyDescent="0.3">
      <c r="A23" s="52">
        <v>9482</v>
      </c>
      <c r="B23" s="53" t="s">
        <v>21</v>
      </c>
      <c r="C23" s="54" t="s">
        <v>407</v>
      </c>
      <c r="D23" s="55" t="s">
        <v>408</v>
      </c>
      <c r="E23" s="63"/>
      <c r="F23" s="57"/>
      <c r="G23" s="57"/>
      <c r="H23" s="57"/>
      <c r="I23" s="57"/>
      <c r="J23" s="57"/>
      <c r="K23" s="57"/>
      <c r="L23" s="57"/>
      <c r="M23" s="58"/>
      <c r="N23" s="59"/>
      <c r="O23" s="73"/>
    </row>
    <row r="24" spans="1:15" s="8" customFormat="1" ht="100.8" collapsed="1" x14ac:dyDescent="0.3">
      <c r="A24" s="52">
        <v>9483</v>
      </c>
      <c r="B24" s="53" t="s">
        <v>21</v>
      </c>
      <c r="C24" s="72" t="s">
        <v>409</v>
      </c>
      <c r="D24" s="75" t="s">
        <v>410</v>
      </c>
      <c r="E24" s="63" t="s">
        <v>84</v>
      </c>
      <c r="F24" s="57"/>
      <c r="G24" s="57"/>
      <c r="H24" s="57"/>
      <c r="I24" s="57"/>
      <c r="J24" s="57"/>
      <c r="K24" s="57"/>
      <c r="L24" s="57">
        <f>SUM(J25:J28)</f>
        <v>54.641000000000005</v>
      </c>
      <c r="M24" s="58">
        <v>54.641000000000005</v>
      </c>
      <c r="N24" s="59"/>
      <c r="O24" s="73">
        <f>+ROUND(M24*N24,2)</f>
        <v>0</v>
      </c>
    </row>
    <row r="25" spans="1:15" s="8" customFormat="1" x14ac:dyDescent="0.3">
      <c r="A25" s="52">
        <v>9484</v>
      </c>
      <c r="B25" s="53" t="s">
        <v>21</v>
      </c>
      <c r="C25" s="72"/>
      <c r="D25" s="76" t="s">
        <v>313</v>
      </c>
      <c r="E25" s="63"/>
      <c r="F25" s="57">
        <v>1</v>
      </c>
      <c r="G25" s="57">
        <v>8.32</v>
      </c>
      <c r="H25" s="57"/>
      <c r="I25" s="57"/>
      <c r="J25" s="57">
        <f t="shared" ref="J25:J28" si="2">PRODUCT(F25:I25)</f>
        <v>8.32</v>
      </c>
      <c r="K25" s="57"/>
      <c r="L25" s="57"/>
      <c r="M25" s="66"/>
      <c r="N25" s="67"/>
      <c r="O25" s="67"/>
    </row>
    <row r="26" spans="1:15" s="8" customFormat="1" x14ac:dyDescent="0.3">
      <c r="A26" s="52">
        <v>9485</v>
      </c>
      <c r="B26" s="53" t="s">
        <v>21</v>
      </c>
      <c r="C26" s="72"/>
      <c r="D26" s="76" t="s">
        <v>322</v>
      </c>
      <c r="E26" s="63"/>
      <c r="F26" s="57">
        <v>1</v>
      </c>
      <c r="G26" s="57">
        <v>21.75</v>
      </c>
      <c r="H26" s="57"/>
      <c r="I26" s="57"/>
      <c r="J26" s="57">
        <f t="shared" si="2"/>
        <v>21.75</v>
      </c>
      <c r="K26" s="57"/>
      <c r="L26" s="57"/>
      <c r="M26" s="66"/>
      <c r="N26" s="67"/>
      <c r="O26" s="67"/>
    </row>
    <row r="27" spans="1:15" s="8" customFormat="1" x14ac:dyDescent="0.3">
      <c r="A27" s="52">
        <v>9486</v>
      </c>
      <c r="B27" s="53" t="s">
        <v>21</v>
      </c>
      <c r="C27" s="72"/>
      <c r="D27" s="76" t="s">
        <v>323</v>
      </c>
      <c r="E27" s="63"/>
      <c r="F27" s="57">
        <v>1</v>
      </c>
      <c r="G27" s="57">
        <v>11.67</v>
      </c>
      <c r="H27" s="57"/>
      <c r="I27" s="57"/>
      <c r="J27" s="57">
        <f t="shared" si="2"/>
        <v>11.67</v>
      </c>
      <c r="K27" s="57"/>
      <c r="L27" s="57"/>
      <c r="M27" s="66"/>
      <c r="N27" s="67"/>
      <c r="O27" s="67"/>
    </row>
    <row r="28" spans="1:15" s="8" customFormat="1" x14ac:dyDescent="0.3">
      <c r="A28" s="52">
        <v>9487</v>
      </c>
      <c r="B28" s="53" t="s">
        <v>21</v>
      </c>
      <c r="C28" s="72"/>
      <c r="D28" s="76" t="s">
        <v>306</v>
      </c>
      <c r="E28" s="63"/>
      <c r="F28" s="57">
        <v>1</v>
      </c>
      <c r="G28" s="57">
        <v>12.901</v>
      </c>
      <c r="H28" s="57"/>
      <c r="I28" s="57"/>
      <c r="J28" s="57">
        <f t="shared" si="2"/>
        <v>12.901</v>
      </c>
      <c r="K28" s="57"/>
      <c r="L28" s="57"/>
      <c r="M28" s="66"/>
      <c r="N28" s="67"/>
      <c r="O28" s="67"/>
    </row>
    <row r="29" spans="1:15" s="8" customFormat="1" x14ac:dyDescent="0.3">
      <c r="A29" s="52">
        <v>9505</v>
      </c>
      <c r="B29" s="53" t="s">
        <v>21</v>
      </c>
      <c r="C29" s="54" t="s">
        <v>429</v>
      </c>
      <c r="D29" s="68" t="s">
        <v>430</v>
      </c>
      <c r="E29" s="69"/>
      <c r="F29" s="70"/>
      <c r="G29" s="70"/>
      <c r="H29" s="70"/>
      <c r="I29" s="70"/>
      <c r="J29" s="70"/>
      <c r="K29" s="70"/>
      <c r="L29" s="70"/>
      <c r="M29" s="66"/>
      <c r="N29" s="67"/>
      <c r="O29" s="67"/>
    </row>
    <row r="30" spans="1:15" s="8" customFormat="1" x14ac:dyDescent="0.3">
      <c r="A30" s="52">
        <v>9544</v>
      </c>
      <c r="B30" s="53" t="s">
        <v>21</v>
      </c>
      <c r="C30" s="54" t="s">
        <v>450</v>
      </c>
      <c r="D30" s="55" t="s">
        <v>55</v>
      </c>
      <c r="E30" s="63"/>
      <c r="F30" s="57"/>
      <c r="G30" s="57"/>
      <c r="H30" s="57"/>
      <c r="I30" s="57"/>
      <c r="J30" s="57"/>
      <c r="K30" s="57"/>
      <c r="L30" s="57"/>
      <c r="M30" s="66"/>
      <c r="N30" s="67"/>
      <c r="O30" s="67"/>
    </row>
    <row r="31" spans="1:15" s="8" customFormat="1" x14ac:dyDescent="0.3">
      <c r="A31" s="52">
        <v>9545</v>
      </c>
      <c r="B31" s="53" t="s">
        <v>21</v>
      </c>
      <c r="C31" s="54" t="s">
        <v>451</v>
      </c>
      <c r="D31" s="55" t="s">
        <v>57</v>
      </c>
      <c r="E31" s="56"/>
      <c r="F31" s="57"/>
      <c r="G31" s="57"/>
      <c r="H31" s="57"/>
      <c r="I31" s="57"/>
      <c r="J31" s="57"/>
      <c r="K31" s="57"/>
      <c r="L31" s="57"/>
      <c r="M31" s="58"/>
      <c r="N31" s="59"/>
      <c r="O31" s="73"/>
    </row>
    <row r="32" spans="1:15" s="8" customFormat="1" ht="115.2" collapsed="1" x14ac:dyDescent="0.3">
      <c r="A32" s="52">
        <v>9587</v>
      </c>
      <c r="B32" s="53" t="s">
        <v>21</v>
      </c>
      <c r="C32" s="72" t="s">
        <v>476</v>
      </c>
      <c r="D32" s="75" t="s">
        <v>477</v>
      </c>
      <c r="E32" s="56" t="s">
        <v>36</v>
      </c>
      <c r="F32" s="57"/>
      <c r="G32" s="57"/>
      <c r="H32" s="57"/>
      <c r="I32" s="57"/>
      <c r="J32" s="57"/>
      <c r="K32" s="57"/>
      <c r="L32" s="57">
        <f>SUM(J33:J33)</f>
        <v>7.7409000000000008</v>
      </c>
      <c r="M32" s="58">
        <v>7.7409000000000008</v>
      </c>
      <c r="N32" s="59"/>
      <c r="O32" s="73">
        <f>+ROUND(M32*N32,2)</f>
        <v>0</v>
      </c>
    </row>
    <row r="33" spans="1:15" s="8" customFormat="1" x14ac:dyDescent="0.3">
      <c r="A33" s="52">
        <v>9588</v>
      </c>
      <c r="B33" s="53"/>
      <c r="C33" s="72"/>
      <c r="D33" s="76" t="s">
        <v>478</v>
      </c>
      <c r="E33" s="56"/>
      <c r="F33" s="57">
        <v>1</v>
      </c>
      <c r="G33" s="57">
        <v>8.6010000000000009</v>
      </c>
      <c r="H33" s="57"/>
      <c r="I33" s="57">
        <v>0.9</v>
      </c>
      <c r="J33" s="57">
        <f t="shared" ref="J33" si="3">PRODUCT(F33:I33)</f>
        <v>7.7409000000000008</v>
      </c>
      <c r="K33" s="57"/>
      <c r="L33" s="57"/>
      <c r="M33" s="58"/>
      <c r="N33" s="59"/>
      <c r="O33" s="73"/>
    </row>
    <row r="34" spans="1:15" s="8" customFormat="1" ht="158.4" collapsed="1" x14ac:dyDescent="0.3">
      <c r="A34" s="52">
        <v>9589</v>
      </c>
      <c r="B34" s="53" t="s">
        <v>21</v>
      </c>
      <c r="C34" s="72" t="s">
        <v>479</v>
      </c>
      <c r="D34" s="75" t="s">
        <v>480</v>
      </c>
      <c r="E34" s="56" t="s">
        <v>36</v>
      </c>
      <c r="F34" s="57"/>
      <c r="G34" s="57"/>
      <c r="H34" s="57"/>
      <c r="I34" s="57"/>
      <c r="J34" s="57"/>
      <c r="K34" s="57"/>
      <c r="L34" s="57">
        <f>SUM(J35:J35)</f>
        <v>15.481800000000002</v>
      </c>
      <c r="M34" s="58">
        <v>15.481800000000002</v>
      </c>
      <c r="N34" s="59"/>
      <c r="O34" s="73">
        <f>+ROUND(M34*N34,2)</f>
        <v>0</v>
      </c>
    </row>
    <row r="35" spans="1:15" s="8" customFormat="1" x14ac:dyDescent="0.3">
      <c r="A35" s="52">
        <v>9590</v>
      </c>
      <c r="B35" s="53"/>
      <c r="C35" s="72"/>
      <c r="D35" s="76" t="s">
        <v>478</v>
      </c>
      <c r="E35" s="56"/>
      <c r="F35" s="57">
        <v>1</v>
      </c>
      <c r="G35" s="57">
        <v>8.6010000000000009</v>
      </c>
      <c r="H35" s="57"/>
      <c r="I35" s="57">
        <v>1.8</v>
      </c>
      <c r="J35" s="57">
        <f t="shared" ref="J35" si="4">PRODUCT(F35:I35)</f>
        <v>15.481800000000002</v>
      </c>
      <c r="K35" s="57"/>
      <c r="L35" s="57"/>
      <c r="M35" s="58"/>
      <c r="N35" s="59"/>
      <c r="O35" s="73"/>
    </row>
    <row r="36" spans="1:15" s="8" customFormat="1" x14ac:dyDescent="0.3">
      <c r="A36" s="52">
        <v>9617</v>
      </c>
      <c r="B36" s="53" t="s">
        <v>21</v>
      </c>
      <c r="C36" s="54" t="s">
        <v>495</v>
      </c>
      <c r="D36" s="55" t="s">
        <v>74</v>
      </c>
      <c r="E36" s="63"/>
      <c r="F36" s="57"/>
      <c r="G36" s="57"/>
      <c r="H36" s="57"/>
      <c r="I36" s="57"/>
      <c r="J36" s="57"/>
      <c r="K36" s="57"/>
      <c r="L36" s="57"/>
      <c r="M36" s="66"/>
      <c r="N36" s="67"/>
      <c r="O36" s="67"/>
    </row>
    <row r="37" spans="1:15" s="8" customFormat="1" ht="129.6" collapsed="1" x14ac:dyDescent="0.3">
      <c r="A37" s="52">
        <v>9656</v>
      </c>
      <c r="B37" s="53" t="s">
        <v>21</v>
      </c>
      <c r="C37" s="72" t="s">
        <v>508</v>
      </c>
      <c r="D37" s="75" t="s">
        <v>159</v>
      </c>
      <c r="E37" s="63" t="s">
        <v>36</v>
      </c>
      <c r="F37" s="57"/>
      <c r="G37" s="57"/>
      <c r="H37" s="57"/>
      <c r="I37" s="57"/>
      <c r="J37" s="57"/>
      <c r="K37" s="57"/>
      <c r="L37" s="57">
        <f>SUM(J38:J38)</f>
        <v>4.867</v>
      </c>
      <c r="M37" s="58">
        <v>4.867</v>
      </c>
      <c r="N37" s="59"/>
      <c r="O37" s="73">
        <f>+ROUND(M37*N37,2)</f>
        <v>0</v>
      </c>
    </row>
    <row r="38" spans="1:15" s="8" customFormat="1" x14ac:dyDescent="0.3">
      <c r="A38" s="52">
        <v>9657</v>
      </c>
      <c r="B38" s="53"/>
      <c r="C38" s="72"/>
      <c r="D38" s="76" t="s">
        <v>478</v>
      </c>
      <c r="E38" s="56"/>
      <c r="F38" s="57">
        <v>1</v>
      </c>
      <c r="G38" s="57">
        <v>4.867</v>
      </c>
      <c r="H38" s="57"/>
      <c r="I38" s="57"/>
      <c r="J38" s="57">
        <f t="shared" ref="J38" si="5">PRODUCT(F38:I38)</f>
        <v>4.867</v>
      </c>
      <c r="K38" s="57"/>
      <c r="L38" s="57"/>
      <c r="M38" s="58"/>
      <c r="N38" s="59"/>
      <c r="O38" s="73"/>
    </row>
    <row r="39" spans="1:15" s="8" customFormat="1" x14ac:dyDescent="0.3">
      <c r="A39" s="52">
        <v>9759</v>
      </c>
      <c r="B39" s="53" t="s">
        <v>21</v>
      </c>
      <c r="C39" s="54" t="s">
        <v>592</v>
      </c>
      <c r="D39" s="68" t="s">
        <v>593</v>
      </c>
      <c r="E39" s="69"/>
      <c r="F39" s="70"/>
      <c r="G39" s="70"/>
      <c r="H39" s="70"/>
      <c r="I39" s="70"/>
      <c r="J39" s="70"/>
      <c r="K39" s="70"/>
      <c r="L39" s="70"/>
      <c r="M39" s="66"/>
      <c r="N39" s="67"/>
      <c r="O39" s="67"/>
    </row>
    <row r="40" spans="1:15" s="8" customFormat="1" x14ac:dyDescent="0.3">
      <c r="A40" s="52">
        <v>9816</v>
      </c>
      <c r="B40" s="53" t="s">
        <v>21</v>
      </c>
      <c r="C40" s="54" t="s">
        <v>636</v>
      </c>
      <c r="D40" s="55" t="s">
        <v>55</v>
      </c>
      <c r="E40" s="63"/>
      <c r="F40" s="57"/>
      <c r="G40" s="57"/>
      <c r="H40" s="57"/>
      <c r="I40" s="57"/>
      <c r="J40" s="57"/>
      <c r="K40" s="57"/>
      <c r="L40" s="57"/>
      <c r="M40" s="66"/>
      <c r="N40" s="67"/>
      <c r="O40" s="67"/>
    </row>
    <row r="41" spans="1:15" s="8" customFormat="1" x14ac:dyDescent="0.3">
      <c r="A41" s="52">
        <v>9832</v>
      </c>
      <c r="B41" s="53" t="s">
        <v>21</v>
      </c>
      <c r="C41" s="54" t="s">
        <v>645</v>
      </c>
      <c r="D41" s="55" t="s">
        <v>646</v>
      </c>
      <c r="E41" s="56"/>
      <c r="F41" s="57"/>
      <c r="G41" s="57"/>
      <c r="H41" s="57"/>
      <c r="I41" s="57"/>
      <c r="J41" s="57"/>
      <c r="K41" s="57"/>
      <c r="L41" s="57"/>
      <c r="M41" s="58"/>
      <c r="N41" s="59"/>
      <c r="O41" s="73"/>
    </row>
    <row r="42" spans="1:15" s="8" customFormat="1" ht="115.2" collapsed="1" x14ac:dyDescent="0.3">
      <c r="A42" s="52">
        <v>9874</v>
      </c>
      <c r="B42" s="53" t="s">
        <v>21</v>
      </c>
      <c r="C42" s="72" t="s">
        <v>666</v>
      </c>
      <c r="D42" s="75" t="s">
        <v>667</v>
      </c>
      <c r="E42" s="56" t="s">
        <v>36</v>
      </c>
      <c r="F42" s="57"/>
      <c r="G42" s="57"/>
      <c r="H42" s="57"/>
      <c r="I42" s="57"/>
      <c r="J42" s="57"/>
      <c r="K42" s="57"/>
      <c r="L42" s="57">
        <f>SUM(J43:J44)</f>
        <v>24.248999999999999</v>
      </c>
      <c r="M42" s="58">
        <v>24.248999999999999</v>
      </c>
      <c r="N42" s="59"/>
      <c r="O42" s="73">
        <f>+ROUND(M42*N42,2)</f>
        <v>0</v>
      </c>
    </row>
    <row r="43" spans="1:15" s="8" customFormat="1" x14ac:dyDescent="0.3">
      <c r="A43" s="52">
        <v>9875</v>
      </c>
      <c r="B43" s="53"/>
      <c r="C43" s="72"/>
      <c r="D43" s="74" t="s">
        <v>617</v>
      </c>
      <c r="E43" s="56"/>
      <c r="F43" s="57">
        <v>1</v>
      </c>
      <c r="G43" s="57">
        <v>10.5</v>
      </c>
      <c r="H43" s="57"/>
      <c r="I43" s="57">
        <v>2</v>
      </c>
      <c r="J43" s="57">
        <f t="shared" ref="J43:J44" si="6">PRODUCT(F43:I43)</f>
        <v>21</v>
      </c>
      <c r="K43" s="57"/>
      <c r="L43" s="57"/>
      <c r="M43" s="58"/>
      <c r="N43" s="59"/>
      <c r="O43" s="73"/>
    </row>
    <row r="44" spans="1:15" s="8" customFormat="1" x14ac:dyDescent="0.3">
      <c r="A44" s="52">
        <v>9876</v>
      </c>
      <c r="B44" s="53"/>
      <c r="C44" s="72"/>
      <c r="D44" s="74" t="s">
        <v>620</v>
      </c>
      <c r="E44" s="56"/>
      <c r="F44" s="57">
        <v>1</v>
      </c>
      <c r="G44" s="57">
        <v>3.2490000000000001</v>
      </c>
      <c r="H44" s="57"/>
      <c r="I44" s="57">
        <v>1</v>
      </c>
      <c r="J44" s="57">
        <f t="shared" si="6"/>
        <v>3.2490000000000001</v>
      </c>
      <c r="K44" s="57"/>
      <c r="L44" s="57"/>
      <c r="M44" s="58"/>
      <c r="N44" s="59"/>
      <c r="O44" s="73"/>
    </row>
    <row r="45" spans="1:15" s="8" customFormat="1" x14ac:dyDescent="0.3">
      <c r="A45" s="52">
        <v>9916</v>
      </c>
      <c r="B45" s="53" t="s">
        <v>21</v>
      </c>
      <c r="C45" s="54" t="s">
        <v>676</v>
      </c>
      <c r="D45" s="55" t="s">
        <v>74</v>
      </c>
      <c r="E45" s="63"/>
      <c r="F45" s="57"/>
      <c r="G45" s="57"/>
      <c r="H45" s="57"/>
      <c r="I45" s="57"/>
      <c r="J45" s="57"/>
      <c r="K45" s="57"/>
      <c r="L45" s="57"/>
      <c r="M45" s="66"/>
      <c r="N45" s="67"/>
      <c r="O45" s="67"/>
    </row>
    <row r="46" spans="1:15" s="8" customFormat="1" ht="129.6" x14ac:dyDescent="0.3">
      <c r="A46" s="52">
        <v>9935</v>
      </c>
      <c r="B46" s="53"/>
      <c r="C46" s="54"/>
      <c r="D46" s="75" t="s">
        <v>159</v>
      </c>
      <c r="E46" s="63" t="s">
        <v>36</v>
      </c>
      <c r="F46" s="57"/>
      <c r="G46" s="57"/>
      <c r="H46" s="57"/>
      <c r="I46" s="57"/>
      <c r="J46" s="57"/>
      <c r="K46" s="57"/>
      <c r="L46" s="57">
        <f>+J47</f>
        <v>7.0049999999999999</v>
      </c>
      <c r="M46" s="58">
        <v>7.0049999999999999</v>
      </c>
      <c r="N46" s="59"/>
      <c r="O46" s="73">
        <f>+ROUND(M46*N46,2)</f>
        <v>0</v>
      </c>
    </row>
    <row r="47" spans="1:15" s="8" customFormat="1" x14ac:dyDescent="0.3">
      <c r="A47" s="52">
        <v>9936</v>
      </c>
      <c r="B47" s="53"/>
      <c r="C47" s="54"/>
      <c r="D47" s="74" t="s">
        <v>681</v>
      </c>
      <c r="E47" s="63"/>
      <c r="F47" s="57">
        <v>1</v>
      </c>
      <c r="G47" s="57">
        <v>7.0049999999999999</v>
      </c>
      <c r="H47" s="57"/>
      <c r="I47" s="57"/>
      <c r="J47" s="57">
        <f>PRODUCT(F47:I47)</f>
        <v>7.0049999999999999</v>
      </c>
      <c r="K47" s="57"/>
      <c r="L47" s="57"/>
      <c r="M47" s="58"/>
      <c r="N47" s="59"/>
      <c r="O47" s="73"/>
    </row>
    <row r="48" spans="1:15" s="8" customFormat="1" x14ac:dyDescent="0.3">
      <c r="A48" s="52">
        <v>10069</v>
      </c>
      <c r="B48" s="53" t="s">
        <v>21</v>
      </c>
      <c r="C48" s="54" t="s">
        <v>772</v>
      </c>
      <c r="D48" s="68" t="s">
        <v>773</v>
      </c>
      <c r="E48" s="69"/>
      <c r="F48" s="85"/>
      <c r="G48" s="70"/>
      <c r="H48" s="70"/>
      <c r="I48" s="70"/>
      <c r="J48" s="70"/>
      <c r="K48" s="70"/>
      <c r="L48" s="70"/>
      <c r="M48" s="66"/>
      <c r="N48" s="67"/>
      <c r="O48" s="67"/>
    </row>
    <row r="49" spans="1:15" s="8" customFormat="1" x14ac:dyDescent="0.3">
      <c r="A49" s="52">
        <v>10131</v>
      </c>
      <c r="B49" s="53" t="s">
        <v>21</v>
      </c>
      <c r="C49" s="54" t="s">
        <v>817</v>
      </c>
      <c r="D49" s="55" t="s">
        <v>55</v>
      </c>
      <c r="E49" s="56"/>
      <c r="F49" s="57"/>
      <c r="G49" s="57"/>
      <c r="H49" s="57"/>
      <c r="I49" s="57"/>
      <c r="J49" s="57"/>
      <c r="K49" s="57"/>
      <c r="L49" s="57"/>
      <c r="M49" s="58"/>
      <c r="N49" s="59"/>
      <c r="O49" s="59"/>
    </row>
    <row r="50" spans="1:15" s="8" customFormat="1" x14ac:dyDescent="0.3">
      <c r="A50" s="52">
        <v>10132</v>
      </c>
      <c r="B50" s="53" t="s">
        <v>21</v>
      </c>
      <c r="C50" s="72" t="s">
        <v>818</v>
      </c>
      <c r="D50" s="55" t="s">
        <v>57</v>
      </c>
      <c r="E50" s="56"/>
      <c r="F50" s="57"/>
      <c r="G50" s="57"/>
      <c r="H50" s="57"/>
      <c r="I50" s="57"/>
      <c r="J50" s="57"/>
      <c r="K50" s="57"/>
      <c r="L50" s="57"/>
      <c r="M50" s="58"/>
      <c r="N50" s="59"/>
      <c r="O50" s="59"/>
    </row>
    <row r="51" spans="1:15" s="8" customFormat="1" ht="115.2" collapsed="1" x14ac:dyDescent="0.3">
      <c r="A51" s="52">
        <v>10180</v>
      </c>
      <c r="B51" s="53" t="s">
        <v>21</v>
      </c>
      <c r="C51" s="72" t="s">
        <v>842</v>
      </c>
      <c r="D51" s="75" t="s">
        <v>843</v>
      </c>
      <c r="E51" s="56" t="s">
        <v>36</v>
      </c>
      <c r="F51" s="57"/>
      <c r="G51" s="57"/>
      <c r="H51" s="57"/>
      <c r="I51" s="57"/>
      <c r="J51" s="57"/>
      <c r="K51" s="57"/>
      <c r="L51" s="57">
        <f>SUM(K52:K53)</f>
        <v>62.272600000000004</v>
      </c>
      <c r="M51" s="58">
        <v>62.273000000000003</v>
      </c>
      <c r="N51" s="59"/>
      <c r="O51" s="73">
        <f>+ROUND(M51*N51,2)</f>
        <v>0</v>
      </c>
    </row>
    <row r="52" spans="1:15" s="8" customFormat="1" x14ac:dyDescent="0.3">
      <c r="A52" s="52">
        <v>10181</v>
      </c>
      <c r="B52" s="53"/>
      <c r="C52" s="72"/>
      <c r="D52" s="76" t="s">
        <v>844</v>
      </c>
      <c r="E52" s="56"/>
      <c r="F52" s="57">
        <v>1</v>
      </c>
      <c r="G52" s="57">
        <v>10.39</v>
      </c>
      <c r="H52" s="57"/>
      <c r="I52" s="57">
        <v>2.6</v>
      </c>
      <c r="J52" s="57"/>
      <c r="K52" s="57">
        <f>PRODUCT(F52:I52)</f>
        <v>27.014000000000003</v>
      </c>
      <c r="L52" s="57"/>
      <c r="M52" s="58"/>
      <c r="N52" s="59"/>
      <c r="O52" s="73"/>
    </row>
    <row r="53" spans="1:15" s="8" customFormat="1" x14ac:dyDescent="0.3">
      <c r="A53" s="52">
        <v>10182</v>
      </c>
      <c r="B53" s="53"/>
      <c r="C53" s="72"/>
      <c r="D53" s="76" t="s">
        <v>845</v>
      </c>
      <c r="E53" s="56"/>
      <c r="F53" s="57">
        <v>1</v>
      </c>
      <c r="G53" s="57">
        <v>13.561</v>
      </c>
      <c r="H53" s="57"/>
      <c r="I53" s="57">
        <v>2.6</v>
      </c>
      <c r="J53" s="57"/>
      <c r="K53" s="57">
        <f>PRODUCT(F53:I53)</f>
        <v>35.258600000000001</v>
      </c>
      <c r="L53" s="57"/>
      <c r="M53" s="58"/>
      <c r="N53" s="59"/>
      <c r="O53" s="73"/>
    </row>
    <row r="54" spans="1:15" s="8" customFormat="1" ht="115.2" collapsed="1" x14ac:dyDescent="0.3">
      <c r="A54" s="52">
        <v>10183</v>
      </c>
      <c r="B54" s="53" t="s">
        <v>21</v>
      </c>
      <c r="C54" s="72" t="s">
        <v>846</v>
      </c>
      <c r="D54" s="75" t="s">
        <v>477</v>
      </c>
      <c r="E54" s="56" t="s">
        <v>36</v>
      </c>
      <c r="F54" s="57"/>
      <c r="G54" s="57"/>
      <c r="H54" s="57"/>
      <c r="I54" s="57"/>
      <c r="J54" s="57"/>
      <c r="K54" s="57"/>
      <c r="L54" s="57">
        <f>SUM(K55:K57)</f>
        <v>11.16</v>
      </c>
      <c r="M54" s="58">
        <v>11.16</v>
      </c>
      <c r="N54" s="59"/>
      <c r="O54" s="73">
        <f>+ROUND(M54*N54,2)</f>
        <v>0</v>
      </c>
    </row>
    <row r="55" spans="1:15" s="8" customFormat="1" x14ac:dyDescent="0.3">
      <c r="A55" s="52">
        <v>10184</v>
      </c>
      <c r="B55" s="53"/>
      <c r="C55" s="72"/>
      <c r="D55" s="76" t="s">
        <v>844</v>
      </c>
      <c r="E55" s="56"/>
      <c r="F55" s="57">
        <v>1</v>
      </c>
      <c r="G55" s="57">
        <v>1.85</v>
      </c>
      <c r="H55" s="57"/>
      <c r="I55" s="57">
        <v>0.9</v>
      </c>
      <c r="J55" s="57"/>
      <c r="K55" s="57">
        <f t="shared" ref="K55:K61" si="7">PRODUCT(F55:I55)</f>
        <v>1.665</v>
      </c>
      <c r="L55" s="57"/>
      <c r="M55" s="58"/>
      <c r="N55" s="59"/>
      <c r="O55" s="73"/>
    </row>
    <row r="56" spans="1:15" s="8" customFormat="1" x14ac:dyDescent="0.3">
      <c r="A56" s="52">
        <v>10185</v>
      </c>
      <c r="B56" s="53"/>
      <c r="C56" s="72"/>
      <c r="D56" s="76" t="s">
        <v>845</v>
      </c>
      <c r="E56" s="56"/>
      <c r="F56" s="57">
        <v>1</v>
      </c>
      <c r="G56" s="57">
        <v>1.85</v>
      </c>
      <c r="H56" s="57"/>
      <c r="I56" s="57">
        <v>0.9</v>
      </c>
      <c r="J56" s="57"/>
      <c r="K56" s="57">
        <f t="shared" si="7"/>
        <v>1.665</v>
      </c>
      <c r="L56" s="57"/>
      <c r="M56" s="58"/>
      <c r="N56" s="59"/>
      <c r="O56" s="73"/>
    </row>
    <row r="57" spans="1:15" s="8" customFormat="1" x14ac:dyDescent="0.3">
      <c r="A57" s="52">
        <v>10186</v>
      </c>
      <c r="B57" s="53"/>
      <c r="C57" s="72"/>
      <c r="D57" s="76" t="s">
        <v>847</v>
      </c>
      <c r="E57" s="56"/>
      <c r="F57" s="57">
        <v>1</v>
      </c>
      <c r="G57" s="57">
        <v>8.6999999999999993</v>
      </c>
      <c r="H57" s="57"/>
      <c r="I57" s="57">
        <v>0.9</v>
      </c>
      <c r="J57" s="57"/>
      <c r="K57" s="57">
        <f t="shared" si="7"/>
        <v>7.8299999999999992</v>
      </c>
      <c r="L57" s="57"/>
      <c r="M57" s="58"/>
      <c r="N57" s="59"/>
      <c r="O57" s="73"/>
    </row>
    <row r="58" spans="1:15" s="8" customFormat="1" ht="158.4" collapsed="1" x14ac:dyDescent="0.3">
      <c r="A58" s="52">
        <v>10187</v>
      </c>
      <c r="B58" s="53" t="s">
        <v>21</v>
      </c>
      <c r="C58" s="72" t="s">
        <v>848</v>
      </c>
      <c r="D58" s="75" t="s">
        <v>480</v>
      </c>
      <c r="E58" s="56" t="s">
        <v>36</v>
      </c>
      <c r="F58" s="57"/>
      <c r="G58" s="57"/>
      <c r="H58" s="57"/>
      <c r="I58" s="57"/>
      <c r="J58" s="57"/>
      <c r="K58" s="57"/>
      <c r="L58" s="57">
        <f>SUM(K59:K61)</f>
        <v>22.32</v>
      </c>
      <c r="M58" s="58">
        <v>22.32</v>
      </c>
      <c r="N58" s="59"/>
      <c r="O58" s="73">
        <f>+ROUND(M58*N58,2)</f>
        <v>0</v>
      </c>
    </row>
    <row r="59" spans="1:15" s="8" customFormat="1" x14ac:dyDescent="0.3">
      <c r="A59" s="52">
        <v>10188</v>
      </c>
      <c r="B59" s="53"/>
      <c r="C59" s="72"/>
      <c r="D59" s="76" t="s">
        <v>844</v>
      </c>
      <c r="E59" s="56"/>
      <c r="F59" s="57">
        <v>1</v>
      </c>
      <c r="G59" s="57">
        <v>1.85</v>
      </c>
      <c r="H59" s="57"/>
      <c r="I59" s="57">
        <v>1.8</v>
      </c>
      <c r="J59" s="57"/>
      <c r="K59" s="57">
        <f t="shared" si="7"/>
        <v>3.33</v>
      </c>
      <c r="L59" s="57"/>
      <c r="M59" s="58"/>
      <c r="N59" s="59"/>
      <c r="O59" s="73"/>
    </row>
    <row r="60" spans="1:15" s="8" customFormat="1" x14ac:dyDescent="0.3">
      <c r="A60" s="52">
        <v>10189</v>
      </c>
      <c r="B60" s="53"/>
      <c r="C60" s="72"/>
      <c r="D60" s="76" t="s">
        <v>845</v>
      </c>
      <c r="E60" s="56"/>
      <c r="F60" s="57">
        <v>1</v>
      </c>
      <c r="G60" s="57">
        <v>1.85</v>
      </c>
      <c r="H60" s="57"/>
      <c r="I60" s="57">
        <v>1.8</v>
      </c>
      <c r="J60" s="57"/>
      <c r="K60" s="57">
        <f t="shared" si="7"/>
        <v>3.33</v>
      </c>
      <c r="L60" s="57"/>
      <c r="M60" s="58"/>
      <c r="N60" s="59"/>
      <c r="O60" s="73"/>
    </row>
    <row r="61" spans="1:15" s="8" customFormat="1" x14ac:dyDescent="0.3">
      <c r="A61" s="52">
        <v>10190</v>
      </c>
      <c r="B61" s="53"/>
      <c r="C61" s="72"/>
      <c r="D61" s="76" t="s">
        <v>847</v>
      </c>
      <c r="E61" s="56"/>
      <c r="F61" s="57">
        <v>1</v>
      </c>
      <c r="G61" s="57">
        <v>8.6999999999999993</v>
      </c>
      <c r="H61" s="57"/>
      <c r="I61" s="57">
        <v>1.8</v>
      </c>
      <c r="J61" s="57"/>
      <c r="K61" s="57">
        <f t="shared" si="7"/>
        <v>15.659999999999998</v>
      </c>
      <c r="L61" s="57"/>
      <c r="M61" s="58"/>
      <c r="N61" s="59"/>
      <c r="O61" s="73"/>
    </row>
    <row r="62" spans="1:15" s="8" customFormat="1" x14ac:dyDescent="0.3">
      <c r="A62" s="52">
        <v>10229</v>
      </c>
      <c r="B62" s="53" t="s">
        <v>21</v>
      </c>
      <c r="C62" s="54" t="s">
        <v>863</v>
      </c>
      <c r="D62" s="55" t="s">
        <v>74</v>
      </c>
      <c r="E62" s="63"/>
      <c r="F62" s="57"/>
      <c r="G62" s="57"/>
      <c r="H62" s="57"/>
      <c r="I62" s="57"/>
      <c r="J62" s="57"/>
      <c r="K62" s="57"/>
      <c r="L62" s="57"/>
      <c r="M62" s="58"/>
      <c r="N62" s="59"/>
      <c r="O62" s="73"/>
    </row>
    <row r="63" spans="1:15" s="8" customFormat="1" ht="129.6" collapsed="1" x14ac:dyDescent="0.3">
      <c r="A63" s="52">
        <v>10276</v>
      </c>
      <c r="B63" s="53" t="s">
        <v>21</v>
      </c>
      <c r="C63" s="72" t="s">
        <v>873</v>
      </c>
      <c r="D63" s="75" t="s">
        <v>159</v>
      </c>
      <c r="E63" s="63" t="s">
        <v>36</v>
      </c>
      <c r="F63" s="57"/>
      <c r="G63" s="57"/>
      <c r="H63" s="57"/>
      <c r="I63" s="57"/>
      <c r="J63" s="57"/>
      <c r="K63" s="57"/>
      <c r="L63" s="57">
        <f>SUM(J64:J65)</f>
        <v>31.756</v>
      </c>
      <c r="M63" s="58">
        <v>31.756</v>
      </c>
      <c r="N63" s="59"/>
      <c r="O63" s="73">
        <f>+ROUND(M63*N63,2)</f>
        <v>0</v>
      </c>
    </row>
    <row r="64" spans="1:15" s="8" customFormat="1" x14ac:dyDescent="0.3">
      <c r="A64" s="52">
        <v>10277</v>
      </c>
      <c r="B64" s="53"/>
      <c r="C64" s="72"/>
      <c r="D64" s="76" t="s">
        <v>860</v>
      </c>
      <c r="E64" s="63"/>
      <c r="F64" s="57">
        <v>1</v>
      </c>
      <c r="G64" s="57">
        <v>25.942</v>
      </c>
      <c r="H64" s="57"/>
      <c r="I64" s="57"/>
      <c r="J64" s="57">
        <f t="shared" ref="J64:J65" si="8">PRODUCT(F64:I64)</f>
        <v>25.942</v>
      </c>
      <c r="K64" s="57"/>
      <c r="L64" s="57"/>
      <c r="M64" s="58"/>
      <c r="N64" s="59"/>
      <c r="O64" s="73"/>
    </row>
    <row r="65" spans="1:15" s="8" customFormat="1" x14ac:dyDescent="0.3">
      <c r="A65" s="52">
        <v>10278</v>
      </c>
      <c r="B65" s="53"/>
      <c r="C65" s="72"/>
      <c r="D65" s="76" t="s">
        <v>847</v>
      </c>
      <c r="E65" s="56"/>
      <c r="F65" s="57">
        <v>1</v>
      </c>
      <c r="G65" s="57">
        <v>5.8140000000000001</v>
      </c>
      <c r="H65" s="57"/>
      <c r="I65" s="57"/>
      <c r="J65" s="57">
        <f t="shared" si="8"/>
        <v>5.8140000000000001</v>
      </c>
      <c r="K65" s="57"/>
      <c r="L65" s="57"/>
      <c r="M65" s="58"/>
      <c r="N65" s="59"/>
      <c r="O65" s="73"/>
    </row>
    <row r="66" spans="1:15" s="8" customFormat="1" ht="201.6" x14ac:dyDescent="0.3">
      <c r="A66" s="52">
        <v>10286</v>
      </c>
      <c r="B66" s="53" t="s">
        <v>21</v>
      </c>
      <c r="C66" s="72" t="s">
        <v>875</v>
      </c>
      <c r="D66" s="75" t="s">
        <v>876</v>
      </c>
      <c r="E66" s="63" t="s">
        <v>50</v>
      </c>
      <c r="F66" s="57">
        <v>1</v>
      </c>
      <c r="G66" s="57">
        <v>2.6</v>
      </c>
      <c r="H66" s="57"/>
      <c r="I66" s="57"/>
      <c r="J66" s="57">
        <f t="shared" ref="J66" si="9">PRODUCT(F66:I66)</f>
        <v>2.6</v>
      </c>
      <c r="K66" s="57"/>
      <c r="L66" s="57">
        <f>+J66</f>
        <v>2.6</v>
      </c>
      <c r="M66" s="58">
        <v>2.6</v>
      </c>
      <c r="N66" s="59"/>
      <c r="O66" s="73">
        <f>+ROUND(M66*N66,2)</f>
        <v>0</v>
      </c>
    </row>
    <row r="67" spans="1:15" s="8" customFormat="1" x14ac:dyDescent="0.3">
      <c r="A67" s="52">
        <v>10468</v>
      </c>
      <c r="B67" s="53" t="s">
        <v>21</v>
      </c>
      <c r="C67" s="54" t="s">
        <v>1024</v>
      </c>
      <c r="D67" s="55" t="s">
        <v>408</v>
      </c>
      <c r="E67" s="63"/>
      <c r="F67" s="57"/>
      <c r="G67" s="57"/>
      <c r="H67" s="57"/>
      <c r="I67" s="57"/>
      <c r="J67" s="57"/>
      <c r="K67" s="57"/>
      <c r="L67" s="57"/>
      <c r="M67" s="58"/>
      <c r="N67" s="59"/>
      <c r="O67" s="73"/>
    </row>
    <row r="68" spans="1:15" s="8" customFormat="1" ht="100.8" collapsed="1" x14ac:dyDescent="0.3">
      <c r="A68" s="52">
        <v>10469</v>
      </c>
      <c r="B68" s="53" t="s">
        <v>21</v>
      </c>
      <c r="C68" s="72" t="s">
        <v>1025</v>
      </c>
      <c r="D68" s="75" t="s">
        <v>410</v>
      </c>
      <c r="E68" s="63" t="s">
        <v>84</v>
      </c>
      <c r="F68" s="57"/>
      <c r="G68" s="57"/>
      <c r="H68" s="57"/>
      <c r="I68" s="57"/>
      <c r="J68" s="57"/>
      <c r="K68" s="57"/>
      <c r="L68" s="57">
        <f>SUM(K69:K73)</f>
        <v>29.15</v>
      </c>
      <c r="M68" s="58">
        <v>29.15</v>
      </c>
      <c r="N68" s="59"/>
      <c r="O68" s="73">
        <f>+ROUND(M68*N68,2)</f>
        <v>0</v>
      </c>
    </row>
    <row r="69" spans="1:15" s="8" customFormat="1" x14ac:dyDescent="0.3">
      <c r="A69" s="52">
        <v>10470</v>
      </c>
      <c r="B69" s="53"/>
      <c r="C69" s="72"/>
      <c r="D69" s="76" t="s">
        <v>992</v>
      </c>
      <c r="E69" s="63"/>
      <c r="F69" s="57">
        <v>1</v>
      </c>
      <c r="G69" s="57">
        <v>5.85</v>
      </c>
      <c r="H69" s="57"/>
      <c r="I69" s="57"/>
      <c r="J69" s="57">
        <f t="shared" ref="J69:J72" si="10">PRODUCT(F69:I69)</f>
        <v>5.85</v>
      </c>
      <c r="K69" s="57">
        <f>+J69+J70</f>
        <v>11.7</v>
      </c>
      <c r="L69" s="57"/>
      <c r="M69" s="66"/>
      <c r="N69" s="67"/>
      <c r="O69" s="67"/>
    </row>
    <row r="70" spans="1:15" s="8" customFormat="1" x14ac:dyDescent="0.3">
      <c r="A70" s="52">
        <v>10471</v>
      </c>
      <c r="B70" s="53"/>
      <c r="C70" s="72"/>
      <c r="D70" s="76"/>
      <c r="E70" s="63"/>
      <c r="F70" s="57">
        <v>1</v>
      </c>
      <c r="G70" s="57">
        <v>5.85</v>
      </c>
      <c r="H70" s="57"/>
      <c r="I70" s="57"/>
      <c r="J70" s="57">
        <f t="shared" si="10"/>
        <v>5.85</v>
      </c>
      <c r="K70" s="57"/>
      <c r="L70" s="57"/>
      <c r="M70" s="66"/>
      <c r="N70" s="67"/>
      <c r="O70" s="67"/>
    </row>
    <row r="71" spans="1:15" s="8" customFormat="1" x14ac:dyDescent="0.3">
      <c r="A71" s="52">
        <v>10472</v>
      </c>
      <c r="B71" s="53"/>
      <c r="C71" s="72"/>
      <c r="D71" s="76" t="s">
        <v>1000</v>
      </c>
      <c r="E71" s="63"/>
      <c r="F71" s="57">
        <v>1</v>
      </c>
      <c r="G71" s="57">
        <v>5.85</v>
      </c>
      <c r="H71" s="57"/>
      <c r="I71" s="57"/>
      <c r="J71" s="57">
        <f t="shared" si="10"/>
        <v>5.85</v>
      </c>
      <c r="K71" s="57">
        <f>+J71+J72</f>
        <v>11.7</v>
      </c>
      <c r="L71" s="57"/>
      <c r="M71" s="66"/>
      <c r="N71" s="67"/>
      <c r="O71" s="67"/>
    </row>
    <row r="72" spans="1:15" s="8" customFormat="1" x14ac:dyDescent="0.3">
      <c r="A72" s="52">
        <v>10473</v>
      </c>
      <c r="B72" s="53"/>
      <c r="C72" s="72"/>
      <c r="D72" s="76"/>
      <c r="E72" s="63"/>
      <c r="F72" s="57">
        <v>1</v>
      </c>
      <c r="G72" s="57">
        <v>5.85</v>
      </c>
      <c r="H72" s="57"/>
      <c r="I72" s="57"/>
      <c r="J72" s="57">
        <f t="shared" si="10"/>
        <v>5.85</v>
      </c>
      <c r="K72" s="57"/>
      <c r="L72" s="57"/>
      <c r="M72" s="66"/>
      <c r="N72" s="67"/>
      <c r="O72" s="67"/>
    </row>
    <row r="73" spans="1:15" s="8" customFormat="1" x14ac:dyDescent="0.3">
      <c r="A73" s="52">
        <v>10474</v>
      </c>
      <c r="B73" s="53"/>
      <c r="C73" s="72"/>
      <c r="D73" s="76" t="s">
        <v>1001</v>
      </c>
      <c r="E73" s="63"/>
      <c r="F73" s="57">
        <v>1</v>
      </c>
      <c r="G73" s="57">
        <v>5.75</v>
      </c>
      <c r="H73" s="57"/>
      <c r="I73" s="57"/>
      <c r="J73" s="57"/>
      <c r="K73" s="57">
        <f>PRODUCT(F73:I73)</f>
        <v>5.75</v>
      </c>
      <c r="L73" s="57"/>
      <c r="M73" s="66"/>
      <c r="N73" s="67"/>
      <c r="O73" s="67"/>
    </row>
    <row r="74" spans="1:15" s="8" customFormat="1" x14ac:dyDescent="0.3">
      <c r="A74" s="52">
        <v>11799</v>
      </c>
      <c r="B74" s="53" t="s">
        <v>21</v>
      </c>
      <c r="C74" s="61" t="s">
        <v>1714</v>
      </c>
      <c r="D74" s="62" t="s">
        <v>1715</v>
      </c>
      <c r="E74" s="63"/>
      <c r="F74" s="86"/>
      <c r="G74" s="64"/>
      <c r="H74" s="64"/>
      <c r="I74" s="64"/>
      <c r="J74" s="64"/>
      <c r="K74" s="65">
        <f>SUM(O74:O429)</f>
        <v>0</v>
      </c>
      <c r="L74" s="64"/>
      <c r="M74" s="66"/>
      <c r="N74" s="67"/>
      <c r="O74" s="67"/>
    </row>
    <row r="75" spans="1:15" s="8" customFormat="1" x14ac:dyDescent="0.3">
      <c r="A75" s="52">
        <v>11800</v>
      </c>
      <c r="B75" s="53" t="s">
        <v>21</v>
      </c>
      <c r="C75" s="54" t="s">
        <v>1716</v>
      </c>
      <c r="D75" s="99" t="s">
        <v>1717</v>
      </c>
      <c r="E75" s="96"/>
      <c r="F75" s="98"/>
      <c r="G75" s="57"/>
      <c r="H75" s="57"/>
      <c r="I75" s="57"/>
      <c r="J75" s="57"/>
      <c r="K75" s="57"/>
      <c r="L75" s="57"/>
      <c r="M75" s="58"/>
      <c r="N75" s="59"/>
      <c r="O75" s="59"/>
    </row>
    <row r="76" spans="1:15" s="8" customFormat="1" x14ac:dyDescent="0.3">
      <c r="A76" s="52">
        <v>11872</v>
      </c>
      <c r="B76" s="53" t="s">
        <v>21</v>
      </c>
      <c r="C76" s="54" t="s">
        <v>1740</v>
      </c>
      <c r="D76" s="55" t="s">
        <v>974</v>
      </c>
      <c r="E76" s="96"/>
      <c r="F76" s="98"/>
      <c r="G76" s="57"/>
      <c r="H76" s="57"/>
      <c r="I76" s="57"/>
      <c r="J76" s="57"/>
      <c r="K76" s="57"/>
      <c r="L76" s="57"/>
      <c r="M76" s="58"/>
      <c r="N76" s="59"/>
      <c r="O76" s="59"/>
    </row>
    <row r="77" spans="1:15" s="8" customFormat="1" x14ac:dyDescent="0.3">
      <c r="A77" s="52">
        <v>11889</v>
      </c>
      <c r="B77" s="53" t="s">
        <v>21</v>
      </c>
      <c r="C77" s="54" t="s">
        <v>1759</v>
      </c>
      <c r="D77" s="55" t="s">
        <v>55</v>
      </c>
      <c r="E77" s="63"/>
      <c r="F77" s="57"/>
      <c r="G77" s="57"/>
      <c r="H77" s="57"/>
      <c r="I77" s="57"/>
      <c r="J77" s="57"/>
      <c r="K77" s="57"/>
      <c r="L77" s="57"/>
      <c r="M77" s="66"/>
      <c r="N77" s="67"/>
      <c r="O77" s="67"/>
    </row>
    <row r="78" spans="1:15" s="8" customFormat="1" x14ac:dyDescent="0.3">
      <c r="A78" s="52">
        <v>11890</v>
      </c>
      <c r="B78" s="53" t="s">
        <v>21</v>
      </c>
      <c r="C78" s="54" t="s">
        <v>1760</v>
      </c>
      <c r="D78" s="55" t="s">
        <v>57</v>
      </c>
      <c r="E78" s="56"/>
      <c r="F78" s="57"/>
      <c r="G78" s="57"/>
      <c r="H78" s="57"/>
      <c r="I78" s="57"/>
      <c r="J78" s="57"/>
      <c r="K78" s="57"/>
      <c r="L78" s="57"/>
      <c r="M78" s="58"/>
      <c r="N78" s="59"/>
      <c r="O78" s="73"/>
    </row>
    <row r="79" spans="1:15" s="8" customFormat="1" ht="115.2" collapsed="1" x14ac:dyDescent="0.3">
      <c r="A79" s="52">
        <v>11961</v>
      </c>
      <c r="B79" s="53" t="s">
        <v>21</v>
      </c>
      <c r="C79" s="72" t="s">
        <v>1806</v>
      </c>
      <c r="D79" s="75" t="s">
        <v>843</v>
      </c>
      <c r="E79" s="56" t="s">
        <v>36</v>
      </c>
      <c r="F79" s="57"/>
      <c r="G79" s="57"/>
      <c r="H79" s="57"/>
      <c r="I79" s="57"/>
      <c r="J79" s="57"/>
      <c r="K79" s="57"/>
      <c r="L79" s="57">
        <f>SUM(J80:J84)</f>
        <v>316.73430000000002</v>
      </c>
      <c r="M79" s="58">
        <v>316.73430000000002</v>
      </c>
      <c r="N79" s="59"/>
      <c r="O79" s="73">
        <f>+ROUND(M79*N79,2)</f>
        <v>0</v>
      </c>
    </row>
    <row r="80" spans="1:15" s="8" customFormat="1" x14ac:dyDescent="0.3">
      <c r="A80" s="52">
        <v>11962</v>
      </c>
      <c r="B80" s="53"/>
      <c r="C80" s="72"/>
      <c r="D80" s="76" t="s">
        <v>1786</v>
      </c>
      <c r="E80" s="56"/>
      <c r="F80" s="57">
        <v>1</v>
      </c>
      <c r="G80" s="57">
        <v>41.947000000000003</v>
      </c>
      <c r="H80" s="57"/>
      <c r="I80" s="57">
        <v>2.7</v>
      </c>
      <c r="J80" s="57">
        <f t="shared" ref="J80:J84" si="11">PRODUCT(F80:I80)</f>
        <v>113.25690000000002</v>
      </c>
      <c r="K80" s="57"/>
      <c r="L80" s="57"/>
      <c r="M80" s="58"/>
      <c r="N80" s="59"/>
      <c r="O80" s="73"/>
    </row>
    <row r="81" spans="1:15" s="8" customFormat="1" x14ac:dyDescent="0.3">
      <c r="A81" s="52">
        <v>11963</v>
      </c>
      <c r="B81" s="53"/>
      <c r="C81" s="72"/>
      <c r="D81" s="76" t="s">
        <v>1769</v>
      </c>
      <c r="E81" s="56"/>
      <c r="F81" s="57">
        <v>1</v>
      </c>
      <c r="G81" s="57">
        <v>46.561999999999998</v>
      </c>
      <c r="H81" s="57"/>
      <c r="I81" s="57">
        <v>2.7</v>
      </c>
      <c r="J81" s="57">
        <f t="shared" si="11"/>
        <v>125.7174</v>
      </c>
      <c r="K81" s="57"/>
      <c r="L81" s="57"/>
      <c r="M81" s="58"/>
      <c r="N81" s="59"/>
      <c r="O81" s="73"/>
    </row>
    <row r="82" spans="1:15" s="8" customFormat="1" x14ac:dyDescent="0.3">
      <c r="A82" s="52">
        <v>11964</v>
      </c>
      <c r="B82" s="53"/>
      <c r="C82" s="72"/>
      <c r="D82" s="76" t="s">
        <v>1784</v>
      </c>
      <c r="E82" s="56"/>
      <c r="F82" s="57">
        <v>1</v>
      </c>
      <c r="G82" s="57">
        <v>9.1999999999999993</v>
      </c>
      <c r="H82" s="57"/>
      <c r="I82" s="57">
        <v>2.7</v>
      </c>
      <c r="J82" s="57">
        <f t="shared" si="11"/>
        <v>24.84</v>
      </c>
      <c r="K82" s="57"/>
      <c r="L82" s="57"/>
      <c r="M82" s="58"/>
      <c r="N82" s="59"/>
      <c r="O82" s="73"/>
    </row>
    <row r="83" spans="1:15" s="8" customFormat="1" x14ac:dyDescent="0.3">
      <c r="A83" s="52">
        <v>11965</v>
      </c>
      <c r="B83" s="53"/>
      <c r="C83" s="72"/>
      <c r="D83" s="76" t="s">
        <v>1785</v>
      </c>
      <c r="E83" s="56"/>
      <c r="F83" s="57">
        <v>1</v>
      </c>
      <c r="G83" s="57">
        <v>11.5</v>
      </c>
      <c r="H83" s="57"/>
      <c r="I83" s="57">
        <v>2.7</v>
      </c>
      <c r="J83" s="57">
        <f t="shared" si="11"/>
        <v>31.05</v>
      </c>
      <c r="K83" s="57"/>
      <c r="L83" s="57"/>
      <c r="M83" s="58"/>
      <c r="N83" s="59"/>
      <c r="O83" s="73"/>
    </row>
    <row r="84" spans="1:15" s="8" customFormat="1" x14ac:dyDescent="0.3">
      <c r="A84" s="52">
        <v>11966</v>
      </c>
      <c r="B84" s="53"/>
      <c r="C84" s="72"/>
      <c r="D84" s="76" t="s">
        <v>1807</v>
      </c>
      <c r="E84" s="56"/>
      <c r="F84" s="57">
        <v>1</v>
      </c>
      <c r="G84" s="57">
        <v>8.1</v>
      </c>
      <c r="H84" s="57"/>
      <c r="I84" s="57">
        <v>2.7</v>
      </c>
      <c r="J84" s="57">
        <f t="shared" si="11"/>
        <v>21.87</v>
      </c>
      <c r="K84" s="57"/>
      <c r="L84" s="57"/>
      <c r="M84" s="58"/>
      <c r="N84" s="59"/>
      <c r="O84" s="73"/>
    </row>
    <row r="85" spans="1:15" s="8" customFormat="1" ht="115.2" collapsed="1" x14ac:dyDescent="0.3">
      <c r="A85" s="52">
        <v>11967</v>
      </c>
      <c r="B85" s="53" t="s">
        <v>21</v>
      </c>
      <c r="C85" s="72" t="s">
        <v>1808</v>
      </c>
      <c r="D85" s="75" t="s">
        <v>477</v>
      </c>
      <c r="E85" s="56" t="s">
        <v>36</v>
      </c>
      <c r="F85" s="57"/>
      <c r="G85" s="57"/>
      <c r="H85" s="57"/>
      <c r="I85" s="57"/>
      <c r="J85" s="57"/>
      <c r="K85" s="57"/>
      <c r="L85" s="57">
        <f>SUM(J86:J88)</f>
        <v>33.972300000000004</v>
      </c>
      <c r="M85" s="58">
        <v>33.972300000000004</v>
      </c>
      <c r="N85" s="59"/>
      <c r="O85" s="73">
        <f>+ROUND(M85*N85,2)</f>
        <v>0</v>
      </c>
    </row>
    <row r="86" spans="1:15" s="8" customFormat="1" x14ac:dyDescent="0.3">
      <c r="A86" s="52">
        <v>11968</v>
      </c>
      <c r="B86" s="53"/>
      <c r="C86" s="72"/>
      <c r="D86" s="76" t="s">
        <v>1786</v>
      </c>
      <c r="E86" s="56"/>
      <c r="F86" s="57">
        <v>1</v>
      </c>
      <c r="G86" s="57">
        <v>16.847999999999999</v>
      </c>
      <c r="H86" s="57"/>
      <c r="I86" s="57">
        <v>0.9</v>
      </c>
      <c r="J86" s="57">
        <f t="shared" ref="J86:J88" si="12">PRODUCT(F86:I86)</f>
        <v>15.1632</v>
      </c>
      <c r="K86" s="57"/>
      <c r="L86" s="57"/>
      <c r="M86" s="58"/>
      <c r="N86" s="59"/>
      <c r="O86" s="73"/>
    </row>
    <row r="87" spans="1:15" s="8" customFormat="1" x14ac:dyDescent="0.3">
      <c r="A87" s="52">
        <v>11969</v>
      </c>
      <c r="B87" s="53"/>
      <c r="C87" s="72"/>
      <c r="D87" s="76" t="s">
        <v>1769</v>
      </c>
      <c r="E87" s="56"/>
      <c r="F87" s="57">
        <v>1</v>
      </c>
      <c r="G87" s="57">
        <v>17.798999999999999</v>
      </c>
      <c r="H87" s="57"/>
      <c r="I87" s="57">
        <v>0.9</v>
      </c>
      <c r="J87" s="57">
        <f t="shared" si="12"/>
        <v>16.019100000000002</v>
      </c>
      <c r="K87" s="57"/>
      <c r="L87" s="57"/>
      <c r="M87" s="58"/>
      <c r="N87" s="59"/>
      <c r="O87" s="73"/>
    </row>
    <row r="88" spans="1:15" s="8" customFormat="1" x14ac:dyDescent="0.3">
      <c r="A88" s="52">
        <v>11970</v>
      </c>
      <c r="B88" s="53"/>
      <c r="C88" s="72"/>
      <c r="D88" s="76" t="s">
        <v>1784</v>
      </c>
      <c r="E88" s="56"/>
      <c r="F88" s="57">
        <v>1</v>
      </c>
      <c r="G88" s="57">
        <v>3.1</v>
      </c>
      <c r="H88" s="57"/>
      <c r="I88" s="57">
        <v>0.9</v>
      </c>
      <c r="J88" s="57">
        <f t="shared" si="12"/>
        <v>2.79</v>
      </c>
      <c r="K88" s="57"/>
      <c r="L88" s="57"/>
      <c r="M88" s="58"/>
      <c r="N88" s="59"/>
      <c r="O88" s="73"/>
    </row>
    <row r="89" spans="1:15" s="8" customFormat="1" ht="158.4" collapsed="1" x14ac:dyDescent="0.3">
      <c r="A89" s="52">
        <v>11971</v>
      </c>
      <c r="B89" s="53" t="s">
        <v>21</v>
      </c>
      <c r="C89" s="72" t="s">
        <v>1809</v>
      </c>
      <c r="D89" s="75" t="s">
        <v>480</v>
      </c>
      <c r="E89" s="56" t="s">
        <v>36</v>
      </c>
      <c r="F89" s="57"/>
      <c r="G89" s="57"/>
      <c r="H89" s="57"/>
      <c r="I89" s="57"/>
      <c r="J89" s="57"/>
      <c r="K89" s="57"/>
      <c r="L89" s="57">
        <f>SUM(J90:J92)</f>
        <v>67.944600000000008</v>
      </c>
      <c r="M89" s="58">
        <v>67.944600000000008</v>
      </c>
      <c r="N89" s="59"/>
      <c r="O89" s="73">
        <f>+ROUND(M89*N89,2)</f>
        <v>0</v>
      </c>
    </row>
    <row r="90" spans="1:15" s="8" customFormat="1" x14ac:dyDescent="0.3">
      <c r="A90" s="52">
        <v>11972</v>
      </c>
      <c r="B90" s="53"/>
      <c r="C90" s="72"/>
      <c r="D90" s="76" t="s">
        <v>1786</v>
      </c>
      <c r="E90" s="56"/>
      <c r="F90" s="57">
        <v>1</v>
      </c>
      <c r="G90" s="57">
        <v>16.847999999999999</v>
      </c>
      <c r="H90" s="57"/>
      <c r="I90" s="57">
        <v>1.8</v>
      </c>
      <c r="J90" s="57">
        <f t="shared" ref="J90:J92" si="13">PRODUCT(F90:I90)</f>
        <v>30.3264</v>
      </c>
      <c r="K90" s="57"/>
      <c r="L90" s="57"/>
      <c r="M90" s="58"/>
      <c r="N90" s="59"/>
      <c r="O90" s="73"/>
    </row>
    <row r="91" spans="1:15" s="8" customFormat="1" x14ac:dyDescent="0.3">
      <c r="A91" s="52">
        <v>11973</v>
      </c>
      <c r="B91" s="53"/>
      <c r="C91" s="72"/>
      <c r="D91" s="76" t="s">
        <v>1769</v>
      </c>
      <c r="E91" s="56"/>
      <c r="F91" s="57">
        <v>1</v>
      </c>
      <c r="G91" s="57">
        <v>17.798999999999999</v>
      </c>
      <c r="H91" s="57"/>
      <c r="I91" s="57">
        <v>1.8</v>
      </c>
      <c r="J91" s="57">
        <f t="shared" si="13"/>
        <v>32.038200000000003</v>
      </c>
      <c r="K91" s="57"/>
      <c r="L91" s="57"/>
      <c r="M91" s="58"/>
      <c r="N91" s="59"/>
      <c r="O91" s="73"/>
    </row>
    <row r="92" spans="1:15" s="8" customFormat="1" x14ac:dyDescent="0.3">
      <c r="A92" s="52">
        <v>11974</v>
      </c>
      <c r="B92" s="53"/>
      <c r="C92" s="72"/>
      <c r="D92" s="76" t="s">
        <v>1784</v>
      </c>
      <c r="E92" s="56"/>
      <c r="F92" s="57">
        <v>1</v>
      </c>
      <c r="G92" s="57">
        <v>3.1</v>
      </c>
      <c r="H92" s="57"/>
      <c r="I92" s="57">
        <v>1.8</v>
      </c>
      <c r="J92" s="57">
        <f t="shared" si="13"/>
        <v>5.58</v>
      </c>
      <c r="K92" s="57"/>
      <c r="L92" s="57"/>
      <c r="M92" s="58"/>
      <c r="N92" s="59"/>
      <c r="O92" s="73"/>
    </row>
    <row r="93" spans="1:15" s="8" customFormat="1" x14ac:dyDescent="0.3">
      <c r="A93" s="52">
        <v>11999</v>
      </c>
      <c r="B93" s="53" t="s">
        <v>21</v>
      </c>
      <c r="C93" s="54" t="s">
        <v>1827</v>
      </c>
      <c r="D93" s="55" t="s">
        <v>74</v>
      </c>
      <c r="E93" s="63"/>
      <c r="F93" s="57"/>
      <c r="G93" s="57"/>
      <c r="H93" s="57"/>
      <c r="I93" s="57"/>
      <c r="J93" s="57"/>
      <c r="K93" s="57"/>
      <c r="L93" s="57"/>
      <c r="M93" s="66"/>
      <c r="N93" s="67"/>
      <c r="O93" s="67"/>
    </row>
    <row r="94" spans="1:15" s="8" customFormat="1" ht="129.6" collapsed="1" x14ac:dyDescent="0.3">
      <c r="A94" s="52">
        <v>12008</v>
      </c>
      <c r="B94" s="53" t="s">
        <v>21</v>
      </c>
      <c r="C94" s="72" t="s">
        <v>1836</v>
      </c>
      <c r="D94" s="75" t="s">
        <v>1837</v>
      </c>
      <c r="E94" s="63" t="s">
        <v>36</v>
      </c>
      <c r="F94" s="57"/>
      <c r="G94" s="57"/>
      <c r="H94" s="57"/>
      <c r="I94" s="57"/>
      <c r="J94" s="57"/>
      <c r="K94" s="57"/>
      <c r="L94" s="57">
        <f>SUM(J95:J100)</f>
        <v>174.648</v>
      </c>
      <c r="M94" s="58">
        <v>174.648</v>
      </c>
      <c r="N94" s="59"/>
      <c r="O94" s="73">
        <f>+ROUND(M94*N94,2)</f>
        <v>0</v>
      </c>
    </row>
    <row r="95" spans="1:15" s="8" customFormat="1" x14ac:dyDescent="0.3">
      <c r="A95" s="52">
        <v>12009</v>
      </c>
      <c r="B95" s="53"/>
      <c r="C95" s="72"/>
      <c r="D95" s="76" t="s">
        <v>1786</v>
      </c>
      <c r="E95" s="63"/>
      <c r="F95" s="57">
        <v>1</v>
      </c>
      <c r="G95" s="57">
        <v>55.62</v>
      </c>
      <c r="H95" s="57"/>
      <c r="I95" s="57"/>
      <c r="J95" s="57">
        <f t="shared" ref="J95:J100" si="14">PRODUCT(F95:I95)</f>
        <v>55.62</v>
      </c>
      <c r="K95" s="57"/>
      <c r="L95" s="57"/>
      <c r="M95" s="58"/>
      <c r="N95" s="59"/>
      <c r="O95" s="73"/>
    </row>
    <row r="96" spans="1:15" s="8" customFormat="1" x14ac:dyDescent="0.3">
      <c r="A96" s="52">
        <v>12010</v>
      </c>
      <c r="B96" s="53"/>
      <c r="C96" s="72"/>
      <c r="D96" s="76" t="s">
        <v>1769</v>
      </c>
      <c r="E96" s="63"/>
      <c r="F96" s="57">
        <v>1</v>
      </c>
      <c r="G96" s="57">
        <v>59.124000000000002</v>
      </c>
      <c r="H96" s="57"/>
      <c r="I96" s="57"/>
      <c r="J96" s="57">
        <f t="shared" si="14"/>
        <v>59.124000000000002</v>
      </c>
      <c r="K96" s="57"/>
      <c r="L96" s="57"/>
      <c r="M96" s="58"/>
      <c r="N96" s="59"/>
      <c r="O96" s="73"/>
    </row>
    <row r="97" spans="1:15" s="8" customFormat="1" x14ac:dyDescent="0.3">
      <c r="A97" s="52">
        <v>12011</v>
      </c>
      <c r="B97" s="53"/>
      <c r="C97" s="72"/>
      <c r="D97" s="76" t="s">
        <v>1784</v>
      </c>
      <c r="E97" s="63"/>
      <c r="F97" s="57">
        <v>1</v>
      </c>
      <c r="G97" s="57">
        <v>8.9990000000000006</v>
      </c>
      <c r="H97" s="57"/>
      <c r="I97" s="57"/>
      <c r="J97" s="57">
        <f t="shared" si="14"/>
        <v>8.9990000000000006</v>
      </c>
      <c r="K97" s="57"/>
      <c r="L97" s="57"/>
      <c r="M97" s="58"/>
      <c r="N97" s="59"/>
      <c r="O97" s="73"/>
    </row>
    <row r="98" spans="1:15" s="8" customFormat="1" x14ac:dyDescent="0.3">
      <c r="A98" s="52">
        <v>12012</v>
      </c>
      <c r="B98" s="53"/>
      <c r="C98" s="72"/>
      <c r="D98" s="76" t="s">
        <v>1785</v>
      </c>
      <c r="E98" s="63"/>
      <c r="F98" s="57">
        <v>1</v>
      </c>
      <c r="G98" s="57">
        <v>10.923999999999999</v>
      </c>
      <c r="H98" s="57"/>
      <c r="I98" s="57"/>
      <c r="J98" s="57">
        <f t="shared" si="14"/>
        <v>10.923999999999999</v>
      </c>
      <c r="K98" s="57"/>
      <c r="L98" s="57"/>
      <c r="M98" s="58"/>
      <c r="N98" s="59"/>
      <c r="O98" s="73"/>
    </row>
    <row r="99" spans="1:15" s="8" customFormat="1" x14ac:dyDescent="0.3">
      <c r="A99" s="52">
        <v>12013</v>
      </c>
      <c r="B99" s="53"/>
      <c r="C99" s="72"/>
      <c r="D99" s="76" t="s">
        <v>1807</v>
      </c>
      <c r="E99" s="63"/>
      <c r="F99" s="57">
        <v>1</v>
      </c>
      <c r="G99" s="57">
        <v>5.7</v>
      </c>
      <c r="H99" s="57"/>
      <c r="I99" s="57"/>
      <c r="J99" s="57">
        <f t="shared" si="14"/>
        <v>5.7</v>
      </c>
      <c r="K99" s="57"/>
      <c r="L99" s="57"/>
      <c r="M99" s="58"/>
      <c r="N99" s="59"/>
      <c r="O99" s="73"/>
    </row>
    <row r="100" spans="1:15" s="8" customFormat="1" x14ac:dyDescent="0.3">
      <c r="A100" s="52">
        <v>12014</v>
      </c>
      <c r="B100" s="53"/>
      <c r="C100" s="72"/>
      <c r="D100" s="74" t="s">
        <v>838</v>
      </c>
      <c r="E100" s="63"/>
      <c r="F100" s="57">
        <v>1</v>
      </c>
      <c r="G100" s="57">
        <v>34.280999999999999</v>
      </c>
      <c r="H100" s="57"/>
      <c r="I100" s="57"/>
      <c r="J100" s="57">
        <f t="shared" si="14"/>
        <v>34.280999999999999</v>
      </c>
      <c r="K100" s="57"/>
      <c r="L100" s="57"/>
      <c r="M100" s="58"/>
      <c r="N100" s="59"/>
      <c r="O100" s="73"/>
    </row>
    <row r="101" spans="1:15" s="8" customFormat="1" ht="129.6" x14ac:dyDescent="0.3">
      <c r="A101" s="52">
        <v>12015</v>
      </c>
      <c r="B101" s="53" t="s">
        <v>21</v>
      </c>
      <c r="C101" s="72" t="s">
        <v>1838</v>
      </c>
      <c r="D101" s="75" t="s">
        <v>159</v>
      </c>
      <c r="E101" s="63" t="s">
        <v>36</v>
      </c>
      <c r="F101" s="57"/>
      <c r="G101" s="57"/>
      <c r="H101" s="57"/>
      <c r="I101" s="57"/>
      <c r="J101" s="57"/>
      <c r="K101" s="57"/>
      <c r="L101" s="57">
        <f>SUM(J102:J104)</f>
        <v>60.738</v>
      </c>
      <c r="M101" s="58">
        <v>60.738</v>
      </c>
      <c r="N101" s="59"/>
      <c r="O101" s="73">
        <f>+ROUND(M101*N101,2)</f>
        <v>0</v>
      </c>
    </row>
    <row r="102" spans="1:15" s="8" customFormat="1" x14ac:dyDescent="0.3">
      <c r="A102" s="52">
        <v>12016</v>
      </c>
      <c r="B102" s="53" t="s">
        <v>21</v>
      </c>
      <c r="C102" s="72"/>
      <c r="D102" s="76" t="s">
        <v>1786</v>
      </c>
      <c r="E102" s="63"/>
      <c r="F102" s="57">
        <v>1</v>
      </c>
      <c r="G102" s="57">
        <v>26.053999999999998</v>
      </c>
      <c r="H102" s="57"/>
      <c r="I102" s="57"/>
      <c r="J102" s="57">
        <f>PRODUCT(F102:I102)</f>
        <v>26.053999999999998</v>
      </c>
      <c r="K102" s="57"/>
      <c r="L102" s="57"/>
      <c r="M102" s="58"/>
      <c r="N102" s="59"/>
      <c r="O102" s="73"/>
    </row>
    <row r="103" spans="1:15" s="8" customFormat="1" x14ac:dyDescent="0.3">
      <c r="A103" s="52">
        <v>12017</v>
      </c>
      <c r="B103" s="53" t="s">
        <v>21</v>
      </c>
      <c r="C103" s="72"/>
      <c r="D103" s="76" t="s">
        <v>1769</v>
      </c>
      <c r="E103" s="63"/>
      <c r="F103" s="57">
        <v>1</v>
      </c>
      <c r="G103" s="57">
        <v>31.533000000000001</v>
      </c>
      <c r="H103" s="57"/>
      <c r="I103" s="57"/>
      <c r="J103" s="57">
        <f>PRODUCT(F103:I103)</f>
        <v>31.533000000000001</v>
      </c>
      <c r="K103" s="57"/>
      <c r="L103" s="57"/>
      <c r="M103" s="58"/>
      <c r="N103" s="59"/>
      <c r="O103" s="73"/>
    </row>
    <row r="104" spans="1:15" s="8" customFormat="1" x14ac:dyDescent="0.3">
      <c r="A104" s="52">
        <v>12018</v>
      </c>
      <c r="B104" s="53" t="s">
        <v>21</v>
      </c>
      <c r="C104" s="72"/>
      <c r="D104" s="76" t="s">
        <v>1784</v>
      </c>
      <c r="E104" s="63"/>
      <c r="F104" s="57">
        <v>1</v>
      </c>
      <c r="G104" s="57">
        <v>3.1509999999999998</v>
      </c>
      <c r="H104" s="57"/>
      <c r="I104" s="57"/>
      <c r="J104" s="57">
        <f>PRODUCT(F104:I104)</f>
        <v>3.1509999999999998</v>
      </c>
      <c r="K104" s="57"/>
      <c r="L104" s="57"/>
      <c r="M104" s="58"/>
      <c r="N104" s="59"/>
      <c r="O104" s="73"/>
    </row>
    <row r="105" spans="1:15" s="8" customFormat="1" ht="115.2" collapsed="1" x14ac:dyDescent="0.3">
      <c r="A105" s="52">
        <v>12027</v>
      </c>
      <c r="B105" s="53" t="s">
        <v>21</v>
      </c>
      <c r="C105" s="72" t="s">
        <v>1840</v>
      </c>
      <c r="D105" s="75" t="s">
        <v>1023</v>
      </c>
      <c r="E105" s="63" t="s">
        <v>84</v>
      </c>
      <c r="F105" s="57"/>
      <c r="G105" s="57"/>
      <c r="H105" s="57"/>
      <c r="I105" s="57"/>
      <c r="J105" s="57"/>
      <c r="K105" s="57"/>
      <c r="L105" s="57">
        <f>SUM(K106:K108)</f>
        <v>170.67599999999999</v>
      </c>
      <c r="M105" s="58">
        <v>170.67599999999999</v>
      </c>
      <c r="N105" s="59"/>
      <c r="O105" s="73">
        <f>+ROUND(M105*N105,2)</f>
        <v>0</v>
      </c>
    </row>
    <row r="106" spans="1:15" s="8" customFormat="1" x14ac:dyDescent="0.3">
      <c r="A106" s="52">
        <v>12028</v>
      </c>
      <c r="B106" s="53"/>
      <c r="C106" s="72"/>
      <c r="D106" s="76" t="s">
        <v>1756</v>
      </c>
      <c r="E106" s="56"/>
      <c r="F106" s="57">
        <v>2</v>
      </c>
      <c r="G106" s="57">
        <v>14.018000000000001</v>
      </c>
      <c r="H106" s="57"/>
      <c r="I106" s="57"/>
      <c r="J106" s="57">
        <f t="shared" ref="J106:J108" si="15">PRODUCT(F106:I106)</f>
        <v>28.036000000000001</v>
      </c>
      <c r="K106" s="57">
        <f>+J106</f>
        <v>28.036000000000001</v>
      </c>
      <c r="L106" s="57"/>
      <c r="M106" s="58"/>
      <c r="N106" s="59"/>
      <c r="O106" s="73"/>
    </row>
    <row r="107" spans="1:15" s="8" customFormat="1" x14ac:dyDescent="0.3">
      <c r="A107" s="52">
        <v>12029</v>
      </c>
      <c r="B107" s="53"/>
      <c r="C107" s="72"/>
      <c r="D107" s="76" t="s">
        <v>1789</v>
      </c>
      <c r="E107" s="56"/>
      <c r="F107" s="57">
        <v>1</v>
      </c>
      <c r="G107" s="57">
        <v>71.012</v>
      </c>
      <c r="H107" s="57"/>
      <c r="I107" s="57"/>
      <c r="J107" s="57">
        <f t="shared" si="15"/>
        <v>71.012</v>
      </c>
      <c r="K107" s="57">
        <f>+J107</f>
        <v>71.012</v>
      </c>
      <c r="L107" s="57"/>
      <c r="M107" s="58"/>
      <c r="N107" s="59"/>
      <c r="O107" s="73"/>
    </row>
    <row r="108" spans="1:15" s="8" customFormat="1" x14ac:dyDescent="0.3">
      <c r="A108" s="52">
        <v>12030</v>
      </c>
      <c r="B108" s="53"/>
      <c r="C108" s="72"/>
      <c r="D108" s="76" t="s">
        <v>1790</v>
      </c>
      <c r="E108" s="56"/>
      <c r="F108" s="57">
        <v>1</v>
      </c>
      <c r="G108" s="57">
        <v>71.628</v>
      </c>
      <c r="H108" s="57"/>
      <c r="I108" s="57"/>
      <c r="J108" s="57">
        <f t="shared" si="15"/>
        <v>71.628</v>
      </c>
      <c r="K108" s="57">
        <f>+J108</f>
        <v>71.628</v>
      </c>
      <c r="L108" s="57"/>
      <c r="M108" s="58"/>
      <c r="N108" s="59"/>
      <c r="O108" s="73"/>
    </row>
    <row r="109" spans="1:15" s="8" customFormat="1" ht="120.75" customHeight="1" x14ac:dyDescent="0.3">
      <c r="A109" s="52">
        <v>12031</v>
      </c>
      <c r="B109" s="53" t="s">
        <v>21</v>
      </c>
      <c r="C109" s="72" t="s">
        <v>1841</v>
      </c>
      <c r="D109" s="75" t="s">
        <v>406</v>
      </c>
      <c r="E109" s="63" t="s">
        <v>84</v>
      </c>
      <c r="F109" s="57"/>
      <c r="G109" s="57"/>
      <c r="H109" s="57"/>
      <c r="I109" s="57"/>
      <c r="J109" s="57"/>
      <c r="K109" s="57"/>
      <c r="L109" s="57">
        <f>SUM(K110:K111)</f>
        <v>107.855</v>
      </c>
      <c r="M109" s="58">
        <v>107.855</v>
      </c>
      <c r="N109" s="59"/>
      <c r="O109" s="73">
        <f>+ROUND(M109*N109,2)</f>
        <v>0</v>
      </c>
    </row>
    <row r="110" spans="1:15" s="8" customFormat="1" ht="15" customHeight="1" x14ac:dyDescent="0.3">
      <c r="A110" s="52">
        <v>12032</v>
      </c>
      <c r="B110" s="53"/>
      <c r="C110" s="72"/>
      <c r="D110" s="76" t="s">
        <v>1842</v>
      </c>
      <c r="E110" s="63"/>
      <c r="F110" s="57">
        <v>1</v>
      </c>
      <c r="G110" s="57">
        <v>12.598000000000001</v>
      </c>
      <c r="H110" s="57"/>
      <c r="I110" s="57"/>
      <c r="J110" s="57"/>
      <c r="K110" s="57">
        <f>PRODUCT(F110:I110)</f>
        <v>12.598000000000001</v>
      </c>
      <c r="L110" s="57"/>
      <c r="M110" s="58"/>
      <c r="N110" s="59"/>
      <c r="O110" s="73"/>
    </row>
    <row r="111" spans="1:15" s="8" customFormat="1" ht="15" customHeight="1" x14ac:dyDescent="0.3">
      <c r="A111" s="52">
        <v>12033</v>
      </c>
      <c r="B111" s="53"/>
      <c r="C111" s="72"/>
      <c r="D111" s="74" t="s">
        <v>1821</v>
      </c>
      <c r="E111" s="63"/>
      <c r="F111" s="57">
        <v>1</v>
      </c>
      <c r="G111" s="57">
        <v>95.257000000000005</v>
      </c>
      <c r="H111" s="57"/>
      <c r="I111" s="57"/>
      <c r="J111" s="57"/>
      <c r="K111" s="57">
        <f>PRODUCT(F111:I111)</f>
        <v>95.257000000000005</v>
      </c>
      <c r="L111" s="57"/>
      <c r="M111" s="58"/>
      <c r="N111" s="59"/>
      <c r="O111" s="73"/>
    </row>
    <row r="112" spans="1:15" s="8" customFormat="1" ht="115.2" x14ac:dyDescent="0.3">
      <c r="A112" s="52">
        <v>12034</v>
      </c>
      <c r="B112" s="53"/>
      <c r="C112" s="72"/>
      <c r="D112" s="75" t="s">
        <v>690</v>
      </c>
      <c r="E112" s="63" t="s">
        <v>84</v>
      </c>
      <c r="F112" s="57"/>
      <c r="G112" s="57"/>
      <c r="H112" s="57"/>
      <c r="I112" s="57"/>
      <c r="J112" s="57"/>
      <c r="K112" s="57"/>
      <c r="L112" s="57">
        <f>K113</f>
        <v>128.785</v>
      </c>
      <c r="M112" s="58">
        <v>128.785</v>
      </c>
      <c r="N112" s="59"/>
      <c r="O112" s="73">
        <f>+ROUND(M112*N112,2)</f>
        <v>0</v>
      </c>
    </row>
    <row r="113" spans="1:15" s="8" customFormat="1" ht="15" customHeight="1" x14ac:dyDescent="0.3">
      <c r="A113" s="52">
        <v>12035</v>
      </c>
      <c r="B113" s="53"/>
      <c r="C113" s="72"/>
      <c r="D113" s="74" t="s">
        <v>1843</v>
      </c>
      <c r="E113" s="63"/>
      <c r="F113" s="57">
        <v>1</v>
      </c>
      <c r="G113" s="57">
        <v>128.785</v>
      </c>
      <c r="H113" s="57"/>
      <c r="I113" s="57"/>
      <c r="J113" s="57"/>
      <c r="K113" s="57">
        <f>PRODUCT(F113:I113)</f>
        <v>128.785</v>
      </c>
      <c r="L113" s="57"/>
      <c r="M113" s="58"/>
      <c r="N113" s="59"/>
      <c r="O113" s="73"/>
    </row>
  </sheetData>
  <mergeCells count="3">
    <mergeCell ref="B2:C2"/>
    <mergeCell ref="N4:O4"/>
    <mergeCell ref="G5:K5"/>
  </mergeCells>
  <dataValidations count="1">
    <dataValidation type="custom" operator="equal" allowBlank="1" showInputMessage="1" showErrorMessage="1" sqref="F4:L4" xr:uid="{EF8AEAA9-07ED-4EBB-91F7-4023BE058381}">
      <formula1>"witdh='40'"</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14F00-5E71-4D27-840F-188A869D4BF1}">
  <dimension ref="A1:Q303"/>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SUM(J1058:J1060)</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SUM(O7:O3163)+O3168+O3169</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SUM(O9:O1255)</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9021</v>
      </c>
      <c r="B13" s="53" t="s">
        <v>21</v>
      </c>
      <c r="C13" s="54" t="s">
        <v>69</v>
      </c>
      <c r="D13" s="55" t="s">
        <v>70</v>
      </c>
      <c r="E13" s="63"/>
      <c r="F13" s="57"/>
      <c r="G13" s="57"/>
      <c r="H13" s="57"/>
      <c r="I13" s="57"/>
      <c r="J13" s="57"/>
      <c r="K13" s="57"/>
      <c r="L13" s="57"/>
      <c r="M13" s="66"/>
      <c r="N13" s="67"/>
      <c r="O13" s="67"/>
    </row>
    <row r="14" spans="1:15" s="8" customFormat="1" ht="158.4" collapsed="1" x14ac:dyDescent="0.3">
      <c r="A14" s="52">
        <v>9022</v>
      </c>
      <c r="B14" s="53" t="s">
        <v>21</v>
      </c>
      <c r="C14" s="72" t="s">
        <v>71</v>
      </c>
      <c r="D14" s="75" t="s">
        <v>72</v>
      </c>
      <c r="E14" s="63" t="s">
        <v>36</v>
      </c>
      <c r="F14" s="57"/>
      <c r="G14" s="57"/>
      <c r="H14" s="57"/>
      <c r="I14" s="57"/>
      <c r="J14" s="57"/>
      <c r="K14" s="57"/>
      <c r="L14" s="57">
        <f>SUM(J15:J18)</f>
        <v>24.420999999999999</v>
      </c>
      <c r="M14" s="58">
        <v>24.420999999999999</v>
      </c>
      <c r="N14" s="59"/>
      <c r="O14" s="73">
        <f>+ROUND(M14*N14,2)</f>
        <v>0</v>
      </c>
    </row>
    <row r="15" spans="1:15" s="8" customFormat="1" x14ac:dyDescent="0.3">
      <c r="A15" s="52">
        <v>9023</v>
      </c>
      <c r="B15" s="53"/>
      <c r="C15" s="54"/>
      <c r="D15" s="74" t="s">
        <v>47</v>
      </c>
      <c r="E15" s="63"/>
      <c r="F15" s="57">
        <v>1</v>
      </c>
      <c r="G15" s="57">
        <v>2.2000000000000002</v>
      </c>
      <c r="H15" s="57"/>
      <c r="I15" s="57"/>
      <c r="J15" s="57">
        <f t="shared" ref="J15:J18" si="0">PRODUCT(F15:I15)</f>
        <v>2.2000000000000002</v>
      </c>
      <c r="K15" s="57"/>
      <c r="L15" s="57"/>
      <c r="M15" s="66"/>
      <c r="N15" s="67"/>
      <c r="O15" s="67"/>
    </row>
    <row r="16" spans="1:15" s="8" customFormat="1" x14ac:dyDescent="0.3">
      <c r="A16" s="52">
        <v>9024</v>
      </c>
      <c r="B16" s="53"/>
      <c r="C16" s="54"/>
      <c r="D16" s="74" t="s">
        <v>40</v>
      </c>
      <c r="E16" s="63"/>
      <c r="F16" s="57">
        <v>1</v>
      </c>
      <c r="G16" s="57">
        <v>5.9329999999999998</v>
      </c>
      <c r="H16" s="57"/>
      <c r="I16" s="57"/>
      <c r="J16" s="57">
        <f t="shared" si="0"/>
        <v>5.9329999999999998</v>
      </c>
      <c r="K16" s="57"/>
      <c r="L16" s="57"/>
      <c r="M16" s="66"/>
      <c r="N16" s="67"/>
      <c r="O16" s="67"/>
    </row>
    <row r="17" spans="1:15" s="8" customFormat="1" x14ac:dyDescent="0.3">
      <c r="A17" s="52">
        <v>9025</v>
      </c>
      <c r="B17" s="53"/>
      <c r="C17" s="54"/>
      <c r="D17" s="74" t="s">
        <v>39</v>
      </c>
      <c r="E17" s="63"/>
      <c r="F17" s="57">
        <v>1</v>
      </c>
      <c r="G17" s="57">
        <v>7.3680000000000003</v>
      </c>
      <c r="H17" s="57"/>
      <c r="I17" s="57"/>
      <c r="J17" s="57">
        <f t="shared" si="0"/>
        <v>7.3680000000000003</v>
      </c>
      <c r="K17" s="57"/>
      <c r="L17" s="57"/>
      <c r="M17" s="66"/>
      <c r="N17" s="67"/>
      <c r="O17" s="67"/>
    </row>
    <row r="18" spans="1:15" s="8" customFormat="1" x14ac:dyDescent="0.3">
      <c r="A18" s="52">
        <v>9026</v>
      </c>
      <c r="B18" s="53"/>
      <c r="C18" s="54"/>
      <c r="D18" s="74" t="s">
        <v>37</v>
      </c>
      <c r="E18" s="63"/>
      <c r="F18" s="57">
        <v>1</v>
      </c>
      <c r="G18" s="57">
        <v>8.92</v>
      </c>
      <c r="H18" s="57"/>
      <c r="I18" s="57"/>
      <c r="J18" s="57">
        <f t="shared" si="0"/>
        <v>8.92</v>
      </c>
      <c r="K18" s="57"/>
      <c r="L18" s="57"/>
      <c r="M18" s="66"/>
      <c r="N18" s="67"/>
      <c r="O18" s="67"/>
    </row>
    <row r="19" spans="1:15" s="8" customFormat="1" x14ac:dyDescent="0.3">
      <c r="A19" s="52">
        <v>9061</v>
      </c>
      <c r="B19" s="53" t="s">
        <v>21</v>
      </c>
      <c r="C19" s="54" t="s">
        <v>94</v>
      </c>
      <c r="D19" s="71" t="s">
        <v>95</v>
      </c>
      <c r="E19" s="63"/>
      <c r="F19" s="57"/>
      <c r="G19" s="57"/>
      <c r="H19" s="57"/>
      <c r="I19" s="57"/>
      <c r="J19" s="57"/>
      <c r="K19" s="57"/>
      <c r="L19" s="57"/>
      <c r="M19" s="66"/>
      <c r="N19" s="67"/>
      <c r="O19" s="67"/>
    </row>
    <row r="20" spans="1:15" s="8" customFormat="1" x14ac:dyDescent="0.3">
      <c r="A20" s="52">
        <v>9072</v>
      </c>
      <c r="B20" s="53" t="s">
        <v>21</v>
      </c>
      <c r="C20" s="54" t="s">
        <v>102</v>
      </c>
      <c r="D20" s="55" t="s">
        <v>55</v>
      </c>
      <c r="E20" s="63"/>
      <c r="F20" s="57"/>
      <c r="G20" s="57"/>
      <c r="H20" s="57"/>
      <c r="I20" s="57"/>
      <c r="J20" s="57"/>
      <c r="K20" s="57"/>
      <c r="L20" s="57"/>
      <c r="M20" s="66"/>
      <c r="N20" s="67"/>
      <c r="O20" s="67"/>
    </row>
    <row r="21" spans="1:15" s="8" customFormat="1" x14ac:dyDescent="0.3">
      <c r="A21" s="52">
        <v>9087</v>
      </c>
      <c r="B21" s="53" t="s">
        <v>21</v>
      </c>
      <c r="C21" s="54" t="s">
        <v>109</v>
      </c>
      <c r="D21" s="55" t="s">
        <v>70</v>
      </c>
      <c r="E21" s="63"/>
      <c r="F21" s="57"/>
      <c r="G21" s="57"/>
      <c r="H21" s="57"/>
      <c r="I21" s="57"/>
      <c r="J21" s="57"/>
      <c r="K21" s="57"/>
      <c r="L21" s="57"/>
      <c r="M21" s="66"/>
      <c r="N21" s="67"/>
      <c r="O21" s="67"/>
    </row>
    <row r="22" spans="1:15" s="8" customFormat="1" ht="158.4" collapsed="1" x14ac:dyDescent="0.3">
      <c r="A22" s="52">
        <v>9088</v>
      </c>
      <c r="B22" s="53" t="s">
        <v>21</v>
      </c>
      <c r="C22" s="72" t="s">
        <v>110</v>
      </c>
      <c r="D22" s="75" t="s">
        <v>72</v>
      </c>
      <c r="E22" s="63" t="s">
        <v>36</v>
      </c>
      <c r="F22" s="57"/>
      <c r="G22" s="57"/>
      <c r="H22" s="57"/>
      <c r="I22" s="57"/>
      <c r="J22" s="57"/>
      <c r="K22" s="57"/>
      <c r="L22" s="57">
        <f>SUM(J23)</f>
        <v>1.915</v>
      </c>
      <c r="M22" s="58">
        <v>1.915</v>
      </c>
      <c r="N22" s="59"/>
      <c r="O22" s="73">
        <f>+ROUND(M22*N22,2)</f>
        <v>0</v>
      </c>
    </row>
    <row r="23" spans="1:15" s="8" customFormat="1" x14ac:dyDescent="0.3">
      <c r="A23" s="52">
        <v>9089</v>
      </c>
      <c r="B23" s="53"/>
      <c r="C23" s="54"/>
      <c r="D23" s="74" t="s">
        <v>98</v>
      </c>
      <c r="E23" s="63"/>
      <c r="F23" s="57">
        <v>1</v>
      </c>
      <c r="G23" s="57">
        <v>1.915</v>
      </c>
      <c r="H23" s="57"/>
      <c r="I23" s="57"/>
      <c r="J23" s="57">
        <f t="shared" ref="J23" si="1">PRODUCT(F23:I23)</f>
        <v>1.915</v>
      </c>
      <c r="K23" s="57"/>
      <c r="L23" s="57"/>
      <c r="M23" s="66"/>
      <c r="N23" s="67"/>
      <c r="O23" s="67"/>
    </row>
    <row r="24" spans="1:15" s="8" customFormat="1" x14ac:dyDescent="0.3">
      <c r="A24" s="52">
        <v>9102</v>
      </c>
      <c r="B24" s="53" t="s">
        <v>21</v>
      </c>
      <c r="C24" s="54" t="s">
        <v>121</v>
      </c>
      <c r="D24" s="71" t="s">
        <v>122</v>
      </c>
      <c r="E24" s="63"/>
      <c r="F24" s="57"/>
      <c r="G24" s="57"/>
      <c r="H24" s="57"/>
      <c r="I24" s="57"/>
      <c r="J24" s="57"/>
      <c r="K24" s="57"/>
      <c r="L24" s="57"/>
      <c r="M24" s="66"/>
      <c r="N24" s="67"/>
      <c r="O24" s="67"/>
    </row>
    <row r="25" spans="1:15" s="8" customFormat="1" x14ac:dyDescent="0.3">
      <c r="A25" s="52">
        <v>9132</v>
      </c>
      <c r="B25" s="53" t="s">
        <v>21</v>
      </c>
      <c r="C25" s="54" t="s">
        <v>139</v>
      </c>
      <c r="D25" s="55" t="s">
        <v>55</v>
      </c>
      <c r="E25" s="63"/>
      <c r="F25" s="57"/>
      <c r="G25" s="57"/>
      <c r="H25" s="57"/>
      <c r="I25" s="57"/>
      <c r="J25" s="57"/>
      <c r="K25" s="57"/>
      <c r="L25" s="57"/>
      <c r="M25" s="66"/>
      <c r="N25" s="67"/>
      <c r="O25" s="67"/>
    </row>
    <row r="26" spans="1:15" s="8" customFormat="1" x14ac:dyDescent="0.3">
      <c r="A26" s="52">
        <v>9162</v>
      </c>
      <c r="B26" s="53" t="s">
        <v>21</v>
      </c>
      <c r="C26" s="54" t="s">
        <v>152</v>
      </c>
      <c r="D26" s="55" t="s">
        <v>70</v>
      </c>
      <c r="E26" s="63"/>
      <c r="F26" s="57"/>
      <c r="G26" s="57"/>
      <c r="H26" s="57"/>
      <c r="I26" s="57"/>
      <c r="J26" s="57"/>
      <c r="K26" s="57"/>
      <c r="L26" s="57"/>
      <c r="M26" s="66"/>
      <c r="N26" s="67"/>
      <c r="O26" s="67"/>
    </row>
    <row r="27" spans="1:15" s="8" customFormat="1" ht="158.4" collapsed="1" x14ac:dyDescent="0.3">
      <c r="A27" s="52">
        <v>9163</v>
      </c>
      <c r="B27" s="53" t="s">
        <v>21</v>
      </c>
      <c r="C27" s="72" t="s">
        <v>153</v>
      </c>
      <c r="D27" s="75" t="s">
        <v>72</v>
      </c>
      <c r="E27" s="63" t="s">
        <v>36</v>
      </c>
      <c r="F27" s="57"/>
      <c r="G27" s="57"/>
      <c r="H27" s="57"/>
      <c r="I27" s="57"/>
      <c r="J27" s="57"/>
      <c r="K27" s="57"/>
      <c r="L27" s="57">
        <f>SUM(J28:J34)</f>
        <v>175.59399999999999</v>
      </c>
      <c r="M27" s="58">
        <v>148.29</v>
      </c>
      <c r="N27" s="59"/>
      <c r="O27" s="73">
        <f>+ROUND(M27*N27,2)</f>
        <v>0</v>
      </c>
    </row>
    <row r="28" spans="1:15" s="8" customFormat="1" x14ac:dyDescent="0.3">
      <c r="A28" s="52">
        <v>9164</v>
      </c>
      <c r="B28" s="53"/>
      <c r="C28" s="72"/>
      <c r="D28" s="74" t="s">
        <v>127</v>
      </c>
      <c r="E28" s="63"/>
      <c r="F28" s="57">
        <v>1</v>
      </c>
      <c r="G28" s="57">
        <v>15.313000000000001</v>
      </c>
      <c r="H28" s="57"/>
      <c r="I28" s="57"/>
      <c r="J28" s="57">
        <f t="shared" ref="J28:J34" si="2">PRODUCT(F28:I28)</f>
        <v>15.313000000000001</v>
      </c>
      <c r="K28" s="57"/>
      <c r="L28" s="57"/>
      <c r="M28" s="58"/>
      <c r="N28" s="59"/>
      <c r="O28" s="73"/>
    </row>
    <row r="29" spans="1:15" s="8" customFormat="1" x14ac:dyDescent="0.3">
      <c r="A29" s="52">
        <v>9165</v>
      </c>
      <c r="B29" s="53"/>
      <c r="C29" s="72"/>
      <c r="D29" s="74" t="s">
        <v>128</v>
      </c>
      <c r="E29" s="63"/>
      <c r="F29" s="57">
        <v>1</v>
      </c>
      <c r="G29" s="57">
        <f>13.441+4.9</f>
        <v>18.341000000000001</v>
      </c>
      <c r="H29" s="57"/>
      <c r="I29" s="57"/>
      <c r="J29" s="57">
        <f t="shared" si="2"/>
        <v>18.341000000000001</v>
      </c>
      <c r="K29" s="57"/>
      <c r="L29" s="57"/>
      <c r="M29" s="58"/>
      <c r="N29" s="59"/>
      <c r="O29" s="73"/>
    </row>
    <row r="30" spans="1:15" s="8" customFormat="1" x14ac:dyDescent="0.3">
      <c r="A30" s="52">
        <v>9166</v>
      </c>
      <c r="B30" s="53"/>
      <c r="C30" s="72"/>
      <c r="D30" s="74" t="s">
        <v>129</v>
      </c>
      <c r="E30" s="63"/>
      <c r="F30" s="57">
        <v>1</v>
      </c>
      <c r="G30" s="57">
        <v>36.372999999999998</v>
      </c>
      <c r="H30" s="57"/>
      <c r="I30" s="57"/>
      <c r="J30" s="57">
        <f t="shared" si="2"/>
        <v>36.372999999999998</v>
      </c>
      <c r="K30" s="57"/>
      <c r="L30" s="57"/>
      <c r="M30" s="58"/>
      <c r="N30" s="59"/>
      <c r="O30" s="73"/>
    </row>
    <row r="31" spans="1:15" s="8" customFormat="1" x14ac:dyDescent="0.3">
      <c r="A31" s="52">
        <v>9167</v>
      </c>
      <c r="B31" s="53"/>
      <c r="C31" s="72"/>
      <c r="D31" s="74" t="s">
        <v>130</v>
      </c>
      <c r="E31" s="63"/>
      <c r="F31" s="57">
        <v>1</v>
      </c>
      <c r="G31" s="57">
        <v>36.377000000000002</v>
      </c>
      <c r="H31" s="57"/>
      <c r="I31" s="57"/>
      <c r="J31" s="57">
        <f t="shared" si="2"/>
        <v>36.377000000000002</v>
      </c>
      <c r="K31" s="57"/>
      <c r="L31" s="57"/>
      <c r="M31" s="58"/>
      <c r="N31" s="59"/>
      <c r="O31" s="73"/>
    </row>
    <row r="32" spans="1:15" s="8" customFormat="1" x14ac:dyDescent="0.3">
      <c r="A32" s="52">
        <v>9168</v>
      </c>
      <c r="B32" s="53"/>
      <c r="C32" s="72"/>
      <c r="D32" s="74" t="s">
        <v>131</v>
      </c>
      <c r="E32" s="63"/>
      <c r="F32" s="57">
        <v>1</v>
      </c>
      <c r="G32" s="57">
        <v>41.886000000000003</v>
      </c>
      <c r="H32" s="57"/>
      <c r="I32" s="57"/>
      <c r="J32" s="57">
        <f t="shared" si="2"/>
        <v>41.886000000000003</v>
      </c>
      <c r="K32" s="57"/>
      <c r="L32" s="57"/>
      <c r="M32" s="58"/>
      <c r="N32" s="59"/>
      <c r="O32" s="73"/>
    </row>
    <row r="33" spans="1:15" s="8" customFormat="1" x14ac:dyDescent="0.3">
      <c r="A33" s="52">
        <v>9169</v>
      </c>
      <c r="B33" s="53"/>
      <c r="C33" s="72"/>
      <c r="D33" s="74" t="s">
        <v>132</v>
      </c>
      <c r="E33" s="63"/>
      <c r="F33" s="57">
        <v>1</v>
      </c>
      <c r="G33" s="57">
        <v>8.7970000000000006</v>
      </c>
      <c r="H33" s="57"/>
      <c r="I33" s="57"/>
      <c r="J33" s="57">
        <f t="shared" si="2"/>
        <v>8.7970000000000006</v>
      </c>
      <c r="K33" s="57"/>
      <c r="L33" s="57"/>
      <c r="M33" s="58"/>
      <c r="N33" s="59"/>
      <c r="O33" s="73"/>
    </row>
    <row r="34" spans="1:15" s="8" customFormat="1" x14ac:dyDescent="0.3">
      <c r="A34" s="52">
        <v>9170</v>
      </c>
      <c r="B34" s="53"/>
      <c r="C34" s="72"/>
      <c r="D34" s="74" t="s">
        <v>133</v>
      </c>
      <c r="E34" s="63"/>
      <c r="F34" s="57">
        <v>1</v>
      </c>
      <c r="G34" s="57">
        <v>18.507000000000001</v>
      </c>
      <c r="H34" s="57"/>
      <c r="I34" s="57"/>
      <c r="J34" s="57">
        <f t="shared" si="2"/>
        <v>18.507000000000001</v>
      </c>
      <c r="K34" s="57"/>
      <c r="L34" s="57"/>
      <c r="M34" s="58"/>
      <c r="N34" s="59"/>
      <c r="O34" s="73"/>
    </row>
    <row r="35" spans="1:15" s="8" customFormat="1" ht="15.6" x14ac:dyDescent="0.3">
      <c r="A35" s="52">
        <v>9272</v>
      </c>
      <c r="B35" s="53" t="s">
        <v>21</v>
      </c>
      <c r="C35" s="54" t="s">
        <v>230</v>
      </c>
      <c r="D35" s="80" t="s">
        <v>231</v>
      </c>
      <c r="E35" s="69"/>
      <c r="F35" s="70"/>
      <c r="G35" s="70"/>
      <c r="H35" s="70"/>
      <c r="I35" s="70"/>
      <c r="J35" s="70"/>
      <c r="K35" s="70"/>
      <c r="L35" s="70"/>
      <c r="M35" s="66"/>
      <c r="N35" s="67"/>
      <c r="O35" s="67"/>
    </row>
    <row r="36" spans="1:15" s="8" customFormat="1" x14ac:dyDescent="0.3">
      <c r="A36" s="52">
        <v>9303</v>
      </c>
      <c r="B36" s="53" t="s">
        <v>21</v>
      </c>
      <c r="C36" s="54" t="s">
        <v>278</v>
      </c>
      <c r="D36" s="55" t="s">
        <v>55</v>
      </c>
      <c r="E36" s="63"/>
      <c r="F36" s="57"/>
      <c r="G36" s="57"/>
      <c r="H36" s="57"/>
      <c r="I36" s="57"/>
      <c r="J36" s="57"/>
      <c r="K36" s="57"/>
      <c r="L36" s="57"/>
      <c r="M36" s="66"/>
      <c r="N36" s="67"/>
      <c r="O36" s="67"/>
    </row>
    <row r="37" spans="1:15" s="8" customFormat="1" x14ac:dyDescent="0.3">
      <c r="A37" s="52">
        <v>9410</v>
      </c>
      <c r="B37" s="53" t="s">
        <v>21</v>
      </c>
      <c r="C37" s="54" t="s">
        <v>346</v>
      </c>
      <c r="D37" s="55" t="s">
        <v>70</v>
      </c>
      <c r="E37" s="63"/>
      <c r="F37" s="57"/>
      <c r="G37" s="57"/>
      <c r="H37" s="57"/>
      <c r="I37" s="57"/>
      <c r="J37" s="57"/>
      <c r="K37" s="57"/>
      <c r="L37" s="57"/>
      <c r="M37" s="66"/>
      <c r="N37" s="67"/>
      <c r="O37" s="67"/>
    </row>
    <row r="38" spans="1:15" s="8" customFormat="1" ht="86.4" collapsed="1" x14ac:dyDescent="0.3">
      <c r="A38" s="52">
        <v>9411</v>
      </c>
      <c r="B38" s="53" t="s">
        <v>21</v>
      </c>
      <c r="C38" s="72" t="s">
        <v>347</v>
      </c>
      <c r="D38" s="75" t="s">
        <v>155</v>
      </c>
      <c r="E38" s="63" t="s">
        <v>36</v>
      </c>
      <c r="F38" s="57"/>
      <c r="G38" s="57"/>
      <c r="H38" s="57"/>
      <c r="I38" s="57"/>
      <c r="J38" s="57"/>
      <c r="K38" s="57"/>
      <c r="L38" s="57">
        <f>SUM(K39:K48)</f>
        <v>1225.9435000000001</v>
      </c>
      <c r="M38" s="58">
        <v>1225.9435000000001</v>
      </c>
      <c r="N38" s="59"/>
      <c r="O38" s="73">
        <f>+ROUND(M38*N38,2)</f>
        <v>0</v>
      </c>
    </row>
    <row r="39" spans="1:15" s="8" customFormat="1" x14ac:dyDescent="0.3">
      <c r="A39" s="52">
        <v>9412</v>
      </c>
      <c r="B39" s="53" t="s">
        <v>21</v>
      </c>
      <c r="C39" s="72"/>
      <c r="D39" s="76" t="s">
        <v>293</v>
      </c>
      <c r="E39" s="56"/>
      <c r="F39" s="57">
        <v>1</v>
      </c>
      <c r="G39" s="57">
        <v>403.42200000000003</v>
      </c>
      <c r="H39" s="57"/>
      <c r="I39" s="57"/>
      <c r="J39" s="57">
        <f t="shared" ref="J39:J54" si="3">PRODUCT(F39:I39)</f>
        <v>403.42200000000003</v>
      </c>
      <c r="K39" s="57">
        <f>+J39+J40</f>
        <v>586.94550000000004</v>
      </c>
      <c r="L39" s="57"/>
      <c r="M39" s="58"/>
      <c r="N39" s="59"/>
      <c r="O39" s="73"/>
    </row>
    <row r="40" spans="1:15" s="8" customFormat="1" x14ac:dyDescent="0.3">
      <c r="A40" s="52">
        <v>9413</v>
      </c>
      <c r="B40" s="53" t="s">
        <v>21</v>
      </c>
      <c r="C40" s="72"/>
      <c r="D40" s="76"/>
      <c r="E40" s="56"/>
      <c r="F40" s="57">
        <v>1</v>
      </c>
      <c r="G40" s="57">
        <v>122.349</v>
      </c>
      <c r="H40" s="57"/>
      <c r="I40" s="57">
        <v>1.5</v>
      </c>
      <c r="J40" s="57">
        <f t="shared" si="3"/>
        <v>183.52350000000001</v>
      </c>
      <c r="K40" s="57"/>
      <c r="L40" s="57"/>
      <c r="M40" s="58"/>
      <c r="N40" s="59"/>
      <c r="O40" s="73"/>
    </row>
    <row r="41" spans="1:15" s="8" customFormat="1" x14ac:dyDescent="0.3">
      <c r="A41" s="52">
        <v>9414</v>
      </c>
      <c r="B41" s="53" t="s">
        <v>21</v>
      </c>
      <c r="C41" s="72"/>
      <c r="D41" s="76" t="s">
        <v>348</v>
      </c>
      <c r="E41" s="56"/>
      <c r="F41" s="57">
        <v>1</v>
      </c>
      <c r="G41" s="57">
        <v>29.042000000000002</v>
      </c>
      <c r="H41" s="57"/>
      <c r="I41" s="57"/>
      <c r="J41" s="57">
        <f t="shared" si="3"/>
        <v>29.042000000000002</v>
      </c>
      <c r="K41" s="57">
        <f>+J41+J42</f>
        <v>66.206000000000003</v>
      </c>
      <c r="L41" s="57"/>
      <c r="M41" s="58"/>
      <c r="N41" s="59"/>
      <c r="O41" s="73"/>
    </row>
    <row r="42" spans="1:15" s="8" customFormat="1" x14ac:dyDescent="0.3">
      <c r="A42" s="52">
        <v>9415</v>
      </c>
      <c r="B42" s="53" t="s">
        <v>21</v>
      </c>
      <c r="C42" s="72"/>
      <c r="D42" s="76"/>
      <c r="E42" s="56"/>
      <c r="F42" s="57">
        <v>1</v>
      </c>
      <c r="G42" s="57">
        <v>24.776</v>
      </c>
      <c r="H42" s="57"/>
      <c r="I42" s="57">
        <v>1.5</v>
      </c>
      <c r="J42" s="57">
        <f t="shared" si="3"/>
        <v>37.164000000000001</v>
      </c>
      <c r="K42" s="57"/>
      <c r="L42" s="57"/>
      <c r="M42" s="58"/>
      <c r="N42" s="59"/>
      <c r="O42" s="73"/>
    </row>
    <row r="43" spans="1:15" s="8" customFormat="1" x14ac:dyDescent="0.3">
      <c r="A43" s="52">
        <v>9416</v>
      </c>
      <c r="B43" s="53" t="s">
        <v>21</v>
      </c>
      <c r="C43" s="72"/>
      <c r="D43" s="76" t="s">
        <v>349</v>
      </c>
      <c r="E43" s="56"/>
      <c r="F43" s="57">
        <v>1</v>
      </c>
      <c r="G43" s="57">
        <v>113.078</v>
      </c>
      <c r="H43" s="57"/>
      <c r="I43" s="57"/>
      <c r="J43" s="57">
        <f t="shared" si="3"/>
        <v>113.078</v>
      </c>
      <c r="K43" s="57">
        <f>+J43+J44</f>
        <v>208.80799999999999</v>
      </c>
      <c r="L43" s="57"/>
      <c r="M43" s="58"/>
      <c r="N43" s="59"/>
      <c r="O43" s="73"/>
    </row>
    <row r="44" spans="1:15" s="8" customFormat="1" x14ac:dyDescent="0.3">
      <c r="A44" s="52">
        <v>9417</v>
      </c>
      <c r="B44" s="53" t="s">
        <v>21</v>
      </c>
      <c r="C44" s="72"/>
      <c r="D44" s="76"/>
      <c r="E44" s="56"/>
      <c r="F44" s="57">
        <v>1</v>
      </c>
      <c r="G44" s="57">
        <v>63.82</v>
      </c>
      <c r="H44" s="57"/>
      <c r="I44" s="57">
        <v>1.5</v>
      </c>
      <c r="J44" s="57">
        <f t="shared" si="3"/>
        <v>95.73</v>
      </c>
      <c r="K44" s="57"/>
      <c r="L44" s="57"/>
      <c r="M44" s="58"/>
      <c r="N44" s="59"/>
      <c r="O44" s="73"/>
    </row>
    <row r="45" spans="1:15" s="8" customFormat="1" x14ac:dyDescent="0.3">
      <c r="A45" s="52">
        <v>9418</v>
      </c>
      <c r="B45" s="53" t="s">
        <v>21</v>
      </c>
      <c r="C45" s="72"/>
      <c r="D45" s="76" t="s">
        <v>350</v>
      </c>
      <c r="E45" s="56"/>
      <c r="F45" s="57">
        <v>1</v>
      </c>
      <c r="G45" s="57">
        <v>80.926000000000002</v>
      </c>
      <c r="H45" s="57"/>
      <c r="I45" s="57"/>
      <c r="J45" s="57">
        <f t="shared" si="3"/>
        <v>80.926000000000002</v>
      </c>
      <c r="K45" s="57">
        <f>+J45+J46</f>
        <v>150.01150000000001</v>
      </c>
      <c r="L45" s="57"/>
      <c r="M45" s="58"/>
      <c r="N45" s="59"/>
      <c r="O45" s="73"/>
    </row>
    <row r="46" spans="1:15" s="8" customFormat="1" x14ac:dyDescent="0.3">
      <c r="A46" s="52">
        <v>9419</v>
      </c>
      <c r="B46" s="53" t="s">
        <v>21</v>
      </c>
      <c r="C46" s="72"/>
      <c r="D46" s="76"/>
      <c r="E46" s="56"/>
      <c r="F46" s="57">
        <v>1</v>
      </c>
      <c r="G46" s="57">
        <v>46.057000000000002</v>
      </c>
      <c r="H46" s="57"/>
      <c r="I46" s="57">
        <v>1.5</v>
      </c>
      <c r="J46" s="57">
        <f t="shared" si="3"/>
        <v>69.085499999999996</v>
      </c>
      <c r="K46" s="57"/>
      <c r="L46" s="57"/>
      <c r="M46" s="58"/>
      <c r="N46" s="59"/>
      <c r="O46" s="73"/>
    </row>
    <row r="47" spans="1:15" s="8" customFormat="1" x14ac:dyDescent="0.3">
      <c r="A47" s="52">
        <v>9420</v>
      </c>
      <c r="B47" s="53" t="s">
        <v>21</v>
      </c>
      <c r="C47" s="72"/>
      <c r="D47" s="76" t="s">
        <v>351</v>
      </c>
      <c r="E47" s="56"/>
      <c r="F47" s="57">
        <v>1</v>
      </c>
      <c r="G47" s="57">
        <v>131.28200000000001</v>
      </c>
      <c r="H47" s="57"/>
      <c r="I47" s="57"/>
      <c r="J47" s="57">
        <f t="shared" si="3"/>
        <v>131.28200000000001</v>
      </c>
      <c r="K47" s="57">
        <f>+J47+J48</f>
        <v>213.97250000000003</v>
      </c>
      <c r="L47" s="57"/>
      <c r="M47" s="58"/>
      <c r="N47" s="59"/>
      <c r="O47" s="73"/>
    </row>
    <row r="48" spans="1:15" s="8" customFormat="1" x14ac:dyDescent="0.3">
      <c r="A48" s="52">
        <v>9421</v>
      </c>
      <c r="B48" s="53" t="s">
        <v>21</v>
      </c>
      <c r="C48" s="72"/>
      <c r="D48" s="76"/>
      <c r="E48" s="56"/>
      <c r="F48" s="57">
        <v>1</v>
      </c>
      <c r="G48" s="57">
        <v>55.127000000000002</v>
      </c>
      <c r="H48" s="57"/>
      <c r="I48" s="57">
        <v>1.5</v>
      </c>
      <c r="J48" s="57">
        <f t="shared" si="3"/>
        <v>82.6905</v>
      </c>
      <c r="K48" s="57"/>
      <c r="L48" s="57"/>
      <c r="M48" s="58"/>
      <c r="N48" s="59"/>
      <c r="O48" s="73"/>
    </row>
    <row r="49" spans="1:15" s="8" customFormat="1" ht="129.6" x14ac:dyDescent="0.3">
      <c r="A49" s="52">
        <v>9422</v>
      </c>
      <c r="B49" s="53" t="s">
        <v>21</v>
      </c>
      <c r="C49" s="72" t="s">
        <v>352</v>
      </c>
      <c r="D49" s="75" t="s">
        <v>353</v>
      </c>
      <c r="E49" s="63"/>
      <c r="F49" s="57"/>
      <c r="G49" s="57"/>
      <c r="H49" s="57"/>
      <c r="I49" s="57"/>
      <c r="J49" s="57"/>
      <c r="K49" s="57"/>
      <c r="L49" s="57"/>
      <c r="M49" s="58"/>
      <c r="N49" s="59"/>
      <c r="O49" s="73"/>
    </row>
    <row r="50" spans="1:15" s="8" customFormat="1" x14ac:dyDescent="0.3">
      <c r="A50" s="52">
        <v>9423</v>
      </c>
      <c r="B50" s="53" t="s">
        <v>21</v>
      </c>
      <c r="C50" s="72" t="s">
        <v>354</v>
      </c>
      <c r="D50" s="75" t="s">
        <v>355</v>
      </c>
      <c r="E50" s="63" t="s">
        <v>89</v>
      </c>
      <c r="F50" s="57">
        <v>69</v>
      </c>
      <c r="G50" s="57"/>
      <c r="H50" s="57"/>
      <c r="I50" s="57"/>
      <c r="J50" s="57">
        <f t="shared" si="3"/>
        <v>69</v>
      </c>
      <c r="K50" s="57"/>
      <c r="L50" s="57">
        <f>+J50</f>
        <v>69</v>
      </c>
      <c r="M50" s="58">
        <v>69</v>
      </c>
      <c r="N50" s="59"/>
      <c r="O50" s="73">
        <f>+ROUND(M50*N50,2)</f>
        <v>0</v>
      </c>
    </row>
    <row r="51" spans="1:15" s="8" customFormat="1" x14ac:dyDescent="0.3">
      <c r="A51" s="52">
        <v>9424</v>
      </c>
      <c r="B51" s="53" t="s">
        <v>21</v>
      </c>
      <c r="C51" s="72" t="s">
        <v>356</v>
      </c>
      <c r="D51" s="75" t="s">
        <v>357</v>
      </c>
      <c r="E51" s="63" t="s">
        <v>89</v>
      </c>
      <c r="F51" s="57">
        <v>41</v>
      </c>
      <c r="G51" s="57"/>
      <c r="H51" s="57"/>
      <c r="I51" s="57"/>
      <c r="J51" s="57">
        <f t="shared" si="3"/>
        <v>41</v>
      </c>
      <c r="K51" s="57"/>
      <c r="L51" s="57">
        <f>+J51</f>
        <v>41</v>
      </c>
      <c r="M51" s="58">
        <v>41</v>
      </c>
      <c r="N51" s="59"/>
      <c r="O51" s="73">
        <f>+ROUND(M51*N51,2)</f>
        <v>0</v>
      </c>
    </row>
    <row r="52" spans="1:15" s="8" customFormat="1" ht="122.25" customHeight="1" collapsed="1" x14ac:dyDescent="0.3">
      <c r="A52" s="52">
        <v>9425</v>
      </c>
      <c r="B52" s="53" t="s">
        <v>21</v>
      </c>
      <c r="C52" s="72" t="s">
        <v>358</v>
      </c>
      <c r="D52" s="60" t="s">
        <v>359</v>
      </c>
      <c r="E52" s="63" t="s">
        <v>36</v>
      </c>
      <c r="F52" s="57"/>
      <c r="G52" s="57"/>
      <c r="H52" s="57"/>
      <c r="I52" s="57"/>
      <c r="J52" s="57"/>
      <c r="K52" s="57"/>
      <c r="L52" s="57">
        <f>SUM(J53:J54)</f>
        <v>168.22800000000001</v>
      </c>
      <c r="M52" s="58">
        <v>168.22800000000001</v>
      </c>
      <c r="N52" s="59"/>
      <c r="O52" s="73">
        <f>+ROUND(M52*N52,2)</f>
        <v>0</v>
      </c>
    </row>
    <row r="53" spans="1:15" s="8" customFormat="1" x14ac:dyDescent="0.3">
      <c r="A53" s="52">
        <v>9426</v>
      </c>
      <c r="B53" s="53" t="s">
        <v>21</v>
      </c>
      <c r="C53" s="72"/>
      <c r="D53" s="76" t="s">
        <v>360</v>
      </c>
      <c r="E53" s="56"/>
      <c r="F53" s="57">
        <v>1</v>
      </c>
      <c r="G53" s="57">
        <f>36.946</f>
        <v>36.945999999999998</v>
      </c>
      <c r="H53" s="57"/>
      <c r="I53" s="57"/>
      <c r="J53" s="57">
        <f t="shared" si="3"/>
        <v>36.945999999999998</v>
      </c>
      <c r="K53" s="57"/>
      <c r="L53" s="57"/>
      <c r="M53" s="58"/>
      <c r="N53" s="59"/>
      <c r="O53" s="73"/>
    </row>
    <row r="54" spans="1:15" s="8" customFormat="1" x14ac:dyDescent="0.3">
      <c r="A54" s="52">
        <v>9427</v>
      </c>
      <c r="B54" s="53" t="s">
        <v>21</v>
      </c>
      <c r="C54" s="72"/>
      <c r="D54" s="76" t="s">
        <v>361</v>
      </c>
      <c r="E54" s="56"/>
      <c r="F54" s="57">
        <v>1</v>
      </c>
      <c r="G54" s="57">
        <v>131.28200000000001</v>
      </c>
      <c r="H54" s="57"/>
      <c r="I54" s="57"/>
      <c r="J54" s="57">
        <f t="shared" si="3"/>
        <v>131.28200000000001</v>
      </c>
      <c r="K54" s="57"/>
      <c r="L54" s="57"/>
      <c r="M54" s="58"/>
      <c r="N54" s="59"/>
      <c r="O54" s="73"/>
    </row>
    <row r="55" spans="1:15" s="8" customFormat="1" ht="86.4" collapsed="1" x14ac:dyDescent="0.3">
      <c r="A55" s="52">
        <v>9428</v>
      </c>
      <c r="B55" s="53" t="s">
        <v>21</v>
      </c>
      <c r="C55" s="72" t="s">
        <v>362</v>
      </c>
      <c r="D55" s="75" t="s">
        <v>363</v>
      </c>
      <c r="E55" s="63" t="s">
        <v>36</v>
      </c>
      <c r="F55" s="57"/>
      <c r="G55" s="57"/>
      <c r="H55" s="57"/>
      <c r="I55" s="57"/>
      <c r="J55" s="57"/>
      <c r="K55" s="57"/>
      <c r="L55" s="57">
        <f>SUM(J56:J58)</f>
        <v>72.712000000000003</v>
      </c>
      <c r="M55" s="58">
        <v>72.712000000000003</v>
      </c>
      <c r="N55" s="59"/>
      <c r="O55" s="73">
        <f>+ROUND(M55*N55,2)</f>
        <v>0</v>
      </c>
    </row>
    <row r="56" spans="1:15" s="8" customFormat="1" x14ac:dyDescent="0.3">
      <c r="A56" s="52">
        <v>9429</v>
      </c>
      <c r="B56" s="53" t="s">
        <v>21</v>
      </c>
      <c r="C56" s="54"/>
      <c r="D56" s="76" t="s">
        <v>364</v>
      </c>
      <c r="E56" s="63"/>
      <c r="F56" s="57">
        <v>1</v>
      </c>
      <c r="G56" s="57">
        <v>21.292999999999999</v>
      </c>
      <c r="H56" s="57"/>
      <c r="I56" s="57"/>
      <c r="J56" s="57">
        <f t="shared" ref="J56:J58" si="4">PRODUCT(F56:I56)</f>
        <v>21.292999999999999</v>
      </c>
      <c r="K56" s="57"/>
      <c r="L56" s="57"/>
      <c r="M56" s="66"/>
      <c r="N56" s="67"/>
      <c r="O56" s="67"/>
    </row>
    <row r="57" spans="1:15" s="8" customFormat="1" x14ac:dyDescent="0.3">
      <c r="A57" s="52">
        <v>9430</v>
      </c>
      <c r="B57" s="53" t="s">
        <v>21</v>
      </c>
      <c r="C57" s="54"/>
      <c r="D57" s="76" t="s">
        <v>365</v>
      </c>
      <c r="E57" s="63"/>
      <c r="F57" s="57">
        <v>1</v>
      </c>
      <c r="G57" s="57">
        <f>43.143-4.098</f>
        <v>39.045000000000002</v>
      </c>
      <c r="H57" s="57"/>
      <c r="I57" s="57"/>
      <c r="J57" s="57">
        <f t="shared" si="4"/>
        <v>39.045000000000002</v>
      </c>
      <c r="K57" s="57"/>
      <c r="L57" s="57"/>
      <c r="M57" s="66"/>
      <c r="N57" s="67"/>
      <c r="O57" s="67"/>
    </row>
    <row r="58" spans="1:15" s="8" customFormat="1" x14ac:dyDescent="0.3">
      <c r="A58" s="52">
        <v>9431</v>
      </c>
      <c r="B58" s="53" t="s">
        <v>21</v>
      </c>
      <c r="C58" s="54"/>
      <c r="D58" s="76" t="s">
        <v>366</v>
      </c>
      <c r="E58" s="63"/>
      <c r="F58" s="57">
        <v>1</v>
      </c>
      <c r="G58" s="57">
        <v>12.374000000000001</v>
      </c>
      <c r="H58" s="57"/>
      <c r="I58" s="57"/>
      <c r="J58" s="57">
        <f t="shared" si="4"/>
        <v>12.374000000000001</v>
      </c>
      <c r="K58" s="57"/>
      <c r="L58" s="57"/>
      <c r="M58" s="66"/>
      <c r="N58" s="67"/>
      <c r="O58" s="67"/>
    </row>
    <row r="59" spans="1:15" s="8" customFormat="1" ht="86.4" collapsed="1" x14ac:dyDescent="0.3">
      <c r="A59" s="52">
        <v>9432</v>
      </c>
      <c r="B59" s="53" t="s">
        <v>21</v>
      </c>
      <c r="C59" s="72" t="s">
        <v>367</v>
      </c>
      <c r="D59" s="75" t="s">
        <v>368</v>
      </c>
      <c r="E59" s="63" t="s">
        <v>36</v>
      </c>
      <c r="F59" s="57"/>
      <c r="G59" s="57"/>
      <c r="H59" s="57"/>
      <c r="I59" s="57"/>
      <c r="J59" s="57"/>
      <c r="K59" s="57"/>
      <c r="L59" s="57">
        <f>SUM(J60:J60)</f>
        <v>288.11799999999999</v>
      </c>
      <c r="M59" s="58">
        <v>288.11799999999999</v>
      </c>
      <c r="N59" s="59"/>
      <c r="O59" s="73">
        <f>+ROUND(M59*N59,2)</f>
        <v>0</v>
      </c>
    </row>
    <row r="60" spans="1:15" s="8" customFormat="1" x14ac:dyDescent="0.3">
      <c r="A60" s="52">
        <v>9433</v>
      </c>
      <c r="B60" s="53" t="s">
        <v>21</v>
      </c>
      <c r="C60" s="72"/>
      <c r="D60" s="76" t="s">
        <v>369</v>
      </c>
      <c r="E60" s="56"/>
      <c r="F60" s="57">
        <v>1</v>
      </c>
      <c r="G60" s="57">
        <v>288.11799999999999</v>
      </c>
      <c r="H60" s="57"/>
      <c r="I60" s="57"/>
      <c r="J60" s="57">
        <f t="shared" ref="J60" si="5">PRODUCT(F60:I60)</f>
        <v>288.11799999999999</v>
      </c>
      <c r="K60" s="57"/>
      <c r="L60" s="57"/>
      <c r="M60" s="58"/>
      <c r="N60" s="59"/>
      <c r="O60" s="73"/>
    </row>
    <row r="61" spans="1:15" s="8" customFormat="1" ht="86.4" collapsed="1" x14ac:dyDescent="0.3">
      <c r="A61" s="52">
        <v>9434</v>
      </c>
      <c r="B61" s="53" t="s">
        <v>21</v>
      </c>
      <c r="C61" s="72" t="s">
        <v>370</v>
      </c>
      <c r="D61" s="75" t="s">
        <v>371</v>
      </c>
      <c r="E61" s="63" t="s">
        <v>36</v>
      </c>
      <c r="F61" s="57"/>
      <c r="G61" s="57"/>
      <c r="H61" s="57"/>
      <c r="I61" s="57"/>
      <c r="J61" s="57"/>
      <c r="K61" s="57"/>
      <c r="L61" s="57">
        <f>SUM(J62:J66)</f>
        <v>214.363</v>
      </c>
      <c r="M61" s="58">
        <v>214.363</v>
      </c>
      <c r="N61" s="59"/>
      <c r="O61" s="73">
        <f>+ROUND(M61*N61,2)</f>
        <v>0</v>
      </c>
    </row>
    <row r="62" spans="1:15" s="8" customFormat="1" x14ac:dyDescent="0.3">
      <c r="A62" s="52">
        <v>9435</v>
      </c>
      <c r="B62" s="53" t="s">
        <v>21</v>
      </c>
      <c r="C62" s="72"/>
      <c r="D62" s="76" t="s">
        <v>293</v>
      </c>
      <c r="E62" s="56"/>
      <c r="F62" s="57">
        <v>1</v>
      </c>
      <c r="G62" s="57">
        <v>106.02800000000001</v>
      </c>
      <c r="H62" s="57"/>
      <c r="I62" s="57"/>
      <c r="J62" s="57">
        <f t="shared" ref="J62:J66" si="6">PRODUCT(F62:I62)</f>
        <v>106.02800000000001</v>
      </c>
      <c r="K62" s="57"/>
      <c r="L62" s="57"/>
      <c r="M62" s="58"/>
      <c r="N62" s="59"/>
      <c r="O62" s="73"/>
    </row>
    <row r="63" spans="1:15" s="8" customFormat="1" x14ac:dyDescent="0.3">
      <c r="A63" s="52">
        <v>9436</v>
      </c>
      <c r="B63" s="53" t="s">
        <v>21</v>
      </c>
      <c r="C63" s="72"/>
      <c r="D63" s="76" t="s">
        <v>372</v>
      </c>
      <c r="E63" s="56"/>
      <c r="F63" s="57">
        <v>1</v>
      </c>
      <c r="G63" s="57">
        <v>21.283999999999999</v>
      </c>
      <c r="H63" s="57"/>
      <c r="I63" s="57"/>
      <c r="J63" s="57">
        <f t="shared" si="6"/>
        <v>21.283999999999999</v>
      </c>
      <c r="K63" s="57"/>
      <c r="L63" s="57"/>
      <c r="M63" s="58"/>
      <c r="N63" s="59"/>
      <c r="O63" s="73"/>
    </row>
    <row r="64" spans="1:15" s="8" customFormat="1" x14ac:dyDescent="0.3">
      <c r="A64" s="52">
        <v>9437</v>
      </c>
      <c r="B64" s="53" t="s">
        <v>21</v>
      </c>
      <c r="C64" s="72"/>
      <c r="D64" s="76" t="s">
        <v>373</v>
      </c>
      <c r="E64" s="56"/>
      <c r="F64" s="57">
        <v>1</v>
      </c>
      <c r="G64" s="57">
        <f>43.143</f>
        <v>43.143000000000001</v>
      </c>
      <c r="H64" s="57"/>
      <c r="I64" s="57"/>
      <c r="J64" s="57">
        <f t="shared" si="6"/>
        <v>43.143000000000001</v>
      </c>
      <c r="K64" s="57"/>
      <c r="L64" s="57"/>
      <c r="M64" s="58"/>
      <c r="N64" s="59"/>
      <c r="O64" s="73"/>
    </row>
    <row r="65" spans="1:15" s="8" customFormat="1" x14ac:dyDescent="0.3">
      <c r="A65" s="52">
        <v>9438</v>
      </c>
      <c r="B65" s="53" t="s">
        <v>21</v>
      </c>
      <c r="C65" s="72"/>
      <c r="D65" s="76" t="s">
        <v>366</v>
      </c>
      <c r="E65" s="56"/>
      <c r="F65" s="57">
        <v>1</v>
      </c>
      <c r="G65" s="57">
        <v>12.374000000000001</v>
      </c>
      <c r="H65" s="57"/>
      <c r="I65" s="57"/>
      <c r="J65" s="57">
        <f t="shared" si="6"/>
        <v>12.374000000000001</v>
      </c>
      <c r="K65" s="57"/>
      <c r="L65" s="57"/>
      <c r="M65" s="58"/>
      <c r="N65" s="59"/>
      <c r="O65" s="73"/>
    </row>
    <row r="66" spans="1:15" s="8" customFormat="1" x14ac:dyDescent="0.3">
      <c r="A66" s="52">
        <v>9439</v>
      </c>
      <c r="B66" s="53" t="s">
        <v>21</v>
      </c>
      <c r="C66" s="72"/>
      <c r="D66" s="76" t="s">
        <v>374</v>
      </c>
      <c r="E66" s="56"/>
      <c r="F66" s="57">
        <v>1</v>
      </c>
      <c r="G66" s="57">
        <v>31.533999999999999</v>
      </c>
      <c r="H66" s="57"/>
      <c r="I66" s="57"/>
      <c r="J66" s="57">
        <f t="shared" si="6"/>
        <v>31.533999999999999</v>
      </c>
      <c r="K66" s="57"/>
      <c r="L66" s="57"/>
      <c r="M66" s="58"/>
      <c r="N66" s="59"/>
      <c r="O66" s="73"/>
    </row>
    <row r="67" spans="1:15" s="8" customFormat="1" ht="43.2" x14ac:dyDescent="0.3">
      <c r="A67" s="52">
        <v>9440</v>
      </c>
      <c r="B67" s="53" t="s">
        <v>21</v>
      </c>
      <c r="C67" s="72" t="s">
        <v>375</v>
      </c>
      <c r="D67" s="75" t="s">
        <v>254</v>
      </c>
      <c r="E67" s="63" t="s">
        <v>36</v>
      </c>
      <c r="F67" s="57"/>
      <c r="G67" s="57"/>
      <c r="H67" s="57"/>
      <c r="I67" s="57"/>
      <c r="J67" s="57"/>
      <c r="K67" s="57"/>
      <c r="L67" s="57"/>
      <c r="M67" s="58"/>
      <c r="N67" s="59"/>
      <c r="O67" s="73"/>
    </row>
    <row r="68" spans="1:15" s="8" customFormat="1" ht="28.8" x14ac:dyDescent="0.3">
      <c r="A68" s="52">
        <v>9441</v>
      </c>
      <c r="B68" s="53" t="s">
        <v>21</v>
      </c>
      <c r="C68" s="72" t="s">
        <v>376</v>
      </c>
      <c r="D68" s="75" t="s">
        <v>377</v>
      </c>
      <c r="E68" s="63" t="s">
        <v>36</v>
      </c>
      <c r="F68" s="57">
        <v>1</v>
      </c>
      <c r="G68" s="57">
        <v>46.828800000000001</v>
      </c>
      <c r="H68" s="57"/>
      <c r="I68" s="57"/>
      <c r="J68" s="57">
        <f>PRODUCT(F68:I68)</f>
        <v>46.828800000000001</v>
      </c>
      <c r="K68" s="57"/>
      <c r="L68" s="57">
        <f>+J68</f>
        <v>46.828800000000001</v>
      </c>
      <c r="M68" s="58">
        <v>46.828800000000001</v>
      </c>
      <c r="N68" s="59"/>
      <c r="O68" s="73">
        <f t="shared" ref="O68:O69" si="7">+ROUND(M68*N68,2)</f>
        <v>0</v>
      </c>
    </row>
    <row r="69" spans="1:15" s="8" customFormat="1" ht="28.8" x14ac:dyDescent="0.3">
      <c r="A69" s="52">
        <v>9442</v>
      </c>
      <c r="B69" s="53" t="s">
        <v>21</v>
      </c>
      <c r="C69" s="72" t="s">
        <v>378</v>
      </c>
      <c r="D69" s="75" t="s">
        <v>379</v>
      </c>
      <c r="E69" s="63" t="s">
        <v>36</v>
      </c>
      <c r="F69" s="57">
        <v>1</v>
      </c>
      <c r="G69" s="57">
        <v>6.726</v>
      </c>
      <c r="H69" s="57"/>
      <c r="I69" s="57"/>
      <c r="J69" s="57">
        <f>PRODUCT(F69:I69)</f>
        <v>6.726</v>
      </c>
      <c r="K69" s="57"/>
      <c r="L69" s="57">
        <f>+J69</f>
        <v>6.726</v>
      </c>
      <c r="M69" s="58">
        <v>6.726</v>
      </c>
      <c r="N69" s="59"/>
      <c r="O69" s="73">
        <f t="shared" si="7"/>
        <v>0</v>
      </c>
    </row>
    <row r="70" spans="1:15" s="8" customFormat="1" ht="86.4" x14ac:dyDescent="0.3">
      <c r="A70" s="52">
        <v>9443</v>
      </c>
      <c r="B70" s="53" t="s">
        <v>21</v>
      </c>
      <c r="C70" s="72" t="s">
        <v>380</v>
      </c>
      <c r="D70" s="75" t="s">
        <v>381</v>
      </c>
      <c r="E70" s="63" t="s">
        <v>36</v>
      </c>
      <c r="F70" s="57"/>
      <c r="G70" s="57"/>
      <c r="H70" s="57"/>
      <c r="I70" s="57"/>
      <c r="J70" s="57"/>
      <c r="K70" s="57"/>
      <c r="L70" s="57">
        <f>SUM(J71:J72)</f>
        <v>110.126</v>
      </c>
      <c r="M70" s="58">
        <v>110.126</v>
      </c>
      <c r="N70" s="59"/>
      <c r="O70" s="73">
        <f>+ROUND(M70*N70,2)</f>
        <v>0</v>
      </c>
    </row>
    <row r="71" spans="1:15" s="8" customFormat="1" x14ac:dyDescent="0.3">
      <c r="A71" s="52">
        <v>9444</v>
      </c>
      <c r="B71" s="53" t="s">
        <v>21</v>
      </c>
      <c r="C71" s="54"/>
      <c r="D71" s="76" t="s">
        <v>293</v>
      </c>
      <c r="E71" s="63"/>
      <c r="F71" s="57">
        <v>1</v>
      </c>
      <c r="G71" s="57">
        <v>106.02800000000001</v>
      </c>
      <c r="H71" s="57"/>
      <c r="I71" s="57"/>
      <c r="J71" s="57">
        <f t="shared" ref="J71:J72" si="8">PRODUCT(F71:I71)</f>
        <v>106.02800000000001</v>
      </c>
      <c r="K71" s="57"/>
      <c r="L71" s="57"/>
      <c r="M71" s="66"/>
      <c r="N71" s="67"/>
      <c r="O71" s="67"/>
    </row>
    <row r="72" spans="1:15" s="8" customFormat="1" x14ac:dyDescent="0.3">
      <c r="A72" s="52">
        <v>9445</v>
      </c>
      <c r="B72" s="53"/>
      <c r="C72" s="54"/>
      <c r="D72" s="76" t="s">
        <v>373</v>
      </c>
      <c r="E72" s="56"/>
      <c r="F72" s="57">
        <v>1</v>
      </c>
      <c r="G72" s="57">
        <v>4.0979999999999999</v>
      </c>
      <c r="H72" s="57"/>
      <c r="I72" s="57"/>
      <c r="J72" s="57">
        <f t="shared" si="8"/>
        <v>4.0979999999999999</v>
      </c>
      <c r="K72" s="57"/>
      <c r="L72" s="57"/>
      <c r="M72" s="66"/>
      <c r="N72" s="67"/>
      <c r="O72" s="67"/>
    </row>
    <row r="73" spans="1:15" s="8" customFormat="1" x14ac:dyDescent="0.3">
      <c r="A73" s="52">
        <v>9505</v>
      </c>
      <c r="B73" s="53" t="s">
        <v>21</v>
      </c>
      <c r="C73" s="54" t="s">
        <v>429</v>
      </c>
      <c r="D73" s="68" t="s">
        <v>430</v>
      </c>
      <c r="E73" s="69"/>
      <c r="F73" s="70"/>
      <c r="G73" s="70"/>
      <c r="H73" s="70"/>
      <c r="I73" s="70"/>
      <c r="J73" s="70"/>
      <c r="K73" s="70"/>
      <c r="L73" s="70"/>
      <c r="M73" s="66"/>
      <c r="N73" s="67"/>
      <c r="O73" s="67"/>
    </row>
    <row r="74" spans="1:15" s="8" customFormat="1" x14ac:dyDescent="0.3">
      <c r="A74" s="52">
        <v>9544</v>
      </c>
      <c r="B74" s="53" t="s">
        <v>21</v>
      </c>
      <c r="C74" s="54" t="s">
        <v>450</v>
      </c>
      <c r="D74" s="55" t="s">
        <v>55</v>
      </c>
      <c r="E74" s="63"/>
      <c r="F74" s="57"/>
      <c r="G74" s="57"/>
      <c r="H74" s="57"/>
      <c r="I74" s="57"/>
      <c r="J74" s="57"/>
      <c r="K74" s="57"/>
      <c r="L74" s="57"/>
      <c r="M74" s="66"/>
      <c r="N74" s="67"/>
      <c r="O74" s="67"/>
    </row>
    <row r="75" spans="1:15" s="8" customFormat="1" x14ac:dyDescent="0.3">
      <c r="A75" s="52">
        <v>9596</v>
      </c>
      <c r="B75" s="53" t="s">
        <v>21</v>
      </c>
      <c r="C75" s="54" t="s">
        <v>484</v>
      </c>
      <c r="D75" s="55" t="s">
        <v>70</v>
      </c>
      <c r="E75" s="63"/>
      <c r="F75" s="57"/>
      <c r="G75" s="57"/>
      <c r="H75" s="57"/>
      <c r="I75" s="57"/>
      <c r="J75" s="57"/>
      <c r="K75" s="57"/>
      <c r="L75" s="57"/>
      <c r="M75" s="66"/>
      <c r="N75" s="67"/>
      <c r="O75" s="67"/>
    </row>
    <row r="76" spans="1:15" s="8" customFormat="1" ht="86.4" collapsed="1" x14ac:dyDescent="0.3">
      <c r="A76" s="52">
        <v>9597</v>
      </c>
      <c r="B76" s="53" t="s">
        <v>21</v>
      </c>
      <c r="C76" s="72" t="s">
        <v>485</v>
      </c>
      <c r="D76" s="75" t="s">
        <v>363</v>
      </c>
      <c r="E76" s="63" t="s">
        <v>36</v>
      </c>
      <c r="F76" s="57"/>
      <c r="G76" s="57"/>
      <c r="H76" s="57"/>
      <c r="I76" s="57"/>
      <c r="J76" s="57"/>
      <c r="K76" s="57"/>
      <c r="L76" s="57">
        <f>SUM(J77:J79)</f>
        <v>316.87900000000002</v>
      </c>
      <c r="M76" s="58">
        <v>316.87900000000002</v>
      </c>
      <c r="N76" s="59"/>
      <c r="O76" s="73">
        <f>+ROUND(M76*N76,2)</f>
        <v>0</v>
      </c>
    </row>
    <row r="77" spans="1:15" s="8" customFormat="1" x14ac:dyDescent="0.3">
      <c r="A77" s="52">
        <v>9598</v>
      </c>
      <c r="B77" s="53"/>
      <c r="C77" s="54"/>
      <c r="D77" s="76" t="s">
        <v>486</v>
      </c>
      <c r="E77" s="63"/>
      <c r="F77" s="57">
        <v>1</v>
      </c>
      <c r="G77" s="57">
        <v>213.23400000000001</v>
      </c>
      <c r="H77" s="57"/>
      <c r="I77" s="57"/>
      <c r="J77" s="57">
        <f t="shared" ref="J77:J79" si="9">PRODUCT(F77:I77)</f>
        <v>213.23400000000001</v>
      </c>
      <c r="K77" s="57"/>
      <c r="L77" s="57"/>
      <c r="M77" s="66"/>
      <c r="N77" s="67"/>
      <c r="O77" s="67"/>
    </row>
    <row r="78" spans="1:15" s="8" customFormat="1" x14ac:dyDescent="0.3">
      <c r="A78" s="52">
        <v>9599</v>
      </c>
      <c r="B78" s="53"/>
      <c r="C78" s="54"/>
      <c r="D78" s="76" t="s">
        <v>487</v>
      </c>
      <c r="E78" s="63"/>
      <c r="F78" s="57">
        <v>1</v>
      </c>
      <c r="G78" s="57">
        <v>80.162999999999997</v>
      </c>
      <c r="H78" s="57"/>
      <c r="I78" s="57"/>
      <c r="J78" s="57">
        <f t="shared" si="9"/>
        <v>80.162999999999997</v>
      </c>
      <c r="K78" s="57"/>
      <c r="L78" s="57"/>
      <c r="M78" s="66"/>
      <c r="N78" s="67"/>
      <c r="O78" s="67"/>
    </row>
    <row r="79" spans="1:15" s="8" customFormat="1" x14ac:dyDescent="0.3">
      <c r="A79" s="52">
        <v>9600</v>
      </c>
      <c r="B79" s="53"/>
      <c r="C79" s="54"/>
      <c r="D79" s="76" t="s">
        <v>471</v>
      </c>
      <c r="E79" s="63"/>
      <c r="F79" s="57">
        <v>1</v>
      </c>
      <c r="G79" s="57">
        <v>23.481999999999999</v>
      </c>
      <c r="H79" s="57"/>
      <c r="I79" s="57"/>
      <c r="J79" s="57">
        <f t="shared" si="9"/>
        <v>23.481999999999999</v>
      </c>
      <c r="K79" s="57"/>
      <c r="L79" s="57"/>
      <c r="M79" s="66"/>
      <c r="N79" s="67"/>
      <c r="O79" s="67"/>
    </row>
    <row r="80" spans="1:15" s="8" customFormat="1" ht="86.4" collapsed="1" x14ac:dyDescent="0.3">
      <c r="A80" s="52">
        <v>9601</v>
      </c>
      <c r="B80" s="53" t="s">
        <v>21</v>
      </c>
      <c r="C80" s="72" t="s">
        <v>488</v>
      </c>
      <c r="D80" s="75" t="s">
        <v>489</v>
      </c>
      <c r="E80" s="63" t="s">
        <v>36</v>
      </c>
      <c r="F80" s="57"/>
      <c r="G80" s="57"/>
      <c r="H80" s="57"/>
      <c r="I80" s="57"/>
      <c r="J80" s="57"/>
      <c r="K80" s="57"/>
      <c r="L80" s="57">
        <f>SUM(J81:J81)</f>
        <v>4.867</v>
      </c>
      <c r="M80" s="58">
        <v>4.867</v>
      </c>
      <c r="N80" s="59"/>
      <c r="O80" s="73">
        <f>+ROUND(M80*N80,2)</f>
        <v>0</v>
      </c>
    </row>
    <row r="81" spans="1:15" s="8" customFormat="1" x14ac:dyDescent="0.3">
      <c r="A81" s="52">
        <v>9602</v>
      </c>
      <c r="B81" s="53"/>
      <c r="C81" s="54"/>
      <c r="D81" s="76" t="s">
        <v>478</v>
      </c>
      <c r="E81" s="63"/>
      <c r="F81" s="57">
        <v>4.867</v>
      </c>
      <c r="G81" s="57"/>
      <c r="H81" s="57"/>
      <c r="I81" s="57"/>
      <c r="J81" s="57">
        <f t="shared" ref="J81" si="10">PRODUCT(F81:I81)</f>
        <v>4.867</v>
      </c>
      <c r="K81" s="57"/>
      <c r="L81" s="57"/>
      <c r="M81" s="66"/>
      <c r="N81" s="67"/>
      <c r="O81" s="67"/>
    </row>
    <row r="82" spans="1:15" s="8" customFormat="1" ht="172.8" collapsed="1" x14ac:dyDescent="0.3">
      <c r="A82" s="52">
        <v>9603</v>
      </c>
      <c r="B82" s="53" t="s">
        <v>21</v>
      </c>
      <c r="C82" s="72" t="s">
        <v>490</v>
      </c>
      <c r="D82" s="75" t="s">
        <v>491</v>
      </c>
      <c r="E82" s="63" t="s">
        <v>36</v>
      </c>
      <c r="F82" s="57"/>
      <c r="G82" s="57"/>
      <c r="H82" s="57"/>
      <c r="I82" s="57"/>
      <c r="J82" s="57"/>
      <c r="K82" s="57"/>
      <c r="L82" s="57">
        <f>SUM(J83:J86)</f>
        <v>105.32599999999999</v>
      </c>
      <c r="M82" s="58">
        <v>105.32599999999999</v>
      </c>
      <c r="N82" s="59"/>
      <c r="O82" s="73">
        <f>+ROUND(M82*N82,2)</f>
        <v>0</v>
      </c>
    </row>
    <row r="83" spans="1:15" s="8" customFormat="1" x14ac:dyDescent="0.3">
      <c r="A83" s="52">
        <v>9604</v>
      </c>
      <c r="B83" s="53"/>
      <c r="C83" s="72"/>
      <c r="D83" s="76" t="s">
        <v>492</v>
      </c>
      <c r="E83" s="56"/>
      <c r="F83" s="57">
        <v>1</v>
      </c>
      <c r="G83" s="57">
        <v>4.9370000000000003</v>
      </c>
      <c r="H83" s="57"/>
      <c r="I83" s="57"/>
      <c r="J83" s="57">
        <f t="shared" ref="J83:J86" si="11">PRODUCT(F83:I83)</f>
        <v>4.9370000000000003</v>
      </c>
      <c r="K83" s="57"/>
      <c r="L83" s="57"/>
      <c r="M83" s="66"/>
      <c r="N83" s="67"/>
      <c r="O83" s="67"/>
    </row>
    <row r="84" spans="1:15" s="8" customFormat="1" x14ac:dyDescent="0.3">
      <c r="A84" s="52">
        <v>9605</v>
      </c>
      <c r="B84" s="53"/>
      <c r="C84" s="72"/>
      <c r="D84" s="74" t="s">
        <v>441</v>
      </c>
      <c r="E84" s="56"/>
      <c r="F84" s="57">
        <v>1</v>
      </c>
      <c r="G84" s="57">
        <v>36.850999999999999</v>
      </c>
      <c r="H84" s="57"/>
      <c r="I84" s="57"/>
      <c r="J84" s="57">
        <f t="shared" si="11"/>
        <v>36.850999999999999</v>
      </c>
      <c r="K84" s="57"/>
      <c r="L84" s="57"/>
      <c r="M84" s="66"/>
      <c r="N84" s="67"/>
      <c r="O84" s="67"/>
    </row>
    <row r="85" spans="1:15" s="8" customFormat="1" x14ac:dyDescent="0.3">
      <c r="A85" s="52">
        <v>9606</v>
      </c>
      <c r="B85" s="53"/>
      <c r="C85" s="72"/>
      <c r="D85" s="74" t="s">
        <v>439</v>
      </c>
      <c r="E85" s="56"/>
      <c r="F85" s="57">
        <v>1</v>
      </c>
      <c r="G85" s="57">
        <v>26.314</v>
      </c>
      <c r="H85" s="57"/>
      <c r="I85" s="57"/>
      <c r="J85" s="57">
        <f t="shared" si="11"/>
        <v>26.314</v>
      </c>
      <c r="K85" s="57"/>
      <c r="L85" s="57"/>
      <c r="M85" s="66"/>
      <c r="N85" s="67"/>
      <c r="O85" s="67"/>
    </row>
    <row r="86" spans="1:15" s="8" customFormat="1" x14ac:dyDescent="0.3">
      <c r="A86" s="52">
        <v>9607</v>
      </c>
      <c r="B86" s="53"/>
      <c r="C86" s="72"/>
      <c r="D86" s="74" t="s">
        <v>493</v>
      </c>
      <c r="E86" s="56"/>
      <c r="F86" s="57">
        <v>1</v>
      </c>
      <c r="G86" s="57">
        <v>37.223999999999997</v>
      </c>
      <c r="H86" s="57"/>
      <c r="I86" s="57"/>
      <c r="J86" s="57">
        <f t="shared" si="11"/>
        <v>37.223999999999997</v>
      </c>
      <c r="K86" s="57"/>
      <c r="L86" s="57"/>
      <c r="M86" s="66"/>
      <c r="N86" s="67"/>
      <c r="O86" s="67"/>
    </row>
    <row r="87" spans="1:15" s="8" customFormat="1" ht="86.4" x14ac:dyDescent="0.3">
      <c r="A87" s="52">
        <v>9615</v>
      </c>
      <c r="B87" s="53"/>
      <c r="C87" s="72"/>
      <c r="D87" s="75" t="s">
        <v>381</v>
      </c>
      <c r="E87" s="63" t="s">
        <v>36</v>
      </c>
      <c r="F87" s="57"/>
      <c r="G87" s="57"/>
      <c r="H87" s="57"/>
      <c r="I87" s="57"/>
      <c r="J87" s="57"/>
      <c r="K87" s="57"/>
      <c r="L87" s="57">
        <f>SUM(J88)</f>
        <v>133.52699999999999</v>
      </c>
      <c r="M87" s="58">
        <v>133.52699999999999</v>
      </c>
      <c r="N87" s="59"/>
      <c r="O87" s="73">
        <f>+ROUND(M87*N87,2)</f>
        <v>0</v>
      </c>
    </row>
    <row r="88" spans="1:15" s="8" customFormat="1" ht="15.75" customHeight="1" x14ac:dyDescent="0.3">
      <c r="A88" s="52">
        <v>9616</v>
      </c>
      <c r="B88" s="53"/>
      <c r="C88" s="72"/>
      <c r="D88" s="74" t="s">
        <v>493</v>
      </c>
      <c r="E88" s="63"/>
      <c r="F88" s="57">
        <v>1</v>
      </c>
      <c r="G88" s="57">
        <v>133.52699999999999</v>
      </c>
      <c r="H88" s="57"/>
      <c r="I88" s="57"/>
      <c r="J88" s="57">
        <f t="shared" ref="J88" si="12">PRODUCT(F88:I88)</f>
        <v>133.52699999999999</v>
      </c>
      <c r="K88" s="57"/>
      <c r="L88" s="57"/>
      <c r="M88" s="66"/>
      <c r="N88" s="67"/>
      <c r="O88" s="67"/>
    </row>
    <row r="89" spans="1:15" s="8" customFormat="1" x14ac:dyDescent="0.3">
      <c r="A89" s="52">
        <v>9713</v>
      </c>
      <c r="B89" s="53" t="s">
        <v>21</v>
      </c>
      <c r="C89" s="54" t="s">
        <v>560</v>
      </c>
      <c r="D89" s="68" t="s">
        <v>561</v>
      </c>
      <c r="E89" s="69"/>
      <c r="F89" s="70"/>
      <c r="G89" s="70"/>
      <c r="H89" s="70"/>
      <c r="I89" s="70"/>
      <c r="J89" s="70"/>
      <c r="K89" s="70"/>
      <c r="L89" s="70"/>
      <c r="M89" s="66"/>
      <c r="N89" s="67"/>
      <c r="O89" s="67"/>
    </row>
    <row r="90" spans="1:15" s="8" customFormat="1" x14ac:dyDescent="0.3">
      <c r="A90" s="52">
        <v>9724</v>
      </c>
      <c r="B90" s="53" t="s">
        <v>21</v>
      </c>
      <c r="C90" s="54" t="s">
        <v>569</v>
      </c>
      <c r="D90" s="55" t="s">
        <v>55</v>
      </c>
      <c r="E90" s="63"/>
      <c r="F90" s="57"/>
      <c r="G90" s="57"/>
      <c r="H90" s="57"/>
      <c r="I90" s="57"/>
      <c r="J90" s="57"/>
      <c r="K90" s="57"/>
      <c r="L90" s="57"/>
      <c r="M90" s="66"/>
      <c r="N90" s="67"/>
      <c r="O90" s="67"/>
    </row>
    <row r="91" spans="1:15" s="8" customFormat="1" x14ac:dyDescent="0.3">
      <c r="A91" s="52">
        <v>9738</v>
      </c>
      <c r="B91" s="53" t="s">
        <v>21</v>
      </c>
      <c r="C91" s="54" t="s">
        <v>576</v>
      </c>
      <c r="D91" s="55" t="s">
        <v>70</v>
      </c>
      <c r="E91" s="63"/>
      <c r="F91" s="57"/>
      <c r="G91" s="57"/>
      <c r="H91" s="57"/>
      <c r="I91" s="57"/>
      <c r="J91" s="57"/>
      <c r="K91" s="57"/>
      <c r="L91" s="57"/>
      <c r="M91" s="66"/>
      <c r="N91" s="67"/>
      <c r="O91" s="67"/>
    </row>
    <row r="92" spans="1:15" s="8" customFormat="1" ht="86.4" collapsed="1" x14ac:dyDescent="0.3">
      <c r="A92" s="52">
        <v>9739</v>
      </c>
      <c r="B92" s="53" t="s">
        <v>21</v>
      </c>
      <c r="C92" s="72" t="s">
        <v>577</v>
      </c>
      <c r="D92" s="75" t="s">
        <v>578</v>
      </c>
      <c r="E92" s="63" t="s">
        <v>36</v>
      </c>
      <c r="F92" s="57"/>
      <c r="G92" s="57"/>
      <c r="H92" s="57"/>
      <c r="I92" s="57"/>
      <c r="J92" s="57"/>
      <c r="K92" s="57"/>
      <c r="L92" s="57">
        <f>SUM(J93:J93)</f>
        <v>17.914999999999999</v>
      </c>
      <c r="M92" s="58">
        <v>17.914999999999999</v>
      </c>
      <c r="N92" s="59"/>
      <c r="O92" s="73">
        <f>+ROUND(M92*N92,2)</f>
        <v>0</v>
      </c>
    </row>
    <row r="93" spans="1:15" s="8" customFormat="1" x14ac:dyDescent="0.3">
      <c r="A93" s="52">
        <v>9740</v>
      </c>
      <c r="B93" s="53"/>
      <c r="C93" s="54"/>
      <c r="D93" s="76" t="s">
        <v>565</v>
      </c>
      <c r="E93" s="63"/>
      <c r="F93" s="57">
        <v>1</v>
      </c>
      <c r="G93" s="57">
        <v>17.914999999999999</v>
      </c>
      <c r="H93" s="57"/>
      <c r="I93" s="57"/>
      <c r="J93" s="57">
        <f t="shared" ref="J93" si="13">PRODUCT(F93:I93)</f>
        <v>17.914999999999999</v>
      </c>
      <c r="K93" s="57"/>
      <c r="L93" s="57"/>
      <c r="M93" s="66"/>
      <c r="N93" s="67"/>
      <c r="O93" s="67"/>
    </row>
    <row r="94" spans="1:15" s="8" customFormat="1" x14ac:dyDescent="0.3">
      <c r="A94" s="52">
        <v>9759</v>
      </c>
      <c r="B94" s="53" t="s">
        <v>21</v>
      </c>
      <c r="C94" s="54" t="s">
        <v>592</v>
      </c>
      <c r="D94" s="68" t="s">
        <v>593</v>
      </c>
      <c r="E94" s="69"/>
      <c r="F94" s="70"/>
      <c r="G94" s="70"/>
      <c r="H94" s="70"/>
      <c r="I94" s="70"/>
      <c r="J94" s="70"/>
      <c r="K94" s="70"/>
      <c r="L94" s="70"/>
      <c r="M94" s="66"/>
      <c r="N94" s="67"/>
      <c r="O94" s="67"/>
    </row>
    <row r="95" spans="1:15" s="8" customFormat="1" x14ac:dyDescent="0.3">
      <c r="A95" s="52">
        <v>9816</v>
      </c>
      <c r="B95" s="53" t="s">
        <v>21</v>
      </c>
      <c r="C95" s="54" t="s">
        <v>636</v>
      </c>
      <c r="D95" s="55" t="s">
        <v>55</v>
      </c>
      <c r="E95" s="63"/>
      <c r="F95" s="57"/>
      <c r="G95" s="57"/>
      <c r="H95" s="57"/>
      <c r="I95" s="57"/>
      <c r="J95" s="57"/>
      <c r="K95" s="57"/>
      <c r="L95" s="57"/>
      <c r="M95" s="66"/>
      <c r="N95" s="67"/>
      <c r="O95" s="67"/>
    </row>
    <row r="96" spans="1:15" s="8" customFormat="1" x14ac:dyDescent="0.3">
      <c r="A96" s="52">
        <v>9882</v>
      </c>
      <c r="B96" s="53" t="s">
        <v>21</v>
      </c>
      <c r="C96" s="54" t="s">
        <v>674</v>
      </c>
      <c r="D96" s="55" t="s">
        <v>70</v>
      </c>
      <c r="E96" s="63"/>
      <c r="F96" s="57"/>
      <c r="G96" s="57"/>
      <c r="H96" s="57"/>
      <c r="I96" s="57"/>
      <c r="J96" s="57"/>
      <c r="K96" s="57"/>
      <c r="L96" s="57"/>
      <c r="M96" s="66"/>
      <c r="N96" s="67"/>
      <c r="O96" s="67"/>
    </row>
    <row r="97" spans="1:15" s="8" customFormat="1" ht="115.2" x14ac:dyDescent="0.3">
      <c r="A97" s="52">
        <v>9883</v>
      </c>
      <c r="B97" s="53"/>
      <c r="C97" s="54"/>
      <c r="D97" s="75" t="s">
        <v>359</v>
      </c>
      <c r="E97" s="63" t="s">
        <v>36</v>
      </c>
      <c r="F97" s="57"/>
      <c r="G97" s="57"/>
      <c r="H97" s="57"/>
      <c r="I97" s="57"/>
      <c r="J97" s="57"/>
      <c r="K97" s="57"/>
      <c r="L97" s="57">
        <f>SUM(J98:J102)</f>
        <v>327.67700000000002</v>
      </c>
      <c r="M97" s="58">
        <v>327.67700000000002</v>
      </c>
      <c r="N97" s="59"/>
      <c r="O97" s="73">
        <f>+ROUND(M97*N97,2)</f>
        <v>0</v>
      </c>
    </row>
    <row r="98" spans="1:15" s="8" customFormat="1" x14ac:dyDescent="0.3">
      <c r="A98" s="52">
        <v>9884</v>
      </c>
      <c r="B98" s="53"/>
      <c r="C98" s="54"/>
      <c r="D98" s="74" t="s">
        <v>658</v>
      </c>
      <c r="E98" s="56"/>
      <c r="F98" s="57">
        <v>1</v>
      </c>
      <c r="G98" s="57">
        <v>295.20999999999998</v>
      </c>
      <c r="H98" s="57"/>
      <c r="I98" s="57"/>
      <c r="J98" s="57">
        <f t="shared" ref="J98:J102" si="14">PRODUCT(F98:I98)</f>
        <v>295.20999999999998</v>
      </c>
      <c r="K98" s="57"/>
      <c r="L98" s="57"/>
      <c r="M98" s="66"/>
      <c r="N98" s="67"/>
      <c r="O98" s="67"/>
    </row>
    <row r="99" spans="1:15" s="8" customFormat="1" x14ac:dyDescent="0.3">
      <c r="A99" s="52">
        <v>9885</v>
      </c>
      <c r="B99" s="53"/>
      <c r="C99" s="54"/>
      <c r="D99" s="74" t="s">
        <v>659</v>
      </c>
      <c r="E99" s="63"/>
      <c r="F99" s="57">
        <v>1</v>
      </c>
      <c r="G99" s="57">
        <v>15.252000000000001</v>
      </c>
      <c r="H99" s="57"/>
      <c r="I99" s="57"/>
      <c r="J99" s="57">
        <f t="shared" si="14"/>
        <v>15.252000000000001</v>
      </c>
      <c r="K99" s="57"/>
      <c r="L99" s="57"/>
      <c r="M99" s="66"/>
      <c r="N99" s="67"/>
      <c r="O99" s="67"/>
    </row>
    <row r="100" spans="1:15" s="8" customFormat="1" x14ac:dyDescent="0.3">
      <c r="A100" s="52">
        <v>9886</v>
      </c>
      <c r="B100" s="53"/>
      <c r="C100" s="54"/>
      <c r="D100" s="74" t="s">
        <v>660</v>
      </c>
      <c r="E100" s="63"/>
      <c r="F100" s="57">
        <v>1</v>
      </c>
      <c r="G100" s="57">
        <v>2.637</v>
      </c>
      <c r="H100" s="57"/>
      <c r="I100" s="57"/>
      <c r="J100" s="57">
        <f t="shared" si="14"/>
        <v>2.637</v>
      </c>
      <c r="K100" s="57"/>
      <c r="L100" s="57"/>
      <c r="M100" s="66"/>
      <c r="N100" s="67"/>
      <c r="O100" s="67"/>
    </row>
    <row r="101" spans="1:15" s="8" customFormat="1" x14ac:dyDescent="0.3">
      <c r="A101" s="52">
        <v>9887</v>
      </c>
      <c r="B101" s="53"/>
      <c r="C101" s="54"/>
      <c r="D101" s="74" t="s">
        <v>661</v>
      </c>
      <c r="E101" s="63"/>
      <c r="F101" s="57">
        <v>1</v>
      </c>
      <c r="G101" s="57">
        <v>5.72</v>
      </c>
      <c r="H101" s="57"/>
      <c r="I101" s="57"/>
      <c r="J101" s="57">
        <f t="shared" si="14"/>
        <v>5.72</v>
      </c>
      <c r="K101" s="57"/>
      <c r="L101" s="57"/>
      <c r="M101" s="66"/>
      <c r="N101" s="67"/>
      <c r="O101" s="67"/>
    </row>
    <row r="102" spans="1:15" s="8" customFormat="1" x14ac:dyDescent="0.3">
      <c r="A102" s="52">
        <v>9888</v>
      </c>
      <c r="B102" s="53"/>
      <c r="C102" s="54"/>
      <c r="D102" s="74" t="s">
        <v>648</v>
      </c>
      <c r="E102" s="63"/>
      <c r="F102" s="57">
        <v>1</v>
      </c>
      <c r="G102" s="57">
        <v>8.8580000000000005</v>
      </c>
      <c r="H102" s="57"/>
      <c r="I102" s="57"/>
      <c r="J102" s="57">
        <f t="shared" si="14"/>
        <v>8.8580000000000005</v>
      </c>
      <c r="K102" s="57"/>
      <c r="L102" s="57"/>
      <c r="M102" s="66"/>
      <c r="N102" s="67"/>
      <c r="O102" s="67"/>
    </row>
    <row r="103" spans="1:15" s="8" customFormat="1" ht="158.4" x14ac:dyDescent="0.3">
      <c r="A103" s="52">
        <v>9903</v>
      </c>
      <c r="B103" s="53"/>
      <c r="C103" s="54"/>
      <c r="D103" s="75" t="s">
        <v>72</v>
      </c>
      <c r="E103" s="63" t="s">
        <v>36</v>
      </c>
      <c r="F103" s="57"/>
      <c r="G103" s="57"/>
      <c r="H103" s="57"/>
      <c r="I103" s="57"/>
      <c r="J103" s="57"/>
      <c r="K103" s="57"/>
      <c r="L103" s="57">
        <f>SUM(J104:J111)</f>
        <v>137.595</v>
      </c>
      <c r="M103" s="58">
        <v>137.595</v>
      </c>
      <c r="N103" s="59"/>
      <c r="O103" s="73">
        <f>+ROUND(M103*N103,2)</f>
        <v>0</v>
      </c>
    </row>
    <row r="104" spans="1:15" s="8" customFormat="1" x14ac:dyDescent="0.3">
      <c r="A104" s="52">
        <v>9904</v>
      </c>
      <c r="B104" s="53"/>
      <c r="C104" s="54"/>
      <c r="D104" s="74" t="s">
        <v>614</v>
      </c>
      <c r="E104" s="63"/>
      <c r="F104" s="57">
        <v>1</v>
      </c>
      <c r="G104" s="57">
        <v>26.123000000000001</v>
      </c>
      <c r="H104" s="57"/>
      <c r="I104" s="57"/>
      <c r="J104" s="57">
        <f t="shared" ref="J104:J111" si="15">PRODUCT(F104:I104)</f>
        <v>26.123000000000001</v>
      </c>
      <c r="K104" s="57"/>
      <c r="L104" s="57"/>
      <c r="M104" s="66"/>
      <c r="N104" s="67"/>
      <c r="O104" s="67"/>
    </row>
    <row r="105" spans="1:15" s="8" customFormat="1" x14ac:dyDescent="0.3">
      <c r="A105" s="52">
        <v>9905</v>
      </c>
      <c r="B105" s="53"/>
      <c r="C105" s="54"/>
      <c r="D105" s="74" t="s">
        <v>615</v>
      </c>
      <c r="E105" s="63"/>
      <c r="F105" s="57">
        <v>1</v>
      </c>
      <c r="G105" s="57">
        <v>30.6</v>
      </c>
      <c r="H105" s="57"/>
      <c r="I105" s="57"/>
      <c r="J105" s="57">
        <f t="shared" si="15"/>
        <v>30.6</v>
      </c>
      <c r="K105" s="57"/>
      <c r="L105" s="57"/>
      <c r="M105" s="66"/>
      <c r="N105" s="67"/>
      <c r="O105" s="67"/>
    </row>
    <row r="106" spans="1:15" s="8" customFormat="1" x14ac:dyDescent="0.3">
      <c r="A106" s="52">
        <v>9906</v>
      </c>
      <c r="B106" s="53"/>
      <c r="C106" s="54"/>
      <c r="D106" s="74" t="s">
        <v>616</v>
      </c>
      <c r="E106" s="63"/>
      <c r="F106" s="57">
        <v>1</v>
      </c>
      <c r="G106" s="57">
        <v>21.954999999999998</v>
      </c>
      <c r="H106" s="57"/>
      <c r="I106" s="57"/>
      <c r="J106" s="57">
        <f t="shared" si="15"/>
        <v>21.954999999999998</v>
      </c>
      <c r="K106" s="57"/>
      <c r="L106" s="57"/>
      <c r="M106" s="66"/>
      <c r="N106" s="67"/>
      <c r="O106" s="67"/>
    </row>
    <row r="107" spans="1:15" s="8" customFormat="1" x14ac:dyDescent="0.3">
      <c r="A107" s="52">
        <v>9907</v>
      </c>
      <c r="B107" s="53"/>
      <c r="C107" s="54"/>
      <c r="D107" s="74" t="s">
        <v>618</v>
      </c>
      <c r="E107" s="63"/>
      <c r="F107" s="57">
        <v>1</v>
      </c>
      <c r="G107" s="57">
        <v>10.736000000000001</v>
      </c>
      <c r="H107" s="57"/>
      <c r="I107" s="57"/>
      <c r="J107" s="57">
        <f t="shared" si="15"/>
        <v>10.736000000000001</v>
      </c>
      <c r="K107" s="57"/>
      <c r="L107" s="57"/>
      <c r="M107" s="66"/>
      <c r="N107" s="67"/>
      <c r="O107" s="67"/>
    </row>
    <row r="108" spans="1:15" s="8" customFormat="1" x14ac:dyDescent="0.3">
      <c r="A108" s="52">
        <v>9908</v>
      </c>
      <c r="B108" s="53"/>
      <c r="C108" s="54"/>
      <c r="D108" s="74" t="s">
        <v>619</v>
      </c>
      <c r="E108" s="63"/>
      <c r="F108" s="57">
        <v>1</v>
      </c>
      <c r="G108" s="57">
        <v>23.484000000000002</v>
      </c>
      <c r="H108" s="57"/>
      <c r="I108" s="57"/>
      <c r="J108" s="57">
        <f t="shared" si="15"/>
        <v>23.484000000000002</v>
      </c>
      <c r="K108" s="57"/>
      <c r="L108" s="57"/>
      <c r="M108" s="66"/>
      <c r="N108" s="67"/>
      <c r="O108" s="67"/>
    </row>
    <row r="109" spans="1:15" s="8" customFormat="1" x14ac:dyDescent="0.3">
      <c r="A109" s="52">
        <v>9909</v>
      </c>
      <c r="B109" s="53"/>
      <c r="C109" s="54"/>
      <c r="D109" s="74" t="s">
        <v>620</v>
      </c>
      <c r="E109" s="63"/>
      <c r="F109" s="57">
        <v>1</v>
      </c>
      <c r="G109" s="57">
        <v>12.727</v>
      </c>
      <c r="H109" s="57"/>
      <c r="I109" s="57"/>
      <c r="J109" s="57">
        <f t="shared" si="15"/>
        <v>12.727</v>
      </c>
      <c r="K109" s="57"/>
      <c r="L109" s="57"/>
      <c r="M109" s="66"/>
      <c r="N109" s="67"/>
      <c r="O109" s="67"/>
    </row>
    <row r="110" spans="1:15" s="8" customFormat="1" x14ac:dyDescent="0.3">
      <c r="A110" s="52">
        <v>9910</v>
      </c>
      <c r="B110" s="53"/>
      <c r="C110" s="54"/>
      <c r="D110" s="74" t="s">
        <v>617</v>
      </c>
      <c r="E110" s="63"/>
      <c r="F110" s="57">
        <v>1</v>
      </c>
      <c r="G110" s="57">
        <v>7.0039999999999996</v>
      </c>
      <c r="H110" s="57"/>
      <c r="I110" s="57"/>
      <c r="J110" s="57">
        <f t="shared" si="15"/>
        <v>7.0039999999999996</v>
      </c>
      <c r="K110" s="57"/>
      <c r="L110" s="57"/>
      <c r="M110" s="66"/>
      <c r="N110" s="67"/>
      <c r="O110" s="67"/>
    </row>
    <row r="111" spans="1:15" s="8" customFormat="1" x14ac:dyDescent="0.3">
      <c r="A111" s="52">
        <v>9911</v>
      </c>
      <c r="B111" s="53"/>
      <c r="C111" s="54"/>
      <c r="D111" s="74" t="s">
        <v>622</v>
      </c>
      <c r="E111" s="63"/>
      <c r="F111" s="57">
        <v>1</v>
      </c>
      <c r="G111" s="57">
        <v>4.9660000000000002</v>
      </c>
      <c r="H111" s="57"/>
      <c r="I111" s="57"/>
      <c r="J111" s="57">
        <f t="shared" si="15"/>
        <v>4.9660000000000002</v>
      </c>
      <c r="K111" s="57"/>
      <c r="L111" s="57"/>
      <c r="M111" s="66"/>
      <c r="N111" s="67"/>
      <c r="O111" s="67"/>
    </row>
    <row r="112" spans="1:15" s="8" customFormat="1" ht="86.4" x14ac:dyDescent="0.3">
      <c r="A112" s="52">
        <v>9912</v>
      </c>
      <c r="B112" s="53"/>
      <c r="C112" s="54"/>
      <c r="D112" s="75" t="s">
        <v>381</v>
      </c>
      <c r="E112" s="63" t="s">
        <v>36</v>
      </c>
      <c r="F112" s="57"/>
      <c r="G112" s="57"/>
      <c r="H112" s="57"/>
      <c r="I112" s="57"/>
      <c r="J112" s="57"/>
      <c r="K112" s="57"/>
      <c r="L112" s="57">
        <f>SUM(J113)</f>
        <v>3.7930000000000001</v>
      </c>
      <c r="M112" s="58">
        <v>3.7930000000000001</v>
      </c>
      <c r="N112" s="59"/>
      <c r="O112" s="73">
        <f>+ROUND(M112*N112,2)</f>
        <v>0</v>
      </c>
    </row>
    <row r="113" spans="1:15" s="8" customFormat="1" x14ac:dyDescent="0.3">
      <c r="A113" s="52">
        <v>9913</v>
      </c>
      <c r="B113" s="53"/>
      <c r="C113" s="54"/>
      <c r="D113" s="74" t="s">
        <v>606</v>
      </c>
      <c r="E113" s="63"/>
      <c r="F113" s="57">
        <v>1</v>
      </c>
      <c r="G113" s="57">
        <v>3.7930000000000001</v>
      </c>
      <c r="H113" s="57"/>
      <c r="I113" s="57"/>
      <c r="J113" s="57">
        <f t="shared" ref="J113" si="16">PRODUCT(F113:I113)</f>
        <v>3.7930000000000001</v>
      </c>
      <c r="K113" s="57"/>
      <c r="L113" s="57"/>
      <c r="M113" s="66"/>
      <c r="N113" s="67"/>
      <c r="O113" s="67"/>
    </row>
    <row r="114" spans="1:15" s="8" customFormat="1" x14ac:dyDescent="0.3">
      <c r="A114" s="52">
        <v>10069</v>
      </c>
      <c r="B114" s="53" t="s">
        <v>21</v>
      </c>
      <c r="C114" s="54" t="s">
        <v>772</v>
      </c>
      <c r="D114" s="68" t="s">
        <v>773</v>
      </c>
      <c r="E114" s="69"/>
      <c r="F114" s="85"/>
      <c r="G114" s="70"/>
      <c r="H114" s="70"/>
      <c r="I114" s="70"/>
      <c r="J114" s="70"/>
      <c r="K114" s="70"/>
      <c r="L114" s="70"/>
      <c r="M114" s="66"/>
      <c r="N114" s="67"/>
      <c r="O114" s="67"/>
    </row>
    <row r="115" spans="1:15" s="8" customFormat="1" x14ac:dyDescent="0.3">
      <c r="A115" s="52">
        <v>10131</v>
      </c>
      <c r="B115" s="53" t="s">
        <v>21</v>
      </c>
      <c r="C115" s="54" t="s">
        <v>817</v>
      </c>
      <c r="D115" s="55" t="s">
        <v>55</v>
      </c>
      <c r="E115" s="56"/>
      <c r="F115" s="57"/>
      <c r="G115" s="57"/>
      <c r="H115" s="57"/>
      <c r="I115" s="57"/>
      <c r="J115" s="57"/>
      <c r="K115" s="57"/>
      <c r="L115" s="57"/>
      <c r="M115" s="58"/>
      <c r="N115" s="59"/>
      <c r="O115" s="59"/>
    </row>
    <row r="116" spans="1:15" s="8" customFormat="1" x14ac:dyDescent="0.3">
      <c r="A116" s="52">
        <v>10132</v>
      </c>
      <c r="B116" s="53" t="s">
        <v>21</v>
      </c>
      <c r="C116" s="72" t="s">
        <v>818</v>
      </c>
      <c r="D116" s="55" t="s">
        <v>57</v>
      </c>
      <c r="E116" s="56"/>
      <c r="F116" s="57"/>
      <c r="G116" s="57"/>
      <c r="H116" s="57"/>
      <c r="I116" s="57"/>
      <c r="J116" s="57"/>
      <c r="K116" s="57"/>
      <c r="L116" s="57"/>
      <c r="M116" s="58"/>
      <c r="N116" s="59"/>
      <c r="O116" s="59"/>
    </row>
    <row r="117" spans="1:15" s="8" customFormat="1" ht="244.8" x14ac:dyDescent="0.3">
      <c r="A117" s="52">
        <v>10133</v>
      </c>
      <c r="B117" s="53"/>
      <c r="C117" s="72"/>
      <c r="D117" s="75" t="s">
        <v>68</v>
      </c>
      <c r="E117" s="56" t="s">
        <v>36</v>
      </c>
      <c r="F117" s="57"/>
      <c r="G117" s="57"/>
      <c r="H117" s="57"/>
      <c r="I117" s="57"/>
      <c r="J117" s="57"/>
      <c r="K117" s="57"/>
      <c r="L117" s="57">
        <f>SUM(K118:K120)</f>
        <v>81.899999999999991</v>
      </c>
      <c r="M117" s="58">
        <v>81.900000000000006</v>
      </c>
      <c r="N117" s="59"/>
      <c r="O117" s="73">
        <f>+ROUND(M117*N117,2)</f>
        <v>0</v>
      </c>
    </row>
    <row r="118" spans="1:15" s="8" customFormat="1" x14ac:dyDescent="0.3">
      <c r="A118" s="52">
        <v>10134</v>
      </c>
      <c r="B118" s="53"/>
      <c r="C118" s="72"/>
      <c r="D118" s="76" t="s">
        <v>819</v>
      </c>
      <c r="E118" s="56"/>
      <c r="F118" s="57">
        <v>1</v>
      </c>
      <c r="G118" s="57">
        <f>6.45+2.65</f>
        <v>9.1</v>
      </c>
      <c r="H118" s="57"/>
      <c r="I118" s="57">
        <v>3</v>
      </c>
      <c r="J118" s="57"/>
      <c r="K118" s="57">
        <f>PRODUCT(F118:I118)</f>
        <v>27.299999999999997</v>
      </c>
      <c r="L118" s="57"/>
      <c r="M118" s="58"/>
      <c r="N118" s="59"/>
      <c r="O118" s="73"/>
    </row>
    <row r="119" spans="1:15" s="8" customFormat="1" x14ac:dyDescent="0.3">
      <c r="A119" s="52">
        <v>10135</v>
      </c>
      <c r="B119" s="53"/>
      <c r="C119" s="72"/>
      <c r="D119" s="76" t="s">
        <v>820</v>
      </c>
      <c r="E119" s="56"/>
      <c r="F119" s="57">
        <v>1</v>
      </c>
      <c r="G119" s="57">
        <f t="shared" ref="G119:G120" si="17">6.45+2.65</f>
        <v>9.1</v>
      </c>
      <c r="H119" s="57"/>
      <c r="I119" s="57">
        <v>3</v>
      </c>
      <c r="J119" s="57"/>
      <c r="K119" s="57">
        <f t="shared" ref="K119:K120" si="18">PRODUCT(F119:I119)</f>
        <v>27.299999999999997</v>
      </c>
      <c r="L119" s="57"/>
      <c r="M119" s="58"/>
      <c r="N119" s="59"/>
      <c r="O119" s="73"/>
    </row>
    <row r="120" spans="1:15" s="8" customFormat="1" x14ac:dyDescent="0.3">
      <c r="A120" s="52">
        <v>10136</v>
      </c>
      <c r="B120" s="53"/>
      <c r="C120" s="72"/>
      <c r="D120" s="76" t="s">
        <v>821</v>
      </c>
      <c r="E120" s="56"/>
      <c r="F120" s="57">
        <v>1</v>
      </c>
      <c r="G120" s="57">
        <f t="shared" si="17"/>
        <v>9.1</v>
      </c>
      <c r="H120" s="57"/>
      <c r="I120" s="57">
        <v>3</v>
      </c>
      <c r="J120" s="57"/>
      <c r="K120" s="57">
        <f t="shared" si="18"/>
        <v>27.299999999999997</v>
      </c>
      <c r="L120" s="57"/>
      <c r="M120" s="58"/>
      <c r="N120" s="59"/>
      <c r="O120" s="73"/>
    </row>
    <row r="121" spans="1:15" s="8" customFormat="1" x14ac:dyDescent="0.3">
      <c r="A121" s="52">
        <v>10203</v>
      </c>
      <c r="B121" s="53" t="s">
        <v>21</v>
      </c>
      <c r="C121" s="54" t="s">
        <v>854</v>
      </c>
      <c r="D121" s="55" t="s">
        <v>70</v>
      </c>
      <c r="E121" s="63"/>
      <c r="F121" s="57"/>
      <c r="G121" s="57"/>
      <c r="H121" s="57"/>
      <c r="I121" s="57"/>
      <c r="J121" s="57"/>
      <c r="K121" s="57"/>
      <c r="L121" s="57"/>
      <c r="M121" s="66"/>
      <c r="N121" s="67"/>
      <c r="O121" s="67"/>
    </row>
    <row r="122" spans="1:15" s="8" customFormat="1" ht="115.2" collapsed="1" x14ac:dyDescent="0.3">
      <c r="A122" s="52">
        <v>10204</v>
      </c>
      <c r="B122" s="53" t="s">
        <v>21</v>
      </c>
      <c r="C122" s="72" t="s">
        <v>855</v>
      </c>
      <c r="D122" s="75" t="s">
        <v>856</v>
      </c>
      <c r="E122" s="63" t="s">
        <v>36</v>
      </c>
      <c r="F122" s="57"/>
      <c r="G122" s="57"/>
      <c r="H122" s="57"/>
      <c r="I122" s="57"/>
      <c r="J122" s="57"/>
      <c r="K122" s="57"/>
      <c r="L122" s="57">
        <f>SUM(K123)</f>
        <v>313.82299999999998</v>
      </c>
      <c r="M122" s="58">
        <v>313.82299999999998</v>
      </c>
      <c r="N122" s="59"/>
      <c r="O122" s="73">
        <f>+ROUND(M122*N122,2)</f>
        <v>0</v>
      </c>
    </row>
    <row r="123" spans="1:15" s="8" customFormat="1" x14ac:dyDescent="0.3">
      <c r="A123" s="52">
        <v>10205</v>
      </c>
      <c r="B123" s="53"/>
      <c r="C123" s="54"/>
      <c r="D123" s="76" t="s">
        <v>777</v>
      </c>
      <c r="E123" s="63"/>
      <c r="F123" s="57">
        <v>1</v>
      </c>
      <c r="G123" s="57">
        <v>313.82299999999998</v>
      </c>
      <c r="H123" s="57"/>
      <c r="I123" s="57"/>
      <c r="J123" s="57"/>
      <c r="K123" s="57">
        <f t="shared" ref="K123:K135" si="19">PRODUCT(F123:I123)</f>
        <v>313.82299999999998</v>
      </c>
      <c r="L123" s="57"/>
      <c r="M123" s="66"/>
      <c r="N123" s="67"/>
      <c r="O123" s="67"/>
    </row>
    <row r="124" spans="1:15" s="8" customFormat="1" ht="86.4" collapsed="1" x14ac:dyDescent="0.3">
      <c r="A124" s="52">
        <v>10206</v>
      </c>
      <c r="B124" s="53" t="s">
        <v>21</v>
      </c>
      <c r="C124" s="72" t="s">
        <v>857</v>
      </c>
      <c r="D124" s="75" t="s">
        <v>363</v>
      </c>
      <c r="E124" s="63" t="s">
        <v>36</v>
      </c>
      <c r="F124" s="57"/>
      <c r="G124" s="57"/>
      <c r="H124" s="57"/>
      <c r="I124" s="57"/>
      <c r="J124" s="57"/>
      <c r="K124" s="57"/>
      <c r="L124" s="57">
        <f>SUM(K125:K127)</f>
        <v>618.55600000000004</v>
      </c>
      <c r="M124" s="58">
        <v>618.55600000000004</v>
      </c>
      <c r="N124" s="59"/>
      <c r="O124" s="73">
        <f>+ROUND(M124*N124,2)</f>
        <v>0</v>
      </c>
    </row>
    <row r="125" spans="1:15" s="8" customFormat="1" x14ac:dyDescent="0.3">
      <c r="A125" s="52">
        <v>10207</v>
      </c>
      <c r="B125" s="53"/>
      <c r="C125" s="54"/>
      <c r="D125" s="76" t="s">
        <v>777</v>
      </c>
      <c r="E125" s="63"/>
      <c r="F125" s="57">
        <v>1</v>
      </c>
      <c r="G125" s="57">
        <v>527.58000000000004</v>
      </c>
      <c r="H125" s="57"/>
      <c r="I125" s="57"/>
      <c r="J125" s="57"/>
      <c r="K125" s="57">
        <f t="shared" si="19"/>
        <v>527.58000000000004</v>
      </c>
      <c r="L125" s="57"/>
      <c r="M125" s="66"/>
      <c r="N125" s="67"/>
      <c r="O125" s="67"/>
    </row>
    <row r="126" spans="1:15" s="8" customFormat="1" x14ac:dyDescent="0.3">
      <c r="A126" s="52">
        <v>10208</v>
      </c>
      <c r="B126" s="53"/>
      <c r="C126" s="54"/>
      <c r="D126" s="76" t="s">
        <v>824</v>
      </c>
      <c r="E126" s="63"/>
      <c r="F126" s="57">
        <v>1</v>
      </c>
      <c r="G126" s="57">
        <v>44.735999999999997</v>
      </c>
      <c r="H126" s="57"/>
      <c r="I126" s="57"/>
      <c r="J126" s="57"/>
      <c r="K126" s="57">
        <f t="shared" si="19"/>
        <v>44.735999999999997</v>
      </c>
      <c r="L126" s="57"/>
      <c r="M126" s="66"/>
      <c r="N126" s="67"/>
      <c r="O126" s="67"/>
    </row>
    <row r="127" spans="1:15" s="8" customFormat="1" x14ac:dyDescent="0.3">
      <c r="A127" s="52">
        <v>10209</v>
      </c>
      <c r="B127" s="53"/>
      <c r="C127" s="54"/>
      <c r="D127" s="76" t="s">
        <v>785</v>
      </c>
      <c r="E127" s="63"/>
      <c r="F127" s="57">
        <v>1</v>
      </c>
      <c r="G127" s="57">
        <v>46.24</v>
      </c>
      <c r="H127" s="57"/>
      <c r="I127" s="57"/>
      <c r="J127" s="57"/>
      <c r="K127" s="57">
        <f t="shared" si="19"/>
        <v>46.24</v>
      </c>
      <c r="L127" s="57"/>
      <c r="M127" s="66"/>
      <c r="N127" s="67"/>
      <c r="O127" s="67"/>
    </row>
    <row r="128" spans="1:15" s="8" customFormat="1" ht="86.4" collapsed="1" x14ac:dyDescent="0.3">
      <c r="A128" s="52">
        <v>10210</v>
      </c>
      <c r="B128" s="53" t="s">
        <v>21</v>
      </c>
      <c r="C128" s="72" t="s">
        <v>858</v>
      </c>
      <c r="D128" s="75" t="s">
        <v>859</v>
      </c>
      <c r="E128" s="63" t="s">
        <v>36</v>
      </c>
      <c r="F128" s="57"/>
      <c r="G128" s="57"/>
      <c r="H128" s="57"/>
      <c r="I128" s="57"/>
      <c r="J128" s="57"/>
      <c r="K128" s="57"/>
      <c r="L128" s="57">
        <f>SUM(K129:K130)</f>
        <v>31.179000000000002</v>
      </c>
      <c r="M128" s="58">
        <v>31.178999999999998</v>
      </c>
      <c r="N128" s="59"/>
      <c r="O128" s="73">
        <f>+ROUND(M128*N128,2)</f>
        <v>0</v>
      </c>
    </row>
    <row r="129" spans="1:16" s="8" customFormat="1" collapsed="1" x14ac:dyDescent="0.3">
      <c r="A129" s="52">
        <v>10211</v>
      </c>
      <c r="B129" s="53"/>
      <c r="C129" s="72"/>
      <c r="D129" s="76" t="s">
        <v>860</v>
      </c>
      <c r="E129" s="63"/>
      <c r="F129" s="57">
        <v>1</v>
      </c>
      <c r="G129" s="57">
        <v>25.5</v>
      </c>
      <c r="H129" s="57"/>
      <c r="I129" s="57"/>
      <c r="J129" s="57"/>
      <c r="K129" s="57">
        <f t="shared" si="19"/>
        <v>25.5</v>
      </c>
      <c r="L129" s="57"/>
      <c r="M129" s="58"/>
      <c r="N129" s="59"/>
      <c r="O129" s="73"/>
    </row>
    <row r="130" spans="1:16" s="8" customFormat="1" x14ac:dyDescent="0.3">
      <c r="A130" s="52">
        <v>10212</v>
      </c>
      <c r="B130" s="53"/>
      <c r="C130" s="54"/>
      <c r="D130" s="76" t="s">
        <v>847</v>
      </c>
      <c r="E130" s="63"/>
      <c r="F130" s="57">
        <v>1</v>
      </c>
      <c r="G130" s="57">
        <v>5.6790000000000003</v>
      </c>
      <c r="H130" s="57"/>
      <c r="I130" s="57"/>
      <c r="J130" s="57"/>
      <c r="K130" s="57">
        <f t="shared" si="19"/>
        <v>5.6790000000000003</v>
      </c>
      <c r="L130" s="57"/>
      <c r="M130" s="66"/>
      <c r="N130" s="67"/>
      <c r="O130" s="67"/>
    </row>
    <row r="131" spans="1:16" s="8" customFormat="1" ht="158.4" x14ac:dyDescent="0.3">
      <c r="A131" s="52">
        <v>10222</v>
      </c>
      <c r="B131" s="53"/>
      <c r="C131" s="72"/>
      <c r="D131" s="75" t="s">
        <v>72</v>
      </c>
      <c r="E131" s="63" t="s">
        <v>36</v>
      </c>
      <c r="F131" s="57"/>
      <c r="G131" s="57"/>
      <c r="H131" s="57"/>
      <c r="I131" s="57"/>
      <c r="J131" s="57"/>
      <c r="K131" s="57"/>
      <c r="L131" s="57">
        <f>SUM(K132:K135)</f>
        <v>44.369</v>
      </c>
      <c r="M131" s="58">
        <v>44.369</v>
      </c>
      <c r="N131" s="59"/>
      <c r="O131" s="73">
        <f>+ROUND(M131*N131,2)</f>
        <v>0</v>
      </c>
    </row>
    <row r="132" spans="1:16" s="8" customFormat="1" x14ac:dyDescent="0.3">
      <c r="A132" s="52">
        <v>10223</v>
      </c>
      <c r="B132" s="53"/>
      <c r="C132" s="72"/>
      <c r="D132" s="76" t="s">
        <v>853</v>
      </c>
      <c r="E132" s="56"/>
      <c r="F132" s="57">
        <v>1</v>
      </c>
      <c r="G132" s="57">
        <v>12.811999999999999</v>
      </c>
      <c r="H132" s="57"/>
      <c r="I132" s="57"/>
      <c r="J132" s="57"/>
      <c r="K132" s="57">
        <f t="shared" si="19"/>
        <v>12.811999999999999</v>
      </c>
      <c r="L132" s="57"/>
      <c r="M132" s="58"/>
      <c r="N132" s="59"/>
      <c r="O132" s="73"/>
    </row>
    <row r="133" spans="1:16" s="8" customFormat="1" x14ac:dyDescent="0.3">
      <c r="A133" s="52">
        <v>10224</v>
      </c>
      <c r="B133" s="53"/>
      <c r="C133" s="72"/>
      <c r="D133" s="76" t="s">
        <v>787</v>
      </c>
      <c r="E133" s="56"/>
      <c r="F133" s="57">
        <v>1</v>
      </c>
      <c r="G133" s="57">
        <v>12.773</v>
      </c>
      <c r="H133" s="57"/>
      <c r="I133" s="57"/>
      <c r="J133" s="57"/>
      <c r="K133" s="57">
        <f t="shared" si="19"/>
        <v>12.773</v>
      </c>
      <c r="L133" s="57"/>
      <c r="M133" s="66"/>
      <c r="N133" s="67"/>
      <c r="O133" s="67"/>
    </row>
    <row r="134" spans="1:16" s="8" customFormat="1" x14ac:dyDescent="0.3">
      <c r="A134" s="52">
        <v>10225</v>
      </c>
      <c r="B134" s="53"/>
      <c r="C134" s="72"/>
      <c r="D134" s="76" t="s">
        <v>788</v>
      </c>
      <c r="E134" s="56"/>
      <c r="F134" s="57">
        <v>1</v>
      </c>
      <c r="G134" s="57">
        <v>10.113</v>
      </c>
      <c r="H134" s="57"/>
      <c r="I134" s="57"/>
      <c r="J134" s="57"/>
      <c r="K134" s="57">
        <f t="shared" si="19"/>
        <v>10.113</v>
      </c>
      <c r="L134" s="57"/>
      <c r="M134" s="66"/>
      <c r="N134" s="67"/>
      <c r="O134" s="67"/>
    </row>
    <row r="135" spans="1:16" s="8" customFormat="1" x14ac:dyDescent="0.3">
      <c r="A135" s="52">
        <v>10226</v>
      </c>
      <c r="B135" s="53"/>
      <c r="C135" s="72"/>
      <c r="D135" s="76" t="s">
        <v>789</v>
      </c>
      <c r="E135" s="56"/>
      <c r="F135" s="57">
        <v>1</v>
      </c>
      <c r="G135" s="57">
        <v>8.6709999999999994</v>
      </c>
      <c r="H135" s="57"/>
      <c r="I135" s="57"/>
      <c r="J135" s="57"/>
      <c r="K135" s="57">
        <f t="shared" si="19"/>
        <v>8.6709999999999994</v>
      </c>
      <c r="L135" s="57"/>
      <c r="M135" s="66"/>
      <c r="N135" s="67"/>
      <c r="O135" s="67"/>
    </row>
    <row r="136" spans="1:16" s="8" customFormat="1" ht="72" x14ac:dyDescent="0.3">
      <c r="A136" s="52">
        <v>10227</v>
      </c>
      <c r="B136" s="53"/>
      <c r="C136" s="72"/>
      <c r="D136" s="75" t="s">
        <v>862</v>
      </c>
      <c r="E136" s="63" t="s">
        <v>36</v>
      </c>
      <c r="F136" s="57"/>
      <c r="G136" s="57"/>
      <c r="H136" s="57"/>
      <c r="I136" s="57"/>
      <c r="J136" s="57"/>
      <c r="K136" s="57"/>
      <c r="L136" s="57">
        <f>SUM(K137)</f>
        <v>22.64</v>
      </c>
      <c r="M136" s="58">
        <v>22.64</v>
      </c>
      <c r="N136" s="59"/>
      <c r="O136" s="73">
        <f>+ROUND(M136*N136,2)</f>
        <v>0</v>
      </c>
    </row>
    <row r="137" spans="1:16" s="8" customFormat="1" x14ac:dyDescent="0.3">
      <c r="A137" s="52">
        <v>10228</v>
      </c>
      <c r="B137" s="53"/>
      <c r="C137" s="72"/>
      <c r="D137" s="76" t="s">
        <v>790</v>
      </c>
      <c r="E137" s="56"/>
      <c r="F137" s="57">
        <v>1</v>
      </c>
      <c r="G137" s="57">
        <v>22.64</v>
      </c>
      <c r="H137" s="57"/>
      <c r="I137" s="57"/>
      <c r="J137" s="57"/>
      <c r="K137" s="57">
        <f t="shared" ref="K137" si="20">PRODUCT(F137:I137)</f>
        <v>22.64</v>
      </c>
      <c r="L137" s="57"/>
      <c r="M137" s="66"/>
      <c r="N137" s="67"/>
      <c r="O137" s="67"/>
    </row>
    <row r="138" spans="1:16" s="8" customFormat="1" x14ac:dyDescent="0.3">
      <c r="A138" s="52">
        <v>10386</v>
      </c>
      <c r="B138" s="53" t="s">
        <v>21</v>
      </c>
      <c r="C138" s="61" t="s">
        <v>971</v>
      </c>
      <c r="D138" s="62" t="s">
        <v>972</v>
      </c>
      <c r="E138" s="63"/>
      <c r="F138" s="86"/>
      <c r="G138" s="64"/>
      <c r="H138" s="64"/>
      <c r="I138" s="64"/>
      <c r="J138" s="64"/>
      <c r="K138" s="65">
        <f>SUM(O138:O170)</f>
        <v>0</v>
      </c>
      <c r="L138" s="64"/>
      <c r="M138" s="66"/>
      <c r="N138" s="67"/>
      <c r="O138" s="67"/>
      <c r="P138" s="112"/>
    </row>
    <row r="139" spans="1:16" s="8" customFormat="1" x14ac:dyDescent="0.3">
      <c r="A139" s="52">
        <v>10387</v>
      </c>
      <c r="B139" s="53" t="s">
        <v>21</v>
      </c>
      <c r="C139" s="54" t="s">
        <v>973</v>
      </c>
      <c r="D139" s="55" t="s">
        <v>974</v>
      </c>
      <c r="E139" s="56"/>
      <c r="F139" s="57"/>
      <c r="G139" s="57"/>
      <c r="H139" s="57"/>
      <c r="I139" s="57"/>
      <c r="J139" s="57"/>
      <c r="K139" s="57"/>
      <c r="L139" s="57"/>
      <c r="M139" s="58"/>
      <c r="N139" s="59"/>
      <c r="O139" s="59"/>
    </row>
    <row r="140" spans="1:16" s="8" customFormat="1" x14ac:dyDescent="0.3">
      <c r="A140" s="52">
        <v>10397</v>
      </c>
      <c r="B140" s="53" t="s">
        <v>21</v>
      </c>
      <c r="C140" s="54" t="s">
        <v>985</v>
      </c>
      <c r="D140" s="55" t="s">
        <v>55</v>
      </c>
      <c r="E140" s="56"/>
      <c r="F140" s="57"/>
      <c r="G140" s="57"/>
      <c r="H140" s="57"/>
      <c r="I140" s="57"/>
      <c r="J140" s="57"/>
      <c r="K140" s="57"/>
      <c r="L140" s="57"/>
      <c r="M140" s="58"/>
      <c r="N140" s="59"/>
      <c r="O140" s="59"/>
    </row>
    <row r="141" spans="1:16" s="8" customFormat="1" x14ac:dyDescent="0.3">
      <c r="A141" s="52">
        <v>10444</v>
      </c>
      <c r="B141" s="52" t="s">
        <v>21</v>
      </c>
      <c r="C141" s="54" t="s">
        <v>1013</v>
      </c>
      <c r="D141" s="55" t="s">
        <v>70</v>
      </c>
      <c r="E141" s="63"/>
      <c r="F141" s="57"/>
      <c r="G141" s="57"/>
      <c r="H141" s="57"/>
      <c r="I141" s="57"/>
      <c r="J141" s="57"/>
      <c r="K141" s="57"/>
      <c r="L141" s="57"/>
      <c r="M141" s="66"/>
      <c r="N141" s="67"/>
      <c r="O141" s="67"/>
    </row>
    <row r="142" spans="1:16" s="8" customFormat="1" ht="144" collapsed="1" x14ac:dyDescent="0.3">
      <c r="A142" s="52">
        <v>10452</v>
      </c>
      <c r="B142" s="53" t="s">
        <v>21</v>
      </c>
      <c r="C142" s="72" t="s">
        <v>1017</v>
      </c>
      <c r="D142" s="75" t="s">
        <v>1018</v>
      </c>
      <c r="E142" s="63" t="s">
        <v>36</v>
      </c>
      <c r="F142" s="57"/>
      <c r="G142" s="57"/>
      <c r="H142" s="57"/>
      <c r="I142" s="57"/>
      <c r="J142" s="57"/>
      <c r="K142" s="57"/>
      <c r="L142" s="57">
        <f>+J143</f>
        <v>108.28</v>
      </c>
      <c r="M142" s="58">
        <v>108.28</v>
      </c>
      <c r="N142" s="59"/>
      <c r="O142" s="73">
        <f>+ROUND(M142*N142,2)</f>
        <v>0</v>
      </c>
    </row>
    <row r="143" spans="1:16" s="8" customFormat="1" x14ac:dyDescent="0.3">
      <c r="A143" s="52">
        <v>10453</v>
      </c>
      <c r="B143" s="52" t="s">
        <v>21</v>
      </c>
      <c r="C143" s="72"/>
      <c r="D143" s="76" t="s">
        <v>1007</v>
      </c>
      <c r="E143" s="56"/>
      <c r="F143" s="57">
        <v>1</v>
      </c>
      <c r="G143" s="57">
        <v>108.28</v>
      </c>
      <c r="H143" s="57"/>
      <c r="I143" s="57"/>
      <c r="J143" s="57">
        <f t="shared" ref="J143" si="21">PRODUCT(F143:I143)</f>
        <v>108.28</v>
      </c>
      <c r="K143" s="57"/>
      <c r="L143" s="57"/>
      <c r="M143" s="58"/>
      <c r="N143" s="59"/>
      <c r="O143" s="73"/>
    </row>
    <row r="144" spans="1:16" s="8" customFormat="1" x14ac:dyDescent="0.3">
      <c r="A144" s="52">
        <v>10506</v>
      </c>
      <c r="B144" s="53" t="s">
        <v>21</v>
      </c>
      <c r="C144" s="90" t="s">
        <v>1065</v>
      </c>
      <c r="D144" s="55" t="s">
        <v>1066</v>
      </c>
      <c r="E144" s="56"/>
      <c r="F144" s="64"/>
      <c r="G144" s="64"/>
      <c r="H144" s="64"/>
      <c r="I144" s="64"/>
      <c r="J144" s="64"/>
      <c r="K144" s="65">
        <f>SUM(O144:O261)</f>
        <v>0</v>
      </c>
      <c r="L144" s="64"/>
      <c r="M144" s="58"/>
      <c r="N144" s="59"/>
      <c r="O144" s="59"/>
    </row>
    <row r="145" spans="1:16" s="8" customFormat="1" x14ac:dyDescent="0.3">
      <c r="A145" s="52">
        <v>10507</v>
      </c>
      <c r="B145" s="53" t="s">
        <v>21</v>
      </c>
      <c r="C145" s="54" t="s">
        <v>1067</v>
      </c>
      <c r="D145" s="55" t="s">
        <v>1068</v>
      </c>
      <c r="E145" s="91"/>
      <c r="F145" s="92"/>
      <c r="G145" s="70"/>
      <c r="H145" s="70"/>
      <c r="I145" s="70"/>
      <c r="J145" s="70"/>
      <c r="K145" s="70"/>
      <c r="L145" s="70"/>
      <c r="M145" s="58"/>
      <c r="N145" s="59"/>
      <c r="O145" s="59"/>
    </row>
    <row r="146" spans="1:16" s="8" customFormat="1" x14ac:dyDescent="0.3">
      <c r="A146" s="52">
        <v>10536</v>
      </c>
      <c r="B146" s="53" t="s">
        <v>21</v>
      </c>
      <c r="C146" s="54" t="s">
        <v>1097</v>
      </c>
      <c r="D146" s="55" t="s">
        <v>974</v>
      </c>
      <c r="E146" s="96"/>
      <c r="F146" s="94"/>
      <c r="G146" s="95"/>
      <c r="H146" s="95"/>
      <c r="I146" s="95"/>
      <c r="J146" s="95"/>
      <c r="K146" s="95"/>
      <c r="L146" s="95"/>
      <c r="M146" s="58"/>
      <c r="N146" s="59"/>
      <c r="O146" s="59"/>
      <c r="P146" s="111"/>
    </row>
    <row r="147" spans="1:16" s="8" customFormat="1" x14ac:dyDescent="0.3">
      <c r="A147" s="52">
        <v>10561</v>
      </c>
      <c r="B147" s="53" t="s">
        <v>21</v>
      </c>
      <c r="C147" s="54" t="s">
        <v>1124</v>
      </c>
      <c r="D147" s="55" t="s">
        <v>55</v>
      </c>
      <c r="E147" s="63"/>
      <c r="F147" s="57"/>
      <c r="G147" s="57"/>
      <c r="H147" s="57"/>
      <c r="I147" s="57"/>
      <c r="J147" s="57"/>
      <c r="K147" s="57"/>
      <c r="L147" s="57"/>
      <c r="M147" s="66"/>
      <c r="N147" s="67"/>
      <c r="O147" s="67"/>
    </row>
    <row r="148" spans="1:16" s="8" customFormat="1" x14ac:dyDescent="0.3">
      <c r="A148" s="52">
        <v>10607</v>
      </c>
      <c r="B148" s="53" t="s">
        <v>21</v>
      </c>
      <c r="C148" s="54" t="s">
        <v>1161</v>
      </c>
      <c r="D148" s="55" t="s">
        <v>70</v>
      </c>
      <c r="E148" s="63"/>
      <c r="F148" s="57"/>
      <c r="G148" s="57"/>
      <c r="H148" s="57"/>
      <c r="I148" s="57"/>
      <c r="J148" s="57"/>
      <c r="K148" s="57"/>
      <c r="L148" s="57"/>
      <c r="M148" s="66"/>
      <c r="N148" s="67"/>
      <c r="O148" s="67"/>
    </row>
    <row r="149" spans="1:16" s="8" customFormat="1" ht="93.75" customHeight="1" x14ac:dyDescent="0.3">
      <c r="A149" s="52">
        <v>10610</v>
      </c>
      <c r="B149" s="53" t="s">
        <v>21</v>
      </c>
      <c r="C149" s="72" t="s">
        <v>1164</v>
      </c>
      <c r="D149" s="75" t="s">
        <v>1165</v>
      </c>
      <c r="E149" s="63" t="s">
        <v>36</v>
      </c>
      <c r="F149" s="57"/>
      <c r="G149" s="57"/>
      <c r="H149" s="57"/>
      <c r="I149" s="57"/>
      <c r="J149" s="57"/>
      <c r="K149" s="57"/>
      <c r="L149" s="57">
        <f>K150</f>
        <v>217.041</v>
      </c>
      <c r="M149" s="58">
        <v>217.041</v>
      </c>
      <c r="N149" s="59"/>
      <c r="O149" s="73">
        <f>+ROUND(M149*N149,2)</f>
        <v>0</v>
      </c>
    </row>
    <row r="150" spans="1:16" s="8" customFormat="1" ht="15" customHeight="1" x14ac:dyDescent="0.3">
      <c r="A150" s="52">
        <v>10611</v>
      </c>
      <c r="B150" s="53"/>
      <c r="C150" s="72"/>
      <c r="D150" s="76" t="s">
        <v>1163</v>
      </c>
      <c r="E150" s="63"/>
      <c r="F150" s="57">
        <v>1</v>
      </c>
      <c r="G150" s="57">
        <v>217.041</v>
      </c>
      <c r="H150" s="57"/>
      <c r="I150" s="57"/>
      <c r="J150" s="57"/>
      <c r="K150" s="57">
        <f t="shared" ref="K150" si="22">PRODUCT(F150:I150)</f>
        <v>217.041</v>
      </c>
      <c r="L150" s="57"/>
      <c r="M150" s="58"/>
      <c r="N150" s="59"/>
      <c r="O150" s="73"/>
    </row>
    <row r="151" spans="1:16" s="8" customFormat="1" ht="129.6" x14ac:dyDescent="0.3">
      <c r="A151" s="52">
        <v>10612</v>
      </c>
      <c r="B151" s="53" t="s">
        <v>21</v>
      </c>
      <c r="C151" s="72" t="s">
        <v>1166</v>
      </c>
      <c r="D151" s="75" t="s">
        <v>1167</v>
      </c>
      <c r="E151" s="63" t="s">
        <v>36</v>
      </c>
      <c r="F151" s="57"/>
      <c r="G151" s="57"/>
      <c r="H151" s="57"/>
      <c r="I151" s="57"/>
      <c r="J151" s="57"/>
      <c r="K151" s="57"/>
      <c r="L151" s="57">
        <f>K152</f>
        <v>62.71</v>
      </c>
      <c r="M151" s="58">
        <v>62.71</v>
      </c>
      <c r="N151" s="59"/>
      <c r="O151" s="73">
        <f>+ROUND(M151*N151,2)</f>
        <v>0</v>
      </c>
    </row>
    <row r="152" spans="1:16" s="8" customFormat="1" x14ac:dyDescent="0.3">
      <c r="A152" s="52">
        <v>10613</v>
      </c>
      <c r="B152" s="53"/>
      <c r="C152" s="72"/>
      <c r="D152" s="76" t="s">
        <v>1168</v>
      </c>
      <c r="E152" s="63"/>
      <c r="F152" s="57">
        <v>2</v>
      </c>
      <c r="G152" s="57">
        <v>31.355</v>
      </c>
      <c r="H152" s="57"/>
      <c r="I152" s="57"/>
      <c r="J152" s="57"/>
      <c r="K152" s="57">
        <f t="shared" ref="K152" si="23">PRODUCT(F152:I152)</f>
        <v>62.71</v>
      </c>
      <c r="L152" s="57"/>
      <c r="M152" s="58"/>
      <c r="N152" s="59"/>
      <c r="O152" s="73"/>
    </row>
    <row r="153" spans="1:16" s="8" customFormat="1" ht="144" x14ac:dyDescent="0.3">
      <c r="A153" s="52">
        <v>10614</v>
      </c>
      <c r="B153" s="53" t="s">
        <v>21</v>
      </c>
      <c r="C153" s="72" t="s">
        <v>1169</v>
      </c>
      <c r="D153" s="75" t="s">
        <v>1018</v>
      </c>
      <c r="E153" s="63" t="s">
        <v>36</v>
      </c>
      <c r="F153" s="57"/>
      <c r="G153" s="57"/>
      <c r="H153" s="57"/>
      <c r="I153" s="57"/>
      <c r="J153" s="57"/>
      <c r="K153" s="57"/>
      <c r="L153" s="57">
        <f>SUM(K154:K156)</f>
        <v>44.16</v>
      </c>
      <c r="M153" s="58">
        <v>44.16</v>
      </c>
      <c r="N153" s="59"/>
      <c r="O153" s="73">
        <f>+ROUND(M153*N153,2)</f>
        <v>0</v>
      </c>
    </row>
    <row r="154" spans="1:16" s="8" customFormat="1" x14ac:dyDescent="0.3">
      <c r="A154" s="52">
        <v>10615</v>
      </c>
      <c r="B154" s="53"/>
      <c r="C154" s="72"/>
      <c r="D154" s="76" t="s">
        <v>1138</v>
      </c>
      <c r="E154" s="63"/>
      <c r="F154" s="57">
        <v>1</v>
      </c>
      <c r="G154" s="57">
        <v>13.44</v>
      </c>
      <c r="H154" s="57"/>
      <c r="I154" s="57"/>
      <c r="J154" s="57"/>
      <c r="K154" s="57">
        <f t="shared" ref="K154:K156" si="24">PRODUCT(F154:I154)</f>
        <v>13.44</v>
      </c>
      <c r="L154" s="57"/>
      <c r="M154" s="58"/>
      <c r="N154" s="59"/>
      <c r="O154" s="73"/>
    </row>
    <row r="155" spans="1:16" s="8" customFormat="1" x14ac:dyDescent="0.3">
      <c r="A155" s="52">
        <v>10616</v>
      </c>
      <c r="B155" s="53"/>
      <c r="C155" s="72"/>
      <c r="D155" s="76" t="s">
        <v>1156</v>
      </c>
      <c r="E155" s="63"/>
      <c r="F155" s="57">
        <v>1</v>
      </c>
      <c r="G155" s="57">
        <v>13.44</v>
      </c>
      <c r="H155" s="57"/>
      <c r="I155" s="57"/>
      <c r="J155" s="57"/>
      <c r="K155" s="57">
        <f t="shared" si="24"/>
        <v>13.44</v>
      </c>
      <c r="L155" s="57"/>
      <c r="M155" s="58"/>
      <c r="N155" s="59"/>
      <c r="O155" s="73"/>
    </row>
    <row r="156" spans="1:16" s="8" customFormat="1" x14ac:dyDescent="0.3">
      <c r="A156" s="52">
        <v>10617</v>
      </c>
      <c r="B156" s="53"/>
      <c r="C156" s="72"/>
      <c r="D156" s="76" t="s">
        <v>1168</v>
      </c>
      <c r="E156" s="63"/>
      <c r="F156" s="57">
        <v>2</v>
      </c>
      <c r="G156" s="57">
        <v>7.2</v>
      </c>
      <c r="H156" s="57">
        <v>1.2</v>
      </c>
      <c r="I156" s="57"/>
      <c r="J156" s="57"/>
      <c r="K156" s="57">
        <f t="shared" si="24"/>
        <v>17.28</v>
      </c>
      <c r="L156" s="57"/>
      <c r="M156" s="58"/>
      <c r="N156" s="59"/>
      <c r="O156" s="73"/>
    </row>
    <row r="157" spans="1:16" s="8" customFormat="1" ht="86.4" x14ac:dyDescent="0.3">
      <c r="A157" s="52">
        <v>10622</v>
      </c>
      <c r="B157" s="53"/>
      <c r="C157" s="72"/>
      <c r="D157" s="75" t="s">
        <v>381</v>
      </c>
      <c r="E157" s="63" t="s">
        <v>36</v>
      </c>
      <c r="F157" s="57"/>
      <c r="G157" s="57"/>
      <c r="H157" s="57"/>
      <c r="I157" s="57"/>
      <c r="J157" s="57"/>
      <c r="K157" s="57"/>
      <c r="L157" s="57">
        <f>SUM(K158:K160)</f>
        <v>25.7</v>
      </c>
      <c r="M157" s="58">
        <v>25.7</v>
      </c>
      <c r="N157" s="59"/>
      <c r="O157" s="73">
        <f>+ROUND(M157*N157,2)</f>
        <v>0</v>
      </c>
    </row>
    <row r="158" spans="1:16" s="8" customFormat="1" x14ac:dyDescent="0.3">
      <c r="A158" s="52">
        <v>10623</v>
      </c>
      <c r="B158" s="53"/>
      <c r="C158" s="72"/>
      <c r="D158" s="76" t="s">
        <v>1138</v>
      </c>
      <c r="E158" s="63"/>
      <c r="F158" s="57">
        <v>1</v>
      </c>
      <c r="G158" s="57">
        <v>4.4800000000000004</v>
      </c>
      <c r="H158" s="57"/>
      <c r="I158" s="57"/>
      <c r="J158" s="57"/>
      <c r="K158" s="57">
        <f t="shared" ref="K158:K160" si="25">PRODUCT(F158:I158)</f>
        <v>4.4800000000000004</v>
      </c>
      <c r="L158" s="57"/>
      <c r="M158" s="58"/>
      <c r="N158" s="59"/>
      <c r="O158" s="73"/>
    </row>
    <row r="159" spans="1:16" s="8" customFormat="1" x14ac:dyDescent="0.3">
      <c r="A159" s="52">
        <v>10624</v>
      </c>
      <c r="B159" s="53"/>
      <c r="C159" s="72"/>
      <c r="D159" s="76" t="s">
        <v>1156</v>
      </c>
      <c r="E159" s="63"/>
      <c r="F159" s="57">
        <v>1</v>
      </c>
      <c r="G159" s="57">
        <v>4.4800000000000004</v>
      </c>
      <c r="H159" s="57"/>
      <c r="I159" s="57"/>
      <c r="J159" s="57"/>
      <c r="K159" s="57">
        <f t="shared" si="25"/>
        <v>4.4800000000000004</v>
      </c>
      <c r="L159" s="57"/>
      <c r="M159" s="58"/>
      <c r="N159" s="59"/>
      <c r="O159" s="73"/>
    </row>
    <row r="160" spans="1:16" s="8" customFormat="1" x14ac:dyDescent="0.3">
      <c r="A160" s="52">
        <v>10625</v>
      </c>
      <c r="B160" s="53"/>
      <c r="C160" s="72"/>
      <c r="D160" s="76" t="s">
        <v>1168</v>
      </c>
      <c r="E160" s="63"/>
      <c r="F160" s="57">
        <v>1</v>
      </c>
      <c r="G160" s="57">
        <v>16.739999999999998</v>
      </c>
      <c r="H160" s="57"/>
      <c r="I160" s="57"/>
      <c r="J160" s="57"/>
      <c r="K160" s="57">
        <f t="shared" si="25"/>
        <v>16.739999999999998</v>
      </c>
      <c r="L160" s="57"/>
      <c r="M160" s="58"/>
      <c r="N160" s="59"/>
      <c r="O160" s="73"/>
    </row>
    <row r="161" spans="1:16" s="8" customFormat="1" x14ac:dyDescent="0.3">
      <c r="A161" s="52">
        <v>10695</v>
      </c>
      <c r="B161" s="53" t="s">
        <v>21</v>
      </c>
      <c r="C161" s="54" t="s">
        <v>1217</v>
      </c>
      <c r="D161" s="55" t="s">
        <v>1218</v>
      </c>
      <c r="E161" s="56"/>
      <c r="F161" s="70"/>
      <c r="G161" s="70"/>
      <c r="H161" s="70"/>
      <c r="I161" s="70"/>
      <c r="J161" s="70"/>
      <c r="K161" s="70"/>
      <c r="L161" s="70"/>
      <c r="M161" s="58"/>
      <c r="N161" s="59"/>
      <c r="O161" s="59"/>
    </row>
    <row r="162" spans="1:16" s="8" customFormat="1" x14ac:dyDescent="0.3">
      <c r="A162" s="52">
        <v>10704</v>
      </c>
      <c r="B162" s="53" t="s">
        <v>21</v>
      </c>
      <c r="C162" s="54" t="s">
        <v>1229</v>
      </c>
      <c r="D162" s="97" t="s">
        <v>55</v>
      </c>
      <c r="E162" s="93"/>
      <c r="F162" s="94"/>
      <c r="G162" s="95"/>
      <c r="H162" s="95"/>
      <c r="I162" s="95"/>
      <c r="J162" s="95"/>
      <c r="K162" s="95"/>
      <c r="L162" s="95"/>
      <c r="M162" s="58"/>
      <c r="N162" s="59"/>
      <c r="O162" s="59"/>
    </row>
    <row r="163" spans="1:16" s="8" customFormat="1" ht="15.75" customHeight="1" x14ac:dyDescent="0.3">
      <c r="A163" s="52">
        <v>10714</v>
      </c>
      <c r="B163" s="53" t="s">
        <v>21</v>
      </c>
      <c r="C163" s="54" t="s">
        <v>1238</v>
      </c>
      <c r="D163" s="55" t="s">
        <v>1239</v>
      </c>
      <c r="E163" s="56"/>
      <c r="F163" s="57"/>
      <c r="G163" s="57"/>
      <c r="H163" s="57"/>
      <c r="I163" s="57"/>
      <c r="J163" s="57"/>
      <c r="K163" s="57"/>
      <c r="L163" s="57"/>
      <c r="M163" s="58"/>
      <c r="N163" s="59"/>
      <c r="O163" s="73"/>
    </row>
    <row r="164" spans="1:16" s="8" customFormat="1" ht="187.2" x14ac:dyDescent="0.3">
      <c r="A164" s="52">
        <v>10718</v>
      </c>
      <c r="B164" s="53" t="s">
        <v>21</v>
      </c>
      <c r="C164" s="72" t="s">
        <v>1243</v>
      </c>
      <c r="D164" s="75" t="s">
        <v>1244</v>
      </c>
      <c r="E164" s="63" t="s">
        <v>36</v>
      </c>
      <c r="F164" s="57">
        <v>32</v>
      </c>
      <c r="G164" s="57">
        <v>5.5</v>
      </c>
      <c r="H164" s="57"/>
      <c r="I164" s="57"/>
      <c r="J164" s="57">
        <f t="shared" ref="J164:J165" si="26">PRODUCT(F164:I164)</f>
        <v>176</v>
      </c>
      <c r="K164" s="57"/>
      <c r="L164" s="57">
        <f>+J164</f>
        <v>176</v>
      </c>
      <c r="M164" s="58">
        <v>176</v>
      </c>
      <c r="N164" s="59"/>
      <c r="O164" s="73">
        <f>+ROUND(M164*N164,2)</f>
        <v>0</v>
      </c>
    </row>
    <row r="165" spans="1:16" s="8" customFormat="1" ht="86.4" x14ac:dyDescent="0.3">
      <c r="A165" s="52">
        <v>10719</v>
      </c>
      <c r="B165" s="53" t="s">
        <v>21</v>
      </c>
      <c r="C165" s="72" t="s">
        <v>1245</v>
      </c>
      <c r="D165" s="75" t="s">
        <v>381</v>
      </c>
      <c r="E165" s="63" t="s">
        <v>36</v>
      </c>
      <c r="F165" s="57">
        <v>1</v>
      </c>
      <c r="G165" s="57">
        <v>80</v>
      </c>
      <c r="H165" s="57"/>
      <c r="I165" s="57"/>
      <c r="J165" s="57">
        <f t="shared" si="26"/>
        <v>80</v>
      </c>
      <c r="K165" s="57"/>
      <c r="L165" s="57">
        <f>+J165</f>
        <v>80</v>
      </c>
      <c r="M165" s="58">
        <v>80</v>
      </c>
      <c r="N165" s="59"/>
      <c r="O165" s="73">
        <f>+ROUND(M165*N165,2)</f>
        <v>0</v>
      </c>
    </row>
    <row r="166" spans="1:16" s="8" customFormat="1" x14ac:dyDescent="0.3">
      <c r="A166" s="52">
        <v>10747</v>
      </c>
      <c r="B166" s="53" t="s">
        <v>21</v>
      </c>
      <c r="C166" s="54" t="s">
        <v>1270</v>
      </c>
      <c r="D166" s="55" t="s">
        <v>1271</v>
      </c>
      <c r="E166" s="56"/>
      <c r="F166" s="57"/>
      <c r="G166" s="57"/>
      <c r="H166" s="57"/>
      <c r="I166" s="57"/>
      <c r="J166" s="57"/>
      <c r="K166" s="57"/>
      <c r="L166" s="57"/>
      <c r="M166" s="58"/>
      <c r="N166" s="59"/>
      <c r="O166" s="73"/>
    </row>
    <row r="167" spans="1:16" s="8" customFormat="1" ht="115.2" collapsed="1" x14ac:dyDescent="0.3">
      <c r="A167" s="52">
        <v>10748</v>
      </c>
      <c r="B167" s="53" t="s">
        <v>21</v>
      </c>
      <c r="C167" s="72" t="s">
        <v>1272</v>
      </c>
      <c r="D167" s="60" t="s">
        <v>1273</v>
      </c>
      <c r="E167" s="56" t="s">
        <v>36</v>
      </c>
      <c r="F167" s="57"/>
      <c r="G167" s="57"/>
      <c r="H167" s="57"/>
      <c r="I167" s="57"/>
      <c r="J167" s="57"/>
      <c r="K167" s="57"/>
      <c r="L167" s="57">
        <f>SUM(J168:J169)</f>
        <v>779.92420000000004</v>
      </c>
      <c r="M167" s="58">
        <v>779.92420000000004</v>
      </c>
      <c r="N167" s="59"/>
      <c r="O167" s="73">
        <f t="shared" ref="O167" si="27">+ROUND(M167*N167,2)</f>
        <v>0</v>
      </c>
    </row>
    <row r="168" spans="1:16" s="8" customFormat="1" x14ac:dyDescent="0.3">
      <c r="A168" s="52">
        <v>10749</v>
      </c>
      <c r="B168" s="53"/>
      <c r="C168" s="72"/>
      <c r="D168" s="76" t="s">
        <v>1274</v>
      </c>
      <c r="E168" s="56"/>
      <c r="F168" s="57">
        <v>1</v>
      </c>
      <c r="G168" s="57">
        <v>29.66</v>
      </c>
      <c r="H168" s="57"/>
      <c r="I168" s="57">
        <v>0.6</v>
      </c>
      <c r="J168" s="57">
        <f t="shared" ref="J168:J169" si="28">PRODUCT(F168:I168)</f>
        <v>17.795999999999999</v>
      </c>
      <c r="K168" s="57"/>
      <c r="L168" s="57"/>
      <c r="M168" s="58"/>
      <c r="N168" s="59"/>
      <c r="O168" s="73"/>
    </row>
    <row r="169" spans="1:16" s="8" customFormat="1" x14ac:dyDescent="0.3">
      <c r="A169" s="52">
        <v>10750</v>
      </c>
      <c r="B169" s="53"/>
      <c r="C169" s="72"/>
      <c r="D169" s="76" t="s">
        <v>1275</v>
      </c>
      <c r="E169" s="56"/>
      <c r="F169" s="57">
        <v>1</v>
      </c>
      <c r="G169" s="57">
        <v>53.670999999999999</v>
      </c>
      <c r="H169" s="57"/>
      <c r="I169" s="57">
        <v>14.2</v>
      </c>
      <c r="J169" s="57">
        <f t="shared" si="28"/>
        <v>762.12819999999999</v>
      </c>
      <c r="K169" s="57"/>
      <c r="L169" s="57"/>
      <c r="M169" s="58"/>
      <c r="N169" s="59"/>
      <c r="O169" s="73"/>
    </row>
    <row r="170" spans="1:16" s="8" customFormat="1" x14ac:dyDescent="0.3">
      <c r="A170" s="52">
        <v>10803</v>
      </c>
      <c r="B170" s="53" t="s">
        <v>21</v>
      </c>
      <c r="C170" s="61" t="s">
        <v>1334</v>
      </c>
      <c r="D170" s="62" t="s">
        <v>1335</v>
      </c>
      <c r="E170" s="63"/>
      <c r="F170" s="86"/>
      <c r="G170" s="64"/>
      <c r="H170" s="64"/>
      <c r="I170" s="64"/>
      <c r="J170" s="64"/>
      <c r="K170" s="65">
        <f>SUM(O170:O304)</f>
        <v>0</v>
      </c>
      <c r="L170" s="64"/>
      <c r="M170" s="66"/>
      <c r="N170" s="67"/>
      <c r="O170" s="67"/>
      <c r="P170" s="112"/>
    </row>
    <row r="171" spans="1:16" s="8" customFormat="1" x14ac:dyDescent="0.3">
      <c r="A171" s="52">
        <v>10804</v>
      </c>
      <c r="B171" s="53" t="s">
        <v>21</v>
      </c>
      <c r="C171" s="54" t="s">
        <v>1336</v>
      </c>
      <c r="D171" s="55" t="s">
        <v>1337</v>
      </c>
      <c r="E171" s="96"/>
      <c r="F171" s="98"/>
      <c r="G171" s="57"/>
      <c r="H171" s="57"/>
      <c r="I171" s="57"/>
      <c r="J171" s="57"/>
      <c r="K171" s="57"/>
      <c r="L171" s="57"/>
      <c r="M171" s="58"/>
      <c r="N171" s="59"/>
      <c r="O171" s="59"/>
    </row>
    <row r="172" spans="1:16" s="8" customFormat="1" x14ac:dyDescent="0.3">
      <c r="A172" s="52">
        <v>10833</v>
      </c>
      <c r="B172" s="53"/>
      <c r="C172" s="54" t="s">
        <v>1347</v>
      </c>
      <c r="D172" s="55" t="s">
        <v>974</v>
      </c>
      <c r="E172" s="63"/>
      <c r="F172" s="57"/>
      <c r="G172" s="57"/>
      <c r="H172" s="57"/>
      <c r="I172" s="57"/>
      <c r="J172" s="57"/>
      <c r="K172" s="57"/>
      <c r="L172" s="57"/>
      <c r="M172" s="58"/>
      <c r="N172" s="59"/>
      <c r="O172" s="73"/>
    </row>
    <row r="173" spans="1:16" s="8" customFormat="1" x14ac:dyDescent="0.3">
      <c r="A173" s="52">
        <v>10858</v>
      </c>
      <c r="B173" s="53"/>
      <c r="C173" s="54" t="s">
        <v>1355</v>
      </c>
      <c r="D173" s="55" t="s">
        <v>55</v>
      </c>
      <c r="E173" s="63"/>
      <c r="F173" s="57"/>
      <c r="G173" s="57"/>
      <c r="H173" s="57"/>
      <c r="I173" s="57"/>
      <c r="J173" s="57"/>
      <c r="K173" s="57"/>
      <c r="L173" s="57"/>
      <c r="M173" s="58"/>
      <c r="N173" s="59"/>
      <c r="O173" s="73"/>
    </row>
    <row r="174" spans="1:16" s="8" customFormat="1" x14ac:dyDescent="0.3">
      <c r="A174" s="52">
        <v>10904</v>
      </c>
      <c r="B174" s="53"/>
      <c r="C174" s="72"/>
      <c r="D174" s="55" t="s">
        <v>70</v>
      </c>
      <c r="E174" s="63"/>
      <c r="F174" s="57"/>
      <c r="G174" s="57"/>
      <c r="H174" s="57"/>
      <c r="I174" s="57"/>
      <c r="J174" s="57"/>
      <c r="K174" s="57"/>
      <c r="L174" s="57"/>
      <c r="M174" s="66"/>
      <c r="N174" s="67"/>
      <c r="O174" s="67"/>
    </row>
    <row r="175" spans="1:16" s="8" customFormat="1" ht="86.4" x14ac:dyDescent="0.3">
      <c r="A175" s="52">
        <v>10907</v>
      </c>
      <c r="B175" s="53"/>
      <c r="C175" s="72"/>
      <c r="D175" s="75" t="s">
        <v>1165</v>
      </c>
      <c r="E175" s="63" t="s">
        <v>36</v>
      </c>
      <c r="F175" s="57"/>
      <c r="G175" s="57"/>
      <c r="H175" s="57"/>
      <c r="I175" s="57"/>
      <c r="J175" s="57"/>
      <c r="K175" s="57"/>
      <c r="L175" s="57">
        <f>K176</f>
        <v>217.041</v>
      </c>
      <c r="M175" s="58">
        <v>217.041</v>
      </c>
      <c r="N175" s="59"/>
      <c r="O175" s="73">
        <f>+ROUND(M175*N175,2)</f>
        <v>0</v>
      </c>
    </row>
    <row r="176" spans="1:16" s="8" customFormat="1" x14ac:dyDescent="0.3">
      <c r="A176" s="52">
        <v>10908</v>
      </c>
      <c r="B176" s="53"/>
      <c r="C176" s="72"/>
      <c r="D176" s="76" t="s">
        <v>1370</v>
      </c>
      <c r="E176" s="63"/>
      <c r="F176" s="57">
        <v>1</v>
      </c>
      <c r="G176" s="57">
        <v>217.041</v>
      </c>
      <c r="H176" s="57"/>
      <c r="I176" s="57"/>
      <c r="J176" s="57"/>
      <c r="K176" s="57">
        <f t="shared" ref="K176" si="29">PRODUCT(F176:I176)</f>
        <v>217.041</v>
      </c>
      <c r="L176" s="57"/>
      <c r="M176" s="58"/>
      <c r="N176" s="59"/>
      <c r="O176" s="73"/>
    </row>
    <row r="177" spans="1:15" s="8" customFormat="1" ht="129.6" x14ac:dyDescent="0.3">
      <c r="A177" s="52">
        <v>10909</v>
      </c>
      <c r="B177" s="53"/>
      <c r="C177" s="72"/>
      <c r="D177" s="75" t="s">
        <v>1167</v>
      </c>
      <c r="E177" s="63" t="s">
        <v>36</v>
      </c>
      <c r="F177" s="57"/>
      <c r="G177" s="57"/>
      <c r="H177" s="57"/>
      <c r="I177" s="57"/>
      <c r="J177" s="57"/>
      <c r="K177" s="57"/>
      <c r="L177" s="57">
        <f>K178</f>
        <v>62.71</v>
      </c>
      <c r="M177" s="58">
        <v>62.71</v>
      </c>
      <c r="N177" s="59"/>
      <c r="O177" s="73">
        <f>+ROUND(M177*N177,2)</f>
        <v>0</v>
      </c>
    </row>
    <row r="178" spans="1:15" s="8" customFormat="1" x14ac:dyDescent="0.3">
      <c r="A178" s="52">
        <v>10910</v>
      </c>
      <c r="B178" s="53"/>
      <c r="C178" s="72"/>
      <c r="D178" s="76" t="s">
        <v>1371</v>
      </c>
      <c r="E178" s="63"/>
      <c r="F178" s="57">
        <v>2</v>
      </c>
      <c r="G178" s="57">
        <v>31.355</v>
      </c>
      <c r="H178" s="57"/>
      <c r="I178" s="57"/>
      <c r="J178" s="57"/>
      <c r="K178" s="57">
        <f t="shared" ref="K178" si="30">PRODUCT(F178:I178)</f>
        <v>62.71</v>
      </c>
      <c r="L178" s="57"/>
      <c r="M178" s="58"/>
      <c r="N178" s="59"/>
      <c r="O178" s="73"/>
    </row>
    <row r="179" spans="1:15" s="8" customFormat="1" ht="144" x14ac:dyDescent="0.3">
      <c r="A179" s="52">
        <v>10911</v>
      </c>
      <c r="B179" s="53"/>
      <c r="C179" s="72"/>
      <c r="D179" s="75" t="s">
        <v>1018</v>
      </c>
      <c r="E179" s="63" t="s">
        <v>36</v>
      </c>
      <c r="F179" s="57"/>
      <c r="G179" s="57"/>
      <c r="H179" s="57"/>
      <c r="I179" s="57"/>
      <c r="J179" s="57"/>
      <c r="K179" s="57"/>
      <c r="L179" s="57">
        <f>SUM(K180:K182)</f>
        <v>44.16</v>
      </c>
      <c r="M179" s="58">
        <v>44.16</v>
      </c>
      <c r="N179" s="59"/>
      <c r="O179" s="73">
        <f>+ROUND(M179*N179,2)</f>
        <v>0</v>
      </c>
    </row>
    <row r="180" spans="1:15" s="8" customFormat="1" x14ac:dyDescent="0.3">
      <c r="A180" s="52">
        <v>10912</v>
      </c>
      <c r="B180" s="53"/>
      <c r="C180" s="72"/>
      <c r="D180" s="76" t="s">
        <v>1341</v>
      </c>
      <c r="E180" s="63"/>
      <c r="F180" s="57">
        <v>1</v>
      </c>
      <c r="G180" s="57">
        <v>13.44</v>
      </c>
      <c r="H180" s="57"/>
      <c r="I180" s="57"/>
      <c r="J180" s="57"/>
      <c r="K180" s="57">
        <f t="shared" ref="K180:K182" si="31">PRODUCT(F180:I180)</f>
        <v>13.44</v>
      </c>
      <c r="L180" s="57"/>
      <c r="M180" s="58"/>
      <c r="N180" s="59"/>
      <c r="O180" s="73"/>
    </row>
    <row r="181" spans="1:15" s="8" customFormat="1" x14ac:dyDescent="0.3">
      <c r="A181" s="52">
        <v>10913</v>
      </c>
      <c r="B181" s="53"/>
      <c r="C181" s="72"/>
      <c r="D181" s="76" t="s">
        <v>1367</v>
      </c>
      <c r="E181" s="63"/>
      <c r="F181" s="57">
        <v>1</v>
      </c>
      <c r="G181" s="57">
        <v>13.44</v>
      </c>
      <c r="H181" s="57"/>
      <c r="I181" s="57"/>
      <c r="J181" s="57"/>
      <c r="K181" s="57">
        <f t="shared" si="31"/>
        <v>13.44</v>
      </c>
      <c r="L181" s="57"/>
      <c r="M181" s="58"/>
      <c r="N181" s="59"/>
      <c r="O181" s="73"/>
    </row>
    <row r="182" spans="1:15" s="8" customFormat="1" x14ac:dyDescent="0.3">
      <c r="A182" s="52">
        <v>10914</v>
      </c>
      <c r="B182" s="53"/>
      <c r="C182" s="72"/>
      <c r="D182" s="76" t="s">
        <v>1371</v>
      </c>
      <c r="E182" s="63"/>
      <c r="F182" s="57">
        <v>2</v>
      </c>
      <c r="G182" s="57">
        <v>7.2</v>
      </c>
      <c r="H182" s="57">
        <v>1.2</v>
      </c>
      <c r="I182" s="57"/>
      <c r="J182" s="57"/>
      <c r="K182" s="57">
        <f t="shared" si="31"/>
        <v>17.28</v>
      </c>
      <c r="L182" s="57"/>
      <c r="M182" s="58"/>
      <c r="N182" s="59"/>
      <c r="O182" s="73"/>
    </row>
    <row r="183" spans="1:15" s="8" customFormat="1" ht="86.4" x14ac:dyDescent="0.3">
      <c r="A183" s="52">
        <v>10919</v>
      </c>
      <c r="B183" s="53"/>
      <c r="C183" s="72"/>
      <c r="D183" s="75" t="s">
        <v>381</v>
      </c>
      <c r="E183" s="63" t="s">
        <v>36</v>
      </c>
      <c r="F183" s="57"/>
      <c r="G183" s="57"/>
      <c r="H183" s="57"/>
      <c r="I183" s="57"/>
      <c r="J183" s="57"/>
      <c r="K183" s="57"/>
      <c r="L183" s="57">
        <f>SUM(K184:K186)</f>
        <v>25.7</v>
      </c>
      <c r="M183" s="58">
        <v>25.7</v>
      </c>
      <c r="N183" s="59"/>
      <c r="O183" s="73">
        <f>+ROUND(M183*N183,2)</f>
        <v>0</v>
      </c>
    </row>
    <row r="184" spans="1:15" s="8" customFormat="1" x14ac:dyDescent="0.3">
      <c r="A184" s="52">
        <v>10920</v>
      </c>
      <c r="B184" s="53"/>
      <c r="C184" s="72"/>
      <c r="D184" s="76" t="s">
        <v>1341</v>
      </c>
      <c r="E184" s="63"/>
      <c r="F184" s="57">
        <v>1</v>
      </c>
      <c r="G184" s="57">
        <v>4.4800000000000004</v>
      </c>
      <c r="H184" s="57"/>
      <c r="I184" s="57"/>
      <c r="J184" s="57"/>
      <c r="K184" s="57">
        <f t="shared" ref="K184:K186" si="32">PRODUCT(F184:I184)</f>
        <v>4.4800000000000004</v>
      </c>
      <c r="L184" s="57"/>
      <c r="M184" s="58"/>
      <c r="N184" s="59"/>
      <c r="O184" s="73"/>
    </row>
    <row r="185" spans="1:15" s="8" customFormat="1" x14ac:dyDescent="0.3">
      <c r="A185" s="52">
        <v>10921</v>
      </c>
      <c r="B185" s="53"/>
      <c r="C185" s="72"/>
      <c r="D185" s="76" t="s">
        <v>1367</v>
      </c>
      <c r="E185" s="63"/>
      <c r="F185" s="57">
        <v>1</v>
      </c>
      <c r="G185" s="57">
        <v>4.4800000000000004</v>
      </c>
      <c r="H185" s="57"/>
      <c r="I185" s="57"/>
      <c r="J185" s="57"/>
      <c r="K185" s="57">
        <f t="shared" si="32"/>
        <v>4.4800000000000004</v>
      </c>
      <c r="L185" s="57"/>
      <c r="M185" s="58"/>
      <c r="N185" s="59"/>
      <c r="O185" s="73"/>
    </row>
    <row r="186" spans="1:15" s="8" customFormat="1" x14ac:dyDescent="0.3">
      <c r="A186" s="52">
        <v>10922</v>
      </c>
      <c r="B186" s="53"/>
      <c r="C186" s="72"/>
      <c r="D186" s="76" t="s">
        <v>1371</v>
      </c>
      <c r="E186" s="63"/>
      <c r="F186" s="57">
        <v>1</v>
      </c>
      <c r="G186" s="57">
        <v>16.739999999999998</v>
      </c>
      <c r="H186" s="57"/>
      <c r="I186" s="57"/>
      <c r="J186" s="57"/>
      <c r="K186" s="57">
        <f t="shared" si="32"/>
        <v>16.739999999999998</v>
      </c>
      <c r="L186" s="57"/>
      <c r="M186" s="58"/>
      <c r="N186" s="59"/>
      <c r="O186" s="73"/>
    </row>
    <row r="187" spans="1:15" s="8" customFormat="1" x14ac:dyDescent="0.3">
      <c r="A187" s="52">
        <v>10993</v>
      </c>
      <c r="B187" s="53" t="s">
        <v>21</v>
      </c>
      <c r="C187" s="54" t="s">
        <v>1435</v>
      </c>
      <c r="D187" s="99" t="s">
        <v>1436</v>
      </c>
      <c r="E187" s="56"/>
      <c r="F187" s="57"/>
      <c r="G187" s="57"/>
      <c r="H187" s="57"/>
      <c r="I187" s="57"/>
      <c r="J187" s="57"/>
      <c r="K187" s="57"/>
      <c r="L187" s="57"/>
      <c r="M187" s="58"/>
      <c r="N187" s="59"/>
      <c r="O187" s="59"/>
    </row>
    <row r="188" spans="1:15" s="8" customFormat="1" x14ac:dyDescent="0.3">
      <c r="A188" s="52">
        <v>11001</v>
      </c>
      <c r="B188" s="53"/>
      <c r="C188" s="54"/>
      <c r="D188" s="97" t="s">
        <v>55</v>
      </c>
      <c r="E188" s="93"/>
      <c r="F188" s="94"/>
      <c r="G188" s="95"/>
      <c r="H188" s="95"/>
      <c r="I188" s="95"/>
      <c r="J188" s="95"/>
      <c r="K188" s="95"/>
      <c r="L188" s="95"/>
      <c r="M188" s="58"/>
      <c r="N188" s="59"/>
      <c r="O188" s="59"/>
    </row>
    <row r="189" spans="1:15" s="8" customFormat="1" x14ac:dyDescent="0.3">
      <c r="A189" s="52">
        <v>11011</v>
      </c>
      <c r="B189" s="53"/>
      <c r="C189" s="54"/>
      <c r="D189" s="55" t="s">
        <v>1239</v>
      </c>
      <c r="E189" s="56"/>
      <c r="F189" s="57"/>
      <c r="G189" s="57"/>
      <c r="H189" s="57"/>
      <c r="I189" s="57"/>
      <c r="J189" s="57"/>
      <c r="K189" s="57"/>
      <c r="L189" s="57"/>
      <c r="M189" s="58"/>
      <c r="N189" s="59"/>
      <c r="O189" s="73"/>
    </row>
    <row r="190" spans="1:15" s="8" customFormat="1" ht="187.2" x14ac:dyDescent="0.3">
      <c r="A190" s="52">
        <v>11015</v>
      </c>
      <c r="B190" s="53"/>
      <c r="C190" s="54"/>
      <c r="D190" s="75" t="s">
        <v>1244</v>
      </c>
      <c r="E190" s="63" t="s">
        <v>36</v>
      </c>
      <c r="F190" s="57">
        <v>32</v>
      </c>
      <c r="G190" s="57">
        <v>5.5</v>
      </c>
      <c r="H190" s="57"/>
      <c r="I190" s="57"/>
      <c r="J190" s="57">
        <f t="shared" ref="J190:J191" si="33">PRODUCT(F190:I190)</f>
        <v>176</v>
      </c>
      <c r="K190" s="57"/>
      <c r="L190" s="57">
        <f>+J190</f>
        <v>176</v>
      </c>
      <c r="M190" s="58">
        <v>176</v>
      </c>
      <c r="N190" s="59"/>
      <c r="O190" s="73">
        <f>+ROUND(M190*N190,2)</f>
        <v>0</v>
      </c>
    </row>
    <row r="191" spans="1:15" s="8" customFormat="1" ht="86.4" x14ac:dyDescent="0.3">
      <c r="A191" s="52">
        <v>11016</v>
      </c>
      <c r="B191" s="53"/>
      <c r="C191" s="54"/>
      <c r="D191" s="75" t="s">
        <v>381</v>
      </c>
      <c r="E191" s="63" t="s">
        <v>36</v>
      </c>
      <c r="F191" s="57">
        <v>1</v>
      </c>
      <c r="G191" s="57">
        <v>69.635999999999996</v>
      </c>
      <c r="H191" s="57"/>
      <c r="I191" s="57"/>
      <c r="J191" s="57">
        <f t="shared" si="33"/>
        <v>69.635999999999996</v>
      </c>
      <c r="K191" s="57"/>
      <c r="L191" s="57">
        <f>+J191</f>
        <v>69.635999999999996</v>
      </c>
      <c r="M191" s="58">
        <v>69.635999999999996</v>
      </c>
      <c r="N191" s="59"/>
      <c r="O191" s="73">
        <f>+ROUND(M191*N191,2)</f>
        <v>0</v>
      </c>
    </row>
    <row r="192" spans="1:15" s="8" customFormat="1" x14ac:dyDescent="0.3">
      <c r="A192" s="52">
        <v>11044</v>
      </c>
      <c r="B192" s="53"/>
      <c r="C192" s="54"/>
      <c r="D192" s="55" t="s">
        <v>1271</v>
      </c>
      <c r="E192" s="56"/>
      <c r="F192" s="57"/>
      <c r="G192" s="57"/>
      <c r="H192" s="57"/>
      <c r="I192" s="57"/>
      <c r="J192" s="57"/>
      <c r="K192" s="57"/>
      <c r="L192" s="57"/>
      <c r="M192" s="58"/>
      <c r="N192" s="59"/>
      <c r="O192" s="73"/>
    </row>
    <row r="193" spans="1:16" s="8" customFormat="1" ht="115.2" x14ac:dyDescent="0.3">
      <c r="A193" s="52">
        <v>11045</v>
      </c>
      <c r="B193" s="53"/>
      <c r="C193" s="54"/>
      <c r="D193" s="60" t="s">
        <v>1273</v>
      </c>
      <c r="E193" s="56" t="s">
        <v>36</v>
      </c>
      <c r="F193" s="57"/>
      <c r="G193" s="57"/>
      <c r="H193" s="57"/>
      <c r="I193" s="57"/>
      <c r="J193" s="57"/>
      <c r="K193" s="57"/>
      <c r="L193" s="57">
        <f>SUM(J194:J195)</f>
        <v>741.99599999999998</v>
      </c>
      <c r="M193" s="58">
        <v>741.99599999999998</v>
      </c>
      <c r="N193" s="59"/>
      <c r="O193" s="73">
        <f t="shared" ref="O193" si="34">+ROUND(M193*N193,2)</f>
        <v>0</v>
      </c>
    </row>
    <row r="194" spans="1:16" s="8" customFormat="1" x14ac:dyDescent="0.3">
      <c r="A194" s="52">
        <v>11046</v>
      </c>
      <c r="B194" s="53"/>
      <c r="C194" s="54"/>
      <c r="D194" s="76" t="s">
        <v>1274</v>
      </c>
      <c r="E194" s="56"/>
      <c r="F194" s="57">
        <v>1</v>
      </c>
      <c r="G194" s="57">
        <v>29.66</v>
      </c>
      <c r="H194" s="57"/>
      <c r="I194" s="57">
        <v>0.6</v>
      </c>
      <c r="J194" s="57">
        <f t="shared" ref="J194:J195" si="35">PRODUCT(F194:I194)</f>
        <v>17.795999999999999</v>
      </c>
      <c r="K194" s="57"/>
      <c r="L194" s="57"/>
      <c r="M194" s="58"/>
      <c r="N194" s="59"/>
      <c r="O194" s="73"/>
    </row>
    <row r="195" spans="1:16" s="8" customFormat="1" x14ac:dyDescent="0.3">
      <c r="A195" s="52">
        <v>11047</v>
      </c>
      <c r="B195" s="53"/>
      <c r="C195" s="54"/>
      <c r="D195" s="76" t="s">
        <v>1275</v>
      </c>
      <c r="E195" s="56"/>
      <c r="F195" s="57">
        <v>1</v>
      </c>
      <c r="G195" s="57">
        <v>51</v>
      </c>
      <c r="H195" s="57">
        <v>14.2</v>
      </c>
      <c r="I195" s="57"/>
      <c r="J195" s="57">
        <f t="shared" si="35"/>
        <v>724.19999999999993</v>
      </c>
      <c r="K195" s="57"/>
      <c r="L195" s="57"/>
      <c r="M195" s="58"/>
      <c r="N195" s="59"/>
      <c r="O195" s="73"/>
    </row>
    <row r="196" spans="1:16" s="8" customFormat="1" x14ac:dyDescent="0.3">
      <c r="A196" s="52">
        <v>11048</v>
      </c>
      <c r="B196" s="53" t="s">
        <v>21</v>
      </c>
      <c r="C196" s="61" t="s">
        <v>1449</v>
      </c>
      <c r="D196" s="62" t="s">
        <v>1450</v>
      </c>
      <c r="E196" s="63"/>
      <c r="F196" s="86"/>
      <c r="G196" s="64"/>
      <c r="H196" s="64"/>
      <c r="I196" s="64"/>
      <c r="J196" s="64"/>
      <c r="K196" s="65">
        <f>SUM(O196:O379)</f>
        <v>0</v>
      </c>
      <c r="L196" s="64"/>
      <c r="M196" s="66"/>
      <c r="N196" s="67"/>
      <c r="O196" s="67"/>
    </row>
    <row r="197" spans="1:16" s="8" customFormat="1" x14ac:dyDescent="0.3">
      <c r="A197" s="52">
        <v>11049</v>
      </c>
      <c r="B197" s="53" t="s">
        <v>21</v>
      </c>
      <c r="C197" s="54" t="s">
        <v>1451</v>
      </c>
      <c r="D197" s="55" t="s">
        <v>1452</v>
      </c>
      <c r="E197" s="96"/>
      <c r="F197" s="98"/>
      <c r="G197" s="57"/>
      <c r="H197" s="57"/>
      <c r="I197" s="57"/>
      <c r="J197" s="57"/>
      <c r="K197" s="57"/>
      <c r="L197" s="57"/>
      <c r="M197" s="58"/>
      <c r="N197" s="59"/>
      <c r="O197" s="59"/>
    </row>
    <row r="198" spans="1:16" s="8" customFormat="1" x14ac:dyDescent="0.3">
      <c r="A198" s="52">
        <v>11078</v>
      </c>
      <c r="B198" s="53"/>
      <c r="C198" s="54" t="s">
        <v>1459</v>
      </c>
      <c r="D198" s="55" t="s">
        <v>974</v>
      </c>
      <c r="E198" s="63"/>
      <c r="F198" s="57"/>
      <c r="G198" s="57"/>
      <c r="H198" s="57"/>
      <c r="I198" s="57"/>
      <c r="J198" s="57"/>
      <c r="K198" s="57"/>
      <c r="L198" s="57"/>
      <c r="M198" s="66"/>
      <c r="N198" s="67"/>
      <c r="O198" s="67"/>
    </row>
    <row r="199" spans="1:16" s="8" customFormat="1" x14ac:dyDescent="0.3">
      <c r="A199" s="52">
        <v>11103</v>
      </c>
      <c r="B199" s="53"/>
      <c r="C199" s="54" t="s">
        <v>1467</v>
      </c>
      <c r="D199" s="55" t="s">
        <v>55</v>
      </c>
      <c r="E199" s="63"/>
      <c r="F199" s="57"/>
      <c r="G199" s="57"/>
      <c r="H199" s="57"/>
      <c r="I199" s="57"/>
      <c r="J199" s="57"/>
      <c r="K199" s="57"/>
      <c r="L199" s="57"/>
      <c r="M199" s="66"/>
      <c r="N199" s="67"/>
      <c r="O199" s="67"/>
    </row>
    <row r="200" spans="1:16" s="8" customFormat="1" collapsed="1" x14ac:dyDescent="0.3">
      <c r="A200" s="52">
        <v>11149</v>
      </c>
      <c r="B200" s="53"/>
      <c r="C200" s="72"/>
      <c r="D200" s="55" t="s">
        <v>70</v>
      </c>
      <c r="E200" s="63"/>
      <c r="F200" s="57"/>
      <c r="G200" s="57"/>
      <c r="H200" s="57"/>
      <c r="I200" s="57"/>
      <c r="J200" s="57"/>
      <c r="K200" s="57"/>
      <c r="L200" s="57"/>
      <c r="M200" s="66"/>
      <c r="N200" s="67"/>
      <c r="O200" s="67"/>
      <c r="P200" s="112"/>
    </row>
    <row r="201" spans="1:16" s="8" customFormat="1" ht="86.4" x14ac:dyDescent="0.3">
      <c r="A201" s="52">
        <v>11152</v>
      </c>
      <c r="B201" s="53"/>
      <c r="C201" s="54"/>
      <c r="D201" s="75" t="s">
        <v>1165</v>
      </c>
      <c r="E201" s="63" t="s">
        <v>36</v>
      </c>
      <c r="F201" s="57"/>
      <c r="G201" s="57"/>
      <c r="H201" s="57"/>
      <c r="I201" s="57"/>
      <c r="J201" s="57"/>
      <c r="K201" s="57"/>
      <c r="L201" s="57">
        <f>K202</f>
        <v>217.041</v>
      </c>
      <c r="M201" s="58">
        <v>217.041</v>
      </c>
      <c r="N201" s="59"/>
      <c r="O201" s="73">
        <f>+ROUND(M201*N201,2)</f>
        <v>0</v>
      </c>
    </row>
    <row r="202" spans="1:16" s="8" customFormat="1" x14ac:dyDescent="0.3">
      <c r="A202" s="52">
        <v>11153</v>
      </c>
      <c r="B202" s="53"/>
      <c r="C202" s="72"/>
      <c r="D202" s="76" t="s">
        <v>1482</v>
      </c>
      <c r="E202" s="63"/>
      <c r="F202" s="57">
        <v>1</v>
      </c>
      <c r="G202" s="57">
        <v>217.041</v>
      </c>
      <c r="H202" s="57"/>
      <c r="I202" s="57"/>
      <c r="J202" s="57"/>
      <c r="K202" s="57">
        <f t="shared" ref="K202" si="36">PRODUCT(F202:I202)</f>
        <v>217.041</v>
      </c>
      <c r="L202" s="57"/>
      <c r="M202" s="58"/>
      <c r="N202" s="59"/>
      <c r="O202" s="73"/>
    </row>
    <row r="203" spans="1:16" s="8" customFormat="1" ht="129.6" x14ac:dyDescent="0.3">
      <c r="A203" s="52">
        <v>11154</v>
      </c>
      <c r="B203" s="53"/>
      <c r="C203" s="54"/>
      <c r="D203" s="75" t="s">
        <v>1167</v>
      </c>
      <c r="E203" s="63" t="s">
        <v>36</v>
      </c>
      <c r="F203" s="57"/>
      <c r="G203" s="57"/>
      <c r="H203" s="57"/>
      <c r="I203" s="57"/>
      <c r="J203" s="57"/>
      <c r="K203" s="57"/>
      <c r="L203" s="57">
        <f>K204</f>
        <v>62.71</v>
      </c>
      <c r="M203" s="58">
        <v>62.71</v>
      </c>
      <c r="N203" s="59"/>
      <c r="O203" s="73">
        <f>+ROUND(M203*N203,2)</f>
        <v>0</v>
      </c>
    </row>
    <row r="204" spans="1:16" s="8" customFormat="1" x14ac:dyDescent="0.3">
      <c r="A204" s="52">
        <v>11155</v>
      </c>
      <c r="B204" s="53"/>
      <c r="C204" s="54"/>
      <c r="D204" s="76" t="s">
        <v>1483</v>
      </c>
      <c r="E204" s="63"/>
      <c r="F204" s="57">
        <v>2</v>
      </c>
      <c r="G204" s="57">
        <v>31.355</v>
      </c>
      <c r="H204" s="57"/>
      <c r="I204" s="57"/>
      <c r="J204" s="57"/>
      <c r="K204" s="57">
        <f t="shared" ref="K204" si="37">PRODUCT(F204:I204)</f>
        <v>62.71</v>
      </c>
      <c r="L204" s="57"/>
      <c r="M204" s="58"/>
      <c r="N204" s="59"/>
      <c r="O204" s="73"/>
    </row>
    <row r="205" spans="1:16" s="8" customFormat="1" ht="144" x14ac:dyDescent="0.3">
      <c r="A205" s="52">
        <v>11156</v>
      </c>
      <c r="B205" s="53"/>
      <c r="C205" s="72"/>
      <c r="D205" s="75" t="s">
        <v>1018</v>
      </c>
      <c r="E205" s="63" t="s">
        <v>36</v>
      </c>
      <c r="F205" s="57"/>
      <c r="G205" s="57"/>
      <c r="H205" s="57"/>
      <c r="I205" s="57"/>
      <c r="J205" s="57"/>
      <c r="K205" s="57"/>
      <c r="L205" s="57">
        <f>SUM(K206:K208)</f>
        <v>44.16</v>
      </c>
      <c r="M205" s="58">
        <v>44.16</v>
      </c>
      <c r="N205" s="59"/>
      <c r="O205" s="73">
        <f>+ROUND(M205*N205,2)</f>
        <v>0</v>
      </c>
    </row>
    <row r="206" spans="1:16" s="8" customFormat="1" collapsed="1" x14ac:dyDescent="0.3">
      <c r="A206" s="52">
        <v>11157</v>
      </c>
      <c r="B206" s="53"/>
      <c r="C206" s="72"/>
      <c r="D206" s="76" t="s">
        <v>1455</v>
      </c>
      <c r="E206" s="63"/>
      <c r="F206" s="57">
        <v>1</v>
      </c>
      <c r="G206" s="57">
        <v>13.44</v>
      </c>
      <c r="H206" s="57"/>
      <c r="I206" s="57"/>
      <c r="J206" s="57"/>
      <c r="K206" s="57">
        <f t="shared" ref="K206:K208" si="38">PRODUCT(F206:I206)</f>
        <v>13.44</v>
      </c>
      <c r="L206" s="57"/>
      <c r="M206" s="58"/>
      <c r="N206" s="59"/>
      <c r="O206" s="73"/>
    </row>
    <row r="207" spans="1:16" s="8" customFormat="1" x14ac:dyDescent="0.3">
      <c r="A207" s="52">
        <v>11158</v>
      </c>
      <c r="B207" s="53"/>
      <c r="C207" s="72"/>
      <c r="D207" s="76" t="s">
        <v>1479</v>
      </c>
      <c r="E207" s="63"/>
      <c r="F207" s="57">
        <v>1</v>
      </c>
      <c r="G207" s="57">
        <v>13.44</v>
      </c>
      <c r="H207" s="57"/>
      <c r="I207" s="57"/>
      <c r="J207" s="57"/>
      <c r="K207" s="57">
        <f t="shared" si="38"/>
        <v>13.44</v>
      </c>
      <c r="L207" s="57"/>
      <c r="M207" s="58"/>
      <c r="N207" s="59"/>
      <c r="O207" s="73"/>
    </row>
    <row r="208" spans="1:16" s="8" customFormat="1" x14ac:dyDescent="0.3">
      <c r="A208" s="52">
        <v>11159</v>
      </c>
      <c r="B208" s="53"/>
      <c r="C208" s="72"/>
      <c r="D208" s="76" t="s">
        <v>1483</v>
      </c>
      <c r="E208" s="63"/>
      <c r="F208" s="57">
        <v>2</v>
      </c>
      <c r="G208" s="57">
        <v>7.2</v>
      </c>
      <c r="H208" s="57">
        <v>1.2</v>
      </c>
      <c r="I208" s="57"/>
      <c r="J208" s="57"/>
      <c r="K208" s="57">
        <f t="shared" si="38"/>
        <v>17.28</v>
      </c>
      <c r="L208" s="57"/>
      <c r="M208" s="58"/>
      <c r="N208" s="59"/>
      <c r="O208" s="73"/>
    </row>
    <row r="209" spans="1:17" s="8" customFormat="1" ht="86.4" x14ac:dyDescent="0.3">
      <c r="A209" s="52">
        <v>11164</v>
      </c>
      <c r="B209" s="53"/>
      <c r="C209" s="72"/>
      <c r="D209" s="75" t="s">
        <v>381</v>
      </c>
      <c r="E209" s="63" t="s">
        <v>36</v>
      </c>
      <c r="F209" s="57"/>
      <c r="G209" s="57"/>
      <c r="H209" s="57"/>
      <c r="I209" s="57"/>
      <c r="J209" s="57"/>
      <c r="K209" s="57"/>
      <c r="L209" s="57">
        <f>SUM(K210:K212)</f>
        <v>25.7</v>
      </c>
      <c r="M209" s="58">
        <v>25.7</v>
      </c>
      <c r="N209" s="59"/>
      <c r="O209" s="73">
        <f>+ROUND(M209*N209,2)</f>
        <v>0</v>
      </c>
    </row>
    <row r="210" spans="1:17" s="8" customFormat="1" x14ac:dyDescent="0.3">
      <c r="A210" s="52">
        <v>11165</v>
      </c>
      <c r="B210" s="53"/>
      <c r="C210" s="72"/>
      <c r="D210" s="76" t="s">
        <v>1455</v>
      </c>
      <c r="E210" s="63"/>
      <c r="F210" s="57">
        <v>1</v>
      </c>
      <c r="G210" s="57">
        <v>4.4800000000000004</v>
      </c>
      <c r="H210" s="57"/>
      <c r="I210" s="57"/>
      <c r="J210" s="57"/>
      <c r="K210" s="57">
        <f t="shared" ref="K210:K212" si="39">PRODUCT(F210:I210)</f>
        <v>4.4800000000000004</v>
      </c>
      <c r="L210" s="57"/>
      <c r="M210" s="58"/>
      <c r="N210" s="59"/>
      <c r="O210" s="73"/>
    </row>
    <row r="211" spans="1:17" s="8" customFormat="1" x14ac:dyDescent="0.3">
      <c r="A211" s="52">
        <v>11166</v>
      </c>
      <c r="B211" s="53"/>
      <c r="C211" s="72"/>
      <c r="D211" s="76" t="s">
        <v>1479</v>
      </c>
      <c r="E211" s="63"/>
      <c r="F211" s="57">
        <v>1</v>
      </c>
      <c r="G211" s="57">
        <v>4.4800000000000004</v>
      </c>
      <c r="H211" s="57"/>
      <c r="I211" s="57"/>
      <c r="J211" s="57"/>
      <c r="K211" s="57">
        <f t="shared" si="39"/>
        <v>4.4800000000000004</v>
      </c>
      <c r="L211" s="57"/>
      <c r="M211" s="58"/>
      <c r="N211" s="59"/>
      <c r="O211" s="73"/>
    </row>
    <row r="212" spans="1:17" s="8" customFormat="1" x14ac:dyDescent="0.3">
      <c r="A212" s="52">
        <v>11167</v>
      </c>
      <c r="B212" s="53"/>
      <c r="C212" s="72"/>
      <c r="D212" s="76" t="s">
        <v>1483</v>
      </c>
      <c r="E212" s="63"/>
      <c r="F212" s="57">
        <v>1</v>
      </c>
      <c r="G212" s="57">
        <v>16.739999999999998</v>
      </c>
      <c r="H212" s="57"/>
      <c r="I212" s="57"/>
      <c r="J212" s="57"/>
      <c r="K212" s="57">
        <f t="shared" si="39"/>
        <v>16.739999999999998</v>
      </c>
      <c r="L212" s="57"/>
      <c r="M212" s="58"/>
      <c r="N212" s="59"/>
      <c r="O212" s="73"/>
    </row>
    <row r="213" spans="1:17" s="8" customFormat="1" x14ac:dyDescent="0.3">
      <c r="A213" s="52">
        <v>11235</v>
      </c>
      <c r="B213" s="53"/>
      <c r="C213" s="54" t="s">
        <v>1511</v>
      </c>
      <c r="D213" s="99" t="s">
        <v>1512</v>
      </c>
      <c r="E213" s="56"/>
      <c r="F213" s="57"/>
      <c r="G213" s="57"/>
      <c r="H213" s="57"/>
      <c r="I213" s="57"/>
      <c r="J213" s="57"/>
      <c r="K213" s="57"/>
      <c r="L213" s="57"/>
      <c r="M213" s="58"/>
      <c r="N213" s="59"/>
      <c r="O213" s="73"/>
    </row>
    <row r="214" spans="1:17" s="8" customFormat="1" x14ac:dyDescent="0.3">
      <c r="A214" s="52">
        <v>11242</v>
      </c>
      <c r="B214" s="53"/>
      <c r="C214" s="54" t="s">
        <v>1515</v>
      </c>
      <c r="D214" s="55" t="s">
        <v>55</v>
      </c>
      <c r="E214" s="56"/>
      <c r="F214" s="57"/>
      <c r="G214" s="57"/>
      <c r="H214" s="57"/>
      <c r="I214" s="57"/>
      <c r="J214" s="57"/>
      <c r="K214" s="57"/>
      <c r="L214" s="57"/>
      <c r="M214" s="58"/>
      <c r="N214" s="59"/>
      <c r="O214" s="73"/>
    </row>
    <row r="215" spans="1:17" s="8" customFormat="1" x14ac:dyDescent="0.3">
      <c r="A215" s="52">
        <v>11251</v>
      </c>
      <c r="B215" s="53"/>
      <c r="C215" s="72"/>
      <c r="D215" s="55" t="s">
        <v>1239</v>
      </c>
      <c r="E215" s="56"/>
      <c r="F215" s="57"/>
      <c r="G215" s="57"/>
      <c r="H215" s="57"/>
      <c r="I215" s="57"/>
      <c r="J215" s="57"/>
      <c r="K215" s="57"/>
      <c r="L215" s="57"/>
      <c r="M215" s="58"/>
      <c r="N215" s="59"/>
      <c r="O215" s="73"/>
    </row>
    <row r="216" spans="1:17" s="8" customFormat="1" ht="187.2" x14ac:dyDescent="0.3">
      <c r="A216" s="52">
        <v>11255</v>
      </c>
      <c r="B216" s="53"/>
      <c r="C216" s="72"/>
      <c r="D216" s="75" t="s">
        <v>1244</v>
      </c>
      <c r="E216" s="63" t="s">
        <v>36</v>
      </c>
      <c r="F216" s="57">
        <v>31</v>
      </c>
      <c r="G216" s="57">
        <v>5.5</v>
      </c>
      <c r="H216" s="57"/>
      <c r="I216" s="57"/>
      <c r="J216" s="57">
        <f t="shared" ref="J216:J217" si="40">PRODUCT(F216:I216)</f>
        <v>170.5</v>
      </c>
      <c r="K216" s="57"/>
      <c r="L216" s="57">
        <f>+J216</f>
        <v>170.5</v>
      </c>
      <c r="M216" s="58">
        <v>170.5</v>
      </c>
      <c r="N216" s="59"/>
      <c r="O216" s="73">
        <f>+ROUND(M216*N216,2)</f>
        <v>0</v>
      </c>
    </row>
    <row r="217" spans="1:17" s="8" customFormat="1" ht="86.4" x14ac:dyDescent="0.3">
      <c r="A217" s="52">
        <v>11256</v>
      </c>
      <c r="B217" s="53"/>
      <c r="C217" s="72"/>
      <c r="D217" s="75" t="s">
        <v>381</v>
      </c>
      <c r="E217" s="63" t="s">
        <v>36</v>
      </c>
      <c r="F217" s="57">
        <v>1</v>
      </c>
      <c r="G217" s="57">
        <v>44.631999999999998</v>
      </c>
      <c r="H217" s="57"/>
      <c r="I217" s="57"/>
      <c r="J217" s="57">
        <f t="shared" si="40"/>
        <v>44.631999999999998</v>
      </c>
      <c r="K217" s="57"/>
      <c r="L217" s="57">
        <f>+J217</f>
        <v>44.631999999999998</v>
      </c>
      <c r="M217" s="58">
        <v>44.631999999999998</v>
      </c>
      <c r="N217" s="59"/>
      <c r="O217" s="73">
        <f>+ROUND(M217*N217,2)</f>
        <v>0</v>
      </c>
    </row>
    <row r="218" spans="1:17" s="8" customFormat="1" x14ac:dyDescent="0.3">
      <c r="A218" s="52">
        <v>11287</v>
      </c>
      <c r="B218" s="53"/>
      <c r="C218" s="72"/>
      <c r="D218" s="55" t="s">
        <v>1271</v>
      </c>
      <c r="E218" s="56"/>
      <c r="F218" s="57"/>
      <c r="G218" s="57"/>
      <c r="H218" s="57"/>
      <c r="I218" s="57"/>
      <c r="J218" s="57"/>
      <c r="K218" s="57"/>
      <c r="L218" s="57"/>
      <c r="M218" s="58"/>
      <c r="N218" s="59"/>
      <c r="O218" s="73"/>
    </row>
    <row r="219" spans="1:17" s="8" customFormat="1" ht="115.2" x14ac:dyDescent="0.3">
      <c r="A219" s="52">
        <v>11288</v>
      </c>
      <c r="B219" s="53"/>
      <c r="C219" s="72"/>
      <c r="D219" s="60" t="s">
        <v>1273</v>
      </c>
      <c r="E219" s="56" t="s">
        <v>36</v>
      </c>
      <c r="F219" s="57"/>
      <c r="G219" s="57"/>
      <c r="H219" s="57"/>
      <c r="I219" s="57"/>
      <c r="J219" s="57"/>
      <c r="K219" s="57"/>
      <c r="L219" s="57">
        <f>SUM(J220:J221)</f>
        <v>777.72320000000002</v>
      </c>
      <c r="M219" s="58">
        <v>777.72299999999996</v>
      </c>
      <c r="N219" s="59"/>
      <c r="O219" s="73">
        <f t="shared" ref="O219" si="41">+ROUND(M219*N219,2)</f>
        <v>0</v>
      </c>
    </row>
    <row r="220" spans="1:17" s="8" customFormat="1" x14ac:dyDescent="0.3">
      <c r="A220" s="52">
        <v>11289</v>
      </c>
      <c r="B220" s="53"/>
      <c r="C220" s="72"/>
      <c r="D220" s="76" t="s">
        <v>1274</v>
      </c>
      <c r="E220" s="56"/>
      <c r="F220" s="57">
        <v>1</v>
      </c>
      <c r="G220" s="57">
        <v>29.66</v>
      </c>
      <c r="H220" s="57"/>
      <c r="I220" s="57">
        <v>0.6</v>
      </c>
      <c r="J220" s="57">
        <f t="shared" ref="J220:J221" si="42">PRODUCT(F220:I220)</f>
        <v>17.795999999999999</v>
      </c>
      <c r="K220" s="57"/>
      <c r="L220" s="57"/>
      <c r="M220" s="58"/>
      <c r="N220" s="59"/>
      <c r="O220" s="73"/>
    </row>
    <row r="221" spans="1:17" s="8" customFormat="1" x14ac:dyDescent="0.3">
      <c r="A221" s="52">
        <v>11290</v>
      </c>
      <c r="B221" s="53"/>
      <c r="C221" s="72"/>
      <c r="D221" s="76" t="s">
        <v>1275</v>
      </c>
      <c r="E221" s="56"/>
      <c r="F221" s="57">
        <v>1</v>
      </c>
      <c r="G221" s="57">
        <v>53.515999999999998</v>
      </c>
      <c r="H221" s="57">
        <v>14.2</v>
      </c>
      <c r="I221" s="57"/>
      <c r="J221" s="57">
        <f t="shared" si="42"/>
        <v>759.92719999999997</v>
      </c>
      <c r="K221" s="57"/>
      <c r="L221" s="57"/>
      <c r="M221" s="58"/>
      <c r="N221" s="59"/>
      <c r="O221" s="73"/>
    </row>
    <row r="222" spans="1:17" s="8" customFormat="1" x14ac:dyDescent="0.3">
      <c r="A222" s="52">
        <v>11291</v>
      </c>
      <c r="B222" s="53" t="s">
        <v>21</v>
      </c>
      <c r="C222" s="61" t="s">
        <v>1532</v>
      </c>
      <c r="D222" s="62" t="s">
        <v>1533</v>
      </c>
      <c r="E222" s="63"/>
      <c r="F222" s="86"/>
      <c r="G222" s="64"/>
      <c r="H222" s="64"/>
      <c r="I222" s="64"/>
      <c r="J222" s="64"/>
      <c r="K222" s="65">
        <f>SUM(O222:O357)</f>
        <v>0</v>
      </c>
      <c r="L222" s="64"/>
      <c r="M222" s="66"/>
      <c r="N222" s="67"/>
      <c r="O222" s="67"/>
      <c r="Q222" s="111"/>
    </row>
    <row r="223" spans="1:17" s="8" customFormat="1" x14ac:dyDescent="0.3">
      <c r="A223" s="52">
        <v>11292</v>
      </c>
      <c r="B223" s="53" t="s">
        <v>21</v>
      </c>
      <c r="C223" s="54" t="s">
        <v>1534</v>
      </c>
      <c r="D223" s="55" t="s">
        <v>1535</v>
      </c>
      <c r="E223" s="96"/>
      <c r="F223" s="98"/>
      <c r="G223" s="57"/>
      <c r="H223" s="57"/>
      <c r="I223" s="57"/>
      <c r="J223" s="57"/>
      <c r="K223" s="57"/>
      <c r="L223" s="57"/>
      <c r="M223" s="58"/>
      <c r="N223" s="59"/>
      <c r="O223" s="59"/>
    </row>
    <row r="224" spans="1:17" s="8" customFormat="1" x14ac:dyDescent="0.3">
      <c r="A224" s="52">
        <v>11321</v>
      </c>
      <c r="B224" s="53" t="s">
        <v>21</v>
      </c>
      <c r="C224" s="54" t="s">
        <v>1544</v>
      </c>
      <c r="D224" s="55" t="s">
        <v>974</v>
      </c>
      <c r="E224" s="96"/>
      <c r="F224" s="98"/>
      <c r="G224" s="57"/>
      <c r="H224" s="57"/>
      <c r="I224" s="57"/>
      <c r="J224" s="57"/>
      <c r="K224" s="57"/>
      <c r="L224" s="57"/>
      <c r="M224" s="58"/>
      <c r="N224" s="59"/>
      <c r="O224" s="59"/>
    </row>
    <row r="225" spans="1:15" s="8" customFormat="1" x14ac:dyDescent="0.3">
      <c r="A225" s="52">
        <v>11346</v>
      </c>
      <c r="B225" s="53" t="s">
        <v>21</v>
      </c>
      <c r="C225" s="54" t="s">
        <v>1552</v>
      </c>
      <c r="D225" s="55" t="s">
        <v>55</v>
      </c>
      <c r="E225" s="63"/>
      <c r="F225" s="57"/>
      <c r="G225" s="57"/>
      <c r="H225" s="57"/>
      <c r="I225" s="57"/>
      <c r="J225" s="57"/>
      <c r="K225" s="57"/>
      <c r="L225" s="57"/>
      <c r="M225" s="66"/>
      <c r="N225" s="67"/>
      <c r="O225" s="67"/>
    </row>
    <row r="226" spans="1:15" s="8" customFormat="1" x14ac:dyDescent="0.3">
      <c r="A226" s="52">
        <v>11392</v>
      </c>
      <c r="B226" s="53"/>
      <c r="C226" s="54"/>
      <c r="D226" s="55" t="s">
        <v>70</v>
      </c>
      <c r="E226" s="63"/>
      <c r="F226" s="57"/>
      <c r="G226" s="57"/>
      <c r="H226" s="57"/>
      <c r="I226" s="57"/>
      <c r="J226" s="57"/>
      <c r="K226" s="57"/>
      <c r="L226" s="57"/>
      <c r="M226" s="66"/>
      <c r="N226" s="67"/>
      <c r="O226" s="67"/>
    </row>
    <row r="227" spans="1:15" s="8" customFormat="1" ht="86.4" x14ac:dyDescent="0.3">
      <c r="A227" s="52">
        <v>11395</v>
      </c>
      <c r="B227" s="53"/>
      <c r="C227" s="54"/>
      <c r="D227" s="75" t="s">
        <v>1165</v>
      </c>
      <c r="E227" s="63" t="s">
        <v>36</v>
      </c>
      <c r="F227" s="57"/>
      <c r="G227" s="57"/>
      <c r="H227" s="57"/>
      <c r="I227" s="57"/>
      <c r="J227" s="57"/>
      <c r="K227" s="57"/>
      <c r="L227" s="57">
        <f>K228</f>
        <v>217.041</v>
      </c>
      <c r="M227" s="58">
        <v>217.041</v>
      </c>
      <c r="N227" s="59"/>
      <c r="O227" s="73">
        <f>+ROUND(M227*N227,2)</f>
        <v>0</v>
      </c>
    </row>
    <row r="228" spans="1:15" s="8" customFormat="1" x14ac:dyDescent="0.3">
      <c r="A228" s="52">
        <v>11396</v>
      </c>
      <c r="B228" s="53"/>
      <c r="C228" s="54"/>
      <c r="D228" s="76" t="s">
        <v>1567</v>
      </c>
      <c r="E228" s="63"/>
      <c r="F228" s="57">
        <v>1</v>
      </c>
      <c r="G228" s="57">
        <v>217.041</v>
      </c>
      <c r="H228" s="57"/>
      <c r="I228" s="57"/>
      <c r="J228" s="57"/>
      <c r="K228" s="57">
        <f t="shared" ref="K228" si="43">PRODUCT(F228:I228)</f>
        <v>217.041</v>
      </c>
      <c r="L228" s="57"/>
      <c r="M228" s="58"/>
      <c r="N228" s="59"/>
      <c r="O228" s="73"/>
    </row>
    <row r="229" spans="1:15" s="8" customFormat="1" ht="129.6" x14ac:dyDescent="0.3">
      <c r="A229" s="52">
        <v>11397</v>
      </c>
      <c r="B229" s="53"/>
      <c r="C229" s="54"/>
      <c r="D229" s="75" t="s">
        <v>1167</v>
      </c>
      <c r="E229" s="63" t="s">
        <v>36</v>
      </c>
      <c r="F229" s="57"/>
      <c r="G229" s="57"/>
      <c r="H229" s="57"/>
      <c r="I229" s="57"/>
      <c r="J229" s="57"/>
      <c r="K229" s="57"/>
      <c r="L229" s="57">
        <f>K230</f>
        <v>62.71</v>
      </c>
      <c r="M229" s="58">
        <v>62.71</v>
      </c>
      <c r="N229" s="59"/>
      <c r="O229" s="73">
        <f>+ROUND(M229*N229,2)</f>
        <v>0</v>
      </c>
    </row>
    <row r="230" spans="1:15" s="8" customFormat="1" x14ac:dyDescent="0.3">
      <c r="A230" s="52">
        <v>11398</v>
      </c>
      <c r="B230" s="53"/>
      <c r="C230" s="54"/>
      <c r="D230" s="76" t="s">
        <v>1568</v>
      </c>
      <c r="E230" s="63"/>
      <c r="F230" s="57">
        <v>2</v>
      </c>
      <c r="G230" s="57">
        <v>31.355</v>
      </c>
      <c r="H230" s="57"/>
      <c r="I230" s="57"/>
      <c r="J230" s="57"/>
      <c r="K230" s="57">
        <f t="shared" ref="K230" si="44">PRODUCT(F230:I230)</f>
        <v>62.71</v>
      </c>
      <c r="L230" s="57"/>
      <c r="M230" s="58"/>
      <c r="N230" s="59"/>
      <c r="O230" s="73"/>
    </row>
    <row r="231" spans="1:15" s="8" customFormat="1" ht="144" x14ac:dyDescent="0.3">
      <c r="A231" s="52">
        <v>11399</v>
      </c>
      <c r="B231" s="53"/>
      <c r="C231" s="54"/>
      <c r="D231" s="75" t="s">
        <v>1018</v>
      </c>
      <c r="E231" s="63" t="s">
        <v>36</v>
      </c>
      <c r="F231" s="57"/>
      <c r="G231" s="57"/>
      <c r="H231" s="57"/>
      <c r="I231" s="57"/>
      <c r="J231" s="57"/>
      <c r="K231" s="57"/>
      <c r="L231" s="57">
        <f>SUM(K232:K234)</f>
        <v>44.16</v>
      </c>
      <c r="M231" s="58">
        <v>44.16</v>
      </c>
      <c r="N231" s="59"/>
      <c r="O231" s="73">
        <f>+ROUND(M231*N231,2)</f>
        <v>0</v>
      </c>
    </row>
    <row r="232" spans="1:15" s="8" customFormat="1" x14ac:dyDescent="0.3">
      <c r="A232" s="52">
        <v>11400</v>
      </c>
      <c r="B232" s="53"/>
      <c r="C232" s="54"/>
      <c r="D232" s="76" t="s">
        <v>1538</v>
      </c>
      <c r="E232" s="63"/>
      <c r="F232" s="57">
        <v>1</v>
      </c>
      <c r="G232" s="57">
        <v>13.44</v>
      </c>
      <c r="H232" s="57"/>
      <c r="I232" s="57"/>
      <c r="J232" s="57"/>
      <c r="K232" s="57">
        <f t="shared" ref="K232:K234" si="45">PRODUCT(F232:I232)</f>
        <v>13.44</v>
      </c>
      <c r="L232" s="57"/>
      <c r="M232" s="58"/>
      <c r="N232" s="59"/>
      <c r="O232" s="73"/>
    </row>
    <row r="233" spans="1:15" s="8" customFormat="1" x14ac:dyDescent="0.3">
      <c r="A233" s="52">
        <v>11401</v>
      </c>
      <c r="B233" s="53"/>
      <c r="C233" s="54"/>
      <c r="D233" s="76" t="s">
        <v>1564</v>
      </c>
      <c r="E233" s="63"/>
      <c r="F233" s="57">
        <v>1</v>
      </c>
      <c r="G233" s="57">
        <v>13.44</v>
      </c>
      <c r="H233" s="57"/>
      <c r="I233" s="57"/>
      <c r="J233" s="57"/>
      <c r="K233" s="57">
        <f t="shared" si="45"/>
        <v>13.44</v>
      </c>
      <c r="L233" s="57"/>
      <c r="M233" s="58"/>
      <c r="N233" s="59"/>
      <c r="O233" s="73"/>
    </row>
    <row r="234" spans="1:15" s="8" customFormat="1" x14ac:dyDescent="0.3">
      <c r="A234" s="52">
        <v>11402</v>
      </c>
      <c r="B234" s="53"/>
      <c r="C234" s="54"/>
      <c r="D234" s="76" t="s">
        <v>1568</v>
      </c>
      <c r="E234" s="63"/>
      <c r="F234" s="57">
        <v>2</v>
      </c>
      <c r="G234" s="57">
        <v>7.2</v>
      </c>
      <c r="H234" s="57">
        <v>1.2</v>
      </c>
      <c r="I234" s="57"/>
      <c r="J234" s="57"/>
      <c r="K234" s="57">
        <f t="shared" si="45"/>
        <v>17.28</v>
      </c>
      <c r="L234" s="57"/>
      <c r="M234" s="58"/>
      <c r="N234" s="59"/>
      <c r="O234" s="73"/>
    </row>
    <row r="235" spans="1:15" s="8" customFormat="1" ht="86.4" x14ac:dyDescent="0.3">
      <c r="A235" s="52">
        <v>11407</v>
      </c>
      <c r="B235" s="53"/>
      <c r="C235" s="54"/>
      <c r="D235" s="75" t="s">
        <v>381</v>
      </c>
      <c r="E235" s="63" t="s">
        <v>36</v>
      </c>
      <c r="F235" s="57"/>
      <c r="G235" s="57"/>
      <c r="H235" s="57"/>
      <c r="I235" s="57"/>
      <c r="J235" s="57"/>
      <c r="K235" s="57"/>
      <c r="L235" s="57">
        <f>SUM(K236:K238)</f>
        <v>25.7</v>
      </c>
      <c r="M235" s="58">
        <v>25.7</v>
      </c>
      <c r="N235" s="59"/>
      <c r="O235" s="73">
        <f>+ROUND(M235*N235,2)</f>
        <v>0</v>
      </c>
    </row>
    <row r="236" spans="1:15" s="8" customFormat="1" x14ac:dyDescent="0.3">
      <c r="A236" s="52">
        <v>11408</v>
      </c>
      <c r="B236" s="53"/>
      <c r="C236" s="54"/>
      <c r="D236" s="76" t="s">
        <v>1538</v>
      </c>
      <c r="E236" s="63"/>
      <c r="F236" s="57">
        <v>1</v>
      </c>
      <c r="G236" s="57">
        <v>4.4800000000000004</v>
      </c>
      <c r="H236" s="57"/>
      <c r="I236" s="57"/>
      <c r="J236" s="57"/>
      <c r="K236" s="57">
        <f t="shared" ref="K236:K238" si="46">PRODUCT(F236:I236)</f>
        <v>4.4800000000000004</v>
      </c>
      <c r="L236" s="57"/>
      <c r="M236" s="58"/>
      <c r="N236" s="59"/>
      <c r="O236" s="73"/>
    </row>
    <row r="237" spans="1:15" s="8" customFormat="1" x14ac:dyDescent="0.3">
      <c r="A237" s="52">
        <v>11409</v>
      </c>
      <c r="B237" s="53"/>
      <c r="C237" s="54"/>
      <c r="D237" s="76" t="s">
        <v>1564</v>
      </c>
      <c r="E237" s="63"/>
      <c r="F237" s="57">
        <v>1</v>
      </c>
      <c r="G237" s="57">
        <v>4.4800000000000004</v>
      </c>
      <c r="H237" s="57"/>
      <c r="I237" s="57"/>
      <c r="J237" s="57"/>
      <c r="K237" s="57">
        <f t="shared" si="46"/>
        <v>4.4800000000000004</v>
      </c>
      <c r="L237" s="57"/>
      <c r="M237" s="58"/>
      <c r="N237" s="59"/>
      <c r="O237" s="73"/>
    </row>
    <row r="238" spans="1:15" s="8" customFormat="1" x14ac:dyDescent="0.3">
      <c r="A238" s="52">
        <v>11410</v>
      </c>
      <c r="B238" s="53"/>
      <c r="C238" s="54"/>
      <c r="D238" s="76" t="s">
        <v>1568</v>
      </c>
      <c r="E238" s="63"/>
      <c r="F238" s="57">
        <v>1</v>
      </c>
      <c r="G238" s="57">
        <v>16.739999999999998</v>
      </c>
      <c r="H238" s="57"/>
      <c r="I238" s="57"/>
      <c r="J238" s="57"/>
      <c r="K238" s="57">
        <f t="shared" si="46"/>
        <v>16.739999999999998</v>
      </c>
      <c r="L238" s="57"/>
      <c r="M238" s="58"/>
      <c r="N238" s="59"/>
      <c r="O238" s="73"/>
    </row>
    <row r="239" spans="1:15" s="8" customFormat="1" x14ac:dyDescent="0.3">
      <c r="A239" s="52">
        <v>11478</v>
      </c>
      <c r="B239" s="53" t="s">
        <v>21</v>
      </c>
      <c r="C239" s="54" t="s">
        <v>1596</v>
      </c>
      <c r="D239" s="99" t="s">
        <v>1597</v>
      </c>
      <c r="E239" s="56"/>
      <c r="F239" s="57"/>
      <c r="G239" s="57"/>
      <c r="H239" s="57"/>
      <c r="I239" s="57"/>
      <c r="J239" s="57"/>
      <c r="K239" s="57"/>
      <c r="L239" s="57"/>
      <c r="M239" s="58"/>
      <c r="N239" s="59"/>
      <c r="O239" s="59"/>
    </row>
    <row r="240" spans="1:15" s="8" customFormat="1" x14ac:dyDescent="0.3">
      <c r="A240" s="52">
        <v>11490</v>
      </c>
      <c r="B240" s="53" t="s">
        <v>21</v>
      </c>
      <c r="C240" s="54" t="s">
        <v>1601</v>
      </c>
      <c r="D240" s="55" t="s">
        <v>55</v>
      </c>
      <c r="E240" s="56"/>
      <c r="F240" s="57"/>
      <c r="G240" s="57"/>
      <c r="H240" s="57"/>
      <c r="I240" s="57"/>
      <c r="J240" s="57"/>
      <c r="K240" s="57"/>
      <c r="L240" s="57"/>
      <c r="M240" s="58"/>
      <c r="N240" s="59"/>
      <c r="O240" s="59"/>
    </row>
    <row r="241" spans="1:15" s="8" customFormat="1" x14ac:dyDescent="0.3">
      <c r="A241" s="52">
        <v>11500</v>
      </c>
      <c r="B241" s="53"/>
      <c r="C241" s="54"/>
      <c r="D241" s="55" t="s">
        <v>1239</v>
      </c>
      <c r="E241" s="56"/>
      <c r="F241" s="57"/>
      <c r="G241" s="57"/>
      <c r="H241" s="57"/>
      <c r="I241" s="57"/>
      <c r="J241" s="57"/>
      <c r="K241" s="57"/>
      <c r="L241" s="57"/>
      <c r="M241" s="58"/>
      <c r="N241" s="59"/>
      <c r="O241" s="73"/>
    </row>
    <row r="242" spans="1:15" s="8" customFormat="1" ht="187.2" x14ac:dyDescent="0.3">
      <c r="A242" s="52">
        <v>11504</v>
      </c>
      <c r="B242" s="53"/>
      <c r="C242" s="54"/>
      <c r="D242" s="75" t="s">
        <v>1244</v>
      </c>
      <c r="E242" s="63" t="s">
        <v>36</v>
      </c>
      <c r="F242" s="57">
        <v>34</v>
      </c>
      <c r="G242" s="57">
        <v>5.5</v>
      </c>
      <c r="H242" s="57"/>
      <c r="I242" s="57"/>
      <c r="J242" s="57">
        <f t="shared" ref="J242:J243" si="47">PRODUCT(F242:I242)</f>
        <v>187</v>
      </c>
      <c r="K242" s="57"/>
      <c r="L242" s="57">
        <f>+J242</f>
        <v>187</v>
      </c>
      <c r="M242" s="58">
        <v>187</v>
      </c>
      <c r="N242" s="59"/>
      <c r="O242" s="73">
        <f>+ROUND(M242*N242,2)</f>
        <v>0</v>
      </c>
    </row>
    <row r="243" spans="1:15" s="8" customFormat="1" ht="86.4" x14ac:dyDescent="0.3">
      <c r="A243" s="52">
        <v>11505</v>
      </c>
      <c r="B243" s="53"/>
      <c r="C243" s="54"/>
      <c r="D243" s="75" t="s">
        <v>381</v>
      </c>
      <c r="E243" s="63" t="s">
        <v>36</v>
      </c>
      <c r="F243" s="57">
        <v>1</v>
      </c>
      <c r="G243" s="57">
        <v>38.451999999999998</v>
      </c>
      <c r="H243" s="57"/>
      <c r="I243" s="57"/>
      <c r="J243" s="57">
        <f t="shared" si="47"/>
        <v>38.451999999999998</v>
      </c>
      <c r="K243" s="57"/>
      <c r="L243" s="57">
        <f>+J243</f>
        <v>38.451999999999998</v>
      </c>
      <c r="M243" s="58">
        <v>38.451999999999998</v>
      </c>
      <c r="N243" s="59"/>
      <c r="O243" s="73">
        <f>+ROUND(M243*N243,2)</f>
        <v>0</v>
      </c>
    </row>
    <row r="244" spans="1:15" s="8" customFormat="1" x14ac:dyDescent="0.3">
      <c r="A244" s="52">
        <v>11541</v>
      </c>
      <c r="B244" s="53"/>
      <c r="C244" s="54"/>
      <c r="D244" s="55" t="s">
        <v>1271</v>
      </c>
      <c r="E244" s="56"/>
      <c r="F244" s="57"/>
      <c r="G244" s="57"/>
      <c r="H244" s="57"/>
      <c r="I244" s="57"/>
      <c r="J244" s="57"/>
      <c r="K244" s="57"/>
      <c r="L244" s="57"/>
      <c r="M244" s="58"/>
      <c r="N244" s="59"/>
      <c r="O244" s="73"/>
    </row>
    <row r="245" spans="1:15" s="8" customFormat="1" ht="115.2" x14ac:dyDescent="0.3">
      <c r="A245" s="52">
        <v>11542</v>
      </c>
      <c r="B245" s="53"/>
      <c r="C245" s="54"/>
      <c r="D245" s="60" t="s">
        <v>1273</v>
      </c>
      <c r="E245" s="56" t="s">
        <v>36</v>
      </c>
      <c r="F245" s="57"/>
      <c r="G245" s="57"/>
      <c r="H245" s="57"/>
      <c r="I245" s="57"/>
      <c r="J245" s="57"/>
      <c r="K245" s="57"/>
      <c r="L245" s="57">
        <f>SUM(J246:J247)</f>
        <v>801.87739999999997</v>
      </c>
      <c r="M245" s="58">
        <v>777.72299999999996</v>
      </c>
      <c r="N245" s="59"/>
      <c r="O245" s="73">
        <f t="shared" ref="O245" si="48">+ROUND(M245*N245,2)</f>
        <v>0</v>
      </c>
    </row>
    <row r="246" spans="1:15" s="8" customFormat="1" x14ac:dyDescent="0.3">
      <c r="A246" s="52">
        <v>11543</v>
      </c>
      <c r="B246" s="53"/>
      <c r="C246" s="54"/>
      <c r="D246" s="76" t="s">
        <v>1274</v>
      </c>
      <c r="E246" s="56"/>
      <c r="F246" s="57">
        <v>1</v>
      </c>
      <c r="G246" s="57">
        <v>29.66</v>
      </c>
      <c r="H246" s="57"/>
      <c r="I246" s="57">
        <v>0.6</v>
      </c>
      <c r="J246" s="57">
        <f t="shared" ref="J246:J247" si="49">PRODUCT(F246:I246)</f>
        <v>17.795999999999999</v>
      </c>
      <c r="K246" s="57"/>
      <c r="L246" s="57"/>
      <c r="M246" s="58"/>
      <c r="N246" s="59"/>
      <c r="O246" s="73"/>
    </row>
    <row r="247" spans="1:15" s="8" customFormat="1" x14ac:dyDescent="0.3">
      <c r="A247" s="52">
        <v>11544</v>
      </c>
      <c r="B247" s="53"/>
      <c r="C247" s="54"/>
      <c r="D247" s="76" t="s">
        <v>1275</v>
      </c>
      <c r="E247" s="56"/>
      <c r="F247" s="57">
        <v>1</v>
      </c>
      <c r="G247" s="57">
        <v>55.216999999999999</v>
      </c>
      <c r="H247" s="57">
        <v>14.2</v>
      </c>
      <c r="I247" s="57"/>
      <c r="J247" s="57">
        <f t="shared" si="49"/>
        <v>784.08139999999992</v>
      </c>
      <c r="K247" s="57"/>
      <c r="L247" s="57"/>
      <c r="M247" s="58"/>
      <c r="N247" s="59"/>
      <c r="O247" s="73"/>
    </row>
    <row r="248" spans="1:15" s="8" customFormat="1" x14ac:dyDescent="0.3">
      <c r="A248" s="52">
        <v>11545</v>
      </c>
      <c r="B248" s="53" t="s">
        <v>21</v>
      </c>
      <c r="C248" s="61" t="s">
        <v>1622</v>
      </c>
      <c r="D248" s="62" t="s">
        <v>1623</v>
      </c>
      <c r="E248" s="63"/>
      <c r="F248" s="86"/>
      <c r="G248" s="64"/>
      <c r="H248" s="64"/>
      <c r="I248" s="64"/>
      <c r="J248" s="64"/>
      <c r="K248" s="65">
        <f>SUM(O248:O435)</f>
        <v>0</v>
      </c>
      <c r="L248" s="64"/>
      <c r="M248" s="66"/>
      <c r="N248" s="67"/>
      <c r="O248" s="67"/>
    </row>
    <row r="249" spans="1:15" s="8" customFormat="1" x14ac:dyDescent="0.3">
      <c r="A249" s="52">
        <v>11546</v>
      </c>
      <c r="B249" s="53" t="s">
        <v>21</v>
      </c>
      <c r="C249" s="54" t="s">
        <v>1624</v>
      </c>
      <c r="D249" s="55" t="s">
        <v>1625</v>
      </c>
      <c r="E249" s="96"/>
      <c r="F249" s="98"/>
      <c r="G249" s="57"/>
      <c r="H249" s="57"/>
      <c r="I249" s="57"/>
      <c r="J249" s="57"/>
      <c r="K249" s="57"/>
      <c r="L249" s="57"/>
      <c r="M249" s="58"/>
      <c r="N249" s="59"/>
      <c r="O249" s="59"/>
    </row>
    <row r="250" spans="1:15" s="8" customFormat="1" x14ac:dyDescent="0.3">
      <c r="A250" s="52">
        <v>11575</v>
      </c>
      <c r="B250" s="53" t="s">
        <v>21</v>
      </c>
      <c r="C250" s="54" t="s">
        <v>1634</v>
      </c>
      <c r="D250" s="55" t="s">
        <v>974</v>
      </c>
      <c r="E250" s="96"/>
      <c r="F250" s="98"/>
      <c r="G250" s="57"/>
      <c r="H250" s="57"/>
      <c r="I250" s="57"/>
      <c r="J250" s="57"/>
      <c r="K250" s="57"/>
      <c r="L250" s="57"/>
      <c r="M250" s="58"/>
      <c r="N250" s="59"/>
      <c r="O250" s="59"/>
    </row>
    <row r="251" spans="1:15" s="8" customFormat="1" x14ac:dyDescent="0.3">
      <c r="A251" s="52">
        <v>11646</v>
      </c>
      <c r="B251" s="53"/>
      <c r="C251" s="54"/>
      <c r="D251" s="55" t="s">
        <v>70</v>
      </c>
      <c r="E251" s="63"/>
      <c r="F251" s="57"/>
      <c r="G251" s="57"/>
      <c r="H251" s="57"/>
      <c r="I251" s="57"/>
      <c r="J251" s="57"/>
      <c r="K251" s="57"/>
      <c r="L251" s="57"/>
      <c r="M251" s="66"/>
      <c r="N251" s="67"/>
      <c r="O251" s="67"/>
    </row>
    <row r="252" spans="1:15" s="8" customFormat="1" ht="86.4" x14ac:dyDescent="0.3">
      <c r="A252" s="52">
        <v>11649</v>
      </c>
      <c r="B252" s="53"/>
      <c r="C252" s="54"/>
      <c r="D252" s="75" t="s">
        <v>1165</v>
      </c>
      <c r="E252" s="63" t="s">
        <v>36</v>
      </c>
      <c r="F252" s="57"/>
      <c r="G252" s="57"/>
      <c r="H252" s="57"/>
      <c r="I252" s="57"/>
      <c r="J252" s="57"/>
      <c r="K252" s="57"/>
      <c r="L252" s="57">
        <f>K253</f>
        <v>217.041</v>
      </c>
      <c r="M252" s="58">
        <v>217.041</v>
      </c>
      <c r="N252" s="59"/>
      <c r="O252" s="73">
        <f>+ROUND(M252*N252,2)</f>
        <v>0</v>
      </c>
    </row>
    <row r="253" spans="1:15" s="8" customFormat="1" x14ac:dyDescent="0.3">
      <c r="A253" s="52">
        <v>11650</v>
      </c>
      <c r="B253" s="53"/>
      <c r="C253" s="54"/>
      <c r="D253" s="76" t="s">
        <v>1656</v>
      </c>
      <c r="E253" s="63"/>
      <c r="F253" s="57">
        <v>1</v>
      </c>
      <c r="G253" s="57">
        <v>217.041</v>
      </c>
      <c r="H253" s="57"/>
      <c r="I253" s="57"/>
      <c r="J253" s="57"/>
      <c r="K253" s="57">
        <f t="shared" ref="K253" si="50">PRODUCT(F253:I253)</f>
        <v>217.041</v>
      </c>
      <c r="L253" s="57"/>
      <c r="M253" s="58"/>
      <c r="N253" s="59"/>
      <c r="O253" s="73"/>
    </row>
    <row r="254" spans="1:15" s="8" customFormat="1" ht="129.6" x14ac:dyDescent="0.3">
      <c r="A254" s="52">
        <v>11651</v>
      </c>
      <c r="B254" s="53"/>
      <c r="C254" s="54"/>
      <c r="D254" s="75" t="s">
        <v>1167</v>
      </c>
      <c r="E254" s="63" t="s">
        <v>36</v>
      </c>
      <c r="F254" s="57"/>
      <c r="G254" s="57"/>
      <c r="H254" s="57"/>
      <c r="I254" s="57"/>
      <c r="J254" s="57"/>
      <c r="K254" s="57"/>
      <c r="L254" s="57">
        <f>K255</f>
        <v>62.71</v>
      </c>
      <c r="M254" s="58">
        <v>62.71</v>
      </c>
      <c r="N254" s="59"/>
      <c r="O254" s="73">
        <f>+ROUND(M254*N254,2)</f>
        <v>0</v>
      </c>
    </row>
    <row r="255" spans="1:15" s="8" customFormat="1" x14ac:dyDescent="0.3">
      <c r="A255" s="52">
        <v>11652</v>
      </c>
      <c r="B255" s="53"/>
      <c r="C255" s="54"/>
      <c r="D255" s="76" t="s">
        <v>1657</v>
      </c>
      <c r="E255" s="63"/>
      <c r="F255" s="57">
        <v>2</v>
      </c>
      <c r="G255" s="57">
        <v>31.355</v>
      </c>
      <c r="H255" s="57"/>
      <c r="I255" s="57"/>
      <c r="J255" s="57"/>
      <c r="K255" s="57">
        <f t="shared" ref="K255" si="51">PRODUCT(F255:I255)</f>
        <v>62.71</v>
      </c>
      <c r="L255" s="57"/>
      <c r="M255" s="58"/>
      <c r="N255" s="59"/>
      <c r="O255" s="73"/>
    </row>
    <row r="256" spans="1:15" s="8" customFormat="1" ht="144" x14ac:dyDescent="0.3">
      <c r="A256" s="52">
        <v>11653</v>
      </c>
      <c r="B256" s="53"/>
      <c r="C256" s="54"/>
      <c r="D256" s="75" t="s">
        <v>1018</v>
      </c>
      <c r="E256" s="63" t="s">
        <v>36</v>
      </c>
      <c r="F256" s="57"/>
      <c r="G256" s="57"/>
      <c r="H256" s="57"/>
      <c r="I256" s="57"/>
      <c r="J256" s="57"/>
      <c r="K256" s="57"/>
      <c r="L256" s="57">
        <f>SUM(K257:K259)</f>
        <v>44.16</v>
      </c>
      <c r="M256" s="58">
        <v>44.16</v>
      </c>
      <c r="N256" s="59"/>
      <c r="O256" s="73">
        <f>+ROUND(M256*N256,2)</f>
        <v>0</v>
      </c>
    </row>
    <row r="257" spans="1:15" s="8" customFormat="1" x14ac:dyDescent="0.3">
      <c r="A257" s="52">
        <v>11654</v>
      </c>
      <c r="B257" s="53"/>
      <c r="C257" s="54"/>
      <c r="D257" s="76" t="s">
        <v>1628</v>
      </c>
      <c r="E257" s="63"/>
      <c r="F257" s="57">
        <v>1</v>
      </c>
      <c r="G257" s="57">
        <v>13.44</v>
      </c>
      <c r="H257" s="57"/>
      <c r="I257" s="57"/>
      <c r="J257" s="57"/>
      <c r="K257" s="57">
        <f t="shared" ref="K257:K259" si="52">PRODUCT(F257:I257)</f>
        <v>13.44</v>
      </c>
      <c r="L257" s="57"/>
      <c r="M257" s="58"/>
      <c r="N257" s="59"/>
      <c r="O257" s="73"/>
    </row>
    <row r="258" spans="1:15" s="8" customFormat="1" x14ac:dyDescent="0.3">
      <c r="A258" s="52">
        <v>11655</v>
      </c>
      <c r="B258" s="53"/>
      <c r="C258" s="54"/>
      <c r="D258" s="76" t="s">
        <v>1653</v>
      </c>
      <c r="E258" s="63"/>
      <c r="F258" s="57">
        <v>1</v>
      </c>
      <c r="G258" s="57">
        <v>13.44</v>
      </c>
      <c r="H258" s="57"/>
      <c r="I258" s="57"/>
      <c r="J258" s="57"/>
      <c r="K258" s="57">
        <f t="shared" si="52"/>
        <v>13.44</v>
      </c>
      <c r="L258" s="57"/>
      <c r="M258" s="58"/>
      <c r="N258" s="59"/>
      <c r="O258" s="73"/>
    </row>
    <row r="259" spans="1:15" s="8" customFormat="1" x14ac:dyDescent="0.3">
      <c r="A259" s="52">
        <v>11656</v>
      </c>
      <c r="B259" s="53"/>
      <c r="C259" s="54"/>
      <c r="D259" s="76" t="s">
        <v>1657</v>
      </c>
      <c r="E259" s="63"/>
      <c r="F259" s="57">
        <v>2</v>
      </c>
      <c r="G259" s="57">
        <v>7.2</v>
      </c>
      <c r="H259" s="57">
        <v>1.2</v>
      </c>
      <c r="I259" s="57"/>
      <c r="J259" s="57"/>
      <c r="K259" s="57">
        <f t="shared" si="52"/>
        <v>17.28</v>
      </c>
      <c r="L259" s="57"/>
      <c r="M259" s="58"/>
      <c r="N259" s="59"/>
      <c r="O259" s="73"/>
    </row>
    <row r="260" spans="1:15" s="8" customFormat="1" ht="86.4" x14ac:dyDescent="0.3">
      <c r="A260" s="52">
        <v>11661</v>
      </c>
      <c r="B260" s="53"/>
      <c r="C260" s="54"/>
      <c r="D260" s="75" t="s">
        <v>381</v>
      </c>
      <c r="E260" s="63" t="s">
        <v>36</v>
      </c>
      <c r="F260" s="57"/>
      <c r="G260" s="57"/>
      <c r="H260" s="57"/>
      <c r="I260" s="57"/>
      <c r="J260" s="57"/>
      <c r="K260" s="57"/>
      <c r="L260" s="57">
        <f>SUM(K261:K263)</f>
        <v>25.7</v>
      </c>
      <c r="M260" s="58">
        <v>25.7</v>
      </c>
      <c r="N260" s="59"/>
      <c r="O260" s="73">
        <f>+ROUND(M260*N260,2)</f>
        <v>0</v>
      </c>
    </row>
    <row r="261" spans="1:15" s="8" customFormat="1" x14ac:dyDescent="0.3">
      <c r="A261" s="52">
        <v>11662</v>
      </c>
      <c r="B261" s="53"/>
      <c r="C261" s="54"/>
      <c r="D261" s="76" t="s">
        <v>1628</v>
      </c>
      <c r="E261" s="63"/>
      <c r="F261" s="57">
        <v>1</v>
      </c>
      <c r="G261" s="57">
        <v>4.4800000000000004</v>
      </c>
      <c r="H261" s="57"/>
      <c r="I261" s="57"/>
      <c r="J261" s="57"/>
      <c r="K261" s="57">
        <f t="shared" ref="K261:K263" si="53">PRODUCT(F261:I261)</f>
        <v>4.4800000000000004</v>
      </c>
      <c r="L261" s="57"/>
      <c r="M261" s="58"/>
      <c r="N261" s="59"/>
      <c r="O261" s="73"/>
    </row>
    <row r="262" spans="1:15" s="8" customFormat="1" x14ac:dyDescent="0.3">
      <c r="A262" s="52">
        <v>11663</v>
      </c>
      <c r="B262" s="53"/>
      <c r="C262" s="54"/>
      <c r="D262" s="76" t="s">
        <v>1653</v>
      </c>
      <c r="E262" s="63"/>
      <c r="F262" s="57">
        <v>1</v>
      </c>
      <c r="G262" s="57">
        <v>4.4800000000000004</v>
      </c>
      <c r="H262" s="57"/>
      <c r="I262" s="57"/>
      <c r="J262" s="57"/>
      <c r="K262" s="57">
        <f t="shared" si="53"/>
        <v>4.4800000000000004</v>
      </c>
      <c r="L262" s="57"/>
      <c r="M262" s="58"/>
      <c r="N262" s="59"/>
      <c r="O262" s="73"/>
    </row>
    <row r="263" spans="1:15" s="8" customFormat="1" x14ac:dyDescent="0.3">
      <c r="A263" s="52">
        <v>11664</v>
      </c>
      <c r="B263" s="53"/>
      <c r="C263" s="54"/>
      <c r="D263" s="76" t="s">
        <v>1657</v>
      </c>
      <c r="E263" s="63"/>
      <c r="F263" s="57">
        <v>1</v>
      </c>
      <c r="G263" s="57">
        <v>16.739999999999998</v>
      </c>
      <c r="H263" s="57"/>
      <c r="I263" s="57"/>
      <c r="J263" s="57"/>
      <c r="K263" s="57">
        <f t="shared" si="53"/>
        <v>16.739999999999998</v>
      </c>
      <c r="L263" s="57"/>
      <c r="M263" s="58"/>
      <c r="N263" s="59"/>
      <c r="O263" s="73"/>
    </row>
    <row r="264" spans="1:15" s="8" customFormat="1" x14ac:dyDescent="0.3">
      <c r="A264" s="52">
        <v>11732</v>
      </c>
      <c r="B264" s="53" t="s">
        <v>21</v>
      </c>
      <c r="C264" s="54" t="s">
        <v>1687</v>
      </c>
      <c r="D264" s="55" t="s">
        <v>1688</v>
      </c>
      <c r="E264" s="56"/>
      <c r="F264" s="57"/>
      <c r="G264" s="57"/>
      <c r="H264" s="57"/>
      <c r="I264" s="57"/>
      <c r="J264" s="57"/>
      <c r="K264" s="57"/>
      <c r="L264" s="57"/>
      <c r="M264" s="58"/>
      <c r="N264" s="59"/>
      <c r="O264" s="59"/>
    </row>
    <row r="265" spans="1:15" s="8" customFormat="1" x14ac:dyDescent="0.3">
      <c r="A265" s="52">
        <v>11743</v>
      </c>
      <c r="B265" s="53" t="s">
        <v>21</v>
      </c>
      <c r="C265" s="54" t="s">
        <v>1693</v>
      </c>
      <c r="D265" s="55" t="s">
        <v>55</v>
      </c>
      <c r="E265" s="56"/>
      <c r="F265" s="57"/>
      <c r="G265" s="57"/>
      <c r="H265" s="57"/>
      <c r="I265" s="57"/>
      <c r="J265" s="57"/>
      <c r="K265" s="57"/>
      <c r="L265" s="57"/>
      <c r="M265" s="58"/>
      <c r="N265" s="59"/>
      <c r="O265" s="59"/>
    </row>
    <row r="266" spans="1:15" s="8" customFormat="1" x14ac:dyDescent="0.3">
      <c r="A266" s="52">
        <v>11759</v>
      </c>
      <c r="B266" s="53"/>
      <c r="C266" s="54"/>
      <c r="D266" s="55" t="s">
        <v>1239</v>
      </c>
      <c r="E266" s="56"/>
      <c r="F266" s="57"/>
      <c r="G266" s="57"/>
      <c r="H266" s="57"/>
      <c r="I266" s="57"/>
      <c r="J266" s="57"/>
      <c r="K266" s="57"/>
      <c r="L266" s="57"/>
      <c r="M266" s="58"/>
      <c r="N266" s="59"/>
      <c r="O266" s="73"/>
    </row>
    <row r="267" spans="1:15" s="8" customFormat="1" ht="187.2" x14ac:dyDescent="0.3">
      <c r="A267" s="52">
        <v>11763</v>
      </c>
      <c r="B267" s="53"/>
      <c r="C267" s="54"/>
      <c r="D267" s="75" t="s">
        <v>1244</v>
      </c>
      <c r="E267" s="63" t="s">
        <v>36</v>
      </c>
      <c r="F267" s="57">
        <v>33</v>
      </c>
      <c r="G267" s="57">
        <v>5.5</v>
      </c>
      <c r="H267" s="57"/>
      <c r="I267" s="57"/>
      <c r="J267" s="57">
        <f t="shared" ref="J267" si="54">PRODUCT(F267:I267)</f>
        <v>181.5</v>
      </c>
      <c r="K267" s="57"/>
      <c r="L267" s="57">
        <f>+J267</f>
        <v>181.5</v>
      </c>
      <c r="M267" s="58">
        <v>170.5</v>
      </c>
      <c r="N267" s="59"/>
      <c r="O267" s="73">
        <f>+ROUND(M267*N267,2)</f>
        <v>0</v>
      </c>
    </row>
    <row r="268" spans="1:15" s="8" customFormat="1" x14ac:dyDescent="0.3">
      <c r="A268" s="52">
        <v>11795</v>
      </c>
      <c r="B268" s="53"/>
      <c r="C268" s="54"/>
      <c r="D268" s="55" t="s">
        <v>1271</v>
      </c>
      <c r="E268" s="56"/>
      <c r="F268" s="57"/>
      <c r="G268" s="57"/>
      <c r="H268" s="57"/>
      <c r="I268" s="57"/>
      <c r="J268" s="57"/>
      <c r="K268" s="57"/>
      <c r="L268" s="57"/>
      <c r="M268" s="58"/>
      <c r="N268" s="59"/>
      <c r="O268" s="73"/>
    </row>
    <row r="269" spans="1:15" s="8" customFormat="1" ht="115.2" x14ac:dyDescent="0.3">
      <c r="A269" s="52">
        <v>11796</v>
      </c>
      <c r="B269" s="53"/>
      <c r="C269" s="54"/>
      <c r="D269" s="60" t="s">
        <v>1273</v>
      </c>
      <c r="E269" s="56" t="s">
        <v>36</v>
      </c>
      <c r="F269" s="57"/>
      <c r="G269" s="57"/>
      <c r="H269" s="57"/>
      <c r="I269" s="57"/>
      <c r="J269" s="57"/>
      <c r="K269" s="57"/>
      <c r="L269" s="57">
        <f>SUM(J270:J271)</f>
        <v>777.72320000000002</v>
      </c>
      <c r="M269" s="58">
        <v>777.72299999999996</v>
      </c>
      <c r="N269" s="59"/>
      <c r="O269" s="73">
        <f t="shared" ref="O269" si="55">+ROUND(M269*N269,2)</f>
        <v>0</v>
      </c>
    </row>
    <row r="270" spans="1:15" s="8" customFormat="1" x14ac:dyDescent="0.3">
      <c r="A270" s="52">
        <v>11797</v>
      </c>
      <c r="B270" s="53"/>
      <c r="C270" s="54"/>
      <c r="D270" s="76" t="s">
        <v>1274</v>
      </c>
      <c r="E270" s="56"/>
      <c r="F270" s="57">
        <v>1</v>
      </c>
      <c r="G270" s="57">
        <v>29.66</v>
      </c>
      <c r="H270" s="57"/>
      <c r="I270" s="57">
        <v>0.6</v>
      </c>
      <c r="J270" s="57">
        <f t="shared" ref="J270:J271" si="56">PRODUCT(F270:I270)</f>
        <v>17.795999999999999</v>
      </c>
      <c r="K270" s="57"/>
      <c r="L270" s="57"/>
      <c r="M270" s="58"/>
      <c r="N270" s="59"/>
      <c r="O270" s="73"/>
    </row>
    <row r="271" spans="1:15" s="8" customFormat="1" x14ac:dyDescent="0.3">
      <c r="A271" s="52">
        <v>11798</v>
      </c>
      <c r="B271" s="53"/>
      <c r="C271" s="54"/>
      <c r="D271" s="76" t="s">
        <v>1275</v>
      </c>
      <c r="E271" s="56"/>
      <c r="F271" s="57">
        <v>1</v>
      </c>
      <c r="G271" s="57">
        <v>53.515999999999998</v>
      </c>
      <c r="H271" s="57">
        <v>14.2</v>
      </c>
      <c r="I271" s="57"/>
      <c r="J271" s="57">
        <f t="shared" si="56"/>
        <v>759.92719999999997</v>
      </c>
      <c r="K271" s="57"/>
      <c r="L271" s="57"/>
      <c r="M271" s="58"/>
      <c r="N271" s="59"/>
      <c r="O271" s="73"/>
    </row>
    <row r="272" spans="1:15" s="8" customFormat="1" x14ac:dyDescent="0.3">
      <c r="A272" s="52">
        <v>11799</v>
      </c>
      <c r="B272" s="53" t="s">
        <v>21</v>
      </c>
      <c r="C272" s="61" t="s">
        <v>1714</v>
      </c>
      <c r="D272" s="62" t="s">
        <v>1715</v>
      </c>
      <c r="E272" s="63"/>
      <c r="F272" s="86"/>
      <c r="G272" s="64"/>
      <c r="H272" s="64"/>
      <c r="I272" s="64"/>
      <c r="J272" s="64"/>
      <c r="K272" s="65">
        <f>SUM(O272:O661)</f>
        <v>0</v>
      </c>
      <c r="L272" s="64"/>
      <c r="M272" s="66"/>
      <c r="N272" s="67"/>
      <c r="O272" s="67"/>
    </row>
    <row r="273" spans="1:16" s="8" customFormat="1" x14ac:dyDescent="0.3">
      <c r="A273" s="52">
        <v>11800</v>
      </c>
      <c r="B273" s="53" t="s">
        <v>21</v>
      </c>
      <c r="C273" s="54" t="s">
        <v>1716</v>
      </c>
      <c r="D273" s="99" t="s">
        <v>1717</v>
      </c>
      <c r="E273" s="96"/>
      <c r="F273" s="98"/>
      <c r="G273" s="57"/>
      <c r="H273" s="57"/>
      <c r="I273" s="57"/>
      <c r="J273" s="57"/>
      <c r="K273" s="57"/>
      <c r="L273" s="57"/>
      <c r="M273" s="58"/>
      <c r="N273" s="59"/>
      <c r="O273" s="59"/>
    </row>
    <row r="274" spans="1:16" s="8" customFormat="1" x14ac:dyDescent="0.3">
      <c r="A274" s="52">
        <v>11872</v>
      </c>
      <c r="B274" s="53" t="s">
        <v>21</v>
      </c>
      <c r="C274" s="54" t="s">
        <v>1740</v>
      </c>
      <c r="D274" s="55" t="s">
        <v>974</v>
      </c>
      <c r="E274" s="96"/>
      <c r="F274" s="98"/>
      <c r="G274" s="57"/>
      <c r="H274" s="57"/>
      <c r="I274" s="57"/>
      <c r="J274" s="57"/>
      <c r="K274" s="57"/>
      <c r="L274" s="57"/>
      <c r="M274" s="58"/>
      <c r="N274" s="59"/>
      <c r="O274" s="59"/>
    </row>
    <row r="275" spans="1:16" s="8" customFormat="1" x14ac:dyDescent="0.3">
      <c r="A275" s="52">
        <v>11889</v>
      </c>
      <c r="B275" s="53" t="s">
        <v>21</v>
      </c>
      <c r="C275" s="54" t="s">
        <v>1759</v>
      </c>
      <c r="D275" s="55" t="s">
        <v>55</v>
      </c>
      <c r="E275" s="63"/>
      <c r="F275" s="57"/>
      <c r="G275" s="57"/>
      <c r="H275" s="57"/>
      <c r="I275" s="57"/>
      <c r="J275" s="57"/>
      <c r="K275" s="57"/>
      <c r="L275" s="57"/>
      <c r="M275" s="66"/>
      <c r="N275" s="67"/>
      <c r="O275" s="67"/>
    </row>
    <row r="276" spans="1:16" s="8" customFormat="1" x14ac:dyDescent="0.3">
      <c r="A276" s="52">
        <v>11977</v>
      </c>
      <c r="B276" s="53" t="s">
        <v>21</v>
      </c>
      <c r="C276" s="54" t="s">
        <v>1812</v>
      </c>
      <c r="D276" s="55" t="s">
        <v>70</v>
      </c>
      <c r="E276" s="63"/>
      <c r="F276" s="57"/>
      <c r="G276" s="57"/>
      <c r="H276" s="57"/>
      <c r="I276" s="57"/>
      <c r="J276" s="57"/>
      <c r="K276" s="57"/>
      <c r="L276" s="57"/>
      <c r="M276" s="66"/>
      <c r="N276" s="67"/>
      <c r="O276" s="67"/>
      <c r="P276" s="112"/>
    </row>
    <row r="277" spans="1:16" s="8" customFormat="1" ht="93.75" customHeight="1" x14ac:dyDescent="0.3">
      <c r="A277" s="52">
        <v>11978</v>
      </c>
      <c r="B277" s="53" t="s">
        <v>21</v>
      </c>
      <c r="C277" s="72" t="s">
        <v>1813</v>
      </c>
      <c r="D277" s="75" t="s">
        <v>1165</v>
      </c>
      <c r="E277" s="63" t="s">
        <v>36</v>
      </c>
      <c r="F277" s="57">
        <v>1</v>
      </c>
      <c r="G277" s="57">
        <v>1469.14</v>
      </c>
      <c r="H277" s="57"/>
      <c r="I277" s="57"/>
      <c r="J277" s="57">
        <f t="shared" ref="J277" si="57">PRODUCT(F277:I277)</f>
        <v>1469.14</v>
      </c>
      <c r="K277" s="57"/>
      <c r="L277" s="57">
        <f>+J277</f>
        <v>1469.14</v>
      </c>
      <c r="M277" s="58">
        <v>1469.14</v>
      </c>
      <c r="N277" s="59"/>
      <c r="O277" s="73">
        <f>+ROUND(M277*N277,2)</f>
        <v>0</v>
      </c>
    </row>
    <row r="278" spans="1:16" s="8" customFormat="1" ht="129.6" collapsed="1" x14ac:dyDescent="0.3">
      <c r="A278" s="52">
        <v>11979</v>
      </c>
      <c r="B278" s="53" t="s">
        <v>21</v>
      </c>
      <c r="C278" s="72" t="s">
        <v>1814</v>
      </c>
      <c r="D278" s="75" t="s">
        <v>1167</v>
      </c>
      <c r="E278" s="63" t="s">
        <v>36</v>
      </c>
      <c r="F278" s="57"/>
      <c r="G278" s="57"/>
      <c r="H278" s="57"/>
      <c r="I278" s="57"/>
      <c r="J278" s="57"/>
      <c r="K278" s="57"/>
      <c r="L278" s="57">
        <f>SUM(J279:J279)</f>
        <v>64.902000000000001</v>
      </c>
      <c r="M278" s="58">
        <v>64.902000000000001</v>
      </c>
      <c r="N278" s="59"/>
      <c r="O278" s="73">
        <f>+ROUND(M278*N278,2)</f>
        <v>0</v>
      </c>
    </row>
    <row r="279" spans="1:16" s="8" customFormat="1" x14ac:dyDescent="0.3">
      <c r="A279" s="52">
        <v>11980</v>
      </c>
      <c r="B279" s="53"/>
      <c r="C279" s="72"/>
      <c r="D279" s="74" t="s">
        <v>1815</v>
      </c>
      <c r="E279" s="56"/>
      <c r="F279" s="57">
        <v>1</v>
      </c>
      <c r="G279" s="57">
        <v>64.902000000000001</v>
      </c>
      <c r="H279" s="57"/>
      <c r="I279" s="57"/>
      <c r="J279" s="57">
        <f t="shared" ref="J279" si="58">PRODUCT(F279:I279)</f>
        <v>64.902000000000001</v>
      </c>
      <c r="K279" s="57"/>
      <c r="L279" s="57"/>
      <c r="M279" s="58"/>
      <c r="N279" s="59"/>
      <c r="O279" s="73"/>
    </row>
    <row r="280" spans="1:16" s="8" customFormat="1" ht="144" collapsed="1" x14ac:dyDescent="0.3">
      <c r="A280" s="52">
        <v>11981</v>
      </c>
      <c r="B280" s="53" t="s">
        <v>21</v>
      </c>
      <c r="C280" s="72" t="s">
        <v>1816</v>
      </c>
      <c r="D280" s="75" t="s">
        <v>1018</v>
      </c>
      <c r="E280" s="63" t="s">
        <v>36</v>
      </c>
      <c r="F280" s="57"/>
      <c r="G280" s="57"/>
      <c r="H280" s="57"/>
      <c r="I280" s="57"/>
      <c r="J280" s="57"/>
      <c r="K280" s="57"/>
      <c r="L280" s="57">
        <f>SUM(J281:J285)</f>
        <v>196.81</v>
      </c>
      <c r="M280" s="58">
        <v>196.81</v>
      </c>
      <c r="N280" s="59"/>
      <c r="O280" s="73">
        <f>+ROUND(M280*N280,2)</f>
        <v>0</v>
      </c>
    </row>
    <row r="281" spans="1:16" s="8" customFormat="1" x14ac:dyDescent="0.3">
      <c r="A281" s="52">
        <v>11982</v>
      </c>
      <c r="B281" s="53"/>
      <c r="C281" s="72"/>
      <c r="D281" s="74" t="s">
        <v>1815</v>
      </c>
      <c r="E281" s="56"/>
      <c r="F281" s="57">
        <v>2</v>
      </c>
      <c r="G281" s="57">
        <v>41.445</v>
      </c>
      <c r="H281" s="57"/>
      <c r="I281" s="57"/>
      <c r="J281" s="57">
        <f t="shared" ref="J281:J285" si="59">PRODUCT(F281:I281)</f>
        <v>82.89</v>
      </c>
      <c r="K281" s="57"/>
      <c r="L281" s="57"/>
      <c r="M281" s="58"/>
      <c r="N281" s="59"/>
      <c r="O281" s="73"/>
    </row>
    <row r="282" spans="1:16" s="8" customFormat="1" x14ac:dyDescent="0.3">
      <c r="A282" s="52">
        <v>11983</v>
      </c>
      <c r="B282" s="53"/>
      <c r="C282" s="72"/>
      <c r="D282" s="76" t="s">
        <v>1786</v>
      </c>
      <c r="E282" s="56"/>
      <c r="F282" s="57">
        <v>1</v>
      </c>
      <c r="G282" s="57">
        <v>51.2</v>
      </c>
      <c r="H282" s="57"/>
      <c r="I282" s="57"/>
      <c r="J282" s="57">
        <f t="shared" si="59"/>
        <v>51.2</v>
      </c>
      <c r="K282" s="57"/>
      <c r="L282" s="57"/>
      <c r="M282" s="58"/>
      <c r="N282" s="59"/>
      <c r="O282" s="73"/>
    </row>
    <row r="283" spans="1:16" s="8" customFormat="1" x14ac:dyDescent="0.3">
      <c r="A283" s="52">
        <v>11984</v>
      </c>
      <c r="B283" s="53"/>
      <c r="C283" s="72"/>
      <c r="D283" s="76" t="s">
        <v>1769</v>
      </c>
      <c r="E283" s="56"/>
      <c r="F283" s="57">
        <v>1</v>
      </c>
      <c r="G283" s="57">
        <v>52.48</v>
      </c>
      <c r="H283" s="57"/>
      <c r="I283" s="57"/>
      <c r="J283" s="57">
        <f t="shared" si="59"/>
        <v>52.48</v>
      </c>
      <c r="K283" s="57"/>
      <c r="L283" s="57"/>
      <c r="M283" s="58"/>
      <c r="N283" s="59"/>
      <c r="O283" s="73"/>
    </row>
    <row r="284" spans="1:16" s="8" customFormat="1" x14ac:dyDescent="0.3">
      <c r="A284" s="52">
        <v>11985</v>
      </c>
      <c r="B284" s="53"/>
      <c r="C284" s="72"/>
      <c r="D284" s="76" t="s">
        <v>1784</v>
      </c>
      <c r="E284" s="56"/>
      <c r="F284" s="57">
        <v>1</v>
      </c>
      <c r="G284" s="57">
        <v>5.12</v>
      </c>
      <c r="H284" s="57"/>
      <c r="I284" s="57"/>
      <c r="J284" s="57">
        <f t="shared" si="59"/>
        <v>5.12</v>
      </c>
      <c r="K284" s="57"/>
      <c r="L284" s="57"/>
      <c r="M284" s="58"/>
      <c r="N284" s="59"/>
      <c r="O284" s="73"/>
    </row>
    <row r="285" spans="1:16" s="8" customFormat="1" x14ac:dyDescent="0.3">
      <c r="A285" s="52">
        <v>11986</v>
      </c>
      <c r="B285" s="53"/>
      <c r="C285" s="72"/>
      <c r="D285" s="76" t="s">
        <v>1785</v>
      </c>
      <c r="E285" s="56"/>
      <c r="F285" s="57">
        <v>1</v>
      </c>
      <c r="G285" s="57">
        <v>5.12</v>
      </c>
      <c r="H285" s="57"/>
      <c r="I285" s="57"/>
      <c r="J285" s="57">
        <f t="shared" si="59"/>
        <v>5.12</v>
      </c>
      <c r="K285" s="57"/>
      <c r="L285" s="57"/>
      <c r="M285" s="58"/>
      <c r="N285" s="59"/>
      <c r="O285" s="73"/>
    </row>
    <row r="286" spans="1:16" s="8" customFormat="1" ht="86.4" collapsed="1" x14ac:dyDescent="0.3">
      <c r="A286" s="52">
        <v>11987</v>
      </c>
      <c r="B286" s="53" t="s">
        <v>21</v>
      </c>
      <c r="C286" s="72" t="s">
        <v>1817</v>
      </c>
      <c r="D286" s="75" t="s">
        <v>363</v>
      </c>
      <c r="E286" s="63" t="s">
        <v>36</v>
      </c>
      <c r="F286" s="57"/>
      <c r="G286" s="57"/>
      <c r="H286" s="57"/>
      <c r="I286" s="57"/>
      <c r="J286" s="57"/>
      <c r="K286" s="57"/>
      <c r="L286" s="57">
        <f>SUM(J287:J288)</f>
        <v>80.682999999999993</v>
      </c>
      <c r="M286" s="58">
        <v>80.682999999999993</v>
      </c>
      <c r="N286" s="59"/>
      <c r="O286" s="73">
        <f>+ROUND(M286*N286,2)</f>
        <v>0</v>
      </c>
    </row>
    <row r="287" spans="1:16" s="8" customFormat="1" x14ac:dyDescent="0.3">
      <c r="A287" s="52">
        <v>11988</v>
      </c>
      <c r="B287" s="53"/>
      <c r="C287" s="72"/>
      <c r="D287" s="74" t="s">
        <v>1818</v>
      </c>
      <c r="E287" s="56"/>
      <c r="F287" s="57">
        <v>1</v>
      </c>
      <c r="G287" s="57">
        <v>52.86</v>
      </c>
      <c r="H287" s="57"/>
      <c r="I287" s="57"/>
      <c r="J287" s="57">
        <f t="shared" ref="J287:J288" si="60">PRODUCT(F287:I287)</f>
        <v>52.86</v>
      </c>
      <c r="K287" s="57"/>
      <c r="L287" s="57"/>
      <c r="M287" s="58"/>
      <c r="N287" s="59"/>
      <c r="O287" s="73"/>
    </row>
    <row r="288" spans="1:16" s="8" customFormat="1" x14ac:dyDescent="0.3">
      <c r="A288" s="52">
        <v>11989</v>
      </c>
      <c r="B288" s="53"/>
      <c r="C288" s="72"/>
      <c r="D288" s="74" t="s">
        <v>1819</v>
      </c>
      <c r="E288" s="56"/>
      <c r="F288" s="57">
        <v>1</v>
      </c>
      <c r="G288" s="57">
        <v>27.823</v>
      </c>
      <c r="H288" s="57"/>
      <c r="I288" s="57"/>
      <c r="J288" s="57">
        <f t="shared" si="60"/>
        <v>27.823</v>
      </c>
      <c r="K288" s="57"/>
      <c r="L288" s="57"/>
      <c r="M288" s="58"/>
      <c r="N288" s="59"/>
      <c r="O288" s="73"/>
    </row>
    <row r="289" spans="1:15" s="8" customFormat="1" ht="86.4" collapsed="1" x14ac:dyDescent="0.3">
      <c r="A289" s="52">
        <v>11990</v>
      </c>
      <c r="B289" s="53" t="s">
        <v>21</v>
      </c>
      <c r="C289" s="72" t="s">
        <v>1820</v>
      </c>
      <c r="D289" s="75" t="s">
        <v>859</v>
      </c>
      <c r="E289" s="63" t="s">
        <v>36</v>
      </c>
      <c r="F289" s="57"/>
      <c r="G289" s="57"/>
      <c r="H289" s="57"/>
      <c r="I289" s="57"/>
      <c r="J289" s="57"/>
      <c r="K289" s="57"/>
      <c r="L289" s="57">
        <f>SUM(J290:J290)</f>
        <v>118.133</v>
      </c>
      <c r="M289" s="58">
        <v>118.133</v>
      </c>
      <c r="N289" s="59"/>
      <c r="O289" s="73">
        <f>+ROUND(M289*N289,2)</f>
        <v>0</v>
      </c>
    </row>
    <row r="290" spans="1:15" s="8" customFormat="1" x14ac:dyDescent="0.3">
      <c r="A290" s="52">
        <v>11991</v>
      </c>
      <c r="B290" s="53"/>
      <c r="C290" s="72"/>
      <c r="D290" s="74" t="s">
        <v>1821</v>
      </c>
      <c r="E290" s="63"/>
      <c r="F290" s="57">
        <v>1</v>
      </c>
      <c r="G290" s="57">
        <v>118.133</v>
      </c>
      <c r="H290" s="57"/>
      <c r="I290" s="57"/>
      <c r="J290" s="57">
        <f>PRODUCT(F290:I290)</f>
        <v>118.133</v>
      </c>
      <c r="K290" s="57"/>
      <c r="L290" s="57"/>
      <c r="M290" s="58"/>
      <c r="N290" s="59"/>
      <c r="O290" s="73"/>
    </row>
    <row r="291" spans="1:15" s="8" customFormat="1" ht="168.75" customHeight="1" collapsed="1" x14ac:dyDescent="0.3">
      <c r="A291" s="52">
        <v>11996</v>
      </c>
      <c r="B291" s="53" t="s">
        <v>21</v>
      </c>
      <c r="C291" s="72" t="s">
        <v>1825</v>
      </c>
      <c r="D291" s="75" t="s">
        <v>1826</v>
      </c>
      <c r="E291" s="63" t="s">
        <v>312</v>
      </c>
      <c r="F291" s="57"/>
      <c r="G291" s="57"/>
      <c r="H291" s="57"/>
      <c r="I291" s="57"/>
      <c r="J291" s="57"/>
      <c r="K291" s="57"/>
      <c r="L291" s="57">
        <f>SUM(J292:J293)</f>
        <v>910</v>
      </c>
      <c r="M291" s="58">
        <v>910</v>
      </c>
      <c r="N291" s="59"/>
      <c r="O291" s="73">
        <f>+ROUND(M291*N291,2)</f>
        <v>0</v>
      </c>
    </row>
    <row r="292" spans="1:15" s="8" customFormat="1" x14ac:dyDescent="0.3">
      <c r="A292" s="52">
        <v>11997</v>
      </c>
      <c r="B292" s="53"/>
      <c r="C292" s="72"/>
      <c r="D292" s="74" t="s">
        <v>1823</v>
      </c>
      <c r="E292" s="56"/>
      <c r="F292" s="57">
        <v>1</v>
      </c>
      <c r="G292" s="57">
        <v>455</v>
      </c>
      <c r="H292" s="57"/>
      <c r="I292" s="57"/>
      <c r="J292" s="57">
        <f t="shared" ref="J292:J293" si="61">PRODUCT(F292:I292)</f>
        <v>455</v>
      </c>
      <c r="K292" s="57"/>
      <c r="L292" s="57"/>
      <c r="M292" s="58"/>
      <c r="N292" s="59"/>
      <c r="O292" s="73"/>
    </row>
    <row r="293" spans="1:15" s="8" customFormat="1" x14ac:dyDescent="0.3">
      <c r="A293" s="52">
        <v>11998</v>
      </c>
      <c r="B293" s="53"/>
      <c r="C293" s="72"/>
      <c r="D293" s="74" t="s">
        <v>1824</v>
      </c>
      <c r="E293" s="56"/>
      <c r="F293" s="57">
        <v>1</v>
      </c>
      <c r="G293" s="57">
        <v>455</v>
      </c>
      <c r="H293" s="57"/>
      <c r="I293" s="57"/>
      <c r="J293" s="57">
        <f t="shared" si="61"/>
        <v>455</v>
      </c>
      <c r="K293" s="57"/>
      <c r="L293" s="57"/>
      <c r="M293" s="58"/>
      <c r="N293" s="59"/>
      <c r="O293" s="73"/>
    </row>
    <row r="294" spans="1:15" s="8" customFormat="1" x14ac:dyDescent="0.3">
      <c r="A294" s="52">
        <v>12192</v>
      </c>
      <c r="B294" s="53" t="s">
        <v>21</v>
      </c>
      <c r="C294" s="54" t="s">
        <v>1977</v>
      </c>
      <c r="D294" s="99" t="s">
        <v>1978</v>
      </c>
      <c r="E294" s="56"/>
      <c r="F294" s="57"/>
      <c r="G294" s="57"/>
      <c r="H294" s="57"/>
      <c r="I294" s="57"/>
      <c r="J294" s="57"/>
      <c r="K294" s="57"/>
      <c r="L294" s="57"/>
      <c r="M294" s="58"/>
      <c r="N294" s="59"/>
      <c r="O294" s="59"/>
    </row>
    <row r="295" spans="1:15" s="8" customFormat="1" ht="15.75" customHeight="1" x14ac:dyDescent="0.3">
      <c r="A295" s="52">
        <v>12240</v>
      </c>
      <c r="B295" s="53" t="s">
        <v>21</v>
      </c>
      <c r="C295" s="54" t="s">
        <v>2002</v>
      </c>
      <c r="D295" s="55" t="s">
        <v>1239</v>
      </c>
      <c r="E295" s="56"/>
      <c r="F295" s="57"/>
      <c r="G295" s="57"/>
      <c r="H295" s="57"/>
      <c r="I295" s="57"/>
      <c r="J295" s="57"/>
      <c r="K295" s="57"/>
      <c r="L295" s="57"/>
      <c r="M295" s="58"/>
      <c r="N295" s="59"/>
      <c r="O295" s="73"/>
    </row>
    <row r="296" spans="1:15" s="8" customFormat="1" ht="187.2" collapsed="1" x14ac:dyDescent="0.3">
      <c r="A296" s="52">
        <v>12244</v>
      </c>
      <c r="B296" s="53" t="s">
        <v>21</v>
      </c>
      <c r="C296" s="72" t="s">
        <v>2004</v>
      </c>
      <c r="D296" s="75" t="s">
        <v>1244</v>
      </c>
      <c r="E296" s="63" t="s">
        <v>36</v>
      </c>
      <c r="F296" s="57"/>
      <c r="G296" s="57"/>
      <c r="H296" s="57"/>
      <c r="I296" s="57"/>
      <c r="J296" s="57"/>
      <c r="K296" s="57"/>
      <c r="L296" s="57">
        <f>+J297</f>
        <v>154.643</v>
      </c>
      <c r="M296" s="58">
        <v>154.643</v>
      </c>
      <c r="N296" s="59"/>
      <c r="O296" s="73">
        <f>+ROUND(M296*N296,2)</f>
        <v>0</v>
      </c>
    </row>
    <row r="297" spans="1:15" s="8" customFormat="1" x14ac:dyDescent="0.3">
      <c r="A297" s="52">
        <v>12245</v>
      </c>
      <c r="B297" s="53"/>
      <c r="C297" s="72"/>
      <c r="D297" s="76" t="s">
        <v>1984</v>
      </c>
      <c r="E297" s="56"/>
      <c r="F297" s="57">
        <v>1</v>
      </c>
      <c r="G297" s="57">
        <v>154.643</v>
      </c>
      <c r="H297" s="57"/>
      <c r="I297" s="57"/>
      <c r="J297" s="57">
        <f t="shared" ref="J297:J300" si="62">PRODUCT(F297:I297)</f>
        <v>154.643</v>
      </c>
      <c r="K297" s="57"/>
      <c r="L297" s="57"/>
      <c r="M297" s="58"/>
      <c r="N297" s="59"/>
      <c r="O297" s="73"/>
    </row>
    <row r="298" spans="1:15" s="8" customFormat="1" ht="86.4" collapsed="1" x14ac:dyDescent="0.3">
      <c r="A298" s="52">
        <v>12246</v>
      </c>
      <c r="B298" s="53" t="s">
        <v>21</v>
      </c>
      <c r="C298" s="72" t="s">
        <v>2005</v>
      </c>
      <c r="D298" s="75" t="s">
        <v>381</v>
      </c>
      <c r="E298" s="63" t="s">
        <v>36</v>
      </c>
      <c r="F298" s="57"/>
      <c r="G298" s="57"/>
      <c r="H298" s="57"/>
      <c r="I298" s="57"/>
      <c r="J298" s="57"/>
      <c r="K298" s="57"/>
      <c r="L298" s="57">
        <f>SUM(J299:J300)</f>
        <v>273.57100000000003</v>
      </c>
      <c r="M298" s="58">
        <v>110.126</v>
      </c>
      <c r="N298" s="59"/>
      <c r="O298" s="73">
        <f>+ROUND(M298*N298,2)</f>
        <v>0</v>
      </c>
    </row>
    <row r="299" spans="1:15" s="8" customFormat="1" x14ac:dyDescent="0.3">
      <c r="A299" s="52">
        <v>12247</v>
      </c>
      <c r="B299" s="53"/>
      <c r="C299" s="54"/>
      <c r="D299" s="76" t="s">
        <v>1984</v>
      </c>
      <c r="E299" s="63"/>
      <c r="F299" s="57">
        <v>1</v>
      </c>
      <c r="G299" s="57">
        <v>250</v>
      </c>
      <c r="H299" s="57"/>
      <c r="I299" s="57"/>
      <c r="J299" s="57">
        <f t="shared" si="62"/>
        <v>250</v>
      </c>
      <c r="K299" s="57"/>
      <c r="L299" s="57"/>
      <c r="M299" s="66"/>
      <c r="N299" s="67"/>
      <c r="O299" s="67"/>
    </row>
    <row r="300" spans="1:15" s="8" customFormat="1" x14ac:dyDescent="0.3">
      <c r="A300" s="52">
        <v>12248</v>
      </c>
      <c r="B300" s="53"/>
      <c r="C300" s="54"/>
      <c r="D300" s="76" t="s">
        <v>1991</v>
      </c>
      <c r="E300" s="63"/>
      <c r="F300" s="57">
        <v>1</v>
      </c>
      <c r="G300" s="57">
        <v>23.571000000000002</v>
      </c>
      <c r="H300" s="57"/>
      <c r="I300" s="57"/>
      <c r="J300" s="57">
        <f t="shared" si="62"/>
        <v>23.571000000000002</v>
      </c>
      <c r="K300" s="57"/>
      <c r="L300" s="57"/>
      <c r="M300" s="66"/>
      <c r="N300" s="67"/>
      <c r="O300" s="67"/>
    </row>
    <row r="301" spans="1:15" s="8" customFormat="1" x14ac:dyDescent="0.3">
      <c r="A301" s="52">
        <v>12287</v>
      </c>
      <c r="B301" s="53" t="s">
        <v>21</v>
      </c>
      <c r="C301" s="54" t="s">
        <v>2030</v>
      </c>
      <c r="D301" s="55" t="s">
        <v>1271</v>
      </c>
      <c r="E301" s="56"/>
      <c r="F301" s="57"/>
      <c r="G301" s="57"/>
      <c r="H301" s="57"/>
      <c r="I301" s="57"/>
      <c r="J301" s="57"/>
      <c r="K301" s="57"/>
      <c r="L301" s="57"/>
      <c r="M301" s="58"/>
      <c r="N301" s="59"/>
      <c r="O301" s="73"/>
    </row>
    <row r="302" spans="1:15" s="8" customFormat="1" ht="115.2" collapsed="1" x14ac:dyDescent="0.3">
      <c r="A302" s="52">
        <v>12288</v>
      </c>
      <c r="B302" s="53" t="s">
        <v>21</v>
      </c>
      <c r="C302" s="72" t="s">
        <v>2031</v>
      </c>
      <c r="D302" s="60" t="s">
        <v>1273</v>
      </c>
      <c r="E302" s="56" t="s">
        <v>36</v>
      </c>
      <c r="F302" s="57"/>
      <c r="G302" s="57"/>
      <c r="H302" s="57"/>
      <c r="I302" s="57"/>
      <c r="J302" s="57"/>
      <c r="K302" s="57"/>
      <c r="L302" s="57">
        <f>+J303</f>
        <v>1048.7886500000002</v>
      </c>
      <c r="M302" s="58">
        <v>1048.7886500000002</v>
      </c>
      <c r="N302" s="59"/>
      <c r="O302" s="73">
        <f t="shared" ref="O302" si="63">+ROUND(M302*N302,2)</f>
        <v>0</v>
      </c>
    </row>
    <row r="303" spans="1:15" s="8" customFormat="1" x14ac:dyDescent="0.3">
      <c r="A303" s="52">
        <v>12289</v>
      </c>
      <c r="B303" s="53"/>
      <c r="C303" s="72"/>
      <c r="D303" s="76" t="s">
        <v>1275</v>
      </c>
      <c r="E303" s="56"/>
      <c r="F303" s="57">
        <v>1</v>
      </c>
      <c r="G303" s="57">
        <v>65.858000000000004</v>
      </c>
      <c r="H303" s="57"/>
      <c r="I303" s="57">
        <v>15.925000000000001</v>
      </c>
      <c r="J303" s="57">
        <f t="shared" ref="J303" si="64">PRODUCT(F303:I303)</f>
        <v>1048.7886500000002</v>
      </c>
      <c r="K303" s="57"/>
      <c r="L303" s="57"/>
      <c r="M303" s="58"/>
      <c r="N303" s="59"/>
      <c r="O303" s="73"/>
    </row>
  </sheetData>
  <mergeCells count="3">
    <mergeCell ref="B2:C2"/>
    <mergeCell ref="N4:O4"/>
    <mergeCell ref="G5:K5"/>
  </mergeCells>
  <dataValidations count="1">
    <dataValidation type="custom" operator="equal" allowBlank="1" showInputMessage="1" showErrorMessage="1" sqref="F4:L4" xr:uid="{89AB8D41-904F-4492-A837-AA7420A2E6E7}">
      <formula1>"witdh='40'"</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437DE-75D5-4370-ADD8-5A3D60184BD1}">
  <dimension ref="A1:Q259"/>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SUM(J941:J943)</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SUM(O7:O3046)+O3051+O3052</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SUM(O9:O1138)</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9027</v>
      </c>
      <c r="B13" s="53" t="s">
        <v>21</v>
      </c>
      <c r="C13" s="54" t="s">
        <v>73</v>
      </c>
      <c r="D13" s="55" t="s">
        <v>74</v>
      </c>
      <c r="E13" s="63"/>
      <c r="F13" s="57"/>
      <c r="G13" s="57"/>
      <c r="H13" s="57"/>
      <c r="I13" s="57"/>
      <c r="J13" s="57"/>
      <c r="K13" s="57"/>
      <c r="L13" s="57"/>
      <c r="M13" s="66"/>
      <c r="N13" s="67"/>
      <c r="O13" s="67"/>
    </row>
    <row r="14" spans="1:15" s="8" customFormat="1" ht="158.4" collapsed="1" x14ac:dyDescent="0.3">
      <c r="A14" s="52">
        <v>9028</v>
      </c>
      <c r="B14" s="53" t="s">
        <v>21</v>
      </c>
      <c r="C14" s="72" t="s">
        <v>75</v>
      </c>
      <c r="D14" s="75" t="s">
        <v>76</v>
      </c>
      <c r="E14" s="63" t="s">
        <v>36</v>
      </c>
      <c r="F14" s="57"/>
      <c r="G14" s="57"/>
      <c r="H14" s="57"/>
      <c r="I14" s="57"/>
      <c r="J14" s="57"/>
      <c r="K14" s="57"/>
      <c r="L14" s="57">
        <f>SUM(J15:J21)</f>
        <v>34.07</v>
      </c>
      <c r="M14" s="58">
        <v>34.07</v>
      </c>
      <c r="N14" s="59"/>
      <c r="O14" s="73">
        <f>+ROUND(M14*N14,2)</f>
        <v>0</v>
      </c>
    </row>
    <row r="15" spans="1:15" s="8" customFormat="1" x14ac:dyDescent="0.3">
      <c r="A15" s="52">
        <v>9029</v>
      </c>
      <c r="B15" s="53"/>
      <c r="C15" s="72"/>
      <c r="D15" s="74" t="s">
        <v>47</v>
      </c>
      <c r="E15" s="56"/>
      <c r="F15" s="57">
        <v>1</v>
      </c>
      <c r="G15" s="57">
        <v>2.2000000000000002</v>
      </c>
      <c r="H15" s="57"/>
      <c r="I15" s="57"/>
      <c r="J15" s="57">
        <f t="shared" ref="J15:J21" si="0">PRODUCT(F15:I15)</f>
        <v>2.2000000000000002</v>
      </c>
      <c r="K15" s="57"/>
      <c r="L15" s="57"/>
      <c r="M15" s="58"/>
      <c r="N15" s="59"/>
      <c r="O15" s="73"/>
    </row>
    <row r="16" spans="1:15" s="8" customFormat="1" x14ac:dyDescent="0.3">
      <c r="A16" s="52">
        <v>9030</v>
      </c>
      <c r="B16" s="53"/>
      <c r="C16" s="72"/>
      <c r="D16" s="74" t="s">
        <v>40</v>
      </c>
      <c r="E16" s="56"/>
      <c r="F16" s="57">
        <v>1</v>
      </c>
      <c r="G16" s="57">
        <v>5.9409999999999998</v>
      </c>
      <c r="H16" s="57"/>
      <c r="I16" s="57"/>
      <c r="J16" s="57">
        <f t="shared" si="0"/>
        <v>5.9409999999999998</v>
      </c>
      <c r="K16" s="57"/>
      <c r="L16" s="57"/>
      <c r="M16" s="58"/>
      <c r="N16" s="59"/>
      <c r="O16" s="73"/>
    </row>
    <row r="17" spans="1:15" s="8" customFormat="1" x14ac:dyDescent="0.3">
      <c r="A17" s="52">
        <v>9031</v>
      </c>
      <c r="B17" s="53"/>
      <c r="C17" s="72"/>
      <c r="D17" s="74" t="s">
        <v>39</v>
      </c>
      <c r="E17" s="56"/>
      <c r="F17" s="57">
        <v>1</v>
      </c>
      <c r="G17" s="57">
        <v>7.3680000000000003</v>
      </c>
      <c r="H17" s="57"/>
      <c r="I17" s="57"/>
      <c r="J17" s="57">
        <f t="shared" si="0"/>
        <v>7.3680000000000003</v>
      </c>
      <c r="K17" s="57"/>
      <c r="L17" s="57"/>
      <c r="M17" s="58"/>
      <c r="N17" s="59"/>
      <c r="O17" s="73"/>
    </row>
    <row r="18" spans="1:15" s="8" customFormat="1" x14ac:dyDescent="0.3">
      <c r="A18" s="52">
        <v>9032</v>
      </c>
      <c r="B18" s="53"/>
      <c r="C18" s="72"/>
      <c r="D18" s="74" t="s">
        <v>38</v>
      </c>
      <c r="E18" s="56"/>
      <c r="F18" s="57">
        <v>1</v>
      </c>
      <c r="G18" s="57">
        <v>2.931</v>
      </c>
      <c r="H18" s="57"/>
      <c r="I18" s="57"/>
      <c r="J18" s="57">
        <f t="shared" si="0"/>
        <v>2.931</v>
      </c>
      <c r="K18" s="57"/>
      <c r="L18" s="57"/>
      <c r="M18" s="58"/>
      <c r="N18" s="59"/>
      <c r="O18" s="73"/>
    </row>
    <row r="19" spans="1:15" s="8" customFormat="1" x14ac:dyDescent="0.3">
      <c r="A19" s="52">
        <v>9033</v>
      </c>
      <c r="B19" s="53"/>
      <c r="C19" s="72"/>
      <c r="D19" s="74" t="s">
        <v>37</v>
      </c>
      <c r="E19" s="56"/>
      <c r="F19" s="57">
        <v>1</v>
      </c>
      <c r="G19" s="57">
        <v>9.33</v>
      </c>
      <c r="H19" s="57"/>
      <c r="I19" s="57"/>
      <c r="J19" s="57">
        <f t="shared" si="0"/>
        <v>9.33</v>
      </c>
      <c r="K19" s="57"/>
      <c r="L19" s="57"/>
      <c r="M19" s="58"/>
      <c r="N19" s="59"/>
      <c r="O19" s="73"/>
    </row>
    <row r="20" spans="1:15" s="8" customFormat="1" x14ac:dyDescent="0.3">
      <c r="A20" s="52">
        <v>9034</v>
      </c>
      <c r="B20" s="53"/>
      <c r="C20" s="72"/>
      <c r="D20" s="76" t="s">
        <v>77</v>
      </c>
      <c r="E20" s="56"/>
      <c r="F20" s="57">
        <v>1</v>
      </c>
      <c r="G20" s="57">
        <v>2.2000000000000002</v>
      </c>
      <c r="H20" s="57"/>
      <c r="I20" s="57"/>
      <c r="J20" s="57">
        <f t="shared" si="0"/>
        <v>2.2000000000000002</v>
      </c>
      <c r="K20" s="57"/>
      <c r="L20" s="57"/>
      <c r="M20" s="58"/>
      <c r="N20" s="59"/>
      <c r="O20" s="73"/>
    </row>
    <row r="21" spans="1:15" s="8" customFormat="1" collapsed="1" x14ac:dyDescent="0.3">
      <c r="A21" s="52">
        <v>9035</v>
      </c>
      <c r="B21" s="53"/>
      <c r="C21" s="72"/>
      <c r="D21" s="74" t="s">
        <v>41</v>
      </c>
      <c r="E21" s="56"/>
      <c r="F21" s="57">
        <v>1</v>
      </c>
      <c r="G21" s="57">
        <v>4.0999999999999996</v>
      </c>
      <c r="H21" s="57"/>
      <c r="I21" s="57"/>
      <c r="J21" s="57">
        <f t="shared" si="0"/>
        <v>4.0999999999999996</v>
      </c>
      <c r="K21" s="57"/>
      <c r="L21" s="57"/>
      <c r="M21" s="58"/>
      <c r="N21" s="59"/>
      <c r="O21" s="73"/>
    </row>
    <row r="22" spans="1:15" s="8" customFormat="1" x14ac:dyDescent="0.3">
      <c r="A22" s="52">
        <v>9102</v>
      </c>
      <c r="B22" s="53" t="s">
        <v>21</v>
      </c>
      <c r="C22" s="54" t="s">
        <v>121</v>
      </c>
      <c r="D22" s="71" t="s">
        <v>122</v>
      </c>
      <c r="E22" s="63"/>
      <c r="F22" s="57"/>
      <c r="G22" s="57"/>
      <c r="H22" s="57"/>
      <c r="I22" s="57"/>
      <c r="J22" s="57"/>
      <c r="K22" s="57"/>
      <c r="L22" s="57"/>
      <c r="M22" s="66"/>
      <c r="N22" s="67"/>
      <c r="O22" s="67"/>
    </row>
    <row r="23" spans="1:15" s="8" customFormat="1" x14ac:dyDescent="0.3">
      <c r="A23" s="52">
        <v>9132</v>
      </c>
      <c r="B23" s="53" t="s">
        <v>21</v>
      </c>
      <c r="C23" s="54" t="s">
        <v>139</v>
      </c>
      <c r="D23" s="55" t="s">
        <v>55</v>
      </c>
      <c r="E23" s="63"/>
      <c r="F23" s="57"/>
      <c r="G23" s="57"/>
      <c r="H23" s="57"/>
      <c r="I23" s="57"/>
      <c r="J23" s="57"/>
      <c r="K23" s="57"/>
      <c r="L23" s="57"/>
      <c r="M23" s="66"/>
      <c r="N23" s="67"/>
      <c r="O23" s="67"/>
    </row>
    <row r="24" spans="1:15" s="8" customFormat="1" x14ac:dyDescent="0.3">
      <c r="A24" s="52">
        <v>9174</v>
      </c>
      <c r="B24" s="53" t="s">
        <v>21</v>
      </c>
      <c r="C24" s="54" t="s">
        <v>156</v>
      </c>
      <c r="D24" s="55" t="s">
        <v>74</v>
      </c>
      <c r="E24" s="63"/>
      <c r="F24" s="57"/>
      <c r="G24" s="57"/>
      <c r="H24" s="57"/>
      <c r="I24" s="57"/>
      <c r="J24" s="57"/>
      <c r="K24" s="57"/>
      <c r="L24" s="57"/>
      <c r="M24" s="66"/>
      <c r="N24" s="67"/>
      <c r="O24" s="67"/>
    </row>
    <row r="25" spans="1:15" s="8" customFormat="1" ht="158.4" collapsed="1" x14ac:dyDescent="0.3">
      <c r="A25" s="52">
        <v>9175</v>
      </c>
      <c r="B25" s="53" t="s">
        <v>21</v>
      </c>
      <c r="C25" s="72" t="s">
        <v>157</v>
      </c>
      <c r="D25" s="75" t="s">
        <v>76</v>
      </c>
      <c r="E25" s="63" t="s">
        <v>36</v>
      </c>
      <c r="F25" s="57"/>
      <c r="G25" s="57"/>
      <c r="H25" s="57"/>
      <c r="I25" s="57"/>
      <c r="J25" s="57"/>
      <c r="K25" s="57"/>
      <c r="L25" s="57">
        <f>SUM(J26:J34)</f>
        <v>259.53699999999998</v>
      </c>
      <c r="M25" s="58">
        <v>259.53699999999998</v>
      </c>
      <c r="N25" s="59"/>
      <c r="O25" s="73">
        <f>+ROUND(M25*N25,2)</f>
        <v>0</v>
      </c>
    </row>
    <row r="26" spans="1:15" s="8" customFormat="1" x14ac:dyDescent="0.3">
      <c r="A26" s="52">
        <v>9176</v>
      </c>
      <c r="B26" s="53"/>
      <c r="C26" s="72"/>
      <c r="D26" s="74" t="s">
        <v>125</v>
      </c>
      <c r="E26" s="63"/>
      <c r="F26" s="57">
        <v>1</v>
      </c>
      <c r="G26" s="57">
        <v>80.468000000000004</v>
      </c>
      <c r="H26" s="57"/>
      <c r="I26" s="57"/>
      <c r="J26" s="57">
        <f t="shared" ref="J26:J34" si="1">PRODUCT(F26:I26)</f>
        <v>80.468000000000004</v>
      </c>
      <c r="K26" s="57"/>
      <c r="L26" s="57"/>
      <c r="M26" s="58"/>
      <c r="N26" s="59"/>
      <c r="O26" s="73"/>
    </row>
    <row r="27" spans="1:15" s="8" customFormat="1" x14ac:dyDescent="0.3">
      <c r="A27" s="52">
        <v>9177</v>
      </c>
      <c r="B27" s="53"/>
      <c r="C27" s="72"/>
      <c r="D27" s="74" t="s">
        <v>126</v>
      </c>
      <c r="E27" s="63"/>
      <c r="F27" s="57">
        <v>1</v>
      </c>
      <c r="G27" s="57">
        <v>3.2839999999999998</v>
      </c>
      <c r="H27" s="57"/>
      <c r="I27" s="57"/>
      <c r="J27" s="57">
        <f t="shared" si="1"/>
        <v>3.2839999999999998</v>
      </c>
      <c r="K27" s="57"/>
      <c r="L27" s="57"/>
      <c r="M27" s="58"/>
      <c r="N27" s="59"/>
      <c r="O27" s="73"/>
    </row>
    <row r="28" spans="1:15" s="8" customFormat="1" x14ac:dyDescent="0.3">
      <c r="A28" s="52">
        <v>9178</v>
      </c>
      <c r="B28" s="53"/>
      <c r="C28" s="72"/>
      <c r="D28" s="74" t="s">
        <v>127</v>
      </c>
      <c r="E28" s="63"/>
      <c r="F28" s="57">
        <v>1</v>
      </c>
      <c r="G28" s="57">
        <v>15.351000000000001</v>
      </c>
      <c r="H28" s="57"/>
      <c r="I28" s="57"/>
      <c r="J28" s="57">
        <f t="shared" si="1"/>
        <v>15.351000000000001</v>
      </c>
      <c r="K28" s="57"/>
      <c r="L28" s="57"/>
      <c r="M28" s="58"/>
      <c r="N28" s="59"/>
      <c r="O28" s="73"/>
    </row>
    <row r="29" spans="1:15" s="8" customFormat="1" x14ac:dyDescent="0.3">
      <c r="A29" s="52">
        <v>9179</v>
      </c>
      <c r="B29" s="53"/>
      <c r="C29" s="72"/>
      <c r="D29" s="74" t="s">
        <v>128</v>
      </c>
      <c r="E29" s="63"/>
      <c r="F29" s="57">
        <v>1</v>
      </c>
      <c r="G29" s="57">
        <v>18.469000000000001</v>
      </c>
      <c r="H29" s="57"/>
      <c r="I29" s="57"/>
      <c r="J29" s="57">
        <f t="shared" si="1"/>
        <v>18.469000000000001</v>
      </c>
      <c r="K29" s="57"/>
      <c r="L29" s="57"/>
      <c r="M29" s="58"/>
      <c r="N29" s="59"/>
      <c r="O29" s="73"/>
    </row>
    <row r="30" spans="1:15" s="8" customFormat="1" x14ac:dyDescent="0.3">
      <c r="A30" s="52">
        <v>9180</v>
      </c>
      <c r="B30" s="53"/>
      <c r="C30" s="72"/>
      <c r="D30" s="74" t="s">
        <v>129</v>
      </c>
      <c r="E30" s="63"/>
      <c r="F30" s="57">
        <v>1</v>
      </c>
      <c r="G30" s="57">
        <v>36.393000000000001</v>
      </c>
      <c r="H30" s="57"/>
      <c r="I30" s="57"/>
      <c r="J30" s="57">
        <f t="shared" si="1"/>
        <v>36.393000000000001</v>
      </c>
      <c r="K30" s="57"/>
      <c r="L30" s="57"/>
      <c r="M30" s="58"/>
      <c r="N30" s="59"/>
      <c r="O30" s="73"/>
    </row>
    <row r="31" spans="1:15" s="8" customFormat="1" x14ac:dyDescent="0.3">
      <c r="A31" s="52">
        <v>9181</v>
      </c>
      <c r="B31" s="53"/>
      <c r="C31" s="72"/>
      <c r="D31" s="74" t="s">
        <v>130</v>
      </c>
      <c r="E31" s="63"/>
      <c r="F31" s="57">
        <v>1</v>
      </c>
      <c r="G31" s="57">
        <v>36.36</v>
      </c>
      <c r="H31" s="57"/>
      <c r="I31" s="57"/>
      <c r="J31" s="57">
        <f t="shared" si="1"/>
        <v>36.36</v>
      </c>
      <c r="K31" s="57"/>
      <c r="L31" s="57"/>
      <c r="M31" s="58"/>
      <c r="N31" s="59"/>
      <c r="O31" s="73"/>
    </row>
    <row r="32" spans="1:15" s="8" customFormat="1" x14ac:dyDescent="0.3">
      <c r="A32" s="52">
        <v>9182</v>
      </c>
      <c r="B32" s="53"/>
      <c r="C32" s="72"/>
      <c r="D32" s="74" t="s">
        <v>131</v>
      </c>
      <c r="E32" s="63"/>
      <c r="F32" s="57">
        <v>1</v>
      </c>
      <c r="G32" s="57">
        <v>41.908000000000001</v>
      </c>
      <c r="H32" s="57"/>
      <c r="I32" s="57"/>
      <c r="J32" s="57">
        <f t="shared" si="1"/>
        <v>41.908000000000001</v>
      </c>
      <c r="K32" s="57"/>
      <c r="L32" s="57"/>
      <c r="M32" s="58"/>
      <c r="N32" s="59"/>
      <c r="O32" s="73"/>
    </row>
    <row r="33" spans="1:15" s="8" customFormat="1" x14ac:dyDescent="0.3">
      <c r="A33" s="52">
        <v>9183</v>
      </c>
      <c r="B33" s="53"/>
      <c r="C33" s="72"/>
      <c r="D33" s="74" t="s">
        <v>132</v>
      </c>
      <c r="E33" s="63"/>
      <c r="F33" s="57">
        <v>1</v>
      </c>
      <c r="G33" s="57">
        <v>8.7970000000000006</v>
      </c>
      <c r="H33" s="57"/>
      <c r="I33" s="57"/>
      <c r="J33" s="57">
        <f t="shared" si="1"/>
        <v>8.7970000000000006</v>
      </c>
      <c r="K33" s="57"/>
      <c r="L33" s="57"/>
      <c r="M33" s="58"/>
      <c r="N33" s="59"/>
      <c r="O33" s="73"/>
    </row>
    <row r="34" spans="1:15" s="8" customFormat="1" x14ac:dyDescent="0.3">
      <c r="A34" s="52">
        <v>9184</v>
      </c>
      <c r="B34" s="53"/>
      <c r="C34" s="72"/>
      <c r="D34" s="74" t="s">
        <v>133</v>
      </c>
      <c r="E34" s="63"/>
      <c r="F34" s="57">
        <v>1</v>
      </c>
      <c r="G34" s="57">
        <v>18.507000000000001</v>
      </c>
      <c r="H34" s="57"/>
      <c r="I34" s="57"/>
      <c r="J34" s="57">
        <f t="shared" si="1"/>
        <v>18.507000000000001</v>
      </c>
      <c r="K34" s="57"/>
      <c r="L34" s="57"/>
      <c r="M34" s="58"/>
      <c r="N34" s="59"/>
      <c r="O34" s="73"/>
    </row>
    <row r="35" spans="1:15" s="8" customFormat="1" ht="15.6" x14ac:dyDescent="0.3">
      <c r="A35" s="52">
        <v>9272</v>
      </c>
      <c r="B35" s="53" t="s">
        <v>21</v>
      </c>
      <c r="C35" s="54" t="s">
        <v>230</v>
      </c>
      <c r="D35" s="80" t="s">
        <v>231</v>
      </c>
      <c r="E35" s="69"/>
      <c r="F35" s="70"/>
      <c r="G35" s="70"/>
      <c r="H35" s="70"/>
      <c r="I35" s="70"/>
      <c r="J35" s="70"/>
      <c r="K35" s="70"/>
      <c r="L35" s="70"/>
      <c r="M35" s="66"/>
      <c r="N35" s="67"/>
      <c r="O35" s="67"/>
    </row>
    <row r="36" spans="1:15" s="8" customFormat="1" x14ac:dyDescent="0.3">
      <c r="A36" s="52">
        <v>9303</v>
      </c>
      <c r="B36" s="53" t="s">
        <v>21</v>
      </c>
      <c r="C36" s="54" t="s">
        <v>278</v>
      </c>
      <c r="D36" s="55" t="s">
        <v>55</v>
      </c>
      <c r="E36" s="63"/>
      <c r="F36" s="57"/>
      <c r="G36" s="57"/>
      <c r="H36" s="57"/>
      <c r="I36" s="57"/>
      <c r="J36" s="57"/>
      <c r="K36" s="57"/>
      <c r="L36" s="57"/>
      <c r="M36" s="66"/>
      <c r="N36" s="67"/>
      <c r="O36" s="67"/>
    </row>
    <row r="37" spans="1:15" s="8" customFormat="1" x14ac:dyDescent="0.3">
      <c r="A37" s="52">
        <v>9446</v>
      </c>
      <c r="B37" s="53" t="s">
        <v>21</v>
      </c>
      <c r="C37" s="54" t="s">
        <v>382</v>
      </c>
      <c r="D37" s="55" t="s">
        <v>74</v>
      </c>
      <c r="E37" s="63"/>
      <c r="F37" s="57"/>
      <c r="G37" s="57"/>
      <c r="H37" s="57"/>
      <c r="I37" s="57"/>
      <c r="J37" s="57"/>
      <c r="K37" s="57"/>
      <c r="L37" s="57"/>
      <c r="M37" s="66"/>
      <c r="N37" s="67"/>
      <c r="O37" s="67"/>
    </row>
    <row r="38" spans="1:15" s="8" customFormat="1" ht="158.4" collapsed="1" x14ac:dyDescent="0.3">
      <c r="A38" s="52">
        <v>9447</v>
      </c>
      <c r="B38" s="53" t="s">
        <v>21</v>
      </c>
      <c r="C38" s="72" t="s">
        <v>383</v>
      </c>
      <c r="D38" s="75" t="s">
        <v>76</v>
      </c>
      <c r="E38" s="63" t="s">
        <v>36</v>
      </c>
      <c r="F38" s="57"/>
      <c r="G38" s="57"/>
      <c r="H38" s="57"/>
      <c r="I38" s="57"/>
      <c r="J38" s="57"/>
      <c r="K38" s="57"/>
      <c r="L38" s="57">
        <f>SUM(J39:J44)</f>
        <v>1267.742</v>
      </c>
      <c r="M38" s="58">
        <v>1267.742</v>
      </c>
      <c r="N38" s="59"/>
      <c r="O38" s="73">
        <f>+ROUND(M38*N38,2)</f>
        <v>0</v>
      </c>
    </row>
    <row r="39" spans="1:15" s="8" customFormat="1" x14ac:dyDescent="0.3">
      <c r="A39" s="52">
        <v>9448</v>
      </c>
      <c r="B39" s="53" t="s">
        <v>21</v>
      </c>
      <c r="C39" s="72"/>
      <c r="D39" s="76" t="s">
        <v>293</v>
      </c>
      <c r="E39" s="56"/>
      <c r="F39" s="57">
        <v>1</v>
      </c>
      <c r="G39" s="57">
        <v>1104.308</v>
      </c>
      <c r="H39" s="57"/>
      <c r="I39" s="57"/>
      <c r="J39" s="57">
        <f t="shared" ref="J39:J44" si="2">PRODUCT(F39:I39)</f>
        <v>1104.308</v>
      </c>
      <c r="K39" s="57"/>
      <c r="L39" s="57"/>
      <c r="M39" s="58"/>
      <c r="N39" s="59"/>
      <c r="O39" s="73"/>
    </row>
    <row r="40" spans="1:15" s="8" customFormat="1" x14ac:dyDescent="0.3">
      <c r="A40" s="52">
        <v>9449</v>
      </c>
      <c r="B40" s="53" t="s">
        <v>21</v>
      </c>
      <c r="C40" s="72"/>
      <c r="D40" s="76" t="s">
        <v>372</v>
      </c>
      <c r="E40" s="56"/>
      <c r="F40" s="57">
        <v>1</v>
      </c>
      <c r="G40" s="57">
        <v>10</v>
      </c>
      <c r="H40" s="57"/>
      <c r="I40" s="57"/>
      <c r="J40" s="57">
        <f t="shared" si="2"/>
        <v>10</v>
      </c>
      <c r="K40" s="57"/>
      <c r="L40" s="57"/>
      <c r="M40" s="58"/>
      <c r="N40" s="59"/>
      <c r="O40" s="73"/>
    </row>
    <row r="41" spans="1:15" s="8" customFormat="1" x14ac:dyDescent="0.3">
      <c r="A41" s="52">
        <v>9450</v>
      </c>
      <c r="B41" s="53" t="s">
        <v>21</v>
      </c>
      <c r="C41" s="72"/>
      <c r="D41" s="76" t="s">
        <v>373</v>
      </c>
      <c r="E41" s="56"/>
      <c r="F41" s="57">
        <v>1</v>
      </c>
      <c r="G41" s="57">
        <v>20</v>
      </c>
      <c r="H41" s="57"/>
      <c r="I41" s="57"/>
      <c r="J41" s="57">
        <f t="shared" si="2"/>
        <v>20</v>
      </c>
      <c r="K41" s="57"/>
      <c r="L41" s="57"/>
      <c r="M41" s="58"/>
      <c r="N41" s="59"/>
      <c r="O41" s="73"/>
    </row>
    <row r="42" spans="1:15" s="8" customFormat="1" x14ac:dyDescent="0.3">
      <c r="A42" s="52">
        <v>9451</v>
      </c>
      <c r="B42" s="53" t="s">
        <v>21</v>
      </c>
      <c r="C42" s="72"/>
      <c r="D42" s="76" t="s">
        <v>366</v>
      </c>
      <c r="E42" s="56"/>
      <c r="F42" s="57">
        <v>1</v>
      </c>
      <c r="G42" s="57">
        <v>11</v>
      </c>
      <c r="H42" s="57"/>
      <c r="I42" s="57"/>
      <c r="J42" s="57">
        <f t="shared" si="2"/>
        <v>11</v>
      </c>
      <c r="K42" s="57"/>
      <c r="L42" s="57"/>
      <c r="M42" s="58"/>
      <c r="N42" s="59"/>
      <c r="O42" s="73"/>
    </row>
    <row r="43" spans="1:15" s="8" customFormat="1" x14ac:dyDescent="0.3">
      <c r="A43" s="52">
        <v>9452</v>
      </c>
      <c r="B43" s="53" t="s">
        <v>21</v>
      </c>
      <c r="C43" s="72"/>
      <c r="D43" s="76" t="s">
        <v>384</v>
      </c>
      <c r="E43" s="56"/>
      <c r="F43" s="57">
        <v>1</v>
      </c>
      <c r="G43" s="57">
        <v>91.433999999999997</v>
      </c>
      <c r="H43" s="57"/>
      <c r="I43" s="57"/>
      <c r="J43" s="57">
        <f t="shared" si="2"/>
        <v>91.433999999999997</v>
      </c>
      <c r="K43" s="57"/>
      <c r="L43" s="57"/>
      <c r="M43" s="58"/>
      <c r="N43" s="59"/>
      <c r="O43" s="73"/>
    </row>
    <row r="44" spans="1:15" s="8" customFormat="1" x14ac:dyDescent="0.3">
      <c r="A44" s="52">
        <v>9453</v>
      </c>
      <c r="B44" s="53" t="s">
        <v>21</v>
      </c>
      <c r="C44" s="72"/>
      <c r="D44" s="76" t="s">
        <v>374</v>
      </c>
      <c r="E44" s="56"/>
      <c r="F44" s="57">
        <v>1</v>
      </c>
      <c r="G44" s="57">
        <v>31</v>
      </c>
      <c r="H44" s="57"/>
      <c r="I44" s="57"/>
      <c r="J44" s="57">
        <f t="shared" si="2"/>
        <v>31</v>
      </c>
      <c r="K44" s="57"/>
      <c r="L44" s="57"/>
      <c r="M44" s="58"/>
      <c r="N44" s="59"/>
      <c r="O44" s="73"/>
    </row>
    <row r="45" spans="1:15" s="8" customFormat="1" x14ac:dyDescent="0.3">
      <c r="A45" s="52">
        <v>9505</v>
      </c>
      <c r="B45" s="53" t="s">
        <v>21</v>
      </c>
      <c r="C45" s="54" t="s">
        <v>429</v>
      </c>
      <c r="D45" s="68" t="s">
        <v>430</v>
      </c>
      <c r="E45" s="69"/>
      <c r="F45" s="70"/>
      <c r="G45" s="70"/>
      <c r="H45" s="70"/>
      <c r="I45" s="70"/>
      <c r="J45" s="70"/>
      <c r="K45" s="70"/>
      <c r="L45" s="70"/>
      <c r="M45" s="66"/>
      <c r="N45" s="67"/>
      <c r="O45" s="67"/>
    </row>
    <row r="46" spans="1:15" s="8" customFormat="1" x14ac:dyDescent="0.3">
      <c r="A46" s="52">
        <v>9544</v>
      </c>
      <c r="B46" s="53" t="s">
        <v>21</v>
      </c>
      <c r="C46" s="54" t="s">
        <v>450</v>
      </c>
      <c r="D46" s="55" t="s">
        <v>55</v>
      </c>
      <c r="E46" s="63"/>
      <c r="F46" s="57"/>
      <c r="G46" s="57"/>
      <c r="H46" s="57"/>
      <c r="I46" s="57"/>
      <c r="J46" s="57"/>
      <c r="K46" s="57"/>
      <c r="L46" s="57"/>
      <c r="M46" s="66"/>
      <c r="N46" s="67"/>
      <c r="O46" s="67"/>
    </row>
    <row r="47" spans="1:15" s="8" customFormat="1" x14ac:dyDescent="0.3">
      <c r="A47" s="52">
        <v>9617</v>
      </c>
      <c r="B47" s="53" t="s">
        <v>21</v>
      </c>
      <c r="C47" s="54" t="s">
        <v>495</v>
      </c>
      <c r="D47" s="55" t="s">
        <v>74</v>
      </c>
      <c r="E47" s="63"/>
      <c r="F47" s="57"/>
      <c r="G47" s="57"/>
      <c r="H47" s="57"/>
      <c r="I47" s="57"/>
      <c r="J47" s="57"/>
      <c r="K47" s="57"/>
      <c r="L47" s="57"/>
      <c r="M47" s="66"/>
      <c r="N47" s="67"/>
      <c r="O47" s="67"/>
    </row>
    <row r="48" spans="1:15" s="8" customFormat="1" ht="158.4" collapsed="1" x14ac:dyDescent="0.3">
      <c r="A48" s="52">
        <v>9618</v>
      </c>
      <c r="B48" s="53" t="s">
        <v>21</v>
      </c>
      <c r="C48" s="72" t="s">
        <v>496</v>
      </c>
      <c r="D48" s="75" t="s">
        <v>76</v>
      </c>
      <c r="E48" s="63" t="s">
        <v>36</v>
      </c>
      <c r="F48" s="57"/>
      <c r="G48" s="57"/>
      <c r="H48" s="57"/>
      <c r="I48" s="57"/>
      <c r="J48" s="57"/>
      <c r="K48" s="57"/>
      <c r="L48" s="57">
        <f>SUM(J49:J60)</f>
        <v>422.81000000000006</v>
      </c>
      <c r="M48" s="58">
        <v>422.81</v>
      </c>
      <c r="N48" s="59"/>
      <c r="O48" s="73">
        <f>+ROUND(M48*N48,2)</f>
        <v>0</v>
      </c>
    </row>
    <row r="49" spans="1:15" s="8" customFormat="1" x14ac:dyDescent="0.3">
      <c r="A49" s="52">
        <v>9619</v>
      </c>
      <c r="B49" s="53"/>
      <c r="C49" s="72"/>
      <c r="D49" s="76" t="s">
        <v>456</v>
      </c>
      <c r="E49" s="56"/>
      <c r="F49" s="57">
        <v>1</v>
      </c>
      <c r="G49" s="57">
        <v>45.73</v>
      </c>
      <c r="H49" s="57"/>
      <c r="I49" s="57"/>
      <c r="J49" s="57">
        <f t="shared" ref="J49:J60" si="3">PRODUCT(F49:I49)</f>
        <v>45.73</v>
      </c>
      <c r="K49" s="57"/>
      <c r="L49" s="57"/>
      <c r="M49" s="58"/>
      <c r="N49" s="59"/>
      <c r="O49" s="73"/>
    </row>
    <row r="50" spans="1:15" s="8" customFormat="1" x14ac:dyDescent="0.3">
      <c r="A50" s="52">
        <v>9620</v>
      </c>
      <c r="B50" s="53"/>
      <c r="C50" s="72"/>
      <c r="D50" s="76" t="s">
        <v>474</v>
      </c>
      <c r="E50" s="56"/>
      <c r="F50" s="57">
        <v>1</v>
      </c>
      <c r="G50" s="57">
        <v>115.485</v>
      </c>
      <c r="H50" s="57"/>
      <c r="I50" s="57"/>
      <c r="J50" s="57">
        <f t="shared" si="3"/>
        <v>115.485</v>
      </c>
      <c r="K50" s="57"/>
      <c r="L50" s="57"/>
      <c r="M50" s="58"/>
      <c r="N50" s="59"/>
      <c r="O50" s="73"/>
    </row>
    <row r="51" spans="1:15" s="8" customFormat="1" x14ac:dyDescent="0.3">
      <c r="A51" s="52">
        <v>9621</v>
      </c>
      <c r="B51" s="53"/>
      <c r="C51" s="72"/>
      <c r="D51" s="76" t="s">
        <v>486</v>
      </c>
      <c r="E51" s="56"/>
      <c r="F51" s="57">
        <v>1</v>
      </c>
      <c r="G51" s="57">
        <v>38.091999999999999</v>
      </c>
      <c r="H51" s="57"/>
      <c r="I51" s="57"/>
      <c r="J51" s="57">
        <f t="shared" si="3"/>
        <v>38.091999999999999</v>
      </c>
      <c r="K51" s="57"/>
      <c r="L51" s="57"/>
      <c r="M51" s="58"/>
      <c r="N51" s="59"/>
      <c r="O51" s="73"/>
    </row>
    <row r="52" spans="1:15" s="8" customFormat="1" x14ac:dyDescent="0.3">
      <c r="A52" s="52">
        <v>9622</v>
      </c>
      <c r="B52" s="53"/>
      <c r="C52" s="72"/>
      <c r="D52" s="76" t="s">
        <v>487</v>
      </c>
      <c r="E52" s="56"/>
      <c r="F52" s="57">
        <v>1</v>
      </c>
      <c r="G52" s="57">
        <v>4.8710000000000004</v>
      </c>
      <c r="H52" s="57"/>
      <c r="I52" s="57"/>
      <c r="J52" s="57">
        <f t="shared" si="3"/>
        <v>4.8710000000000004</v>
      </c>
      <c r="K52" s="57"/>
      <c r="L52" s="57"/>
      <c r="M52" s="58"/>
      <c r="N52" s="59"/>
      <c r="O52" s="73"/>
    </row>
    <row r="53" spans="1:15" s="8" customFormat="1" x14ac:dyDescent="0.3">
      <c r="A53" s="52">
        <v>9623</v>
      </c>
      <c r="B53" s="53"/>
      <c r="C53" s="72"/>
      <c r="D53" s="76" t="s">
        <v>471</v>
      </c>
      <c r="E53" s="56"/>
      <c r="F53" s="57">
        <v>1</v>
      </c>
      <c r="G53" s="57">
        <v>37.465000000000003</v>
      </c>
      <c r="H53" s="57"/>
      <c r="I53" s="57"/>
      <c r="J53" s="57">
        <f t="shared" si="3"/>
        <v>37.465000000000003</v>
      </c>
      <c r="K53" s="57"/>
      <c r="L53" s="57"/>
      <c r="M53" s="58"/>
      <c r="N53" s="59"/>
      <c r="O53" s="73"/>
    </row>
    <row r="54" spans="1:15" s="8" customFormat="1" x14ac:dyDescent="0.3">
      <c r="A54" s="52">
        <v>9624</v>
      </c>
      <c r="B54" s="53"/>
      <c r="C54" s="72"/>
      <c r="D54" s="76" t="s">
        <v>453</v>
      </c>
      <c r="E54" s="56"/>
      <c r="F54" s="57">
        <v>1</v>
      </c>
      <c r="G54" s="57">
        <v>13.692</v>
      </c>
      <c r="H54" s="57"/>
      <c r="I54" s="57"/>
      <c r="J54" s="57">
        <f t="shared" si="3"/>
        <v>13.692</v>
      </c>
      <c r="K54" s="57"/>
      <c r="L54" s="57"/>
      <c r="M54" s="58"/>
      <c r="N54" s="59"/>
      <c r="O54" s="73"/>
    </row>
    <row r="55" spans="1:15" s="8" customFormat="1" x14ac:dyDescent="0.3">
      <c r="A55" s="52">
        <v>9625</v>
      </c>
      <c r="B55" s="53"/>
      <c r="C55" s="72"/>
      <c r="D55" s="76" t="s">
        <v>454</v>
      </c>
      <c r="E55" s="56"/>
      <c r="F55" s="57">
        <v>1</v>
      </c>
      <c r="G55" s="57">
        <v>34.453000000000003</v>
      </c>
      <c r="H55" s="57"/>
      <c r="I55" s="57"/>
      <c r="J55" s="57">
        <f t="shared" si="3"/>
        <v>34.453000000000003</v>
      </c>
      <c r="K55" s="57"/>
      <c r="L55" s="57"/>
      <c r="M55" s="58"/>
      <c r="N55" s="59"/>
      <c r="O55" s="73"/>
    </row>
    <row r="56" spans="1:15" s="8" customFormat="1" x14ac:dyDescent="0.3">
      <c r="A56" s="52">
        <v>9626</v>
      </c>
      <c r="B56" s="53"/>
      <c r="C56" s="72"/>
      <c r="D56" s="76" t="s">
        <v>492</v>
      </c>
      <c r="E56" s="56"/>
      <c r="F56" s="57">
        <v>1</v>
      </c>
      <c r="G56" s="57">
        <v>14.484999999999999</v>
      </c>
      <c r="H56" s="57"/>
      <c r="I56" s="57"/>
      <c r="J56" s="57">
        <f t="shared" si="3"/>
        <v>14.484999999999999</v>
      </c>
      <c r="K56" s="57"/>
      <c r="L56" s="57"/>
      <c r="M56" s="58"/>
      <c r="N56" s="59"/>
      <c r="O56" s="73"/>
    </row>
    <row r="57" spans="1:15" s="8" customFormat="1" x14ac:dyDescent="0.3">
      <c r="A57" s="52">
        <v>9627</v>
      </c>
      <c r="B57" s="53"/>
      <c r="C57" s="72"/>
      <c r="D57" s="74" t="s">
        <v>441</v>
      </c>
      <c r="E57" s="56"/>
      <c r="F57" s="57">
        <v>1</v>
      </c>
      <c r="G57" s="57">
        <v>56.094000000000001</v>
      </c>
      <c r="H57" s="57"/>
      <c r="I57" s="57"/>
      <c r="J57" s="57">
        <f t="shared" si="3"/>
        <v>56.094000000000001</v>
      </c>
      <c r="K57" s="57"/>
      <c r="L57" s="57"/>
      <c r="M57" s="58"/>
      <c r="N57" s="59"/>
      <c r="O57" s="73"/>
    </row>
    <row r="58" spans="1:15" s="8" customFormat="1" x14ac:dyDescent="0.3">
      <c r="A58" s="52">
        <v>9628</v>
      </c>
      <c r="B58" s="53"/>
      <c r="C58" s="72"/>
      <c r="D58" s="74" t="s">
        <v>437</v>
      </c>
      <c r="E58" s="56"/>
      <c r="F58" s="57">
        <v>1</v>
      </c>
      <c r="G58" s="57">
        <v>6.9080000000000004</v>
      </c>
      <c r="H58" s="57"/>
      <c r="I58" s="57"/>
      <c r="J58" s="57">
        <f t="shared" si="3"/>
        <v>6.9080000000000004</v>
      </c>
      <c r="K58" s="57"/>
      <c r="L58" s="57"/>
      <c r="M58" s="58"/>
      <c r="N58" s="59"/>
      <c r="O58" s="73"/>
    </row>
    <row r="59" spans="1:15" s="8" customFormat="1" x14ac:dyDescent="0.3">
      <c r="A59" s="52">
        <v>9629</v>
      </c>
      <c r="B59" s="53"/>
      <c r="C59" s="72"/>
      <c r="D59" s="74" t="s">
        <v>497</v>
      </c>
      <c r="E59" s="56"/>
      <c r="F59" s="57">
        <v>1</v>
      </c>
      <c r="G59" s="57">
        <v>29.221</v>
      </c>
      <c r="H59" s="57"/>
      <c r="I59" s="57"/>
      <c r="J59" s="57">
        <f t="shared" si="3"/>
        <v>29.221</v>
      </c>
      <c r="K59" s="57"/>
      <c r="L59" s="57"/>
      <c r="M59" s="58"/>
      <c r="N59" s="59"/>
      <c r="O59" s="73"/>
    </row>
    <row r="60" spans="1:15" s="8" customFormat="1" x14ac:dyDescent="0.3">
      <c r="A60" s="52">
        <v>9630</v>
      </c>
      <c r="B60" s="53"/>
      <c r="C60" s="72"/>
      <c r="D60" s="74" t="s">
        <v>439</v>
      </c>
      <c r="E60" s="56"/>
      <c r="F60" s="57">
        <v>1</v>
      </c>
      <c r="G60" s="57">
        <v>26.314</v>
      </c>
      <c r="H60" s="57"/>
      <c r="I60" s="57"/>
      <c r="J60" s="57">
        <f t="shared" si="3"/>
        <v>26.314</v>
      </c>
      <c r="K60" s="57"/>
      <c r="L60" s="57"/>
      <c r="M60" s="58"/>
      <c r="N60" s="59"/>
      <c r="O60" s="73"/>
    </row>
    <row r="61" spans="1:15" s="8" customFormat="1" x14ac:dyDescent="0.3">
      <c r="A61" s="52">
        <v>9713</v>
      </c>
      <c r="B61" s="53" t="s">
        <v>21</v>
      </c>
      <c r="C61" s="54" t="s">
        <v>560</v>
      </c>
      <c r="D61" s="68" t="s">
        <v>561</v>
      </c>
      <c r="E61" s="69"/>
      <c r="F61" s="70"/>
      <c r="G61" s="70"/>
      <c r="H61" s="70"/>
      <c r="I61" s="70"/>
      <c r="J61" s="70"/>
      <c r="K61" s="70"/>
      <c r="L61" s="70"/>
      <c r="M61" s="66"/>
      <c r="N61" s="67"/>
      <c r="O61" s="67"/>
    </row>
    <row r="62" spans="1:15" s="8" customFormat="1" x14ac:dyDescent="0.3">
      <c r="A62" s="52">
        <v>9724</v>
      </c>
      <c r="B62" s="53" t="s">
        <v>21</v>
      </c>
      <c r="C62" s="54" t="s">
        <v>569</v>
      </c>
      <c r="D62" s="55" t="s">
        <v>55</v>
      </c>
      <c r="E62" s="63"/>
      <c r="F62" s="57"/>
      <c r="G62" s="57"/>
      <c r="H62" s="57"/>
      <c r="I62" s="57"/>
      <c r="J62" s="57"/>
      <c r="K62" s="57"/>
      <c r="L62" s="57"/>
      <c r="M62" s="66"/>
      <c r="N62" s="67"/>
      <c r="O62" s="67"/>
    </row>
    <row r="63" spans="1:15" s="8" customFormat="1" x14ac:dyDescent="0.3">
      <c r="A63" s="52">
        <v>9744</v>
      </c>
      <c r="B63" s="53" t="s">
        <v>21</v>
      </c>
      <c r="C63" s="54" t="s">
        <v>580</v>
      </c>
      <c r="D63" s="55" t="s">
        <v>74</v>
      </c>
      <c r="E63" s="63"/>
      <c r="F63" s="57"/>
      <c r="G63" s="57"/>
      <c r="H63" s="57"/>
      <c r="I63" s="57"/>
      <c r="J63" s="57"/>
      <c r="K63" s="57"/>
      <c r="L63" s="57"/>
      <c r="M63" s="66"/>
      <c r="N63" s="67"/>
      <c r="O63" s="67"/>
    </row>
    <row r="64" spans="1:15" s="8" customFormat="1" ht="158.4" collapsed="1" x14ac:dyDescent="0.3">
      <c r="A64" s="52">
        <v>9745</v>
      </c>
      <c r="B64" s="53" t="s">
        <v>21</v>
      </c>
      <c r="C64" s="72" t="s">
        <v>581</v>
      </c>
      <c r="D64" s="75" t="s">
        <v>76</v>
      </c>
      <c r="E64" s="63" t="s">
        <v>36</v>
      </c>
      <c r="F64" s="57"/>
      <c r="G64" s="57"/>
      <c r="H64" s="57"/>
      <c r="I64" s="57"/>
      <c r="J64" s="57"/>
      <c r="K64" s="57"/>
      <c r="L64" s="57">
        <f>SUM(J65:J65)</f>
        <v>21.971</v>
      </c>
      <c r="M64" s="58">
        <v>21.971</v>
      </c>
      <c r="N64" s="59"/>
      <c r="O64" s="73">
        <f>+ROUND(M64*N64,2)</f>
        <v>0</v>
      </c>
    </row>
    <row r="65" spans="1:15" s="8" customFormat="1" x14ac:dyDescent="0.3">
      <c r="A65" s="52">
        <v>9746</v>
      </c>
      <c r="B65" s="53"/>
      <c r="C65" s="72"/>
      <c r="D65" s="76" t="s">
        <v>564</v>
      </c>
      <c r="E65" s="56"/>
      <c r="F65" s="57">
        <v>1</v>
      </c>
      <c r="G65" s="57">
        <v>21.971</v>
      </c>
      <c r="H65" s="57"/>
      <c r="I65" s="57"/>
      <c r="J65" s="57">
        <f t="shared" ref="J65" si="4">PRODUCT(F65:I65)</f>
        <v>21.971</v>
      </c>
      <c r="K65" s="57"/>
      <c r="L65" s="57"/>
      <c r="M65" s="58"/>
      <c r="N65" s="59"/>
      <c r="O65" s="73"/>
    </row>
    <row r="66" spans="1:15" s="8" customFormat="1" x14ac:dyDescent="0.3">
      <c r="A66" s="52">
        <v>9759</v>
      </c>
      <c r="B66" s="53" t="s">
        <v>21</v>
      </c>
      <c r="C66" s="54" t="s">
        <v>592</v>
      </c>
      <c r="D66" s="68" t="s">
        <v>593</v>
      </c>
      <c r="E66" s="69"/>
      <c r="F66" s="70"/>
      <c r="G66" s="70"/>
      <c r="H66" s="70"/>
      <c r="I66" s="70"/>
      <c r="J66" s="70"/>
      <c r="K66" s="70"/>
      <c r="L66" s="70"/>
      <c r="M66" s="66"/>
      <c r="N66" s="67"/>
      <c r="O66" s="67"/>
    </row>
    <row r="67" spans="1:15" s="8" customFormat="1" x14ac:dyDescent="0.3">
      <c r="A67" s="52">
        <v>9816</v>
      </c>
      <c r="B67" s="53" t="s">
        <v>21</v>
      </c>
      <c r="C67" s="54" t="s">
        <v>636</v>
      </c>
      <c r="D67" s="55" t="s">
        <v>55</v>
      </c>
      <c r="E67" s="63"/>
      <c r="F67" s="57"/>
      <c r="G67" s="57"/>
      <c r="H67" s="57"/>
      <c r="I67" s="57"/>
      <c r="J67" s="57"/>
      <c r="K67" s="57"/>
      <c r="L67" s="57"/>
      <c r="M67" s="66"/>
      <c r="N67" s="67"/>
      <c r="O67" s="67"/>
    </row>
    <row r="68" spans="1:15" s="8" customFormat="1" x14ac:dyDescent="0.3">
      <c r="A68" s="52">
        <v>9916</v>
      </c>
      <c r="B68" s="53" t="s">
        <v>21</v>
      </c>
      <c r="C68" s="54" t="s">
        <v>676</v>
      </c>
      <c r="D68" s="55" t="s">
        <v>74</v>
      </c>
      <c r="E68" s="63"/>
      <c r="F68" s="57"/>
      <c r="G68" s="57"/>
      <c r="H68" s="57"/>
      <c r="I68" s="57"/>
      <c r="J68" s="57"/>
      <c r="K68" s="57"/>
      <c r="L68" s="57"/>
      <c r="M68" s="66"/>
      <c r="N68" s="67"/>
      <c r="O68" s="67"/>
    </row>
    <row r="69" spans="1:15" s="8" customFormat="1" ht="158.4" collapsed="1" x14ac:dyDescent="0.3">
      <c r="A69" s="52">
        <v>9952</v>
      </c>
      <c r="B69" s="53" t="s">
        <v>21</v>
      </c>
      <c r="C69" s="72" t="s">
        <v>684</v>
      </c>
      <c r="D69" s="75" t="s">
        <v>76</v>
      </c>
      <c r="E69" s="63" t="s">
        <v>36</v>
      </c>
      <c r="F69" s="57"/>
      <c r="G69" s="57"/>
      <c r="H69" s="57"/>
      <c r="I69" s="57"/>
      <c r="J69" s="57"/>
      <c r="K69" s="57"/>
      <c r="L69" s="57" t="e">
        <f>SUM(J70:J75)</f>
        <v>#REF!</v>
      </c>
      <c r="M69" s="58">
        <v>610.33600000000001</v>
      </c>
      <c r="N69" s="59"/>
      <c r="O69" s="73">
        <f>+ROUND(M69*N69,2)</f>
        <v>0</v>
      </c>
    </row>
    <row r="70" spans="1:15" s="8" customFormat="1" x14ac:dyDescent="0.3">
      <c r="A70" s="52">
        <v>9953</v>
      </c>
      <c r="B70" s="53"/>
      <c r="C70" s="72"/>
      <c r="D70" s="76" t="s">
        <v>685</v>
      </c>
      <c r="E70" s="56"/>
      <c r="F70" s="57">
        <v>1</v>
      </c>
      <c r="G70" s="57">
        <f>4.2*8.5</f>
        <v>35.700000000000003</v>
      </c>
      <c r="H70" s="57"/>
      <c r="I70" s="57"/>
      <c r="J70" s="57">
        <f t="shared" ref="J70:J75" si="5">PRODUCT(F70:I70)</f>
        <v>35.700000000000003</v>
      </c>
      <c r="K70" s="57"/>
      <c r="L70" s="57"/>
      <c r="M70" s="58"/>
      <c r="N70" s="59"/>
      <c r="O70" s="73"/>
    </row>
    <row r="71" spans="1:15" s="8" customFormat="1" x14ac:dyDescent="0.3">
      <c r="A71" s="52">
        <v>9954</v>
      </c>
      <c r="B71" s="53"/>
      <c r="C71" s="72"/>
      <c r="D71" s="76" t="s">
        <v>686</v>
      </c>
      <c r="E71" s="56"/>
      <c r="F71" s="57">
        <v>1</v>
      </c>
      <c r="G71" s="57">
        <f>6.3*7.1</f>
        <v>44.73</v>
      </c>
      <c r="H71" s="57"/>
      <c r="I71" s="57"/>
      <c r="J71" s="57">
        <f t="shared" si="5"/>
        <v>44.73</v>
      </c>
      <c r="K71" s="57"/>
      <c r="L71" s="57"/>
      <c r="M71" s="58"/>
      <c r="N71" s="59"/>
      <c r="O71" s="73"/>
    </row>
    <row r="72" spans="1:15" s="8" customFormat="1" x14ac:dyDescent="0.3">
      <c r="A72" s="52">
        <v>9955</v>
      </c>
      <c r="B72" s="53"/>
      <c r="C72" s="72"/>
      <c r="D72" s="74" t="s">
        <v>687</v>
      </c>
      <c r="E72" s="56"/>
      <c r="F72" s="57">
        <v>1</v>
      </c>
      <c r="G72" s="57" t="e">
        <f>#REF!</f>
        <v>#REF!</v>
      </c>
      <c r="H72" s="57"/>
      <c r="I72" s="57"/>
      <c r="J72" s="57" t="e">
        <f t="shared" si="5"/>
        <v>#REF!</v>
      </c>
      <c r="K72" s="57"/>
      <c r="L72" s="57"/>
      <c r="M72" s="58"/>
      <c r="N72" s="59"/>
      <c r="O72" s="73"/>
    </row>
    <row r="73" spans="1:15" s="8" customFormat="1" x14ac:dyDescent="0.3">
      <c r="A73" s="52">
        <v>9956</v>
      </c>
      <c r="B73" s="53"/>
      <c r="C73" s="72"/>
      <c r="D73" s="74" t="s">
        <v>678</v>
      </c>
      <c r="E73" s="56"/>
      <c r="F73" s="57">
        <v>1</v>
      </c>
      <c r="G73" s="57" t="e">
        <f>#REF!</f>
        <v>#REF!</v>
      </c>
      <c r="H73" s="57"/>
      <c r="I73" s="57"/>
      <c r="J73" s="57" t="e">
        <f t="shared" si="5"/>
        <v>#REF!</v>
      </c>
      <c r="K73" s="57"/>
      <c r="L73" s="57"/>
      <c r="M73" s="58"/>
      <c r="N73" s="59"/>
      <c r="O73" s="73"/>
    </row>
    <row r="74" spans="1:15" s="8" customFormat="1" x14ac:dyDescent="0.3">
      <c r="A74" s="52">
        <v>9957</v>
      </c>
      <c r="B74" s="53"/>
      <c r="C74" s="72"/>
      <c r="D74" s="74" t="s">
        <v>688</v>
      </c>
      <c r="E74" s="56"/>
      <c r="F74" s="57">
        <v>1</v>
      </c>
      <c r="G74" s="57" t="e">
        <f>#REF!</f>
        <v>#REF!</v>
      </c>
      <c r="H74" s="57"/>
      <c r="I74" s="57"/>
      <c r="J74" s="57" t="e">
        <f t="shared" si="5"/>
        <v>#REF!</v>
      </c>
      <c r="K74" s="57"/>
      <c r="L74" s="57"/>
      <c r="M74" s="58"/>
      <c r="N74" s="59"/>
      <c r="O74" s="73"/>
    </row>
    <row r="75" spans="1:15" s="8" customFormat="1" x14ac:dyDescent="0.3">
      <c r="A75" s="52">
        <v>9958</v>
      </c>
      <c r="B75" s="53"/>
      <c r="C75" s="72"/>
      <c r="D75" s="74" t="s">
        <v>689</v>
      </c>
      <c r="E75" s="56"/>
      <c r="F75" s="57">
        <v>1</v>
      </c>
      <c r="G75" s="57" t="e">
        <f>#REF!</f>
        <v>#REF!</v>
      </c>
      <c r="H75" s="57"/>
      <c r="I75" s="57"/>
      <c r="J75" s="57" t="e">
        <f t="shared" si="5"/>
        <v>#REF!</v>
      </c>
      <c r="K75" s="57"/>
      <c r="L75" s="57"/>
      <c r="M75" s="58"/>
      <c r="N75" s="59"/>
      <c r="O75" s="73"/>
    </row>
    <row r="76" spans="1:15" s="8" customFormat="1" x14ac:dyDescent="0.3">
      <c r="A76" s="52">
        <v>10037</v>
      </c>
      <c r="B76" s="53" t="s">
        <v>21</v>
      </c>
      <c r="C76" s="54" t="s">
        <v>741</v>
      </c>
      <c r="D76" s="68" t="s">
        <v>742</v>
      </c>
      <c r="E76" s="84"/>
      <c r="F76" s="70"/>
      <c r="G76" s="70"/>
      <c r="H76" s="70"/>
      <c r="I76" s="70"/>
      <c r="J76" s="70"/>
      <c r="K76" s="70"/>
      <c r="L76" s="70"/>
      <c r="M76" s="58"/>
      <c r="N76" s="59"/>
      <c r="O76" s="73"/>
    </row>
    <row r="77" spans="1:15" s="8" customFormat="1" x14ac:dyDescent="0.3">
      <c r="A77" s="52">
        <v>10045</v>
      </c>
      <c r="B77" s="53" t="s">
        <v>21</v>
      </c>
      <c r="C77" s="54" t="s">
        <v>752</v>
      </c>
      <c r="D77" s="55" t="s">
        <v>55</v>
      </c>
      <c r="E77" s="63"/>
      <c r="F77" s="57"/>
      <c r="G77" s="57"/>
      <c r="H77" s="57"/>
      <c r="I77" s="57"/>
      <c r="J77" s="57"/>
      <c r="K77" s="57"/>
      <c r="L77" s="57"/>
      <c r="M77" s="66"/>
      <c r="N77" s="67"/>
      <c r="O77" s="67"/>
    </row>
    <row r="78" spans="1:15" s="8" customFormat="1" x14ac:dyDescent="0.3">
      <c r="A78" s="52">
        <v>10060</v>
      </c>
      <c r="B78" s="53" t="s">
        <v>21</v>
      </c>
      <c r="C78" s="54" t="s">
        <v>764</v>
      </c>
      <c r="D78" s="55" t="s">
        <v>74</v>
      </c>
      <c r="E78" s="63"/>
      <c r="F78" s="57"/>
      <c r="G78" s="57"/>
      <c r="H78" s="57"/>
      <c r="I78" s="57"/>
      <c r="J78" s="57"/>
      <c r="K78" s="57"/>
      <c r="L78" s="57"/>
      <c r="M78" s="66"/>
      <c r="N78" s="67"/>
      <c r="O78" s="67"/>
    </row>
    <row r="79" spans="1:15" s="8" customFormat="1" ht="57.6" collapsed="1" x14ac:dyDescent="0.3">
      <c r="A79" s="52">
        <v>10061</v>
      </c>
      <c r="B79" s="53" t="s">
        <v>21</v>
      </c>
      <c r="C79" s="72" t="s">
        <v>765</v>
      </c>
      <c r="D79" s="60" t="s">
        <v>766</v>
      </c>
      <c r="E79" s="63" t="s">
        <v>36</v>
      </c>
      <c r="F79" s="57"/>
      <c r="G79" s="57"/>
      <c r="H79" s="57"/>
      <c r="I79" s="57"/>
      <c r="J79" s="57"/>
      <c r="K79" s="57"/>
      <c r="L79" s="57">
        <f>SUM(J80:J83)</f>
        <v>156.80199999999999</v>
      </c>
      <c r="M79" s="58">
        <v>156.80199999999999</v>
      </c>
      <c r="N79" s="59"/>
      <c r="O79" s="73">
        <f>+ROUND(M79*N79,2)</f>
        <v>0</v>
      </c>
    </row>
    <row r="80" spans="1:15" s="8" customFormat="1" x14ac:dyDescent="0.3">
      <c r="A80" s="52">
        <v>10062</v>
      </c>
      <c r="B80" s="53"/>
      <c r="C80" s="72"/>
      <c r="D80" s="76" t="s">
        <v>767</v>
      </c>
      <c r="E80" s="63"/>
      <c r="F80" s="57">
        <v>1</v>
      </c>
      <c r="G80" s="57">
        <v>64.090999999999994</v>
      </c>
      <c r="H80" s="57"/>
      <c r="I80" s="57"/>
      <c r="J80" s="57">
        <f>PRODUCT(F80:I80)</f>
        <v>64.090999999999994</v>
      </c>
      <c r="K80" s="57"/>
      <c r="L80" s="57"/>
      <c r="M80" s="58"/>
      <c r="N80" s="59"/>
      <c r="O80" s="73"/>
    </row>
    <row r="81" spans="1:15" s="8" customFormat="1" x14ac:dyDescent="0.3">
      <c r="A81" s="52">
        <v>10063</v>
      </c>
      <c r="B81" s="53"/>
      <c r="C81" s="72"/>
      <c r="D81" s="76" t="s">
        <v>751</v>
      </c>
      <c r="E81" s="63"/>
      <c r="F81" s="57">
        <v>1</v>
      </c>
      <c r="G81" s="57">
        <v>42.835999999999999</v>
      </c>
      <c r="H81" s="57"/>
      <c r="I81" s="57"/>
      <c r="J81" s="57">
        <f t="shared" ref="J81:J83" si="6">PRODUCT(F81:I81)</f>
        <v>42.835999999999999</v>
      </c>
      <c r="K81" s="57"/>
      <c r="L81" s="57"/>
      <c r="M81" s="58"/>
      <c r="N81" s="59"/>
      <c r="O81" s="73"/>
    </row>
    <row r="82" spans="1:15" s="8" customFormat="1" x14ac:dyDescent="0.3">
      <c r="A82" s="52">
        <v>10064</v>
      </c>
      <c r="B82" s="53"/>
      <c r="C82" s="72"/>
      <c r="D82" s="76" t="s">
        <v>748</v>
      </c>
      <c r="E82" s="63"/>
      <c r="F82" s="57">
        <v>1</v>
      </c>
      <c r="G82" s="57">
        <v>33.981000000000002</v>
      </c>
      <c r="H82" s="57"/>
      <c r="I82" s="57"/>
      <c r="J82" s="57">
        <f t="shared" si="6"/>
        <v>33.981000000000002</v>
      </c>
      <c r="K82" s="57"/>
      <c r="L82" s="57"/>
      <c r="M82" s="58"/>
      <c r="N82" s="59"/>
      <c r="O82" s="73"/>
    </row>
    <row r="83" spans="1:15" s="8" customFormat="1" x14ac:dyDescent="0.3">
      <c r="A83" s="52">
        <v>10065</v>
      </c>
      <c r="B83" s="53"/>
      <c r="C83" s="72"/>
      <c r="D83" s="76" t="s">
        <v>768</v>
      </c>
      <c r="E83" s="63"/>
      <c r="F83" s="57">
        <v>1</v>
      </c>
      <c r="G83" s="57">
        <v>15.894</v>
      </c>
      <c r="H83" s="57"/>
      <c r="I83" s="57"/>
      <c r="J83" s="57">
        <f t="shared" si="6"/>
        <v>15.894</v>
      </c>
      <c r="K83" s="57"/>
      <c r="L83" s="57"/>
      <c r="M83" s="58"/>
      <c r="N83" s="59"/>
      <c r="O83" s="73"/>
    </row>
    <row r="84" spans="1:15" s="8" customFormat="1" x14ac:dyDescent="0.3">
      <c r="A84" s="52">
        <v>10069</v>
      </c>
      <c r="B84" s="53" t="s">
        <v>21</v>
      </c>
      <c r="C84" s="54" t="s">
        <v>772</v>
      </c>
      <c r="D84" s="68" t="s">
        <v>773</v>
      </c>
      <c r="E84" s="69"/>
      <c r="F84" s="85"/>
      <c r="G84" s="70"/>
      <c r="H84" s="70"/>
      <c r="I84" s="70"/>
      <c r="J84" s="70"/>
      <c r="K84" s="70"/>
      <c r="L84" s="70"/>
      <c r="M84" s="66"/>
      <c r="N84" s="67"/>
      <c r="O84" s="67"/>
    </row>
    <row r="85" spans="1:15" s="8" customFormat="1" x14ac:dyDescent="0.3">
      <c r="A85" s="52">
        <v>10131</v>
      </c>
      <c r="B85" s="53" t="s">
        <v>21</v>
      </c>
      <c r="C85" s="54" t="s">
        <v>817</v>
      </c>
      <c r="D85" s="55" t="s">
        <v>55</v>
      </c>
      <c r="E85" s="56"/>
      <c r="F85" s="57"/>
      <c r="G85" s="57"/>
      <c r="H85" s="57"/>
      <c r="I85" s="57"/>
      <c r="J85" s="57"/>
      <c r="K85" s="57"/>
      <c r="L85" s="57"/>
      <c r="M85" s="58"/>
      <c r="N85" s="59"/>
      <c r="O85" s="59"/>
    </row>
    <row r="86" spans="1:15" s="8" customFormat="1" x14ac:dyDescent="0.3">
      <c r="A86" s="52">
        <v>10229</v>
      </c>
      <c r="B86" s="53" t="s">
        <v>21</v>
      </c>
      <c r="C86" s="54" t="s">
        <v>863</v>
      </c>
      <c r="D86" s="55" t="s">
        <v>74</v>
      </c>
      <c r="E86" s="63"/>
      <c r="F86" s="57"/>
      <c r="G86" s="57"/>
      <c r="H86" s="57"/>
      <c r="I86" s="57"/>
      <c r="J86" s="57"/>
      <c r="K86" s="57"/>
      <c r="L86" s="57"/>
      <c r="M86" s="58"/>
      <c r="N86" s="59"/>
      <c r="O86" s="73"/>
    </row>
    <row r="87" spans="1:15" s="8" customFormat="1" ht="158.4" x14ac:dyDescent="0.3">
      <c r="A87" s="52">
        <v>10230</v>
      </c>
      <c r="B87" s="53" t="s">
        <v>21</v>
      </c>
      <c r="C87" s="72" t="s">
        <v>864</v>
      </c>
      <c r="D87" s="75" t="s">
        <v>76</v>
      </c>
      <c r="E87" s="63" t="s">
        <v>36</v>
      </c>
      <c r="F87" s="57"/>
      <c r="G87" s="57"/>
      <c r="H87" s="57"/>
      <c r="I87" s="57"/>
      <c r="J87" s="57"/>
      <c r="K87" s="57"/>
      <c r="L87" s="57">
        <f>SUM(K88:K102)</f>
        <v>271.18700000000001</v>
      </c>
      <c r="M87" s="58">
        <v>271.262</v>
      </c>
      <c r="N87" s="59"/>
      <c r="O87" s="73">
        <f>+ROUND(M87*N87,2)</f>
        <v>0</v>
      </c>
    </row>
    <row r="88" spans="1:15" s="8" customFormat="1" x14ac:dyDescent="0.3">
      <c r="A88" s="52">
        <v>10231</v>
      </c>
      <c r="B88" s="53"/>
      <c r="C88" s="72"/>
      <c r="D88" s="76" t="s">
        <v>777</v>
      </c>
      <c r="E88" s="56"/>
      <c r="F88" s="57">
        <v>1</v>
      </c>
      <c r="G88" s="57">
        <v>71.816999999999993</v>
      </c>
      <c r="H88" s="57"/>
      <c r="I88" s="57"/>
      <c r="J88" s="57"/>
      <c r="K88" s="57">
        <f>PRODUCT(F88:I88)</f>
        <v>71.816999999999993</v>
      </c>
      <c r="L88" s="57"/>
      <c r="M88" s="58"/>
      <c r="N88" s="59"/>
      <c r="O88" s="73"/>
    </row>
    <row r="89" spans="1:15" s="8" customFormat="1" x14ac:dyDescent="0.3">
      <c r="A89" s="52">
        <v>10232</v>
      </c>
      <c r="B89" s="53"/>
      <c r="C89" s="72"/>
      <c r="D89" s="76" t="s">
        <v>778</v>
      </c>
      <c r="E89" s="56"/>
      <c r="F89" s="57">
        <v>1</v>
      </c>
      <c r="G89" s="57">
        <v>17.329999999999998</v>
      </c>
      <c r="H89" s="57"/>
      <c r="I89" s="57"/>
      <c r="J89" s="57"/>
      <c r="K89" s="57">
        <f t="shared" ref="K89:K102" si="7">PRODUCT(F89:I89)</f>
        <v>17.329999999999998</v>
      </c>
      <c r="L89" s="57"/>
      <c r="M89" s="58"/>
      <c r="N89" s="59"/>
      <c r="O89" s="73"/>
    </row>
    <row r="90" spans="1:15" s="8" customFormat="1" x14ac:dyDescent="0.3">
      <c r="A90" s="52">
        <v>10233</v>
      </c>
      <c r="B90" s="53"/>
      <c r="C90" s="72"/>
      <c r="D90" s="76" t="s">
        <v>779</v>
      </c>
      <c r="E90" s="56"/>
      <c r="F90" s="57">
        <v>1</v>
      </c>
      <c r="G90" s="57">
        <v>26.963999999999999</v>
      </c>
      <c r="H90" s="57"/>
      <c r="I90" s="57"/>
      <c r="J90" s="57"/>
      <c r="K90" s="57">
        <f t="shared" si="7"/>
        <v>26.963999999999999</v>
      </c>
      <c r="L90" s="57"/>
      <c r="M90" s="58"/>
      <c r="N90" s="59"/>
      <c r="O90" s="73"/>
    </row>
    <row r="91" spans="1:15" s="8" customFormat="1" x14ac:dyDescent="0.3">
      <c r="A91" s="52">
        <v>10234</v>
      </c>
      <c r="B91" s="53"/>
      <c r="C91" s="72"/>
      <c r="D91" s="76" t="s">
        <v>780</v>
      </c>
      <c r="E91" s="56"/>
      <c r="F91" s="57">
        <v>1</v>
      </c>
      <c r="G91" s="57">
        <v>4.1580000000000004</v>
      </c>
      <c r="H91" s="57"/>
      <c r="I91" s="57"/>
      <c r="J91" s="57"/>
      <c r="K91" s="57">
        <f t="shared" si="7"/>
        <v>4.1580000000000004</v>
      </c>
      <c r="L91" s="57"/>
      <c r="M91" s="58"/>
      <c r="N91" s="59"/>
      <c r="O91" s="73"/>
    </row>
    <row r="92" spans="1:15" s="8" customFormat="1" x14ac:dyDescent="0.3">
      <c r="A92" s="52">
        <v>10235</v>
      </c>
      <c r="B92" s="53"/>
      <c r="C92" s="72"/>
      <c r="D92" s="76" t="s">
        <v>781</v>
      </c>
      <c r="E92" s="56"/>
      <c r="F92" s="57">
        <v>1</v>
      </c>
      <c r="G92" s="57">
        <v>20.507000000000001</v>
      </c>
      <c r="H92" s="57"/>
      <c r="I92" s="57"/>
      <c r="J92" s="57"/>
      <c r="K92" s="57">
        <f t="shared" si="7"/>
        <v>20.507000000000001</v>
      </c>
      <c r="L92" s="57"/>
      <c r="M92" s="58"/>
      <c r="N92" s="59"/>
      <c r="O92" s="73"/>
    </row>
    <row r="93" spans="1:15" s="8" customFormat="1" x14ac:dyDescent="0.3">
      <c r="A93" s="52">
        <v>10236</v>
      </c>
      <c r="B93" s="53"/>
      <c r="C93" s="72"/>
      <c r="D93" s="76" t="s">
        <v>782</v>
      </c>
      <c r="E93" s="56"/>
      <c r="F93" s="57">
        <v>1</v>
      </c>
      <c r="G93" s="57">
        <v>19.431000000000001</v>
      </c>
      <c r="H93" s="57"/>
      <c r="I93" s="57"/>
      <c r="J93" s="57"/>
      <c r="K93" s="57">
        <f t="shared" si="7"/>
        <v>19.431000000000001</v>
      </c>
      <c r="L93" s="57"/>
      <c r="M93" s="58"/>
      <c r="N93" s="59"/>
      <c r="O93" s="73"/>
    </row>
    <row r="94" spans="1:15" s="8" customFormat="1" x14ac:dyDescent="0.3">
      <c r="A94" s="52">
        <v>10237</v>
      </c>
      <c r="B94" s="53"/>
      <c r="C94" s="72"/>
      <c r="D94" s="76" t="s">
        <v>783</v>
      </c>
      <c r="E94" s="56"/>
      <c r="F94" s="57">
        <v>1</v>
      </c>
      <c r="G94" s="57">
        <v>6.9720000000000004</v>
      </c>
      <c r="H94" s="57"/>
      <c r="I94" s="57"/>
      <c r="J94" s="57"/>
      <c r="K94" s="57">
        <f t="shared" si="7"/>
        <v>6.9720000000000004</v>
      </c>
      <c r="L94" s="57"/>
      <c r="M94" s="58"/>
      <c r="N94" s="59"/>
      <c r="O94" s="73"/>
    </row>
    <row r="95" spans="1:15" s="8" customFormat="1" x14ac:dyDescent="0.3">
      <c r="A95" s="52">
        <v>10238</v>
      </c>
      <c r="B95" s="53"/>
      <c r="C95" s="72"/>
      <c r="D95" s="76" t="s">
        <v>784</v>
      </c>
      <c r="E95" s="56"/>
      <c r="F95" s="57">
        <v>1</v>
      </c>
      <c r="G95" s="57">
        <v>1.4219999999999999</v>
      </c>
      <c r="H95" s="57"/>
      <c r="I95" s="57"/>
      <c r="J95" s="57"/>
      <c r="K95" s="57">
        <f t="shared" si="7"/>
        <v>1.4219999999999999</v>
      </c>
      <c r="L95" s="57"/>
      <c r="M95" s="58"/>
      <c r="N95" s="59"/>
      <c r="O95" s="73"/>
    </row>
    <row r="96" spans="1:15" s="8" customFormat="1" x14ac:dyDescent="0.3">
      <c r="A96" s="52">
        <v>10239</v>
      </c>
      <c r="B96" s="53"/>
      <c r="C96" s="72"/>
      <c r="D96" s="76" t="s">
        <v>785</v>
      </c>
      <c r="E96" s="56"/>
      <c r="F96" s="57">
        <v>1</v>
      </c>
      <c r="G96" s="57">
        <v>28.379000000000001</v>
      </c>
      <c r="H96" s="57"/>
      <c r="I96" s="57"/>
      <c r="J96" s="57"/>
      <c r="K96" s="57">
        <f t="shared" si="7"/>
        <v>28.379000000000001</v>
      </c>
      <c r="L96" s="57"/>
      <c r="M96" s="58"/>
      <c r="N96" s="59"/>
      <c r="O96" s="73"/>
    </row>
    <row r="97" spans="1:16" s="8" customFormat="1" x14ac:dyDescent="0.3">
      <c r="A97" s="52">
        <v>10240</v>
      </c>
      <c r="B97" s="53"/>
      <c r="C97" s="72"/>
      <c r="D97" s="76" t="s">
        <v>786</v>
      </c>
      <c r="E97" s="56"/>
      <c r="F97" s="57">
        <v>1</v>
      </c>
      <c r="G97" s="57">
        <v>7.1980000000000004</v>
      </c>
      <c r="H97" s="57"/>
      <c r="I97" s="57"/>
      <c r="J97" s="57"/>
      <c r="K97" s="57">
        <f t="shared" si="7"/>
        <v>7.1980000000000004</v>
      </c>
      <c r="L97" s="57"/>
      <c r="M97" s="58"/>
      <c r="N97" s="59"/>
      <c r="O97" s="73"/>
    </row>
    <row r="98" spans="1:16" s="8" customFormat="1" x14ac:dyDescent="0.3">
      <c r="A98" s="52">
        <v>10241</v>
      </c>
      <c r="B98" s="53"/>
      <c r="C98" s="72"/>
      <c r="D98" s="76" t="s">
        <v>853</v>
      </c>
      <c r="E98" s="56"/>
      <c r="F98" s="57">
        <v>1</v>
      </c>
      <c r="G98" s="57">
        <v>12.811999999999999</v>
      </c>
      <c r="H98" s="57"/>
      <c r="I98" s="57"/>
      <c r="J98" s="57"/>
      <c r="K98" s="57">
        <f t="shared" si="7"/>
        <v>12.811999999999999</v>
      </c>
      <c r="L98" s="57"/>
      <c r="M98" s="58"/>
      <c r="N98" s="59"/>
      <c r="O98" s="73"/>
    </row>
    <row r="99" spans="1:16" s="8" customFormat="1" x14ac:dyDescent="0.3">
      <c r="A99" s="52">
        <v>10242</v>
      </c>
      <c r="B99" s="53"/>
      <c r="C99" s="72"/>
      <c r="D99" s="76" t="s">
        <v>787</v>
      </c>
      <c r="E99" s="56"/>
      <c r="F99" s="57">
        <v>1</v>
      </c>
      <c r="G99" s="57">
        <v>12.773</v>
      </c>
      <c r="H99" s="57"/>
      <c r="I99" s="57"/>
      <c r="J99" s="57"/>
      <c r="K99" s="57">
        <f t="shared" si="7"/>
        <v>12.773</v>
      </c>
      <c r="L99" s="57"/>
      <c r="M99" s="58"/>
      <c r="N99" s="59"/>
      <c r="O99" s="73"/>
    </row>
    <row r="100" spans="1:16" s="8" customFormat="1" x14ac:dyDescent="0.3">
      <c r="A100" s="52">
        <v>10243</v>
      </c>
      <c r="B100" s="53"/>
      <c r="C100" s="72"/>
      <c r="D100" s="76" t="s">
        <v>788</v>
      </c>
      <c r="E100" s="56"/>
      <c r="F100" s="57">
        <v>1</v>
      </c>
      <c r="G100" s="57">
        <v>10.113</v>
      </c>
      <c r="H100" s="57"/>
      <c r="I100" s="57"/>
      <c r="J100" s="57"/>
      <c r="K100" s="57">
        <f t="shared" si="7"/>
        <v>10.113</v>
      </c>
      <c r="L100" s="57"/>
      <c r="M100" s="58"/>
      <c r="N100" s="59"/>
      <c r="O100" s="73"/>
    </row>
    <row r="101" spans="1:16" s="8" customFormat="1" collapsed="1" x14ac:dyDescent="0.3">
      <c r="A101" s="52">
        <v>10244</v>
      </c>
      <c r="B101" s="53"/>
      <c r="C101" s="72"/>
      <c r="D101" s="76" t="s">
        <v>789</v>
      </c>
      <c r="E101" s="56"/>
      <c r="F101" s="57">
        <v>1</v>
      </c>
      <c r="G101" s="57">
        <v>8.6709999999999994</v>
      </c>
      <c r="H101" s="57"/>
      <c r="I101" s="57"/>
      <c r="J101" s="57"/>
      <c r="K101" s="57">
        <f t="shared" si="7"/>
        <v>8.6709999999999994</v>
      </c>
      <c r="L101" s="57"/>
      <c r="M101" s="58"/>
      <c r="N101" s="59"/>
      <c r="O101" s="73"/>
    </row>
    <row r="102" spans="1:16" s="8" customFormat="1" x14ac:dyDescent="0.3">
      <c r="A102" s="52">
        <v>10245</v>
      </c>
      <c r="B102" s="53"/>
      <c r="C102" s="72"/>
      <c r="D102" s="76" t="s">
        <v>790</v>
      </c>
      <c r="E102" s="56"/>
      <c r="F102" s="57">
        <v>1</v>
      </c>
      <c r="G102" s="57">
        <v>22.64</v>
      </c>
      <c r="H102" s="57"/>
      <c r="I102" s="57"/>
      <c r="J102" s="57"/>
      <c r="K102" s="57">
        <f t="shared" si="7"/>
        <v>22.64</v>
      </c>
      <c r="L102" s="57"/>
      <c r="M102" s="58"/>
      <c r="N102" s="59"/>
      <c r="O102" s="73"/>
    </row>
    <row r="103" spans="1:16" s="8" customFormat="1" x14ac:dyDescent="0.3">
      <c r="A103" s="52">
        <v>10386</v>
      </c>
      <c r="B103" s="53" t="s">
        <v>21</v>
      </c>
      <c r="C103" s="61" t="s">
        <v>971</v>
      </c>
      <c r="D103" s="62" t="s">
        <v>972</v>
      </c>
      <c r="E103" s="63"/>
      <c r="F103" s="86"/>
      <c r="G103" s="64"/>
      <c r="H103" s="64"/>
      <c r="I103" s="64"/>
      <c r="J103" s="64"/>
      <c r="K103" s="65">
        <f>SUM(O103:O125)</f>
        <v>0</v>
      </c>
      <c r="L103" s="64"/>
      <c r="M103" s="66"/>
      <c r="N103" s="67"/>
      <c r="O103" s="67"/>
      <c r="P103" s="112"/>
    </row>
    <row r="104" spans="1:16" s="8" customFormat="1" x14ac:dyDescent="0.3">
      <c r="A104" s="52">
        <v>10387</v>
      </c>
      <c r="B104" s="53" t="s">
        <v>21</v>
      </c>
      <c r="C104" s="54" t="s">
        <v>973</v>
      </c>
      <c r="D104" s="55" t="s">
        <v>974</v>
      </c>
      <c r="E104" s="56"/>
      <c r="F104" s="57"/>
      <c r="G104" s="57"/>
      <c r="H104" s="57"/>
      <c r="I104" s="57"/>
      <c r="J104" s="57"/>
      <c r="K104" s="57"/>
      <c r="L104" s="57"/>
      <c r="M104" s="58"/>
      <c r="N104" s="59"/>
      <c r="O104" s="59"/>
    </row>
    <row r="105" spans="1:16" s="8" customFormat="1" x14ac:dyDescent="0.3">
      <c r="A105" s="52">
        <v>10397</v>
      </c>
      <c r="B105" s="53" t="s">
        <v>21</v>
      </c>
      <c r="C105" s="54" t="s">
        <v>985</v>
      </c>
      <c r="D105" s="55" t="s">
        <v>55</v>
      </c>
      <c r="E105" s="56"/>
      <c r="F105" s="57"/>
      <c r="G105" s="57"/>
      <c r="H105" s="57"/>
      <c r="I105" s="57"/>
      <c r="J105" s="57"/>
      <c r="K105" s="57"/>
      <c r="L105" s="57"/>
      <c r="M105" s="58"/>
      <c r="N105" s="59"/>
      <c r="O105" s="59"/>
    </row>
    <row r="106" spans="1:16" s="8" customFormat="1" x14ac:dyDescent="0.3">
      <c r="A106" s="52">
        <v>10454</v>
      </c>
      <c r="B106" s="53" t="s">
        <v>21</v>
      </c>
      <c r="C106" s="54" t="s">
        <v>1019</v>
      </c>
      <c r="D106" s="55" t="s">
        <v>74</v>
      </c>
      <c r="E106" s="63"/>
      <c r="F106" s="57"/>
      <c r="G106" s="57"/>
      <c r="H106" s="57"/>
      <c r="I106" s="57"/>
      <c r="J106" s="57"/>
      <c r="K106" s="57"/>
      <c r="L106" s="57"/>
      <c r="M106" s="66"/>
      <c r="N106" s="67"/>
      <c r="O106" s="67"/>
    </row>
    <row r="107" spans="1:16" s="8" customFormat="1" ht="158.4" collapsed="1" x14ac:dyDescent="0.3">
      <c r="A107" s="52">
        <v>10455</v>
      </c>
      <c r="B107" s="53" t="s">
        <v>21</v>
      </c>
      <c r="C107" s="72" t="s">
        <v>1020</v>
      </c>
      <c r="D107" s="75" t="s">
        <v>76</v>
      </c>
      <c r="E107" s="63" t="s">
        <v>36</v>
      </c>
      <c r="F107" s="57"/>
      <c r="G107" s="57"/>
      <c r="H107" s="57"/>
      <c r="I107" s="57"/>
      <c r="J107" s="57"/>
      <c r="K107" s="57"/>
      <c r="L107" s="57">
        <f>SUM(J108:J109)</f>
        <v>206.04399999999998</v>
      </c>
      <c r="M107" s="58">
        <v>206.04399999999998</v>
      </c>
      <c r="N107" s="59"/>
      <c r="O107" s="73">
        <f>+ROUND(M107*N107,2)</f>
        <v>0</v>
      </c>
    </row>
    <row r="108" spans="1:16" s="8" customFormat="1" x14ac:dyDescent="0.3">
      <c r="A108" s="52">
        <v>10456</v>
      </c>
      <c r="B108" s="53"/>
      <c r="C108" s="72"/>
      <c r="D108" s="76" t="s">
        <v>1001</v>
      </c>
      <c r="E108" s="56"/>
      <c r="F108" s="57">
        <v>1</v>
      </c>
      <c r="G108" s="57">
        <v>97.763999999999996</v>
      </c>
      <c r="H108" s="57"/>
      <c r="I108" s="57"/>
      <c r="J108" s="57">
        <f t="shared" ref="J108:J109" si="8">PRODUCT(F108:I108)</f>
        <v>97.763999999999996</v>
      </c>
      <c r="K108" s="57"/>
      <c r="L108" s="57"/>
      <c r="M108" s="58"/>
      <c r="N108" s="59"/>
      <c r="O108" s="73"/>
    </row>
    <row r="109" spans="1:16" s="8" customFormat="1" x14ac:dyDescent="0.3">
      <c r="A109" s="52">
        <v>10457</v>
      </c>
      <c r="B109" s="53"/>
      <c r="C109" s="72"/>
      <c r="D109" s="76" t="s">
        <v>1007</v>
      </c>
      <c r="E109" s="56"/>
      <c r="F109" s="57">
        <v>1</v>
      </c>
      <c r="G109" s="57">
        <v>108.28</v>
      </c>
      <c r="H109" s="57"/>
      <c r="I109" s="57"/>
      <c r="J109" s="57">
        <f t="shared" si="8"/>
        <v>108.28</v>
      </c>
      <c r="K109" s="57"/>
      <c r="L109" s="57"/>
      <c r="M109" s="58"/>
      <c r="N109" s="59"/>
      <c r="O109" s="73"/>
    </row>
    <row r="110" spans="1:16" s="8" customFormat="1" x14ac:dyDescent="0.3">
      <c r="A110" s="52">
        <v>10506</v>
      </c>
      <c r="B110" s="53" t="s">
        <v>21</v>
      </c>
      <c r="C110" s="90" t="s">
        <v>1065</v>
      </c>
      <c r="D110" s="55" t="s">
        <v>1066</v>
      </c>
      <c r="E110" s="56"/>
      <c r="F110" s="64"/>
      <c r="G110" s="64"/>
      <c r="H110" s="64"/>
      <c r="I110" s="64"/>
      <c r="J110" s="64"/>
      <c r="K110" s="65">
        <f>SUM(O110:O235)</f>
        <v>0</v>
      </c>
      <c r="L110" s="64"/>
      <c r="M110" s="58"/>
      <c r="N110" s="59"/>
      <c r="O110" s="59"/>
    </row>
    <row r="111" spans="1:16" s="8" customFormat="1" x14ac:dyDescent="0.3">
      <c r="A111" s="52">
        <v>10507</v>
      </c>
      <c r="B111" s="53" t="s">
        <v>21</v>
      </c>
      <c r="C111" s="54" t="s">
        <v>1067</v>
      </c>
      <c r="D111" s="55" t="s">
        <v>1068</v>
      </c>
      <c r="E111" s="91"/>
      <c r="F111" s="92"/>
      <c r="G111" s="70"/>
      <c r="H111" s="70"/>
      <c r="I111" s="70"/>
      <c r="J111" s="70"/>
      <c r="K111" s="70"/>
      <c r="L111" s="70"/>
      <c r="M111" s="58"/>
      <c r="N111" s="59"/>
      <c r="O111" s="59"/>
    </row>
    <row r="112" spans="1:16" s="8" customFormat="1" x14ac:dyDescent="0.3">
      <c r="A112" s="52">
        <v>10508</v>
      </c>
      <c r="B112" s="53" t="s">
        <v>21</v>
      </c>
      <c r="C112" s="54" t="s">
        <v>1069</v>
      </c>
      <c r="D112" s="55" t="s">
        <v>1070</v>
      </c>
      <c r="E112" s="93"/>
      <c r="F112" s="94"/>
      <c r="G112" s="95"/>
      <c r="H112" s="95"/>
      <c r="I112" s="95"/>
      <c r="J112" s="95"/>
      <c r="K112" s="95"/>
      <c r="L112" s="95"/>
      <c r="M112" s="58"/>
      <c r="N112" s="59"/>
      <c r="O112" s="59"/>
    </row>
    <row r="113" spans="1:16" s="8" customFormat="1" x14ac:dyDescent="0.3">
      <c r="A113" s="52">
        <v>10518</v>
      </c>
      <c r="B113" s="53" t="s">
        <v>21</v>
      </c>
      <c r="C113" s="54" t="s">
        <v>1081</v>
      </c>
      <c r="D113" s="55" t="s">
        <v>55</v>
      </c>
      <c r="E113" s="63"/>
      <c r="F113" s="57"/>
      <c r="G113" s="57"/>
      <c r="H113" s="57"/>
      <c r="I113" s="57"/>
      <c r="J113" s="57"/>
      <c r="K113" s="57"/>
      <c r="L113" s="57"/>
      <c r="M113" s="66"/>
      <c r="N113" s="67"/>
      <c r="O113" s="67"/>
    </row>
    <row r="114" spans="1:16" s="8" customFormat="1" x14ac:dyDescent="0.3">
      <c r="A114" s="52">
        <v>10524</v>
      </c>
      <c r="B114" s="53" t="s">
        <v>21</v>
      </c>
      <c r="C114" s="54" t="s">
        <v>1089</v>
      </c>
      <c r="D114" s="55" t="s">
        <v>74</v>
      </c>
      <c r="E114" s="63"/>
      <c r="F114" s="57"/>
      <c r="G114" s="57"/>
      <c r="H114" s="57"/>
      <c r="I114" s="57"/>
      <c r="J114" s="57"/>
      <c r="K114" s="57"/>
      <c r="L114" s="57"/>
      <c r="M114" s="66"/>
      <c r="N114" s="67"/>
      <c r="O114" s="67"/>
    </row>
    <row r="115" spans="1:16" s="8" customFormat="1" ht="158.4" x14ac:dyDescent="0.3">
      <c r="A115" s="52">
        <v>10525</v>
      </c>
      <c r="B115" s="53" t="s">
        <v>21</v>
      </c>
      <c r="C115" s="72" t="s">
        <v>1090</v>
      </c>
      <c r="D115" s="75" t="s">
        <v>76</v>
      </c>
      <c r="E115" s="63" t="s">
        <v>36</v>
      </c>
      <c r="F115" s="57"/>
      <c r="G115" s="57"/>
      <c r="H115" s="57"/>
      <c r="I115" s="57"/>
      <c r="J115" s="57"/>
      <c r="K115" s="57">
        <f>SUM(J116:J118)</f>
        <v>14.827499999999999</v>
      </c>
      <c r="L115" s="57">
        <f>K115</f>
        <v>14.827499999999999</v>
      </c>
      <c r="M115" s="58">
        <v>14.827999999999999</v>
      </c>
      <c r="N115" s="59"/>
      <c r="O115" s="73">
        <f>+ROUND(M115*N115,2)</f>
        <v>0</v>
      </c>
    </row>
    <row r="116" spans="1:16" s="8" customFormat="1" x14ac:dyDescent="0.3">
      <c r="A116" s="52">
        <v>10526</v>
      </c>
      <c r="B116" s="53"/>
      <c r="C116" s="72"/>
      <c r="D116" s="76" t="s">
        <v>394</v>
      </c>
      <c r="E116" s="63"/>
      <c r="F116" s="57">
        <v>1</v>
      </c>
      <c r="G116" s="57">
        <v>1.45</v>
      </c>
      <c r="H116" s="57">
        <v>1.45</v>
      </c>
      <c r="I116" s="57"/>
      <c r="J116" s="57">
        <f>PRODUCT(F116:I116)</f>
        <v>2.1025</v>
      </c>
      <c r="K116" s="57"/>
      <c r="L116" s="57"/>
      <c r="M116" s="58"/>
      <c r="N116" s="59"/>
      <c r="O116" s="73"/>
    </row>
    <row r="117" spans="1:16" s="8" customFormat="1" collapsed="1" x14ac:dyDescent="0.3">
      <c r="A117" s="52">
        <v>10527</v>
      </c>
      <c r="B117" s="53"/>
      <c r="C117" s="72"/>
      <c r="D117" s="76" t="s">
        <v>394</v>
      </c>
      <c r="E117" s="63"/>
      <c r="F117" s="57">
        <v>1</v>
      </c>
      <c r="G117" s="57">
        <v>1.75</v>
      </c>
      <c r="H117" s="57">
        <v>2.2999999999999998</v>
      </c>
      <c r="I117" s="57"/>
      <c r="J117" s="57">
        <f>PRODUCT(F117:I117)</f>
        <v>4.0249999999999995</v>
      </c>
      <c r="K117" s="57"/>
      <c r="L117" s="57"/>
      <c r="M117" s="58"/>
      <c r="N117" s="59"/>
      <c r="O117" s="73"/>
    </row>
    <row r="118" spans="1:16" s="8" customFormat="1" ht="14.25" customHeight="1" x14ac:dyDescent="0.3">
      <c r="A118" s="52">
        <v>10528</v>
      </c>
      <c r="B118" s="53"/>
      <c r="C118" s="72"/>
      <c r="D118" s="76" t="s">
        <v>1091</v>
      </c>
      <c r="E118" s="56"/>
      <c r="F118" s="57">
        <f>10+10</f>
        <v>20</v>
      </c>
      <c r="G118" s="57">
        <v>1.45</v>
      </c>
      <c r="H118" s="57">
        <v>0.3</v>
      </c>
      <c r="I118" s="57"/>
      <c r="J118" s="57">
        <f>PRODUCT(F118:I118)</f>
        <v>8.6999999999999993</v>
      </c>
      <c r="K118" s="57"/>
      <c r="L118" s="57"/>
      <c r="M118" s="58"/>
      <c r="N118" s="59"/>
      <c r="O118" s="73"/>
    </row>
    <row r="119" spans="1:16" s="8" customFormat="1" x14ac:dyDescent="0.3">
      <c r="A119" s="52">
        <v>10536</v>
      </c>
      <c r="B119" s="53" t="s">
        <v>21</v>
      </c>
      <c r="C119" s="54" t="s">
        <v>1097</v>
      </c>
      <c r="D119" s="55" t="s">
        <v>974</v>
      </c>
      <c r="E119" s="96"/>
      <c r="F119" s="94"/>
      <c r="G119" s="95"/>
      <c r="H119" s="95"/>
      <c r="I119" s="95"/>
      <c r="J119" s="95"/>
      <c r="K119" s="95"/>
      <c r="L119" s="95"/>
      <c r="M119" s="58"/>
      <c r="N119" s="59"/>
      <c r="O119" s="59"/>
      <c r="P119" s="111"/>
    </row>
    <row r="120" spans="1:16" s="8" customFormat="1" x14ac:dyDescent="0.3">
      <c r="A120" s="52">
        <v>10561</v>
      </c>
      <c r="B120" s="53" t="s">
        <v>21</v>
      </c>
      <c r="C120" s="54" t="s">
        <v>1124</v>
      </c>
      <c r="D120" s="55" t="s">
        <v>55</v>
      </c>
      <c r="E120" s="63"/>
      <c r="F120" s="57"/>
      <c r="G120" s="57"/>
      <c r="H120" s="57"/>
      <c r="I120" s="57"/>
      <c r="J120" s="57"/>
      <c r="K120" s="57"/>
      <c r="L120" s="57"/>
      <c r="M120" s="66"/>
      <c r="N120" s="67"/>
      <c r="O120" s="67"/>
    </row>
    <row r="121" spans="1:16" s="8" customFormat="1" x14ac:dyDescent="0.3">
      <c r="A121" s="52">
        <v>10626</v>
      </c>
      <c r="B121" s="53" t="s">
        <v>21</v>
      </c>
      <c r="C121" s="54" t="s">
        <v>1172</v>
      </c>
      <c r="D121" s="55" t="s">
        <v>74</v>
      </c>
      <c r="E121" s="63"/>
      <c r="F121" s="57"/>
      <c r="G121" s="57"/>
      <c r="H121" s="57"/>
      <c r="I121" s="57"/>
      <c r="J121" s="57"/>
      <c r="K121" s="57"/>
      <c r="L121" s="57"/>
      <c r="M121" s="66"/>
      <c r="N121" s="67"/>
      <c r="O121" s="67"/>
    </row>
    <row r="122" spans="1:16" s="8" customFormat="1" ht="172.8" x14ac:dyDescent="0.3">
      <c r="A122" s="52">
        <v>10632</v>
      </c>
      <c r="B122" s="53"/>
      <c r="C122" s="72"/>
      <c r="D122" s="75" t="s">
        <v>1175</v>
      </c>
      <c r="E122" s="63" t="s">
        <v>36</v>
      </c>
      <c r="F122" s="57"/>
      <c r="G122" s="57"/>
      <c r="H122" s="57"/>
      <c r="I122" s="57"/>
      <c r="J122" s="57"/>
      <c r="K122" s="57"/>
      <c r="L122" s="57">
        <f>SUM(K123:K125)</f>
        <v>78.94</v>
      </c>
      <c r="M122" s="58">
        <v>78.94</v>
      </c>
      <c r="N122" s="59"/>
      <c r="O122" s="73">
        <f t="shared" ref="O122" si="9">+ROUND(M122*N122,2)</f>
        <v>0</v>
      </c>
    </row>
    <row r="123" spans="1:16" s="8" customFormat="1" x14ac:dyDescent="0.3">
      <c r="A123" s="52">
        <v>10633</v>
      </c>
      <c r="B123" s="53"/>
      <c r="C123" s="72"/>
      <c r="D123" s="76" t="s">
        <v>1168</v>
      </c>
      <c r="E123" s="63"/>
      <c r="F123" s="57">
        <v>1</v>
      </c>
      <c r="G123" s="57">
        <v>43.448</v>
      </c>
      <c r="H123" s="57"/>
      <c r="I123" s="57"/>
      <c r="J123" s="57"/>
      <c r="K123" s="57">
        <f t="shared" ref="K123:K125" si="10">PRODUCT(F123:I123)</f>
        <v>43.448</v>
      </c>
      <c r="L123" s="57"/>
      <c r="M123" s="58"/>
      <c r="N123" s="59"/>
      <c r="O123" s="73"/>
    </row>
    <row r="124" spans="1:16" s="8" customFormat="1" x14ac:dyDescent="0.3">
      <c r="A124" s="52">
        <v>10634</v>
      </c>
      <c r="B124" s="53"/>
      <c r="C124" s="72"/>
      <c r="D124" s="76" t="s">
        <v>1138</v>
      </c>
      <c r="E124" s="63"/>
      <c r="F124" s="57">
        <v>1</v>
      </c>
      <c r="G124" s="57">
        <v>17.745999999999999</v>
      </c>
      <c r="H124" s="57"/>
      <c r="I124" s="57"/>
      <c r="J124" s="57"/>
      <c r="K124" s="57">
        <f t="shared" si="10"/>
        <v>17.745999999999999</v>
      </c>
      <c r="L124" s="57"/>
      <c r="M124" s="58"/>
      <c r="N124" s="59"/>
      <c r="O124" s="73"/>
    </row>
    <row r="125" spans="1:16" s="8" customFormat="1" x14ac:dyDescent="0.3">
      <c r="A125" s="52">
        <v>10635</v>
      </c>
      <c r="B125" s="53"/>
      <c r="C125" s="72"/>
      <c r="D125" s="76" t="s">
        <v>1156</v>
      </c>
      <c r="E125" s="63"/>
      <c r="F125" s="57">
        <v>1</v>
      </c>
      <c r="G125" s="57">
        <v>17.745999999999999</v>
      </c>
      <c r="H125" s="57"/>
      <c r="I125" s="57"/>
      <c r="J125" s="57"/>
      <c r="K125" s="57">
        <f t="shared" si="10"/>
        <v>17.745999999999999</v>
      </c>
      <c r="L125" s="57"/>
      <c r="M125" s="58"/>
      <c r="N125" s="59"/>
      <c r="O125" s="73"/>
    </row>
    <row r="126" spans="1:16" s="8" customFormat="1" ht="158.4" x14ac:dyDescent="0.3">
      <c r="A126" s="52">
        <v>10639</v>
      </c>
      <c r="B126" s="53" t="s">
        <v>21</v>
      </c>
      <c r="C126" s="72" t="s">
        <v>1176</v>
      </c>
      <c r="D126" s="75" t="s">
        <v>76</v>
      </c>
      <c r="E126" s="63" t="s">
        <v>36</v>
      </c>
      <c r="F126" s="57"/>
      <c r="G126" s="57"/>
      <c r="H126" s="57"/>
      <c r="I126" s="57"/>
      <c r="J126" s="57"/>
      <c r="K126" s="57"/>
      <c r="L126" s="57">
        <f>SUM(K127:K130)</f>
        <v>14.984999999999999</v>
      </c>
      <c r="M126" s="58">
        <v>14.984999999999999</v>
      </c>
      <c r="N126" s="59"/>
      <c r="O126" s="73">
        <f>+ROUND(M126*N126,2)</f>
        <v>0</v>
      </c>
    </row>
    <row r="127" spans="1:16" s="8" customFormat="1" x14ac:dyDescent="0.3">
      <c r="A127" s="52">
        <v>10640</v>
      </c>
      <c r="B127" s="53"/>
      <c r="C127" s="72"/>
      <c r="D127" s="76" t="s">
        <v>1128</v>
      </c>
      <c r="E127" s="56"/>
      <c r="F127" s="57">
        <v>1</v>
      </c>
      <c r="G127" s="57">
        <f>4.429+0.733</f>
        <v>5.1619999999999999</v>
      </c>
      <c r="H127" s="57"/>
      <c r="I127" s="57"/>
      <c r="J127" s="57"/>
      <c r="K127" s="57">
        <f>PRODUCT(F127:I127)</f>
        <v>5.1619999999999999</v>
      </c>
      <c r="L127" s="57"/>
      <c r="M127" s="58"/>
      <c r="N127" s="59"/>
      <c r="O127" s="73"/>
    </row>
    <row r="128" spans="1:16" s="8" customFormat="1" x14ac:dyDescent="0.3">
      <c r="A128" s="52">
        <v>10641</v>
      </c>
      <c r="B128" s="53"/>
      <c r="C128" s="72"/>
      <c r="D128" s="76" t="s">
        <v>1159</v>
      </c>
      <c r="E128" s="63"/>
      <c r="F128" s="57">
        <v>2</v>
      </c>
      <c r="G128" s="57">
        <v>2.0379999999999998</v>
      </c>
      <c r="H128" s="57"/>
      <c r="I128" s="57"/>
      <c r="J128" s="57"/>
      <c r="K128" s="57">
        <f t="shared" ref="K128:K130" si="11">PRODUCT(F128:I128)</f>
        <v>4.0759999999999996</v>
      </c>
      <c r="L128" s="57"/>
      <c r="M128" s="58"/>
      <c r="N128" s="59"/>
      <c r="O128" s="73"/>
    </row>
    <row r="129" spans="1:16" s="8" customFormat="1" x14ac:dyDescent="0.3">
      <c r="A129" s="52">
        <v>10642</v>
      </c>
      <c r="B129" s="53"/>
      <c r="C129" s="72"/>
      <c r="D129" s="76" t="s">
        <v>1131</v>
      </c>
      <c r="E129" s="63"/>
      <c r="F129" s="57">
        <v>1</v>
      </c>
      <c r="G129" s="57">
        <v>1.857</v>
      </c>
      <c r="H129" s="57"/>
      <c r="I129" s="57"/>
      <c r="J129" s="57"/>
      <c r="K129" s="57">
        <f t="shared" si="11"/>
        <v>1.857</v>
      </c>
      <c r="L129" s="57"/>
      <c r="M129" s="58"/>
      <c r="N129" s="59"/>
      <c r="O129" s="73"/>
    </row>
    <row r="130" spans="1:16" s="8" customFormat="1" x14ac:dyDescent="0.3">
      <c r="A130" s="52">
        <v>10643</v>
      </c>
      <c r="B130" s="53"/>
      <c r="C130" s="72"/>
      <c r="D130" s="76" t="s">
        <v>1160</v>
      </c>
      <c r="E130" s="63"/>
      <c r="F130" s="57">
        <v>1</v>
      </c>
      <c r="G130" s="57">
        <v>3.89</v>
      </c>
      <c r="H130" s="57"/>
      <c r="I130" s="57"/>
      <c r="J130" s="57"/>
      <c r="K130" s="57">
        <f t="shared" si="11"/>
        <v>3.89</v>
      </c>
      <c r="L130" s="57"/>
      <c r="M130" s="58"/>
      <c r="N130" s="59"/>
      <c r="O130" s="73"/>
    </row>
    <row r="131" spans="1:16" s="8" customFormat="1" x14ac:dyDescent="0.3">
      <c r="A131" s="52">
        <v>10695</v>
      </c>
      <c r="B131" s="53" t="s">
        <v>21</v>
      </c>
      <c r="C131" s="54" t="s">
        <v>1217</v>
      </c>
      <c r="D131" s="55" t="s">
        <v>1218</v>
      </c>
      <c r="E131" s="56"/>
      <c r="F131" s="70"/>
      <c r="G131" s="70"/>
      <c r="H131" s="70"/>
      <c r="I131" s="70"/>
      <c r="J131" s="70"/>
      <c r="K131" s="70"/>
      <c r="L131" s="70"/>
      <c r="M131" s="58"/>
      <c r="N131" s="59"/>
      <c r="O131" s="59"/>
    </row>
    <row r="132" spans="1:16" s="8" customFormat="1" x14ac:dyDescent="0.3">
      <c r="A132" s="52">
        <v>10704</v>
      </c>
      <c r="B132" s="53" t="s">
        <v>21</v>
      </c>
      <c r="C132" s="54" t="s">
        <v>1229</v>
      </c>
      <c r="D132" s="97" t="s">
        <v>55</v>
      </c>
      <c r="E132" s="93"/>
      <c r="F132" s="94"/>
      <c r="G132" s="95"/>
      <c r="H132" s="95"/>
      <c r="I132" s="95"/>
      <c r="J132" s="95"/>
      <c r="K132" s="95"/>
      <c r="L132" s="95"/>
      <c r="M132" s="58"/>
      <c r="N132" s="59"/>
      <c r="O132" s="59"/>
    </row>
    <row r="133" spans="1:16" s="8" customFormat="1" x14ac:dyDescent="0.3">
      <c r="A133" s="52">
        <v>10721</v>
      </c>
      <c r="B133" s="53" t="s">
        <v>21</v>
      </c>
      <c r="C133" s="54" t="s">
        <v>1247</v>
      </c>
      <c r="D133" s="55" t="s">
        <v>74</v>
      </c>
      <c r="E133" s="56"/>
      <c r="F133" s="57"/>
      <c r="G133" s="57"/>
      <c r="H133" s="57"/>
      <c r="I133" s="57"/>
      <c r="J133" s="57"/>
      <c r="K133" s="57"/>
      <c r="L133" s="57"/>
      <c r="M133" s="58"/>
      <c r="N133" s="59"/>
      <c r="O133" s="73"/>
    </row>
    <row r="134" spans="1:16" s="8" customFormat="1" ht="187.2" x14ac:dyDescent="0.3">
      <c r="A134" s="52">
        <v>10722</v>
      </c>
      <c r="B134" s="53" t="s">
        <v>21</v>
      </c>
      <c r="C134" s="72" t="s">
        <v>1248</v>
      </c>
      <c r="D134" s="75" t="s">
        <v>1249</v>
      </c>
      <c r="E134" s="63" t="s">
        <v>36</v>
      </c>
      <c r="F134" s="57">
        <v>1</v>
      </c>
      <c r="G134" s="57">
        <v>442.60199999999998</v>
      </c>
      <c r="H134" s="57"/>
      <c r="I134" s="57"/>
      <c r="J134" s="57">
        <f t="shared" ref="J134" si="12">PRODUCT(F134:I134)</f>
        <v>442.60199999999998</v>
      </c>
      <c r="K134" s="57"/>
      <c r="L134" s="57">
        <f>+J134</f>
        <v>442.60199999999998</v>
      </c>
      <c r="M134" s="58">
        <v>442.60199999999998</v>
      </c>
      <c r="N134" s="59"/>
      <c r="O134" s="73">
        <f>+ROUND(M134*N134,2)</f>
        <v>0</v>
      </c>
    </row>
    <row r="135" spans="1:16" s="8" customFormat="1" x14ac:dyDescent="0.3">
      <c r="A135" s="52">
        <v>10751</v>
      </c>
      <c r="B135" s="53" t="s">
        <v>21</v>
      </c>
      <c r="C135" s="90" t="s">
        <v>1276</v>
      </c>
      <c r="D135" s="55" t="s">
        <v>1277</v>
      </c>
      <c r="E135" s="56"/>
      <c r="F135" s="64"/>
      <c r="G135" s="64"/>
      <c r="H135" s="64"/>
      <c r="I135" s="64"/>
      <c r="J135" s="64"/>
      <c r="K135" s="65">
        <f>SUM(O135:O159)</f>
        <v>0</v>
      </c>
      <c r="L135" s="64"/>
      <c r="M135" s="58"/>
      <c r="N135" s="59"/>
      <c r="O135" s="59"/>
    </row>
    <row r="136" spans="1:16" s="8" customFormat="1" x14ac:dyDescent="0.3">
      <c r="A136" s="52">
        <v>10752</v>
      </c>
      <c r="B136" s="53" t="s">
        <v>21</v>
      </c>
      <c r="C136" s="54" t="s">
        <v>1278</v>
      </c>
      <c r="D136" s="97" t="s">
        <v>55</v>
      </c>
      <c r="E136" s="93"/>
      <c r="F136" s="94"/>
      <c r="G136" s="95"/>
      <c r="H136" s="95"/>
      <c r="I136" s="95"/>
      <c r="J136" s="95"/>
      <c r="K136" s="95"/>
      <c r="L136" s="95"/>
      <c r="M136" s="58"/>
      <c r="N136" s="59"/>
      <c r="O136" s="73"/>
    </row>
    <row r="137" spans="1:16" s="8" customFormat="1" x14ac:dyDescent="0.3">
      <c r="A137" s="52">
        <v>10780</v>
      </c>
      <c r="B137" s="53" t="s">
        <v>21</v>
      </c>
      <c r="C137" s="54" t="s">
        <v>1296</v>
      </c>
      <c r="D137" s="55" t="s">
        <v>74</v>
      </c>
      <c r="E137" s="56"/>
      <c r="F137" s="57"/>
      <c r="G137" s="57"/>
      <c r="H137" s="57"/>
      <c r="I137" s="57"/>
      <c r="J137" s="57"/>
      <c r="K137" s="57"/>
      <c r="L137" s="57"/>
      <c r="M137" s="58"/>
      <c r="N137" s="59"/>
      <c r="O137" s="73"/>
    </row>
    <row r="138" spans="1:16" s="8" customFormat="1" ht="213" customHeight="1" collapsed="1" x14ac:dyDescent="0.3">
      <c r="A138" s="52">
        <v>10785</v>
      </c>
      <c r="B138" s="53" t="s">
        <v>21</v>
      </c>
      <c r="C138" s="72" t="s">
        <v>1300</v>
      </c>
      <c r="D138" s="75" t="s">
        <v>1175</v>
      </c>
      <c r="E138" s="63" t="s">
        <v>36</v>
      </c>
      <c r="F138" s="57"/>
      <c r="G138" s="57"/>
      <c r="H138" s="57"/>
      <c r="I138" s="57"/>
      <c r="J138" s="57"/>
      <c r="K138" s="57"/>
      <c r="L138" s="57">
        <f>SUM(J139:J140)</f>
        <v>50.861764999999998</v>
      </c>
      <c r="M138" s="58">
        <v>50.861764999999998</v>
      </c>
      <c r="N138" s="59"/>
      <c r="O138" s="73">
        <f t="shared" ref="O138" si="13">+ROUND(M138*N138,2)</f>
        <v>0</v>
      </c>
    </row>
    <row r="139" spans="1:16" s="8" customFormat="1" x14ac:dyDescent="0.3">
      <c r="A139" s="52">
        <v>10786</v>
      </c>
      <c r="B139" s="53"/>
      <c r="C139" s="72"/>
      <c r="D139" s="76" t="s">
        <v>1301</v>
      </c>
      <c r="E139" s="56"/>
      <c r="F139" s="57">
        <v>1</v>
      </c>
      <c r="G139" s="57">
        <v>16.978999999999999</v>
      </c>
      <c r="H139" s="57"/>
      <c r="I139" s="57"/>
      <c r="J139" s="57">
        <f t="shared" ref="J139:J140" si="14">PRODUCT(F139:I139)</f>
        <v>16.978999999999999</v>
      </c>
      <c r="K139" s="57"/>
      <c r="L139" s="57"/>
      <c r="M139" s="58"/>
      <c r="N139" s="59"/>
      <c r="O139" s="73"/>
    </row>
    <row r="140" spans="1:16" s="8" customFormat="1" x14ac:dyDescent="0.3">
      <c r="A140" s="52">
        <v>10787</v>
      </c>
      <c r="B140" s="53"/>
      <c r="C140" s="72"/>
      <c r="D140" s="76" t="s">
        <v>1302</v>
      </c>
      <c r="E140" s="56"/>
      <c r="F140" s="57">
        <v>1</v>
      </c>
      <c r="G140" s="57">
        <v>230.495</v>
      </c>
      <c r="H140" s="57"/>
      <c r="I140" s="57">
        <v>0.14699999999999999</v>
      </c>
      <c r="J140" s="57">
        <f t="shared" si="14"/>
        <v>33.882764999999999</v>
      </c>
      <c r="K140" s="57"/>
      <c r="L140" s="57"/>
      <c r="M140" s="58"/>
      <c r="N140" s="59"/>
      <c r="O140" s="73"/>
    </row>
    <row r="141" spans="1:16" s="8" customFormat="1" x14ac:dyDescent="0.3">
      <c r="A141" s="52">
        <v>10803</v>
      </c>
      <c r="B141" s="53" t="s">
        <v>21</v>
      </c>
      <c r="C141" s="61" t="s">
        <v>1334</v>
      </c>
      <c r="D141" s="62" t="s">
        <v>1335</v>
      </c>
      <c r="E141" s="63"/>
      <c r="F141" s="86"/>
      <c r="G141" s="64"/>
      <c r="H141" s="64"/>
      <c r="I141" s="64"/>
      <c r="J141" s="64"/>
      <c r="K141" s="65">
        <f>SUM(O141:O261)</f>
        <v>0</v>
      </c>
      <c r="L141" s="64"/>
      <c r="M141" s="66"/>
      <c r="N141" s="67"/>
      <c r="O141" s="67"/>
      <c r="P141" s="112"/>
    </row>
    <row r="142" spans="1:16" s="8" customFormat="1" x14ac:dyDescent="0.3">
      <c r="A142" s="52">
        <v>10804</v>
      </c>
      <c r="B142" s="53" t="s">
        <v>21</v>
      </c>
      <c r="C142" s="54" t="s">
        <v>1336</v>
      </c>
      <c r="D142" s="55" t="s">
        <v>1337</v>
      </c>
      <c r="E142" s="96"/>
      <c r="F142" s="98"/>
      <c r="G142" s="57"/>
      <c r="H142" s="57"/>
      <c r="I142" s="57"/>
      <c r="J142" s="57"/>
      <c r="K142" s="57"/>
      <c r="L142" s="57"/>
      <c r="M142" s="58"/>
      <c r="N142" s="59"/>
      <c r="O142" s="59"/>
    </row>
    <row r="143" spans="1:16" s="8" customFormat="1" x14ac:dyDescent="0.3">
      <c r="A143" s="52">
        <v>10805</v>
      </c>
      <c r="B143" s="53" t="s">
        <v>21</v>
      </c>
      <c r="C143" s="54" t="s">
        <v>1338</v>
      </c>
      <c r="D143" s="55" t="s">
        <v>1070</v>
      </c>
      <c r="E143" s="96"/>
      <c r="F143" s="98"/>
      <c r="G143" s="57"/>
      <c r="H143" s="57"/>
      <c r="I143" s="57"/>
      <c r="J143" s="57"/>
      <c r="K143" s="57"/>
      <c r="L143" s="57"/>
      <c r="M143" s="58"/>
      <c r="N143" s="59"/>
      <c r="O143" s="59"/>
    </row>
    <row r="144" spans="1:16" s="8" customFormat="1" x14ac:dyDescent="0.3">
      <c r="A144" s="52">
        <v>10815</v>
      </c>
      <c r="B144" s="53"/>
      <c r="C144" s="54" t="s">
        <v>1342</v>
      </c>
      <c r="D144" s="55" t="s">
        <v>55</v>
      </c>
      <c r="E144" s="63"/>
      <c r="F144" s="57"/>
      <c r="G144" s="57"/>
      <c r="H144" s="57"/>
      <c r="I144" s="57"/>
      <c r="J144" s="57"/>
      <c r="K144" s="57"/>
      <c r="L144" s="57"/>
      <c r="M144" s="58"/>
      <c r="N144" s="59"/>
      <c r="O144" s="73"/>
    </row>
    <row r="145" spans="1:15" s="8" customFormat="1" x14ac:dyDescent="0.3">
      <c r="A145" s="52">
        <v>10821</v>
      </c>
      <c r="B145" s="53"/>
      <c r="C145" s="72"/>
      <c r="D145" s="55" t="s">
        <v>74</v>
      </c>
      <c r="E145" s="63"/>
      <c r="F145" s="57"/>
      <c r="G145" s="57"/>
      <c r="H145" s="57"/>
      <c r="I145" s="57"/>
      <c r="J145" s="57"/>
      <c r="K145" s="57"/>
      <c r="L145" s="57"/>
      <c r="M145" s="66"/>
      <c r="N145" s="67"/>
      <c r="O145" s="67"/>
    </row>
    <row r="146" spans="1:15" s="8" customFormat="1" ht="158.4" x14ac:dyDescent="0.3">
      <c r="A146" s="52">
        <v>10822</v>
      </c>
      <c r="B146" s="53"/>
      <c r="C146" s="72"/>
      <c r="D146" s="75" t="s">
        <v>76</v>
      </c>
      <c r="E146" s="63" t="s">
        <v>36</v>
      </c>
      <c r="F146" s="57"/>
      <c r="G146" s="57"/>
      <c r="H146" s="57"/>
      <c r="I146" s="57"/>
      <c r="J146" s="57"/>
      <c r="K146" s="57">
        <f>SUM(J147:J149)</f>
        <v>14.827499999999999</v>
      </c>
      <c r="L146" s="57">
        <f>K146</f>
        <v>14.827499999999999</v>
      </c>
      <c r="M146" s="58">
        <v>14.827999999999999</v>
      </c>
      <c r="N146" s="59"/>
      <c r="O146" s="73">
        <f>+ROUND(M146*N146,2)</f>
        <v>0</v>
      </c>
    </row>
    <row r="147" spans="1:15" s="8" customFormat="1" x14ac:dyDescent="0.3">
      <c r="A147" s="52">
        <v>10823</v>
      </c>
      <c r="B147" s="53"/>
      <c r="C147" s="72"/>
      <c r="D147" s="76" t="s">
        <v>394</v>
      </c>
      <c r="E147" s="63"/>
      <c r="F147" s="57">
        <v>1</v>
      </c>
      <c r="G147" s="57">
        <v>1.45</v>
      </c>
      <c r="H147" s="57">
        <v>1.45</v>
      </c>
      <c r="I147" s="57"/>
      <c r="J147" s="57">
        <f>PRODUCT(F147:I147)</f>
        <v>2.1025</v>
      </c>
      <c r="K147" s="57"/>
      <c r="L147" s="57"/>
      <c r="M147" s="58"/>
      <c r="N147" s="59"/>
      <c r="O147" s="73"/>
    </row>
    <row r="148" spans="1:15" s="8" customFormat="1" x14ac:dyDescent="0.3">
      <c r="A148" s="52">
        <v>10824</v>
      </c>
      <c r="B148" s="53"/>
      <c r="C148" s="72"/>
      <c r="D148" s="76" t="s">
        <v>394</v>
      </c>
      <c r="E148" s="63"/>
      <c r="F148" s="57">
        <v>1</v>
      </c>
      <c r="G148" s="57">
        <v>1.75</v>
      </c>
      <c r="H148" s="57">
        <v>2.2999999999999998</v>
      </c>
      <c r="I148" s="57"/>
      <c r="J148" s="57">
        <f>PRODUCT(F148:I148)</f>
        <v>4.0249999999999995</v>
      </c>
      <c r="K148" s="57"/>
      <c r="L148" s="57"/>
      <c r="M148" s="58"/>
      <c r="N148" s="59"/>
      <c r="O148" s="73"/>
    </row>
    <row r="149" spans="1:15" s="8" customFormat="1" x14ac:dyDescent="0.3">
      <c r="A149" s="52">
        <v>10825</v>
      </c>
      <c r="B149" s="53"/>
      <c r="C149" s="72"/>
      <c r="D149" s="76" t="s">
        <v>1091</v>
      </c>
      <c r="E149" s="56"/>
      <c r="F149" s="57">
        <f>10+10</f>
        <v>20</v>
      </c>
      <c r="G149" s="57">
        <v>1.45</v>
      </c>
      <c r="H149" s="57">
        <v>0.3</v>
      </c>
      <c r="I149" s="57"/>
      <c r="J149" s="57">
        <f>PRODUCT(F149:I149)</f>
        <v>8.6999999999999993</v>
      </c>
      <c r="K149" s="57"/>
      <c r="L149" s="57"/>
      <c r="M149" s="58"/>
      <c r="N149" s="59"/>
      <c r="O149" s="73"/>
    </row>
    <row r="150" spans="1:15" s="8" customFormat="1" x14ac:dyDescent="0.3">
      <c r="A150" s="52">
        <v>10833</v>
      </c>
      <c r="B150" s="53"/>
      <c r="C150" s="54" t="s">
        <v>1347</v>
      </c>
      <c r="D150" s="55" t="s">
        <v>974</v>
      </c>
      <c r="E150" s="63"/>
      <c r="F150" s="57"/>
      <c r="G150" s="57"/>
      <c r="H150" s="57"/>
      <c r="I150" s="57"/>
      <c r="J150" s="57"/>
      <c r="K150" s="57"/>
      <c r="L150" s="57"/>
      <c r="M150" s="58"/>
      <c r="N150" s="59"/>
      <c r="O150" s="73"/>
    </row>
    <row r="151" spans="1:15" s="8" customFormat="1" x14ac:dyDescent="0.3">
      <c r="A151" s="52">
        <v>10858</v>
      </c>
      <c r="B151" s="53"/>
      <c r="C151" s="54" t="s">
        <v>1355</v>
      </c>
      <c r="D151" s="55" t="s">
        <v>55</v>
      </c>
      <c r="E151" s="63"/>
      <c r="F151" s="57"/>
      <c r="G151" s="57"/>
      <c r="H151" s="57"/>
      <c r="I151" s="57"/>
      <c r="J151" s="57"/>
      <c r="K151" s="57"/>
      <c r="L151" s="57"/>
      <c r="M151" s="58"/>
      <c r="N151" s="59"/>
      <c r="O151" s="73"/>
    </row>
    <row r="152" spans="1:15" s="8" customFormat="1" x14ac:dyDescent="0.3">
      <c r="A152" s="52">
        <v>10923</v>
      </c>
      <c r="B152" s="53"/>
      <c r="C152" s="72"/>
      <c r="D152" s="55" t="s">
        <v>74</v>
      </c>
      <c r="E152" s="63"/>
      <c r="F152" s="57"/>
      <c r="G152" s="57"/>
      <c r="H152" s="57"/>
      <c r="I152" s="57"/>
      <c r="J152" s="57"/>
      <c r="K152" s="57"/>
      <c r="L152" s="57"/>
      <c r="M152" s="66"/>
      <c r="N152" s="67"/>
      <c r="O152" s="67"/>
    </row>
    <row r="153" spans="1:15" s="8" customFormat="1" ht="172.8" x14ac:dyDescent="0.3">
      <c r="A153" s="52">
        <v>10929</v>
      </c>
      <c r="B153" s="53"/>
      <c r="C153" s="54"/>
      <c r="D153" s="75" t="s">
        <v>1175</v>
      </c>
      <c r="E153" s="63" t="s">
        <v>36</v>
      </c>
      <c r="F153" s="57"/>
      <c r="G153" s="57"/>
      <c r="H153" s="57"/>
      <c r="I153" s="57"/>
      <c r="J153" s="57"/>
      <c r="K153" s="57"/>
      <c r="L153" s="57">
        <f>SUM(K154:K156)</f>
        <v>78.94</v>
      </c>
      <c r="M153" s="58">
        <v>78.94</v>
      </c>
      <c r="N153" s="59"/>
      <c r="O153" s="73">
        <f t="shared" ref="O153" si="15">+ROUND(M153*N153,2)</f>
        <v>0</v>
      </c>
    </row>
    <row r="154" spans="1:15" s="8" customFormat="1" x14ac:dyDescent="0.3">
      <c r="A154" s="52">
        <v>10930</v>
      </c>
      <c r="B154" s="53"/>
      <c r="C154" s="72"/>
      <c r="D154" s="76" t="s">
        <v>1371</v>
      </c>
      <c r="E154" s="63"/>
      <c r="F154" s="57">
        <v>1</v>
      </c>
      <c r="G154" s="57">
        <v>43.448</v>
      </c>
      <c r="H154" s="57"/>
      <c r="I154" s="57"/>
      <c r="J154" s="57"/>
      <c r="K154" s="57">
        <f t="shared" ref="K154:K156" si="16">PRODUCT(F154:I154)</f>
        <v>43.448</v>
      </c>
      <c r="L154" s="57"/>
      <c r="M154" s="58"/>
      <c r="N154" s="59"/>
      <c r="O154" s="73"/>
    </row>
    <row r="155" spans="1:15" s="8" customFormat="1" x14ac:dyDescent="0.3">
      <c r="A155" s="52">
        <v>10931</v>
      </c>
      <c r="B155" s="53"/>
      <c r="C155" s="54"/>
      <c r="D155" s="76" t="s">
        <v>1341</v>
      </c>
      <c r="E155" s="63"/>
      <c r="F155" s="57">
        <v>1</v>
      </c>
      <c r="G155" s="57">
        <v>17.745999999999999</v>
      </c>
      <c r="H155" s="57"/>
      <c r="I155" s="57"/>
      <c r="J155" s="57"/>
      <c r="K155" s="57">
        <f t="shared" si="16"/>
        <v>17.745999999999999</v>
      </c>
      <c r="L155" s="57"/>
      <c r="M155" s="58"/>
      <c r="N155" s="59"/>
      <c r="O155" s="73"/>
    </row>
    <row r="156" spans="1:15" s="8" customFormat="1" collapsed="1" x14ac:dyDescent="0.3">
      <c r="A156" s="52">
        <v>10932</v>
      </c>
      <c r="B156" s="53"/>
      <c r="C156" s="72"/>
      <c r="D156" s="76" t="s">
        <v>1367</v>
      </c>
      <c r="E156" s="63"/>
      <c r="F156" s="57">
        <v>1</v>
      </c>
      <c r="G156" s="57">
        <v>17.745999999999999</v>
      </c>
      <c r="H156" s="57"/>
      <c r="I156" s="57"/>
      <c r="J156" s="57"/>
      <c r="K156" s="57">
        <f t="shared" si="16"/>
        <v>17.745999999999999</v>
      </c>
      <c r="L156" s="57"/>
      <c r="M156" s="58"/>
      <c r="N156" s="59"/>
      <c r="O156" s="73"/>
    </row>
    <row r="157" spans="1:15" s="8" customFormat="1" ht="158.4" x14ac:dyDescent="0.3">
      <c r="A157" s="52">
        <v>10936</v>
      </c>
      <c r="B157" s="53"/>
      <c r="C157" s="72"/>
      <c r="D157" s="75" t="s">
        <v>76</v>
      </c>
      <c r="E157" s="63" t="s">
        <v>36</v>
      </c>
      <c r="F157" s="57"/>
      <c r="G157" s="57"/>
      <c r="H157" s="57"/>
      <c r="I157" s="57"/>
      <c r="J157" s="57"/>
      <c r="K157" s="57"/>
      <c r="L157" s="57">
        <f>SUM(K158:K161)</f>
        <v>14.984999999999999</v>
      </c>
      <c r="M157" s="58">
        <v>14.984999999999999</v>
      </c>
      <c r="N157" s="59"/>
      <c r="O157" s="73">
        <f>+ROUND(M157*N157,2)</f>
        <v>0</v>
      </c>
    </row>
    <row r="158" spans="1:15" s="8" customFormat="1" x14ac:dyDescent="0.3">
      <c r="A158" s="52">
        <v>10937</v>
      </c>
      <c r="B158" s="53"/>
      <c r="C158" s="54"/>
      <c r="D158" s="76" t="s">
        <v>1357</v>
      </c>
      <c r="E158" s="56"/>
      <c r="F158" s="57">
        <v>1</v>
      </c>
      <c r="G158" s="57">
        <f>4.429+0.733</f>
        <v>5.1619999999999999</v>
      </c>
      <c r="H158" s="57"/>
      <c r="I158" s="57"/>
      <c r="J158" s="57"/>
      <c r="K158" s="57">
        <f>PRODUCT(F158:I158)</f>
        <v>5.1619999999999999</v>
      </c>
      <c r="L158" s="57"/>
      <c r="M158" s="58"/>
      <c r="N158" s="59"/>
      <c r="O158" s="73"/>
    </row>
    <row r="159" spans="1:15" s="8" customFormat="1" x14ac:dyDescent="0.3">
      <c r="A159" s="52">
        <v>10938</v>
      </c>
      <c r="B159" s="53"/>
      <c r="C159" s="72"/>
      <c r="D159" s="76" t="s">
        <v>1369</v>
      </c>
      <c r="E159" s="63"/>
      <c r="F159" s="57">
        <v>2</v>
      </c>
      <c r="G159" s="57">
        <v>2.0379999999999998</v>
      </c>
      <c r="H159" s="57"/>
      <c r="I159" s="57"/>
      <c r="J159" s="57"/>
      <c r="K159" s="57">
        <f t="shared" ref="K159:K161" si="17">PRODUCT(F159:I159)</f>
        <v>4.0759999999999996</v>
      </c>
      <c r="L159" s="57"/>
      <c r="M159" s="58"/>
      <c r="N159" s="59"/>
      <c r="O159" s="73"/>
    </row>
    <row r="160" spans="1:15" s="8" customFormat="1" x14ac:dyDescent="0.3">
      <c r="A160" s="52">
        <v>10939</v>
      </c>
      <c r="B160" s="53"/>
      <c r="C160" s="54"/>
      <c r="D160" s="76" t="s">
        <v>1360</v>
      </c>
      <c r="E160" s="63"/>
      <c r="F160" s="57">
        <v>1</v>
      </c>
      <c r="G160" s="57">
        <v>1.857</v>
      </c>
      <c r="H160" s="57"/>
      <c r="I160" s="57"/>
      <c r="J160" s="57"/>
      <c r="K160" s="57">
        <f t="shared" si="17"/>
        <v>1.857</v>
      </c>
      <c r="L160" s="57"/>
      <c r="M160" s="58"/>
      <c r="N160" s="59"/>
      <c r="O160" s="73"/>
    </row>
    <row r="161" spans="1:15" s="8" customFormat="1" x14ac:dyDescent="0.3">
      <c r="A161" s="52">
        <v>10940</v>
      </c>
      <c r="B161" s="53"/>
      <c r="C161" s="54"/>
      <c r="D161" s="76" t="s">
        <v>1372</v>
      </c>
      <c r="E161" s="63"/>
      <c r="F161" s="57">
        <v>1</v>
      </c>
      <c r="G161" s="57">
        <v>3.89</v>
      </c>
      <c r="H161" s="57"/>
      <c r="I161" s="57"/>
      <c r="J161" s="57"/>
      <c r="K161" s="57">
        <f t="shared" si="17"/>
        <v>3.89</v>
      </c>
      <c r="L161" s="57"/>
      <c r="M161" s="58"/>
      <c r="N161" s="59"/>
      <c r="O161" s="73"/>
    </row>
    <row r="162" spans="1:15" s="8" customFormat="1" x14ac:dyDescent="0.3">
      <c r="A162" s="52">
        <v>10993</v>
      </c>
      <c r="B162" s="53" t="s">
        <v>21</v>
      </c>
      <c r="C162" s="54" t="s">
        <v>1435</v>
      </c>
      <c r="D162" s="99" t="s">
        <v>1436</v>
      </c>
      <c r="E162" s="56"/>
      <c r="F162" s="57"/>
      <c r="G162" s="57"/>
      <c r="H162" s="57"/>
      <c r="I162" s="57"/>
      <c r="J162" s="57"/>
      <c r="K162" s="57"/>
      <c r="L162" s="57"/>
      <c r="M162" s="58"/>
      <c r="N162" s="59"/>
      <c r="O162" s="59"/>
    </row>
    <row r="163" spans="1:15" s="8" customFormat="1" x14ac:dyDescent="0.3">
      <c r="A163" s="52">
        <v>11001</v>
      </c>
      <c r="B163" s="53"/>
      <c r="C163" s="54"/>
      <c r="D163" s="97" t="s">
        <v>55</v>
      </c>
      <c r="E163" s="93"/>
      <c r="F163" s="94"/>
      <c r="G163" s="95"/>
      <c r="H163" s="95"/>
      <c r="I163" s="95"/>
      <c r="J163" s="95"/>
      <c r="K163" s="95"/>
      <c r="L163" s="95"/>
      <c r="M163" s="58"/>
      <c r="N163" s="59"/>
      <c r="O163" s="59"/>
    </row>
    <row r="164" spans="1:15" s="8" customFormat="1" x14ac:dyDescent="0.3">
      <c r="A164" s="52">
        <v>11018</v>
      </c>
      <c r="B164" s="53"/>
      <c r="C164" s="54"/>
      <c r="D164" s="55" t="s">
        <v>74</v>
      </c>
      <c r="E164" s="56"/>
      <c r="F164" s="57"/>
      <c r="G164" s="57"/>
      <c r="H164" s="57"/>
      <c r="I164" s="57"/>
      <c r="J164" s="57"/>
      <c r="K164" s="57"/>
      <c r="L164" s="57"/>
      <c r="M164" s="58"/>
      <c r="N164" s="59"/>
      <c r="O164" s="73"/>
    </row>
    <row r="165" spans="1:15" s="8" customFormat="1" ht="187.2" x14ac:dyDescent="0.3">
      <c r="A165" s="52">
        <v>11019</v>
      </c>
      <c r="B165" s="53"/>
      <c r="C165" s="54"/>
      <c r="D165" s="75" t="s">
        <v>1249</v>
      </c>
      <c r="E165" s="63" t="s">
        <v>36</v>
      </c>
      <c r="F165" s="57">
        <v>1</v>
      </c>
      <c r="G165" s="57">
        <v>51</v>
      </c>
      <c r="H165" s="57">
        <v>8.673</v>
      </c>
      <c r="I165" s="57"/>
      <c r="J165" s="57">
        <f t="shared" ref="J165" si="18">PRODUCT(F165:I165)</f>
        <v>442.32299999999998</v>
      </c>
      <c r="K165" s="57"/>
      <c r="L165" s="57">
        <f>+J165</f>
        <v>442.32299999999998</v>
      </c>
      <c r="M165" s="58">
        <v>442.32299999999998</v>
      </c>
      <c r="N165" s="59"/>
      <c r="O165" s="73">
        <f>+ROUND(M165*N165,2)</f>
        <v>0</v>
      </c>
    </row>
    <row r="166" spans="1:15" s="8" customFormat="1" x14ac:dyDescent="0.3">
      <c r="A166" s="52">
        <v>11048</v>
      </c>
      <c r="B166" s="53" t="s">
        <v>21</v>
      </c>
      <c r="C166" s="61" t="s">
        <v>1449</v>
      </c>
      <c r="D166" s="62" t="s">
        <v>1450</v>
      </c>
      <c r="E166" s="63"/>
      <c r="F166" s="86"/>
      <c r="G166" s="64"/>
      <c r="H166" s="64"/>
      <c r="I166" s="64"/>
      <c r="J166" s="64"/>
      <c r="K166" s="65">
        <f>SUM(O166:O292)</f>
        <v>0</v>
      </c>
      <c r="L166" s="64"/>
      <c r="M166" s="66"/>
      <c r="N166" s="67"/>
      <c r="O166" s="67"/>
    </row>
    <row r="167" spans="1:15" s="8" customFormat="1" x14ac:dyDescent="0.3">
      <c r="A167" s="52">
        <v>11049</v>
      </c>
      <c r="B167" s="53" t="s">
        <v>21</v>
      </c>
      <c r="C167" s="54" t="s">
        <v>1451</v>
      </c>
      <c r="D167" s="55" t="s">
        <v>1452</v>
      </c>
      <c r="E167" s="96"/>
      <c r="F167" s="98"/>
      <c r="G167" s="57"/>
      <c r="H167" s="57"/>
      <c r="I167" s="57"/>
      <c r="J167" s="57"/>
      <c r="K167" s="57"/>
      <c r="L167" s="57"/>
      <c r="M167" s="58"/>
      <c r="N167" s="59"/>
      <c r="O167" s="59"/>
    </row>
    <row r="168" spans="1:15" s="8" customFormat="1" x14ac:dyDescent="0.3">
      <c r="A168" s="52">
        <v>11050</v>
      </c>
      <c r="B168" s="53" t="s">
        <v>21</v>
      </c>
      <c r="C168" s="54" t="s">
        <v>1453</v>
      </c>
      <c r="D168" s="55" t="s">
        <v>1070</v>
      </c>
      <c r="E168" s="96"/>
      <c r="F168" s="98"/>
      <c r="G168" s="57"/>
      <c r="H168" s="57"/>
      <c r="I168" s="57"/>
      <c r="J168" s="57"/>
      <c r="K168" s="57"/>
      <c r="L168" s="57"/>
      <c r="M168" s="58"/>
      <c r="N168" s="59"/>
      <c r="O168" s="59"/>
    </row>
    <row r="169" spans="1:15" s="8" customFormat="1" x14ac:dyDescent="0.3">
      <c r="A169" s="52">
        <v>11060</v>
      </c>
      <c r="B169" s="53"/>
      <c r="C169" s="54"/>
      <c r="D169" s="55" t="s">
        <v>55</v>
      </c>
      <c r="E169" s="63"/>
      <c r="F169" s="57"/>
      <c r="G169" s="57"/>
      <c r="H169" s="57"/>
      <c r="I169" s="57"/>
      <c r="J169" s="57"/>
      <c r="K169" s="57"/>
      <c r="L169" s="57"/>
      <c r="M169" s="58"/>
      <c r="N169" s="59"/>
      <c r="O169" s="73"/>
    </row>
    <row r="170" spans="1:15" s="8" customFormat="1" x14ac:dyDescent="0.3">
      <c r="A170" s="52">
        <v>11066</v>
      </c>
      <c r="B170" s="53"/>
      <c r="C170" s="54"/>
      <c r="D170" s="55" t="s">
        <v>74</v>
      </c>
      <c r="E170" s="63"/>
      <c r="F170" s="57"/>
      <c r="G170" s="57"/>
      <c r="H170" s="57"/>
      <c r="I170" s="57"/>
      <c r="J170" s="57"/>
      <c r="K170" s="57"/>
      <c r="L170" s="57"/>
      <c r="M170" s="66"/>
      <c r="N170" s="67"/>
      <c r="O170" s="67"/>
    </row>
    <row r="171" spans="1:15" s="8" customFormat="1" ht="158.4" x14ac:dyDescent="0.3">
      <c r="A171" s="52">
        <v>11067</v>
      </c>
      <c r="B171" s="53"/>
      <c r="C171" s="54"/>
      <c r="D171" s="75" t="s">
        <v>76</v>
      </c>
      <c r="E171" s="63" t="s">
        <v>36</v>
      </c>
      <c r="F171" s="57"/>
      <c r="G171" s="57"/>
      <c r="H171" s="57"/>
      <c r="I171" s="57"/>
      <c r="J171" s="57"/>
      <c r="K171" s="57">
        <f>SUM(J172:J174)</f>
        <v>14.827499999999999</v>
      </c>
      <c r="L171" s="57">
        <f>K171</f>
        <v>14.827499999999999</v>
      </c>
      <c r="M171" s="58">
        <v>14.827999999999999</v>
      </c>
      <c r="N171" s="59"/>
      <c r="O171" s="73">
        <f>+ROUND(M171*N171,2)</f>
        <v>0</v>
      </c>
    </row>
    <row r="172" spans="1:15" s="8" customFormat="1" x14ac:dyDescent="0.3">
      <c r="A172" s="52">
        <v>11068</v>
      </c>
      <c r="B172" s="53"/>
      <c r="C172" s="54"/>
      <c r="D172" s="76" t="s">
        <v>394</v>
      </c>
      <c r="E172" s="63"/>
      <c r="F172" s="57">
        <v>1</v>
      </c>
      <c r="G172" s="57">
        <v>1.45</v>
      </c>
      <c r="H172" s="57">
        <v>1.45</v>
      </c>
      <c r="I172" s="57"/>
      <c r="J172" s="57">
        <f>PRODUCT(F172:I172)</f>
        <v>2.1025</v>
      </c>
      <c r="K172" s="57"/>
      <c r="L172" s="57"/>
      <c r="M172" s="58"/>
      <c r="N172" s="59"/>
      <c r="O172" s="73"/>
    </row>
    <row r="173" spans="1:15" s="8" customFormat="1" x14ac:dyDescent="0.3">
      <c r="A173" s="52">
        <v>11069</v>
      </c>
      <c r="B173" s="53"/>
      <c r="C173" s="54"/>
      <c r="D173" s="76" t="s">
        <v>394</v>
      </c>
      <c r="E173" s="63"/>
      <c r="F173" s="57">
        <v>1</v>
      </c>
      <c r="G173" s="57">
        <v>1.75</v>
      </c>
      <c r="H173" s="57">
        <v>2.2999999999999998</v>
      </c>
      <c r="I173" s="57"/>
      <c r="J173" s="57">
        <f>PRODUCT(F173:I173)</f>
        <v>4.0249999999999995</v>
      </c>
      <c r="K173" s="57"/>
      <c r="L173" s="57"/>
      <c r="M173" s="58"/>
      <c r="N173" s="59"/>
      <c r="O173" s="73"/>
    </row>
    <row r="174" spans="1:15" s="8" customFormat="1" x14ac:dyDescent="0.3">
      <c r="A174" s="52">
        <v>11070</v>
      </c>
      <c r="B174" s="53"/>
      <c r="C174" s="54"/>
      <c r="D174" s="76" t="s">
        <v>1091</v>
      </c>
      <c r="E174" s="56"/>
      <c r="F174" s="57">
        <f>10+10</f>
        <v>20</v>
      </c>
      <c r="G174" s="57">
        <v>1.45</v>
      </c>
      <c r="H174" s="57">
        <v>0.3</v>
      </c>
      <c r="I174" s="57"/>
      <c r="J174" s="57">
        <f>PRODUCT(F174:I174)</f>
        <v>8.6999999999999993</v>
      </c>
      <c r="K174" s="57"/>
      <c r="L174" s="57"/>
      <c r="M174" s="58"/>
      <c r="N174" s="59"/>
      <c r="O174" s="73"/>
    </row>
    <row r="175" spans="1:15" s="8" customFormat="1" x14ac:dyDescent="0.3">
      <c r="A175" s="52">
        <v>11078</v>
      </c>
      <c r="B175" s="53"/>
      <c r="C175" s="54" t="s">
        <v>1459</v>
      </c>
      <c r="D175" s="55" t="s">
        <v>974</v>
      </c>
      <c r="E175" s="63"/>
      <c r="F175" s="57"/>
      <c r="G175" s="57"/>
      <c r="H175" s="57"/>
      <c r="I175" s="57"/>
      <c r="J175" s="57"/>
      <c r="K175" s="57"/>
      <c r="L175" s="57"/>
      <c r="M175" s="66"/>
      <c r="N175" s="67"/>
      <c r="O175" s="67"/>
    </row>
    <row r="176" spans="1:15" s="8" customFormat="1" x14ac:dyDescent="0.3">
      <c r="A176" s="52">
        <v>11168</v>
      </c>
      <c r="B176" s="53"/>
      <c r="C176" s="54"/>
      <c r="D176" s="55" t="s">
        <v>74</v>
      </c>
      <c r="E176" s="63"/>
      <c r="F176" s="57"/>
      <c r="G176" s="57"/>
      <c r="H176" s="57"/>
      <c r="I176" s="57"/>
      <c r="J176" s="57"/>
      <c r="K176" s="57"/>
      <c r="L176" s="57"/>
      <c r="M176" s="66"/>
      <c r="N176" s="67"/>
      <c r="O176" s="67"/>
    </row>
    <row r="177" spans="1:17" s="8" customFormat="1" ht="172.8" x14ac:dyDescent="0.3">
      <c r="A177" s="52">
        <v>11174</v>
      </c>
      <c r="B177" s="53"/>
      <c r="C177" s="72"/>
      <c r="D177" s="75" t="s">
        <v>1175</v>
      </c>
      <c r="E177" s="63" t="s">
        <v>36</v>
      </c>
      <c r="F177" s="57"/>
      <c r="G177" s="57"/>
      <c r="H177" s="57"/>
      <c r="I177" s="57"/>
      <c r="J177" s="57"/>
      <c r="K177" s="57"/>
      <c r="L177" s="57">
        <f>SUM(K178:K180)</f>
        <v>78.94</v>
      </c>
      <c r="M177" s="58">
        <v>78.94</v>
      </c>
      <c r="N177" s="59"/>
      <c r="O177" s="73">
        <f t="shared" ref="O177" si="19">+ROUND(M177*N177,2)</f>
        <v>0</v>
      </c>
    </row>
    <row r="178" spans="1:17" s="8" customFormat="1" x14ac:dyDescent="0.3">
      <c r="A178" s="52">
        <v>11175</v>
      </c>
      <c r="B178" s="53"/>
      <c r="C178" s="72"/>
      <c r="D178" s="76" t="s">
        <v>1483</v>
      </c>
      <c r="E178" s="63"/>
      <c r="F178" s="57">
        <v>1</v>
      </c>
      <c r="G178" s="57">
        <v>43.448</v>
      </c>
      <c r="H178" s="57"/>
      <c r="I178" s="57"/>
      <c r="J178" s="57"/>
      <c r="K178" s="57">
        <f t="shared" ref="K178:K180" si="20">PRODUCT(F178:I178)</f>
        <v>43.448</v>
      </c>
      <c r="L178" s="57"/>
      <c r="M178" s="58"/>
      <c r="N178" s="59"/>
      <c r="O178" s="73"/>
    </row>
    <row r="179" spans="1:17" s="8" customFormat="1" x14ac:dyDescent="0.3">
      <c r="A179" s="52">
        <v>11176</v>
      </c>
      <c r="B179" s="53"/>
      <c r="C179" s="72"/>
      <c r="D179" s="76" t="s">
        <v>1455</v>
      </c>
      <c r="E179" s="63"/>
      <c r="F179" s="57">
        <v>1</v>
      </c>
      <c r="G179" s="57">
        <v>17.745999999999999</v>
      </c>
      <c r="H179" s="57"/>
      <c r="I179" s="57"/>
      <c r="J179" s="57"/>
      <c r="K179" s="57">
        <f t="shared" si="20"/>
        <v>17.745999999999999</v>
      </c>
      <c r="L179" s="57"/>
      <c r="M179" s="58"/>
      <c r="N179" s="59"/>
      <c r="O179" s="73"/>
    </row>
    <row r="180" spans="1:17" s="8" customFormat="1" x14ac:dyDescent="0.3">
      <c r="A180" s="52">
        <v>11177</v>
      </c>
      <c r="B180" s="53"/>
      <c r="C180" s="72"/>
      <c r="D180" s="76" t="s">
        <v>1479</v>
      </c>
      <c r="E180" s="63"/>
      <c r="F180" s="57">
        <v>1</v>
      </c>
      <c r="G180" s="57">
        <v>17.745999999999999</v>
      </c>
      <c r="H180" s="57"/>
      <c r="I180" s="57"/>
      <c r="J180" s="57"/>
      <c r="K180" s="57">
        <f t="shared" si="20"/>
        <v>17.745999999999999</v>
      </c>
      <c r="L180" s="57"/>
      <c r="M180" s="58"/>
      <c r="N180" s="59"/>
      <c r="O180" s="73"/>
    </row>
    <row r="181" spans="1:17" s="8" customFormat="1" ht="158.4" x14ac:dyDescent="0.3">
      <c r="A181" s="52">
        <v>11181</v>
      </c>
      <c r="B181" s="53"/>
      <c r="C181" s="72"/>
      <c r="D181" s="75" t="s">
        <v>76</v>
      </c>
      <c r="E181" s="63" t="s">
        <v>36</v>
      </c>
      <c r="F181" s="57"/>
      <c r="G181" s="57"/>
      <c r="H181" s="57"/>
      <c r="I181" s="57"/>
      <c r="J181" s="57"/>
      <c r="K181" s="57"/>
      <c r="L181" s="57">
        <f>SUM(K182:K185)</f>
        <v>14.984999999999999</v>
      </c>
      <c r="M181" s="58">
        <v>14.984999999999999</v>
      </c>
      <c r="N181" s="59"/>
      <c r="O181" s="73">
        <f>+ROUND(M181*N181,2)</f>
        <v>0</v>
      </c>
    </row>
    <row r="182" spans="1:17" s="8" customFormat="1" x14ac:dyDescent="0.3">
      <c r="A182" s="52">
        <v>11182</v>
      </c>
      <c r="B182" s="53"/>
      <c r="C182" s="72"/>
      <c r="D182" s="76" t="s">
        <v>1469</v>
      </c>
      <c r="E182" s="56"/>
      <c r="F182" s="57">
        <v>1</v>
      </c>
      <c r="G182" s="57">
        <f>4.429+0.733</f>
        <v>5.1619999999999999</v>
      </c>
      <c r="H182" s="57"/>
      <c r="I182" s="57"/>
      <c r="J182" s="57"/>
      <c r="K182" s="57">
        <f>PRODUCT(F182:I182)</f>
        <v>5.1619999999999999</v>
      </c>
      <c r="L182" s="57"/>
      <c r="M182" s="58"/>
      <c r="N182" s="59"/>
      <c r="O182" s="73"/>
    </row>
    <row r="183" spans="1:17" s="8" customFormat="1" x14ac:dyDescent="0.3">
      <c r="A183" s="52">
        <v>11183</v>
      </c>
      <c r="B183" s="53"/>
      <c r="C183" s="72"/>
      <c r="D183" s="76" t="s">
        <v>1481</v>
      </c>
      <c r="E183" s="63"/>
      <c r="F183" s="57">
        <v>2</v>
      </c>
      <c r="G183" s="57">
        <v>2.0379999999999998</v>
      </c>
      <c r="H183" s="57"/>
      <c r="I183" s="57"/>
      <c r="J183" s="57"/>
      <c r="K183" s="57">
        <f t="shared" ref="K183:K185" si="21">PRODUCT(F183:I183)</f>
        <v>4.0759999999999996</v>
      </c>
      <c r="L183" s="57"/>
      <c r="M183" s="58"/>
      <c r="N183" s="59"/>
      <c r="O183" s="73"/>
    </row>
    <row r="184" spans="1:17" s="8" customFormat="1" x14ac:dyDescent="0.3">
      <c r="A184" s="52">
        <v>11184</v>
      </c>
      <c r="B184" s="53"/>
      <c r="C184" s="54"/>
      <c r="D184" s="76" t="s">
        <v>1472</v>
      </c>
      <c r="E184" s="63"/>
      <c r="F184" s="57">
        <v>1</v>
      </c>
      <c r="G184" s="57">
        <v>1.857</v>
      </c>
      <c r="H184" s="57"/>
      <c r="I184" s="57"/>
      <c r="J184" s="57"/>
      <c r="K184" s="57">
        <f t="shared" si="21"/>
        <v>1.857</v>
      </c>
      <c r="L184" s="57"/>
      <c r="M184" s="58"/>
      <c r="N184" s="59"/>
      <c r="O184" s="73"/>
    </row>
    <row r="185" spans="1:17" s="8" customFormat="1" x14ac:dyDescent="0.3">
      <c r="A185" s="52">
        <v>11185</v>
      </c>
      <c r="B185" s="53"/>
      <c r="C185" s="72"/>
      <c r="D185" s="76" t="s">
        <v>1484</v>
      </c>
      <c r="E185" s="63"/>
      <c r="F185" s="57">
        <v>1</v>
      </c>
      <c r="G185" s="57">
        <v>3.89</v>
      </c>
      <c r="H185" s="57"/>
      <c r="I185" s="57"/>
      <c r="J185" s="57"/>
      <c r="K185" s="57">
        <f t="shared" si="21"/>
        <v>3.89</v>
      </c>
      <c r="L185" s="57"/>
      <c r="M185" s="58"/>
      <c r="N185" s="59"/>
      <c r="O185" s="73"/>
    </row>
    <row r="186" spans="1:17" s="8" customFormat="1" x14ac:dyDescent="0.3">
      <c r="A186" s="52">
        <v>11235</v>
      </c>
      <c r="B186" s="53"/>
      <c r="C186" s="54" t="s">
        <v>1511</v>
      </c>
      <c r="D186" s="99" t="s">
        <v>1512</v>
      </c>
      <c r="E186" s="56"/>
      <c r="F186" s="57"/>
      <c r="G186" s="57"/>
      <c r="H186" s="57"/>
      <c r="I186" s="57"/>
      <c r="J186" s="57"/>
      <c r="K186" s="57"/>
      <c r="L186" s="57"/>
      <c r="M186" s="58"/>
      <c r="N186" s="59"/>
      <c r="O186" s="73"/>
    </row>
    <row r="187" spans="1:17" s="8" customFormat="1" x14ac:dyDescent="0.3">
      <c r="A187" s="52">
        <v>11242</v>
      </c>
      <c r="B187" s="53"/>
      <c r="C187" s="54" t="s">
        <v>1515</v>
      </c>
      <c r="D187" s="55" t="s">
        <v>55</v>
      </c>
      <c r="E187" s="56"/>
      <c r="F187" s="57"/>
      <c r="G187" s="57"/>
      <c r="H187" s="57"/>
      <c r="I187" s="57"/>
      <c r="J187" s="57"/>
      <c r="K187" s="57"/>
      <c r="L187" s="57"/>
      <c r="M187" s="58"/>
      <c r="N187" s="59"/>
      <c r="O187" s="73"/>
    </row>
    <row r="188" spans="1:17" s="8" customFormat="1" x14ac:dyDescent="0.3">
      <c r="A188" s="52">
        <v>11258</v>
      </c>
      <c r="B188" s="53"/>
      <c r="C188" s="72"/>
      <c r="D188" s="55" t="s">
        <v>74</v>
      </c>
      <c r="E188" s="56"/>
      <c r="F188" s="57"/>
      <c r="G188" s="57"/>
      <c r="H188" s="57"/>
      <c r="I188" s="57"/>
      <c r="J188" s="57"/>
      <c r="K188" s="57"/>
      <c r="L188" s="57"/>
      <c r="M188" s="58"/>
      <c r="N188" s="59"/>
      <c r="O188" s="73"/>
    </row>
    <row r="189" spans="1:17" s="8" customFormat="1" ht="187.2" x14ac:dyDescent="0.3">
      <c r="A189" s="52">
        <v>11259</v>
      </c>
      <c r="B189" s="53"/>
      <c r="C189" s="72"/>
      <c r="D189" s="75" t="s">
        <v>1249</v>
      </c>
      <c r="E189" s="63" t="s">
        <v>36</v>
      </c>
      <c r="F189" s="57">
        <v>1</v>
      </c>
      <c r="G189" s="57">
        <v>53.515999999999998</v>
      </c>
      <c r="H189" s="57">
        <v>8.673</v>
      </c>
      <c r="I189" s="57"/>
      <c r="J189" s="57">
        <f t="shared" ref="J189" si="22">PRODUCT(F189:I189)</f>
        <v>464.14426800000001</v>
      </c>
      <c r="K189" s="57"/>
      <c r="L189" s="57">
        <f>+J189</f>
        <v>464.14426800000001</v>
      </c>
      <c r="M189" s="58">
        <v>464.14400000000001</v>
      </c>
      <c r="N189" s="59"/>
      <c r="O189" s="73">
        <f>+ROUND(M189*N189,2)</f>
        <v>0</v>
      </c>
    </row>
    <row r="190" spans="1:17" s="8" customFormat="1" x14ac:dyDescent="0.3">
      <c r="A190" s="52">
        <v>11291</v>
      </c>
      <c r="B190" s="53" t="s">
        <v>21</v>
      </c>
      <c r="C190" s="61" t="s">
        <v>1532</v>
      </c>
      <c r="D190" s="62" t="s">
        <v>1533</v>
      </c>
      <c r="E190" s="63"/>
      <c r="F190" s="86"/>
      <c r="G190" s="64"/>
      <c r="H190" s="64"/>
      <c r="I190" s="64"/>
      <c r="J190" s="64"/>
      <c r="K190" s="65">
        <f>SUM(O190:O317)</f>
        <v>0</v>
      </c>
      <c r="L190" s="64"/>
      <c r="M190" s="66"/>
      <c r="N190" s="67"/>
      <c r="O190" s="67"/>
      <c r="Q190" s="111"/>
    </row>
    <row r="191" spans="1:17" s="8" customFormat="1" x14ac:dyDescent="0.3">
      <c r="A191" s="52">
        <v>11292</v>
      </c>
      <c r="B191" s="53" t="s">
        <v>21</v>
      </c>
      <c r="C191" s="54" t="s">
        <v>1534</v>
      </c>
      <c r="D191" s="55" t="s">
        <v>1535</v>
      </c>
      <c r="E191" s="96"/>
      <c r="F191" s="98"/>
      <c r="G191" s="57"/>
      <c r="H191" s="57"/>
      <c r="I191" s="57"/>
      <c r="J191" s="57"/>
      <c r="K191" s="57"/>
      <c r="L191" s="57"/>
      <c r="M191" s="58"/>
      <c r="N191" s="59"/>
      <c r="O191" s="59"/>
    </row>
    <row r="192" spans="1:17" s="8" customFormat="1" x14ac:dyDescent="0.3">
      <c r="A192" s="52">
        <v>11293</v>
      </c>
      <c r="B192" s="53" t="s">
        <v>21</v>
      </c>
      <c r="C192" s="54" t="s">
        <v>1536</v>
      </c>
      <c r="D192" s="55" t="s">
        <v>1070</v>
      </c>
      <c r="E192" s="96"/>
      <c r="F192" s="98"/>
      <c r="G192" s="57"/>
      <c r="H192" s="57"/>
      <c r="I192" s="57"/>
      <c r="J192" s="57"/>
      <c r="K192" s="57"/>
      <c r="L192" s="57"/>
      <c r="M192" s="58"/>
      <c r="N192" s="59"/>
      <c r="O192" s="59"/>
    </row>
    <row r="193" spans="1:15" s="8" customFormat="1" x14ac:dyDescent="0.3">
      <c r="A193" s="52">
        <v>11303</v>
      </c>
      <c r="B193" s="53"/>
      <c r="C193" s="54" t="s">
        <v>1539</v>
      </c>
      <c r="D193" s="55" t="s">
        <v>55</v>
      </c>
      <c r="E193" s="63"/>
      <c r="F193" s="57"/>
      <c r="G193" s="57"/>
      <c r="H193" s="57"/>
      <c r="I193" s="57"/>
      <c r="J193" s="57"/>
      <c r="K193" s="57"/>
      <c r="L193" s="57"/>
      <c r="M193" s="58"/>
      <c r="N193" s="59"/>
      <c r="O193" s="73"/>
    </row>
    <row r="194" spans="1:15" s="8" customFormat="1" x14ac:dyDescent="0.3">
      <c r="A194" s="52">
        <v>11309</v>
      </c>
      <c r="B194" s="53"/>
      <c r="C194" s="72"/>
      <c r="D194" s="55" t="s">
        <v>74</v>
      </c>
      <c r="E194" s="63"/>
      <c r="F194" s="57"/>
      <c r="G194" s="57"/>
      <c r="H194" s="57"/>
      <c r="I194" s="57"/>
      <c r="J194" s="57"/>
      <c r="K194" s="57"/>
      <c r="L194" s="57"/>
      <c r="M194" s="66"/>
      <c r="N194" s="67"/>
      <c r="O194" s="67"/>
    </row>
    <row r="195" spans="1:15" s="8" customFormat="1" ht="158.4" x14ac:dyDescent="0.3">
      <c r="A195" s="52">
        <v>11310</v>
      </c>
      <c r="B195" s="53"/>
      <c r="C195" s="72"/>
      <c r="D195" s="75" t="s">
        <v>76</v>
      </c>
      <c r="E195" s="63" t="s">
        <v>36</v>
      </c>
      <c r="F195" s="57"/>
      <c r="G195" s="57"/>
      <c r="H195" s="57"/>
      <c r="I195" s="57"/>
      <c r="J195" s="57"/>
      <c r="K195" s="57">
        <f>SUM(J196:J198)</f>
        <v>14.827499999999999</v>
      </c>
      <c r="L195" s="57">
        <f>K195</f>
        <v>14.827499999999999</v>
      </c>
      <c r="M195" s="58">
        <v>14.827999999999999</v>
      </c>
      <c r="N195" s="59"/>
      <c r="O195" s="73">
        <f>+ROUND(M195*N195,2)</f>
        <v>0</v>
      </c>
    </row>
    <row r="196" spans="1:15" s="8" customFormat="1" x14ac:dyDescent="0.3">
      <c r="A196" s="52">
        <v>11311</v>
      </c>
      <c r="B196" s="53"/>
      <c r="C196" s="72"/>
      <c r="D196" s="76" t="s">
        <v>394</v>
      </c>
      <c r="E196" s="63"/>
      <c r="F196" s="57">
        <v>1</v>
      </c>
      <c r="G196" s="57">
        <v>1.45</v>
      </c>
      <c r="H196" s="57">
        <v>1.45</v>
      </c>
      <c r="I196" s="57"/>
      <c r="J196" s="57">
        <f>PRODUCT(F196:I196)</f>
        <v>2.1025</v>
      </c>
      <c r="K196" s="57"/>
      <c r="L196" s="57"/>
      <c r="M196" s="58"/>
      <c r="N196" s="59"/>
      <c r="O196" s="73"/>
    </row>
    <row r="197" spans="1:15" s="8" customFormat="1" x14ac:dyDescent="0.3">
      <c r="A197" s="52">
        <v>11312</v>
      </c>
      <c r="B197" s="53"/>
      <c r="C197" s="72"/>
      <c r="D197" s="76" t="s">
        <v>394</v>
      </c>
      <c r="E197" s="63"/>
      <c r="F197" s="57">
        <v>1</v>
      </c>
      <c r="G197" s="57">
        <v>1.75</v>
      </c>
      <c r="H197" s="57">
        <v>2.2999999999999998</v>
      </c>
      <c r="I197" s="57"/>
      <c r="J197" s="57">
        <f>PRODUCT(F197:I197)</f>
        <v>4.0249999999999995</v>
      </c>
      <c r="K197" s="57"/>
      <c r="L197" s="57"/>
      <c r="M197" s="58"/>
      <c r="N197" s="59"/>
      <c r="O197" s="73"/>
    </row>
    <row r="198" spans="1:15" s="8" customFormat="1" x14ac:dyDescent="0.3">
      <c r="A198" s="52">
        <v>11313</v>
      </c>
      <c r="B198" s="53"/>
      <c r="C198" s="72"/>
      <c r="D198" s="76" t="s">
        <v>1091</v>
      </c>
      <c r="E198" s="56"/>
      <c r="F198" s="57">
        <f>10+10</f>
        <v>20</v>
      </c>
      <c r="G198" s="57">
        <v>1.45</v>
      </c>
      <c r="H198" s="57">
        <v>0.3</v>
      </c>
      <c r="I198" s="57"/>
      <c r="J198" s="57">
        <f>PRODUCT(F198:I198)</f>
        <v>8.6999999999999993</v>
      </c>
      <c r="K198" s="57"/>
      <c r="L198" s="57"/>
      <c r="M198" s="58"/>
      <c r="N198" s="59"/>
      <c r="O198" s="73"/>
    </row>
    <row r="199" spans="1:15" s="8" customFormat="1" x14ac:dyDescent="0.3">
      <c r="A199" s="52">
        <v>11321</v>
      </c>
      <c r="B199" s="53" t="s">
        <v>21</v>
      </c>
      <c r="C199" s="54" t="s">
        <v>1544</v>
      </c>
      <c r="D199" s="55" t="s">
        <v>974</v>
      </c>
      <c r="E199" s="96"/>
      <c r="F199" s="98"/>
      <c r="G199" s="57"/>
      <c r="H199" s="57"/>
      <c r="I199" s="57"/>
      <c r="J199" s="57"/>
      <c r="K199" s="57"/>
      <c r="L199" s="57"/>
      <c r="M199" s="58"/>
      <c r="N199" s="59"/>
      <c r="O199" s="59"/>
    </row>
    <row r="200" spans="1:15" s="8" customFormat="1" x14ac:dyDescent="0.3">
      <c r="A200" s="52">
        <v>11346</v>
      </c>
      <c r="B200" s="53" t="s">
        <v>21</v>
      </c>
      <c r="C200" s="54" t="s">
        <v>1552</v>
      </c>
      <c r="D200" s="55" t="s">
        <v>55</v>
      </c>
      <c r="E200" s="63"/>
      <c r="F200" s="57"/>
      <c r="G200" s="57"/>
      <c r="H200" s="57"/>
      <c r="I200" s="57"/>
      <c r="J200" s="57"/>
      <c r="K200" s="57"/>
      <c r="L200" s="57"/>
      <c r="M200" s="66"/>
      <c r="N200" s="67"/>
      <c r="O200" s="67"/>
    </row>
    <row r="201" spans="1:15" s="8" customFormat="1" x14ac:dyDescent="0.3">
      <c r="A201" s="52">
        <v>11411</v>
      </c>
      <c r="B201" s="53"/>
      <c r="C201" s="54"/>
      <c r="D201" s="55" t="s">
        <v>74</v>
      </c>
      <c r="E201" s="63"/>
      <c r="F201" s="57"/>
      <c r="G201" s="57"/>
      <c r="H201" s="57"/>
      <c r="I201" s="57"/>
      <c r="J201" s="57"/>
      <c r="K201" s="57"/>
      <c r="L201" s="57"/>
      <c r="M201" s="66"/>
      <c r="N201" s="67"/>
      <c r="O201" s="67"/>
    </row>
    <row r="202" spans="1:15" s="8" customFormat="1" ht="172.8" x14ac:dyDescent="0.3">
      <c r="A202" s="52">
        <v>11417</v>
      </c>
      <c r="B202" s="53"/>
      <c r="C202" s="54"/>
      <c r="D202" s="75" t="s">
        <v>1175</v>
      </c>
      <c r="E202" s="63" t="s">
        <v>36</v>
      </c>
      <c r="F202" s="57"/>
      <c r="G202" s="57"/>
      <c r="H202" s="57"/>
      <c r="I202" s="57"/>
      <c r="J202" s="57"/>
      <c r="K202" s="57"/>
      <c r="L202" s="57">
        <f>SUM(K203:K205)</f>
        <v>78.94</v>
      </c>
      <c r="M202" s="58">
        <v>78.94</v>
      </c>
      <c r="N202" s="59"/>
      <c r="O202" s="73">
        <f t="shared" ref="O202" si="23">+ROUND(M202*N202,2)</f>
        <v>0</v>
      </c>
    </row>
    <row r="203" spans="1:15" s="8" customFormat="1" x14ac:dyDescent="0.3">
      <c r="A203" s="52">
        <v>11418</v>
      </c>
      <c r="B203" s="53"/>
      <c r="C203" s="54"/>
      <c r="D203" s="76" t="s">
        <v>1568</v>
      </c>
      <c r="E203" s="63"/>
      <c r="F203" s="57">
        <v>1</v>
      </c>
      <c r="G203" s="57">
        <v>43.448</v>
      </c>
      <c r="H203" s="57"/>
      <c r="I203" s="57"/>
      <c r="J203" s="57"/>
      <c r="K203" s="57">
        <f t="shared" ref="K203:K205" si="24">PRODUCT(F203:I203)</f>
        <v>43.448</v>
      </c>
      <c r="L203" s="57"/>
      <c r="M203" s="58"/>
      <c r="N203" s="59"/>
      <c r="O203" s="73"/>
    </row>
    <row r="204" spans="1:15" s="8" customFormat="1" x14ac:dyDescent="0.3">
      <c r="A204" s="52">
        <v>11419</v>
      </c>
      <c r="B204" s="53"/>
      <c r="C204" s="54"/>
      <c r="D204" s="76" t="s">
        <v>1538</v>
      </c>
      <c r="E204" s="63"/>
      <c r="F204" s="57">
        <v>1</v>
      </c>
      <c r="G204" s="57">
        <v>17.745999999999999</v>
      </c>
      <c r="H204" s="57"/>
      <c r="I204" s="57"/>
      <c r="J204" s="57"/>
      <c r="K204" s="57">
        <f t="shared" si="24"/>
        <v>17.745999999999999</v>
      </c>
      <c r="L204" s="57"/>
      <c r="M204" s="58"/>
      <c r="N204" s="59"/>
      <c r="O204" s="73"/>
    </row>
    <row r="205" spans="1:15" s="8" customFormat="1" x14ac:dyDescent="0.3">
      <c r="A205" s="52">
        <v>11420</v>
      </c>
      <c r="B205" s="53"/>
      <c r="C205" s="54"/>
      <c r="D205" s="76" t="s">
        <v>1564</v>
      </c>
      <c r="E205" s="63"/>
      <c r="F205" s="57">
        <v>1</v>
      </c>
      <c r="G205" s="57">
        <v>17.745999999999999</v>
      </c>
      <c r="H205" s="57"/>
      <c r="I205" s="57"/>
      <c r="J205" s="57"/>
      <c r="K205" s="57">
        <f t="shared" si="24"/>
        <v>17.745999999999999</v>
      </c>
      <c r="L205" s="57"/>
      <c r="M205" s="58"/>
      <c r="N205" s="59"/>
      <c r="O205" s="73"/>
    </row>
    <row r="206" spans="1:15" s="8" customFormat="1" ht="158.4" x14ac:dyDescent="0.3">
      <c r="A206" s="52">
        <v>11424</v>
      </c>
      <c r="B206" s="53"/>
      <c r="C206" s="54"/>
      <c r="D206" s="75" t="s">
        <v>76</v>
      </c>
      <c r="E206" s="63" t="s">
        <v>36</v>
      </c>
      <c r="F206" s="57"/>
      <c r="G206" s="57"/>
      <c r="H206" s="57"/>
      <c r="I206" s="57"/>
      <c r="J206" s="57"/>
      <c r="K206" s="57"/>
      <c r="L206" s="57">
        <f>SUM(K207:K210)</f>
        <v>14.984999999999999</v>
      </c>
      <c r="M206" s="58">
        <v>14.984999999999999</v>
      </c>
      <c r="N206" s="59"/>
      <c r="O206" s="73">
        <f>+ROUND(M206*N206,2)</f>
        <v>0</v>
      </c>
    </row>
    <row r="207" spans="1:15" s="8" customFormat="1" x14ac:dyDescent="0.3">
      <c r="A207" s="52">
        <v>11425</v>
      </c>
      <c r="B207" s="53"/>
      <c r="C207" s="54"/>
      <c r="D207" s="76" t="s">
        <v>1554</v>
      </c>
      <c r="E207" s="56"/>
      <c r="F207" s="57">
        <v>1</v>
      </c>
      <c r="G207" s="57">
        <f>4.429+0.733</f>
        <v>5.1619999999999999</v>
      </c>
      <c r="H207" s="57"/>
      <c r="I207" s="57"/>
      <c r="J207" s="57"/>
      <c r="K207" s="57">
        <f>PRODUCT(F207:I207)</f>
        <v>5.1619999999999999</v>
      </c>
      <c r="L207" s="57"/>
      <c r="M207" s="58"/>
      <c r="N207" s="59"/>
      <c r="O207" s="73"/>
    </row>
    <row r="208" spans="1:15" s="8" customFormat="1" x14ac:dyDescent="0.3">
      <c r="A208" s="52">
        <v>11426</v>
      </c>
      <c r="B208" s="53"/>
      <c r="C208" s="54"/>
      <c r="D208" s="76" t="s">
        <v>1566</v>
      </c>
      <c r="E208" s="63"/>
      <c r="F208" s="57">
        <v>2</v>
      </c>
      <c r="G208" s="57">
        <v>2.0379999999999998</v>
      </c>
      <c r="H208" s="57"/>
      <c r="I208" s="57"/>
      <c r="J208" s="57"/>
      <c r="K208" s="57">
        <f t="shared" ref="K208:K210" si="25">PRODUCT(F208:I208)</f>
        <v>4.0759999999999996</v>
      </c>
      <c r="L208" s="57"/>
      <c r="M208" s="58"/>
      <c r="N208" s="59"/>
      <c r="O208" s="73"/>
    </row>
    <row r="209" spans="1:15" s="8" customFormat="1" x14ac:dyDescent="0.3">
      <c r="A209" s="52">
        <v>11427</v>
      </c>
      <c r="B209" s="53"/>
      <c r="C209" s="54"/>
      <c r="D209" s="76" t="s">
        <v>1557</v>
      </c>
      <c r="E209" s="63"/>
      <c r="F209" s="57">
        <v>1</v>
      </c>
      <c r="G209" s="57">
        <v>1.857</v>
      </c>
      <c r="H209" s="57"/>
      <c r="I209" s="57"/>
      <c r="J209" s="57"/>
      <c r="K209" s="57">
        <f t="shared" si="25"/>
        <v>1.857</v>
      </c>
      <c r="L209" s="57"/>
      <c r="M209" s="58"/>
      <c r="N209" s="59"/>
      <c r="O209" s="73"/>
    </row>
    <row r="210" spans="1:15" s="8" customFormat="1" x14ac:dyDescent="0.3">
      <c r="A210" s="52">
        <v>11428</v>
      </c>
      <c r="B210" s="53"/>
      <c r="C210" s="54"/>
      <c r="D210" s="76" t="s">
        <v>1569</v>
      </c>
      <c r="E210" s="63"/>
      <c r="F210" s="57">
        <v>1</v>
      </c>
      <c r="G210" s="57">
        <v>3.89</v>
      </c>
      <c r="H210" s="57"/>
      <c r="I210" s="57"/>
      <c r="J210" s="57"/>
      <c r="K210" s="57">
        <f t="shared" si="25"/>
        <v>3.89</v>
      </c>
      <c r="L210" s="57"/>
      <c r="M210" s="58"/>
      <c r="N210" s="59"/>
      <c r="O210" s="73"/>
    </row>
    <row r="211" spans="1:15" s="8" customFormat="1" x14ac:dyDescent="0.3">
      <c r="A211" s="52">
        <v>11545</v>
      </c>
      <c r="B211" s="53" t="s">
        <v>21</v>
      </c>
      <c r="C211" s="61" t="s">
        <v>1622</v>
      </c>
      <c r="D211" s="62" t="s">
        <v>1623</v>
      </c>
      <c r="E211" s="63"/>
      <c r="F211" s="86"/>
      <c r="G211" s="64"/>
      <c r="H211" s="64"/>
      <c r="I211" s="64"/>
      <c r="J211" s="64"/>
      <c r="K211" s="65">
        <f>SUM(O211:O406)</f>
        <v>0</v>
      </c>
      <c r="L211" s="64"/>
      <c r="M211" s="66"/>
      <c r="N211" s="67"/>
      <c r="O211" s="67"/>
    </row>
    <row r="212" spans="1:15" s="8" customFormat="1" x14ac:dyDescent="0.3">
      <c r="A212" s="52">
        <v>11546</v>
      </c>
      <c r="B212" s="53" t="s">
        <v>21</v>
      </c>
      <c r="C212" s="54" t="s">
        <v>1624</v>
      </c>
      <c r="D212" s="55" t="s">
        <v>1625</v>
      </c>
      <c r="E212" s="96"/>
      <c r="F212" s="98"/>
      <c r="G212" s="57"/>
      <c r="H212" s="57"/>
      <c r="I212" s="57"/>
      <c r="J212" s="57"/>
      <c r="K212" s="57"/>
      <c r="L212" s="57"/>
      <c r="M212" s="58"/>
      <c r="N212" s="59"/>
      <c r="O212" s="59"/>
    </row>
    <row r="213" spans="1:15" s="8" customFormat="1" x14ac:dyDescent="0.3">
      <c r="A213" s="52">
        <v>11547</v>
      </c>
      <c r="B213" s="53" t="s">
        <v>21</v>
      </c>
      <c r="C213" s="54" t="s">
        <v>1626</v>
      </c>
      <c r="D213" s="55" t="s">
        <v>1070</v>
      </c>
      <c r="E213" s="96"/>
      <c r="F213" s="98"/>
      <c r="G213" s="57"/>
      <c r="H213" s="57"/>
      <c r="I213" s="57"/>
      <c r="J213" s="57"/>
      <c r="K213" s="57"/>
      <c r="L213" s="57"/>
      <c r="M213" s="58"/>
      <c r="N213" s="59"/>
      <c r="O213" s="59"/>
    </row>
    <row r="214" spans="1:15" s="8" customFormat="1" x14ac:dyDescent="0.3">
      <c r="A214" s="52">
        <v>11557</v>
      </c>
      <c r="B214" s="53" t="s">
        <v>21</v>
      </c>
      <c r="C214" s="54" t="s">
        <v>1629</v>
      </c>
      <c r="D214" s="55" t="s">
        <v>55</v>
      </c>
      <c r="E214" s="63"/>
      <c r="F214" s="57"/>
      <c r="G214" s="57"/>
      <c r="H214" s="57"/>
      <c r="I214" s="57"/>
      <c r="J214" s="57"/>
      <c r="K214" s="57"/>
      <c r="L214" s="57"/>
      <c r="M214" s="66"/>
      <c r="N214" s="67"/>
      <c r="O214" s="67"/>
    </row>
    <row r="215" spans="1:15" s="8" customFormat="1" x14ac:dyDescent="0.3">
      <c r="A215" s="52">
        <v>11563</v>
      </c>
      <c r="B215" s="53"/>
      <c r="C215" s="54"/>
      <c r="D215" s="55" t="s">
        <v>74</v>
      </c>
      <c r="E215" s="63"/>
      <c r="F215" s="57"/>
      <c r="G215" s="57"/>
      <c r="H215" s="57"/>
      <c r="I215" s="57"/>
      <c r="J215" s="57"/>
      <c r="K215" s="57"/>
      <c r="L215" s="57"/>
      <c r="M215" s="66"/>
      <c r="N215" s="67"/>
      <c r="O215" s="67"/>
    </row>
    <row r="216" spans="1:15" s="8" customFormat="1" ht="158.4" x14ac:dyDescent="0.3">
      <c r="A216" s="52">
        <v>11564</v>
      </c>
      <c r="B216" s="53"/>
      <c r="C216" s="54"/>
      <c r="D216" s="75" t="s">
        <v>76</v>
      </c>
      <c r="E216" s="63" t="s">
        <v>36</v>
      </c>
      <c r="F216" s="57"/>
      <c r="G216" s="57"/>
      <c r="H216" s="57"/>
      <c r="I216" s="57"/>
      <c r="J216" s="57"/>
      <c r="K216" s="57">
        <f>SUM(J217:J219)</f>
        <v>14.827499999999999</v>
      </c>
      <c r="L216" s="57">
        <f>K216</f>
        <v>14.827499999999999</v>
      </c>
      <c r="M216" s="58">
        <v>14.827999999999999</v>
      </c>
      <c r="N216" s="59"/>
      <c r="O216" s="73">
        <f>+ROUND(M216*N216,2)</f>
        <v>0</v>
      </c>
    </row>
    <row r="217" spans="1:15" s="8" customFormat="1" x14ac:dyDescent="0.3">
      <c r="A217" s="52">
        <v>11565</v>
      </c>
      <c r="B217" s="53"/>
      <c r="C217" s="54"/>
      <c r="D217" s="76" t="s">
        <v>394</v>
      </c>
      <c r="E217" s="63"/>
      <c r="F217" s="57">
        <v>1</v>
      </c>
      <c r="G217" s="57">
        <v>1.45</v>
      </c>
      <c r="H217" s="57">
        <v>1.45</v>
      </c>
      <c r="I217" s="57"/>
      <c r="J217" s="57">
        <f>PRODUCT(F217:I217)</f>
        <v>2.1025</v>
      </c>
      <c r="K217" s="57"/>
      <c r="L217" s="57"/>
      <c r="M217" s="58"/>
      <c r="N217" s="59"/>
      <c r="O217" s="73"/>
    </row>
    <row r="218" spans="1:15" s="8" customFormat="1" x14ac:dyDescent="0.3">
      <c r="A218" s="52">
        <v>11566</v>
      </c>
      <c r="B218" s="53"/>
      <c r="C218" s="54"/>
      <c r="D218" s="76" t="s">
        <v>394</v>
      </c>
      <c r="E218" s="63"/>
      <c r="F218" s="57">
        <v>1</v>
      </c>
      <c r="G218" s="57">
        <v>1.75</v>
      </c>
      <c r="H218" s="57">
        <v>2.2999999999999998</v>
      </c>
      <c r="I218" s="57"/>
      <c r="J218" s="57">
        <f>PRODUCT(F218:I218)</f>
        <v>4.0249999999999995</v>
      </c>
      <c r="K218" s="57"/>
      <c r="L218" s="57"/>
      <c r="M218" s="58"/>
      <c r="N218" s="59"/>
      <c r="O218" s="73"/>
    </row>
    <row r="219" spans="1:15" s="8" customFormat="1" x14ac:dyDescent="0.3">
      <c r="A219" s="52">
        <v>11567</v>
      </c>
      <c r="B219" s="53"/>
      <c r="C219" s="54"/>
      <c r="D219" s="76" t="s">
        <v>1091</v>
      </c>
      <c r="E219" s="56"/>
      <c r="F219" s="57">
        <f>10+10</f>
        <v>20</v>
      </c>
      <c r="G219" s="57">
        <v>1.45</v>
      </c>
      <c r="H219" s="57">
        <v>0.3</v>
      </c>
      <c r="I219" s="57"/>
      <c r="J219" s="57">
        <f>PRODUCT(F219:I219)</f>
        <v>8.6999999999999993</v>
      </c>
      <c r="K219" s="57"/>
      <c r="L219" s="57"/>
      <c r="M219" s="58"/>
      <c r="N219" s="59"/>
      <c r="O219" s="73"/>
    </row>
    <row r="220" spans="1:15" s="8" customFormat="1" x14ac:dyDescent="0.3">
      <c r="A220" s="52">
        <v>11575</v>
      </c>
      <c r="B220" s="53" t="s">
        <v>21</v>
      </c>
      <c r="C220" s="54" t="s">
        <v>1634</v>
      </c>
      <c r="D220" s="55" t="s">
        <v>974</v>
      </c>
      <c r="E220" s="96"/>
      <c r="F220" s="98"/>
      <c r="G220" s="57"/>
      <c r="H220" s="57"/>
      <c r="I220" s="57"/>
      <c r="J220" s="57"/>
      <c r="K220" s="57"/>
      <c r="L220" s="57"/>
      <c r="M220" s="58"/>
      <c r="N220" s="59"/>
      <c r="O220" s="59"/>
    </row>
    <row r="221" spans="1:15" s="8" customFormat="1" x14ac:dyDescent="0.3">
      <c r="A221" s="52">
        <v>11600</v>
      </c>
      <c r="B221" s="53" t="s">
        <v>21</v>
      </c>
      <c r="C221" s="54" t="s">
        <v>1641</v>
      </c>
      <c r="D221" s="55" t="s">
        <v>55</v>
      </c>
      <c r="E221" s="63"/>
      <c r="F221" s="57"/>
      <c r="G221" s="57"/>
      <c r="H221" s="57"/>
      <c r="I221" s="57"/>
      <c r="J221" s="57"/>
      <c r="K221" s="57"/>
      <c r="L221" s="57"/>
      <c r="M221" s="66"/>
      <c r="N221" s="67"/>
      <c r="O221" s="67"/>
    </row>
    <row r="222" spans="1:15" s="8" customFormat="1" x14ac:dyDescent="0.3">
      <c r="A222" s="52">
        <v>11665</v>
      </c>
      <c r="B222" s="53"/>
      <c r="C222" s="54"/>
      <c r="D222" s="55" t="s">
        <v>74</v>
      </c>
      <c r="E222" s="63"/>
      <c r="F222" s="57"/>
      <c r="G222" s="57"/>
      <c r="H222" s="57"/>
      <c r="I222" s="57"/>
      <c r="J222" s="57"/>
      <c r="K222" s="57"/>
      <c r="L222" s="57"/>
      <c r="M222" s="66"/>
      <c r="N222" s="67"/>
      <c r="O222" s="67"/>
    </row>
    <row r="223" spans="1:15" s="8" customFormat="1" ht="172.8" x14ac:dyDescent="0.3">
      <c r="A223" s="52">
        <v>11671</v>
      </c>
      <c r="B223" s="53"/>
      <c r="C223" s="54"/>
      <c r="D223" s="75" t="s">
        <v>1175</v>
      </c>
      <c r="E223" s="63" t="s">
        <v>36</v>
      </c>
      <c r="F223" s="57"/>
      <c r="G223" s="57"/>
      <c r="H223" s="57"/>
      <c r="I223" s="57"/>
      <c r="J223" s="57"/>
      <c r="K223" s="57"/>
      <c r="L223" s="57">
        <f>SUM(K224:K226)</f>
        <v>78.94</v>
      </c>
      <c r="M223" s="58">
        <v>78.94</v>
      </c>
      <c r="N223" s="59"/>
      <c r="O223" s="73">
        <f t="shared" ref="O223" si="26">+ROUND(M223*N223,2)</f>
        <v>0</v>
      </c>
    </row>
    <row r="224" spans="1:15" s="8" customFormat="1" x14ac:dyDescent="0.3">
      <c r="A224" s="52">
        <v>11672</v>
      </c>
      <c r="B224" s="53"/>
      <c r="C224" s="54"/>
      <c r="D224" s="76" t="s">
        <v>1657</v>
      </c>
      <c r="E224" s="63"/>
      <c r="F224" s="57">
        <v>1</v>
      </c>
      <c r="G224" s="57">
        <v>43.448</v>
      </c>
      <c r="H224" s="57"/>
      <c r="I224" s="57"/>
      <c r="J224" s="57"/>
      <c r="K224" s="57">
        <f t="shared" ref="K224:K226" si="27">PRODUCT(F224:I224)</f>
        <v>43.448</v>
      </c>
      <c r="L224" s="57"/>
      <c r="M224" s="58"/>
      <c r="N224" s="59"/>
      <c r="O224" s="73"/>
    </row>
    <row r="225" spans="1:15" s="8" customFormat="1" x14ac:dyDescent="0.3">
      <c r="A225" s="52">
        <v>11673</v>
      </c>
      <c r="B225" s="53"/>
      <c r="C225" s="54"/>
      <c r="D225" s="76" t="s">
        <v>1628</v>
      </c>
      <c r="E225" s="63"/>
      <c r="F225" s="57">
        <v>1</v>
      </c>
      <c r="G225" s="57">
        <v>17.745999999999999</v>
      </c>
      <c r="H225" s="57"/>
      <c r="I225" s="57"/>
      <c r="J225" s="57"/>
      <c r="K225" s="57">
        <f t="shared" si="27"/>
        <v>17.745999999999999</v>
      </c>
      <c r="L225" s="57"/>
      <c r="M225" s="58"/>
      <c r="N225" s="59"/>
      <c r="O225" s="73"/>
    </row>
    <row r="226" spans="1:15" s="8" customFormat="1" x14ac:dyDescent="0.3">
      <c r="A226" s="52">
        <v>11674</v>
      </c>
      <c r="B226" s="53"/>
      <c r="C226" s="54"/>
      <c r="D226" s="76" t="s">
        <v>1653</v>
      </c>
      <c r="E226" s="63"/>
      <c r="F226" s="57">
        <v>1</v>
      </c>
      <c r="G226" s="57">
        <v>17.745999999999999</v>
      </c>
      <c r="H226" s="57"/>
      <c r="I226" s="57"/>
      <c r="J226" s="57"/>
      <c r="K226" s="57">
        <f t="shared" si="27"/>
        <v>17.745999999999999</v>
      </c>
      <c r="L226" s="57"/>
      <c r="M226" s="58"/>
      <c r="N226" s="59"/>
      <c r="O226" s="73"/>
    </row>
    <row r="227" spans="1:15" s="8" customFormat="1" ht="158.4" x14ac:dyDescent="0.3">
      <c r="A227" s="52">
        <v>11678</v>
      </c>
      <c r="B227" s="53"/>
      <c r="C227" s="54"/>
      <c r="D227" s="75" t="s">
        <v>76</v>
      </c>
      <c r="E227" s="63" t="s">
        <v>36</v>
      </c>
      <c r="F227" s="57"/>
      <c r="G227" s="57"/>
      <c r="H227" s="57"/>
      <c r="I227" s="57"/>
      <c r="J227" s="57"/>
      <c r="K227" s="57"/>
      <c r="L227" s="57">
        <f>SUM(K228:K231)</f>
        <v>14.984999999999999</v>
      </c>
      <c r="M227" s="58">
        <v>14.984999999999999</v>
      </c>
      <c r="N227" s="59"/>
      <c r="O227" s="73">
        <f>+ROUND(M227*N227,2)</f>
        <v>0</v>
      </c>
    </row>
    <row r="228" spans="1:15" s="8" customFormat="1" x14ac:dyDescent="0.3">
      <c r="A228" s="52">
        <v>11679</v>
      </c>
      <c r="B228" s="53"/>
      <c r="C228" s="54"/>
      <c r="D228" s="76" t="s">
        <v>1643</v>
      </c>
      <c r="E228" s="56"/>
      <c r="F228" s="57">
        <v>1</v>
      </c>
      <c r="G228" s="57">
        <f>4.429+0.733</f>
        <v>5.1619999999999999</v>
      </c>
      <c r="H228" s="57"/>
      <c r="I228" s="57"/>
      <c r="J228" s="57"/>
      <c r="K228" s="57">
        <f>PRODUCT(F228:I228)</f>
        <v>5.1619999999999999</v>
      </c>
      <c r="L228" s="57"/>
      <c r="M228" s="58"/>
      <c r="N228" s="59"/>
      <c r="O228" s="73"/>
    </row>
    <row r="229" spans="1:15" s="8" customFormat="1" x14ac:dyDescent="0.3">
      <c r="A229" s="52">
        <v>11680</v>
      </c>
      <c r="B229" s="53"/>
      <c r="C229" s="54"/>
      <c r="D229" s="76" t="s">
        <v>1655</v>
      </c>
      <c r="E229" s="63"/>
      <c r="F229" s="57">
        <v>2</v>
      </c>
      <c r="G229" s="57">
        <v>2.0379999999999998</v>
      </c>
      <c r="H229" s="57"/>
      <c r="I229" s="57"/>
      <c r="J229" s="57"/>
      <c r="K229" s="57">
        <f t="shared" ref="K229:K231" si="28">PRODUCT(F229:I229)</f>
        <v>4.0759999999999996</v>
      </c>
      <c r="L229" s="57"/>
      <c r="M229" s="58"/>
      <c r="N229" s="59"/>
      <c r="O229" s="73"/>
    </row>
    <row r="230" spans="1:15" s="8" customFormat="1" x14ac:dyDescent="0.3">
      <c r="A230" s="52">
        <v>11681</v>
      </c>
      <c r="B230" s="53"/>
      <c r="C230" s="54"/>
      <c r="D230" s="76" t="s">
        <v>1646</v>
      </c>
      <c r="E230" s="63"/>
      <c r="F230" s="57">
        <v>1</v>
      </c>
      <c r="G230" s="57">
        <v>1.857</v>
      </c>
      <c r="H230" s="57"/>
      <c r="I230" s="57"/>
      <c r="J230" s="57"/>
      <c r="K230" s="57">
        <f t="shared" si="28"/>
        <v>1.857</v>
      </c>
      <c r="L230" s="57"/>
      <c r="M230" s="58"/>
      <c r="N230" s="59"/>
      <c r="O230" s="73"/>
    </row>
    <row r="231" spans="1:15" s="8" customFormat="1" x14ac:dyDescent="0.3">
      <c r="A231" s="52">
        <v>11682</v>
      </c>
      <c r="B231" s="53"/>
      <c r="C231" s="54"/>
      <c r="D231" s="76" t="s">
        <v>1658</v>
      </c>
      <c r="E231" s="63"/>
      <c r="F231" s="57">
        <v>1</v>
      </c>
      <c r="G231" s="57">
        <v>3.89</v>
      </c>
      <c r="H231" s="57"/>
      <c r="I231" s="57"/>
      <c r="J231" s="57"/>
      <c r="K231" s="57">
        <f t="shared" si="28"/>
        <v>3.89</v>
      </c>
      <c r="L231" s="57"/>
      <c r="M231" s="58"/>
      <c r="N231" s="59"/>
      <c r="O231" s="73"/>
    </row>
    <row r="232" spans="1:15" s="8" customFormat="1" x14ac:dyDescent="0.3">
      <c r="A232" s="52">
        <v>11732</v>
      </c>
      <c r="B232" s="53" t="s">
        <v>21</v>
      </c>
      <c r="C232" s="54" t="s">
        <v>1687</v>
      </c>
      <c r="D232" s="55" t="s">
        <v>1688</v>
      </c>
      <c r="E232" s="56"/>
      <c r="F232" s="57"/>
      <c r="G232" s="57"/>
      <c r="H232" s="57"/>
      <c r="I232" s="57"/>
      <c r="J232" s="57"/>
      <c r="K232" s="57"/>
      <c r="L232" s="57"/>
      <c r="M232" s="58"/>
      <c r="N232" s="59"/>
      <c r="O232" s="59"/>
    </row>
    <row r="233" spans="1:15" s="8" customFormat="1" x14ac:dyDescent="0.3">
      <c r="A233" s="52">
        <v>11743</v>
      </c>
      <c r="B233" s="53" t="s">
        <v>21</v>
      </c>
      <c r="C233" s="54" t="s">
        <v>1693</v>
      </c>
      <c r="D233" s="55" t="s">
        <v>55</v>
      </c>
      <c r="E233" s="56"/>
      <c r="F233" s="57"/>
      <c r="G233" s="57"/>
      <c r="H233" s="57"/>
      <c r="I233" s="57"/>
      <c r="J233" s="57"/>
      <c r="K233" s="57"/>
      <c r="L233" s="57"/>
      <c r="M233" s="58"/>
      <c r="N233" s="59"/>
      <c r="O233" s="59"/>
    </row>
    <row r="234" spans="1:15" s="8" customFormat="1" x14ac:dyDescent="0.3">
      <c r="A234" s="52">
        <v>11764</v>
      </c>
      <c r="B234" s="53"/>
      <c r="C234" s="54"/>
      <c r="D234" s="55" t="s">
        <v>74</v>
      </c>
      <c r="E234" s="56"/>
      <c r="F234" s="57"/>
      <c r="G234" s="57"/>
      <c r="H234" s="57"/>
      <c r="I234" s="57"/>
      <c r="J234" s="57"/>
      <c r="K234" s="57"/>
      <c r="L234" s="57"/>
      <c r="M234" s="58"/>
      <c r="N234" s="59"/>
      <c r="O234" s="73"/>
    </row>
    <row r="235" spans="1:15" s="8" customFormat="1" ht="187.2" x14ac:dyDescent="0.3">
      <c r="A235" s="52">
        <v>11765</v>
      </c>
      <c r="B235" s="53"/>
      <c r="C235" s="54"/>
      <c r="D235" s="75" t="s">
        <v>1249</v>
      </c>
      <c r="E235" s="63" t="s">
        <v>36</v>
      </c>
      <c r="F235" s="57">
        <v>1</v>
      </c>
      <c r="G235" s="57">
        <v>53.515999999999998</v>
      </c>
      <c r="H235" s="57">
        <v>8.673</v>
      </c>
      <c r="I235" s="57"/>
      <c r="J235" s="57">
        <f t="shared" ref="J235" si="29">PRODUCT(F235:I235)</f>
        <v>464.14426800000001</v>
      </c>
      <c r="K235" s="57"/>
      <c r="L235" s="57">
        <f>+J235</f>
        <v>464.14426800000001</v>
      </c>
      <c r="M235" s="58">
        <v>464.14400000000001</v>
      </c>
      <c r="N235" s="59"/>
      <c r="O235" s="73">
        <f>+ROUND(M235*N235,2)</f>
        <v>0</v>
      </c>
    </row>
    <row r="236" spans="1:15" s="8" customFormat="1" x14ac:dyDescent="0.3">
      <c r="A236" s="52">
        <v>11799</v>
      </c>
      <c r="B236" s="53" t="s">
        <v>21</v>
      </c>
      <c r="C236" s="61" t="s">
        <v>1714</v>
      </c>
      <c r="D236" s="62" t="s">
        <v>1715</v>
      </c>
      <c r="E236" s="63"/>
      <c r="F236" s="86"/>
      <c r="G236" s="64"/>
      <c r="H236" s="64"/>
      <c r="I236" s="64"/>
      <c r="J236" s="64"/>
      <c r="K236" s="65">
        <f>SUM(O236:O607)</f>
        <v>0</v>
      </c>
      <c r="L236" s="64"/>
      <c r="M236" s="66"/>
      <c r="N236" s="67"/>
      <c r="O236" s="67"/>
    </row>
    <row r="237" spans="1:15" s="8" customFormat="1" x14ac:dyDescent="0.3">
      <c r="A237" s="52">
        <v>11800</v>
      </c>
      <c r="B237" s="53" t="s">
        <v>21</v>
      </c>
      <c r="C237" s="54" t="s">
        <v>1716</v>
      </c>
      <c r="D237" s="99" t="s">
        <v>1717</v>
      </c>
      <c r="E237" s="96"/>
      <c r="F237" s="98"/>
      <c r="G237" s="57"/>
      <c r="H237" s="57"/>
      <c r="I237" s="57"/>
      <c r="J237" s="57"/>
      <c r="K237" s="57"/>
      <c r="L237" s="57"/>
      <c r="M237" s="58"/>
      <c r="N237" s="59"/>
      <c r="O237" s="59"/>
    </row>
    <row r="238" spans="1:15" s="8" customFormat="1" x14ac:dyDescent="0.3">
      <c r="A238" s="52">
        <v>11872</v>
      </c>
      <c r="B238" s="53" t="s">
        <v>21</v>
      </c>
      <c r="C238" s="54" t="s">
        <v>1740</v>
      </c>
      <c r="D238" s="55" t="s">
        <v>974</v>
      </c>
      <c r="E238" s="96"/>
      <c r="F238" s="98"/>
      <c r="G238" s="57"/>
      <c r="H238" s="57"/>
      <c r="I238" s="57"/>
      <c r="J238" s="57"/>
      <c r="K238" s="57"/>
      <c r="L238" s="57"/>
      <c r="M238" s="58"/>
      <c r="N238" s="59"/>
      <c r="O238" s="59"/>
    </row>
    <row r="239" spans="1:15" s="8" customFormat="1" x14ac:dyDescent="0.3">
      <c r="A239" s="52">
        <v>11889</v>
      </c>
      <c r="B239" s="53" t="s">
        <v>21</v>
      </c>
      <c r="C239" s="54" t="s">
        <v>1759</v>
      </c>
      <c r="D239" s="55" t="s">
        <v>55</v>
      </c>
      <c r="E239" s="63"/>
      <c r="F239" s="57"/>
      <c r="G239" s="57"/>
      <c r="H239" s="57"/>
      <c r="I239" s="57"/>
      <c r="J239" s="57"/>
      <c r="K239" s="57"/>
      <c r="L239" s="57"/>
      <c r="M239" s="66"/>
      <c r="N239" s="67"/>
      <c r="O239" s="67"/>
    </row>
    <row r="240" spans="1:15" s="8" customFormat="1" x14ac:dyDescent="0.3">
      <c r="A240" s="52">
        <v>11999</v>
      </c>
      <c r="B240" s="53" t="s">
        <v>21</v>
      </c>
      <c r="C240" s="54" t="s">
        <v>1827</v>
      </c>
      <c r="D240" s="55" t="s">
        <v>74</v>
      </c>
      <c r="E240" s="63"/>
      <c r="F240" s="57"/>
      <c r="G240" s="57"/>
      <c r="H240" s="57"/>
      <c r="I240" s="57"/>
      <c r="J240" s="57"/>
      <c r="K240" s="57"/>
      <c r="L240" s="57"/>
      <c r="M240" s="66"/>
      <c r="N240" s="67"/>
      <c r="O240" s="67"/>
    </row>
    <row r="241" spans="1:15" s="8" customFormat="1" ht="158.4" collapsed="1" x14ac:dyDescent="0.3">
      <c r="A241" s="52">
        <v>12000</v>
      </c>
      <c r="B241" s="53" t="s">
        <v>21</v>
      </c>
      <c r="C241" s="72" t="s">
        <v>1828</v>
      </c>
      <c r="D241" s="75" t="s">
        <v>76</v>
      </c>
      <c r="E241" s="63" t="s">
        <v>36</v>
      </c>
      <c r="F241" s="57"/>
      <c r="G241" s="57"/>
      <c r="H241" s="57"/>
      <c r="I241" s="57"/>
      <c r="J241" s="57"/>
      <c r="K241" s="57"/>
      <c r="L241" s="57">
        <f>SUM(J242:J243)</f>
        <v>431.4</v>
      </c>
      <c r="M241" s="58">
        <v>431.4</v>
      </c>
      <c r="N241" s="59"/>
      <c r="O241" s="73">
        <f>+ROUND(M241*N241,2)</f>
        <v>0</v>
      </c>
    </row>
    <row r="242" spans="1:15" s="8" customFormat="1" x14ac:dyDescent="0.3">
      <c r="A242" s="52">
        <v>12001</v>
      </c>
      <c r="B242" s="53"/>
      <c r="C242" s="72"/>
      <c r="D242" s="76" t="s">
        <v>1829</v>
      </c>
      <c r="E242" s="56"/>
      <c r="F242" s="57">
        <v>1</v>
      </c>
      <c r="G242" s="57">
        <v>140.928</v>
      </c>
      <c r="H242" s="57"/>
      <c r="I242" s="57"/>
      <c r="J242" s="57">
        <f t="shared" ref="J242:J243" si="30">PRODUCT(F242:I242)</f>
        <v>140.928</v>
      </c>
      <c r="K242" s="57"/>
      <c r="L242" s="57"/>
      <c r="M242" s="58"/>
      <c r="N242" s="59"/>
      <c r="O242" s="73"/>
    </row>
    <row r="243" spans="1:15" s="8" customFormat="1" x14ac:dyDescent="0.3">
      <c r="A243" s="52">
        <v>12002</v>
      </c>
      <c r="B243" s="53"/>
      <c r="C243" s="72"/>
      <c r="D243" s="74" t="s">
        <v>1821</v>
      </c>
      <c r="E243" s="56"/>
      <c r="F243" s="57">
        <v>1</v>
      </c>
      <c r="G243" s="57">
        <v>290.47199999999998</v>
      </c>
      <c r="H243" s="57"/>
      <c r="I243" s="57"/>
      <c r="J243" s="57">
        <f t="shared" si="30"/>
        <v>290.47199999999998</v>
      </c>
      <c r="K243" s="57"/>
      <c r="L243" s="57"/>
      <c r="M243" s="58"/>
      <c r="N243" s="59"/>
      <c r="O243" s="73"/>
    </row>
    <row r="244" spans="1:15" s="8" customFormat="1" ht="144" collapsed="1" x14ac:dyDescent="0.3">
      <c r="A244" s="52">
        <v>12019</v>
      </c>
      <c r="B244" s="53" t="s">
        <v>21</v>
      </c>
      <c r="C244" s="72" t="s">
        <v>1839</v>
      </c>
      <c r="D244" s="75" t="s">
        <v>161</v>
      </c>
      <c r="E244" s="63" t="s">
        <v>36</v>
      </c>
      <c r="F244" s="57"/>
      <c r="G244" s="57"/>
      <c r="H244" s="57"/>
      <c r="I244" s="57"/>
      <c r="J244" s="57"/>
      <c r="K244" s="57"/>
      <c r="L244" s="57">
        <f>SUM(J245:J251)</f>
        <v>87.887999999999991</v>
      </c>
      <c r="M244" s="58">
        <v>87.887999999999991</v>
      </c>
      <c r="N244" s="59"/>
      <c r="O244" s="73">
        <f>+ROUND(M244*N244,2)</f>
        <v>0</v>
      </c>
    </row>
    <row r="245" spans="1:15" s="8" customFormat="1" x14ac:dyDescent="0.3">
      <c r="A245" s="52">
        <v>12020</v>
      </c>
      <c r="B245" s="53"/>
      <c r="C245" s="72"/>
      <c r="D245" s="76" t="s">
        <v>1796</v>
      </c>
      <c r="E245" s="63"/>
      <c r="F245" s="57">
        <v>1</v>
      </c>
      <c r="G245" s="57">
        <v>4.4340000000000002</v>
      </c>
      <c r="H245" s="57"/>
      <c r="I245" s="57"/>
      <c r="J245" s="57">
        <f t="shared" ref="J245:J251" si="31">PRODUCT(F245:I245)</f>
        <v>4.4340000000000002</v>
      </c>
      <c r="K245" s="57"/>
      <c r="L245" s="57"/>
      <c r="M245" s="58"/>
      <c r="N245" s="59"/>
      <c r="O245" s="73"/>
    </row>
    <row r="246" spans="1:15" s="8" customFormat="1" x14ac:dyDescent="0.3">
      <c r="A246" s="52">
        <v>12021</v>
      </c>
      <c r="B246" s="53"/>
      <c r="C246" s="72"/>
      <c r="D246" s="76" t="s">
        <v>1797</v>
      </c>
      <c r="E246" s="63"/>
      <c r="F246" s="57">
        <v>1</v>
      </c>
      <c r="G246" s="57">
        <v>14.597</v>
      </c>
      <c r="H246" s="57"/>
      <c r="I246" s="57"/>
      <c r="J246" s="57">
        <f t="shared" si="31"/>
        <v>14.597</v>
      </c>
      <c r="K246" s="57"/>
      <c r="L246" s="57"/>
      <c r="M246" s="58"/>
      <c r="N246" s="59"/>
      <c r="O246" s="73"/>
    </row>
    <row r="247" spans="1:15" s="8" customFormat="1" x14ac:dyDescent="0.3">
      <c r="A247" s="52">
        <v>12022</v>
      </c>
      <c r="B247" s="53"/>
      <c r="C247" s="72"/>
      <c r="D247" s="76" t="s">
        <v>1798</v>
      </c>
      <c r="E247" s="63"/>
      <c r="F247" s="57">
        <v>1</v>
      </c>
      <c r="G247" s="57">
        <v>25.035</v>
      </c>
      <c r="H247" s="57"/>
      <c r="I247" s="57"/>
      <c r="J247" s="57">
        <f t="shared" si="31"/>
        <v>25.035</v>
      </c>
      <c r="K247" s="57"/>
      <c r="L247" s="57"/>
      <c r="M247" s="58"/>
      <c r="N247" s="59"/>
      <c r="O247" s="73"/>
    </row>
    <row r="248" spans="1:15" s="8" customFormat="1" x14ac:dyDescent="0.3">
      <c r="A248" s="52">
        <v>12023</v>
      </c>
      <c r="B248" s="53"/>
      <c r="C248" s="72"/>
      <c r="D248" s="76" t="s">
        <v>1799</v>
      </c>
      <c r="E248" s="63"/>
      <c r="F248" s="57">
        <v>1</v>
      </c>
      <c r="G248" s="57">
        <v>10.403</v>
      </c>
      <c r="H248" s="57"/>
      <c r="I248" s="57"/>
      <c r="J248" s="57">
        <f t="shared" si="31"/>
        <v>10.403</v>
      </c>
      <c r="K248" s="57"/>
      <c r="L248" s="57"/>
      <c r="M248" s="58"/>
      <c r="N248" s="59"/>
      <c r="O248" s="73"/>
    </row>
    <row r="249" spans="1:15" s="8" customFormat="1" x14ac:dyDescent="0.3">
      <c r="A249" s="52">
        <v>12024</v>
      </c>
      <c r="B249" s="53"/>
      <c r="C249" s="72"/>
      <c r="D249" s="76" t="s">
        <v>1800</v>
      </c>
      <c r="E249" s="63"/>
      <c r="F249" s="57">
        <v>1</v>
      </c>
      <c r="G249" s="57">
        <v>24.457999999999998</v>
      </c>
      <c r="H249" s="57"/>
      <c r="I249" s="57"/>
      <c r="J249" s="57">
        <f t="shared" si="31"/>
        <v>24.457999999999998</v>
      </c>
      <c r="K249" s="57"/>
      <c r="L249" s="57"/>
      <c r="M249" s="58"/>
      <c r="N249" s="59"/>
      <c r="O249" s="73"/>
    </row>
    <row r="250" spans="1:15" s="8" customFormat="1" x14ac:dyDescent="0.3">
      <c r="A250" s="52">
        <v>12025</v>
      </c>
      <c r="B250" s="53"/>
      <c r="C250" s="72"/>
      <c r="D250" s="76" t="s">
        <v>1802</v>
      </c>
      <c r="E250" s="63"/>
      <c r="F250" s="57">
        <v>1</v>
      </c>
      <c r="G250" s="57">
        <v>4.4349999999999996</v>
      </c>
      <c r="H250" s="57"/>
      <c r="I250" s="57"/>
      <c r="J250" s="57">
        <f t="shared" si="31"/>
        <v>4.4349999999999996</v>
      </c>
      <c r="K250" s="57"/>
      <c r="L250" s="57"/>
      <c r="M250" s="58"/>
      <c r="N250" s="59"/>
      <c r="O250" s="73"/>
    </row>
    <row r="251" spans="1:15" s="8" customFormat="1" x14ac:dyDescent="0.3">
      <c r="A251" s="52">
        <v>12026</v>
      </c>
      <c r="B251" s="53"/>
      <c r="C251" s="72"/>
      <c r="D251" s="76" t="s">
        <v>1801</v>
      </c>
      <c r="E251" s="63"/>
      <c r="F251" s="57">
        <v>1</v>
      </c>
      <c r="G251" s="57">
        <v>4.5259999999999998</v>
      </c>
      <c r="H251" s="57"/>
      <c r="I251" s="57"/>
      <c r="J251" s="57">
        <f t="shared" si="31"/>
        <v>4.5259999999999998</v>
      </c>
      <c r="K251" s="57"/>
      <c r="L251" s="57"/>
      <c r="M251" s="58"/>
      <c r="N251" s="59"/>
      <c r="O251" s="73"/>
    </row>
    <row r="252" spans="1:15" s="8" customFormat="1" x14ac:dyDescent="0.3">
      <c r="A252" s="52">
        <v>12192</v>
      </c>
      <c r="B252" s="53" t="s">
        <v>21</v>
      </c>
      <c r="C252" s="54" t="s">
        <v>1977</v>
      </c>
      <c r="D252" s="99" t="s">
        <v>1978</v>
      </c>
      <c r="E252" s="56"/>
      <c r="F252" s="57"/>
      <c r="G252" s="57"/>
      <c r="H252" s="57"/>
      <c r="I252" s="57"/>
      <c r="J252" s="57"/>
      <c r="K252" s="57"/>
      <c r="L252" s="57"/>
      <c r="M252" s="58"/>
      <c r="N252" s="59"/>
      <c r="O252" s="59"/>
    </row>
    <row r="253" spans="1:15" s="8" customFormat="1" x14ac:dyDescent="0.3">
      <c r="A253" s="52">
        <v>12255</v>
      </c>
      <c r="B253" s="53" t="s">
        <v>21</v>
      </c>
      <c r="C253" s="54" t="s">
        <v>2008</v>
      </c>
      <c r="D253" s="55" t="s">
        <v>74</v>
      </c>
      <c r="E253" s="56"/>
      <c r="F253" s="57"/>
      <c r="G253" s="57"/>
      <c r="H253" s="57"/>
      <c r="I253" s="57"/>
      <c r="J253" s="57"/>
      <c r="K253" s="57"/>
      <c r="L253" s="57"/>
      <c r="M253" s="58"/>
      <c r="N253" s="59"/>
      <c r="O253" s="73"/>
    </row>
    <row r="254" spans="1:15" s="8" customFormat="1" ht="158.4" collapsed="1" x14ac:dyDescent="0.3">
      <c r="A254" s="52">
        <v>12256</v>
      </c>
      <c r="B254" s="53" t="s">
        <v>21</v>
      </c>
      <c r="C254" s="72" t="s">
        <v>2009</v>
      </c>
      <c r="D254" s="75" t="s">
        <v>76</v>
      </c>
      <c r="E254" s="63" t="s">
        <v>36</v>
      </c>
      <c r="F254" s="57"/>
      <c r="G254" s="57"/>
      <c r="H254" s="57"/>
      <c r="I254" s="57"/>
      <c r="J254" s="57"/>
      <c r="K254" s="57"/>
      <c r="L254" s="57">
        <f>SUM(J255:J257)</f>
        <v>40.948999999999998</v>
      </c>
      <c r="M254" s="58">
        <v>40.948999999999998</v>
      </c>
      <c r="N254" s="59"/>
      <c r="O254" s="73">
        <f>+ROUND(M254*N254,2)</f>
        <v>0</v>
      </c>
    </row>
    <row r="255" spans="1:15" s="8" customFormat="1" x14ac:dyDescent="0.3">
      <c r="A255" s="52">
        <v>12257</v>
      </c>
      <c r="B255" s="53"/>
      <c r="C255" s="72"/>
      <c r="D255" s="76" t="s">
        <v>374</v>
      </c>
      <c r="E255" s="56"/>
      <c r="F255" s="57">
        <v>1</v>
      </c>
      <c r="G255" s="57">
        <v>19.64</v>
      </c>
      <c r="H255" s="57"/>
      <c r="I255" s="57"/>
      <c r="J255" s="57">
        <f t="shared" ref="J255:J257" si="32">PRODUCT(F255:I255)</f>
        <v>19.64</v>
      </c>
      <c r="K255" s="57"/>
      <c r="L255" s="57"/>
      <c r="M255" s="58"/>
      <c r="N255" s="59"/>
      <c r="O255" s="73"/>
    </row>
    <row r="256" spans="1:15" s="8" customFormat="1" x14ac:dyDescent="0.3">
      <c r="A256" s="52">
        <v>12258</v>
      </c>
      <c r="B256" s="53"/>
      <c r="C256" s="72"/>
      <c r="D256" s="76" t="s">
        <v>1982</v>
      </c>
      <c r="E256" s="56"/>
      <c r="F256" s="57">
        <v>1</v>
      </c>
      <c r="G256" s="57">
        <v>15.891999999999999</v>
      </c>
      <c r="H256" s="57"/>
      <c r="I256" s="57"/>
      <c r="J256" s="57">
        <f t="shared" si="32"/>
        <v>15.891999999999999</v>
      </c>
      <c r="K256" s="57"/>
      <c r="L256" s="57"/>
      <c r="M256" s="58"/>
      <c r="N256" s="59"/>
      <c r="O256" s="73"/>
    </row>
    <row r="257" spans="1:15" s="8" customFormat="1" x14ac:dyDescent="0.3">
      <c r="A257" s="52">
        <v>12259</v>
      </c>
      <c r="B257" s="53"/>
      <c r="C257" s="72"/>
      <c r="D257" s="76" t="s">
        <v>1981</v>
      </c>
      <c r="E257" s="56"/>
      <c r="F257" s="57">
        <v>1</v>
      </c>
      <c r="G257" s="57">
        <v>5.4169999999999998</v>
      </c>
      <c r="H257" s="57"/>
      <c r="I257" s="57"/>
      <c r="J257" s="57">
        <f t="shared" si="32"/>
        <v>5.4169999999999998</v>
      </c>
      <c r="K257" s="57"/>
      <c r="L257" s="57"/>
      <c r="M257" s="58"/>
      <c r="N257" s="59"/>
      <c r="O257" s="73"/>
    </row>
    <row r="258" spans="1:15" s="8" customFormat="1" ht="172.8" collapsed="1" x14ac:dyDescent="0.3">
      <c r="A258" s="52">
        <v>12260</v>
      </c>
      <c r="B258" s="53" t="s">
        <v>21</v>
      </c>
      <c r="C258" s="72" t="s">
        <v>2010</v>
      </c>
      <c r="D258" s="75" t="s">
        <v>1175</v>
      </c>
      <c r="E258" s="63" t="s">
        <v>36</v>
      </c>
      <c r="F258" s="57"/>
      <c r="G258" s="57"/>
      <c r="H258" s="57"/>
      <c r="I258" s="57"/>
      <c r="J258" s="57"/>
      <c r="K258" s="57"/>
      <c r="L258" s="57">
        <f>SUM(J259:J259)</f>
        <v>737.13</v>
      </c>
      <c r="M258" s="58">
        <v>737.13</v>
      </c>
      <c r="N258" s="59"/>
      <c r="O258" s="73">
        <f>+ROUND(M258*N258,2)</f>
        <v>0</v>
      </c>
    </row>
    <row r="259" spans="1:15" s="8" customFormat="1" x14ac:dyDescent="0.3">
      <c r="A259" s="52">
        <v>12261</v>
      </c>
      <c r="B259" s="53"/>
      <c r="C259" s="72"/>
      <c r="D259" s="76" t="s">
        <v>1984</v>
      </c>
      <c r="E259" s="56"/>
      <c r="F259" s="57">
        <v>1</v>
      </c>
      <c r="G259" s="57">
        <v>737.13</v>
      </c>
      <c r="H259" s="57"/>
      <c r="I259" s="57"/>
      <c r="J259" s="57">
        <f t="shared" ref="J259" si="33">PRODUCT(F259:I259)</f>
        <v>737.13</v>
      </c>
      <c r="K259" s="57"/>
      <c r="L259" s="57"/>
      <c r="M259" s="58"/>
      <c r="N259" s="59"/>
      <c r="O259" s="73"/>
    </row>
  </sheetData>
  <mergeCells count="3">
    <mergeCell ref="B2:C2"/>
    <mergeCell ref="N4:O4"/>
    <mergeCell ref="G5:K5"/>
  </mergeCells>
  <dataValidations count="1">
    <dataValidation type="custom" operator="equal" allowBlank="1" showInputMessage="1" showErrorMessage="1" sqref="F4:L4" xr:uid="{7FBBA71E-8A02-4A96-AEE2-8474D2F196F1}">
      <formula1>"witdh='40'"</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BCFC-E5AF-4FA0-8F4E-F2DF6D60B4B0}">
  <dimension ref="A1:Q233"/>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SUM(J1126:J1128)</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SUM(O7:O3231)+O3236+O3237</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SUM(O9:O1323)</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9027</v>
      </c>
      <c r="B13" s="53" t="s">
        <v>21</v>
      </c>
      <c r="C13" s="54" t="s">
        <v>73</v>
      </c>
      <c r="D13" s="55" t="s">
        <v>74</v>
      </c>
      <c r="E13" s="63"/>
      <c r="F13" s="57"/>
      <c r="G13" s="57"/>
      <c r="H13" s="57"/>
      <c r="I13" s="57"/>
      <c r="J13" s="57"/>
      <c r="K13" s="57"/>
      <c r="L13" s="57"/>
      <c r="M13" s="66"/>
      <c r="N13" s="67"/>
      <c r="O13" s="67"/>
    </row>
    <row r="14" spans="1:15" s="8" customFormat="1" ht="124.5" customHeight="1" collapsed="1" x14ac:dyDescent="0.3">
      <c r="A14" s="52">
        <v>9036</v>
      </c>
      <c r="B14" s="53" t="s">
        <v>21</v>
      </c>
      <c r="C14" s="72" t="s">
        <v>78</v>
      </c>
      <c r="D14" s="75" t="s">
        <v>79</v>
      </c>
      <c r="E14" s="56" t="s">
        <v>36</v>
      </c>
      <c r="F14" s="57"/>
      <c r="G14" s="57"/>
      <c r="H14" s="57"/>
      <c r="I14" s="57"/>
      <c r="J14" s="57"/>
      <c r="K14" s="57"/>
      <c r="L14" s="57">
        <f>SUM(J15:J24)</f>
        <v>32.902999999999999</v>
      </c>
      <c r="M14" s="58">
        <v>32.902999999999999</v>
      </c>
      <c r="N14" s="59"/>
      <c r="O14" s="73">
        <f>+ROUND(M14*N14,2)</f>
        <v>0</v>
      </c>
    </row>
    <row r="15" spans="1:15" s="8" customFormat="1" x14ac:dyDescent="0.3">
      <c r="A15" s="52">
        <v>9037</v>
      </c>
      <c r="B15" s="53"/>
      <c r="C15" s="72"/>
      <c r="D15" s="74" t="s">
        <v>47</v>
      </c>
      <c r="E15" s="56"/>
      <c r="F15" s="57">
        <v>1</v>
      </c>
      <c r="G15" s="57">
        <v>2.2000000000000002</v>
      </c>
      <c r="H15" s="57"/>
      <c r="I15" s="57"/>
      <c r="J15" s="57">
        <f t="shared" ref="J15:J24" si="0">PRODUCT(F15:I15)</f>
        <v>2.2000000000000002</v>
      </c>
      <c r="K15" s="57">
        <f>+J15+J16</f>
        <v>2.5700000000000003</v>
      </c>
      <c r="L15" s="57"/>
      <c r="M15" s="58"/>
      <c r="N15" s="59"/>
      <c r="O15" s="73"/>
    </row>
    <row r="16" spans="1:15" s="8" customFormat="1" x14ac:dyDescent="0.3">
      <c r="A16" s="52">
        <v>9038</v>
      </c>
      <c r="B16" s="53"/>
      <c r="C16" s="72"/>
      <c r="D16" s="76"/>
      <c r="E16" s="56"/>
      <c r="F16" s="57">
        <v>1</v>
      </c>
      <c r="G16" s="57">
        <v>3.7</v>
      </c>
      <c r="H16" s="57"/>
      <c r="I16" s="57">
        <v>0.1</v>
      </c>
      <c r="J16" s="57">
        <f t="shared" si="0"/>
        <v>0.37000000000000005</v>
      </c>
      <c r="K16" s="57"/>
      <c r="L16" s="57"/>
      <c r="M16" s="58"/>
      <c r="N16" s="59"/>
      <c r="O16" s="73"/>
    </row>
    <row r="17" spans="1:15" s="8" customFormat="1" x14ac:dyDescent="0.3">
      <c r="A17" s="52">
        <v>9039</v>
      </c>
      <c r="B17" s="53"/>
      <c r="C17" s="72"/>
      <c r="D17" s="74" t="s">
        <v>40</v>
      </c>
      <c r="E17" s="56"/>
      <c r="F17" s="57">
        <v>1</v>
      </c>
      <c r="G17" s="57">
        <v>5.9409999999999998</v>
      </c>
      <c r="H17" s="57"/>
      <c r="I17" s="57"/>
      <c r="J17" s="57">
        <f t="shared" si="0"/>
        <v>5.9409999999999998</v>
      </c>
      <c r="K17" s="57">
        <f>+J17+J18</f>
        <v>7.141</v>
      </c>
      <c r="L17" s="57"/>
      <c r="M17" s="58"/>
      <c r="N17" s="59"/>
      <c r="O17" s="73"/>
    </row>
    <row r="18" spans="1:15" s="8" customFormat="1" x14ac:dyDescent="0.3">
      <c r="A18" s="52">
        <v>9040</v>
      </c>
      <c r="B18" s="53"/>
      <c r="C18" s="72"/>
      <c r="D18" s="76"/>
      <c r="E18" s="56"/>
      <c r="F18" s="57">
        <v>1</v>
      </c>
      <c r="G18" s="57">
        <v>12</v>
      </c>
      <c r="H18" s="57"/>
      <c r="I18" s="57">
        <v>0.1</v>
      </c>
      <c r="J18" s="57">
        <f t="shared" si="0"/>
        <v>1.2000000000000002</v>
      </c>
      <c r="K18" s="57"/>
      <c r="L18" s="57"/>
      <c r="M18" s="58"/>
      <c r="N18" s="59"/>
      <c r="O18" s="73"/>
    </row>
    <row r="19" spans="1:15" s="8" customFormat="1" x14ac:dyDescent="0.3">
      <c r="A19" s="52">
        <v>9041</v>
      </c>
      <c r="B19" s="53"/>
      <c r="C19" s="72"/>
      <c r="D19" s="74" t="s">
        <v>39</v>
      </c>
      <c r="E19" s="56"/>
      <c r="F19" s="57">
        <v>1</v>
      </c>
      <c r="G19" s="57">
        <v>8.4510000000000005</v>
      </c>
      <c r="H19" s="57"/>
      <c r="I19" s="57"/>
      <c r="J19" s="57">
        <f t="shared" si="0"/>
        <v>8.4510000000000005</v>
      </c>
      <c r="K19" s="57">
        <f>+J19+J20</f>
        <v>9.8010000000000002</v>
      </c>
      <c r="L19" s="57"/>
      <c r="M19" s="58"/>
      <c r="N19" s="59"/>
      <c r="O19" s="73"/>
    </row>
    <row r="20" spans="1:15" s="8" customFormat="1" x14ac:dyDescent="0.3">
      <c r="A20" s="52">
        <v>9042</v>
      </c>
      <c r="B20" s="53"/>
      <c r="C20" s="72"/>
      <c r="D20" s="76"/>
      <c r="E20" s="56"/>
      <c r="F20" s="57">
        <v>1</v>
      </c>
      <c r="G20" s="57">
        <v>13.5</v>
      </c>
      <c r="H20" s="57"/>
      <c r="I20" s="57">
        <v>0.1</v>
      </c>
      <c r="J20" s="57">
        <f t="shared" si="0"/>
        <v>1.35</v>
      </c>
      <c r="K20" s="57"/>
      <c r="L20" s="57"/>
      <c r="M20" s="58"/>
      <c r="N20" s="59"/>
      <c r="O20" s="73"/>
    </row>
    <row r="21" spans="1:15" s="8" customFormat="1" x14ac:dyDescent="0.3">
      <c r="A21" s="52">
        <v>9043</v>
      </c>
      <c r="B21" s="53"/>
      <c r="C21" s="72"/>
      <c r="D21" s="74" t="s">
        <v>38</v>
      </c>
      <c r="E21" s="56"/>
      <c r="F21" s="57">
        <v>1</v>
      </c>
      <c r="G21" s="57">
        <v>2.456</v>
      </c>
      <c r="H21" s="57"/>
      <c r="I21" s="57"/>
      <c r="J21" s="57">
        <f t="shared" si="0"/>
        <v>2.456</v>
      </c>
      <c r="K21" s="57">
        <f>+J21+J22</f>
        <v>2.8860000000000001</v>
      </c>
      <c r="L21" s="57"/>
      <c r="M21" s="58"/>
      <c r="N21" s="59"/>
      <c r="O21" s="73"/>
    </row>
    <row r="22" spans="1:15" s="8" customFormat="1" x14ac:dyDescent="0.3">
      <c r="A22" s="52">
        <v>9044</v>
      </c>
      <c r="B22" s="53"/>
      <c r="C22" s="72"/>
      <c r="D22" s="76"/>
      <c r="E22" s="56"/>
      <c r="F22" s="57">
        <v>1</v>
      </c>
      <c r="G22" s="57">
        <v>4.3</v>
      </c>
      <c r="H22" s="57"/>
      <c r="I22" s="57">
        <v>0.1</v>
      </c>
      <c r="J22" s="57">
        <f t="shared" si="0"/>
        <v>0.43</v>
      </c>
      <c r="K22" s="57"/>
      <c r="L22" s="57"/>
      <c r="M22" s="58"/>
      <c r="N22" s="59"/>
      <c r="O22" s="73"/>
    </row>
    <row r="23" spans="1:15" s="8" customFormat="1" x14ac:dyDescent="0.3">
      <c r="A23" s="52">
        <v>9045</v>
      </c>
      <c r="B23" s="53"/>
      <c r="C23" s="72"/>
      <c r="D23" s="74" t="s">
        <v>37</v>
      </c>
      <c r="E23" s="56"/>
      <c r="F23" s="57">
        <v>1</v>
      </c>
      <c r="G23" s="57">
        <v>9.33</v>
      </c>
      <c r="H23" s="57"/>
      <c r="I23" s="57"/>
      <c r="J23" s="57">
        <f t="shared" si="0"/>
        <v>9.33</v>
      </c>
      <c r="K23" s="57">
        <f>+J23+J24</f>
        <v>10.505000000000001</v>
      </c>
      <c r="L23" s="57"/>
      <c r="M23" s="58"/>
      <c r="N23" s="59"/>
      <c r="O23" s="73"/>
    </row>
    <row r="24" spans="1:15" s="8" customFormat="1" x14ac:dyDescent="0.3">
      <c r="A24" s="52">
        <v>9046</v>
      </c>
      <c r="B24" s="53"/>
      <c r="C24" s="72"/>
      <c r="D24" s="76"/>
      <c r="E24" s="56"/>
      <c r="F24" s="57">
        <v>1</v>
      </c>
      <c r="G24" s="57">
        <v>11.75</v>
      </c>
      <c r="H24" s="57"/>
      <c r="I24" s="57">
        <v>0.1</v>
      </c>
      <c r="J24" s="57">
        <f t="shared" si="0"/>
        <v>1.175</v>
      </c>
      <c r="K24" s="57"/>
      <c r="L24" s="57"/>
      <c r="M24" s="58"/>
      <c r="N24" s="59"/>
      <c r="O24" s="73"/>
    </row>
    <row r="25" spans="1:15" s="8" customFormat="1" ht="15.6" x14ac:dyDescent="0.3">
      <c r="A25" s="52">
        <v>9272</v>
      </c>
      <c r="B25" s="53" t="s">
        <v>21</v>
      </c>
      <c r="C25" s="54" t="s">
        <v>230</v>
      </c>
      <c r="D25" s="80" t="s">
        <v>231</v>
      </c>
      <c r="E25" s="69"/>
      <c r="F25" s="70"/>
      <c r="G25" s="70"/>
      <c r="H25" s="70"/>
      <c r="I25" s="70"/>
      <c r="J25" s="70"/>
      <c r="K25" s="70"/>
      <c r="L25" s="70"/>
      <c r="M25" s="66"/>
      <c r="N25" s="67"/>
      <c r="O25" s="67"/>
    </row>
    <row r="26" spans="1:15" s="8" customFormat="1" x14ac:dyDescent="0.3">
      <c r="A26" s="52">
        <v>9303</v>
      </c>
      <c r="B26" s="53" t="s">
        <v>21</v>
      </c>
      <c r="C26" s="54" t="s">
        <v>278</v>
      </c>
      <c r="D26" s="55" t="s">
        <v>55</v>
      </c>
      <c r="E26" s="63"/>
      <c r="F26" s="57"/>
      <c r="G26" s="57"/>
      <c r="H26" s="57"/>
      <c r="I26" s="57"/>
      <c r="J26" s="57"/>
      <c r="K26" s="57"/>
      <c r="L26" s="57"/>
      <c r="M26" s="66"/>
      <c r="N26" s="67"/>
      <c r="O26" s="67"/>
    </row>
    <row r="27" spans="1:15" s="8" customFormat="1" x14ac:dyDescent="0.3">
      <c r="A27" s="52">
        <v>9446</v>
      </c>
      <c r="B27" s="53" t="s">
        <v>21</v>
      </c>
      <c r="C27" s="54" t="s">
        <v>382</v>
      </c>
      <c r="D27" s="55" t="s">
        <v>74</v>
      </c>
      <c r="E27" s="63"/>
      <c r="F27" s="57"/>
      <c r="G27" s="57"/>
      <c r="H27" s="57"/>
      <c r="I27" s="57"/>
      <c r="J27" s="57"/>
      <c r="K27" s="57"/>
      <c r="L27" s="57"/>
      <c r="M27" s="66"/>
      <c r="N27" s="67"/>
      <c r="O27" s="67"/>
    </row>
    <row r="28" spans="1:15" s="8" customFormat="1" ht="115.2" x14ac:dyDescent="0.3">
      <c r="A28" s="52">
        <v>9454</v>
      </c>
      <c r="B28" s="53" t="s">
        <v>21</v>
      </c>
      <c r="C28" s="72" t="s">
        <v>385</v>
      </c>
      <c r="D28" s="75" t="s">
        <v>386</v>
      </c>
      <c r="E28" s="63" t="s">
        <v>36</v>
      </c>
      <c r="F28" s="57">
        <v>1</v>
      </c>
      <c r="G28" s="57">
        <v>416.346</v>
      </c>
      <c r="H28" s="57"/>
      <c r="I28" s="57"/>
      <c r="J28" s="57">
        <f t="shared" ref="J28" si="1">PRODUCT(F28:I28)</f>
        <v>416.346</v>
      </c>
      <c r="K28" s="57"/>
      <c r="L28" s="57">
        <f>+J28</f>
        <v>416.346</v>
      </c>
      <c r="M28" s="58">
        <v>416.346</v>
      </c>
      <c r="N28" s="59"/>
      <c r="O28" s="73">
        <f>+ROUND(M28*N28,2)</f>
        <v>0</v>
      </c>
    </row>
    <row r="29" spans="1:15" s="8" customFormat="1" x14ac:dyDescent="0.3">
      <c r="A29" s="52">
        <v>9505</v>
      </c>
      <c r="B29" s="53" t="s">
        <v>21</v>
      </c>
      <c r="C29" s="54" t="s">
        <v>429</v>
      </c>
      <c r="D29" s="68" t="s">
        <v>430</v>
      </c>
      <c r="E29" s="69"/>
      <c r="F29" s="70"/>
      <c r="G29" s="70"/>
      <c r="H29" s="70"/>
      <c r="I29" s="70"/>
      <c r="J29" s="70"/>
      <c r="K29" s="70"/>
      <c r="L29" s="70"/>
      <c r="M29" s="66"/>
      <c r="N29" s="67"/>
      <c r="O29" s="67"/>
    </row>
    <row r="30" spans="1:15" s="8" customFormat="1" x14ac:dyDescent="0.3">
      <c r="A30" s="52">
        <v>9544</v>
      </c>
      <c r="B30" s="53" t="s">
        <v>21</v>
      </c>
      <c r="C30" s="54" t="s">
        <v>450</v>
      </c>
      <c r="D30" s="55" t="s">
        <v>55</v>
      </c>
      <c r="E30" s="63"/>
      <c r="F30" s="57"/>
      <c r="G30" s="57"/>
      <c r="H30" s="57"/>
      <c r="I30" s="57"/>
      <c r="J30" s="57"/>
      <c r="K30" s="57"/>
      <c r="L30" s="57"/>
      <c r="M30" s="66"/>
      <c r="N30" s="67"/>
      <c r="O30" s="67"/>
    </row>
    <row r="31" spans="1:15" s="8" customFormat="1" x14ac:dyDescent="0.3">
      <c r="A31" s="52">
        <v>9617</v>
      </c>
      <c r="B31" s="53" t="s">
        <v>21</v>
      </c>
      <c r="C31" s="54" t="s">
        <v>495</v>
      </c>
      <c r="D31" s="55" t="s">
        <v>74</v>
      </c>
      <c r="E31" s="63"/>
      <c r="F31" s="57"/>
      <c r="G31" s="57"/>
      <c r="H31" s="57"/>
      <c r="I31" s="57"/>
      <c r="J31" s="57"/>
      <c r="K31" s="57"/>
      <c r="L31" s="57"/>
      <c r="M31" s="66"/>
      <c r="N31" s="67"/>
      <c r="O31" s="67"/>
    </row>
    <row r="32" spans="1:15" s="8" customFormat="1" ht="115.2" collapsed="1" x14ac:dyDescent="0.3">
      <c r="A32" s="52">
        <v>9631</v>
      </c>
      <c r="B32" s="53" t="s">
        <v>21</v>
      </c>
      <c r="C32" s="72" t="s">
        <v>498</v>
      </c>
      <c r="D32" s="75" t="s">
        <v>79</v>
      </c>
      <c r="E32" s="56" t="s">
        <v>36</v>
      </c>
      <c r="F32" s="57"/>
      <c r="G32" s="57"/>
      <c r="H32" s="57"/>
      <c r="I32" s="57"/>
      <c r="J32" s="57"/>
      <c r="K32" s="57"/>
      <c r="L32" s="57">
        <f>SUM(K33:K37)</f>
        <v>40.671000000000006</v>
      </c>
      <c r="M32" s="58">
        <v>40.670999999999999</v>
      </c>
      <c r="N32" s="59"/>
      <c r="O32" s="73">
        <f>+ROUND(M32*N32,2)</f>
        <v>0</v>
      </c>
    </row>
    <row r="33" spans="1:15" s="8" customFormat="1" x14ac:dyDescent="0.3">
      <c r="A33" s="52">
        <v>9632</v>
      </c>
      <c r="B33" s="53"/>
      <c r="C33" s="72"/>
      <c r="D33" s="76" t="s">
        <v>499</v>
      </c>
      <c r="E33" s="56"/>
      <c r="F33" s="57">
        <v>1</v>
      </c>
      <c r="G33" s="57">
        <v>8.7119999999999997</v>
      </c>
      <c r="H33" s="57"/>
      <c r="I33" s="57"/>
      <c r="J33" s="57">
        <f t="shared" ref="J33:J37" si="2">PRODUCT(F33:I33)</f>
        <v>8.7119999999999997</v>
      </c>
      <c r="K33" s="57">
        <f>+J33+J34</f>
        <v>9.2419999999999991</v>
      </c>
      <c r="L33" s="57"/>
      <c r="M33" s="58"/>
      <c r="N33" s="59"/>
      <c r="O33" s="73"/>
    </row>
    <row r="34" spans="1:15" s="8" customFormat="1" x14ac:dyDescent="0.3">
      <c r="A34" s="52">
        <v>9633</v>
      </c>
      <c r="B34" s="53"/>
      <c r="C34" s="72"/>
      <c r="D34" s="76"/>
      <c r="E34" s="56"/>
      <c r="F34" s="57">
        <v>2</v>
      </c>
      <c r="G34" s="57">
        <v>2.65</v>
      </c>
      <c r="H34" s="57"/>
      <c r="I34" s="57">
        <v>0.1</v>
      </c>
      <c r="J34" s="57">
        <f t="shared" si="2"/>
        <v>0.53</v>
      </c>
      <c r="K34" s="57"/>
      <c r="L34" s="57"/>
      <c r="M34" s="58"/>
      <c r="N34" s="59"/>
      <c r="O34" s="73"/>
    </row>
    <row r="35" spans="1:15" s="8" customFormat="1" x14ac:dyDescent="0.3">
      <c r="A35" s="52">
        <v>9634</v>
      </c>
      <c r="B35" s="53"/>
      <c r="C35" s="72"/>
      <c r="D35" s="76" t="s">
        <v>500</v>
      </c>
      <c r="E35" s="56"/>
      <c r="F35" s="57">
        <v>1</v>
      </c>
      <c r="G35" s="57">
        <v>16.443000000000001</v>
      </c>
      <c r="H35" s="57"/>
      <c r="I35" s="57"/>
      <c r="J35" s="57">
        <f t="shared" si="2"/>
        <v>16.443000000000001</v>
      </c>
      <c r="K35" s="57">
        <f>+J35+J36</f>
        <v>16.973000000000003</v>
      </c>
      <c r="L35" s="57"/>
      <c r="M35" s="58"/>
      <c r="N35" s="59"/>
      <c r="O35" s="73"/>
    </row>
    <row r="36" spans="1:15" s="8" customFormat="1" x14ac:dyDescent="0.3">
      <c r="A36" s="52">
        <v>9635</v>
      </c>
      <c r="B36" s="53"/>
      <c r="C36" s="72"/>
      <c r="D36" s="76" t="s">
        <v>500</v>
      </c>
      <c r="E36" s="56"/>
      <c r="F36" s="57">
        <v>2</v>
      </c>
      <c r="G36" s="57">
        <v>2.65</v>
      </c>
      <c r="H36" s="57"/>
      <c r="I36" s="57">
        <v>0.1</v>
      </c>
      <c r="J36" s="57">
        <f t="shared" si="2"/>
        <v>0.53</v>
      </c>
      <c r="K36" s="57"/>
      <c r="L36" s="57"/>
      <c r="M36" s="58"/>
      <c r="N36" s="59"/>
      <c r="O36" s="73"/>
    </row>
    <row r="37" spans="1:15" s="8" customFormat="1" x14ac:dyDescent="0.3">
      <c r="A37" s="52">
        <v>9636</v>
      </c>
      <c r="B37" s="53"/>
      <c r="C37" s="72"/>
      <c r="D37" s="76" t="s">
        <v>501</v>
      </c>
      <c r="E37" s="56"/>
      <c r="F37" s="57">
        <v>1</v>
      </c>
      <c r="G37" s="57">
        <f>10.956+3.5</f>
        <v>14.456</v>
      </c>
      <c r="H37" s="57"/>
      <c r="I37" s="57"/>
      <c r="J37" s="57">
        <f t="shared" si="2"/>
        <v>14.456</v>
      </c>
      <c r="K37" s="57">
        <f>+J37+J38</f>
        <v>14.456</v>
      </c>
      <c r="L37" s="57"/>
      <c r="M37" s="58"/>
      <c r="N37" s="59"/>
      <c r="O37" s="73"/>
    </row>
    <row r="38" spans="1:15" s="8" customFormat="1" x14ac:dyDescent="0.3">
      <c r="A38" s="52">
        <v>9759</v>
      </c>
      <c r="B38" s="53" t="s">
        <v>21</v>
      </c>
      <c r="C38" s="54" t="s">
        <v>592</v>
      </c>
      <c r="D38" s="68" t="s">
        <v>593</v>
      </c>
      <c r="E38" s="69"/>
      <c r="F38" s="70"/>
      <c r="G38" s="70"/>
      <c r="H38" s="70"/>
      <c r="I38" s="70"/>
      <c r="J38" s="70"/>
      <c r="K38" s="70"/>
      <c r="L38" s="70"/>
      <c r="M38" s="66"/>
      <c r="N38" s="67"/>
      <c r="O38" s="67"/>
    </row>
    <row r="39" spans="1:15" s="8" customFormat="1" x14ac:dyDescent="0.3">
      <c r="A39" s="52">
        <v>9816</v>
      </c>
      <c r="B39" s="53" t="s">
        <v>21</v>
      </c>
      <c r="C39" s="54" t="s">
        <v>636</v>
      </c>
      <c r="D39" s="55" t="s">
        <v>55</v>
      </c>
      <c r="E39" s="63"/>
      <c r="F39" s="57"/>
      <c r="G39" s="57"/>
      <c r="H39" s="57"/>
      <c r="I39" s="57"/>
      <c r="J39" s="57"/>
      <c r="K39" s="57"/>
      <c r="L39" s="57"/>
      <c r="M39" s="66"/>
      <c r="N39" s="67"/>
      <c r="O39" s="67"/>
    </row>
    <row r="40" spans="1:15" s="8" customFormat="1" x14ac:dyDescent="0.3">
      <c r="A40" s="52">
        <v>9916</v>
      </c>
      <c r="B40" s="53" t="s">
        <v>21</v>
      </c>
      <c r="C40" s="54" t="s">
        <v>676</v>
      </c>
      <c r="D40" s="55" t="s">
        <v>74</v>
      </c>
      <c r="E40" s="63"/>
      <c r="F40" s="57"/>
      <c r="G40" s="57"/>
      <c r="H40" s="57"/>
      <c r="I40" s="57"/>
      <c r="J40" s="57"/>
      <c r="K40" s="57"/>
      <c r="L40" s="57"/>
      <c r="M40" s="66"/>
      <c r="N40" s="67"/>
      <c r="O40" s="67"/>
    </row>
    <row r="41" spans="1:15" s="8" customFormat="1" ht="201.6" x14ac:dyDescent="0.3">
      <c r="A41" s="52">
        <v>9917</v>
      </c>
      <c r="B41" s="53"/>
      <c r="C41" s="54"/>
      <c r="D41" s="75" t="s">
        <v>677</v>
      </c>
      <c r="E41" s="63" t="s">
        <v>36</v>
      </c>
      <c r="F41" s="57"/>
      <c r="G41" s="57"/>
      <c r="H41" s="57"/>
      <c r="I41" s="57"/>
      <c r="J41" s="57"/>
      <c r="K41" s="57"/>
      <c r="L41" s="57">
        <f>SUM(J42:J48)</f>
        <v>129.94299999999998</v>
      </c>
      <c r="M41" s="58">
        <v>129.94300000000001</v>
      </c>
      <c r="N41" s="59"/>
      <c r="O41" s="73">
        <f>+ROUND(M41*N41,2)</f>
        <v>0</v>
      </c>
    </row>
    <row r="42" spans="1:15" s="8" customFormat="1" x14ac:dyDescent="0.3">
      <c r="A42" s="52">
        <v>9918</v>
      </c>
      <c r="B42" s="53"/>
      <c r="C42" s="54"/>
      <c r="D42" s="74" t="s">
        <v>614</v>
      </c>
      <c r="E42" s="63"/>
      <c r="F42" s="57">
        <v>1</v>
      </c>
      <c r="G42" s="57">
        <v>26.364999999999998</v>
      </c>
      <c r="H42" s="57"/>
      <c r="I42" s="57"/>
      <c r="J42" s="57">
        <f>PRODUCT(F42:I42)</f>
        <v>26.364999999999998</v>
      </c>
      <c r="K42" s="57"/>
      <c r="L42" s="57"/>
      <c r="M42" s="66"/>
      <c r="N42" s="67"/>
      <c r="O42" s="67"/>
    </row>
    <row r="43" spans="1:15" s="8" customFormat="1" x14ac:dyDescent="0.3">
      <c r="A43" s="52">
        <v>9919</v>
      </c>
      <c r="B43" s="53"/>
      <c r="C43" s="54"/>
      <c r="D43" s="74" t="s">
        <v>615</v>
      </c>
      <c r="E43" s="63"/>
      <c r="F43" s="57">
        <v>1</v>
      </c>
      <c r="G43" s="57">
        <v>30.686</v>
      </c>
      <c r="H43" s="57"/>
      <c r="I43" s="57"/>
      <c r="J43" s="57">
        <f t="shared" ref="J43:J48" si="3">PRODUCT(F43:I43)</f>
        <v>30.686</v>
      </c>
      <c r="K43" s="57"/>
      <c r="L43" s="57"/>
      <c r="M43" s="66"/>
      <c r="N43" s="67"/>
      <c r="O43" s="67"/>
    </row>
    <row r="44" spans="1:15" s="8" customFormat="1" x14ac:dyDescent="0.3">
      <c r="A44" s="52">
        <v>9920</v>
      </c>
      <c r="B44" s="53"/>
      <c r="C44" s="54"/>
      <c r="D44" s="74" t="s">
        <v>616</v>
      </c>
      <c r="E44" s="63"/>
      <c r="F44" s="57">
        <v>1</v>
      </c>
      <c r="G44" s="57">
        <v>22.042000000000002</v>
      </c>
      <c r="H44" s="57"/>
      <c r="I44" s="57"/>
      <c r="J44" s="57">
        <f t="shared" si="3"/>
        <v>22.042000000000002</v>
      </c>
      <c r="K44" s="57"/>
      <c r="L44" s="57"/>
      <c r="M44" s="66"/>
      <c r="N44" s="67"/>
      <c r="O44" s="67"/>
    </row>
    <row r="45" spans="1:15" s="8" customFormat="1" x14ac:dyDescent="0.3">
      <c r="A45" s="52">
        <v>9921</v>
      </c>
      <c r="B45" s="53"/>
      <c r="C45" s="54"/>
      <c r="D45" s="74" t="s">
        <v>618</v>
      </c>
      <c r="E45" s="63"/>
      <c r="F45" s="57">
        <v>1</v>
      </c>
      <c r="G45" s="57">
        <v>10.734999999999999</v>
      </c>
      <c r="H45" s="57"/>
      <c r="I45" s="57"/>
      <c r="J45" s="57">
        <f t="shared" si="3"/>
        <v>10.734999999999999</v>
      </c>
      <c r="K45" s="57"/>
      <c r="L45" s="57"/>
      <c r="M45" s="66"/>
      <c r="N45" s="67"/>
      <c r="O45" s="67"/>
    </row>
    <row r="46" spans="1:15" s="8" customFormat="1" x14ac:dyDescent="0.3">
      <c r="A46" s="52">
        <v>9922</v>
      </c>
      <c r="B46" s="53"/>
      <c r="C46" s="54"/>
      <c r="D46" s="74" t="s">
        <v>619</v>
      </c>
      <c r="E46" s="63"/>
      <c r="F46" s="57">
        <v>1</v>
      </c>
      <c r="G46" s="57">
        <v>23.57</v>
      </c>
      <c r="H46" s="57"/>
      <c r="I46" s="57"/>
      <c r="J46" s="57">
        <f t="shared" si="3"/>
        <v>23.57</v>
      </c>
      <c r="K46" s="57"/>
      <c r="L46" s="57"/>
      <c r="M46" s="66"/>
      <c r="N46" s="67"/>
      <c r="O46" s="67"/>
    </row>
    <row r="47" spans="1:15" s="8" customFormat="1" x14ac:dyDescent="0.3">
      <c r="A47" s="52">
        <v>9923</v>
      </c>
      <c r="B47" s="53"/>
      <c r="C47" s="54"/>
      <c r="D47" s="74" t="s">
        <v>620</v>
      </c>
      <c r="E47" s="63"/>
      <c r="F47" s="57">
        <v>1</v>
      </c>
      <c r="G47" s="57">
        <v>11.493</v>
      </c>
      <c r="H47" s="57"/>
      <c r="I47" s="57"/>
      <c r="J47" s="57">
        <f t="shared" si="3"/>
        <v>11.493</v>
      </c>
      <c r="K47" s="57"/>
      <c r="L47" s="57"/>
      <c r="M47" s="66"/>
      <c r="N47" s="67"/>
      <c r="O47" s="67"/>
    </row>
    <row r="48" spans="1:15" s="8" customFormat="1" x14ac:dyDescent="0.3">
      <c r="A48" s="52">
        <v>9924</v>
      </c>
      <c r="B48" s="53"/>
      <c r="C48" s="54"/>
      <c r="D48" s="74" t="s">
        <v>622</v>
      </c>
      <c r="E48" s="63"/>
      <c r="F48" s="57">
        <v>1</v>
      </c>
      <c r="G48" s="57">
        <v>5.0519999999999996</v>
      </c>
      <c r="H48" s="57"/>
      <c r="I48" s="57"/>
      <c r="J48" s="57">
        <f t="shared" si="3"/>
        <v>5.0519999999999996</v>
      </c>
      <c r="K48" s="57"/>
      <c r="L48" s="57"/>
      <c r="M48" s="66"/>
      <c r="N48" s="67"/>
      <c r="O48" s="67"/>
    </row>
    <row r="49" spans="1:16" s="8" customFormat="1" x14ac:dyDescent="0.3">
      <c r="A49" s="52">
        <v>10506</v>
      </c>
      <c r="B49" s="53" t="s">
        <v>21</v>
      </c>
      <c r="C49" s="90" t="s">
        <v>1065</v>
      </c>
      <c r="D49" s="55" t="s">
        <v>1066</v>
      </c>
      <c r="E49" s="56"/>
      <c r="F49" s="64"/>
      <c r="G49" s="64"/>
      <c r="H49" s="64"/>
      <c r="I49" s="64"/>
      <c r="J49" s="64"/>
      <c r="K49" s="65">
        <f>SUM(O49:O208)</f>
        <v>0</v>
      </c>
      <c r="L49" s="64"/>
      <c r="M49" s="58"/>
      <c r="N49" s="59"/>
      <c r="O49" s="59"/>
    </row>
    <row r="50" spans="1:16" s="8" customFormat="1" x14ac:dyDescent="0.3">
      <c r="A50" s="52">
        <v>10507</v>
      </c>
      <c r="B50" s="53" t="s">
        <v>21</v>
      </c>
      <c r="C50" s="54" t="s">
        <v>1067</v>
      </c>
      <c r="D50" s="55" t="s">
        <v>1068</v>
      </c>
      <c r="E50" s="91"/>
      <c r="F50" s="92"/>
      <c r="G50" s="70"/>
      <c r="H50" s="70"/>
      <c r="I50" s="70"/>
      <c r="J50" s="70"/>
      <c r="K50" s="70"/>
      <c r="L50" s="70"/>
      <c r="M50" s="58"/>
      <c r="N50" s="59"/>
      <c r="O50" s="59"/>
    </row>
    <row r="51" spans="1:16" s="8" customFormat="1" x14ac:dyDescent="0.3">
      <c r="A51" s="52">
        <v>10536</v>
      </c>
      <c r="B51" s="53" t="s">
        <v>21</v>
      </c>
      <c r="C51" s="54" t="s">
        <v>1097</v>
      </c>
      <c r="D51" s="55" t="s">
        <v>974</v>
      </c>
      <c r="E51" s="96"/>
      <c r="F51" s="94"/>
      <c r="G51" s="95"/>
      <c r="H51" s="95"/>
      <c r="I51" s="95"/>
      <c r="J51" s="95"/>
      <c r="K51" s="95"/>
      <c r="L51" s="95"/>
      <c r="M51" s="58"/>
      <c r="N51" s="59"/>
      <c r="O51" s="59"/>
      <c r="P51" s="111"/>
    </row>
    <row r="52" spans="1:16" s="8" customFormat="1" x14ac:dyDescent="0.3">
      <c r="A52" s="52">
        <v>10561</v>
      </c>
      <c r="B52" s="53" t="s">
        <v>21</v>
      </c>
      <c r="C52" s="54" t="s">
        <v>1124</v>
      </c>
      <c r="D52" s="55" t="s">
        <v>55</v>
      </c>
      <c r="E52" s="63"/>
      <c r="F52" s="57"/>
      <c r="G52" s="57"/>
      <c r="H52" s="57"/>
      <c r="I52" s="57"/>
      <c r="J52" s="57"/>
      <c r="K52" s="57"/>
      <c r="L52" s="57"/>
      <c r="M52" s="66"/>
      <c r="N52" s="67"/>
      <c r="O52" s="67"/>
    </row>
    <row r="53" spans="1:16" s="8" customFormat="1" x14ac:dyDescent="0.3">
      <c r="A53" s="52">
        <v>10626</v>
      </c>
      <c r="B53" s="53" t="s">
        <v>21</v>
      </c>
      <c r="C53" s="54" t="s">
        <v>1172</v>
      </c>
      <c r="D53" s="55" t="s">
        <v>74</v>
      </c>
      <c r="E53" s="63"/>
      <c r="F53" s="57"/>
      <c r="G53" s="57"/>
      <c r="H53" s="57"/>
      <c r="I53" s="57"/>
      <c r="J53" s="57"/>
      <c r="K53" s="57"/>
      <c r="L53" s="57"/>
      <c r="M53" s="66"/>
      <c r="N53" s="67"/>
      <c r="O53" s="67"/>
    </row>
    <row r="54" spans="1:16" s="8" customFormat="1" ht="115.2" x14ac:dyDescent="0.3">
      <c r="A54" s="52">
        <v>10627</v>
      </c>
      <c r="B54" s="53" t="s">
        <v>21</v>
      </c>
      <c r="C54" s="72" t="s">
        <v>1173</v>
      </c>
      <c r="D54" s="75" t="s">
        <v>386</v>
      </c>
      <c r="E54" s="63" t="s">
        <v>36</v>
      </c>
      <c r="F54" s="57"/>
      <c r="G54" s="57"/>
      <c r="H54" s="57"/>
      <c r="I54" s="57"/>
      <c r="J54" s="57"/>
      <c r="K54" s="57"/>
      <c r="L54" s="57">
        <f>SUM(K55:K56)</f>
        <v>43.448</v>
      </c>
      <c r="M54" s="58">
        <v>46.305999999999997</v>
      </c>
      <c r="N54" s="59"/>
      <c r="O54" s="73">
        <f t="shared" ref="O54:O56" si="4">+ROUND(M54*N54,2)</f>
        <v>0</v>
      </c>
    </row>
    <row r="55" spans="1:16" s="8" customFormat="1" x14ac:dyDescent="0.3">
      <c r="A55" s="52">
        <v>10628</v>
      </c>
      <c r="B55" s="53"/>
      <c r="C55" s="72"/>
      <c r="D55" s="76" t="s">
        <v>1168</v>
      </c>
      <c r="E55" s="63"/>
      <c r="F55" s="57">
        <v>1</v>
      </c>
      <c r="G55" s="57">
        <v>43.448</v>
      </c>
      <c r="H55" s="57"/>
      <c r="I55" s="57"/>
      <c r="J55" s="57"/>
      <c r="K55" s="57">
        <f t="shared" ref="K55" si="5">PRODUCT(F55:I55)</f>
        <v>43.448</v>
      </c>
      <c r="L55" s="57"/>
      <c r="M55" s="58"/>
      <c r="N55" s="59"/>
      <c r="O55" s="73"/>
    </row>
    <row r="56" spans="1:16" s="8" customFormat="1" ht="115.2" x14ac:dyDescent="0.3">
      <c r="A56" s="52">
        <v>10629</v>
      </c>
      <c r="B56" s="53" t="s">
        <v>21</v>
      </c>
      <c r="C56" s="72" t="s">
        <v>1174</v>
      </c>
      <c r="D56" s="75" t="s">
        <v>79</v>
      </c>
      <c r="E56" s="56" t="s">
        <v>36</v>
      </c>
      <c r="F56" s="57"/>
      <c r="G56" s="57"/>
      <c r="H56" s="57"/>
      <c r="I56" s="57"/>
      <c r="J56" s="57"/>
      <c r="K56" s="57"/>
      <c r="L56" s="57">
        <f>SUM(K57:K58)</f>
        <v>35.491999999999997</v>
      </c>
      <c r="M56" s="58">
        <v>35.247999999999998</v>
      </c>
      <c r="N56" s="59"/>
      <c r="O56" s="73">
        <f t="shared" si="4"/>
        <v>0</v>
      </c>
    </row>
    <row r="57" spans="1:16" s="8" customFormat="1" x14ac:dyDescent="0.3">
      <c r="A57" s="52">
        <v>10630</v>
      </c>
      <c r="B57" s="53"/>
      <c r="C57" s="72"/>
      <c r="D57" s="76" t="s">
        <v>1138</v>
      </c>
      <c r="E57" s="63"/>
      <c r="F57" s="57">
        <v>1</v>
      </c>
      <c r="G57" s="57">
        <v>17.745999999999999</v>
      </c>
      <c r="H57" s="57"/>
      <c r="I57" s="57"/>
      <c r="J57" s="57"/>
      <c r="K57" s="57">
        <f t="shared" ref="K57:K58" si="6">PRODUCT(F57:I57)</f>
        <v>17.745999999999999</v>
      </c>
      <c r="L57" s="57"/>
      <c r="M57" s="58"/>
      <c r="N57" s="59"/>
      <c r="O57" s="73"/>
    </row>
    <row r="58" spans="1:16" s="8" customFormat="1" x14ac:dyDescent="0.3">
      <c r="A58" s="52">
        <v>10631</v>
      </c>
      <c r="B58" s="53"/>
      <c r="C58" s="72"/>
      <c r="D58" s="76" t="s">
        <v>1156</v>
      </c>
      <c r="E58" s="63"/>
      <c r="F58" s="57">
        <v>1</v>
      </c>
      <c r="G58" s="57">
        <v>17.745999999999999</v>
      </c>
      <c r="H58" s="57"/>
      <c r="I58" s="57"/>
      <c r="J58" s="57"/>
      <c r="K58" s="57">
        <f t="shared" si="6"/>
        <v>17.745999999999999</v>
      </c>
      <c r="L58" s="57"/>
      <c r="M58" s="58"/>
      <c r="N58" s="59"/>
      <c r="O58" s="73"/>
    </row>
    <row r="59" spans="1:16" s="8" customFormat="1" ht="172.8" x14ac:dyDescent="0.3">
      <c r="A59" s="52">
        <v>10632</v>
      </c>
      <c r="B59" s="53"/>
      <c r="C59" s="72"/>
      <c r="D59" s="75" t="s">
        <v>1175</v>
      </c>
      <c r="E59" s="63" t="s">
        <v>36</v>
      </c>
      <c r="F59" s="57"/>
      <c r="G59" s="57"/>
      <c r="H59" s="57"/>
      <c r="I59" s="57"/>
      <c r="J59" s="57"/>
      <c r="K59" s="57"/>
      <c r="L59" s="57">
        <f>SUM(K60:K62)</f>
        <v>78.94</v>
      </c>
      <c r="M59" s="58">
        <v>78.94</v>
      </c>
      <c r="N59" s="59"/>
      <c r="O59" s="73">
        <f t="shared" ref="O59" si="7">+ROUND(M59*N59,2)</f>
        <v>0</v>
      </c>
    </row>
    <row r="60" spans="1:16" s="8" customFormat="1" x14ac:dyDescent="0.3">
      <c r="A60" s="52">
        <v>10633</v>
      </c>
      <c r="B60" s="53"/>
      <c r="C60" s="72"/>
      <c r="D60" s="76" t="s">
        <v>1168</v>
      </c>
      <c r="E60" s="63"/>
      <c r="F60" s="57">
        <v>1</v>
      </c>
      <c r="G60" s="57">
        <v>43.448</v>
      </c>
      <c r="H60" s="57"/>
      <c r="I60" s="57"/>
      <c r="J60" s="57"/>
      <c r="K60" s="57">
        <f t="shared" ref="K60:K62" si="8">PRODUCT(F60:I60)</f>
        <v>43.448</v>
      </c>
      <c r="L60" s="57"/>
      <c r="M60" s="58"/>
      <c r="N60" s="59"/>
      <c r="O60" s="73"/>
    </row>
    <row r="61" spans="1:16" s="8" customFormat="1" x14ac:dyDescent="0.3">
      <c r="A61" s="52">
        <v>10634</v>
      </c>
      <c r="B61" s="53"/>
      <c r="C61" s="72"/>
      <c r="D61" s="76" t="s">
        <v>1138</v>
      </c>
      <c r="E61" s="63"/>
      <c r="F61" s="57">
        <v>1</v>
      </c>
      <c r="G61" s="57">
        <v>17.745999999999999</v>
      </c>
      <c r="H61" s="57"/>
      <c r="I61" s="57"/>
      <c r="J61" s="57"/>
      <c r="K61" s="57">
        <f t="shared" si="8"/>
        <v>17.745999999999999</v>
      </c>
      <c r="L61" s="57"/>
      <c r="M61" s="58"/>
      <c r="N61" s="59"/>
      <c r="O61" s="73"/>
    </row>
    <row r="62" spans="1:16" s="8" customFormat="1" x14ac:dyDescent="0.3">
      <c r="A62" s="52">
        <v>10635</v>
      </c>
      <c r="B62" s="53"/>
      <c r="C62" s="72"/>
      <c r="D62" s="76" t="s">
        <v>1156</v>
      </c>
      <c r="E62" s="63"/>
      <c r="F62" s="57">
        <v>1</v>
      </c>
      <c r="G62" s="57">
        <v>17.745999999999999</v>
      </c>
      <c r="H62" s="57"/>
      <c r="I62" s="57"/>
      <c r="J62" s="57"/>
      <c r="K62" s="57">
        <f t="shared" si="8"/>
        <v>17.745999999999999</v>
      </c>
      <c r="L62" s="57"/>
      <c r="M62" s="58"/>
      <c r="N62" s="59"/>
      <c r="O62" s="73"/>
    </row>
    <row r="63" spans="1:16" s="8" customFormat="1" x14ac:dyDescent="0.3">
      <c r="A63" s="52">
        <v>10695</v>
      </c>
      <c r="B63" s="53" t="s">
        <v>21</v>
      </c>
      <c r="C63" s="54" t="s">
        <v>1217</v>
      </c>
      <c r="D63" s="55" t="s">
        <v>1218</v>
      </c>
      <c r="E63" s="56"/>
      <c r="F63" s="70"/>
      <c r="G63" s="70"/>
      <c r="H63" s="70"/>
      <c r="I63" s="70"/>
      <c r="J63" s="70"/>
      <c r="K63" s="70"/>
      <c r="L63" s="70"/>
      <c r="M63" s="58"/>
      <c r="N63" s="59"/>
      <c r="O63" s="59"/>
    </row>
    <row r="64" spans="1:16" s="8" customFormat="1" x14ac:dyDescent="0.3">
      <c r="A64" s="52">
        <v>10704</v>
      </c>
      <c r="B64" s="53" t="s">
        <v>21</v>
      </c>
      <c r="C64" s="54" t="s">
        <v>1229</v>
      </c>
      <c r="D64" s="97" t="s">
        <v>55</v>
      </c>
      <c r="E64" s="93"/>
      <c r="F64" s="94"/>
      <c r="G64" s="95"/>
      <c r="H64" s="95"/>
      <c r="I64" s="95"/>
      <c r="J64" s="95"/>
      <c r="K64" s="95"/>
      <c r="L64" s="95"/>
      <c r="M64" s="58"/>
      <c r="N64" s="59"/>
      <c r="O64" s="59"/>
    </row>
    <row r="65" spans="1:16" s="8" customFormat="1" x14ac:dyDescent="0.3">
      <c r="A65" s="52">
        <v>10721</v>
      </c>
      <c r="B65" s="53" t="s">
        <v>21</v>
      </c>
      <c r="C65" s="54" t="s">
        <v>1247</v>
      </c>
      <c r="D65" s="55" t="s">
        <v>74</v>
      </c>
      <c r="E65" s="56"/>
      <c r="F65" s="57"/>
      <c r="G65" s="57"/>
      <c r="H65" s="57"/>
      <c r="I65" s="57"/>
      <c r="J65" s="57"/>
      <c r="K65" s="57"/>
      <c r="L65" s="57"/>
      <c r="M65" s="58"/>
      <c r="N65" s="59"/>
      <c r="O65" s="73"/>
    </row>
    <row r="66" spans="1:16" s="8" customFormat="1" ht="187.2" x14ac:dyDescent="0.3">
      <c r="A66" s="52">
        <v>10722</v>
      </c>
      <c r="B66" s="53" t="s">
        <v>21</v>
      </c>
      <c r="C66" s="72" t="s">
        <v>1248</v>
      </c>
      <c r="D66" s="75" t="s">
        <v>1249</v>
      </c>
      <c r="E66" s="63" t="s">
        <v>36</v>
      </c>
      <c r="F66" s="57">
        <v>1</v>
      </c>
      <c r="G66" s="57">
        <v>442.60199999999998</v>
      </c>
      <c r="H66" s="57"/>
      <c r="I66" s="57"/>
      <c r="J66" s="57">
        <f t="shared" ref="J66:J67" si="9">PRODUCT(F66:I66)</f>
        <v>442.60199999999998</v>
      </c>
      <c r="K66" s="57"/>
      <c r="L66" s="57">
        <f>+J66</f>
        <v>442.60199999999998</v>
      </c>
      <c r="M66" s="58">
        <v>442.60199999999998</v>
      </c>
      <c r="N66" s="59"/>
      <c r="O66" s="73">
        <f>+ROUND(M66*N66,2)</f>
        <v>0</v>
      </c>
    </row>
    <row r="67" spans="1:16" s="8" customFormat="1" ht="115.2" x14ac:dyDescent="0.3">
      <c r="A67" s="52">
        <v>10723</v>
      </c>
      <c r="B67" s="53" t="s">
        <v>21</v>
      </c>
      <c r="C67" s="72" t="s">
        <v>1250</v>
      </c>
      <c r="D67" s="75" t="s">
        <v>386</v>
      </c>
      <c r="E67" s="63" t="s">
        <v>36</v>
      </c>
      <c r="F67" s="57">
        <v>1</v>
      </c>
      <c r="G67" s="57">
        <v>442.60199999999998</v>
      </c>
      <c r="H67" s="57"/>
      <c r="I67" s="57"/>
      <c r="J67" s="57">
        <f t="shared" si="9"/>
        <v>442.60199999999998</v>
      </c>
      <c r="K67" s="57"/>
      <c r="L67" s="57">
        <f>+J67</f>
        <v>442.60199999999998</v>
      </c>
      <c r="M67" s="58">
        <v>442.60199999999998</v>
      </c>
      <c r="N67" s="59"/>
      <c r="O67" s="73">
        <f>+ROUND(M67*N67,2)</f>
        <v>0</v>
      </c>
    </row>
    <row r="68" spans="1:16" s="8" customFormat="1" ht="115.2" x14ac:dyDescent="0.3">
      <c r="A68" s="52">
        <v>10724</v>
      </c>
      <c r="B68" s="53"/>
      <c r="C68" s="72"/>
      <c r="D68" s="75" t="s">
        <v>83</v>
      </c>
      <c r="E68" s="63" t="s">
        <v>84</v>
      </c>
      <c r="F68" s="57"/>
      <c r="G68" s="57"/>
      <c r="H68" s="57"/>
      <c r="I68" s="57"/>
      <c r="J68" s="57"/>
      <c r="K68" s="57"/>
      <c r="L68" s="57">
        <f>SUM(K69:K69)</f>
        <v>48.256</v>
      </c>
      <c r="M68" s="58">
        <v>48.256</v>
      </c>
      <c r="N68" s="59"/>
      <c r="O68" s="73">
        <f>+ROUND(M68*N68,2)</f>
        <v>0</v>
      </c>
    </row>
    <row r="69" spans="1:16" s="8" customFormat="1" x14ac:dyDescent="0.3">
      <c r="A69" s="52">
        <v>10725</v>
      </c>
      <c r="B69" s="53"/>
      <c r="C69" s="72"/>
      <c r="D69" s="74" t="s">
        <v>1251</v>
      </c>
      <c r="E69" s="56"/>
      <c r="F69" s="57">
        <v>1</v>
      </c>
      <c r="G69" s="57">
        <f>36.635+(2.3+3.171+1.6+2.1+2.45)</f>
        <v>48.256</v>
      </c>
      <c r="H69" s="57"/>
      <c r="I69" s="57"/>
      <c r="J69" s="57">
        <f t="shared" ref="J69" si="10">PRODUCT(F69:I69)</f>
        <v>48.256</v>
      </c>
      <c r="K69" s="57">
        <f>PRODUCT(F69:I69)</f>
        <v>48.256</v>
      </c>
      <c r="L69" s="57"/>
      <c r="M69" s="58"/>
      <c r="N69" s="59"/>
      <c r="O69" s="73"/>
    </row>
    <row r="70" spans="1:16" s="8" customFormat="1" ht="115.2" x14ac:dyDescent="0.3">
      <c r="A70" s="52">
        <v>10726</v>
      </c>
      <c r="B70" s="53"/>
      <c r="C70" s="72"/>
      <c r="D70" s="75" t="s">
        <v>690</v>
      </c>
      <c r="E70" s="63" t="s">
        <v>84</v>
      </c>
      <c r="F70" s="57"/>
      <c r="G70" s="57"/>
      <c r="H70" s="57"/>
      <c r="I70" s="57"/>
      <c r="J70" s="57"/>
      <c r="K70" s="57"/>
      <c r="L70" s="57">
        <f>K71</f>
        <v>28.878</v>
      </c>
      <c r="M70" s="58">
        <v>28.878</v>
      </c>
      <c r="N70" s="59"/>
      <c r="O70" s="73">
        <f>+ROUND(M70*N70,2)</f>
        <v>0</v>
      </c>
    </row>
    <row r="71" spans="1:16" s="8" customFormat="1" x14ac:dyDescent="0.3">
      <c r="A71" s="52">
        <v>10727</v>
      </c>
      <c r="B71" s="53"/>
      <c r="C71" s="72"/>
      <c r="D71" s="76" t="s">
        <v>1252</v>
      </c>
      <c r="E71" s="63"/>
      <c r="F71" s="57">
        <v>1</v>
      </c>
      <c r="G71" s="57">
        <v>28.878</v>
      </c>
      <c r="H71" s="57"/>
      <c r="I71" s="57"/>
      <c r="J71" s="57"/>
      <c r="K71" s="57">
        <f>PRODUCT(F71:I71)</f>
        <v>28.878</v>
      </c>
      <c r="L71" s="57"/>
      <c r="M71" s="58"/>
      <c r="N71" s="59"/>
      <c r="O71" s="73"/>
    </row>
    <row r="72" spans="1:16" s="8" customFormat="1" x14ac:dyDescent="0.3">
      <c r="A72" s="52">
        <v>10751</v>
      </c>
      <c r="B72" s="53" t="s">
        <v>21</v>
      </c>
      <c r="C72" s="90" t="s">
        <v>1276</v>
      </c>
      <c r="D72" s="55" t="s">
        <v>1277</v>
      </c>
      <c r="E72" s="56"/>
      <c r="F72" s="64"/>
      <c r="G72" s="64"/>
      <c r="H72" s="64"/>
      <c r="I72" s="64"/>
      <c r="J72" s="64"/>
      <c r="K72" s="65">
        <f>SUM(O72:O103)</f>
        <v>0</v>
      </c>
      <c r="L72" s="64"/>
      <c r="M72" s="58"/>
      <c r="N72" s="59"/>
      <c r="O72" s="59"/>
    </row>
    <row r="73" spans="1:16" s="8" customFormat="1" x14ac:dyDescent="0.3">
      <c r="A73" s="52">
        <v>10752</v>
      </c>
      <c r="B73" s="53" t="s">
        <v>21</v>
      </c>
      <c r="C73" s="54" t="s">
        <v>1278</v>
      </c>
      <c r="D73" s="97" t="s">
        <v>55</v>
      </c>
      <c r="E73" s="93"/>
      <c r="F73" s="94"/>
      <c r="G73" s="95"/>
      <c r="H73" s="95"/>
      <c r="I73" s="95"/>
      <c r="J73" s="95"/>
      <c r="K73" s="95"/>
      <c r="L73" s="95"/>
      <c r="M73" s="58"/>
      <c r="N73" s="59"/>
      <c r="O73" s="73"/>
    </row>
    <row r="74" spans="1:16" s="8" customFormat="1" x14ac:dyDescent="0.3">
      <c r="A74" s="52">
        <v>10780</v>
      </c>
      <c r="B74" s="53" t="s">
        <v>21</v>
      </c>
      <c r="C74" s="54" t="s">
        <v>1296</v>
      </c>
      <c r="D74" s="55" t="s">
        <v>74</v>
      </c>
      <c r="E74" s="56"/>
      <c r="F74" s="57"/>
      <c r="G74" s="57"/>
      <c r="H74" s="57"/>
      <c r="I74" s="57"/>
      <c r="J74" s="57"/>
      <c r="K74" s="57"/>
      <c r="L74" s="57"/>
      <c r="M74" s="58"/>
      <c r="N74" s="59"/>
      <c r="O74" s="73"/>
    </row>
    <row r="75" spans="1:16" s="8" customFormat="1" ht="115.2" x14ac:dyDescent="0.3">
      <c r="A75" s="52">
        <v>10781</v>
      </c>
      <c r="B75" s="53" t="s">
        <v>21</v>
      </c>
      <c r="C75" s="72" t="s">
        <v>1297</v>
      </c>
      <c r="D75" s="75" t="s">
        <v>386</v>
      </c>
      <c r="E75" s="63" t="s">
        <v>36</v>
      </c>
      <c r="F75" s="57">
        <v>1</v>
      </c>
      <c r="G75" s="57">
        <v>226.738</v>
      </c>
      <c r="H75" s="57"/>
      <c r="I75" s="57"/>
      <c r="J75" s="57">
        <f t="shared" ref="J75" si="11">PRODUCT(F75:I75)</f>
        <v>226.738</v>
      </c>
      <c r="K75" s="57"/>
      <c r="L75" s="57">
        <f t="shared" ref="L75" si="12">+J75</f>
        <v>226.738</v>
      </c>
      <c r="M75" s="58">
        <v>226.738</v>
      </c>
      <c r="N75" s="59"/>
      <c r="O75" s="73">
        <f t="shared" ref="O75" si="13">+ROUND(M75*N75,2)</f>
        <v>0</v>
      </c>
    </row>
    <row r="76" spans="1:16" s="8" customFormat="1" ht="213" customHeight="1" collapsed="1" x14ac:dyDescent="0.3">
      <c r="A76" s="52">
        <v>10785</v>
      </c>
      <c r="B76" s="53" t="s">
        <v>21</v>
      </c>
      <c r="C76" s="72" t="s">
        <v>1300</v>
      </c>
      <c r="D76" s="75" t="s">
        <v>1175</v>
      </c>
      <c r="E76" s="63" t="s">
        <v>36</v>
      </c>
      <c r="F76" s="57"/>
      <c r="G76" s="57"/>
      <c r="H76" s="57"/>
      <c r="I76" s="57"/>
      <c r="J76" s="57"/>
      <c r="K76" s="57"/>
      <c r="L76" s="57">
        <f>SUM(J77:J78)</f>
        <v>50.861764999999998</v>
      </c>
      <c r="M76" s="58">
        <v>50.861764999999998</v>
      </c>
      <c r="N76" s="59"/>
      <c r="O76" s="73">
        <f t="shared" ref="O76" si="14">+ROUND(M76*N76,2)</f>
        <v>0</v>
      </c>
    </row>
    <row r="77" spans="1:16" s="8" customFormat="1" x14ac:dyDescent="0.3">
      <c r="A77" s="52">
        <v>10786</v>
      </c>
      <c r="B77" s="53"/>
      <c r="C77" s="72"/>
      <c r="D77" s="76" t="s">
        <v>1301</v>
      </c>
      <c r="E77" s="56"/>
      <c r="F77" s="57">
        <v>1</v>
      </c>
      <c r="G77" s="57">
        <v>16.978999999999999</v>
      </c>
      <c r="H77" s="57"/>
      <c r="I77" s="57"/>
      <c r="J77" s="57">
        <f t="shared" ref="J77:J79" si="15">PRODUCT(F77:I77)</f>
        <v>16.978999999999999</v>
      </c>
      <c r="K77" s="57"/>
      <c r="L77" s="57"/>
      <c r="M77" s="58"/>
      <c r="N77" s="59"/>
      <c r="O77" s="73"/>
    </row>
    <row r="78" spans="1:16" s="8" customFormat="1" x14ac:dyDescent="0.3">
      <c r="A78" s="52">
        <v>10787</v>
      </c>
      <c r="B78" s="53"/>
      <c r="C78" s="72"/>
      <c r="D78" s="76" t="s">
        <v>1302</v>
      </c>
      <c r="E78" s="56"/>
      <c r="F78" s="57">
        <v>1</v>
      </c>
      <c r="G78" s="57">
        <v>230.495</v>
      </c>
      <c r="H78" s="57"/>
      <c r="I78" s="57">
        <v>0.14699999999999999</v>
      </c>
      <c r="J78" s="57">
        <f t="shared" si="15"/>
        <v>33.882764999999999</v>
      </c>
      <c r="K78" s="57"/>
      <c r="L78" s="57"/>
      <c r="M78" s="58"/>
      <c r="N78" s="59"/>
      <c r="O78" s="73"/>
    </row>
    <row r="79" spans="1:16" s="8" customFormat="1" ht="115.2" x14ac:dyDescent="0.3">
      <c r="A79" s="52">
        <v>10788</v>
      </c>
      <c r="B79" s="53" t="s">
        <v>21</v>
      </c>
      <c r="C79" s="72" t="s">
        <v>1303</v>
      </c>
      <c r="D79" s="75" t="s">
        <v>1023</v>
      </c>
      <c r="E79" s="63" t="s">
        <v>84</v>
      </c>
      <c r="F79" s="57">
        <v>1</v>
      </c>
      <c r="G79" s="57">
        <v>6.9109999999999996</v>
      </c>
      <c r="H79" s="57"/>
      <c r="I79" s="57"/>
      <c r="J79" s="57">
        <f t="shared" si="15"/>
        <v>6.9109999999999996</v>
      </c>
      <c r="K79" s="57"/>
      <c r="L79" s="57">
        <f>+J79</f>
        <v>6.9109999999999996</v>
      </c>
      <c r="M79" s="58">
        <v>6.9109999999999996</v>
      </c>
      <c r="N79" s="59"/>
      <c r="O79" s="73">
        <f>+ROUND(M79*N79,2)</f>
        <v>0</v>
      </c>
    </row>
    <row r="80" spans="1:16" s="8" customFormat="1" x14ac:dyDescent="0.3">
      <c r="A80" s="52">
        <v>10803</v>
      </c>
      <c r="B80" s="53" t="s">
        <v>21</v>
      </c>
      <c r="C80" s="61" t="s">
        <v>1334</v>
      </c>
      <c r="D80" s="62" t="s">
        <v>1335</v>
      </c>
      <c r="E80" s="63"/>
      <c r="F80" s="86"/>
      <c r="G80" s="64"/>
      <c r="H80" s="64"/>
      <c r="I80" s="64"/>
      <c r="J80" s="64"/>
      <c r="K80" s="65">
        <f>SUM(O80:O251)</f>
        <v>0</v>
      </c>
      <c r="L80" s="64"/>
      <c r="M80" s="66"/>
      <c r="N80" s="67"/>
      <c r="O80" s="67"/>
      <c r="P80" s="112"/>
    </row>
    <row r="81" spans="1:15" s="8" customFormat="1" x14ac:dyDescent="0.3">
      <c r="A81" s="52">
        <v>10804</v>
      </c>
      <c r="B81" s="53" t="s">
        <v>21</v>
      </c>
      <c r="C81" s="54" t="s">
        <v>1336</v>
      </c>
      <c r="D81" s="55" t="s">
        <v>1337</v>
      </c>
      <c r="E81" s="96"/>
      <c r="F81" s="98"/>
      <c r="G81" s="57"/>
      <c r="H81" s="57"/>
      <c r="I81" s="57"/>
      <c r="J81" s="57"/>
      <c r="K81" s="57"/>
      <c r="L81" s="57"/>
      <c r="M81" s="58"/>
      <c r="N81" s="59"/>
      <c r="O81" s="59"/>
    </row>
    <row r="82" spans="1:15" s="8" customFormat="1" x14ac:dyDescent="0.3">
      <c r="A82" s="52">
        <v>10833</v>
      </c>
      <c r="B82" s="53"/>
      <c r="C82" s="54" t="s">
        <v>1347</v>
      </c>
      <c r="D82" s="55" t="s">
        <v>974</v>
      </c>
      <c r="E82" s="63"/>
      <c r="F82" s="57"/>
      <c r="G82" s="57"/>
      <c r="H82" s="57"/>
      <c r="I82" s="57"/>
      <c r="J82" s="57"/>
      <c r="K82" s="57"/>
      <c r="L82" s="57"/>
      <c r="M82" s="58"/>
      <c r="N82" s="59"/>
      <c r="O82" s="73"/>
    </row>
    <row r="83" spans="1:15" s="8" customFormat="1" x14ac:dyDescent="0.3">
      <c r="A83" s="52">
        <v>10858</v>
      </c>
      <c r="B83" s="53"/>
      <c r="C83" s="54" t="s">
        <v>1355</v>
      </c>
      <c r="D83" s="55" t="s">
        <v>55</v>
      </c>
      <c r="E83" s="63"/>
      <c r="F83" s="57"/>
      <c r="G83" s="57"/>
      <c r="H83" s="57"/>
      <c r="I83" s="57"/>
      <c r="J83" s="57"/>
      <c r="K83" s="57"/>
      <c r="L83" s="57"/>
      <c r="M83" s="58"/>
      <c r="N83" s="59"/>
      <c r="O83" s="73"/>
    </row>
    <row r="84" spans="1:15" s="8" customFormat="1" x14ac:dyDescent="0.3">
      <c r="A84" s="52">
        <v>10923</v>
      </c>
      <c r="B84" s="53"/>
      <c r="C84" s="72"/>
      <c r="D84" s="55" t="s">
        <v>74</v>
      </c>
      <c r="E84" s="63"/>
      <c r="F84" s="57"/>
      <c r="G84" s="57"/>
      <c r="H84" s="57"/>
      <c r="I84" s="57"/>
      <c r="J84" s="57"/>
      <c r="K84" s="57"/>
      <c r="L84" s="57"/>
      <c r="M84" s="66"/>
      <c r="N84" s="67"/>
      <c r="O84" s="67"/>
    </row>
    <row r="85" spans="1:15" s="8" customFormat="1" ht="115.2" x14ac:dyDescent="0.3">
      <c r="A85" s="52">
        <v>10924</v>
      </c>
      <c r="B85" s="53"/>
      <c r="C85" s="72"/>
      <c r="D85" s="75" t="s">
        <v>386</v>
      </c>
      <c r="E85" s="63" t="s">
        <v>36</v>
      </c>
      <c r="F85" s="57"/>
      <c r="G85" s="57"/>
      <c r="H85" s="57"/>
      <c r="I85" s="57"/>
      <c r="J85" s="57"/>
      <c r="K85" s="57"/>
      <c r="L85" s="57">
        <f>SUM(K86:K87)</f>
        <v>43.448</v>
      </c>
      <c r="M85" s="58">
        <v>43.448</v>
      </c>
      <c r="N85" s="59"/>
      <c r="O85" s="73">
        <f t="shared" ref="O85" si="16">+ROUND(M85*N85,2)</f>
        <v>0</v>
      </c>
    </row>
    <row r="86" spans="1:15" s="8" customFormat="1" x14ac:dyDescent="0.3">
      <c r="A86" s="52">
        <v>10925</v>
      </c>
      <c r="B86" s="53"/>
      <c r="C86" s="72"/>
      <c r="D86" s="76" t="s">
        <v>1371</v>
      </c>
      <c r="E86" s="63"/>
      <c r="F86" s="57">
        <v>1</v>
      </c>
      <c r="G86" s="57">
        <v>43.448</v>
      </c>
      <c r="H86" s="57"/>
      <c r="I86" s="57"/>
      <c r="J86" s="57"/>
      <c r="K86" s="57">
        <f t="shared" ref="K86" si="17">PRODUCT(F86:I86)</f>
        <v>43.448</v>
      </c>
      <c r="L86" s="57"/>
      <c r="M86" s="58"/>
      <c r="N86" s="59"/>
      <c r="O86" s="73"/>
    </row>
    <row r="87" spans="1:15" s="8" customFormat="1" ht="115.2" x14ac:dyDescent="0.3">
      <c r="A87" s="52">
        <v>10926</v>
      </c>
      <c r="B87" s="53"/>
      <c r="C87" s="54"/>
      <c r="D87" s="75" t="s">
        <v>79</v>
      </c>
      <c r="E87" s="56" t="s">
        <v>36</v>
      </c>
      <c r="F87" s="57"/>
      <c r="G87" s="57"/>
      <c r="H87" s="57"/>
      <c r="I87" s="57"/>
      <c r="J87" s="57"/>
      <c r="K87" s="57"/>
      <c r="L87" s="57">
        <f>SUM(K88:K89)</f>
        <v>35.491999999999997</v>
      </c>
      <c r="M87" s="58">
        <v>35.247999999999998</v>
      </c>
      <c r="N87" s="59"/>
      <c r="O87" s="73">
        <f t="shared" ref="O87" si="18">+ROUND(M87*N87,2)</f>
        <v>0</v>
      </c>
    </row>
    <row r="88" spans="1:15" s="8" customFormat="1" x14ac:dyDescent="0.3">
      <c r="A88" s="52">
        <v>10927</v>
      </c>
      <c r="B88" s="53"/>
      <c r="C88" s="54"/>
      <c r="D88" s="76" t="s">
        <v>1341</v>
      </c>
      <c r="E88" s="63"/>
      <c r="F88" s="57">
        <v>1</v>
      </c>
      <c r="G88" s="57">
        <v>17.745999999999999</v>
      </c>
      <c r="H88" s="57"/>
      <c r="I88" s="57"/>
      <c r="J88" s="57"/>
      <c r="K88" s="57">
        <f t="shared" ref="K88:K89" si="19">PRODUCT(F88:I88)</f>
        <v>17.745999999999999</v>
      </c>
      <c r="L88" s="57"/>
      <c r="M88" s="58"/>
      <c r="N88" s="59"/>
      <c r="O88" s="73"/>
    </row>
    <row r="89" spans="1:15" s="8" customFormat="1" x14ac:dyDescent="0.3">
      <c r="A89" s="52">
        <v>10928</v>
      </c>
      <c r="B89" s="53"/>
      <c r="C89" s="72"/>
      <c r="D89" s="76" t="s">
        <v>1367</v>
      </c>
      <c r="E89" s="63"/>
      <c r="F89" s="57">
        <v>1</v>
      </c>
      <c r="G89" s="57">
        <v>17.745999999999999</v>
      </c>
      <c r="H89" s="57"/>
      <c r="I89" s="57"/>
      <c r="J89" s="57"/>
      <c r="K89" s="57">
        <f t="shared" si="19"/>
        <v>17.745999999999999</v>
      </c>
      <c r="L89" s="57"/>
      <c r="M89" s="58"/>
      <c r="N89" s="59"/>
      <c r="O89" s="73"/>
    </row>
    <row r="90" spans="1:15" s="8" customFormat="1" ht="172.8" x14ac:dyDescent="0.3">
      <c r="A90" s="52">
        <v>10929</v>
      </c>
      <c r="B90" s="53"/>
      <c r="C90" s="54"/>
      <c r="D90" s="75" t="s">
        <v>1175</v>
      </c>
      <c r="E90" s="63" t="s">
        <v>36</v>
      </c>
      <c r="F90" s="57"/>
      <c r="G90" s="57"/>
      <c r="H90" s="57"/>
      <c r="I90" s="57"/>
      <c r="J90" s="57"/>
      <c r="K90" s="57"/>
      <c r="L90" s="57">
        <f>SUM(K91:K93)</f>
        <v>78.94</v>
      </c>
      <c r="M90" s="58">
        <v>78.94</v>
      </c>
      <c r="N90" s="59"/>
      <c r="O90" s="73">
        <f t="shared" ref="O90" si="20">+ROUND(M90*N90,2)</f>
        <v>0</v>
      </c>
    </row>
    <row r="91" spans="1:15" s="8" customFormat="1" x14ac:dyDescent="0.3">
      <c r="A91" s="52">
        <v>10930</v>
      </c>
      <c r="B91" s="53"/>
      <c r="C91" s="72"/>
      <c r="D91" s="76" t="s">
        <v>1371</v>
      </c>
      <c r="E91" s="63"/>
      <c r="F91" s="57">
        <v>1</v>
      </c>
      <c r="G91" s="57">
        <v>43.448</v>
      </c>
      <c r="H91" s="57"/>
      <c r="I91" s="57"/>
      <c r="J91" s="57"/>
      <c r="K91" s="57">
        <f t="shared" ref="K91:K93" si="21">PRODUCT(F91:I91)</f>
        <v>43.448</v>
      </c>
      <c r="L91" s="57"/>
      <c r="M91" s="58"/>
      <c r="N91" s="59"/>
      <c r="O91" s="73"/>
    </row>
    <row r="92" spans="1:15" s="8" customFormat="1" x14ac:dyDescent="0.3">
      <c r="A92" s="52">
        <v>10931</v>
      </c>
      <c r="B92" s="53"/>
      <c r="C92" s="54"/>
      <c r="D92" s="76" t="s">
        <v>1341</v>
      </c>
      <c r="E92" s="63"/>
      <c r="F92" s="57">
        <v>1</v>
      </c>
      <c r="G92" s="57">
        <v>17.745999999999999</v>
      </c>
      <c r="H92" s="57"/>
      <c r="I92" s="57"/>
      <c r="J92" s="57"/>
      <c r="K92" s="57">
        <f t="shared" si="21"/>
        <v>17.745999999999999</v>
      </c>
      <c r="L92" s="57"/>
      <c r="M92" s="58"/>
      <c r="N92" s="59"/>
      <c r="O92" s="73"/>
    </row>
    <row r="93" spans="1:15" s="8" customFormat="1" collapsed="1" x14ac:dyDescent="0.3">
      <c r="A93" s="52">
        <v>10932</v>
      </c>
      <c r="B93" s="53"/>
      <c r="C93" s="72"/>
      <c r="D93" s="76" t="s">
        <v>1367</v>
      </c>
      <c r="E93" s="63"/>
      <c r="F93" s="57">
        <v>1</v>
      </c>
      <c r="G93" s="57">
        <v>17.745999999999999</v>
      </c>
      <c r="H93" s="57"/>
      <c r="I93" s="57"/>
      <c r="J93" s="57"/>
      <c r="K93" s="57">
        <f t="shared" si="21"/>
        <v>17.745999999999999</v>
      </c>
      <c r="L93" s="57"/>
      <c r="M93" s="58"/>
      <c r="N93" s="59"/>
      <c r="O93" s="73"/>
    </row>
    <row r="94" spans="1:15" s="8" customFormat="1" ht="115.2" x14ac:dyDescent="0.3">
      <c r="A94" s="52">
        <v>10941</v>
      </c>
      <c r="B94" s="53"/>
      <c r="C94" s="72"/>
      <c r="D94" s="75" t="s">
        <v>83</v>
      </c>
      <c r="E94" s="63" t="s">
        <v>84</v>
      </c>
      <c r="F94" s="57"/>
      <c r="G94" s="57"/>
      <c r="H94" s="57"/>
      <c r="I94" s="57"/>
      <c r="J94" s="57"/>
      <c r="K94" s="57"/>
      <c r="L94" s="57">
        <f>SUM(K95:K101)</f>
        <v>207.65630000000002</v>
      </c>
      <c r="M94" s="58">
        <v>207.65600000000001</v>
      </c>
      <c r="N94" s="59"/>
      <c r="O94" s="73">
        <f>+ROUND(M94*N94,2)</f>
        <v>0</v>
      </c>
    </row>
    <row r="95" spans="1:15" s="8" customFormat="1" collapsed="1" x14ac:dyDescent="0.3">
      <c r="A95" s="52">
        <v>10942</v>
      </c>
      <c r="B95" s="53"/>
      <c r="C95" s="72"/>
      <c r="D95" s="74" t="s">
        <v>1151</v>
      </c>
      <c r="E95" s="56"/>
      <c r="F95" s="57">
        <v>2</v>
      </c>
      <c r="G95" s="57">
        <v>8.2620000000000005</v>
      </c>
      <c r="H95" s="57"/>
      <c r="I95" s="57">
        <v>0.2</v>
      </c>
      <c r="J95" s="57"/>
      <c r="K95" s="57">
        <f>PRODUCT(F95:I95)</f>
        <v>3.3048000000000002</v>
      </c>
      <c r="L95" s="57"/>
      <c r="M95" s="58"/>
      <c r="N95" s="59"/>
      <c r="O95" s="73"/>
    </row>
    <row r="96" spans="1:15" s="8" customFormat="1" x14ac:dyDescent="0.3">
      <c r="A96" s="52">
        <v>10943</v>
      </c>
      <c r="B96" s="53"/>
      <c r="C96" s="72"/>
      <c r="D96" s="74" t="s">
        <v>1152</v>
      </c>
      <c r="E96" s="56"/>
      <c r="F96" s="57"/>
      <c r="G96" s="57"/>
      <c r="H96" s="57"/>
      <c r="I96" s="57"/>
      <c r="J96" s="57"/>
      <c r="K96" s="57">
        <f>SUM(J97:J98)</f>
        <v>118.2131</v>
      </c>
      <c r="L96" s="57"/>
      <c r="M96" s="58"/>
      <c r="N96" s="59"/>
      <c r="O96" s="73"/>
    </row>
    <row r="97" spans="1:15" s="8" customFormat="1" x14ac:dyDescent="0.3">
      <c r="A97" s="52">
        <v>10944</v>
      </c>
      <c r="B97" s="53"/>
      <c r="C97" s="72"/>
      <c r="D97" s="74"/>
      <c r="E97" s="56"/>
      <c r="F97" s="57">
        <v>1</v>
      </c>
      <c r="G97" s="57">
        <v>26.013999999999999</v>
      </c>
      <c r="H97" s="57"/>
      <c r="I97" s="57">
        <v>2.2999999999999998</v>
      </c>
      <c r="J97" s="57">
        <f>PRODUCT(F97:I97)</f>
        <v>59.832199999999993</v>
      </c>
      <c r="K97" s="57"/>
      <c r="L97" s="57"/>
      <c r="M97" s="58"/>
      <c r="N97" s="59"/>
      <c r="O97" s="73"/>
    </row>
    <row r="98" spans="1:15" s="8" customFormat="1" x14ac:dyDescent="0.3">
      <c r="A98" s="52">
        <v>10945</v>
      </c>
      <c r="B98" s="53"/>
      <c r="C98" s="72"/>
      <c r="D98" s="74"/>
      <c r="E98" s="56"/>
      <c r="F98" s="57">
        <v>1</v>
      </c>
      <c r="G98" s="57">
        <v>25.382999999999999</v>
      </c>
      <c r="H98" s="57"/>
      <c r="I98" s="57">
        <v>2.2999999999999998</v>
      </c>
      <c r="J98" s="57">
        <f>PRODUCT(F98:I98)</f>
        <v>58.380899999999997</v>
      </c>
      <c r="K98" s="57"/>
      <c r="L98" s="57"/>
      <c r="M98" s="58"/>
      <c r="N98" s="59"/>
      <c r="O98" s="73"/>
    </row>
    <row r="99" spans="1:15" s="8" customFormat="1" x14ac:dyDescent="0.3">
      <c r="A99" s="52">
        <v>10946</v>
      </c>
      <c r="B99" s="53"/>
      <c r="C99" s="72"/>
      <c r="D99" s="76" t="s">
        <v>1341</v>
      </c>
      <c r="E99" s="56"/>
      <c r="F99" s="57">
        <v>1</v>
      </c>
      <c r="G99" s="57">
        <f>12.338+6.279+2</f>
        <v>20.616999999999997</v>
      </c>
      <c r="H99" s="57"/>
      <c r="I99" s="57">
        <v>2.1</v>
      </c>
      <c r="J99" s="57"/>
      <c r="K99" s="57">
        <f t="shared" ref="K99:K101" si="22">PRODUCT(F99:I99)</f>
        <v>43.295699999999997</v>
      </c>
      <c r="L99" s="57"/>
      <c r="M99" s="58"/>
      <c r="N99" s="59"/>
      <c r="O99" s="73"/>
    </row>
    <row r="100" spans="1:15" s="8" customFormat="1" x14ac:dyDescent="0.3">
      <c r="A100" s="52">
        <v>10947</v>
      </c>
      <c r="B100" s="53"/>
      <c r="C100" s="72"/>
      <c r="D100" s="76" t="s">
        <v>1373</v>
      </c>
      <c r="E100" s="56"/>
      <c r="F100" s="57">
        <v>1</v>
      </c>
      <c r="G100" s="57">
        <v>17.247</v>
      </c>
      <c r="H100" s="57"/>
      <c r="I100" s="57">
        <v>2.1</v>
      </c>
      <c r="J100" s="57"/>
      <c r="K100" s="57">
        <f t="shared" si="22"/>
        <v>36.218699999999998</v>
      </c>
      <c r="L100" s="57"/>
      <c r="M100" s="58"/>
      <c r="N100" s="59"/>
      <c r="O100" s="73"/>
    </row>
    <row r="101" spans="1:15" s="8" customFormat="1" x14ac:dyDescent="0.3">
      <c r="A101" s="52">
        <v>10948</v>
      </c>
      <c r="B101" s="53"/>
      <c r="C101" s="72"/>
      <c r="D101" s="76" t="s">
        <v>1368</v>
      </c>
      <c r="E101" s="56"/>
      <c r="F101" s="57">
        <v>2</v>
      </c>
      <c r="G101" s="57">
        <v>1.44</v>
      </c>
      <c r="H101" s="57"/>
      <c r="I101" s="57">
        <v>2.2999999999999998</v>
      </c>
      <c r="J101" s="57"/>
      <c r="K101" s="57">
        <f t="shared" si="22"/>
        <v>6.6239999999999997</v>
      </c>
      <c r="L101" s="57"/>
      <c r="M101" s="58"/>
      <c r="N101" s="59"/>
      <c r="O101" s="73"/>
    </row>
    <row r="102" spans="1:15" s="8" customFormat="1" ht="115.2" x14ac:dyDescent="0.3">
      <c r="A102" s="52">
        <v>10949</v>
      </c>
      <c r="B102" s="53"/>
      <c r="C102" s="72"/>
      <c r="D102" s="75" t="s">
        <v>690</v>
      </c>
      <c r="E102" s="63" t="s">
        <v>84</v>
      </c>
      <c r="F102" s="57"/>
      <c r="G102" s="57"/>
      <c r="H102" s="57"/>
      <c r="I102" s="57"/>
      <c r="J102" s="57"/>
      <c r="K102" s="57"/>
      <c r="L102" s="57">
        <f>K103</f>
        <v>22.152999999999999</v>
      </c>
      <c r="M102" s="58">
        <v>22.152999999999999</v>
      </c>
      <c r="N102" s="59"/>
      <c r="O102" s="73">
        <f>+ROUND(M102*N102,2)</f>
        <v>0</v>
      </c>
    </row>
    <row r="103" spans="1:15" s="8" customFormat="1" x14ac:dyDescent="0.3">
      <c r="A103" s="52">
        <v>10950</v>
      </c>
      <c r="B103" s="53"/>
      <c r="C103" s="72"/>
      <c r="D103" s="76" t="s">
        <v>1374</v>
      </c>
      <c r="E103" s="63"/>
      <c r="F103" s="57">
        <v>1</v>
      </c>
      <c r="G103" s="57">
        <v>22.152999999999999</v>
      </c>
      <c r="H103" s="57"/>
      <c r="I103" s="57"/>
      <c r="J103" s="57"/>
      <c r="K103" s="57">
        <f>PRODUCT(F103:I103)</f>
        <v>22.152999999999999</v>
      </c>
      <c r="L103" s="57"/>
      <c r="M103" s="58"/>
      <c r="N103" s="59"/>
      <c r="O103" s="73"/>
    </row>
    <row r="104" spans="1:15" s="8" customFormat="1" x14ac:dyDescent="0.3">
      <c r="A104" s="52">
        <v>10993</v>
      </c>
      <c r="B104" s="53" t="s">
        <v>21</v>
      </c>
      <c r="C104" s="54" t="s">
        <v>1435</v>
      </c>
      <c r="D104" s="99" t="s">
        <v>1436</v>
      </c>
      <c r="E104" s="56"/>
      <c r="F104" s="57"/>
      <c r="G104" s="57"/>
      <c r="H104" s="57"/>
      <c r="I104" s="57"/>
      <c r="J104" s="57"/>
      <c r="K104" s="57"/>
      <c r="L104" s="57"/>
      <c r="M104" s="58"/>
      <c r="N104" s="59"/>
      <c r="O104" s="59"/>
    </row>
    <row r="105" spans="1:15" s="8" customFormat="1" x14ac:dyDescent="0.3">
      <c r="A105" s="52">
        <v>11001</v>
      </c>
      <c r="B105" s="53"/>
      <c r="C105" s="54"/>
      <c r="D105" s="97" t="s">
        <v>55</v>
      </c>
      <c r="E105" s="93"/>
      <c r="F105" s="94"/>
      <c r="G105" s="95"/>
      <c r="H105" s="95"/>
      <c r="I105" s="95"/>
      <c r="J105" s="95"/>
      <c r="K105" s="95"/>
      <c r="L105" s="95"/>
      <c r="M105" s="58"/>
      <c r="N105" s="59"/>
      <c r="O105" s="59"/>
    </row>
    <row r="106" spans="1:15" s="8" customFormat="1" x14ac:dyDescent="0.3">
      <c r="A106" s="52">
        <v>11018</v>
      </c>
      <c r="B106" s="53"/>
      <c r="C106" s="54"/>
      <c r="D106" s="55" t="s">
        <v>74</v>
      </c>
      <c r="E106" s="56"/>
      <c r="F106" s="57"/>
      <c r="G106" s="57"/>
      <c r="H106" s="57"/>
      <c r="I106" s="57"/>
      <c r="J106" s="57"/>
      <c r="K106" s="57"/>
      <c r="L106" s="57"/>
      <c r="M106" s="58"/>
      <c r="N106" s="59"/>
      <c r="O106" s="73"/>
    </row>
    <row r="107" spans="1:15" s="8" customFormat="1" ht="187.2" x14ac:dyDescent="0.3">
      <c r="A107" s="52">
        <v>11019</v>
      </c>
      <c r="B107" s="53"/>
      <c r="C107" s="54"/>
      <c r="D107" s="75" t="s">
        <v>1249</v>
      </c>
      <c r="E107" s="63" t="s">
        <v>36</v>
      </c>
      <c r="F107" s="57">
        <v>1</v>
      </c>
      <c r="G107" s="57">
        <v>51</v>
      </c>
      <c r="H107" s="57">
        <v>8.673</v>
      </c>
      <c r="I107" s="57"/>
      <c r="J107" s="57">
        <f t="shared" ref="J107:J108" si="23">PRODUCT(F107:I107)</f>
        <v>442.32299999999998</v>
      </c>
      <c r="K107" s="57"/>
      <c r="L107" s="57">
        <f>+J107</f>
        <v>442.32299999999998</v>
      </c>
      <c r="M107" s="58">
        <v>442.32299999999998</v>
      </c>
      <c r="N107" s="59"/>
      <c r="O107" s="73">
        <f>+ROUND(M107*N107,2)</f>
        <v>0</v>
      </c>
    </row>
    <row r="108" spans="1:15" s="8" customFormat="1" ht="115.2" x14ac:dyDescent="0.3">
      <c r="A108" s="52">
        <v>11020</v>
      </c>
      <c r="B108" s="53"/>
      <c r="C108" s="54"/>
      <c r="D108" s="75" t="s">
        <v>386</v>
      </c>
      <c r="E108" s="63" t="s">
        <v>36</v>
      </c>
      <c r="F108" s="57">
        <v>1</v>
      </c>
      <c r="G108" s="57">
        <v>51</v>
      </c>
      <c r="H108" s="57">
        <v>8.673</v>
      </c>
      <c r="I108" s="57"/>
      <c r="J108" s="57">
        <f t="shared" si="23"/>
        <v>442.32299999999998</v>
      </c>
      <c r="K108" s="57"/>
      <c r="L108" s="57">
        <f>+J108</f>
        <v>442.32299999999998</v>
      </c>
      <c r="M108" s="58">
        <v>442.32299999999998</v>
      </c>
      <c r="N108" s="59"/>
      <c r="O108" s="73">
        <f>+ROUND(M108*N108,2)</f>
        <v>0</v>
      </c>
    </row>
    <row r="109" spans="1:15" s="8" customFormat="1" ht="115.2" x14ac:dyDescent="0.3">
      <c r="A109" s="52">
        <v>11021</v>
      </c>
      <c r="B109" s="53"/>
      <c r="C109" s="54"/>
      <c r="D109" s="75" t="s">
        <v>83</v>
      </c>
      <c r="E109" s="63" t="s">
        <v>84</v>
      </c>
      <c r="F109" s="57"/>
      <c r="G109" s="57"/>
      <c r="H109" s="57"/>
      <c r="I109" s="57"/>
      <c r="J109" s="57"/>
      <c r="K109" s="57"/>
      <c r="L109" s="57">
        <f>SUM(K110:K110)</f>
        <v>44.317999999999998</v>
      </c>
      <c r="M109" s="58">
        <v>44.317999999999998</v>
      </c>
      <c r="N109" s="59"/>
      <c r="O109" s="73">
        <f>+ROUND(M109*N109,2)</f>
        <v>0</v>
      </c>
    </row>
    <row r="110" spans="1:15" s="8" customFormat="1" x14ac:dyDescent="0.3">
      <c r="A110" s="52">
        <v>11022</v>
      </c>
      <c r="B110" s="53"/>
      <c r="C110" s="54"/>
      <c r="D110" s="74" t="s">
        <v>1251</v>
      </c>
      <c r="E110" s="56"/>
      <c r="F110" s="57">
        <v>1</v>
      </c>
      <c r="G110" s="57">
        <f>32.697+(2.3+2.1+1.6+3.171+2.45)</f>
        <v>44.317999999999998</v>
      </c>
      <c r="H110" s="57"/>
      <c r="I110" s="57"/>
      <c r="J110" s="57">
        <f t="shared" ref="J110" si="24">PRODUCT(F110:I110)</f>
        <v>44.317999999999998</v>
      </c>
      <c r="K110" s="57">
        <f>PRODUCT(F110:I110)</f>
        <v>44.317999999999998</v>
      </c>
      <c r="L110" s="57"/>
      <c r="M110" s="58"/>
      <c r="N110" s="59"/>
      <c r="O110" s="73"/>
    </row>
    <row r="111" spans="1:15" s="8" customFormat="1" ht="115.2" x14ac:dyDescent="0.3">
      <c r="A111" s="52">
        <v>11023</v>
      </c>
      <c r="B111" s="53"/>
      <c r="C111" s="54"/>
      <c r="D111" s="75" t="s">
        <v>690</v>
      </c>
      <c r="E111" s="63" t="s">
        <v>84</v>
      </c>
      <c r="F111" s="57"/>
      <c r="G111" s="57"/>
      <c r="H111" s="57"/>
      <c r="I111" s="57"/>
      <c r="J111" s="57"/>
      <c r="K111" s="57"/>
      <c r="L111" s="57">
        <f>K112</f>
        <v>23.629000000000001</v>
      </c>
      <c r="M111" s="58">
        <v>23.629000000000001</v>
      </c>
      <c r="N111" s="59"/>
      <c r="O111" s="73">
        <f>+ROUND(M111*N111,2)</f>
        <v>0</v>
      </c>
    </row>
    <row r="112" spans="1:15" s="8" customFormat="1" x14ac:dyDescent="0.3">
      <c r="A112" s="52">
        <v>11024</v>
      </c>
      <c r="B112" s="53"/>
      <c r="C112" s="54"/>
      <c r="D112" s="76" t="s">
        <v>1252</v>
      </c>
      <c r="E112" s="63"/>
      <c r="F112" s="57">
        <v>1</v>
      </c>
      <c r="G112" s="57">
        <f>14.38+9.249</f>
        <v>23.629000000000001</v>
      </c>
      <c r="H112" s="57"/>
      <c r="I112" s="57"/>
      <c r="J112" s="57"/>
      <c r="K112" s="57">
        <f>PRODUCT(F112:I112)</f>
        <v>23.629000000000001</v>
      </c>
      <c r="L112" s="57"/>
      <c r="M112" s="58"/>
      <c r="N112" s="59"/>
      <c r="O112" s="73"/>
    </row>
    <row r="113" spans="1:15" s="8" customFormat="1" x14ac:dyDescent="0.3">
      <c r="A113" s="52">
        <v>11048</v>
      </c>
      <c r="B113" s="53" t="s">
        <v>21</v>
      </c>
      <c r="C113" s="61" t="s">
        <v>1449</v>
      </c>
      <c r="D113" s="62" t="s">
        <v>1450</v>
      </c>
      <c r="E113" s="63"/>
      <c r="F113" s="86"/>
      <c r="G113" s="64"/>
      <c r="H113" s="64"/>
      <c r="I113" s="64"/>
      <c r="J113" s="64"/>
      <c r="K113" s="65">
        <f>SUM(O113:O341)</f>
        <v>0</v>
      </c>
      <c r="L113" s="64"/>
      <c r="M113" s="66"/>
      <c r="N113" s="67"/>
      <c r="O113" s="67"/>
    </row>
    <row r="114" spans="1:15" s="8" customFormat="1" x14ac:dyDescent="0.3">
      <c r="A114" s="52">
        <v>11049</v>
      </c>
      <c r="B114" s="53" t="s">
        <v>21</v>
      </c>
      <c r="C114" s="54" t="s">
        <v>1451</v>
      </c>
      <c r="D114" s="55" t="s">
        <v>1452</v>
      </c>
      <c r="E114" s="96"/>
      <c r="F114" s="98"/>
      <c r="G114" s="57"/>
      <c r="H114" s="57"/>
      <c r="I114" s="57"/>
      <c r="J114" s="57"/>
      <c r="K114" s="57"/>
      <c r="L114" s="57"/>
      <c r="M114" s="58"/>
      <c r="N114" s="59"/>
      <c r="O114" s="59"/>
    </row>
    <row r="115" spans="1:15" s="8" customFormat="1" x14ac:dyDescent="0.3">
      <c r="A115" s="52">
        <v>11078</v>
      </c>
      <c r="B115" s="53"/>
      <c r="C115" s="54" t="s">
        <v>1459</v>
      </c>
      <c r="D115" s="55" t="s">
        <v>974</v>
      </c>
      <c r="E115" s="63"/>
      <c r="F115" s="57"/>
      <c r="G115" s="57"/>
      <c r="H115" s="57"/>
      <c r="I115" s="57"/>
      <c r="J115" s="57"/>
      <c r="K115" s="57"/>
      <c r="L115" s="57"/>
      <c r="M115" s="66"/>
      <c r="N115" s="67"/>
      <c r="O115" s="67"/>
    </row>
    <row r="116" spans="1:15" s="8" customFormat="1" x14ac:dyDescent="0.3">
      <c r="A116" s="52">
        <v>11168</v>
      </c>
      <c r="B116" s="53"/>
      <c r="C116" s="54"/>
      <c r="D116" s="55" t="s">
        <v>74</v>
      </c>
      <c r="E116" s="63"/>
      <c r="F116" s="57"/>
      <c r="G116" s="57"/>
      <c r="H116" s="57"/>
      <c r="I116" s="57"/>
      <c r="J116" s="57"/>
      <c r="K116" s="57"/>
      <c r="L116" s="57"/>
      <c r="M116" s="66"/>
      <c r="N116" s="67"/>
      <c r="O116" s="67"/>
    </row>
    <row r="117" spans="1:15" s="8" customFormat="1" ht="115.2" x14ac:dyDescent="0.3">
      <c r="A117" s="52">
        <v>11169</v>
      </c>
      <c r="B117" s="53"/>
      <c r="C117" s="54"/>
      <c r="D117" s="75" t="s">
        <v>386</v>
      </c>
      <c r="E117" s="63" t="s">
        <v>36</v>
      </c>
      <c r="F117" s="57"/>
      <c r="G117" s="57"/>
      <c r="H117" s="57"/>
      <c r="I117" s="57"/>
      <c r="J117" s="57"/>
      <c r="K117" s="57"/>
      <c r="L117" s="57">
        <f>SUM(K118:K119)</f>
        <v>43.448</v>
      </c>
      <c r="M117" s="58">
        <v>43.448</v>
      </c>
      <c r="N117" s="59"/>
      <c r="O117" s="73">
        <f t="shared" ref="O117" si="25">+ROUND(M117*N117,2)</f>
        <v>0</v>
      </c>
    </row>
    <row r="118" spans="1:15" s="8" customFormat="1" x14ac:dyDescent="0.3">
      <c r="A118" s="52">
        <v>11170</v>
      </c>
      <c r="B118" s="53"/>
      <c r="C118" s="72"/>
      <c r="D118" s="76" t="s">
        <v>1483</v>
      </c>
      <c r="E118" s="63"/>
      <c r="F118" s="57">
        <v>1</v>
      </c>
      <c r="G118" s="57">
        <v>43.448</v>
      </c>
      <c r="H118" s="57"/>
      <c r="I118" s="57"/>
      <c r="J118" s="57"/>
      <c r="K118" s="57">
        <f t="shared" ref="K118" si="26">PRODUCT(F118:I118)</f>
        <v>43.448</v>
      </c>
      <c r="L118" s="57"/>
      <c r="M118" s="58"/>
      <c r="N118" s="59"/>
      <c r="O118" s="73"/>
    </row>
    <row r="119" spans="1:15" s="8" customFormat="1" ht="115.2" x14ac:dyDescent="0.3">
      <c r="A119" s="52">
        <v>11171</v>
      </c>
      <c r="B119" s="53"/>
      <c r="C119" s="72"/>
      <c r="D119" s="75" t="s">
        <v>79</v>
      </c>
      <c r="E119" s="56" t="s">
        <v>36</v>
      </c>
      <c r="F119" s="57"/>
      <c r="G119" s="57"/>
      <c r="H119" s="57"/>
      <c r="I119" s="57"/>
      <c r="J119" s="57"/>
      <c r="K119" s="57"/>
      <c r="L119" s="57">
        <f>SUM(K120:K121)</f>
        <v>35.491999999999997</v>
      </c>
      <c r="M119" s="58">
        <v>35.247999999999998</v>
      </c>
      <c r="N119" s="59"/>
      <c r="O119" s="73">
        <f t="shared" ref="O119" si="27">+ROUND(M119*N119,2)</f>
        <v>0</v>
      </c>
    </row>
    <row r="120" spans="1:15" s="8" customFormat="1" x14ac:dyDescent="0.3">
      <c r="A120" s="52">
        <v>11172</v>
      </c>
      <c r="B120" s="53"/>
      <c r="C120" s="72"/>
      <c r="D120" s="76" t="s">
        <v>1455</v>
      </c>
      <c r="E120" s="63"/>
      <c r="F120" s="57">
        <v>1</v>
      </c>
      <c r="G120" s="57">
        <v>17.745999999999999</v>
      </c>
      <c r="H120" s="57"/>
      <c r="I120" s="57"/>
      <c r="J120" s="57"/>
      <c r="K120" s="57">
        <f t="shared" ref="K120:K121" si="28">PRODUCT(F120:I120)</f>
        <v>17.745999999999999</v>
      </c>
      <c r="L120" s="57"/>
      <c r="M120" s="58"/>
      <c r="N120" s="59"/>
      <c r="O120" s="73"/>
    </row>
    <row r="121" spans="1:15" s="8" customFormat="1" collapsed="1" x14ac:dyDescent="0.3">
      <c r="A121" s="52">
        <v>11173</v>
      </c>
      <c r="B121" s="53"/>
      <c r="C121" s="72"/>
      <c r="D121" s="76" t="s">
        <v>1479</v>
      </c>
      <c r="E121" s="63"/>
      <c r="F121" s="57">
        <v>1</v>
      </c>
      <c r="G121" s="57">
        <v>17.745999999999999</v>
      </c>
      <c r="H121" s="57"/>
      <c r="I121" s="57"/>
      <c r="J121" s="57"/>
      <c r="K121" s="57">
        <f t="shared" si="28"/>
        <v>17.745999999999999</v>
      </c>
      <c r="L121" s="57"/>
      <c r="M121" s="58"/>
      <c r="N121" s="59"/>
      <c r="O121" s="73"/>
    </row>
    <row r="122" spans="1:15" s="8" customFormat="1" ht="172.8" x14ac:dyDescent="0.3">
      <c r="A122" s="52">
        <v>11174</v>
      </c>
      <c r="B122" s="53"/>
      <c r="C122" s="72"/>
      <c r="D122" s="75" t="s">
        <v>1175</v>
      </c>
      <c r="E122" s="63" t="s">
        <v>36</v>
      </c>
      <c r="F122" s="57"/>
      <c r="G122" s="57"/>
      <c r="H122" s="57"/>
      <c r="I122" s="57"/>
      <c r="J122" s="57"/>
      <c r="K122" s="57"/>
      <c r="L122" s="57">
        <f>SUM(K123:K125)</f>
        <v>78.94</v>
      </c>
      <c r="M122" s="58">
        <v>78.94</v>
      </c>
      <c r="N122" s="59"/>
      <c r="O122" s="73">
        <f t="shared" ref="O122" si="29">+ROUND(M122*N122,2)</f>
        <v>0</v>
      </c>
    </row>
    <row r="123" spans="1:15" s="8" customFormat="1" x14ac:dyDescent="0.3">
      <c r="A123" s="52">
        <v>11175</v>
      </c>
      <c r="B123" s="53"/>
      <c r="C123" s="72"/>
      <c r="D123" s="76" t="s">
        <v>1483</v>
      </c>
      <c r="E123" s="63"/>
      <c r="F123" s="57">
        <v>1</v>
      </c>
      <c r="G123" s="57">
        <v>43.448</v>
      </c>
      <c r="H123" s="57"/>
      <c r="I123" s="57"/>
      <c r="J123" s="57"/>
      <c r="K123" s="57">
        <f t="shared" ref="K123:K125" si="30">PRODUCT(F123:I123)</f>
        <v>43.448</v>
      </c>
      <c r="L123" s="57"/>
      <c r="M123" s="58"/>
      <c r="N123" s="59"/>
      <c r="O123" s="73"/>
    </row>
    <row r="124" spans="1:15" s="8" customFormat="1" x14ac:dyDescent="0.3">
      <c r="A124" s="52">
        <v>11176</v>
      </c>
      <c r="B124" s="53"/>
      <c r="C124" s="72"/>
      <c r="D124" s="76" t="s">
        <v>1455</v>
      </c>
      <c r="E124" s="63"/>
      <c r="F124" s="57">
        <v>1</v>
      </c>
      <c r="G124" s="57">
        <v>17.745999999999999</v>
      </c>
      <c r="H124" s="57"/>
      <c r="I124" s="57"/>
      <c r="J124" s="57"/>
      <c r="K124" s="57">
        <f t="shared" si="30"/>
        <v>17.745999999999999</v>
      </c>
      <c r="L124" s="57"/>
      <c r="M124" s="58"/>
      <c r="N124" s="59"/>
      <c r="O124" s="73"/>
    </row>
    <row r="125" spans="1:15" s="8" customFormat="1" x14ac:dyDescent="0.3">
      <c r="A125" s="52">
        <v>11177</v>
      </c>
      <c r="B125" s="53"/>
      <c r="C125" s="72"/>
      <c r="D125" s="76" t="s">
        <v>1479</v>
      </c>
      <c r="E125" s="63"/>
      <c r="F125" s="57">
        <v>1</v>
      </c>
      <c r="G125" s="57">
        <v>17.745999999999999</v>
      </c>
      <c r="H125" s="57"/>
      <c r="I125" s="57"/>
      <c r="J125" s="57"/>
      <c r="K125" s="57">
        <f t="shared" si="30"/>
        <v>17.745999999999999</v>
      </c>
      <c r="L125" s="57"/>
      <c r="M125" s="58"/>
      <c r="N125" s="59"/>
      <c r="O125" s="73"/>
    </row>
    <row r="126" spans="1:15" s="8" customFormat="1" ht="158.4" x14ac:dyDescent="0.3">
      <c r="A126" s="52">
        <v>11181</v>
      </c>
      <c r="B126" s="53"/>
      <c r="C126" s="72"/>
      <c r="D126" s="75" t="s">
        <v>76</v>
      </c>
      <c r="E126" s="63" t="s">
        <v>36</v>
      </c>
      <c r="F126" s="57"/>
      <c r="G126" s="57"/>
      <c r="H126" s="57"/>
      <c r="I126" s="57"/>
      <c r="J126" s="57"/>
      <c r="K126" s="57"/>
      <c r="L126" s="57">
        <f>SUM(K127:K130)</f>
        <v>14.984999999999999</v>
      </c>
      <c r="M126" s="58">
        <v>14.984999999999999</v>
      </c>
      <c r="N126" s="59"/>
      <c r="O126" s="73">
        <f>+ROUND(M126*N126,2)</f>
        <v>0</v>
      </c>
    </row>
    <row r="127" spans="1:15" s="8" customFormat="1" x14ac:dyDescent="0.3">
      <c r="A127" s="52">
        <v>11182</v>
      </c>
      <c r="B127" s="53"/>
      <c r="C127" s="72"/>
      <c r="D127" s="76" t="s">
        <v>1469</v>
      </c>
      <c r="E127" s="56"/>
      <c r="F127" s="57">
        <v>1</v>
      </c>
      <c r="G127" s="57">
        <f>4.429+0.733</f>
        <v>5.1619999999999999</v>
      </c>
      <c r="H127" s="57"/>
      <c r="I127" s="57"/>
      <c r="J127" s="57"/>
      <c r="K127" s="57">
        <f>PRODUCT(F127:I127)</f>
        <v>5.1619999999999999</v>
      </c>
      <c r="L127" s="57"/>
      <c r="M127" s="58"/>
      <c r="N127" s="59"/>
      <c r="O127" s="73"/>
    </row>
    <row r="128" spans="1:15" s="8" customFormat="1" x14ac:dyDescent="0.3">
      <c r="A128" s="52">
        <v>11183</v>
      </c>
      <c r="B128" s="53"/>
      <c r="C128" s="72"/>
      <c r="D128" s="76" t="s">
        <v>1481</v>
      </c>
      <c r="E128" s="63"/>
      <c r="F128" s="57">
        <v>2</v>
      </c>
      <c r="G128" s="57">
        <v>2.0379999999999998</v>
      </c>
      <c r="H128" s="57"/>
      <c r="I128" s="57"/>
      <c r="J128" s="57"/>
      <c r="K128" s="57">
        <f t="shared" ref="K128:K130" si="31">PRODUCT(F128:I128)</f>
        <v>4.0759999999999996</v>
      </c>
      <c r="L128" s="57"/>
      <c r="M128" s="58"/>
      <c r="N128" s="59"/>
      <c r="O128" s="73"/>
    </row>
    <row r="129" spans="1:15" s="8" customFormat="1" x14ac:dyDescent="0.3">
      <c r="A129" s="52">
        <v>11184</v>
      </c>
      <c r="B129" s="53"/>
      <c r="C129" s="54"/>
      <c r="D129" s="76" t="s">
        <v>1472</v>
      </c>
      <c r="E129" s="63"/>
      <c r="F129" s="57">
        <v>1</v>
      </c>
      <c r="G129" s="57">
        <v>1.857</v>
      </c>
      <c r="H129" s="57"/>
      <c r="I129" s="57"/>
      <c r="J129" s="57"/>
      <c r="K129" s="57">
        <f t="shared" si="31"/>
        <v>1.857</v>
      </c>
      <c r="L129" s="57"/>
      <c r="M129" s="58"/>
      <c r="N129" s="59"/>
      <c r="O129" s="73"/>
    </row>
    <row r="130" spans="1:15" s="8" customFormat="1" x14ac:dyDescent="0.3">
      <c r="A130" s="52">
        <v>11185</v>
      </c>
      <c r="B130" s="53"/>
      <c r="C130" s="72"/>
      <c r="D130" s="76" t="s">
        <v>1484</v>
      </c>
      <c r="E130" s="63"/>
      <c r="F130" s="57">
        <v>1</v>
      </c>
      <c r="G130" s="57">
        <v>3.89</v>
      </c>
      <c r="H130" s="57"/>
      <c r="I130" s="57"/>
      <c r="J130" s="57"/>
      <c r="K130" s="57">
        <f t="shared" si="31"/>
        <v>3.89</v>
      </c>
      <c r="L130" s="57"/>
      <c r="M130" s="58"/>
      <c r="N130" s="59"/>
      <c r="O130" s="73"/>
    </row>
    <row r="131" spans="1:15" s="8" customFormat="1" ht="115.2" x14ac:dyDescent="0.3">
      <c r="A131" s="52">
        <v>11186</v>
      </c>
      <c r="B131" s="53"/>
      <c r="C131" s="72"/>
      <c r="D131" s="75" t="s">
        <v>83</v>
      </c>
      <c r="E131" s="63" t="s">
        <v>84</v>
      </c>
      <c r="F131" s="57"/>
      <c r="G131" s="57"/>
      <c r="H131" s="57"/>
      <c r="I131" s="57"/>
      <c r="J131" s="57"/>
      <c r="K131" s="57"/>
      <c r="L131" s="57">
        <f>SUM(K132:K138)</f>
        <v>207.65630000000002</v>
      </c>
      <c r="M131" s="58">
        <v>207.65600000000001</v>
      </c>
      <c r="N131" s="59"/>
      <c r="O131" s="73">
        <f>+ROUND(M131*N131,2)</f>
        <v>0</v>
      </c>
    </row>
    <row r="132" spans="1:15" s="8" customFormat="1" x14ac:dyDescent="0.3">
      <c r="A132" s="52">
        <v>11187</v>
      </c>
      <c r="B132" s="53"/>
      <c r="C132" s="72"/>
      <c r="D132" s="74" t="s">
        <v>1151</v>
      </c>
      <c r="E132" s="56"/>
      <c r="F132" s="57">
        <v>2</v>
      </c>
      <c r="G132" s="57">
        <v>8.2620000000000005</v>
      </c>
      <c r="H132" s="57"/>
      <c r="I132" s="57">
        <v>0.2</v>
      </c>
      <c r="J132" s="57"/>
      <c r="K132" s="57">
        <f>PRODUCT(F132:I132)</f>
        <v>3.3048000000000002</v>
      </c>
      <c r="L132" s="57"/>
      <c r="M132" s="58"/>
      <c r="N132" s="59"/>
      <c r="O132" s="73"/>
    </row>
    <row r="133" spans="1:15" s="8" customFormat="1" x14ac:dyDescent="0.3">
      <c r="A133" s="52">
        <v>11188</v>
      </c>
      <c r="B133" s="53"/>
      <c r="C133" s="72"/>
      <c r="D133" s="74" t="s">
        <v>1152</v>
      </c>
      <c r="E133" s="56"/>
      <c r="F133" s="57"/>
      <c r="G133" s="57"/>
      <c r="H133" s="57"/>
      <c r="I133" s="57"/>
      <c r="J133" s="57"/>
      <c r="K133" s="57">
        <f>SUM(J134:J135)</f>
        <v>118.2131</v>
      </c>
      <c r="L133" s="57"/>
      <c r="M133" s="58"/>
      <c r="N133" s="59"/>
      <c r="O133" s="73"/>
    </row>
    <row r="134" spans="1:15" s="8" customFormat="1" x14ac:dyDescent="0.3">
      <c r="A134" s="52">
        <v>11189</v>
      </c>
      <c r="B134" s="53"/>
      <c r="C134" s="72"/>
      <c r="D134" s="74"/>
      <c r="E134" s="56"/>
      <c r="F134" s="57">
        <v>1</v>
      </c>
      <c r="G134" s="57">
        <v>26.013999999999999</v>
      </c>
      <c r="H134" s="57"/>
      <c r="I134" s="57">
        <v>2.2999999999999998</v>
      </c>
      <c r="J134" s="57">
        <f>PRODUCT(F134:I134)</f>
        <v>59.832199999999993</v>
      </c>
      <c r="K134" s="57"/>
      <c r="L134" s="57"/>
      <c r="M134" s="58"/>
      <c r="N134" s="59"/>
      <c r="O134" s="73"/>
    </row>
    <row r="135" spans="1:15" s="8" customFormat="1" x14ac:dyDescent="0.3">
      <c r="A135" s="52">
        <v>11190</v>
      </c>
      <c r="B135" s="53"/>
      <c r="C135" s="72"/>
      <c r="D135" s="74"/>
      <c r="E135" s="56"/>
      <c r="F135" s="57">
        <v>1</v>
      </c>
      <c r="G135" s="57">
        <v>25.382999999999999</v>
      </c>
      <c r="H135" s="57"/>
      <c r="I135" s="57">
        <v>2.2999999999999998</v>
      </c>
      <c r="J135" s="57">
        <f>PRODUCT(F135:I135)</f>
        <v>58.380899999999997</v>
      </c>
      <c r="K135" s="57"/>
      <c r="L135" s="57"/>
      <c r="M135" s="58"/>
      <c r="N135" s="59"/>
      <c r="O135" s="73"/>
    </row>
    <row r="136" spans="1:15" s="8" customFormat="1" x14ac:dyDescent="0.3">
      <c r="A136" s="52">
        <v>11191</v>
      </c>
      <c r="B136" s="53"/>
      <c r="C136" s="54"/>
      <c r="D136" s="76" t="s">
        <v>1455</v>
      </c>
      <c r="E136" s="56"/>
      <c r="F136" s="57">
        <v>1</v>
      </c>
      <c r="G136" s="57">
        <f>12.338+6.279+2</f>
        <v>20.616999999999997</v>
      </c>
      <c r="H136" s="57"/>
      <c r="I136" s="57">
        <v>2.1</v>
      </c>
      <c r="J136" s="57"/>
      <c r="K136" s="57">
        <f t="shared" ref="K136:K138" si="32">PRODUCT(F136:I136)</f>
        <v>43.295699999999997</v>
      </c>
      <c r="L136" s="57"/>
      <c r="M136" s="58"/>
      <c r="N136" s="59"/>
      <c r="O136" s="73"/>
    </row>
    <row r="137" spans="1:15" s="8" customFormat="1" x14ac:dyDescent="0.3">
      <c r="A137" s="52">
        <v>11192</v>
      </c>
      <c r="B137" s="53"/>
      <c r="C137" s="72"/>
      <c r="D137" s="76" t="s">
        <v>1485</v>
      </c>
      <c r="E137" s="56"/>
      <c r="F137" s="57">
        <v>1</v>
      </c>
      <c r="G137" s="57">
        <v>17.247</v>
      </c>
      <c r="H137" s="57"/>
      <c r="I137" s="57">
        <v>2.1</v>
      </c>
      <c r="J137" s="57"/>
      <c r="K137" s="57">
        <f t="shared" si="32"/>
        <v>36.218699999999998</v>
      </c>
      <c r="L137" s="57"/>
      <c r="M137" s="58"/>
      <c r="N137" s="59"/>
      <c r="O137" s="73"/>
    </row>
    <row r="138" spans="1:15" s="8" customFormat="1" x14ac:dyDescent="0.3">
      <c r="A138" s="52">
        <v>11193</v>
      </c>
      <c r="B138" s="53"/>
      <c r="C138" s="72"/>
      <c r="D138" s="76" t="s">
        <v>1480</v>
      </c>
      <c r="E138" s="56"/>
      <c r="F138" s="57">
        <v>2</v>
      </c>
      <c r="G138" s="57">
        <v>1.44</v>
      </c>
      <c r="H138" s="57"/>
      <c r="I138" s="57">
        <v>2.2999999999999998</v>
      </c>
      <c r="J138" s="57"/>
      <c r="K138" s="57">
        <f t="shared" si="32"/>
        <v>6.6239999999999997</v>
      </c>
      <c r="L138" s="57"/>
      <c r="M138" s="58"/>
      <c r="N138" s="59"/>
      <c r="O138" s="73"/>
    </row>
    <row r="139" spans="1:15" s="8" customFormat="1" ht="115.2" x14ac:dyDescent="0.3">
      <c r="A139" s="52">
        <v>11194</v>
      </c>
      <c r="B139" s="53"/>
      <c r="C139" s="72"/>
      <c r="D139" s="75" t="s">
        <v>690</v>
      </c>
      <c r="E139" s="63" t="s">
        <v>84</v>
      </c>
      <c r="F139" s="57"/>
      <c r="G139" s="57"/>
      <c r="H139" s="57"/>
      <c r="I139" s="57"/>
      <c r="J139" s="57"/>
      <c r="K139" s="57"/>
      <c r="L139" s="57">
        <f>K140</f>
        <v>0</v>
      </c>
      <c r="M139" s="58">
        <v>22.152999999999999</v>
      </c>
      <c r="N139" s="59"/>
      <c r="O139" s="73">
        <f>+ROUND(M139*N139,2)</f>
        <v>0</v>
      </c>
    </row>
    <row r="140" spans="1:15" s="8" customFormat="1" x14ac:dyDescent="0.3">
      <c r="A140" s="52">
        <v>11235</v>
      </c>
      <c r="B140" s="53"/>
      <c r="C140" s="54" t="s">
        <v>1511</v>
      </c>
      <c r="D140" s="99" t="s">
        <v>1512</v>
      </c>
      <c r="E140" s="56"/>
      <c r="F140" s="57"/>
      <c r="G140" s="57"/>
      <c r="H140" s="57"/>
      <c r="I140" s="57"/>
      <c r="J140" s="57"/>
      <c r="K140" s="57"/>
      <c r="L140" s="57"/>
      <c r="M140" s="58"/>
      <c r="N140" s="59"/>
      <c r="O140" s="73"/>
    </row>
    <row r="141" spans="1:15" s="8" customFormat="1" x14ac:dyDescent="0.3">
      <c r="A141" s="52">
        <v>11242</v>
      </c>
      <c r="B141" s="53"/>
      <c r="C141" s="54" t="s">
        <v>1515</v>
      </c>
      <c r="D141" s="55" t="s">
        <v>55</v>
      </c>
      <c r="E141" s="56"/>
      <c r="F141" s="57"/>
      <c r="G141" s="57"/>
      <c r="H141" s="57"/>
      <c r="I141" s="57"/>
      <c r="J141" s="57"/>
      <c r="K141" s="57"/>
      <c r="L141" s="57"/>
      <c r="M141" s="58"/>
      <c r="N141" s="59"/>
      <c r="O141" s="73"/>
    </row>
    <row r="142" spans="1:15" s="8" customFormat="1" x14ac:dyDescent="0.3">
      <c r="A142" s="52">
        <v>11258</v>
      </c>
      <c r="B142" s="53"/>
      <c r="C142" s="72"/>
      <c r="D142" s="55" t="s">
        <v>74</v>
      </c>
      <c r="E142" s="56"/>
      <c r="F142" s="57"/>
      <c r="G142" s="57"/>
      <c r="H142" s="57"/>
      <c r="I142" s="57"/>
      <c r="J142" s="57"/>
      <c r="K142" s="57"/>
      <c r="L142" s="57"/>
      <c r="M142" s="58"/>
      <c r="N142" s="59"/>
      <c r="O142" s="73"/>
    </row>
    <row r="143" spans="1:15" s="8" customFormat="1" ht="187.2" x14ac:dyDescent="0.3">
      <c r="A143" s="52">
        <v>11259</v>
      </c>
      <c r="B143" s="53"/>
      <c r="C143" s="72"/>
      <c r="D143" s="75" t="s">
        <v>1249</v>
      </c>
      <c r="E143" s="63" t="s">
        <v>36</v>
      </c>
      <c r="F143" s="57">
        <v>1</v>
      </c>
      <c r="G143" s="57">
        <v>53.515999999999998</v>
      </c>
      <c r="H143" s="57">
        <v>8.673</v>
      </c>
      <c r="I143" s="57"/>
      <c r="J143" s="57">
        <f t="shared" ref="J143:J144" si="33">PRODUCT(F143:I143)</f>
        <v>464.14426800000001</v>
      </c>
      <c r="K143" s="57"/>
      <c r="L143" s="57">
        <f>+J143</f>
        <v>464.14426800000001</v>
      </c>
      <c r="M143" s="58">
        <v>464.14400000000001</v>
      </c>
      <c r="N143" s="59"/>
      <c r="O143" s="73">
        <f>+ROUND(M143*N143,2)</f>
        <v>0</v>
      </c>
    </row>
    <row r="144" spans="1:15" s="8" customFormat="1" ht="115.2" x14ac:dyDescent="0.3">
      <c r="A144" s="52">
        <v>11260</v>
      </c>
      <c r="B144" s="53"/>
      <c r="C144" s="72"/>
      <c r="D144" s="75" t="s">
        <v>386</v>
      </c>
      <c r="E144" s="63" t="s">
        <v>36</v>
      </c>
      <c r="F144" s="57">
        <v>1</v>
      </c>
      <c r="G144" s="57">
        <v>53.515999999999998</v>
      </c>
      <c r="H144" s="57">
        <v>8.673</v>
      </c>
      <c r="I144" s="57"/>
      <c r="J144" s="57">
        <f t="shared" si="33"/>
        <v>464.14426800000001</v>
      </c>
      <c r="K144" s="57"/>
      <c r="L144" s="57">
        <f>+J144</f>
        <v>464.14426800000001</v>
      </c>
      <c r="M144" s="58">
        <v>464.14400000000001</v>
      </c>
      <c r="N144" s="59"/>
      <c r="O144" s="73">
        <f>+ROUND(M144*N144,2)</f>
        <v>0</v>
      </c>
    </row>
    <row r="145" spans="1:17" s="8" customFormat="1" ht="115.2" x14ac:dyDescent="0.3">
      <c r="A145" s="52">
        <v>11261</v>
      </c>
      <c r="B145" s="53"/>
      <c r="C145" s="72"/>
      <c r="D145" s="75" t="s">
        <v>83</v>
      </c>
      <c r="E145" s="63" t="s">
        <v>84</v>
      </c>
      <c r="F145" s="57"/>
      <c r="G145" s="57"/>
      <c r="H145" s="57"/>
      <c r="I145" s="57"/>
      <c r="J145" s="57"/>
      <c r="K145" s="57"/>
      <c r="L145" s="57">
        <f>SUM(K146:K146)</f>
        <v>52.576999999999998</v>
      </c>
      <c r="M145" s="58">
        <v>52.576999999999998</v>
      </c>
      <c r="N145" s="59"/>
      <c r="O145" s="73">
        <f>+ROUND(M145*N145,2)</f>
        <v>0</v>
      </c>
    </row>
    <row r="146" spans="1:17" s="8" customFormat="1" x14ac:dyDescent="0.3">
      <c r="A146" s="52">
        <v>11262</v>
      </c>
      <c r="B146" s="53"/>
      <c r="C146" s="72"/>
      <c r="D146" s="74" t="s">
        <v>1251</v>
      </c>
      <c r="E146" s="56"/>
      <c r="F146" s="57">
        <v>1</v>
      </c>
      <c r="G146" s="57">
        <f>17.786+34.791</f>
        <v>52.576999999999998</v>
      </c>
      <c r="H146" s="57"/>
      <c r="I146" s="57"/>
      <c r="J146" s="57">
        <f t="shared" ref="J146" si="34">PRODUCT(F146:I146)</f>
        <v>52.576999999999998</v>
      </c>
      <c r="K146" s="57">
        <f>PRODUCT(F146:I146)</f>
        <v>52.576999999999998</v>
      </c>
      <c r="L146" s="57"/>
      <c r="M146" s="58"/>
      <c r="N146" s="59"/>
      <c r="O146" s="73"/>
    </row>
    <row r="147" spans="1:17" s="8" customFormat="1" ht="115.2" x14ac:dyDescent="0.3">
      <c r="A147" s="52">
        <v>11263</v>
      </c>
      <c r="B147" s="53"/>
      <c r="C147" s="72"/>
      <c r="D147" s="75" t="s">
        <v>690</v>
      </c>
      <c r="E147" s="63" t="s">
        <v>84</v>
      </c>
      <c r="F147" s="57"/>
      <c r="G147" s="57"/>
      <c r="H147" s="57"/>
      <c r="I147" s="57"/>
      <c r="J147" s="57"/>
      <c r="K147" s="57"/>
      <c r="L147" s="57">
        <f>K148</f>
        <v>28.9</v>
      </c>
      <c r="M147" s="58">
        <v>28.9</v>
      </c>
      <c r="N147" s="59"/>
      <c r="O147" s="73">
        <f>+ROUND(M147*N147,2)</f>
        <v>0</v>
      </c>
    </row>
    <row r="148" spans="1:17" s="8" customFormat="1" x14ac:dyDescent="0.3">
      <c r="A148" s="52">
        <v>11264</v>
      </c>
      <c r="B148" s="53"/>
      <c r="C148" s="72"/>
      <c r="D148" s="76" t="s">
        <v>1252</v>
      </c>
      <c r="E148" s="63"/>
      <c r="F148" s="57">
        <v>1</v>
      </c>
      <c r="G148" s="57">
        <v>28.9</v>
      </c>
      <c r="H148" s="57"/>
      <c r="I148" s="57"/>
      <c r="J148" s="57"/>
      <c r="K148" s="57">
        <f>PRODUCT(F148:I148)</f>
        <v>28.9</v>
      </c>
      <c r="L148" s="57"/>
      <c r="M148" s="58"/>
      <c r="N148" s="59"/>
      <c r="O148" s="73"/>
    </row>
    <row r="149" spans="1:17" s="8" customFormat="1" x14ac:dyDescent="0.3">
      <c r="A149" s="52">
        <v>11291</v>
      </c>
      <c r="B149" s="53" t="s">
        <v>21</v>
      </c>
      <c r="C149" s="61" t="s">
        <v>1532</v>
      </c>
      <c r="D149" s="62" t="s">
        <v>1533</v>
      </c>
      <c r="E149" s="63"/>
      <c r="F149" s="86"/>
      <c r="G149" s="64"/>
      <c r="H149" s="64"/>
      <c r="I149" s="64"/>
      <c r="J149" s="64"/>
      <c r="K149" s="65">
        <f>SUM(O149:O338)</f>
        <v>0</v>
      </c>
      <c r="L149" s="64"/>
      <c r="M149" s="66"/>
      <c r="N149" s="67"/>
      <c r="O149" s="67"/>
      <c r="Q149" s="111"/>
    </row>
    <row r="150" spans="1:17" s="8" customFormat="1" x14ac:dyDescent="0.3">
      <c r="A150" s="52">
        <v>11292</v>
      </c>
      <c r="B150" s="53" t="s">
        <v>21</v>
      </c>
      <c r="C150" s="54" t="s">
        <v>1534</v>
      </c>
      <c r="D150" s="55" t="s">
        <v>1535</v>
      </c>
      <c r="E150" s="96"/>
      <c r="F150" s="98"/>
      <c r="G150" s="57"/>
      <c r="H150" s="57"/>
      <c r="I150" s="57"/>
      <c r="J150" s="57"/>
      <c r="K150" s="57"/>
      <c r="L150" s="57"/>
      <c r="M150" s="58"/>
      <c r="N150" s="59"/>
      <c r="O150" s="59"/>
    </row>
    <row r="151" spans="1:17" s="8" customFormat="1" x14ac:dyDescent="0.3">
      <c r="A151" s="52">
        <v>11321</v>
      </c>
      <c r="B151" s="53" t="s">
        <v>21</v>
      </c>
      <c r="C151" s="54" t="s">
        <v>1544</v>
      </c>
      <c r="D151" s="55" t="s">
        <v>974</v>
      </c>
      <c r="E151" s="96"/>
      <c r="F151" s="98"/>
      <c r="G151" s="57"/>
      <c r="H151" s="57"/>
      <c r="I151" s="57"/>
      <c r="J151" s="57"/>
      <c r="K151" s="57"/>
      <c r="L151" s="57"/>
      <c r="M151" s="58"/>
      <c r="N151" s="59"/>
      <c r="O151" s="59"/>
    </row>
    <row r="152" spans="1:17" s="8" customFormat="1" x14ac:dyDescent="0.3">
      <c r="A152" s="52">
        <v>11346</v>
      </c>
      <c r="B152" s="53" t="s">
        <v>21</v>
      </c>
      <c r="C152" s="54" t="s">
        <v>1552</v>
      </c>
      <c r="D152" s="55" t="s">
        <v>55</v>
      </c>
      <c r="E152" s="63"/>
      <c r="F152" s="57"/>
      <c r="G152" s="57"/>
      <c r="H152" s="57"/>
      <c r="I152" s="57"/>
      <c r="J152" s="57"/>
      <c r="K152" s="57"/>
      <c r="L152" s="57"/>
      <c r="M152" s="66"/>
      <c r="N152" s="67"/>
      <c r="O152" s="67"/>
    </row>
    <row r="153" spans="1:17" s="8" customFormat="1" x14ac:dyDescent="0.3">
      <c r="A153" s="52">
        <v>11411</v>
      </c>
      <c r="B153" s="53"/>
      <c r="C153" s="54"/>
      <c r="D153" s="55" t="s">
        <v>74</v>
      </c>
      <c r="E153" s="63"/>
      <c r="F153" s="57"/>
      <c r="G153" s="57"/>
      <c r="H153" s="57"/>
      <c r="I153" s="57"/>
      <c r="J153" s="57"/>
      <c r="K153" s="57"/>
      <c r="L153" s="57"/>
      <c r="M153" s="66"/>
      <c r="N153" s="67"/>
      <c r="O153" s="67"/>
    </row>
    <row r="154" spans="1:17" s="8" customFormat="1" ht="115.2" x14ac:dyDescent="0.3">
      <c r="A154" s="52">
        <v>11412</v>
      </c>
      <c r="B154" s="53"/>
      <c r="C154" s="54"/>
      <c r="D154" s="75" t="s">
        <v>386</v>
      </c>
      <c r="E154" s="63" t="s">
        <v>36</v>
      </c>
      <c r="F154" s="57"/>
      <c r="G154" s="57"/>
      <c r="H154" s="57"/>
      <c r="I154" s="57"/>
      <c r="J154" s="57"/>
      <c r="K154" s="57"/>
      <c r="L154" s="57">
        <f>SUM(K155:K156)</f>
        <v>43.448</v>
      </c>
      <c r="M154" s="58">
        <v>43.448</v>
      </c>
      <c r="N154" s="59"/>
      <c r="O154" s="73">
        <f t="shared" ref="O154" si="35">+ROUND(M154*N154,2)</f>
        <v>0</v>
      </c>
    </row>
    <row r="155" spans="1:17" s="8" customFormat="1" x14ac:dyDescent="0.3">
      <c r="A155" s="52">
        <v>11413</v>
      </c>
      <c r="B155" s="53"/>
      <c r="C155" s="54"/>
      <c r="D155" s="76" t="s">
        <v>1568</v>
      </c>
      <c r="E155" s="63"/>
      <c r="F155" s="57">
        <v>1</v>
      </c>
      <c r="G155" s="57">
        <v>43.448</v>
      </c>
      <c r="H155" s="57"/>
      <c r="I155" s="57"/>
      <c r="J155" s="57"/>
      <c r="K155" s="57">
        <f t="shared" ref="K155" si="36">PRODUCT(F155:I155)</f>
        <v>43.448</v>
      </c>
      <c r="L155" s="57"/>
      <c r="M155" s="58"/>
      <c r="N155" s="59"/>
      <c r="O155" s="73"/>
    </row>
    <row r="156" spans="1:17" s="8" customFormat="1" ht="115.2" x14ac:dyDescent="0.3">
      <c r="A156" s="52">
        <v>11414</v>
      </c>
      <c r="B156" s="53"/>
      <c r="C156" s="54"/>
      <c r="D156" s="75" t="s">
        <v>79</v>
      </c>
      <c r="E156" s="56" t="s">
        <v>36</v>
      </c>
      <c r="F156" s="57"/>
      <c r="G156" s="57"/>
      <c r="H156" s="57"/>
      <c r="I156" s="57"/>
      <c r="J156" s="57"/>
      <c r="K156" s="57"/>
      <c r="L156" s="57">
        <f>SUM(K157:K158)</f>
        <v>35.491999999999997</v>
      </c>
      <c r="M156" s="58">
        <v>35.247999999999998</v>
      </c>
      <c r="N156" s="59"/>
      <c r="O156" s="73">
        <f t="shared" ref="O156" si="37">+ROUND(M156*N156,2)</f>
        <v>0</v>
      </c>
    </row>
    <row r="157" spans="1:17" s="8" customFormat="1" x14ac:dyDescent="0.3">
      <c r="A157" s="52">
        <v>11415</v>
      </c>
      <c r="B157" s="53"/>
      <c r="C157" s="54"/>
      <c r="D157" s="76" t="s">
        <v>1538</v>
      </c>
      <c r="E157" s="63"/>
      <c r="F157" s="57">
        <v>1</v>
      </c>
      <c r="G157" s="57">
        <v>17.745999999999999</v>
      </c>
      <c r="H157" s="57"/>
      <c r="I157" s="57"/>
      <c r="J157" s="57"/>
      <c r="K157" s="57">
        <f t="shared" ref="K157:K158" si="38">PRODUCT(F157:I157)</f>
        <v>17.745999999999999</v>
      </c>
      <c r="L157" s="57"/>
      <c r="M157" s="58"/>
      <c r="N157" s="59"/>
      <c r="O157" s="73"/>
    </row>
    <row r="158" spans="1:17" s="8" customFormat="1" x14ac:dyDescent="0.3">
      <c r="A158" s="52">
        <v>11416</v>
      </c>
      <c r="B158" s="53"/>
      <c r="C158" s="54"/>
      <c r="D158" s="76" t="s">
        <v>1564</v>
      </c>
      <c r="E158" s="63"/>
      <c r="F158" s="57">
        <v>1</v>
      </c>
      <c r="G158" s="57">
        <v>17.745999999999999</v>
      </c>
      <c r="H158" s="57"/>
      <c r="I158" s="57"/>
      <c r="J158" s="57"/>
      <c r="K158" s="57">
        <f t="shared" si="38"/>
        <v>17.745999999999999</v>
      </c>
      <c r="L158" s="57"/>
      <c r="M158" s="58"/>
      <c r="N158" s="59"/>
      <c r="O158" s="73"/>
    </row>
    <row r="159" spans="1:17" s="8" customFormat="1" ht="172.8" x14ac:dyDescent="0.3">
      <c r="A159" s="52">
        <v>11417</v>
      </c>
      <c r="B159" s="53"/>
      <c r="C159" s="54"/>
      <c r="D159" s="75" t="s">
        <v>1175</v>
      </c>
      <c r="E159" s="63" t="s">
        <v>36</v>
      </c>
      <c r="F159" s="57"/>
      <c r="G159" s="57"/>
      <c r="H159" s="57"/>
      <c r="I159" s="57"/>
      <c r="J159" s="57"/>
      <c r="K159" s="57"/>
      <c r="L159" s="57">
        <f>SUM(K160:K162)</f>
        <v>78.94</v>
      </c>
      <c r="M159" s="58">
        <v>78.94</v>
      </c>
      <c r="N159" s="59"/>
      <c r="O159" s="73">
        <f t="shared" ref="O159" si="39">+ROUND(M159*N159,2)</f>
        <v>0</v>
      </c>
    </row>
    <row r="160" spans="1:17" s="8" customFormat="1" x14ac:dyDescent="0.3">
      <c r="A160" s="52">
        <v>11418</v>
      </c>
      <c r="B160" s="53"/>
      <c r="C160" s="54"/>
      <c r="D160" s="76" t="s">
        <v>1568</v>
      </c>
      <c r="E160" s="63"/>
      <c r="F160" s="57">
        <v>1</v>
      </c>
      <c r="G160" s="57">
        <v>43.448</v>
      </c>
      <c r="H160" s="57"/>
      <c r="I160" s="57"/>
      <c r="J160" s="57"/>
      <c r="K160" s="57">
        <f t="shared" ref="K160:K162" si="40">PRODUCT(F160:I160)</f>
        <v>43.448</v>
      </c>
      <c r="L160" s="57"/>
      <c r="M160" s="58"/>
      <c r="N160" s="59"/>
      <c r="O160" s="73"/>
    </row>
    <row r="161" spans="1:15" s="8" customFormat="1" x14ac:dyDescent="0.3">
      <c r="A161" s="52">
        <v>11419</v>
      </c>
      <c r="B161" s="53"/>
      <c r="C161" s="54"/>
      <c r="D161" s="76" t="s">
        <v>1538</v>
      </c>
      <c r="E161" s="63"/>
      <c r="F161" s="57">
        <v>1</v>
      </c>
      <c r="G161" s="57">
        <v>17.745999999999999</v>
      </c>
      <c r="H161" s="57"/>
      <c r="I161" s="57"/>
      <c r="J161" s="57"/>
      <c r="K161" s="57">
        <f t="shared" si="40"/>
        <v>17.745999999999999</v>
      </c>
      <c r="L161" s="57"/>
      <c r="M161" s="58"/>
      <c r="N161" s="59"/>
      <c r="O161" s="73"/>
    </row>
    <row r="162" spans="1:15" s="8" customFormat="1" x14ac:dyDescent="0.3">
      <c r="A162" s="52">
        <v>11420</v>
      </c>
      <c r="B162" s="53"/>
      <c r="C162" s="54"/>
      <c r="D162" s="76" t="s">
        <v>1564</v>
      </c>
      <c r="E162" s="63"/>
      <c r="F162" s="57">
        <v>1</v>
      </c>
      <c r="G162" s="57">
        <v>17.745999999999999</v>
      </c>
      <c r="H162" s="57"/>
      <c r="I162" s="57"/>
      <c r="J162" s="57"/>
      <c r="K162" s="57">
        <f t="shared" si="40"/>
        <v>17.745999999999999</v>
      </c>
      <c r="L162" s="57"/>
      <c r="M162" s="58"/>
      <c r="N162" s="59"/>
      <c r="O162" s="73"/>
    </row>
    <row r="163" spans="1:15" s="8" customFormat="1" ht="115.2" x14ac:dyDescent="0.3">
      <c r="A163" s="52">
        <v>11429</v>
      </c>
      <c r="B163" s="53"/>
      <c r="C163" s="54"/>
      <c r="D163" s="75" t="s">
        <v>83</v>
      </c>
      <c r="E163" s="63" t="s">
        <v>84</v>
      </c>
      <c r="F163" s="57"/>
      <c r="G163" s="57"/>
      <c r="H163" s="57"/>
      <c r="I163" s="57"/>
      <c r="J163" s="57"/>
      <c r="K163" s="57"/>
      <c r="L163" s="57">
        <f>SUM(K164:K170)</f>
        <v>207.65630000000002</v>
      </c>
      <c r="M163" s="58">
        <v>207.65600000000001</v>
      </c>
      <c r="N163" s="59"/>
      <c r="O163" s="73">
        <f>+ROUND(M163*N163,2)</f>
        <v>0</v>
      </c>
    </row>
    <row r="164" spans="1:15" s="8" customFormat="1" x14ac:dyDescent="0.3">
      <c r="A164" s="52">
        <v>11430</v>
      </c>
      <c r="B164" s="53"/>
      <c r="C164" s="54"/>
      <c r="D164" s="74" t="s">
        <v>1151</v>
      </c>
      <c r="E164" s="56"/>
      <c r="F164" s="57">
        <v>2</v>
      </c>
      <c r="G164" s="57">
        <v>8.2620000000000005</v>
      </c>
      <c r="H164" s="57"/>
      <c r="I164" s="57">
        <v>0.2</v>
      </c>
      <c r="J164" s="57"/>
      <c r="K164" s="57">
        <f>PRODUCT(F164:I164)</f>
        <v>3.3048000000000002</v>
      </c>
      <c r="L164" s="57"/>
      <c r="M164" s="58"/>
      <c r="N164" s="59"/>
      <c r="O164" s="73"/>
    </row>
    <row r="165" spans="1:15" s="8" customFormat="1" x14ac:dyDescent="0.3">
      <c r="A165" s="52">
        <v>11431</v>
      </c>
      <c r="B165" s="53"/>
      <c r="C165" s="54"/>
      <c r="D165" s="74" t="s">
        <v>1152</v>
      </c>
      <c r="E165" s="56"/>
      <c r="F165" s="57"/>
      <c r="G165" s="57"/>
      <c r="H165" s="57"/>
      <c r="I165" s="57"/>
      <c r="J165" s="57"/>
      <c r="K165" s="57">
        <f>SUM(J166:J167)</f>
        <v>118.2131</v>
      </c>
      <c r="L165" s="57"/>
      <c r="M165" s="58"/>
      <c r="N165" s="59"/>
      <c r="O165" s="73"/>
    </row>
    <row r="166" spans="1:15" s="8" customFormat="1" x14ac:dyDescent="0.3">
      <c r="A166" s="52">
        <v>11432</v>
      </c>
      <c r="B166" s="53"/>
      <c r="C166" s="54"/>
      <c r="D166" s="74"/>
      <c r="E166" s="56"/>
      <c r="F166" s="57">
        <v>1</v>
      </c>
      <c r="G166" s="57">
        <v>26.013999999999999</v>
      </c>
      <c r="H166" s="57"/>
      <c r="I166" s="57">
        <v>2.2999999999999998</v>
      </c>
      <c r="J166" s="57">
        <f>PRODUCT(F166:I166)</f>
        <v>59.832199999999993</v>
      </c>
      <c r="K166" s="57"/>
      <c r="L166" s="57"/>
      <c r="M166" s="58"/>
      <c r="N166" s="59"/>
      <c r="O166" s="73"/>
    </row>
    <row r="167" spans="1:15" s="8" customFormat="1" x14ac:dyDescent="0.3">
      <c r="A167" s="52">
        <v>11433</v>
      </c>
      <c r="B167" s="53"/>
      <c r="C167" s="54"/>
      <c r="D167" s="74"/>
      <c r="E167" s="56"/>
      <c r="F167" s="57">
        <v>1</v>
      </c>
      <c r="G167" s="57">
        <v>25.382999999999999</v>
      </c>
      <c r="H167" s="57"/>
      <c r="I167" s="57">
        <v>2.2999999999999998</v>
      </c>
      <c r="J167" s="57">
        <f>PRODUCT(F167:I167)</f>
        <v>58.380899999999997</v>
      </c>
      <c r="K167" s="57"/>
      <c r="L167" s="57"/>
      <c r="M167" s="58"/>
      <c r="N167" s="59"/>
      <c r="O167" s="73"/>
    </row>
    <row r="168" spans="1:15" s="8" customFormat="1" x14ac:dyDescent="0.3">
      <c r="A168" s="52">
        <v>11434</v>
      </c>
      <c r="B168" s="53"/>
      <c r="C168" s="54"/>
      <c r="D168" s="76" t="s">
        <v>1538</v>
      </c>
      <c r="E168" s="56"/>
      <c r="F168" s="57">
        <v>1</v>
      </c>
      <c r="G168" s="57">
        <f>12.338+6.279+2</f>
        <v>20.616999999999997</v>
      </c>
      <c r="H168" s="57"/>
      <c r="I168" s="57">
        <v>2.1</v>
      </c>
      <c r="J168" s="57"/>
      <c r="K168" s="57">
        <f t="shared" ref="K168:K170" si="41">PRODUCT(F168:I168)</f>
        <v>43.295699999999997</v>
      </c>
      <c r="L168" s="57"/>
      <c r="M168" s="58"/>
      <c r="N168" s="59"/>
      <c r="O168" s="73"/>
    </row>
    <row r="169" spans="1:15" s="8" customFormat="1" x14ac:dyDescent="0.3">
      <c r="A169" s="52">
        <v>11435</v>
      </c>
      <c r="B169" s="53"/>
      <c r="C169" s="54"/>
      <c r="D169" s="76" t="s">
        <v>1570</v>
      </c>
      <c r="E169" s="56"/>
      <c r="F169" s="57">
        <v>1</v>
      </c>
      <c r="G169" s="57">
        <v>17.247</v>
      </c>
      <c r="H169" s="57"/>
      <c r="I169" s="57">
        <v>2.1</v>
      </c>
      <c r="J169" s="57"/>
      <c r="K169" s="57">
        <f t="shared" si="41"/>
        <v>36.218699999999998</v>
      </c>
      <c r="L169" s="57"/>
      <c r="M169" s="58"/>
      <c r="N169" s="59"/>
      <c r="O169" s="73"/>
    </row>
    <row r="170" spans="1:15" s="8" customFormat="1" x14ac:dyDescent="0.3">
      <c r="A170" s="52">
        <v>11436</v>
      </c>
      <c r="B170" s="53"/>
      <c r="C170" s="54"/>
      <c r="D170" s="76" t="s">
        <v>1565</v>
      </c>
      <c r="E170" s="56"/>
      <c r="F170" s="57">
        <v>2</v>
      </c>
      <c r="G170" s="57">
        <v>1.44</v>
      </c>
      <c r="H170" s="57"/>
      <c r="I170" s="57">
        <v>2.2999999999999998</v>
      </c>
      <c r="J170" s="57"/>
      <c r="K170" s="57">
        <f t="shared" si="41"/>
        <v>6.6239999999999997</v>
      </c>
      <c r="L170" s="57"/>
      <c r="M170" s="58"/>
      <c r="N170" s="59"/>
      <c r="O170" s="73"/>
    </row>
    <row r="171" spans="1:15" s="8" customFormat="1" ht="115.2" x14ac:dyDescent="0.3">
      <c r="A171" s="52">
        <v>11437</v>
      </c>
      <c r="B171" s="53"/>
      <c r="C171" s="54"/>
      <c r="D171" s="75" t="s">
        <v>690</v>
      </c>
      <c r="E171" s="63" t="s">
        <v>84</v>
      </c>
      <c r="F171" s="57"/>
      <c r="G171" s="57"/>
      <c r="H171" s="57"/>
      <c r="I171" s="57"/>
      <c r="J171" s="57"/>
      <c r="K171" s="57"/>
      <c r="L171" s="57">
        <f>K172</f>
        <v>22.152999999999999</v>
      </c>
      <c r="M171" s="58">
        <v>22.152999999999999</v>
      </c>
      <c r="N171" s="59"/>
      <c r="O171" s="73">
        <f>+ROUND(M171*N171,2)</f>
        <v>0</v>
      </c>
    </row>
    <row r="172" spans="1:15" s="8" customFormat="1" x14ac:dyDescent="0.3">
      <c r="A172" s="52">
        <v>11438</v>
      </c>
      <c r="B172" s="53"/>
      <c r="C172" s="54"/>
      <c r="D172" s="76" t="s">
        <v>1571</v>
      </c>
      <c r="E172" s="63"/>
      <c r="F172" s="57">
        <v>1</v>
      </c>
      <c r="G172" s="57">
        <v>22.152999999999999</v>
      </c>
      <c r="H172" s="57"/>
      <c r="I172" s="57"/>
      <c r="J172" s="57"/>
      <c r="K172" s="57">
        <f>PRODUCT(F172:I172)</f>
        <v>22.152999999999999</v>
      </c>
      <c r="L172" s="57"/>
      <c r="M172" s="58"/>
      <c r="N172" s="59"/>
      <c r="O172" s="73"/>
    </row>
    <row r="173" spans="1:15" s="8" customFormat="1" x14ac:dyDescent="0.3">
      <c r="A173" s="52">
        <v>11478</v>
      </c>
      <c r="B173" s="53" t="s">
        <v>21</v>
      </c>
      <c r="C173" s="54" t="s">
        <v>1596</v>
      </c>
      <c r="D173" s="99" t="s">
        <v>1597</v>
      </c>
      <c r="E173" s="56"/>
      <c r="F173" s="57"/>
      <c r="G173" s="57"/>
      <c r="H173" s="57"/>
      <c r="I173" s="57"/>
      <c r="J173" s="57"/>
      <c r="K173" s="57"/>
      <c r="L173" s="57"/>
      <c r="M173" s="58"/>
      <c r="N173" s="59"/>
      <c r="O173" s="59"/>
    </row>
    <row r="174" spans="1:15" s="8" customFormat="1" x14ac:dyDescent="0.3">
      <c r="A174" s="52">
        <v>11490</v>
      </c>
      <c r="B174" s="53" t="s">
        <v>21</v>
      </c>
      <c r="C174" s="54" t="s">
        <v>1601</v>
      </c>
      <c r="D174" s="55" t="s">
        <v>55</v>
      </c>
      <c r="E174" s="56"/>
      <c r="F174" s="57"/>
      <c r="G174" s="57"/>
      <c r="H174" s="57"/>
      <c r="I174" s="57"/>
      <c r="J174" s="57"/>
      <c r="K174" s="57"/>
      <c r="L174" s="57"/>
      <c r="M174" s="58"/>
      <c r="N174" s="59"/>
      <c r="O174" s="59"/>
    </row>
    <row r="175" spans="1:15" s="8" customFormat="1" x14ac:dyDescent="0.3">
      <c r="A175" s="52">
        <v>11507</v>
      </c>
      <c r="B175" s="53"/>
      <c r="C175" s="54"/>
      <c r="D175" s="55" t="s">
        <v>74</v>
      </c>
      <c r="E175" s="56"/>
      <c r="F175" s="57"/>
      <c r="G175" s="57"/>
      <c r="H175" s="57"/>
      <c r="I175" s="57"/>
      <c r="J175" s="57"/>
      <c r="K175" s="57"/>
      <c r="L175" s="57"/>
      <c r="M175" s="58"/>
      <c r="N175" s="59"/>
      <c r="O175" s="73"/>
    </row>
    <row r="176" spans="1:15" s="8" customFormat="1" ht="172.8" x14ac:dyDescent="0.3">
      <c r="A176" s="52">
        <v>11508</v>
      </c>
      <c r="B176" s="53"/>
      <c r="C176" s="54"/>
      <c r="D176" s="75" t="s">
        <v>1175</v>
      </c>
      <c r="E176" s="63" t="s">
        <v>36</v>
      </c>
      <c r="F176" s="57"/>
      <c r="G176" s="57"/>
      <c r="H176" s="57"/>
      <c r="I176" s="57"/>
      <c r="J176" s="57"/>
      <c r="K176" s="57"/>
      <c r="L176" s="57">
        <f>SUM(J177:J178)</f>
        <v>517.34904099999994</v>
      </c>
      <c r="M176" s="58">
        <v>517.34900000000005</v>
      </c>
      <c r="N176" s="59"/>
      <c r="O176" s="73">
        <f>+ROUND(M176*N176,2)</f>
        <v>0</v>
      </c>
    </row>
    <row r="177" spans="1:15" s="8" customFormat="1" x14ac:dyDescent="0.3">
      <c r="A177" s="52">
        <v>11509</v>
      </c>
      <c r="B177" s="53"/>
      <c r="C177" s="54"/>
      <c r="D177" s="74" t="s">
        <v>1599</v>
      </c>
      <c r="E177" s="63"/>
      <c r="F177" s="57">
        <v>1</v>
      </c>
      <c r="G177" s="57">
        <v>55.216999999999999</v>
      </c>
      <c r="H177" s="57">
        <v>8.673</v>
      </c>
      <c r="I177" s="57"/>
      <c r="J177" s="57">
        <f>PRODUCT(F177:I177)</f>
        <v>478.897041</v>
      </c>
      <c r="K177" s="57"/>
      <c r="L177" s="57"/>
      <c r="M177" s="58"/>
      <c r="N177" s="59"/>
      <c r="O177" s="73"/>
    </row>
    <row r="178" spans="1:15" s="8" customFormat="1" x14ac:dyDescent="0.3">
      <c r="A178" s="52">
        <v>11510</v>
      </c>
      <c r="B178" s="53"/>
      <c r="C178" s="54"/>
      <c r="D178" s="74" t="s">
        <v>1600</v>
      </c>
      <c r="E178" s="63"/>
      <c r="F178" s="57">
        <v>1</v>
      </c>
      <c r="G178" s="57">
        <v>38.451999999999998</v>
      </c>
      <c r="H178" s="57"/>
      <c r="I178" s="57"/>
      <c r="J178" s="57">
        <f>PRODUCT(F178:I178)</f>
        <v>38.451999999999998</v>
      </c>
      <c r="K178" s="57"/>
      <c r="L178" s="57"/>
      <c r="M178" s="58"/>
      <c r="N178" s="59"/>
      <c r="O178" s="73"/>
    </row>
    <row r="179" spans="1:15" s="8" customFormat="1" ht="115.2" x14ac:dyDescent="0.3">
      <c r="A179" s="52">
        <v>11511</v>
      </c>
      <c r="B179" s="53"/>
      <c r="C179" s="54"/>
      <c r="D179" s="75" t="s">
        <v>386</v>
      </c>
      <c r="E179" s="63" t="s">
        <v>36</v>
      </c>
      <c r="F179" s="57"/>
      <c r="G179" s="57"/>
      <c r="H179" s="57"/>
      <c r="I179" s="57"/>
      <c r="J179" s="57"/>
      <c r="K179" s="57"/>
      <c r="L179" s="57">
        <f>SUM(J180:J181)</f>
        <v>517.34904099999994</v>
      </c>
      <c r="M179" s="58">
        <v>517.34900000000005</v>
      </c>
      <c r="N179" s="59"/>
      <c r="O179" s="73">
        <f>+ROUND(M179*N179,2)</f>
        <v>0</v>
      </c>
    </row>
    <row r="180" spans="1:15" s="8" customFormat="1" x14ac:dyDescent="0.3">
      <c r="A180" s="52">
        <v>11512</v>
      </c>
      <c r="B180" s="53"/>
      <c r="C180" s="54"/>
      <c r="D180" s="74" t="s">
        <v>1599</v>
      </c>
      <c r="E180" s="63"/>
      <c r="F180" s="57">
        <v>1</v>
      </c>
      <c r="G180" s="57">
        <v>55.216999999999999</v>
      </c>
      <c r="H180" s="57">
        <v>8.673</v>
      </c>
      <c r="I180" s="57"/>
      <c r="J180" s="57">
        <f>PRODUCT(F180:I180)</f>
        <v>478.897041</v>
      </c>
      <c r="K180" s="57"/>
      <c r="L180" s="57"/>
      <c r="M180" s="58"/>
      <c r="N180" s="59"/>
      <c r="O180" s="73"/>
    </row>
    <row r="181" spans="1:15" s="8" customFormat="1" x14ac:dyDescent="0.3">
      <c r="A181" s="52">
        <v>11513</v>
      </c>
      <c r="B181" s="53"/>
      <c r="C181" s="54"/>
      <c r="D181" s="74" t="s">
        <v>1600</v>
      </c>
      <c r="E181" s="63"/>
      <c r="F181" s="57">
        <v>1</v>
      </c>
      <c r="G181" s="57">
        <v>38.451999999999998</v>
      </c>
      <c r="H181" s="57"/>
      <c r="I181" s="57"/>
      <c r="J181" s="57">
        <f>PRODUCT(F181:I181)</f>
        <v>38.451999999999998</v>
      </c>
      <c r="K181" s="57"/>
      <c r="L181" s="57"/>
      <c r="M181" s="58"/>
      <c r="N181" s="59"/>
      <c r="O181" s="73"/>
    </row>
    <row r="182" spans="1:15" s="8" customFormat="1" ht="115.2" x14ac:dyDescent="0.3">
      <c r="A182" s="52">
        <v>11514</v>
      </c>
      <c r="B182" s="53"/>
      <c r="C182" s="54"/>
      <c r="D182" s="75" t="s">
        <v>83</v>
      </c>
      <c r="E182" s="63" t="s">
        <v>84</v>
      </c>
      <c r="F182" s="57"/>
      <c r="G182" s="57"/>
      <c r="H182" s="57"/>
      <c r="I182" s="57"/>
      <c r="J182" s="57"/>
      <c r="K182" s="57"/>
      <c r="L182" s="57">
        <f>SUM(K183:K184)</f>
        <v>94.897999999999996</v>
      </c>
      <c r="M182" s="58">
        <v>94.897999999999996</v>
      </c>
      <c r="N182" s="59"/>
      <c r="O182" s="73">
        <f>+ROUND(M182*N182,2)</f>
        <v>0</v>
      </c>
    </row>
    <row r="183" spans="1:15" s="8" customFormat="1" x14ac:dyDescent="0.3">
      <c r="A183" s="52">
        <v>11515</v>
      </c>
      <c r="B183" s="53"/>
      <c r="C183" s="54"/>
      <c r="D183" s="74" t="s">
        <v>1251</v>
      </c>
      <c r="E183" s="56"/>
      <c r="F183" s="57">
        <v>1</v>
      </c>
      <c r="G183" s="57">
        <v>30.684000000000001</v>
      </c>
      <c r="H183" s="57"/>
      <c r="I183" s="57"/>
      <c r="J183" s="57"/>
      <c r="K183" s="57">
        <f>PRODUCT(F183:J183)</f>
        <v>30.684000000000001</v>
      </c>
      <c r="L183" s="57"/>
      <c r="M183" s="58"/>
      <c r="N183" s="59"/>
      <c r="O183" s="73"/>
    </row>
    <row r="184" spans="1:15" s="8" customFormat="1" x14ac:dyDescent="0.3">
      <c r="A184" s="52">
        <v>11516</v>
      </c>
      <c r="B184" s="53"/>
      <c r="C184" s="54"/>
      <c r="D184" s="74" t="s">
        <v>1604</v>
      </c>
      <c r="E184" s="56"/>
      <c r="F184" s="57">
        <v>1</v>
      </c>
      <c r="G184" s="57">
        <f>(46.264+17.95)</f>
        <v>64.213999999999999</v>
      </c>
      <c r="H184" s="57"/>
      <c r="I184" s="57"/>
      <c r="J184" s="57"/>
      <c r="K184" s="57">
        <f>PRODUCT(F184:J184)</f>
        <v>64.213999999999999</v>
      </c>
      <c r="L184" s="57"/>
      <c r="M184" s="58"/>
      <c r="N184" s="59"/>
      <c r="O184" s="73"/>
    </row>
    <row r="185" spans="1:15" s="8" customFormat="1" ht="115.2" x14ac:dyDescent="0.3">
      <c r="A185" s="52">
        <v>11517</v>
      </c>
      <c r="B185" s="53"/>
      <c r="C185" s="54"/>
      <c r="D185" s="75" t="s">
        <v>690</v>
      </c>
      <c r="E185" s="63" t="s">
        <v>84</v>
      </c>
      <c r="F185" s="57"/>
      <c r="G185" s="57"/>
      <c r="H185" s="57"/>
      <c r="I185" s="57"/>
      <c r="J185" s="57"/>
      <c r="K185" s="57"/>
      <c r="L185" s="57">
        <f>K186</f>
        <v>29.6</v>
      </c>
      <c r="M185" s="58">
        <v>28.9</v>
      </c>
      <c r="N185" s="59"/>
      <c r="O185" s="73">
        <f>+ROUND(M185*N185,2)</f>
        <v>0</v>
      </c>
    </row>
    <row r="186" spans="1:15" s="8" customFormat="1" x14ac:dyDescent="0.3">
      <c r="A186" s="52">
        <v>11518</v>
      </c>
      <c r="B186" s="53"/>
      <c r="C186" s="54"/>
      <c r="D186" s="76" t="s">
        <v>1252</v>
      </c>
      <c r="E186" s="63"/>
      <c r="F186" s="57">
        <v>1</v>
      </c>
      <c r="G186" s="57">
        <v>29.6</v>
      </c>
      <c r="H186" s="57"/>
      <c r="I186" s="57"/>
      <c r="J186" s="57"/>
      <c r="K186" s="57">
        <f>PRODUCT(F186:I186)</f>
        <v>29.6</v>
      </c>
      <c r="L186" s="57"/>
      <c r="M186" s="58"/>
      <c r="N186" s="59"/>
      <c r="O186" s="73"/>
    </row>
    <row r="187" spans="1:15" s="8" customFormat="1" x14ac:dyDescent="0.3">
      <c r="A187" s="52">
        <v>11545</v>
      </c>
      <c r="B187" s="53" t="s">
        <v>21</v>
      </c>
      <c r="C187" s="61" t="s">
        <v>1622</v>
      </c>
      <c r="D187" s="62" t="s">
        <v>1623</v>
      </c>
      <c r="E187" s="63"/>
      <c r="F187" s="86"/>
      <c r="G187" s="64"/>
      <c r="H187" s="64"/>
      <c r="I187" s="64"/>
      <c r="J187" s="64"/>
      <c r="K187" s="65">
        <f>SUM(O187:O376)</f>
        <v>0</v>
      </c>
      <c r="L187" s="64"/>
      <c r="M187" s="66"/>
      <c r="N187" s="67"/>
      <c r="O187" s="67"/>
    </row>
    <row r="188" spans="1:15" s="8" customFormat="1" x14ac:dyDescent="0.3">
      <c r="A188" s="52">
        <v>11546</v>
      </c>
      <c r="B188" s="53" t="s">
        <v>21</v>
      </c>
      <c r="C188" s="54" t="s">
        <v>1624</v>
      </c>
      <c r="D188" s="55" t="s">
        <v>1625</v>
      </c>
      <c r="E188" s="96"/>
      <c r="F188" s="98"/>
      <c r="G188" s="57"/>
      <c r="H188" s="57"/>
      <c r="I188" s="57"/>
      <c r="J188" s="57"/>
      <c r="K188" s="57"/>
      <c r="L188" s="57"/>
      <c r="M188" s="58"/>
      <c r="N188" s="59"/>
      <c r="O188" s="59"/>
    </row>
    <row r="189" spans="1:15" s="8" customFormat="1" x14ac:dyDescent="0.3">
      <c r="A189" s="52">
        <v>11575</v>
      </c>
      <c r="B189" s="53" t="s">
        <v>21</v>
      </c>
      <c r="C189" s="54" t="s">
        <v>1634</v>
      </c>
      <c r="D189" s="55" t="s">
        <v>974</v>
      </c>
      <c r="E189" s="96"/>
      <c r="F189" s="98"/>
      <c r="G189" s="57"/>
      <c r="H189" s="57"/>
      <c r="I189" s="57"/>
      <c r="J189" s="57"/>
      <c r="K189" s="57"/>
      <c r="L189" s="57"/>
      <c r="M189" s="58"/>
      <c r="N189" s="59"/>
      <c r="O189" s="59"/>
    </row>
    <row r="190" spans="1:15" s="8" customFormat="1" x14ac:dyDescent="0.3">
      <c r="A190" s="52">
        <v>11600</v>
      </c>
      <c r="B190" s="53" t="s">
        <v>21</v>
      </c>
      <c r="C190" s="54" t="s">
        <v>1641</v>
      </c>
      <c r="D190" s="55" t="s">
        <v>55</v>
      </c>
      <c r="E190" s="63"/>
      <c r="F190" s="57"/>
      <c r="G190" s="57"/>
      <c r="H190" s="57"/>
      <c r="I190" s="57"/>
      <c r="J190" s="57"/>
      <c r="K190" s="57"/>
      <c r="L190" s="57"/>
      <c r="M190" s="66"/>
      <c r="N190" s="67"/>
      <c r="O190" s="67"/>
    </row>
    <row r="191" spans="1:15" s="8" customFormat="1" x14ac:dyDescent="0.3">
      <c r="A191" s="52">
        <v>11665</v>
      </c>
      <c r="B191" s="53"/>
      <c r="C191" s="54"/>
      <c r="D191" s="55" t="s">
        <v>74</v>
      </c>
      <c r="E191" s="63"/>
      <c r="F191" s="57"/>
      <c r="G191" s="57"/>
      <c r="H191" s="57"/>
      <c r="I191" s="57"/>
      <c r="J191" s="57"/>
      <c r="K191" s="57"/>
      <c r="L191" s="57"/>
      <c r="M191" s="66"/>
      <c r="N191" s="67"/>
      <c r="O191" s="67"/>
    </row>
    <row r="192" spans="1:15" s="8" customFormat="1" ht="115.2" x14ac:dyDescent="0.3">
      <c r="A192" s="52">
        <v>11666</v>
      </c>
      <c r="B192" s="53"/>
      <c r="C192" s="54"/>
      <c r="D192" s="75" t="s">
        <v>386</v>
      </c>
      <c r="E192" s="63" t="s">
        <v>36</v>
      </c>
      <c r="F192" s="57"/>
      <c r="G192" s="57"/>
      <c r="H192" s="57"/>
      <c r="I192" s="57"/>
      <c r="J192" s="57"/>
      <c r="K192" s="57"/>
      <c r="L192" s="57">
        <f>SUM(K193)</f>
        <v>43.448</v>
      </c>
      <c r="M192" s="58">
        <v>43.448</v>
      </c>
      <c r="N192" s="59"/>
      <c r="O192" s="73">
        <f t="shared" ref="O192" si="42">+ROUND(M192*N192,2)</f>
        <v>0</v>
      </c>
    </row>
    <row r="193" spans="1:15" s="8" customFormat="1" x14ac:dyDescent="0.3">
      <c r="A193" s="52">
        <v>11667</v>
      </c>
      <c r="B193" s="53"/>
      <c r="C193" s="54"/>
      <c r="D193" s="76" t="s">
        <v>1657</v>
      </c>
      <c r="E193" s="63"/>
      <c r="F193" s="57">
        <v>1</v>
      </c>
      <c r="G193" s="57">
        <v>43.448</v>
      </c>
      <c r="H193" s="57"/>
      <c r="I193" s="57"/>
      <c r="J193" s="57"/>
      <c r="K193" s="57">
        <f t="shared" ref="K193" si="43">PRODUCT(F193:I193)</f>
        <v>43.448</v>
      </c>
      <c r="L193" s="57"/>
      <c r="M193" s="58"/>
      <c r="N193" s="59"/>
      <c r="O193" s="73"/>
    </row>
    <row r="194" spans="1:15" s="8" customFormat="1" ht="115.2" x14ac:dyDescent="0.3">
      <c r="A194" s="52">
        <v>11668</v>
      </c>
      <c r="B194" s="53"/>
      <c r="C194" s="54"/>
      <c r="D194" s="75" t="s">
        <v>79</v>
      </c>
      <c r="E194" s="56" t="s">
        <v>36</v>
      </c>
      <c r="F194" s="57"/>
      <c r="G194" s="57"/>
      <c r="H194" s="57"/>
      <c r="I194" s="57"/>
      <c r="J194" s="57"/>
      <c r="K194" s="57"/>
      <c r="L194" s="57">
        <f>SUM(K195:K196)</f>
        <v>35.491999999999997</v>
      </c>
      <c r="M194" s="58">
        <v>35.247999999999998</v>
      </c>
      <c r="N194" s="59"/>
      <c r="O194" s="73">
        <f t="shared" ref="O194" si="44">+ROUND(M194*N194,2)</f>
        <v>0</v>
      </c>
    </row>
    <row r="195" spans="1:15" s="8" customFormat="1" x14ac:dyDescent="0.3">
      <c r="A195" s="52">
        <v>11669</v>
      </c>
      <c r="B195" s="53"/>
      <c r="C195" s="54"/>
      <c r="D195" s="76" t="s">
        <v>1628</v>
      </c>
      <c r="E195" s="63"/>
      <c r="F195" s="57">
        <v>1</v>
      </c>
      <c r="G195" s="57">
        <v>17.745999999999999</v>
      </c>
      <c r="H195" s="57"/>
      <c r="I195" s="57"/>
      <c r="J195" s="57"/>
      <c r="K195" s="57">
        <f t="shared" ref="K195:K196" si="45">PRODUCT(F195:I195)</f>
        <v>17.745999999999999</v>
      </c>
      <c r="L195" s="57"/>
      <c r="M195" s="58"/>
      <c r="N195" s="59"/>
      <c r="O195" s="73"/>
    </row>
    <row r="196" spans="1:15" s="8" customFormat="1" x14ac:dyDescent="0.3">
      <c r="A196" s="52">
        <v>11670</v>
      </c>
      <c r="B196" s="53"/>
      <c r="C196" s="54"/>
      <c r="D196" s="76" t="s">
        <v>1653</v>
      </c>
      <c r="E196" s="63"/>
      <c r="F196" s="57">
        <v>1</v>
      </c>
      <c r="G196" s="57">
        <v>17.745999999999999</v>
      </c>
      <c r="H196" s="57"/>
      <c r="I196" s="57"/>
      <c r="J196" s="57"/>
      <c r="K196" s="57">
        <f t="shared" si="45"/>
        <v>17.745999999999999</v>
      </c>
      <c r="L196" s="57"/>
      <c r="M196" s="58"/>
      <c r="N196" s="59"/>
      <c r="O196" s="73"/>
    </row>
    <row r="197" spans="1:15" s="8" customFormat="1" ht="172.8" x14ac:dyDescent="0.3">
      <c r="A197" s="52">
        <v>11671</v>
      </c>
      <c r="B197" s="53"/>
      <c r="C197" s="54"/>
      <c r="D197" s="75" t="s">
        <v>1175</v>
      </c>
      <c r="E197" s="63" t="s">
        <v>36</v>
      </c>
      <c r="F197" s="57"/>
      <c r="G197" s="57"/>
      <c r="H197" s="57"/>
      <c r="I197" s="57"/>
      <c r="J197" s="57"/>
      <c r="K197" s="57"/>
      <c r="L197" s="57">
        <f>SUM(K198:K200)</f>
        <v>78.94</v>
      </c>
      <c r="M197" s="58">
        <v>78.94</v>
      </c>
      <c r="N197" s="59"/>
      <c r="O197" s="73">
        <f t="shared" ref="O197" si="46">+ROUND(M197*N197,2)</f>
        <v>0</v>
      </c>
    </row>
    <row r="198" spans="1:15" s="8" customFormat="1" x14ac:dyDescent="0.3">
      <c r="A198" s="52">
        <v>11672</v>
      </c>
      <c r="B198" s="53"/>
      <c r="C198" s="54"/>
      <c r="D198" s="76" t="s">
        <v>1657</v>
      </c>
      <c r="E198" s="63"/>
      <c r="F198" s="57">
        <v>1</v>
      </c>
      <c r="G198" s="57">
        <v>43.448</v>
      </c>
      <c r="H198" s="57"/>
      <c r="I198" s="57"/>
      <c r="J198" s="57"/>
      <c r="K198" s="57">
        <f t="shared" ref="K198:K200" si="47">PRODUCT(F198:I198)</f>
        <v>43.448</v>
      </c>
      <c r="L198" s="57"/>
      <c r="M198" s="58"/>
      <c r="N198" s="59"/>
      <c r="O198" s="73"/>
    </row>
    <row r="199" spans="1:15" s="8" customFormat="1" x14ac:dyDescent="0.3">
      <c r="A199" s="52">
        <v>11673</v>
      </c>
      <c r="B199" s="53"/>
      <c r="C199" s="54"/>
      <c r="D199" s="76" t="s">
        <v>1628</v>
      </c>
      <c r="E199" s="63"/>
      <c r="F199" s="57">
        <v>1</v>
      </c>
      <c r="G199" s="57">
        <v>17.745999999999999</v>
      </c>
      <c r="H199" s="57"/>
      <c r="I199" s="57"/>
      <c r="J199" s="57"/>
      <c r="K199" s="57">
        <f t="shared" si="47"/>
        <v>17.745999999999999</v>
      </c>
      <c r="L199" s="57"/>
      <c r="M199" s="58"/>
      <c r="N199" s="59"/>
      <c r="O199" s="73"/>
    </row>
    <row r="200" spans="1:15" s="8" customFormat="1" x14ac:dyDescent="0.3">
      <c r="A200" s="52">
        <v>11674</v>
      </c>
      <c r="B200" s="53"/>
      <c r="C200" s="54"/>
      <c r="D200" s="76" t="s">
        <v>1653</v>
      </c>
      <c r="E200" s="63"/>
      <c r="F200" s="57">
        <v>1</v>
      </c>
      <c r="G200" s="57">
        <v>17.745999999999999</v>
      </c>
      <c r="H200" s="57"/>
      <c r="I200" s="57"/>
      <c r="J200" s="57"/>
      <c r="K200" s="57">
        <f t="shared" si="47"/>
        <v>17.745999999999999</v>
      </c>
      <c r="L200" s="57"/>
      <c r="M200" s="58"/>
      <c r="N200" s="59"/>
      <c r="O200" s="73"/>
    </row>
    <row r="201" spans="1:15" s="8" customFormat="1" ht="115.2" x14ac:dyDescent="0.3">
      <c r="A201" s="52">
        <v>11683</v>
      </c>
      <c r="B201" s="53"/>
      <c r="C201" s="54"/>
      <c r="D201" s="75" t="s">
        <v>83</v>
      </c>
      <c r="E201" s="63" t="s">
        <v>84</v>
      </c>
      <c r="F201" s="57"/>
      <c r="G201" s="57"/>
      <c r="H201" s="57"/>
      <c r="I201" s="57"/>
      <c r="J201" s="57"/>
      <c r="K201" s="57"/>
      <c r="L201" s="57">
        <f>SUM(K202:K208)</f>
        <v>207.65630000000002</v>
      </c>
      <c r="M201" s="58">
        <v>207.65600000000001</v>
      </c>
      <c r="N201" s="59"/>
      <c r="O201" s="73">
        <f>+ROUND(M201*N201,2)</f>
        <v>0</v>
      </c>
    </row>
    <row r="202" spans="1:15" s="8" customFormat="1" x14ac:dyDescent="0.3">
      <c r="A202" s="52">
        <v>11684</v>
      </c>
      <c r="B202" s="53"/>
      <c r="C202" s="54"/>
      <c r="D202" s="74" t="s">
        <v>1151</v>
      </c>
      <c r="E202" s="56"/>
      <c r="F202" s="57">
        <v>2</v>
      </c>
      <c r="G202" s="57">
        <v>8.2620000000000005</v>
      </c>
      <c r="H202" s="57"/>
      <c r="I202" s="57">
        <v>0.2</v>
      </c>
      <c r="J202" s="57"/>
      <c r="K202" s="57">
        <f>PRODUCT(F202:I202)</f>
        <v>3.3048000000000002</v>
      </c>
      <c r="L202" s="57"/>
      <c r="M202" s="58"/>
      <c r="N202" s="59"/>
      <c r="O202" s="73"/>
    </row>
    <row r="203" spans="1:15" s="8" customFormat="1" x14ac:dyDescent="0.3">
      <c r="A203" s="52">
        <v>11685</v>
      </c>
      <c r="B203" s="53"/>
      <c r="C203" s="54"/>
      <c r="D203" s="74" t="s">
        <v>1152</v>
      </c>
      <c r="E203" s="56"/>
      <c r="F203" s="57"/>
      <c r="G203" s="57"/>
      <c r="H203" s="57"/>
      <c r="I203" s="57"/>
      <c r="J203" s="57"/>
      <c r="K203" s="57">
        <f>SUM(J204:J205)</f>
        <v>118.2131</v>
      </c>
      <c r="L203" s="57"/>
      <c r="M203" s="58"/>
      <c r="N203" s="59"/>
      <c r="O203" s="73"/>
    </row>
    <row r="204" spans="1:15" s="8" customFormat="1" x14ac:dyDescent="0.3">
      <c r="A204" s="52">
        <v>11686</v>
      </c>
      <c r="B204" s="53"/>
      <c r="C204" s="54"/>
      <c r="D204" s="74"/>
      <c r="E204" s="56"/>
      <c r="F204" s="57">
        <v>1</v>
      </c>
      <c r="G204" s="57">
        <v>26.013999999999999</v>
      </c>
      <c r="H204" s="57"/>
      <c r="I204" s="57">
        <v>2.2999999999999998</v>
      </c>
      <c r="J204" s="57">
        <f>PRODUCT(F204:I204)</f>
        <v>59.832199999999993</v>
      </c>
      <c r="K204" s="57"/>
      <c r="L204" s="57"/>
      <c r="M204" s="58"/>
      <c r="N204" s="59"/>
      <c r="O204" s="73"/>
    </row>
    <row r="205" spans="1:15" s="8" customFormat="1" x14ac:dyDescent="0.3">
      <c r="A205" s="52">
        <v>11687</v>
      </c>
      <c r="B205" s="53"/>
      <c r="C205" s="54"/>
      <c r="D205" s="74"/>
      <c r="E205" s="56"/>
      <c r="F205" s="57">
        <v>1</v>
      </c>
      <c r="G205" s="57">
        <v>25.382999999999999</v>
      </c>
      <c r="H205" s="57"/>
      <c r="I205" s="57">
        <v>2.2999999999999998</v>
      </c>
      <c r="J205" s="57">
        <f>PRODUCT(F205:I205)</f>
        <v>58.380899999999997</v>
      </c>
      <c r="K205" s="57"/>
      <c r="L205" s="57"/>
      <c r="M205" s="58"/>
      <c r="N205" s="59"/>
      <c r="O205" s="73"/>
    </row>
    <row r="206" spans="1:15" s="8" customFormat="1" x14ac:dyDescent="0.3">
      <c r="A206" s="52">
        <v>11688</v>
      </c>
      <c r="B206" s="53"/>
      <c r="C206" s="54"/>
      <c r="D206" s="76" t="s">
        <v>1628</v>
      </c>
      <c r="E206" s="56"/>
      <c r="F206" s="57">
        <v>1</v>
      </c>
      <c r="G206" s="57">
        <f>12.338+6.279+2</f>
        <v>20.616999999999997</v>
      </c>
      <c r="H206" s="57"/>
      <c r="I206" s="57">
        <v>2.1</v>
      </c>
      <c r="J206" s="57"/>
      <c r="K206" s="57">
        <f t="shared" ref="K206:K208" si="48">PRODUCT(F206:I206)</f>
        <v>43.295699999999997</v>
      </c>
      <c r="L206" s="57"/>
      <c r="M206" s="58"/>
      <c r="N206" s="59"/>
      <c r="O206" s="73"/>
    </row>
    <row r="207" spans="1:15" s="8" customFormat="1" x14ac:dyDescent="0.3">
      <c r="A207" s="52">
        <v>11689</v>
      </c>
      <c r="B207" s="53"/>
      <c r="C207" s="54"/>
      <c r="D207" s="76" t="s">
        <v>1659</v>
      </c>
      <c r="E207" s="56"/>
      <c r="F207" s="57">
        <v>1</v>
      </c>
      <c r="G207" s="57">
        <v>17.247</v>
      </c>
      <c r="H207" s="57"/>
      <c r="I207" s="57">
        <v>2.1</v>
      </c>
      <c r="J207" s="57"/>
      <c r="K207" s="57">
        <f t="shared" si="48"/>
        <v>36.218699999999998</v>
      </c>
      <c r="L207" s="57"/>
      <c r="M207" s="58"/>
      <c r="N207" s="59"/>
      <c r="O207" s="73"/>
    </row>
    <row r="208" spans="1:15" s="8" customFormat="1" x14ac:dyDescent="0.3">
      <c r="A208" s="52">
        <v>11690</v>
      </c>
      <c r="B208" s="53"/>
      <c r="C208" s="72"/>
      <c r="D208" s="76" t="s">
        <v>1654</v>
      </c>
      <c r="E208" s="56"/>
      <c r="F208" s="57">
        <v>2</v>
      </c>
      <c r="G208" s="57">
        <v>1.44</v>
      </c>
      <c r="H208" s="57"/>
      <c r="I208" s="57">
        <v>2.2999999999999998</v>
      </c>
      <c r="J208" s="57"/>
      <c r="K208" s="57">
        <f t="shared" si="48"/>
        <v>6.6239999999999997</v>
      </c>
      <c r="L208" s="57"/>
      <c r="M208" s="58"/>
      <c r="N208" s="59"/>
      <c r="O208" s="73"/>
    </row>
    <row r="209" spans="1:15" s="8" customFormat="1" ht="115.2" x14ac:dyDescent="0.3">
      <c r="A209" s="52">
        <v>11691</v>
      </c>
      <c r="B209" s="53"/>
      <c r="C209" s="72"/>
      <c r="D209" s="75" t="s">
        <v>690</v>
      </c>
      <c r="E209" s="63" t="s">
        <v>84</v>
      </c>
      <c r="F209" s="57"/>
      <c r="G209" s="57"/>
      <c r="H209" s="57"/>
      <c r="I209" s="57"/>
      <c r="J209" s="57"/>
      <c r="K209" s="57"/>
      <c r="L209" s="57">
        <f>K210</f>
        <v>22.152999999999999</v>
      </c>
      <c r="M209" s="58">
        <v>22.152999999999999</v>
      </c>
      <c r="N209" s="59"/>
      <c r="O209" s="73">
        <f>+ROUND(M209*N209,2)</f>
        <v>0</v>
      </c>
    </row>
    <row r="210" spans="1:15" s="8" customFormat="1" x14ac:dyDescent="0.3">
      <c r="A210" s="52">
        <v>11692</v>
      </c>
      <c r="B210" s="53"/>
      <c r="C210" s="72"/>
      <c r="D210" s="76" t="s">
        <v>1660</v>
      </c>
      <c r="E210" s="63"/>
      <c r="F210" s="57">
        <v>1</v>
      </c>
      <c r="G210" s="57">
        <v>22.152999999999999</v>
      </c>
      <c r="H210" s="57"/>
      <c r="I210" s="57"/>
      <c r="J210" s="57"/>
      <c r="K210" s="57">
        <f>PRODUCT(F210:I210)</f>
        <v>22.152999999999999</v>
      </c>
      <c r="L210" s="57"/>
      <c r="M210" s="58"/>
      <c r="N210" s="59"/>
      <c r="O210" s="73"/>
    </row>
    <row r="211" spans="1:15" s="8" customFormat="1" x14ac:dyDescent="0.3">
      <c r="A211" s="52">
        <v>11732</v>
      </c>
      <c r="B211" s="53" t="s">
        <v>21</v>
      </c>
      <c r="C211" s="54" t="s">
        <v>1687</v>
      </c>
      <c r="D211" s="55" t="s">
        <v>1688</v>
      </c>
      <c r="E211" s="56"/>
      <c r="F211" s="57"/>
      <c r="G211" s="57"/>
      <c r="H211" s="57"/>
      <c r="I211" s="57"/>
      <c r="J211" s="57"/>
      <c r="K211" s="57"/>
      <c r="L211" s="57"/>
      <c r="M211" s="58"/>
      <c r="N211" s="59"/>
      <c r="O211" s="59"/>
    </row>
    <row r="212" spans="1:15" s="8" customFormat="1" x14ac:dyDescent="0.3">
      <c r="A212" s="52">
        <v>11743</v>
      </c>
      <c r="B212" s="53" t="s">
        <v>21</v>
      </c>
      <c r="C212" s="54" t="s">
        <v>1693</v>
      </c>
      <c r="D212" s="55" t="s">
        <v>55</v>
      </c>
      <c r="E212" s="56"/>
      <c r="F212" s="57"/>
      <c r="G212" s="57"/>
      <c r="H212" s="57"/>
      <c r="I212" s="57"/>
      <c r="J212" s="57"/>
      <c r="K212" s="57"/>
      <c r="L212" s="57"/>
      <c r="M212" s="58"/>
      <c r="N212" s="59"/>
      <c r="O212" s="59"/>
    </row>
    <row r="213" spans="1:15" s="8" customFormat="1" x14ac:dyDescent="0.3">
      <c r="A213" s="52">
        <v>11764</v>
      </c>
      <c r="B213" s="53"/>
      <c r="C213" s="54"/>
      <c r="D213" s="55" t="s">
        <v>74</v>
      </c>
      <c r="E213" s="56"/>
      <c r="F213" s="57"/>
      <c r="G213" s="57"/>
      <c r="H213" s="57"/>
      <c r="I213" s="57"/>
      <c r="J213" s="57"/>
      <c r="K213" s="57"/>
      <c r="L213" s="57"/>
      <c r="M213" s="58"/>
      <c r="N213" s="59"/>
      <c r="O213" s="73"/>
    </row>
    <row r="214" spans="1:15" s="8" customFormat="1" ht="187.2" x14ac:dyDescent="0.3">
      <c r="A214" s="52">
        <v>11765</v>
      </c>
      <c r="B214" s="53"/>
      <c r="C214" s="54"/>
      <c r="D214" s="75" t="s">
        <v>1249</v>
      </c>
      <c r="E214" s="63" t="s">
        <v>36</v>
      </c>
      <c r="F214" s="57">
        <v>1</v>
      </c>
      <c r="G214" s="57">
        <v>53.515999999999998</v>
      </c>
      <c r="H214" s="57">
        <v>8.673</v>
      </c>
      <c r="I214" s="57"/>
      <c r="J214" s="57">
        <f t="shared" ref="J214:J215" si="49">PRODUCT(F214:I214)</f>
        <v>464.14426800000001</v>
      </c>
      <c r="K214" s="57"/>
      <c r="L214" s="57">
        <f>+J214</f>
        <v>464.14426800000001</v>
      </c>
      <c r="M214" s="58">
        <v>464.14400000000001</v>
      </c>
      <c r="N214" s="59"/>
      <c r="O214" s="73">
        <f>+ROUND(M214*N214,2)</f>
        <v>0</v>
      </c>
    </row>
    <row r="215" spans="1:15" s="8" customFormat="1" ht="115.2" x14ac:dyDescent="0.3">
      <c r="A215" s="52">
        <v>11766</v>
      </c>
      <c r="B215" s="53"/>
      <c r="C215" s="54"/>
      <c r="D215" s="75" t="s">
        <v>386</v>
      </c>
      <c r="E215" s="63" t="s">
        <v>36</v>
      </c>
      <c r="F215" s="57">
        <v>1</v>
      </c>
      <c r="G215" s="57">
        <v>53.515999999999998</v>
      </c>
      <c r="H215" s="57">
        <v>8.673</v>
      </c>
      <c r="I215" s="57"/>
      <c r="J215" s="57">
        <f t="shared" si="49"/>
        <v>464.14426800000001</v>
      </c>
      <c r="K215" s="57"/>
      <c r="L215" s="57">
        <f>+J215</f>
        <v>464.14426800000001</v>
      </c>
      <c r="M215" s="58">
        <v>464.14400000000001</v>
      </c>
      <c r="N215" s="59"/>
      <c r="O215" s="73">
        <f>+ROUND(M215*N215,2)</f>
        <v>0</v>
      </c>
    </row>
    <row r="216" spans="1:15" s="8" customFormat="1" ht="115.2" x14ac:dyDescent="0.3">
      <c r="A216" s="52">
        <v>11767</v>
      </c>
      <c r="B216" s="53"/>
      <c r="C216" s="54"/>
      <c r="D216" s="75" t="s">
        <v>83</v>
      </c>
      <c r="E216" s="63" t="s">
        <v>84</v>
      </c>
      <c r="F216" s="57"/>
      <c r="G216" s="57"/>
      <c r="H216" s="57"/>
      <c r="I216" s="57"/>
      <c r="J216" s="57"/>
      <c r="K216" s="57"/>
      <c r="L216" s="57">
        <f>SUM(K217:K217)</f>
        <v>65.001999999999995</v>
      </c>
      <c r="M216" s="58">
        <v>65.001999999999995</v>
      </c>
      <c r="N216" s="59"/>
      <c r="O216" s="73">
        <f>+ROUND(M216*N216,2)</f>
        <v>0</v>
      </c>
    </row>
    <row r="217" spans="1:15" s="8" customFormat="1" x14ac:dyDescent="0.3">
      <c r="A217" s="52">
        <v>11768</v>
      </c>
      <c r="B217" s="53"/>
      <c r="C217" s="54"/>
      <c r="D217" s="74" t="s">
        <v>1251</v>
      </c>
      <c r="E217" s="56"/>
      <c r="F217" s="57">
        <v>1</v>
      </c>
      <c r="G217" s="57">
        <f>11.621+53.381</f>
        <v>65.001999999999995</v>
      </c>
      <c r="H217" s="57"/>
      <c r="I217" s="57"/>
      <c r="J217" s="57">
        <f t="shared" ref="J217" si="50">PRODUCT(F217:I217)</f>
        <v>65.001999999999995</v>
      </c>
      <c r="K217" s="57">
        <f>PRODUCT(F217:I217)</f>
        <v>65.001999999999995</v>
      </c>
      <c r="L217" s="57"/>
      <c r="M217" s="58"/>
      <c r="N217" s="59"/>
      <c r="O217" s="73"/>
    </row>
    <row r="218" spans="1:15" s="8" customFormat="1" ht="115.2" x14ac:dyDescent="0.3">
      <c r="A218" s="52">
        <v>11769</v>
      </c>
      <c r="B218" s="53"/>
      <c r="C218" s="54"/>
      <c r="D218" s="75" t="s">
        <v>690</v>
      </c>
      <c r="E218" s="63" t="s">
        <v>84</v>
      </c>
      <c r="F218" s="57"/>
      <c r="G218" s="57"/>
      <c r="H218" s="57"/>
      <c r="I218" s="57"/>
      <c r="J218" s="57"/>
      <c r="K218" s="57"/>
      <c r="L218" s="57">
        <f>K219</f>
        <v>28.9</v>
      </c>
      <c r="M218" s="58">
        <v>28.9</v>
      </c>
      <c r="N218" s="59"/>
      <c r="O218" s="73">
        <f>+ROUND(M218*N218,2)</f>
        <v>0</v>
      </c>
    </row>
    <row r="219" spans="1:15" s="8" customFormat="1" x14ac:dyDescent="0.3">
      <c r="A219" s="52">
        <v>11770</v>
      </c>
      <c r="B219" s="53"/>
      <c r="C219" s="54"/>
      <c r="D219" s="76" t="s">
        <v>1252</v>
      </c>
      <c r="E219" s="63"/>
      <c r="F219" s="57">
        <v>1</v>
      </c>
      <c r="G219" s="57">
        <v>28.9</v>
      </c>
      <c r="H219" s="57"/>
      <c r="I219" s="57"/>
      <c r="J219" s="57"/>
      <c r="K219" s="57">
        <f>PRODUCT(F219:I219)</f>
        <v>28.9</v>
      </c>
      <c r="L219" s="57"/>
      <c r="M219" s="58"/>
      <c r="N219" s="59"/>
      <c r="O219" s="73"/>
    </row>
    <row r="220" spans="1:15" s="8" customFormat="1" x14ac:dyDescent="0.3">
      <c r="A220" s="52">
        <v>11799</v>
      </c>
      <c r="B220" s="53" t="s">
        <v>21</v>
      </c>
      <c r="C220" s="61" t="s">
        <v>1714</v>
      </c>
      <c r="D220" s="62" t="s">
        <v>1715</v>
      </c>
      <c r="E220" s="63"/>
      <c r="F220" s="86"/>
      <c r="G220" s="64"/>
      <c r="H220" s="64"/>
      <c r="I220" s="64"/>
      <c r="J220" s="64"/>
      <c r="K220" s="65">
        <f>SUM(O220:O572)</f>
        <v>0</v>
      </c>
      <c r="L220" s="64"/>
      <c r="M220" s="66"/>
      <c r="N220" s="67"/>
      <c r="O220" s="67"/>
    </row>
    <row r="221" spans="1:15" s="8" customFormat="1" x14ac:dyDescent="0.3">
      <c r="A221" s="52">
        <v>12192</v>
      </c>
      <c r="B221" s="53" t="s">
        <v>21</v>
      </c>
      <c r="C221" s="54" t="s">
        <v>1977</v>
      </c>
      <c r="D221" s="99" t="s">
        <v>1978</v>
      </c>
      <c r="E221" s="56"/>
      <c r="F221" s="57"/>
      <c r="G221" s="57"/>
      <c r="H221" s="57"/>
      <c r="I221" s="57"/>
      <c r="J221" s="57"/>
      <c r="K221" s="57"/>
      <c r="L221" s="57"/>
      <c r="M221" s="58"/>
      <c r="N221" s="59"/>
      <c r="O221" s="59"/>
    </row>
    <row r="222" spans="1:15" s="8" customFormat="1" x14ac:dyDescent="0.3">
      <c r="A222" s="52">
        <v>12255</v>
      </c>
      <c r="B222" s="53" t="s">
        <v>21</v>
      </c>
      <c r="C222" s="54" t="s">
        <v>2008</v>
      </c>
      <c r="D222" s="55" t="s">
        <v>74</v>
      </c>
      <c r="E222" s="56"/>
      <c r="F222" s="57"/>
      <c r="G222" s="57"/>
      <c r="H222" s="57"/>
      <c r="I222" s="57"/>
      <c r="J222" s="57"/>
      <c r="K222" s="57"/>
      <c r="L222" s="57"/>
      <c r="M222" s="58"/>
      <c r="N222" s="59"/>
      <c r="O222" s="73"/>
    </row>
    <row r="223" spans="1:15" s="8" customFormat="1" ht="158.4" collapsed="1" x14ac:dyDescent="0.3">
      <c r="A223" s="52">
        <v>12256</v>
      </c>
      <c r="B223" s="53" t="s">
        <v>21</v>
      </c>
      <c r="C223" s="72" t="s">
        <v>2009</v>
      </c>
      <c r="D223" s="75" t="s">
        <v>76</v>
      </c>
      <c r="E223" s="63" t="s">
        <v>36</v>
      </c>
      <c r="F223" s="57"/>
      <c r="G223" s="57"/>
      <c r="H223" s="57"/>
      <c r="I223" s="57"/>
      <c r="J223" s="57"/>
      <c r="K223" s="57"/>
      <c r="L223" s="57">
        <f>SUM(J224:J226)</f>
        <v>40.948999999999998</v>
      </c>
      <c r="M223" s="58">
        <v>40.948999999999998</v>
      </c>
      <c r="N223" s="59"/>
      <c r="O223" s="73">
        <f>+ROUND(M223*N223,2)</f>
        <v>0</v>
      </c>
    </row>
    <row r="224" spans="1:15" s="8" customFormat="1" x14ac:dyDescent="0.3">
      <c r="A224" s="52">
        <v>12257</v>
      </c>
      <c r="B224" s="53"/>
      <c r="C224" s="72"/>
      <c r="D224" s="76" t="s">
        <v>374</v>
      </c>
      <c r="E224" s="56"/>
      <c r="F224" s="57">
        <v>1</v>
      </c>
      <c r="G224" s="57">
        <v>19.64</v>
      </c>
      <c r="H224" s="57"/>
      <c r="I224" s="57"/>
      <c r="J224" s="57">
        <f t="shared" ref="J224:J231" si="51">PRODUCT(F224:I224)</f>
        <v>19.64</v>
      </c>
      <c r="K224" s="57"/>
      <c r="L224" s="57"/>
      <c r="M224" s="58"/>
      <c r="N224" s="59"/>
      <c r="O224" s="73"/>
    </row>
    <row r="225" spans="1:15" s="8" customFormat="1" x14ac:dyDescent="0.3">
      <c r="A225" s="52">
        <v>12258</v>
      </c>
      <c r="B225" s="53"/>
      <c r="C225" s="72"/>
      <c r="D225" s="76" t="s">
        <v>1982</v>
      </c>
      <c r="E225" s="56"/>
      <c r="F225" s="57">
        <v>1</v>
      </c>
      <c r="G225" s="57">
        <v>15.891999999999999</v>
      </c>
      <c r="H225" s="57"/>
      <c r="I225" s="57"/>
      <c r="J225" s="57">
        <f t="shared" si="51"/>
        <v>15.891999999999999</v>
      </c>
      <c r="K225" s="57"/>
      <c r="L225" s="57"/>
      <c r="M225" s="58"/>
      <c r="N225" s="59"/>
      <c r="O225" s="73"/>
    </row>
    <row r="226" spans="1:15" s="8" customFormat="1" x14ac:dyDescent="0.3">
      <c r="A226" s="52">
        <v>12259</v>
      </c>
      <c r="B226" s="53"/>
      <c r="C226" s="72"/>
      <c r="D226" s="76" t="s">
        <v>1981</v>
      </c>
      <c r="E226" s="56"/>
      <c r="F226" s="57">
        <v>1</v>
      </c>
      <c r="G226" s="57">
        <v>5.4169999999999998</v>
      </c>
      <c r="H226" s="57"/>
      <c r="I226" s="57"/>
      <c r="J226" s="57">
        <f t="shared" si="51"/>
        <v>5.4169999999999998</v>
      </c>
      <c r="K226" s="57"/>
      <c r="L226" s="57"/>
      <c r="M226" s="58"/>
      <c r="N226" s="59"/>
      <c r="O226" s="73"/>
    </row>
    <row r="227" spans="1:15" s="8" customFormat="1" ht="172.8" collapsed="1" x14ac:dyDescent="0.3">
      <c r="A227" s="52">
        <v>12260</v>
      </c>
      <c r="B227" s="53" t="s">
        <v>21</v>
      </c>
      <c r="C227" s="72" t="s">
        <v>2010</v>
      </c>
      <c r="D227" s="75" t="s">
        <v>1175</v>
      </c>
      <c r="E227" s="63" t="s">
        <v>36</v>
      </c>
      <c r="F227" s="57"/>
      <c r="G227" s="57"/>
      <c r="H227" s="57"/>
      <c r="I227" s="57"/>
      <c r="J227" s="57"/>
      <c r="K227" s="57"/>
      <c r="L227" s="57">
        <f>SUM(J228:J228)</f>
        <v>737.13</v>
      </c>
      <c r="M227" s="58">
        <v>737.13</v>
      </c>
      <c r="N227" s="59"/>
      <c r="O227" s="73">
        <f>+ROUND(M227*N227,2)</f>
        <v>0</v>
      </c>
    </row>
    <row r="228" spans="1:15" s="8" customFormat="1" x14ac:dyDescent="0.3">
      <c r="A228" s="52">
        <v>12261</v>
      </c>
      <c r="B228" s="53"/>
      <c r="C228" s="72"/>
      <c r="D228" s="76" t="s">
        <v>1984</v>
      </c>
      <c r="E228" s="56"/>
      <c r="F228" s="57">
        <v>1</v>
      </c>
      <c r="G228" s="57">
        <v>737.13</v>
      </c>
      <c r="H228" s="57"/>
      <c r="I228" s="57"/>
      <c r="J228" s="57">
        <f t="shared" ref="J228" si="52">PRODUCT(F228:I228)</f>
        <v>737.13</v>
      </c>
      <c r="K228" s="57"/>
      <c r="L228" s="57"/>
      <c r="M228" s="58"/>
      <c r="N228" s="59"/>
      <c r="O228" s="73"/>
    </row>
    <row r="229" spans="1:15" s="8" customFormat="1" ht="115.2" collapsed="1" x14ac:dyDescent="0.3">
      <c r="A229" s="52">
        <v>12262</v>
      </c>
      <c r="B229" s="53" t="s">
        <v>21</v>
      </c>
      <c r="C229" s="72" t="s">
        <v>2011</v>
      </c>
      <c r="D229" s="75" t="s">
        <v>386</v>
      </c>
      <c r="E229" s="63" t="s">
        <v>36</v>
      </c>
      <c r="F229" s="57"/>
      <c r="G229" s="57"/>
      <c r="H229" s="57"/>
      <c r="I229" s="57"/>
      <c r="J229" s="57"/>
      <c r="K229" s="57"/>
      <c r="L229" s="57">
        <f>SUM(J230:J231)</f>
        <v>717.596</v>
      </c>
      <c r="M229" s="58">
        <v>717.596</v>
      </c>
      <c r="N229" s="59"/>
      <c r="O229" s="73">
        <f>+ROUND(M229*N229,2)</f>
        <v>0</v>
      </c>
    </row>
    <row r="230" spans="1:15" s="8" customFormat="1" x14ac:dyDescent="0.3">
      <c r="A230" s="52">
        <v>12263</v>
      </c>
      <c r="B230" s="53"/>
      <c r="C230" s="72"/>
      <c r="D230" s="76" t="s">
        <v>1984</v>
      </c>
      <c r="E230" s="56"/>
      <c r="F230" s="57">
        <v>1</v>
      </c>
      <c r="G230" s="57">
        <v>691.29600000000005</v>
      </c>
      <c r="H230" s="57"/>
      <c r="I230" s="57"/>
      <c r="J230" s="57">
        <f t="shared" ref="J230" si="53">PRODUCT(F230:I230)</f>
        <v>691.29600000000005</v>
      </c>
      <c r="K230" s="57"/>
      <c r="L230" s="57"/>
      <c r="M230" s="58"/>
      <c r="N230" s="59"/>
      <c r="O230" s="73"/>
    </row>
    <row r="231" spans="1:15" s="8" customFormat="1" x14ac:dyDescent="0.3">
      <c r="A231" s="52">
        <v>12264</v>
      </c>
      <c r="B231" s="53"/>
      <c r="C231" s="72"/>
      <c r="D231" s="76" t="s">
        <v>1991</v>
      </c>
      <c r="E231" s="56"/>
      <c r="F231" s="57">
        <v>1</v>
      </c>
      <c r="G231" s="57">
        <v>26.3</v>
      </c>
      <c r="H231" s="57"/>
      <c r="I231" s="57"/>
      <c r="J231" s="57">
        <f t="shared" si="51"/>
        <v>26.3</v>
      </c>
      <c r="K231" s="57"/>
      <c r="L231" s="57"/>
      <c r="M231" s="58"/>
      <c r="N231" s="59"/>
      <c r="O231" s="73"/>
    </row>
    <row r="232" spans="1:15" s="8" customFormat="1" ht="115.2" x14ac:dyDescent="0.3">
      <c r="A232" s="52">
        <v>12269</v>
      </c>
      <c r="B232" s="53" t="s">
        <v>21</v>
      </c>
      <c r="C232" s="72" t="s">
        <v>2013</v>
      </c>
      <c r="D232" s="75" t="s">
        <v>1023</v>
      </c>
      <c r="E232" s="63" t="s">
        <v>84</v>
      </c>
      <c r="F232" s="57">
        <v>1</v>
      </c>
      <c r="G232" s="57">
        <f>21.014+21.694+15.05+43.524</f>
        <v>101.282</v>
      </c>
      <c r="H232" s="57"/>
      <c r="I232" s="57"/>
      <c r="J232" s="57">
        <f t="shared" ref="J232:J233" si="54">PRODUCT(F232:I232)</f>
        <v>101.282</v>
      </c>
      <c r="K232" s="57"/>
      <c r="L232" s="57">
        <f>+J232</f>
        <v>101.282</v>
      </c>
      <c r="M232" s="58">
        <v>101.282</v>
      </c>
      <c r="N232" s="59"/>
      <c r="O232" s="73">
        <f>+ROUND(M232*N232,2)</f>
        <v>0</v>
      </c>
    </row>
    <row r="233" spans="1:15" s="8" customFormat="1" ht="120.75" customHeight="1" x14ac:dyDescent="0.3">
      <c r="A233" s="52">
        <v>12270</v>
      </c>
      <c r="B233" s="53" t="s">
        <v>21</v>
      </c>
      <c r="C233" s="72" t="s">
        <v>2014</v>
      </c>
      <c r="D233" s="75" t="s">
        <v>406</v>
      </c>
      <c r="E233" s="63" t="s">
        <v>84</v>
      </c>
      <c r="F233" s="57">
        <v>1</v>
      </c>
      <c r="G233" s="57">
        <v>59.561</v>
      </c>
      <c r="H233" s="57"/>
      <c r="I233" s="57"/>
      <c r="J233" s="57">
        <f t="shared" si="54"/>
        <v>59.561</v>
      </c>
      <c r="K233" s="57"/>
      <c r="L233" s="57">
        <f>+J233</f>
        <v>59.561</v>
      </c>
      <c r="M233" s="58">
        <v>17.125</v>
      </c>
      <c r="N233" s="59"/>
      <c r="O233" s="73">
        <f>+ROUND(M233*N233,2)</f>
        <v>0</v>
      </c>
    </row>
  </sheetData>
  <mergeCells count="3">
    <mergeCell ref="B2:C2"/>
    <mergeCell ref="N4:O4"/>
    <mergeCell ref="G5:K5"/>
  </mergeCells>
  <dataValidations count="1">
    <dataValidation type="custom" operator="equal" allowBlank="1" showInputMessage="1" showErrorMessage="1" sqref="F4:L4" xr:uid="{5CC220F2-6A12-4F05-BFDC-6B893938FD98}">
      <formula1>"witdh='40'"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9925D-3613-424A-88B7-04BAC53DBFAD}">
  <dimension ref="A1:Q209"/>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SUM(J995:J997)</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SUM(O7:O3100)+O3105+O3106</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SUM(O9:O1192)</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9027</v>
      </c>
      <c r="B13" s="53" t="s">
        <v>21</v>
      </c>
      <c r="C13" s="54" t="s">
        <v>73</v>
      </c>
      <c r="D13" s="55" t="s">
        <v>74</v>
      </c>
      <c r="E13" s="63"/>
      <c r="F13" s="57"/>
      <c r="G13" s="57"/>
      <c r="H13" s="57"/>
      <c r="I13" s="57"/>
      <c r="J13" s="57"/>
      <c r="K13" s="57"/>
      <c r="L13" s="57"/>
      <c r="M13" s="66"/>
      <c r="N13" s="67"/>
      <c r="O13" s="67"/>
    </row>
    <row r="14" spans="1:15" s="8" customFormat="1" ht="129.6" collapsed="1" x14ac:dyDescent="0.3">
      <c r="A14" s="52">
        <v>9047</v>
      </c>
      <c r="B14" s="53" t="s">
        <v>21</v>
      </c>
      <c r="C14" s="72" t="s">
        <v>80</v>
      </c>
      <c r="D14" s="75" t="s">
        <v>81</v>
      </c>
      <c r="E14" s="63" t="s">
        <v>36</v>
      </c>
      <c r="F14" s="57"/>
      <c r="G14" s="57"/>
      <c r="H14" s="57"/>
      <c r="I14" s="57"/>
      <c r="J14" s="57"/>
      <c r="K14" s="57"/>
      <c r="L14" s="57">
        <f>SUM(J15:J17)</f>
        <v>14.419999999999996</v>
      </c>
      <c r="M14" s="58">
        <v>14.419999999999996</v>
      </c>
      <c r="N14" s="59"/>
      <c r="O14" s="73">
        <f>+ROUND(M14*N14,2)</f>
        <v>0</v>
      </c>
    </row>
    <row r="15" spans="1:15" s="8" customFormat="1" x14ac:dyDescent="0.3">
      <c r="A15" s="52">
        <v>9048</v>
      </c>
      <c r="B15" s="53"/>
      <c r="C15" s="72"/>
      <c r="D15" s="74" t="s">
        <v>41</v>
      </c>
      <c r="E15" s="56"/>
      <c r="F15" s="57">
        <v>1</v>
      </c>
      <c r="G15" s="57">
        <v>4.0599999999999996</v>
      </c>
      <c r="H15" s="57"/>
      <c r="I15" s="57"/>
      <c r="J15" s="57">
        <f t="shared" ref="J15:J17" si="0">PRODUCT(F15:I15)</f>
        <v>4.0599999999999996</v>
      </c>
      <c r="K15" s="57">
        <f>+J15+J16+J17</f>
        <v>14.419999999999996</v>
      </c>
      <c r="L15" s="57"/>
      <c r="M15" s="58"/>
      <c r="N15" s="59"/>
      <c r="O15" s="73"/>
    </row>
    <row r="16" spans="1:15" s="8" customFormat="1" x14ac:dyDescent="0.3">
      <c r="A16" s="52">
        <v>9049</v>
      </c>
      <c r="B16" s="53"/>
      <c r="C16" s="72"/>
      <c r="D16" s="76"/>
      <c r="E16" s="56"/>
      <c r="F16" s="57">
        <v>1</v>
      </c>
      <c r="G16" s="57">
        <f>22*0.3*1.4</f>
        <v>9.2399999999999984</v>
      </c>
      <c r="H16" s="57"/>
      <c r="I16" s="57"/>
      <c r="J16" s="57">
        <f t="shared" si="0"/>
        <v>9.2399999999999984</v>
      </c>
      <c r="K16" s="57"/>
      <c r="L16" s="57"/>
      <c r="M16" s="58"/>
      <c r="N16" s="59"/>
      <c r="O16" s="73"/>
    </row>
    <row r="17" spans="1:15" s="8" customFormat="1" x14ac:dyDescent="0.3">
      <c r="A17" s="52">
        <v>9050</v>
      </c>
      <c r="B17" s="53"/>
      <c r="C17" s="72"/>
      <c r="D17" s="76"/>
      <c r="E17" s="56"/>
      <c r="F17" s="57">
        <v>1</v>
      </c>
      <c r="G17" s="57">
        <f>0.4*2.8</f>
        <v>1.1199999999999999</v>
      </c>
      <c r="H17" s="57"/>
      <c r="I17" s="57"/>
      <c r="J17" s="57">
        <f t="shared" si="0"/>
        <v>1.1199999999999999</v>
      </c>
      <c r="K17" s="57"/>
      <c r="L17" s="57"/>
      <c r="M17" s="58"/>
      <c r="N17" s="59"/>
      <c r="O17" s="73"/>
    </row>
    <row r="18" spans="1:15" s="8" customFormat="1" ht="15.6" x14ac:dyDescent="0.3">
      <c r="A18" s="52">
        <v>9272</v>
      </c>
      <c r="B18" s="53" t="s">
        <v>21</v>
      </c>
      <c r="C18" s="54" t="s">
        <v>230</v>
      </c>
      <c r="D18" s="80" t="s">
        <v>231</v>
      </c>
      <c r="E18" s="69"/>
      <c r="F18" s="70"/>
      <c r="G18" s="70"/>
      <c r="H18" s="70"/>
      <c r="I18" s="70"/>
      <c r="J18" s="70"/>
      <c r="K18" s="70"/>
      <c r="L18" s="70"/>
      <c r="M18" s="66"/>
      <c r="N18" s="67"/>
      <c r="O18" s="67"/>
    </row>
    <row r="19" spans="1:15" s="8" customFormat="1" x14ac:dyDescent="0.3">
      <c r="A19" s="52">
        <v>9303</v>
      </c>
      <c r="B19" s="53" t="s">
        <v>21</v>
      </c>
      <c r="C19" s="54" t="s">
        <v>278</v>
      </c>
      <c r="D19" s="55" t="s">
        <v>55</v>
      </c>
      <c r="E19" s="63"/>
      <c r="F19" s="57"/>
      <c r="G19" s="57"/>
      <c r="H19" s="57"/>
      <c r="I19" s="57"/>
      <c r="J19" s="57"/>
      <c r="K19" s="57"/>
      <c r="L19" s="57"/>
      <c r="M19" s="66"/>
      <c r="N19" s="67"/>
      <c r="O19" s="67"/>
    </row>
    <row r="20" spans="1:15" s="8" customFormat="1" x14ac:dyDescent="0.3">
      <c r="A20" s="52">
        <v>9446</v>
      </c>
      <c r="B20" s="53" t="s">
        <v>21</v>
      </c>
      <c r="C20" s="54" t="s">
        <v>382</v>
      </c>
      <c r="D20" s="55" t="s">
        <v>74</v>
      </c>
      <c r="E20" s="63"/>
      <c r="F20" s="57"/>
      <c r="G20" s="57"/>
      <c r="H20" s="57"/>
      <c r="I20" s="57"/>
      <c r="J20" s="57"/>
      <c r="K20" s="57"/>
      <c r="L20" s="57"/>
      <c r="M20" s="66"/>
      <c r="N20" s="67"/>
      <c r="O20" s="67"/>
    </row>
    <row r="21" spans="1:15" s="8" customFormat="1" ht="86.4" x14ac:dyDescent="0.3">
      <c r="A21" s="52">
        <v>9455</v>
      </c>
      <c r="B21" s="53"/>
      <c r="C21" s="72"/>
      <c r="D21" s="75" t="s">
        <v>387</v>
      </c>
      <c r="E21" s="63" t="s">
        <v>36</v>
      </c>
      <c r="F21" s="57"/>
      <c r="G21" s="57"/>
      <c r="H21" s="57"/>
      <c r="I21" s="57"/>
      <c r="J21" s="57"/>
      <c r="K21" s="57"/>
      <c r="L21" s="57">
        <f>SUM(J22)</f>
        <v>23.445</v>
      </c>
      <c r="M21" s="58">
        <v>586.125</v>
      </c>
      <c r="N21" s="59"/>
      <c r="O21" s="73">
        <f>+ROUND(M21*N21,2)</f>
        <v>0</v>
      </c>
    </row>
    <row r="22" spans="1:15" s="8" customFormat="1" x14ac:dyDescent="0.3">
      <c r="A22" s="52">
        <v>9456</v>
      </c>
      <c r="B22" s="53"/>
      <c r="C22" s="72"/>
      <c r="D22" s="74" t="s">
        <v>388</v>
      </c>
      <c r="E22" s="63"/>
      <c r="F22" s="57">
        <v>1</v>
      </c>
      <c r="G22" s="57">
        <f>L23</f>
        <v>23.445</v>
      </c>
      <c r="H22" s="57"/>
      <c r="I22" s="57"/>
      <c r="J22" s="57">
        <f>PRODUCT(F22:I22)</f>
        <v>23.445</v>
      </c>
      <c r="K22" s="57"/>
      <c r="L22" s="57"/>
      <c r="M22" s="58"/>
      <c r="N22" s="59"/>
      <c r="O22" s="73"/>
    </row>
    <row r="23" spans="1:15" s="8" customFormat="1" ht="129.6" x14ac:dyDescent="0.3">
      <c r="A23" s="52">
        <v>9457</v>
      </c>
      <c r="B23" s="53" t="s">
        <v>21</v>
      </c>
      <c r="C23" s="72" t="s">
        <v>389</v>
      </c>
      <c r="D23" s="75" t="s">
        <v>390</v>
      </c>
      <c r="E23" s="63" t="s">
        <v>36</v>
      </c>
      <c r="F23" s="57"/>
      <c r="G23" s="57"/>
      <c r="H23" s="57"/>
      <c r="I23" s="57"/>
      <c r="J23" s="57"/>
      <c r="K23" s="57"/>
      <c r="L23" s="57">
        <f>SUM(J24:J28)</f>
        <v>23.445</v>
      </c>
      <c r="M23" s="58">
        <v>23.445</v>
      </c>
      <c r="N23" s="59"/>
      <c r="O23" s="73">
        <f>+ROUND(M23*N23,2)</f>
        <v>0</v>
      </c>
    </row>
    <row r="24" spans="1:15" s="8" customFormat="1" x14ac:dyDescent="0.3">
      <c r="A24" s="52">
        <v>9458</v>
      </c>
      <c r="B24" s="53"/>
      <c r="C24" s="72"/>
      <c r="D24" s="76" t="s">
        <v>391</v>
      </c>
      <c r="E24" s="56"/>
      <c r="F24" s="57"/>
      <c r="G24" s="57"/>
      <c r="H24" s="57"/>
      <c r="I24" s="57"/>
      <c r="J24" s="57">
        <f>PRODUCT(F25:I25)+PRODUCT(F26:I26)+PRODUCT(F27:I27)</f>
        <v>17.145</v>
      </c>
      <c r="K24" s="57"/>
      <c r="L24" s="57"/>
      <c r="M24" s="58"/>
      <c r="N24" s="59"/>
      <c r="O24" s="73"/>
    </row>
    <row r="25" spans="1:15" s="8" customFormat="1" x14ac:dyDescent="0.3">
      <c r="A25" s="52">
        <v>9459</v>
      </c>
      <c r="B25" s="53"/>
      <c r="C25" s="72"/>
      <c r="D25" s="76" t="s">
        <v>392</v>
      </c>
      <c r="E25" s="56"/>
      <c r="F25" s="57">
        <v>1</v>
      </c>
      <c r="G25" s="57">
        <v>2.8</v>
      </c>
      <c r="H25" s="57">
        <v>1.4</v>
      </c>
      <c r="I25" s="57"/>
      <c r="J25" s="57"/>
      <c r="K25" s="57"/>
      <c r="L25" s="57"/>
      <c r="M25" s="58"/>
      <c r="N25" s="59"/>
      <c r="O25" s="73"/>
    </row>
    <row r="26" spans="1:15" s="8" customFormat="1" x14ac:dyDescent="0.3">
      <c r="A26" s="52">
        <v>9460</v>
      </c>
      <c r="B26" s="53"/>
      <c r="C26" s="72"/>
      <c r="D26" s="76" t="s">
        <v>393</v>
      </c>
      <c r="E26" s="56"/>
      <c r="F26" s="57">
        <f>10+10</f>
        <v>20</v>
      </c>
      <c r="G26" s="57">
        <v>1.4</v>
      </c>
      <c r="H26" s="57">
        <v>0.3</v>
      </c>
      <c r="I26" s="57"/>
      <c r="J26" s="57"/>
      <c r="K26" s="57"/>
      <c r="L26" s="57"/>
      <c r="M26" s="58"/>
      <c r="N26" s="59"/>
      <c r="O26" s="73"/>
    </row>
    <row r="27" spans="1:15" s="8" customFormat="1" x14ac:dyDescent="0.3">
      <c r="A27" s="52">
        <v>9461</v>
      </c>
      <c r="B27" s="53"/>
      <c r="C27" s="72"/>
      <c r="D27" s="76" t="s">
        <v>394</v>
      </c>
      <c r="E27" s="56"/>
      <c r="F27" s="57">
        <v>1</v>
      </c>
      <c r="G27" s="57">
        <v>4.8250000000000002</v>
      </c>
      <c r="H27" s="57"/>
      <c r="I27" s="57"/>
      <c r="J27" s="57"/>
      <c r="K27" s="57"/>
      <c r="L27" s="57"/>
      <c r="M27" s="58"/>
      <c r="N27" s="59"/>
      <c r="O27" s="73"/>
    </row>
    <row r="28" spans="1:15" s="8" customFormat="1" x14ac:dyDescent="0.3">
      <c r="A28" s="52">
        <v>9462</v>
      </c>
      <c r="B28" s="53"/>
      <c r="C28" s="72"/>
      <c r="D28" s="76" t="s">
        <v>395</v>
      </c>
      <c r="E28" s="63"/>
      <c r="F28" s="57">
        <v>1</v>
      </c>
      <c r="G28" s="57">
        <v>6.3</v>
      </c>
      <c r="H28" s="57"/>
      <c r="I28" s="57"/>
      <c r="J28" s="57">
        <f>PRODUCT(F28:I28)</f>
        <v>6.3</v>
      </c>
      <c r="K28" s="57"/>
      <c r="L28" s="57"/>
      <c r="M28" s="58"/>
      <c r="N28" s="59"/>
      <c r="O28" s="73"/>
    </row>
    <row r="29" spans="1:15" s="8" customFormat="1" x14ac:dyDescent="0.3">
      <c r="A29" s="52">
        <v>9505</v>
      </c>
      <c r="B29" s="53" t="s">
        <v>21</v>
      </c>
      <c r="C29" s="54" t="s">
        <v>429</v>
      </c>
      <c r="D29" s="68" t="s">
        <v>430</v>
      </c>
      <c r="E29" s="69"/>
      <c r="F29" s="70"/>
      <c r="G29" s="70"/>
      <c r="H29" s="70"/>
      <c r="I29" s="70"/>
      <c r="J29" s="70"/>
      <c r="K29" s="70"/>
      <c r="L29" s="70"/>
      <c r="M29" s="66"/>
      <c r="N29" s="67"/>
      <c r="O29" s="67"/>
    </row>
    <row r="30" spans="1:15" s="8" customFormat="1" x14ac:dyDescent="0.3">
      <c r="A30" s="52">
        <v>9544</v>
      </c>
      <c r="B30" s="53" t="s">
        <v>21</v>
      </c>
      <c r="C30" s="54" t="s">
        <v>450</v>
      </c>
      <c r="D30" s="55" t="s">
        <v>55</v>
      </c>
      <c r="E30" s="63"/>
      <c r="F30" s="57"/>
      <c r="G30" s="57"/>
      <c r="H30" s="57"/>
      <c r="I30" s="57"/>
      <c r="J30" s="57"/>
      <c r="K30" s="57"/>
      <c r="L30" s="57"/>
      <c r="M30" s="66"/>
      <c r="N30" s="67"/>
      <c r="O30" s="67"/>
    </row>
    <row r="31" spans="1:15" s="8" customFormat="1" x14ac:dyDescent="0.3">
      <c r="A31" s="52">
        <v>9617</v>
      </c>
      <c r="B31" s="53" t="s">
        <v>21</v>
      </c>
      <c r="C31" s="54" t="s">
        <v>495</v>
      </c>
      <c r="D31" s="55" t="s">
        <v>74</v>
      </c>
      <c r="E31" s="63"/>
      <c r="F31" s="57"/>
      <c r="G31" s="57"/>
      <c r="H31" s="57"/>
      <c r="I31" s="57"/>
      <c r="J31" s="57"/>
      <c r="K31" s="57"/>
      <c r="L31" s="57"/>
      <c r="M31" s="66"/>
      <c r="N31" s="67"/>
      <c r="O31" s="67"/>
    </row>
    <row r="32" spans="1:15" s="8" customFormat="1" ht="86.4" collapsed="1" x14ac:dyDescent="0.3">
      <c r="A32" s="52">
        <v>9637</v>
      </c>
      <c r="B32" s="53" t="s">
        <v>21</v>
      </c>
      <c r="C32" s="72" t="s">
        <v>502</v>
      </c>
      <c r="D32" s="75" t="s">
        <v>387</v>
      </c>
      <c r="E32" s="63" t="s">
        <v>36</v>
      </c>
      <c r="F32" s="57"/>
      <c r="G32" s="57"/>
      <c r="H32" s="57"/>
      <c r="I32" s="57"/>
      <c r="J32" s="57"/>
      <c r="K32" s="57"/>
      <c r="L32" s="57">
        <f>SUM(J33:J39)</f>
        <v>586.125</v>
      </c>
      <c r="M32" s="58">
        <v>586.125</v>
      </c>
      <c r="N32" s="59"/>
      <c r="O32" s="73">
        <f>+ROUND(M32*N32,2)</f>
        <v>0</v>
      </c>
    </row>
    <row r="33" spans="1:15" s="8" customFormat="1" x14ac:dyDescent="0.3">
      <c r="A33" s="52">
        <v>9638</v>
      </c>
      <c r="B33" s="53"/>
      <c r="C33" s="72"/>
      <c r="D33" s="76" t="s">
        <v>503</v>
      </c>
      <c r="E33" s="56"/>
      <c r="F33" s="57">
        <v>1</v>
      </c>
      <c r="G33" s="57">
        <v>21.552</v>
      </c>
      <c r="H33" s="57"/>
      <c r="I33" s="57"/>
      <c r="J33" s="57">
        <f t="shared" ref="J33:J39" si="1">PRODUCT(F33:I33)</f>
        <v>21.552</v>
      </c>
      <c r="K33" s="57"/>
      <c r="L33" s="57"/>
      <c r="M33" s="58"/>
      <c r="N33" s="59"/>
      <c r="O33" s="73"/>
    </row>
    <row r="34" spans="1:15" s="8" customFormat="1" x14ac:dyDescent="0.3">
      <c r="A34" s="52">
        <v>9639</v>
      </c>
      <c r="B34" s="53"/>
      <c r="C34" s="72"/>
      <c r="D34" s="76" t="s">
        <v>473</v>
      </c>
      <c r="E34" s="56"/>
      <c r="F34" s="57">
        <v>1</v>
      </c>
      <c r="G34" s="57">
        <v>202.84200000000001</v>
      </c>
      <c r="H34" s="57"/>
      <c r="I34" s="57"/>
      <c r="J34" s="57">
        <f t="shared" si="1"/>
        <v>202.84200000000001</v>
      </c>
      <c r="K34" s="57"/>
      <c r="L34" s="57"/>
      <c r="M34" s="58"/>
      <c r="N34" s="59"/>
      <c r="O34" s="73"/>
    </row>
    <row r="35" spans="1:15" s="8" customFormat="1" x14ac:dyDescent="0.3">
      <c r="A35" s="52">
        <v>9640</v>
      </c>
      <c r="B35" s="53"/>
      <c r="C35" s="72"/>
      <c r="D35" s="76" t="s">
        <v>504</v>
      </c>
      <c r="E35" s="56"/>
      <c r="F35" s="57">
        <v>1</v>
      </c>
      <c r="G35" s="57">
        <v>92.144000000000005</v>
      </c>
      <c r="H35" s="57"/>
      <c r="I35" s="57"/>
      <c r="J35" s="57">
        <f t="shared" si="1"/>
        <v>92.144000000000005</v>
      </c>
      <c r="K35" s="57"/>
      <c r="L35" s="57"/>
      <c r="M35" s="58"/>
      <c r="N35" s="59"/>
      <c r="O35" s="73"/>
    </row>
    <row r="36" spans="1:15" s="8" customFormat="1" x14ac:dyDescent="0.3">
      <c r="A36" s="52">
        <v>9641</v>
      </c>
      <c r="B36" s="53"/>
      <c r="C36" s="72"/>
      <c r="D36" s="76" t="s">
        <v>493</v>
      </c>
      <c r="E36" s="56"/>
      <c r="F36" s="57">
        <v>1</v>
      </c>
      <c r="G36" s="57">
        <v>72.837000000000003</v>
      </c>
      <c r="H36" s="57"/>
      <c r="I36" s="57"/>
      <c r="J36" s="57">
        <f t="shared" si="1"/>
        <v>72.837000000000003</v>
      </c>
      <c r="K36" s="57"/>
      <c r="L36" s="57"/>
      <c r="M36" s="58"/>
      <c r="N36" s="59"/>
      <c r="O36" s="73"/>
    </row>
    <row r="37" spans="1:15" s="8" customFormat="1" x14ac:dyDescent="0.3">
      <c r="A37" s="52">
        <v>9642</v>
      </c>
      <c r="B37" s="53"/>
      <c r="C37" s="72"/>
      <c r="D37" s="74" t="s">
        <v>437</v>
      </c>
      <c r="E37" s="56"/>
      <c r="F37" s="57">
        <v>1</v>
      </c>
      <c r="G37" s="57">
        <v>2.988</v>
      </c>
      <c r="H37" s="57"/>
      <c r="I37" s="57"/>
      <c r="J37" s="57">
        <f t="shared" si="1"/>
        <v>2.988</v>
      </c>
      <c r="K37" s="57"/>
      <c r="L37" s="57"/>
      <c r="M37" s="58"/>
      <c r="N37" s="59"/>
      <c r="O37" s="73"/>
    </row>
    <row r="38" spans="1:15" s="8" customFormat="1" x14ac:dyDescent="0.3">
      <c r="A38" s="52">
        <v>9643</v>
      </c>
      <c r="B38" s="53"/>
      <c r="C38" s="72"/>
      <c r="D38" s="74" t="s">
        <v>439</v>
      </c>
      <c r="E38" s="56"/>
      <c r="F38" s="57">
        <v>1</v>
      </c>
      <c r="G38" s="57">
        <v>26.314</v>
      </c>
      <c r="H38" s="57"/>
      <c r="I38" s="57"/>
      <c r="J38" s="57">
        <f t="shared" si="1"/>
        <v>26.314</v>
      </c>
      <c r="K38" s="57"/>
      <c r="L38" s="57"/>
      <c r="M38" s="58"/>
      <c r="N38" s="59"/>
      <c r="O38" s="73"/>
    </row>
    <row r="39" spans="1:15" s="8" customFormat="1" x14ac:dyDescent="0.3">
      <c r="A39" s="52">
        <v>9644</v>
      </c>
      <c r="B39" s="53"/>
      <c r="C39" s="72"/>
      <c r="D39" s="74" t="s">
        <v>388</v>
      </c>
      <c r="E39" s="56"/>
      <c r="F39" s="57">
        <v>1</v>
      </c>
      <c r="G39" s="57">
        <f>SUM(J41:J47)</f>
        <v>167.44800000000004</v>
      </c>
      <c r="H39" s="57"/>
      <c r="I39" s="57"/>
      <c r="J39" s="57">
        <f t="shared" si="1"/>
        <v>167.44800000000004</v>
      </c>
      <c r="K39" s="57"/>
      <c r="L39" s="57"/>
      <c r="M39" s="58"/>
      <c r="N39" s="59"/>
      <c r="O39" s="73"/>
    </row>
    <row r="40" spans="1:15" s="8" customFormat="1" ht="129.6" collapsed="1" x14ac:dyDescent="0.3">
      <c r="A40" s="52">
        <v>9645</v>
      </c>
      <c r="B40" s="53" t="s">
        <v>21</v>
      </c>
      <c r="C40" s="72" t="s">
        <v>389</v>
      </c>
      <c r="D40" s="75" t="s">
        <v>390</v>
      </c>
      <c r="E40" s="63" t="s">
        <v>36</v>
      </c>
      <c r="F40" s="57"/>
      <c r="G40" s="57"/>
      <c r="H40" s="57"/>
      <c r="I40" s="57"/>
      <c r="J40" s="57"/>
      <c r="K40" s="57"/>
      <c r="L40" s="57">
        <f>SUM(J41:J47)</f>
        <v>167.44800000000004</v>
      </c>
      <c r="M40" s="58">
        <v>167.44800000000001</v>
      </c>
      <c r="N40" s="59"/>
      <c r="O40" s="73">
        <f>+ROUND(M40*N40,2)</f>
        <v>0</v>
      </c>
    </row>
    <row r="41" spans="1:15" s="8" customFormat="1" x14ac:dyDescent="0.3">
      <c r="A41" s="52">
        <v>9646</v>
      </c>
      <c r="B41" s="53"/>
      <c r="C41" s="72"/>
      <c r="D41" s="76" t="s">
        <v>505</v>
      </c>
      <c r="E41" s="56"/>
      <c r="F41" s="57">
        <v>1</v>
      </c>
      <c r="G41" s="57">
        <v>38.091999999999999</v>
      </c>
      <c r="H41" s="57"/>
      <c r="I41" s="57"/>
      <c r="J41" s="57">
        <f t="shared" ref="J41:J46" si="2">PRODUCT(F41:I41)</f>
        <v>38.091999999999999</v>
      </c>
      <c r="K41" s="57"/>
      <c r="L41" s="57"/>
      <c r="M41" s="58"/>
      <c r="N41" s="59"/>
      <c r="O41" s="73"/>
    </row>
    <row r="42" spans="1:15" s="8" customFormat="1" x14ac:dyDescent="0.3">
      <c r="A42" s="52">
        <v>9647</v>
      </c>
      <c r="B42" s="53"/>
      <c r="C42" s="72"/>
      <c r="D42" s="76" t="s">
        <v>506</v>
      </c>
      <c r="E42" s="56"/>
      <c r="F42" s="57">
        <v>1</v>
      </c>
      <c r="G42" s="57">
        <v>4.8710000000000004</v>
      </c>
      <c r="H42" s="57"/>
      <c r="I42" s="57"/>
      <c r="J42" s="57">
        <f t="shared" si="2"/>
        <v>4.8710000000000004</v>
      </c>
      <c r="K42" s="57"/>
      <c r="L42" s="57"/>
      <c r="M42" s="58"/>
      <c r="N42" s="59"/>
      <c r="O42" s="73"/>
    </row>
    <row r="43" spans="1:15" s="8" customFormat="1" x14ac:dyDescent="0.3">
      <c r="A43" s="52">
        <v>9648</v>
      </c>
      <c r="B43" s="53"/>
      <c r="C43" s="72"/>
      <c r="D43" s="76" t="s">
        <v>471</v>
      </c>
      <c r="E43" s="56"/>
      <c r="F43" s="57">
        <v>1</v>
      </c>
      <c r="G43" s="57">
        <v>23.577000000000002</v>
      </c>
      <c r="H43" s="57"/>
      <c r="I43" s="57"/>
      <c r="J43" s="57">
        <f t="shared" si="2"/>
        <v>23.577000000000002</v>
      </c>
      <c r="K43" s="57"/>
      <c r="L43" s="57"/>
      <c r="M43" s="58"/>
      <c r="N43" s="59"/>
      <c r="O43" s="73"/>
    </row>
    <row r="44" spans="1:15" s="8" customFormat="1" x14ac:dyDescent="0.3">
      <c r="A44" s="52">
        <v>9649</v>
      </c>
      <c r="B44" s="53"/>
      <c r="C44" s="72"/>
      <c r="D44" s="74" t="s">
        <v>439</v>
      </c>
      <c r="E44" s="56"/>
      <c r="F44" s="57">
        <v>1</v>
      </c>
      <c r="G44" s="57">
        <v>26.314</v>
      </c>
      <c r="H44" s="57"/>
      <c r="I44" s="57"/>
      <c r="J44" s="57">
        <f t="shared" si="2"/>
        <v>26.314</v>
      </c>
      <c r="K44" s="57"/>
      <c r="L44" s="57"/>
      <c r="M44" s="58"/>
      <c r="N44" s="59"/>
      <c r="O44" s="73"/>
    </row>
    <row r="45" spans="1:15" s="8" customFormat="1" x14ac:dyDescent="0.3">
      <c r="A45" s="52">
        <v>9650</v>
      </c>
      <c r="B45" s="53"/>
      <c r="C45" s="72"/>
      <c r="D45" s="74" t="s">
        <v>437</v>
      </c>
      <c r="E45" s="56"/>
      <c r="F45" s="57">
        <v>1</v>
      </c>
      <c r="G45" s="57">
        <v>16.238</v>
      </c>
      <c r="H45" s="57"/>
      <c r="I45" s="57"/>
      <c r="J45" s="57">
        <f t="shared" si="2"/>
        <v>16.238</v>
      </c>
      <c r="K45" s="57"/>
      <c r="L45" s="57"/>
      <c r="M45" s="58"/>
      <c r="N45" s="59"/>
      <c r="O45" s="73"/>
    </row>
    <row r="46" spans="1:15" s="8" customFormat="1" x14ac:dyDescent="0.3">
      <c r="A46" s="52">
        <v>9651</v>
      </c>
      <c r="B46" s="53"/>
      <c r="C46" s="72"/>
      <c r="D46" s="76" t="s">
        <v>504</v>
      </c>
      <c r="E46" s="56"/>
      <c r="F46" s="57">
        <v>1</v>
      </c>
      <c r="G46" s="57">
        <v>10.686</v>
      </c>
      <c r="H46" s="57"/>
      <c r="I46" s="57"/>
      <c r="J46" s="57">
        <f t="shared" si="2"/>
        <v>10.686</v>
      </c>
      <c r="K46" s="57"/>
      <c r="L46" s="57"/>
      <c r="M46" s="58"/>
      <c r="N46" s="59"/>
      <c r="O46" s="73"/>
    </row>
    <row r="47" spans="1:15" s="8" customFormat="1" x14ac:dyDescent="0.3">
      <c r="A47" s="52">
        <v>9652</v>
      </c>
      <c r="B47" s="53"/>
      <c r="C47" s="72"/>
      <c r="D47" s="76" t="s">
        <v>507</v>
      </c>
      <c r="E47" s="56"/>
      <c r="F47" s="57"/>
      <c r="G47" s="57"/>
      <c r="H47" s="57"/>
      <c r="I47" s="57"/>
      <c r="J47" s="57">
        <f>PRODUCT(F48:I48)+PRODUCT(F49:I49)+PRODUCT(F50:I50)</f>
        <v>47.67</v>
      </c>
      <c r="K47" s="57"/>
      <c r="L47" s="57"/>
      <c r="M47" s="58"/>
      <c r="N47" s="59"/>
      <c r="O47" s="73"/>
    </row>
    <row r="48" spans="1:15" s="8" customFormat="1" x14ac:dyDescent="0.3">
      <c r="A48" s="52">
        <v>9653</v>
      </c>
      <c r="B48" s="53"/>
      <c r="C48" s="72"/>
      <c r="D48" s="76" t="s">
        <v>392</v>
      </c>
      <c r="E48" s="56"/>
      <c r="F48" s="57">
        <v>1</v>
      </c>
      <c r="G48" s="57">
        <v>4.2</v>
      </c>
      <c r="H48" s="57">
        <v>1.5</v>
      </c>
      <c r="I48" s="57"/>
      <c r="J48" s="57"/>
      <c r="K48" s="57"/>
      <c r="L48" s="57"/>
      <c r="M48" s="58"/>
      <c r="N48" s="59"/>
      <c r="O48" s="73"/>
    </row>
    <row r="49" spans="1:15" s="8" customFormat="1" x14ac:dyDescent="0.3">
      <c r="A49" s="52">
        <v>9654</v>
      </c>
      <c r="B49" s="53"/>
      <c r="C49" s="72"/>
      <c r="D49" s="76" t="s">
        <v>393</v>
      </c>
      <c r="E49" s="56"/>
      <c r="F49" s="57">
        <f>10+10</f>
        <v>20</v>
      </c>
      <c r="G49" s="57">
        <v>4.2</v>
      </c>
      <c r="H49" s="57">
        <v>0.3</v>
      </c>
      <c r="I49" s="57"/>
      <c r="J49" s="57"/>
      <c r="K49" s="57"/>
      <c r="L49" s="57"/>
      <c r="M49" s="58"/>
      <c r="N49" s="59"/>
      <c r="O49" s="73"/>
    </row>
    <row r="50" spans="1:15" s="8" customFormat="1" x14ac:dyDescent="0.3">
      <c r="A50" s="52">
        <v>9655</v>
      </c>
      <c r="B50" s="53"/>
      <c r="C50" s="72"/>
      <c r="D50" s="76" t="s">
        <v>399</v>
      </c>
      <c r="E50" s="56"/>
      <c r="F50" s="57">
        <f>11+11</f>
        <v>22</v>
      </c>
      <c r="G50" s="57">
        <v>4.2</v>
      </c>
      <c r="H50" s="57">
        <v>0.17499999999999999</v>
      </c>
      <c r="I50" s="57"/>
      <c r="J50" s="57"/>
      <c r="K50" s="57"/>
      <c r="L50" s="57"/>
      <c r="M50" s="58"/>
      <c r="N50" s="59"/>
      <c r="O50" s="73"/>
    </row>
    <row r="51" spans="1:15" s="8" customFormat="1" x14ac:dyDescent="0.3">
      <c r="A51" s="52">
        <v>9713</v>
      </c>
      <c r="B51" s="53" t="s">
        <v>21</v>
      </c>
      <c r="C51" s="54" t="s">
        <v>560</v>
      </c>
      <c r="D51" s="68" t="s">
        <v>561</v>
      </c>
      <c r="E51" s="69"/>
      <c r="F51" s="70"/>
      <c r="G51" s="70"/>
      <c r="H51" s="70"/>
      <c r="I51" s="70"/>
      <c r="J51" s="70"/>
      <c r="K51" s="70"/>
      <c r="L51" s="70"/>
      <c r="M51" s="66"/>
      <c r="N51" s="67"/>
      <c r="O51" s="67"/>
    </row>
    <row r="52" spans="1:15" s="8" customFormat="1" x14ac:dyDescent="0.3">
      <c r="A52" s="52">
        <v>9724</v>
      </c>
      <c r="B52" s="53" t="s">
        <v>21</v>
      </c>
      <c r="C52" s="54" t="s">
        <v>569</v>
      </c>
      <c r="D52" s="55" t="s">
        <v>55</v>
      </c>
      <c r="E52" s="63"/>
      <c r="F52" s="57"/>
      <c r="G52" s="57"/>
      <c r="H52" s="57"/>
      <c r="I52" s="57"/>
      <c r="J52" s="57"/>
      <c r="K52" s="57"/>
      <c r="L52" s="57"/>
      <c r="M52" s="66"/>
      <c r="N52" s="67"/>
      <c r="O52" s="67"/>
    </row>
    <row r="53" spans="1:15" s="8" customFormat="1" x14ac:dyDescent="0.3">
      <c r="A53" s="52">
        <v>9744</v>
      </c>
      <c r="B53" s="53" t="s">
        <v>21</v>
      </c>
      <c r="C53" s="54" t="s">
        <v>580</v>
      </c>
      <c r="D53" s="55" t="s">
        <v>74</v>
      </c>
      <c r="E53" s="63"/>
      <c r="F53" s="57"/>
      <c r="G53" s="57"/>
      <c r="H53" s="57"/>
      <c r="I53" s="57"/>
      <c r="J53" s="57"/>
      <c r="K53" s="57"/>
      <c r="L53" s="57"/>
      <c r="M53" s="66"/>
      <c r="N53" s="67"/>
      <c r="O53" s="67"/>
    </row>
    <row r="54" spans="1:15" s="8" customFormat="1" ht="86.4" collapsed="1" x14ac:dyDescent="0.3">
      <c r="A54" s="52">
        <v>9747</v>
      </c>
      <c r="B54" s="53" t="s">
        <v>21</v>
      </c>
      <c r="C54" s="72" t="s">
        <v>582</v>
      </c>
      <c r="D54" s="75" t="s">
        <v>583</v>
      </c>
      <c r="E54" s="63" t="s">
        <v>36</v>
      </c>
      <c r="F54" s="57"/>
      <c r="G54" s="57"/>
      <c r="H54" s="57"/>
      <c r="I54" s="57"/>
      <c r="J54" s="57"/>
      <c r="K54" s="57"/>
      <c r="L54" s="57">
        <f>SUM(J55:J55)</f>
        <v>18.123000000000001</v>
      </c>
      <c r="M54" s="58">
        <v>18.123000000000001</v>
      </c>
      <c r="N54" s="59"/>
      <c r="O54" s="73">
        <f>+ROUND(M54*N54,2)</f>
        <v>0</v>
      </c>
    </row>
    <row r="55" spans="1:15" s="8" customFormat="1" x14ac:dyDescent="0.3">
      <c r="A55" s="52">
        <v>9748</v>
      </c>
      <c r="B55" s="53"/>
      <c r="C55" s="72"/>
      <c r="D55" s="76" t="s">
        <v>565</v>
      </c>
      <c r="E55" s="56"/>
      <c r="F55" s="57">
        <v>1</v>
      </c>
      <c r="G55" s="57">
        <v>18.123000000000001</v>
      </c>
      <c r="H55" s="57"/>
      <c r="I55" s="57"/>
      <c r="J55" s="57">
        <f t="shared" ref="J55" si="3">PRODUCT(F55:I55)</f>
        <v>18.123000000000001</v>
      </c>
      <c r="K55" s="57"/>
      <c r="L55" s="57"/>
      <c r="M55" s="58"/>
      <c r="N55" s="59"/>
      <c r="O55" s="73"/>
    </row>
    <row r="56" spans="1:15" s="8" customFormat="1" x14ac:dyDescent="0.3">
      <c r="A56" s="52">
        <v>9759</v>
      </c>
      <c r="B56" s="53" t="s">
        <v>21</v>
      </c>
      <c r="C56" s="54" t="s">
        <v>592</v>
      </c>
      <c r="D56" s="68" t="s">
        <v>593</v>
      </c>
      <c r="E56" s="69"/>
      <c r="F56" s="70"/>
      <c r="G56" s="70"/>
      <c r="H56" s="70"/>
      <c r="I56" s="70"/>
      <c r="J56" s="70"/>
      <c r="K56" s="70"/>
      <c r="L56" s="70"/>
      <c r="M56" s="66"/>
      <c r="N56" s="67"/>
      <c r="O56" s="67"/>
    </row>
    <row r="57" spans="1:15" s="8" customFormat="1" x14ac:dyDescent="0.3">
      <c r="A57" s="52">
        <v>9816</v>
      </c>
      <c r="B57" s="53" t="s">
        <v>21</v>
      </c>
      <c r="C57" s="54" t="s">
        <v>636</v>
      </c>
      <c r="D57" s="55" t="s">
        <v>55</v>
      </c>
      <c r="E57" s="63"/>
      <c r="F57" s="57"/>
      <c r="G57" s="57"/>
      <c r="H57" s="57"/>
      <c r="I57" s="57"/>
      <c r="J57" s="57"/>
      <c r="K57" s="57"/>
      <c r="L57" s="57"/>
      <c r="M57" s="66"/>
      <c r="N57" s="67"/>
      <c r="O57" s="67"/>
    </row>
    <row r="58" spans="1:15" s="8" customFormat="1" x14ac:dyDescent="0.3">
      <c r="A58" s="52">
        <v>9832</v>
      </c>
      <c r="B58" s="53" t="s">
        <v>21</v>
      </c>
      <c r="C58" s="54" t="s">
        <v>645</v>
      </c>
      <c r="D58" s="55" t="s">
        <v>646</v>
      </c>
      <c r="E58" s="56"/>
      <c r="F58" s="57"/>
      <c r="G58" s="57"/>
      <c r="H58" s="57"/>
      <c r="I58" s="57"/>
      <c r="J58" s="57"/>
      <c r="K58" s="57"/>
      <c r="L58" s="57"/>
      <c r="M58" s="58"/>
      <c r="N58" s="59"/>
      <c r="O58" s="73"/>
    </row>
    <row r="59" spans="1:15" s="8" customFormat="1" ht="129.6" collapsed="1" x14ac:dyDescent="0.3">
      <c r="A59" s="52">
        <v>9877</v>
      </c>
      <c r="B59" s="53" t="s">
        <v>21</v>
      </c>
      <c r="C59" s="72" t="s">
        <v>668</v>
      </c>
      <c r="D59" s="75" t="s">
        <v>669</v>
      </c>
      <c r="E59" s="56" t="s">
        <v>36</v>
      </c>
      <c r="F59" s="57"/>
      <c r="G59" s="57"/>
      <c r="H59" s="57"/>
      <c r="I59" s="57"/>
      <c r="J59" s="57"/>
      <c r="K59" s="57"/>
      <c r="L59" s="57">
        <f>SUM(J60:J61)</f>
        <v>57.463999999999999</v>
      </c>
      <c r="M59" s="58">
        <v>57.463999999999999</v>
      </c>
      <c r="N59" s="59"/>
      <c r="O59" s="73">
        <f>+ROUND(M59*N59,2)</f>
        <v>0</v>
      </c>
    </row>
    <row r="60" spans="1:15" s="8" customFormat="1" x14ac:dyDescent="0.3">
      <c r="A60" s="52">
        <v>9878</v>
      </c>
      <c r="B60" s="53"/>
      <c r="C60" s="72"/>
      <c r="D60" s="76" t="s">
        <v>670</v>
      </c>
      <c r="E60" s="56"/>
      <c r="F60" s="57">
        <v>2</v>
      </c>
      <c r="G60" s="57">
        <v>14.366</v>
      </c>
      <c r="H60" s="57"/>
      <c r="I60" s="57"/>
      <c r="J60" s="57">
        <f t="shared" ref="J60:J61" si="4">PRODUCT(F60:I60)</f>
        <v>28.731999999999999</v>
      </c>
      <c r="K60" s="57"/>
      <c r="L60" s="57"/>
      <c r="M60" s="58"/>
      <c r="N60" s="59"/>
      <c r="O60" s="73"/>
    </row>
    <row r="61" spans="1:15" s="8" customFormat="1" x14ac:dyDescent="0.3">
      <c r="A61" s="52">
        <v>9879</v>
      </c>
      <c r="B61" s="53"/>
      <c r="C61" s="72"/>
      <c r="D61" s="76" t="s">
        <v>671</v>
      </c>
      <c r="E61" s="56"/>
      <c r="F61" s="57">
        <v>2</v>
      </c>
      <c r="G61" s="57">
        <v>14.366</v>
      </c>
      <c r="H61" s="57"/>
      <c r="I61" s="57"/>
      <c r="J61" s="57">
        <f t="shared" si="4"/>
        <v>28.731999999999999</v>
      </c>
      <c r="K61" s="57"/>
      <c r="L61" s="57"/>
      <c r="M61" s="58"/>
      <c r="N61" s="59"/>
      <c r="O61" s="73"/>
    </row>
    <row r="62" spans="1:15" s="8" customFormat="1" ht="129.6" collapsed="1" x14ac:dyDescent="0.3">
      <c r="A62" s="52">
        <v>9880</v>
      </c>
      <c r="B62" s="53" t="s">
        <v>21</v>
      </c>
      <c r="C62" s="72" t="s">
        <v>672</v>
      </c>
      <c r="D62" s="75" t="s">
        <v>673</v>
      </c>
      <c r="E62" s="56" t="s">
        <v>36</v>
      </c>
      <c r="F62" s="57"/>
      <c r="G62" s="57"/>
      <c r="H62" s="57"/>
      <c r="I62" s="57"/>
      <c r="J62" s="57"/>
      <c r="K62" s="57"/>
      <c r="L62" s="57">
        <f>SUM(J63:J63)</f>
        <v>4.2240000000000002</v>
      </c>
      <c r="M62" s="58">
        <v>4.2240000000000002</v>
      </c>
      <c r="N62" s="59"/>
      <c r="O62" s="73">
        <f>+ROUND(M62*N62,2)</f>
        <v>0</v>
      </c>
    </row>
    <row r="63" spans="1:15" s="8" customFormat="1" x14ac:dyDescent="0.3">
      <c r="A63" s="52">
        <v>9881</v>
      </c>
      <c r="B63" s="53"/>
      <c r="C63" s="72"/>
      <c r="D63" s="76" t="s">
        <v>653</v>
      </c>
      <c r="E63" s="56"/>
      <c r="F63" s="57">
        <v>1</v>
      </c>
      <c r="G63" s="57">
        <v>4.2240000000000002</v>
      </c>
      <c r="H63" s="57"/>
      <c r="I63" s="57"/>
      <c r="J63" s="57">
        <f t="shared" ref="J63" si="5">PRODUCT(F63:I63)</f>
        <v>4.2240000000000002</v>
      </c>
      <c r="K63" s="57"/>
      <c r="L63" s="57"/>
      <c r="M63" s="58"/>
      <c r="N63" s="59"/>
      <c r="O63" s="73"/>
    </row>
    <row r="64" spans="1:15" s="8" customFormat="1" x14ac:dyDescent="0.3">
      <c r="A64" s="52">
        <v>9916</v>
      </c>
      <c r="B64" s="53" t="s">
        <v>21</v>
      </c>
      <c r="C64" s="54" t="s">
        <v>676</v>
      </c>
      <c r="D64" s="55" t="s">
        <v>74</v>
      </c>
      <c r="E64" s="63"/>
      <c r="F64" s="57"/>
      <c r="G64" s="57"/>
      <c r="H64" s="57"/>
      <c r="I64" s="57"/>
      <c r="J64" s="57"/>
      <c r="K64" s="57"/>
      <c r="L64" s="57"/>
      <c r="M64" s="66"/>
      <c r="N64" s="67"/>
      <c r="O64" s="67"/>
    </row>
    <row r="65" spans="1:15" s="8" customFormat="1" ht="86.4" x14ac:dyDescent="0.3">
      <c r="A65" s="52">
        <v>9925</v>
      </c>
      <c r="B65" s="53"/>
      <c r="C65" s="54"/>
      <c r="D65" s="75" t="s">
        <v>387</v>
      </c>
      <c r="E65" s="63" t="s">
        <v>36</v>
      </c>
      <c r="F65" s="57"/>
      <c r="G65" s="57"/>
      <c r="H65" s="57"/>
      <c r="I65" s="57"/>
      <c r="J65" s="57"/>
      <c r="K65" s="57"/>
      <c r="L65" s="57">
        <f>SUM(J66:J67)</f>
        <v>448.34699999999998</v>
      </c>
      <c r="M65" s="58">
        <v>448.34699999999998</v>
      </c>
      <c r="N65" s="59"/>
      <c r="O65" s="73">
        <f>+ROUND(M65*N65,2)</f>
        <v>0</v>
      </c>
    </row>
    <row r="66" spans="1:15" s="8" customFormat="1" x14ac:dyDescent="0.3">
      <c r="A66" s="52">
        <v>9926</v>
      </c>
      <c r="B66" s="53"/>
      <c r="C66" s="54"/>
      <c r="D66" s="74" t="s">
        <v>658</v>
      </c>
      <c r="E66" s="63"/>
      <c r="F66" s="57">
        <v>1</v>
      </c>
      <c r="G66" s="57">
        <v>292.55399999999997</v>
      </c>
      <c r="H66" s="57"/>
      <c r="I66" s="57"/>
      <c r="J66" s="57">
        <f>PRODUCT(F66:I66)</f>
        <v>292.55399999999997</v>
      </c>
      <c r="K66" s="57"/>
      <c r="L66" s="57"/>
      <c r="M66" s="66"/>
      <c r="N66" s="67"/>
      <c r="O66" s="67"/>
    </row>
    <row r="67" spans="1:15" s="8" customFormat="1" x14ac:dyDescent="0.3">
      <c r="A67" s="52">
        <v>9927</v>
      </c>
      <c r="B67" s="53"/>
      <c r="C67" s="54"/>
      <c r="D67" s="74" t="s">
        <v>678</v>
      </c>
      <c r="E67" s="63"/>
      <c r="F67" s="57">
        <v>1</v>
      </c>
      <c r="G67" s="57">
        <f>L68</f>
        <v>155.79300000000001</v>
      </c>
      <c r="H67" s="57"/>
      <c r="I67" s="57"/>
      <c r="J67" s="57">
        <f>PRODUCT(F67:I67)</f>
        <v>155.79300000000001</v>
      </c>
      <c r="K67" s="57"/>
      <c r="L67" s="57"/>
      <c r="M67" s="66"/>
      <c r="N67" s="67"/>
      <c r="O67" s="67"/>
    </row>
    <row r="68" spans="1:15" s="8" customFormat="1" ht="129.6" x14ac:dyDescent="0.3">
      <c r="A68" s="52">
        <v>9928</v>
      </c>
      <c r="B68" s="53"/>
      <c r="C68" s="54"/>
      <c r="D68" s="75" t="s">
        <v>679</v>
      </c>
      <c r="E68" s="63" t="s">
        <v>36</v>
      </c>
      <c r="F68" s="57"/>
      <c r="G68" s="57"/>
      <c r="H68" s="57"/>
      <c r="I68" s="57"/>
      <c r="J68" s="57"/>
      <c r="K68" s="57"/>
      <c r="L68" s="57">
        <f>SUM(K69:K74)</f>
        <v>155.79300000000001</v>
      </c>
      <c r="M68" s="58">
        <v>155.79300000000001</v>
      </c>
      <c r="N68" s="59"/>
      <c r="O68" s="73">
        <f>+ROUND(M68*N68,2)</f>
        <v>0</v>
      </c>
    </row>
    <row r="69" spans="1:15" s="8" customFormat="1" x14ac:dyDescent="0.3">
      <c r="A69" s="52">
        <v>9929</v>
      </c>
      <c r="B69" s="53"/>
      <c r="C69" s="54"/>
      <c r="D69" s="74" t="s">
        <v>611</v>
      </c>
      <c r="E69" s="63"/>
      <c r="F69" s="57">
        <v>1</v>
      </c>
      <c r="G69" s="57">
        <v>132.51300000000001</v>
      </c>
      <c r="H69" s="57"/>
      <c r="I69" s="57"/>
      <c r="J69" s="57"/>
      <c r="K69" s="57">
        <f>PRODUCT(F69:I69)</f>
        <v>132.51300000000001</v>
      </c>
      <c r="L69" s="57"/>
      <c r="M69" s="66"/>
      <c r="N69" s="67"/>
      <c r="O69" s="67"/>
    </row>
    <row r="70" spans="1:15" s="8" customFormat="1" x14ac:dyDescent="0.3">
      <c r="A70" s="52">
        <v>9930</v>
      </c>
      <c r="B70" s="53"/>
      <c r="C70" s="54"/>
      <c r="D70" s="74" t="s">
        <v>606</v>
      </c>
      <c r="E70" s="63"/>
      <c r="F70" s="57"/>
      <c r="G70" s="57"/>
      <c r="H70" s="57"/>
      <c r="I70" s="57"/>
      <c r="J70" s="57"/>
      <c r="K70" s="57">
        <f>SUM(J71:J73)</f>
        <v>16.402999999999999</v>
      </c>
      <c r="L70" s="57"/>
      <c r="M70" s="66"/>
      <c r="N70" s="67"/>
      <c r="O70" s="67"/>
    </row>
    <row r="71" spans="1:15" s="8" customFormat="1" x14ac:dyDescent="0.3">
      <c r="A71" s="52">
        <v>9931</v>
      </c>
      <c r="B71" s="53"/>
      <c r="C71" s="54"/>
      <c r="D71" s="74" t="s">
        <v>680</v>
      </c>
      <c r="E71" s="63"/>
      <c r="F71" s="57">
        <v>1</v>
      </c>
      <c r="G71" s="57">
        <v>4.0830000000000002</v>
      </c>
      <c r="H71" s="57"/>
      <c r="I71" s="57"/>
      <c r="J71" s="57">
        <f t="shared" ref="J71:J73" si="6">PRODUCT(F71:I71)</f>
        <v>4.0830000000000002</v>
      </c>
      <c r="K71" s="57"/>
      <c r="L71" s="57"/>
      <c r="M71" s="66"/>
      <c r="N71" s="67"/>
      <c r="O71" s="67"/>
    </row>
    <row r="72" spans="1:15" s="8" customFormat="1" x14ac:dyDescent="0.3">
      <c r="A72" s="52">
        <v>9932</v>
      </c>
      <c r="B72" s="53"/>
      <c r="C72" s="54"/>
      <c r="D72" s="74" t="s">
        <v>393</v>
      </c>
      <c r="E72" s="63"/>
      <c r="F72" s="57">
        <f>10+10</f>
        <v>20</v>
      </c>
      <c r="G72" s="57">
        <f>0.3*1.4</f>
        <v>0.42</v>
      </c>
      <c r="H72" s="57"/>
      <c r="I72" s="57"/>
      <c r="J72" s="57">
        <f t="shared" si="6"/>
        <v>8.4</v>
      </c>
      <c r="K72" s="57"/>
      <c r="L72" s="57"/>
      <c r="M72" s="66"/>
      <c r="N72" s="67"/>
      <c r="O72" s="67"/>
    </row>
    <row r="73" spans="1:15" s="8" customFormat="1" x14ac:dyDescent="0.3">
      <c r="A73" s="52">
        <v>9933</v>
      </c>
      <c r="B73" s="53"/>
      <c r="C73" s="54"/>
      <c r="D73" s="74" t="s">
        <v>392</v>
      </c>
      <c r="E73" s="63"/>
      <c r="F73" s="57">
        <v>1</v>
      </c>
      <c r="G73" s="57">
        <f>2.8*1.4</f>
        <v>3.9199999999999995</v>
      </c>
      <c r="H73" s="57"/>
      <c r="I73" s="57"/>
      <c r="J73" s="57">
        <f t="shared" si="6"/>
        <v>3.9199999999999995</v>
      </c>
      <c r="K73" s="57"/>
      <c r="L73" s="57"/>
      <c r="M73" s="66"/>
      <c r="N73" s="67"/>
      <c r="O73" s="67"/>
    </row>
    <row r="74" spans="1:15" s="8" customFormat="1" x14ac:dyDescent="0.3">
      <c r="A74" s="52">
        <v>9934</v>
      </c>
      <c r="B74" s="53"/>
      <c r="C74" s="54"/>
      <c r="D74" s="74" t="s">
        <v>648</v>
      </c>
      <c r="E74" s="63"/>
      <c r="F74" s="57">
        <v>1</v>
      </c>
      <c r="G74" s="57">
        <v>6.8769999999999998</v>
      </c>
      <c r="H74" s="57"/>
      <c r="I74" s="57"/>
      <c r="J74" s="57"/>
      <c r="K74" s="57">
        <f>PRODUCT(F74:I74)</f>
        <v>6.8769999999999998</v>
      </c>
      <c r="L74" s="57"/>
      <c r="M74" s="66"/>
      <c r="N74" s="67"/>
      <c r="O74" s="67"/>
    </row>
    <row r="75" spans="1:15" s="8" customFormat="1" x14ac:dyDescent="0.3">
      <c r="A75" s="52">
        <v>10069</v>
      </c>
      <c r="B75" s="53" t="s">
        <v>21</v>
      </c>
      <c r="C75" s="54" t="s">
        <v>772</v>
      </c>
      <c r="D75" s="68" t="s">
        <v>773</v>
      </c>
      <c r="E75" s="69"/>
      <c r="F75" s="85"/>
      <c r="G75" s="70"/>
      <c r="H75" s="70"/>
      <c r="I75" s="70"/>
      <c r="J75" s="70"/>
      <c r="K75" s="70"/>
      <c r="L75" s="70"/>
      <c r="M75" s="66"/>
      <c r="N75" s="67"/>
      <c r="O75" s="67"/>
    </row>
    <row r="76" spans="1:15" s="8" customFormat="1" x14ac:dyDescent="0.3">
      <c r="A76" s="52">
        <v>10131</v>
      </c>
      <c r="B76" s="53" t="s">
        <v>21</v>
      </c>
      <c r="C76" s="54" t="s">
        <v>817</v>
      </c>
      <c r="D76" s="55" t="s">
        <v>55</v>
      </c>
      <c r="E76" s="56"/>
      <c r="F76" s="57"/>
      <c r="G76" s="57"/>
      <c r="H76" s="57"/>
      <c r="I76" s="57"/>
      <c r="J76" s="57"/>
      <c r="K76" s="57"/>
      <c r="L76" s="57"/>
      <c r="M76" s="58"/>
      <c r="N76" s="59"/>
      <c r="O76" s="59"/>
    </row>
    <row r="77" spans="1:15" s="8" customFormat="1" x14ac:dyDescent="0.3">
      <c r="A77" s="52">
        <v>10229</v>
      </c>
      <c r="B77" s="53" t="s">
        <v>21</v>
      </c>
      <c r="C77" s="54" t="s">
        <v>863</v>
      </c>
      <c r="D77" s="55" t="s">
        <v>74</v>
      </c>
      <c r="E77" s="63"/>
      <c r="F77" s="57"/>
      <c r="G77" s="57"/>
      <c r="H77" s="57"/>
      <c r="I77" s="57"/>
      <c r="J77" s="57"/>
      <c r="K77" s="57"/>
      <c r="L77" s="57"/>
      <c r="M77" s="58"/>
      <c r="N77" s="59"/>
      <c r="O77" s="73"/>
    </row>
    <row r="78" spans="1:15" s="8" customFormat="1" ht="115.2" x14ac:dyDescent="0.3">
      <c r="A78" s="52">
        <v>10250</v>
      </c>
      <c r="B78" s="53" t="s">
        <v>21</v>
      </c>
      <c r="C78" s="72" t="s">
        <v>867</v>
      </c>
      <c r="D78" s="75" t="s">
        <v>868</v>
      </c>
      <c r="E78" s="63" t="s">
        <v>36</v>
      </c>
      <c r="F78" s="57"/>
      <c r="G78" s="57"/>
      <c r="H78" s="57"/>
      <c r="I78" s="57"/>
      <c r="J78" s="57"/>
      <c r="K78" s="57"/>
      <c r="L78" s="57">
        <f>SUM(K79:K80)</f>
        <v>152.12899999999999</v>
      </c>
      <c r="M78" s="58">
        <v>152.12899999999999</v>
      </c>
      <c r="N78" s="59"/>
      <c r="O78" s="73">
        <f>+ROUND(M78*N78,2)</f>
        <v>0</v>
      </c>
    </row>
    <row r="79" spans="1:15" s="8" customFormat="1" x14ac:dyDescent="0.3">
      <c r="A79" s="52">
        <v>10251</v>
      </c>
      <c r="B79" s="53"/>
      <c r="C79" s="72"/>
      <c r="D79" s="76" t="s">
        <v>777</v>
      </c>
      <c r="E79" s="63"/>
      <c r="F79" s="57">
        <v>1</v>
      </c>
      <c r="G79" s="57">
        <v>139.369</v>
      </c>
      <c r="H79" s="57"/>
      <c r="I79" s="57"/>
      <c r="J79" s="57"/>
      <c r="K79" s="57">
        <f>PRODUCT(F79:I79)</f>
        <v>139.369</v>
      </c>
      <c r="L79" s="57"/>
      <c r="M79" s="58"/>
      <c r="N79" s="59"/>
      <c r="O79" s="73"/>
    </row>
    <row r="80" spans="1:15" s="8" customFormat="1" x14ac:dyDescent="0.3">
      <c r="A80" s="52">
        <v>10252</v>
      </c>
      <c r="B80" s="53"/>
      <c r="C80" s="72"/>
      <c r="D80" s="76" t="s">
        <v>785</v>
      </c>
      <c r="E80" s="63"/>
      <c r="F80" s="57">
        <v>1</v>
      </c>
      <c r="G80" s="57">
        <v>12.76</v>
      </c>
      <c r="H80" s="57"/>
      <c r="I80" s="57"/>
      <c r="J80" s="57"/>
      <c r="K80" s="57">
        <f>PRODUCT(F80:I80)</f>
        <v>12.76</v>
      </c>
      <c r="L80" s="57"/>
      <c r="M80" s="58"/>
      <c r="N80" s="59"/>
      <c r="O80" s="73"/>
    </row>
    <row r="81" spans="1:15" s="8" customFormat="1" ht="72" x14ac:dyDescent="0.3">
      <c r="A81" s="52">
        <v>10253</v>
      </c>
      <c r="B81" s="53" t="s">
        <v>21</v>
      </c>
      <c r="C81" s="72" t="s">
        <v>869</v>
      </c>
      <c r="D81" s="75" t="s">
        <v>870</v>
      </c>
      <c r="E81" s="63" t="s">
        <v>36</v>
      </c>
      <c r="F81" s="57"/>
      <c r="G81" s="57"/>
      <c r="H81" s="57"/>
      <c r="I81" s="57"/>
      <c r="J81" s="57"/>
      <c r="K81" s="57"/>
      <c r="L81" s="57">
        <f>SUM(K82:K84)</f>
        <v>941.56500000000005</v>
      </c>
      <c r="M81" s="58">
        <v>941.56500000000005</v>
      </c>
      <c r="N81" s="59"/>
      <c r="O81" s="73">
        <f>+ROUND(M81*N81,2)</f>
        <v>0</v>
      </c>
    </row>
    <row r="82" spans="1:15" s="8" customFormat="1" x14ac:dyDescent="0.3">
      <c r="A82" s="52">
        <v>10254</v>
      </c>
      <c r="B82" s="53"/>
      <c r="C82" s="72"/>
      <c r="D82" s="76" t="s">
        <v>777</v>
      </c>
      <c r="E82" s="63"/>
      <c r="F82" s="57">
        <v>1</v>
      </c>
      <c r="G82" s="57">
        <v>713.72</v>
      </c>
      <c r="H82" s="57"/>
      <c r="I82" s="57"/>
      <c r="J82" s="57"/>
      <c r="K82" s="57">
        <f>PRODUCT(F82:I82)</f>
        <v>713.72</v>
      </c>
      <c r="L82" s="57"/>
      <c r="M82" s="58"/>
      <c r="N82" s="59"/>
      <c r="O82" s="73"/>
    </row>
    <row r="83" spans="1:15" s="8" customFormat="1" x14ac:dyDescent="0.3">
      <c r="A83" s="52">
        <v>10255</v>
      </c>
      <c r="B83" s="53"/>
      <c r="C83" s="72"/>
      <c r="D83" s="76" t="s">
        <v>778</v>
      </c>
      <c r="E83" s="63"/>
      <c r="F83" s="57">
        <v>1</v>
      </c>
      <c r="G83" s="57">
        <v>75.715999999999994</v>
      </c>
      <c r="H83" s="57"/>
      <c r="I83" s="57"/>
      <c r="J83" s="57"/>
      <c r="K83" s="57">
        <f>PRODUCT(F83:I83)</f>
        <v>75.715999999999994</v>
      </c>
      <c r="L83" s="57"/>
      <c r="M83" s="58"/>
      <c r="N83" s="59"/>
      <c r="O83" s="73"/>
    </row>
    <row r="84" spans="1:15" s="8" customFormat="1" x14ac:dyDescent="0.3">
      <c r="A84" s="52">
        <v>10256</v>
      </c>
      <c r="B84" s="53"/>
      <c r="C84" s="72"/>
      <c r="D84" s="76" t="s">
        <v>871</v>
      </c>
      <c r="E84" s="63"/>
      <c r="F84" s="57">
        <v>1</v>
      </c>
      <c r="G84" s="57">
        <f>L78</f>
        <v>152.12899999999999</v>
      </c>
      <c r="H84" s="57"/>
      <c r="I84" s="57"/>
      <c r="J84" s="57"/>
      <c r="K84" s="57">
        <f>PRODUCT(F84:I84)</f>
        <v>152.12899999999999</v>
      </c>
      <c r="L84" s="57"/>
      <c r="M84" s="58"/>
      <c r="N84" s="59"/>
      <c r="O84" s="73"/>
    </row>
    <row r="85" spans="1:15" s="8" customFormat="1" ht="86.4" x14ac:dyDescent="0.3">
      <c r="A85" s="52">
        <v>10257</v>
      </c>
      <c r="B85" s="53"/>
      <c r="C85" s="72"/>
      <c r="D85" s="75" t="s">
        <v>387</v>
      </c>
      <c r="E85" s="63" t="s">
        <v>36</v>
      </c>
      <c r="F85" s="57"/>
      <c r="G85" s="57"/>
      <c r="H85" s="57"/>
      <c r="I85" s="57"/>
      <c r="J85" s="57"/>
      <c r="K85" s="57"/>
      <c r="L85" s="57">
        <f>K86</f>
        <v>19.728999999999999</v>
      </c>
      <c r="M85" s="58">
        <v>19.728999999999999</v>
      </c>
      <c r="N85" s="59"/>
      <c r="O85" s="73">
        <f>+ROUND(M85*N85,2)</f>
        <v>0</v>
      </c>
    </row>
    <row r="86" spans="1:15" s="8" customFormat="1" x14ac:dyDescent="0.3">
      <c r="A86" s="52">
        <v>10258</v>
      </c>
      <c r="B86" s="53"/>
      <c r="C86" s="72"/>
      <c r="D86" s="76" t="s">
        <v>872</v>
      </c>
      <c r="E86" s="63"/>
      <c r="F86" s="57">
        <v>1</v>
      </c>
      <c r="G86" s="57">
        <v>19.728999999999999</v>
      </c>
      <c r="H86" s="57"/>
      <c r="I86" s="57"/>
      <c r="J86" s="57"/>
      <c r="K86" s="57">
        <f>PRODUCT(F86:I86)</f>
        <v>19.728999999999999</v>
      </c>
      <c r="L86" s="57"/>
      <c r="M86" s="58"/>
      <c r="N86" s="59"/>
      <c r="O86" s="73"/>
    </row>
    <row r="87" spans="1:15" s="8" customFormat="1" ht="129.6" x14ac:dyDescent="0.3">
      <c r="A87" s="52">
        <v>10259</v>
      </c>
      <c r="B87" s="53"/>
      <c r="C87" s="72"/>
      <c r="D87" s="75" t="s">
        <v>81</v>
      </c>
      <c r="E87" s="63" t="s">
        <v>36</v>
      </c>
      <c r="F87" s="57"/>
      <c r="G87" s="57"/>
      <c r="H87" s="57"/>
      <c r="I87" s="57"/>
      <c r="J87" s="57"/>
      <c r="K87" s="57"/>
      <c r="L87" s="57">
        <f>K88</f>
        <v>19.728999999999999</v>
      </c>
      <c r="M87" s="58">
        <v>19.728999999999999</v>
      </c>
      <c r="N87" s="59"/>
      <c r="O87" s="73">
        <f>+ROUND(M87*N87,2)</f>
        <v>0</v>
      </c>
    </row>
    <row r="88" spans="1:15" s="8" customFormat="1" x14ac:dyDescent="0.3">
      <c r="A88" s="52">
        <v>10260</v>
      </c>
      <c r="B88" s="53"/>
      <c r="C88" s="72"/>
      <c r="D88" s="76" t="s">
        <v>785</v>
      </c>
      <c r="E88" s="63"/>
      <c r="F88" s="57">
        <v>1</v>
      </c>
      <c r="G88" s="57">
        <v>19.728999999999999</v>
      </c>
      <c r="H88" s="57"/>
      <c r="I88" s="57"/>
      <c r="J88" s="57"/>
      <c r="K88" s="57">
        <f>PRODUCT(F88:I88)</f>
        <v>19.728999999999999</v>
      </c>
      <c r="L88" s="57"/>
      <c r="M88" s="58"/>
      <c r="N88" s="59"/>
      <c r="O88" s="73"/>
    </row>
    <row r="89" spans="1:15" s="8" customFormat="1" x14ac:dyDescent="0.3">
      <c r="A89" s="52">
        <v>10506</v>
      </c>
      <c r="B89" s="53" t="s">
        <v>21</v>
      </c>
      <c r="C89" s="90" t="s">
        <v>1065</v>
      </c>
      <c r="D89" s="55" t="s">
        <v>1066</v>
      </c>
      <c r="E89" s="56"/>
      <c r="F89" s="64"/>
      <c r="G89" s="64"/>
      <c r="H89" s="64"/>
      <c r="I89" s="64"/>
      <c r="J89" s="64"/>
      <c r="K89" s="65">
        <f>SUM(O89:O209)</f>
        <v>0</v>
      </c>
      <c r="L89" s="64"/>
      <c r="M89" s="58"/>
      <c r="N89" s="59"/>
      <c r="O89" s="59"/>
    </row>
    <row r="90" spans="1:15" s="8" customFormat="1" x14ac:dyDescent="0.3">
      <c r="A90" s="52">
        <v>10507</v>
      </c>
      <c r="B90" s="53" t="s">
        <v>21</v>
      </c>
      <c r="C90" s="54" t="s">
        <v>1067</v>
      </c>
      <c r="D90" s="55" t="s">
        <v>1068</v>
      </c>
      <c r="E90" s="91"/>
      <c r="F90" s="92"/>
      <c r="G90" s="70"/>
      <c r="H90" s="70"/>
      <c r="I90" s="70"/>
      <c r="J90" s="70"/>
      <c r="K90" s="70"/>
      <c r="L90" s="70"/>
      <c r="M90" s="58"/>
      <c r="N90" s="59"/>
      <c r="O90" s="59"/>
    </row>
    <row r="91" spans="1:15" s="8" customFormat="1" x14ac:dyDescent="0.3">
      <c r="A91" s="52">
        <v>10508</v>
      </c>
      <c r="B91" s="53" t="s">
        <v>21</v>
      </c>
      <c r="C91" s="54" t="s">
        <v>1069</v>
      </c>
      <c r="D91" s="55" t="s">
        <v>1070</v>
      </c>
      <c r="E91" s="93"/>
      <c r="F91" s="94"/>
      <c r="G91" s="95"/>
      <c r="H91" s="95"/>
      <c r="I91" s="95"/>
      <c r="J91" s="95"/>
      <c r="K91" s="95"/>
      <c r="L91" s="95"/>
      <c r="M91" s="58"/>
      <c r="N91" s="59"/>
      <c r="O91" s="59"/>
    </row>
    <row r="92" spans="1:15" s="8" customFormat="1" x14ac:dyDescent="0.3">
      <c r="A92" s="52">
        <v>10518</v>
      </c>
      <c r="B92" s="53" t="s">
        <v>21</v>
      </c>
      <c r="C92" s="54" t="s">
        <v>1081</v>
      </c>
      <c r="D92" s="55" t="s">
        <v>55</v>
      </c>
      <c r="E92" s="63"/>
      <c r="F92" s="57"/>
      <c r="G92" s="57"/>
      <c r="H92" s="57"/>
      <c r="I92" s="57"/>
      <c r="J92" s="57"/>
      <c r="K92" s="57"/>
      <c r="L92" s="57"/>
      <c r="M92" s="66"/>
      <c r="N92" s="67"/>
      <c r="O92" s="67"/>
    </row>
    <row r="93" spans="1:15" s="8" customFormat="1" x14ac:dyDescent="0.3">
      <c r="A93" s="52">
        <v>10524</v>
      </c>
      <c r="B93" s="53" t="s">
        <v>21</v>
      </c>
      <c r="C93" s="54" t="s">
        <v>1089</v>
      </c>
      <c r="D93" s="55" t="s">
        <v>74</v>
      </c>
      <c r="E93" s="63"/>
      <c r="F93" s="57"/>
      <c r="G93" s="57"/>
      <c r="H93" s="57"/>
      <c r="I93" s="57"/>
      <c r="J93" s="57"/>
      <c r="K93" s="57"/>
      <c r="L93" s="57"/>
      <c r="M93" s="66"/>
      <c r="N93" s="67"/>
      <c r="O93" s="67"/>
    </row>
    <row r="94" spans="1:15" s="8" customFormat="1" ht="115.2" collapsed="1" x14ac:dyDescent="0.3">
      <c r="A94" s="52">
        <v>10529</v>
      </c>
      <c r="B94" s="53" t="s">
        <v>21</v>
      </c>
      <c r="C94" s="72" t="s">
        <v>1092</v>
      </c>
      <c r="D94" s="75" t="s">
        <v>1093</v>
      </c>
      <c r="E94" s="63" t="s">
        <v>36</v>
      </c>
      <c r="F94" s="57"/>
      <c r="G94" s="57"/>
      <c r="H94" s="57"/>
      <c r="I94" s="57"/>
      <c r="J94" s="57"/>
      <c r="K94" s="57">
        <f>SUM(J95:J98)</f>
        <v>20.767499999999998</v>
      </c>
      <c r="L94" s="57">
        <f>K94</f>
        <v>20.767499999999998</v>
      </c>
      <c r="M94" s="58">
        <v>20.768000000000001</v>
      </c>
      <c r="N94" s="59"/>
      <c r="O94" s="73">
        <f>+ROUND(M94*N94,2)</f>
        <v>0</v>
      </c>
    </row>
    <row r="95" spans="1:15" s="8" customFormat="1" x14ac:dyDescent="0.3">
      <c r="A95" s="52">
        <v>10530</v>
      </c>
      <c r="B95" s="53"/>
      <c r="C95" s="72"/>
      <c r="D95" s="76" t="s">
        <v>394</v>
      </c>
      <c r="E95" s="63"/>
      <c r="F95" s="57">
        <v>1</v>
      </c>
      <c r="G95" s="57">
        <v>1.45</v>
      </c>
      <c r="H95" s="57">
        <v>1.45</v>
      </c>
      <c r="I95" s="57"/>
      <c r="J95" s="57">
        <f>PRODUCT(F95:I95)</f>
        <v>2.1025</v>
      </c>
      <c r="K95" s="57"/>
      <c r="L95" s="57"/>
      <c r="M95" s="58"/>
      <c r="N95" s="59"/>
      <c r="O95" s="73"/>
    </row>
    <row r="96" spans="1:15" s="8" customFormat="1" x14ac:dyDescent="0.3">
      <c r="A96" s="52">
        <v>10531</v>
      </c>
      <c r="B96" s="53"/>
      <c r="C96" s="72"/>
      <c r="D96" s="76" t="s">
        <v>394</v>
      </c>
      <c r="E96" s="63"/>
      <c r="F96" s="57">
        <v>1</v>
      </c>
      <c r="G96" s="57">
        <v>1.75</v>
      </c>
      <c r="H96" s="57">
        <v>2.2999999999999998</v>
      </c>
      <c r="I96" s="57"/>
      <c r="J96" s="57">
        <f>PRODUCT(F96:I96)</f>
        <v>4.0249999999999995</v>
      </c>
      <c r="K96" s="57"/>
      <c r="L96" s="57"/>
      <c r="M96" s="58"/>
      <c r="N96" s="59"/>
      <c r="O96" s="73"/>
    </row>
    <row r="97" spans="1:16" s="8" customFormat="1" x14ac:dyDescent="0.3">
      <c r="A97" s="52">
        <v>10532</v>
      </c>
      <c r="B97" s="53"/>
      <c r="C97" s="72"/>
      <c r="D97" s="76" t="s">
        <v>393</v>
      </c>
      <c r="E97" s="56"/>
      <c r="F97" s="57">
        <f>10+10</f>
        <v>20</v>
      </c>
      <c r="G97" s="57">
        <v>1.45</v>
      </c>
      <c r="H97" s="57">
        <v>0.3</v>
      </c>
      <c r="I97" s="57"/>
      <c r="J97" s="57">
        <f>PRODUCT(F97:I97)</f>
        <v>8.6999999999999993</v>
      </c>
      <c r="K97" s="57"/>
      <c r="L97" s="57"/>
      <c r="M97" s="58"/>
      <c r="N97" s="59"/>
      <c r="O97" s="73"/>
    </row>
    <row r="98" spans="1:16" s="8" customFormat="1" x14ac:dyDescent="0.3">
      <c r="A98" s="52">
        <v>10533</v>
      </c>
      <c r="B98" s="53"/>
      <c r="C98" s="72"/>
      <c r="D98" s="76" t="s">
        <v>399</v>
      </c>
      <c r="E98" s="56"/>
      <c r="F98" s="57">
        <v>22</v>
      </c>
      <c r="G98" s="57">
        <v>1.5</v>
      </c>
      <c r="H98" s="57">
        <v>0.18</v>
      </c>
      <c r="I98" s="57"/>
      <c r="J98" s="57">
        <f t="shared" ref="J98" si="7">PRODUCT(F98:I98)</f>
        <v>5.9399999999999995</v>
      </c>
      <c r="K98" s="57"/>
      <c r="L98" s="57"/>
      <c r="M98" s="58"/>
      <c r="N98" s="59"/>
      <c r="O98" s="73"/>
    </row>
    <row r="99" spans="1:16" s="8" customFormat="1" x14ac:dyDescent="0.3">
      <c r="A99" s="52">
        <v>10536</v>
      </c>
      <c r="B99" s="53" t="s">
        <v>21</v>
      </c>
      <c r="C99" s="54" t="s">
        <v>1097</v>
      </c>
      <c r="D99" s="55" t="s">
        <v>974</v>
      </c>
      <c r="E99" s="96"/>
      <c r="F99" s="94"/>
      <c r="G99" s="95"/>
      <c r="H99" s="95"/>
      <c r="I99" s="95"/>
      <c r="J99" s="95"/>
      <c r="K99" s="95"/>
      <c r="L99" s="95"/>
      <c r="M99" s="58"/>
      <c r="N99" s="59"/>
      <c r="O99" s="59"/>
      <c r="P99" s="111"/>
    </row>
    <row r="100" spans="1:16" s="8" customFormat="1" x14ac:dyDescent="0.3">
      <c r="A100" s="52">
        <v>10561</v>
      </c>
      <c r="B100" s="53" t="s">
        <v>21</v>
      </c>
      <c r="C100" s="54" t="s">
        <v>1124</v>
      </c>
      <c r="D100" s="55" t="s">
        <v>55</v>
      </c>
      <c r="E100" s="63"/>
      <c r="F100" s="57"/>
      <c r="G100" s="57"/>
      <c r="H100" s="57"/>
      <c r="I100" s="57"/>
      <c r="J100" s="57"/>
      <c r="K100" s="57"/>
      <c r="L100" s="57"/>
      <c r="M100" s="66"/>
      <c r="N100" s="67"/>
      <c r="O100" s="67"/>
    </row>
    <row r="101" spans="1:16" s="8" customFormat="1" x14ac:dyDescent="0.3">
      <c r="A101" s="52">
        <v>10626</v>
      </c>
      <c r="B101" s="53" t="s">
        <v>21</v>
      </c>
      <c r="C101" s="54" t="s">
        <v>1172</v>
      </c>
      <c r="D101" s="55" t="s">
        <v>74</v>
      </c>
      <c r="E101" s="63"/>
      <c r="F101" s="57"/>
      <c r="G101" s="57"/>
      <c r="H101" s="57"/>
      <c r="I101" s="57"/>
      <c r="J101" s="57"/>
      <c r="K101" s="57"/>
      <c r="L101" s="57"/>
      <c r="M101" s="66"/>
      <c r="N101" s="67"/>
      <c r="O101" s="67"/>
    </row>
    <row r="102" spans="1:16" s="8" customFormat="1" ht="72" x14ac:dyDescent="0.3">
      <c r="A102" s="52">
        <v>10636</v>
      </c>
      <c r="B102" s="53"/>
      <c r="C102" s="72"/>
      <c r="D102" s="75" t="s">
        <v>870</v>
      </c>
      <c r="E102" s="63" t="s">
        <v>36</v>
      </c>
      <c r="F102" s="57"/>
      <c r="G102" s="57"/>
      <c r="H102" s="57"/>
      <c r="I102" s="57"/>
      <c r="J102" s="57"/>
      <c r="K102" s="57"/>
      <c r="L102" s="57">
        <f>SUM(K103:K104)</f>
        <v>212.44900000000001</v>
      </c>
      <c r="M102" s="58">
        <v>212.44900000000001</v>
      </c>
      <c r="N102" s="59"/>
      <c r="O102" s="73">
        <f>+ROUND(M102*N102,2)</f>
        <v>0</v>
      </c>
    </row>
    <row r="103" spans="1:16" s="8" customFormat="1" x14ac:dyDescent="0.3">
      <c r="A103" s="52">
        <v>10637</v>
      </c>
      <c r="B103" s="53"/>
      <c r="C103" s="72"/>
      <c r="D103" s="76" t="s">
        <v>1168</v>
      </c>
      <c r="E103" s="63"/>
      <c r="F103" s="57">
        <v>1</v>
      </c>
      <c r="G103" s="57">
        <f>212.449-G104</f>
        <v>209.471</v>
      </c>
      <c r="H103" s="57"/>
      <c r="I103" s="57"/>
      <c r="J103" s="57"/>
      <c r="K103" s="57">
        <f>PRODUCT(F103:I103)</f>
        <v>209.471</v>
      </c>
      <c r="L103" s="57"/>
      <c r="M103" s="58"/>
      <c r="N103" s="59"/>
      <c r="O103" s="73"/>
    </row>
    <row r="104" spans="1:16" s="8" customFormat="1" x14ac:dyDescent="0.3">
      <c r="A104" s="52">
        <v>10638</v>
      </c>
      <c r="B104" s="53"/>
      <c r="C104" s="72"/>
      <c r="D104" s="76" t="s">
        <v>1128</v>
      </c>
      <c r="E104" s="63"/>
      <c r="F104" s="57">
        <v>1</v>
      </c>
      <c r="G104" s="57">
        <v>2.9780000000000002</v>
      </c>
      <c r="H104" s="57"/>
      <c r="I104" s="57"/>
      <c r="J104" s="57"/>
      <c r="K104" s="57">
        <f>PRODUCT(F104:I104)</f>
        <v>2.9780000000000002</v>
      </c>
      <c r="L104" s="57"/>
      <c r="M104" s="58"/>
      <c r="N104" s="59"/>
      <c r="O104" s="73"/>
    </row>
    <row r="105" spans="1:16" s="8" customFormat="1" x14ac:dyDescent="0.3">
      <c r="A105" s="52">
        <v>10803</v>
      </c>
      <c r="B105" s="53" t="s">
        <v>21</v>
      </c>
      <c r="C105" s="61" t="s">
        <v>1334</v>
      </c>
      <c r="D105" s="62" t="s">
        <v>1335</v>
      </c>
      <c r="E105" s="63"/>
      <c r="F105" s="86"/>
      <c r="G105" s="64"/>
      <c r="H105" s="64"/>
      <c r="I105" s="64"/>
      <c r="J105" s="64"/>
      <c r="K105" s="65">
        <f>SUM(O105:O209)</f>
        <v>0</v>
      </c>
      <c r="L105" s="64"/>
      <c r="M105" s="66"/>
      <c r="N105" s="67"/>
      <c r="O105" s="67"/>
      <c r="P105" s="112"/>
    </row>
    <row r="106" spans="1:16" s="8" customFormat="1" x14ac:dyDescent="0.3">
      <c r="A106" s="52">
        <v>10804</v>
      </c>
      <c r="B106" s="53" t="s">
        <v>21</v>
      </c>
      <c r="C106" s="54" t="s">
        <v>1336</v>
      </c>
      <c r="D106" s="55" t="s">
        <v>1337</v>
      </c>
      <c r="E106" s="96"/>
      <c r="F106" s="98"/>
      <c r="G106" s="57"/>
      <c r="H106" s="57"/>
      <c r="I106" s="57"/>
      <c r="J106" s="57"/>
      <c r="K106" s="57"/>
      <c r="L106" s="57"/>
      <c r="M106" s="58"/>
      <c r="N106" s="59"/>
      <c r="O106" s="59"/>
    </row>
    <row r="107" spans="1:16" s="8" customFormat="1" x14ac:dyDescent="0.3">
      <c r="A107" s="52">
        <v>10805</v>
      </c>
      <c r="B107" s="53" t="s">
        <v>21</v>
      </c>
      <c r="C107" s="54" t="s">
        <v>1338</v>
      </c>
      <c r="D107" s="55" t="s">
        <v>1070</v>
      </c>
      <c r="E107" s="96"/>
      <c r="F107" s="98"/>
      <c r="G107" s="57"/>
      <c r="H107" s="57"/>
      <c r="I107" s="57"/>
      <c r="J107" s="57"/>
      <c r="K107" s="57"/>
      <c r="L107" s="57"/>
      <c r="M107" s="58"/>
      <c r="N107" s="59"/>
      <c r="O107" s="59"/>
    </row>
    <row r="108" spans="1:16" s="8" customFormat="1" x14ac:dyDescent="0.3">
      <c r="A108" s="52">
        <v>10815</v>
      </c>
      <c r="B108" s="53"/>
      <c r="C108" s="54" t="s">
        <v>1342</v>
      </c>
      <c r="D108" s="55" t="s">
        <v>55</v>
      </c>
      <c r="E108" s="63"/>
      <c r="F108" s="57"/>
      <c r="G108" s="57"/>
      <c r="H108" s="57"/>
      <c r="I108" s="57"/>
      <c r="J108" s="57"/>
      <c r="K108" s="57"/>
      <c r="L108" s="57"/>
      <c r="M108" s="58"/>
      <c r="N108" s="59"/>
      <c r="O108" s="73"/>
    </row>
    <row r="109" spans="1:16" s="8" customFormat="1" x14ac:dyDescent="0.3">
      <c r="A109" s="52">
        <v>10821</v>
      </c>
      <c r="B109" s="53"/>
      <c r="C109" s="72"/>
      <c r="D109" s="55" t="s">
        <v>74</v>
      </c>
      <c r="E109" s="63"/>
      <c r="F109" s="57"/>
      <c r="G109" s="57"/>
      <c r="H109" s="57"/>
      <c r="I109" s="57"/>
      <c r="J109" s="57"/>
      <c r="K109" s="57"/>
      <c r="L109" s="57"/>
      <c r="M109" s="66"/>
      <c r="N109" s="67"/>
      <c r="O109" s="67"/>
    </row>
    <row r="110" spans="1:16" s="8" customFormat="1" ht="115.2" x14ac:dyDescent="0.3">
      <c r="A110" s="52">
        <v>10826</v>
      </c>
      <c r="B110" s="53"/>
      <c r="C110" s="72"/>
      <c r="D110" s="75" t="s">
        <v>1093</v>
      </c>
      <c r="E110" s="63" t="s">
        <v>36</v>
      </c>
      <c r="F110" s="57"/>
      <c r="G110" s="57"/>
      <c r="H110" s="57"/>
      <c r="I110" s="57"/>
      <c r="J110" s="57"/>
      <c r="K110" s="57">
        <f>SUM(J111:J114)</f>
        <v>20.767499999999998</v>
      </c>
      <c r="L110" s="57">
        <f>K110</f>
        <v>20.767499999999998</v>
      </c>
      <c r="M110" s="58">
        <v>20.768000000000001</v>
      </c>
      <c r="N110" s="59"/>
      <c r="O110" s="73">
        <f>+ROUND(M110*N110,2)</f>
        <v>0</v>
      </c>
    </row>
    <row r="111" spans="1:16" s="8" customFormat="1" x14ac:dyDescent="0.3">
      <c r="A111" s="52">
        <v>10827</v>
      </c>
      <c r="B111" s="53"/>
      <c r="C111" s="72"/>
      <c r="D111" s="76" t="s">
        <v>394</v>
      </c>
      <c r="E111" s="63"/>
      <c r="F111" s="57">
        <v>1</v>
      </c>
      <c r="G111" s="57">
        <v>1.45</v>
      </c>
      <c r="H111" s="57">
        <v>1.45</v>
      </c>
      <c r="I111" s="57"/>
      <c r="J111" s="57">
        <f>PRODUCT(F111:I111)</f>
        <v>2.1025</v>
      </c>
      <c r="K111" s="57"/>
      <c r="L111" s="57"/>
      <c r="M111" s="58"/>
      <c r="N111" s="59"/>
      <c r="O111" s="73"/>
    </row>
    <row r="112" spans="1:16" s="8" customFormat="1" x14ac:dyDescent="0.3">
      <c r="A112" s="52">
        <v>10828</v>
      </c>
      <c r="B112" s="53"/>
      <c r="C112" s="72"/>
      <c r="D112" s="76" t="s">
        <v>394</v>
      </c>
      <c r="E112" s="63"/>
      <c r="F112" s="57">
        <v>1</v>
      </c>
      <c r="G112" s="57">
        <v>1.75</v>
      </c>
      <c r="H112" s="57">
        <v>2.2999999999999998</v>
      </c>
      <c r="I112" s="57"/>
      <c r="J112" s="57">
        <f>PRODUCT(F112:I112)</f>
        <v>4.0249999999999995</v>
      </c>
      <c r="K112" s="57"/>
      <c r="L112" s="57"/>
      <c r="M112" s="58"/>
      <c r="N112" s="59"/>
      <c r="O112" s="73"/>
    </row>
    <row r="113" spans="1:15" s="8" customFormat="1" x14ac:dyDescent="0.3">
      <c r="A113" s="52">
        <v>10829</v>
      </c>
      <c r="B113" s="53"/>
      <c r="C113" s="72"/>
      <c r="D113" s="76" t="s">
        <v>393</v>
      </c>
      <c r="E113" s="56"/>
      <c r="F113" s="57">
        <f>10+10</f>
        <v>20</v>
      </c>
      <c r="G113" s="57">
        <v>1.45</v>
      </c>
      <c r="H113" s="57">
        <v>0.3</v>
      </c>
      <c r="I113" s="57"/>
      <c r="J113" s="57">
        <f>PRODUCT(F113:I113)</f>
        <v>8.6999999999999993</v>
      </c>
      <c r="K113" s="57"/>
      <c r="L113" s="57"/>
      <c r="M113" s="58"/>
      <c r="N113" s="59"/>
      <c r="O113" s="73"/>
    </row>
    <row r="114" spans="1:15" s="8" customFormat="1" x14ac:dyDescent="0.3">
      <c r="A114" s="52">
        <v>10830</v>
      </c>
      <c r="B114" s="53"/>
      <c r="C114" s="72"/>
      <c r="D114" s="76" t="s">
        <v>399</v>
      </c>
      <c r="E114" s="56"/>
      <c r="F114" s="57">
        <v>22</v>
      </c>
      <c r="G114" s="57">
        <v>1.5</v>
      </c>
      <c r="H114" s="57">
        <v>0.18</v>
      </c>
      <c r="I114" s="57"/>
      <c r="J114" s="57">
        <f t="shared" ref="J114" si="8">PRODUCT(F114:I114)</f>
        <v>5.9399999999999995</v>
      </c>
      <c r="K114" s="57"/>
      <c r="L114" s="57"/>
      <c r="M114" s="58"/>
      <c r="N114" s="59"/>
      <c r="O114" s="73"/>
    </row>
    <row r="115" spans="1:15" s="8" customFormat="1" x14ac:dyDescent="0.3">
      <c r="A115" s="52">
        <v>10833</v>
      </c>
      <c r="B115" s="53"/>
      <c r="C115" s="54" t="s">
        <v>1347</v>
      </c>
      <c r="D115" s="55" t="s">
        <v>974</v>
      </c>
      <c r="E115" s="63"/>
      <c r="F115" s="57"/>
      <c r="G115" s="57"/>
      <c r="H115" s="57"/>
      <c r="I115" s="57"/>
      <c r="J115" s="57"/>
      <c r="K115" s="57"/>
      <c r="L115" s="57"/>
      <c r="M115" s="58"/>
      <c r="N115" s="59"/>
      <c r="O115" s="73"/>
    </row>
    <row r="116" spans="1:15" s="8" customFormat="1" x14ac:dyDescent="0.3">
      <c r="A116" s="52">
        <v>10858</v>
      </c>
      <c r="B116" s="53"/>
      <c r="C116" s="54" t="s">
        <v>1355</v>
      </c>
      <c r="D116" s="55" t="s">
        <v>55</v>
      </c>
      <c r="E116" s="63"/>
      <c r="F116" s="57"/>
      <c r="G116" s="57"/>
      <c r="H116" s="57"/>
      <c r="I116" s="57"/>
      <c r="J116" s="57"/>
      <c r="K116" s="57"/>
      <c r="L116" s="57"/>
      <c r="M116" s="58"/>
      <c r="N116" s="59"/>
      <c r="O116" s="73"/>
    </row>
    <row r="117" spans="1:15" s="8" customFormat="1" x14ac:dyDescent="0.3">
      <c r="A117" s="52">
        <v>10923</v>
      </c>
      <c r="B117" s="53"/>
      <c r="C117" s="72"/>
      <c r="D117" s="55" t="s">
        <v>74</v>
      </c>
      <c r="E117" s="63"/>
      <c r="F117" s="57"/>
      <c r="G117" s="57"/>
      <c r="H117" s="57"/>
      <c r="I117" s="57"/>
      <c r="J117" s="57"/>
      <c r="K117" s="57"/>
      <c r="L117" s="57"/>
      <c r="M117" s="66"/>
      <c r="N117" s="67"/>
      <c r="O117" s="67"/>
    </row>
    <row r="118" spans="1:15" s="8" customFormat="1" ht="72" x14ac:dyDescent="0.3">
      <c r="A118" s="52">
        <v>10933</v>
      </c>
      <c r="B118" s="53"/>
      <c r="C118" s="72"/>
      <c r="D118" s="75" t="s">
        <v>870</v>
      </c>
      <c r="E118" s="63" t="s">
        <v>36</v>
      </c>
      <c r="F118" s="57"/>
      <c r="G118" s="57"/>
      <c r="H118" s="57"/>
      <c r="I118" s="57"/>
      <c r="J118" s="57"/>
      <c r="K118" s="57"/>
      <c r="L118" s="57">
        <f>SUM(K119:K120)</f>
        <v>212.44900000000001</v>
      </c>
      <c r="M118" s="58">
        <v>212.44900000000001</v>
      </c>
      <c r="N118" s="59"/>
      <c r="O118" s="73">
        <f>+ROUND(M118*N118,2)</f>
        <v>0</v>
      </c>
    </row>
    <row r="119" spans="1:15" s="8" customFormat="1" collapsed="1" x14ac:dyDescent="0.3">
      <c r="A119" s="52">
        <v>10934</v>
      </c>
      <c r="B119" s="53"/>
      <c r="C119" s="72"/>
      <c r="D119" s="76" t="s">
        <v>1371</v>
      </c>
      <c r="E119" s="63"/>
      <c r="F119" s="57">
        <v>1</v>
      </c>
      <c r="G119" s="57">
        <f>212.449-G120</f>
        <v>209.471</v>
      </c>
      <c r="H119" s="57"/>
      <c r="I119" s="57"/>
      <c r="J119" s="57"/>
      <c r="K119" s="57">
        <f>PRODUCT(F119:I119)</f>
        <v>209.471</v>
      </c>
      <c r="L119" s="57"/>
      <c r="M119" s="58"/>
      <c r="N119" s="59"/>
      <c r="O119" s="73"/>
    </row>
    <row r="120" spans="1:15" s="8" customFormat="1" x14ac:dyDescent="0.3">
      <c r="A120" s="52">
        <v>10935</v>
      </c>
      <c r="B120" s="53"/>
      <c r="C120" s="72"/>
      <c r="D120" s="76" t="s">
        <v>1357</v>
      </c>
      <c r="E120" s="63"/>
      <c r="F120" s="57">
        <v>1</v>
      </c>
      <c r="G120" s="57">
        <v>2.9780000000000002</v>
      </c>
      <c r="H120" s="57"/>
      <c r="I120" s="57"/>
      <c r="J120" s="57"/>
      <c r="K120" s="57">
        <f>PRODUCT(F120:I120)</f>
        <v>2.9780000000000002</v>
      </c>
      <c r="L120" s="57"/>
      <c r="M120" s="58"/>
      <c r="N120" s="59"/>
      <c r="O120" s="73"/>
    </row>
    <row r="121" spans="1:15" s="8" customFormat="1" x14ac:dyDescent="0.3">
      <c r="A121" s="52">
        <v>11048</v>
      </c>
      <c r="B121" s="53" t="s">
        <v>21</v>
      </c>
      <c r="C121" s="61" t="s">
        <v>1449</v>
      </c>
      <c r="D121" s="62" t="s">
        <v>1450</v>
      </c>
      <c r="E121" s="63"/>
      <c r="F121" s="86"/>
      <c r="G121" s="64"/>
      <c r="H121" s="64"/>
      <c r="I121" s="64"/>
      <c r="J121" s="64"/>
      <c r="K121" s="65">
        <f>SUM(O121:O242)</f>
        <v>0</v>
      </c>
      <c r="L121" s="64"/>
      <c r="M121" s="66"/>
      <c r="N121" s="67"/>
      <c r="O121" s="67"/>
    </row>
    <row r="122" spans="1:15" s="8" customFormat="1" x14ac:dyDescent="0.3">
      <c r="A122" s="52">
        <v>11049</v>
      </c>
      <c r="B122" s="53" t="s">
        <v>21</v>
      </c>
      <c r="C122" s="54" t="s">
        <v>1451</v>
      </c>
      <c r="D122" s="55" t="s">
        <v>1452</v>
      </c>
      <c r="E122" s="96"/>
      <c r="F122" s="98"/>
      <c r="G122" s="57"/>
      <c r="H122" s="57"/>
      <c r="I122" s="57"/>
      <c r="J122" s="57"/>
      <c r="K122" s="57"/>
      <c r="L122" s="57"/>
      <c r="M122" s="58"/>
      <c r="N122" s="59"/>
      <c r="O122" s="59"/>
    </row>
    <row r="123" spans="1:15" s="8" customFormat="1" x14ac:dyDescent="0.3">
      <c r="A123" s="52">
        <v>11050</v>
      </c>
      <c r="B123" s="53" t="s">
        <v>21</v>
      </c>
      <c r="C123" s="54" t="s">
        <v>1453</v>
      </c>
      <c r="D123" s="55" t="s">
        <v>1070</v>
      </c>
      <c r="E123" s="96"/>
      <c r="F123" s="98"/>
      <c r="G123" s="57"/>
      <c r="H123" s="57"/>
      <c r="I123" s="57"/>
      <c r="J123" s="57"/>
      <c r="K123" s="57"/>
      <c r="L123" s="57"/>
      <c r="M123" s="58"/>
      <c r="N123" s="59"/>
      <c r="O123" s="59"/>
    </row>
    <row r="124" spans="1:15" s="8" customFormat="1" x14ac:dyDescent="0.3">
      <c r="A124" s="52">
        <v>11060</v>
      </c>
      <c r="B124" s="53"/>
      <c r="C124" s="54"/>
      <c r="D124" s="55" t="s">
        <v>55</v>
      </c>
      <c r="E124" s="63"/>
      <c r="F124" s="57"/>
      <c r="G124" s="57"/>
      <c r="H124" s="57"/>
      <c r="I124" s="57"/>
      <c r="J124" s="57"/>
      <c r="K124" s="57"/>
      <c r="L124" s="57"/>
      <c r="M124" s="58"/>
      <c r="N124" s="59"/>
      <c r="O124" s="73"/>
    </row>
    <row r="125" spans="1:15" s="8" customFormat="1" x14ac:dyDescent="0.3">
      <c r="A125" s="52">
        <v>11066</v>
      </c>
      <c r="B125" s="53"/>
      <c r="C125" s="54"/>
      <c r="D125" s="55" t="s">
        <v>74</v>
      </c>
      <c r="E125" s="63"/>
      <c r="F125" s="57"/>
      <c r="G125" s="57"/>
      <c r="H125" s="57"/>
      <c r="I125" s="57"/>
      <c r="J125" s="57"/>
      <c r="K125" s="57"/>
      <c r="L125" s="57"/>
      <c r="M125" s="66"/>
      <c r="N125" s="67"/>
      <c r="O125" s="67"/>
    </row>
    <row r="126" spans="1:15" s="8" customFormat="1" ht="115.2" x14ac:dyDescent="0.3">
      <c r="A126" s="52">
        <v>11071</v>
      </c>
      <c r="B126" s="53"/>
      <c r="C126" s="54"/>
      <c r="D126" s="75" t="s">
        <v>1093</v>
      </c>
      <c r="E126" s="63" t="s">
        <v>36</v>
      </c>
      <c r="F126" s="57"/>
      <c r="G126" s="57"/>
      <c r="H126" s="57"/>
      <c r="I126" s="57"/>
      <c r="J126" s="57"/>
      <c r="K126" s="57">
        <f>SUM(J127:J130)</f>
        <v>20.767499999999998</v>
      </c>
      <c r="L126" s="57">
        <f>K126</f>
        <v>20.767499999999998</v>
      </c>
      <c r="M126" s="58">
        <v>20.768000000000001</v>
      </c>
      <c r="N126" s="59"/>
      <c r="O126" s="73">
        <f>+ROUND(M126*N126,2)</f>
        <v>0</v>
      </c>
    </row>
    <row r="127" spans="1:15" s="8" customFormat="1" x14ac:dyDescent="0.3">
      <c r="A127" s="52">
        <v>11072</v>
      </c>
      <c r="B127" s="53"/>
      <c r="C127" s="54"/>
      <c r="D127" s="76" t="s">
        <v>394</v>
      </c>
      <c r="E127" s="63"/>
      <c r="F127" s="57">
        <v>1</v>
      </c>
      <c r="G127" s="57">
        <v>1.45</v>
      </c>
      <c r="H127" s="57">
        <v>1.45</v>
      </c>
      <c r="I127" s="57"/>
      <c r="J127" s="57">
        <f>PRODUCT(F127:I127)</f>
        <v>2.1025</v>
      </c>
      <c r="K127" s="57"/>
      <c r="L127" s="57"/>
      <c r="M127" s="58"/>
      <c r="N127" s="59"/>
      <c r="O127" s="73"/>
    </row>
    <row r="128" spans="1:15" s="8" customFormat="1" x14ac:dyDescent="0.3">
      <c r="A128" s="52">
        <v>11073</v>
      </c>
      <c r="B128" s="53"/>
      <c r="C128" s="54"/>
      <c r="D128" s="76" t="s">
        <v>394</v>
      </c>
      <c r="E128" s="63"/>
      <c r="F128" s="57">
        <v>1</v>
      </c>
      <c r="G128" s="57">
        <v>1.75</v>
      </c>
      <c r="H128" s="57">
        <v>2.2999999999999998</v>
      </c>
      <c r="I128" s="57"/>
      <c r="J128" s="57">
        <f>PRODUCT(F128:I128)</f>
        <v>4.0249999999999995</v>
      </c>
      <c r="K128" s="57"/>
      <c r="L128" s="57"/>
      <c r="M128" s="58"/>
      <c r="N128" s="59"/>
      <c r="O128" s="73"/>
    </row>
    <row r="129" spans="1:17" s="8" customFormat="1" x14ac:dyDescent="0.3">
      <c r="A129" s="52">
        <v>11074</v>
      </c>
      <c r="B129" s="53"/>
      <c r="C129" s="54"/>
      <c r="D129" s="76" t="s">
        <v>393</v>
      </c>
      <c r="E129" s="56"/>
      <c r="F129" s="57">
        <f>10+10</f>
        <v>20</v>
      </c>
      <c r="G129" s="57">
        <v>1.45</v>
      </c>
      <c r="H129" s="57">
        <v>0.3</v>
      </c>
      <c r="I129" s="57"/>
      <c r="J129" s="57">
        <f>PRODUCT(F129:I129)</f>
        <v>8.6999999999999993</v>
      </c>
      <c r="K129" s="57"/>
      <c r="L129" s="57"/>
      <c r="M129" s="58"/>
      <c r="N129" s="59"/>
      <c r="O129" s="73"/>
    </row>
    <row r="130" spans="1:17" s="8" customFormat="1" x14ac:dyDescent="0.3">
      <c r="A130" s="52">
        <v>11075</v>
      </c>
      <c r="B130" s="53"/>
      <c r="C130" s="54"/>
      <c r="D130" s="76" t="s">
        <v>399</v>
      </c>
      <c r="E130" s="56"/>
      <c r="F130" s="57">
        <v>22</v>
      </c>
      <c r="G130" s="57">
        <v>1.5</v>
      </c>
      <c r="H130" s="57">
        <v>0.18</v>
      </c>
      <c r="I130" s="57"/>
      <c r="J130" s="57">
        <f t="shared" ref="J130" si="9">PRODUCT(F130:I130)</f>
        <v>5.9399999999999995</v>
      </c>
      <c r="K130" s="57"/>
      <c r="L130" s="57"/>
      <c r="M130" s="58"/>
      <c r="N130" s="59"/>
      <c r="O130" s="73"/>
    </row>
    <row r="131" spans="1:17" s="8" customFormat="1" x14ac:dyDescent="0.3">
      <c r="A131" s="52">
        <v>11078</v>
      </c>
      <c r="B131" s="53"/>
      <c r="C131" s="54" t="s">
        <v>1459</v>
      </c>
      <c r="D131" s="55" t="s">
        <v>974</v>
      </c>
      <c r="E131" s="63"/>
      <c r="F131" s="57"/>
      <c r="G131" s="57"/>
      <c r="H131" s="57"/>
      <c r="I131" s="57"/>
      <c r="J131" s="57"/>
      <c r="K131" s="57"/>
      <c r="L131" s="57"/>
      <c r="M131" s="66"/>
      <c r="N131" s="67"/>
      <c r="O131" s="67"/>
    </row>
    <row r="132" spans="1:17" s="8" customFormat="1" x14ac:dyDescent="0.3">
      <c r="A132" s="52">
        <v>11168</v>
      </c>
      <c r="B132" s="53"/>
      <c r="C132" s="54"/>
      <c r="D132" s="55" t="s">
        <v>74</v>
      </c>
      <c r="E132" s="63"/>
      <c r="F132" s="57"/>
      <c r="G132" s="57"/>
      <c r="H132" s="57"/>
      <c r="I132" s="57"/>
      <c r="J132" s="57"/>
      <c r="K132" s="57"/>
      <c r="L132" s="57"/>
      <c r="M132" s="66"/>
      <c r="N132" s="67"/>
      <c r="O132" s="67"/>
    </row>
    <row r="133" spans="1:17" s="8" customFormat="1" ht="72" x14ac:dyDescent="0.3">
      <c r="A133" s="52">
        <v>11178</v>
      </c>
      <c r="B133" s="53"/>
      <c r="C133" s="54"/>
      <c r="D133" s="75" t="s">
        <v>870</v>
      </c>
      <c r="E133" s="63" t="s">
        <v>36</v>
      </c>
      <c r="F133" s="57"/>
      <c r="G133" s="57"/>
      <c r="H133" s="57"/>
      <c r="I133" s="57"/>
      <c r="J133" s="57"/>
      <c r="K133" s="57"/>
      <c r="L133" s="57">
        <f>SUM(K134:K135)</f>
        <v>212.44900000000001</v>
      </c>
      <c r="M133" s="58">
        <v>212.44900000000001</v>
      </c>
      <c r="N133" s="59"/>
      <c r="O133" s="73">
        <f>+ROUND(M133*N133,2)</f>
        <v>0</v>
      </c>
    </row>
    <row r="134" spans="1:17" s="8" customFormat="1" x14ac:dyDescent="0.3">
      <c r="A134" s="52">
        <v>11179</v>
      </c>
      <c r="B134" s="53"/>
      <c r="C134" s="72"/>
      <c r="D134" s="76" t="s">
        <v>1483</v>
      </c>
      <c r="E134" s="63"/>
      <c r="F134" s="57">
        <v>1</v>
      </c>
      <c r="G134" s="57">
        <f>212.449-G135</f>
        <v>209.471</v>
      </c>
      <c r="H134" s="57"/>
      <c r="I134" s="57"/>
      <c r="J134" s="57"/>
      <c r="K134" s="57">
        <f>PRODUCT(F134:I134)</f>
        <v>209.471</v>
      </c>
      <c r="L134" s="57"/>
      <c r="M134" s="58"/>
      <c r="N134" s="59"/>
      <c r="O134" s="73"/>
    </row>
    <row r="135" spans="1:17" s="8" customFormat="1" x14ac:dyDescent="0.3">
      <c r="A135" s="52">
        <v>11180</v>
      </c>
      <c r="B135" s="53"/>
      <c r="C135" s="72"/>
      <c r="D135" s="76" t="s">
        <v>1469</v>
      </c>
      <c r="E135" s="63"/>
      <c r="F135" s="57">
        <v>1</v>
      </c>
      <c r="G135" s="57">
        <v>2.9780000000000002</v>
      </c>
      <c r="H135" s="57"/>
      <c r="I135" s="57"/>
      <c r="J135" s="57"/>
      <c r="K135" s="57">
        <f>PRODUCT(F135:I135)</f>
        <v>2.9780000000000002</v>
      </c>
      <c r="L135" s="57"/>
      <c r="M135" s="58"/>
      <c r="N135" s="59"/>
      <c r="O135" s="73"/>
    </row>
    <row r="136" spans="1:17" s="8" customFormat="1" x14ac:dyDescent="0.3">
      <c r="A136" s="52">
        <v>11291</v>
      </c>
      <c r="B136" s="53" t="s">
        <v>21</v>
      </c>
      <c r="C136" s="61" t="s">
        <v>1532</v>
      </c>
      <c r="D136" s="62" t="s">
        <v>1533</v>
      </c>
      <c r="E136" s="63"/>
      <c r="F136" s="86"/>
      <c r="G136" s="64"/>
      <c r="H136" s="64"/>
      <c r="I136" s="64"/>
      <c r="J136" s="64"/>
      <c r="K136" s="65">
        <f>SUM(O136:O242)</f>
        <v>0</v>
      </c>
      <c r="L136" s="64"/>
      <c r="M136" s="66"/>
      <c r="N136" s="67"/>
      <c r="O136" s="67"/>
      <c r="Q136" s="111"/>
    </row>
    <row r="137" spans="1:17" s="8" customFormat="1" x14ac:dyDescent="0.3">
      <c r="A137" s="52">
        <v>11292</v>
      </c>
      <c r="B137" s="53" t="s">
        <v>21</v>
      </c>
      <c r="C137" s="54" t="s">
        <v>1534</v>
      </c>
      <c r="D137" s="55" t="s">
        <v>1535</v>
      </c>
      <c r="E137" s="96"/>
      <c r="F137" s="98"/>
      <c r="G137" s="57"/>
      <c r="H137" s="57"/>
      <c r="I137" s="57"/>
      <c r="J137" s="57"/>
      <c r="K137" s="57"/>
      <c r="L137" s="57"/>
      <c r="M137" s="58"/>
      <c r="N137" s="59"/>
      <c r="O137" s="59"/>
    </row>
    <row r="138" spans="1:17" s="8" customFormat="1" x14ac:dyDescent="0.3">
      <c r="A138" s="52">
        <v>11293</v>
      </c>
      <c r="B138" s="53" t="s">
        <v>21</v>
      </c>
      <c r="C138" s="54" t="s">
        <v>1536</v>
      </c>
      <c r="D138" s="55" t="s">
        <v>1070</v>
      </c>
      <c r="E138" s="96"/>
      <c r="F138" s="98"/>
      <c r="G138" s="57"/>
      <c r="H138" s="57"/>
      <c r="I138" s="57"/>
      <c r="J138" s="57"/>
      <c r="K138" s="57"/>
      <c r="L138" s="57"/>
      <c r="M138" s="58"/>
      <c r="N138" s="59"/>
      <c r="O138" s="59"/>
    </row>
    <row r="139" spans="1:17" s="8" customFormat="1" x14ac:dyDescent="0.3">
      <c r="A139" s="52">
        <v>11303</v>
      </c>
      <c r="B139" s="53"/>
      <c r="C139" s="54" t="s">
        <v>1539</v>
      </c>
      <c r="D139" s="55" t="s">
        <v>55</v>
      </c>
      <c r="E139" s="63"/>
      <c r="F139" s="57"/>
      <c r="G139" s="57"/>
      <c r="H139" s="57"/>
      <c r="I139" s="57"/>
      <c r="J139" s="57"/>
      <c r="K139" s="57"/>
      <c r="L139" s="57"/>
      <c r="M139" s="58"/>
      <c r="N139" s="59"/>
      <c r="O139" s="73"/>
    </row>
    <row r="140" spans="1:17" s="8" customFormat="1" x14ac:dyDescent="0.3">
      <c r="A140" s="52">
        <v>11309</v>
      </c>
      <c r="B140" s="53"/>
      <c r="C140" s="72"/>
      <c r="D140" s="55" t="s">
        <v>74</v>
      </c>
      <c r="E140" s="63"/>
      <c r="F140" s="57"/>
      <c r="G140" s="57"/>
      <c r="H140" s="57"/>
      <c r="I140" s="57"/>
      <c r="J140" s="57"/>
      <c r="K140" s="57"/>
      <c r="L140" s="57"/>
      <c r="M140" s="66"/>
      <c r="N140" s="67"/>
      <c r="O140" s="67"/>
    </row>
    <row r="141" spans="1:17" s="8" customFormat="1" ht="158.4" x14ac:dyDescent="0.3">
      <c r="A141" s="52">
        <v>11310</v>
      </c>
      <c r="B141" s="53"/>
      <c r="C141" s="72"/>
      <c r="D141" s="75" t="s">
        <v>76</v>
      </c>
      <c r="E141" s="63" t="s">
        <v>36</v>
      </c>
      <c r="F141" s="57"/>
      <c r="G141" s="57"/>
      <c r="H141" s="57"/>
      <c r="I141" s="57"/>
      <c r="J141" s="57"/>
      <c r="K141" s="57">
        <f>SUM(J142:J144)</f>
        <v>14.827499999999999</v>
      </c>
      <c r="L141" s="57">
        <f>K141</f>
        <v>14.827499999999999</v>
      </c>
      <c r="M141" s="58">
        <v>14.827999999999999</v>
      </c>
      <c r="N141" s="59"/>
      <c r="O141" s="73">
        <f>+ROUND(M141*N141,2)</f>
        <v>0</v>
      </c>
    </row>
    <row r="142" spans="1:17" s="8" customFormat="1" x14ac:dyDescent="0.3">
      <c r="A142" s="52">
        <v>11311</v>
      </c>
      <c r="B142" s="53"/>
      <c r="C142" s="72"/>
      <c r="D142" s="76" t="s">
        <v>394</v>
      </c>
      <c r="E142" s="63"/>
      <c r="F142" s="57">
        <v>1</v>
      </c>
      <c r="G142" s="57">
        <v>1.45</v>
      </c>
      <c r="H142" s="57">
        <v>1.45</v>
      </c>
      <c r="I142" s="57"/>
      <c r="J142" s="57">
        <f>PRODUCT(F142:I142)</f>
        <v>2.1025</v>
      </c>
      <c r="K142" s="57"/>
      <c r="L142" s="57"/>
      <c r="M142" s="58"/>
      <c r="N142" s="59"/>
      <c r="O142" s="73"/>
    </row>
    <row r="143" spans="1:17" s="8" customFormat="1" x14ac:dyDescent="0.3">
      <c r="A143" s="52">
        <v>11312</v>
      </c>
      <c r="B143" s="53"/>
      <c r="C143" s="72"/>
      <c r="D143" s="76" t="s">
        <v>394</v>
      </c>
      <c r="E143" s="63"/>
      <c r="F143" s="57">
        <v>1</v>
      </c>
      <c r="G143" s="57">
        <v>1.75</v>
      </c>
      <c r="H143" s="57">
        <v>2.2999999999999998</v>
      </c>
      <c r="I143" s="57"/>
      <c r="J143" s="57">
        <f>PRODUCT(F143:I143)</f>
        <v>4.0249999999999995</v>
      </c>
      <c r="K143" s="57"/>
      <c r="L143" s="57"/>
      <c r="M143" s="58"/>
      <c r="N143" s="59"/>
      <c r="O143" s="73"/>
    </row>
    <row r="144" spans="1:17" s="8" customFormat="1" x14ac:dyDescent="0.3">
      <c r="A144" s="52">
        <v>11313</v>
      </c>
      <c r="B144" s="53"/>
      <c r="C144" s="72"/>
      <c r="D144" s="76" t="s">
        <v>1091</v>
      </c>
      <c r="E144" s="56"/>
      <c r="F144" s="57">
        <f>10+10</f>
        <v>20</v>
      </c>
      <c r="G144" s="57">
        <v>1.45</v>
      </c>
      <c r="H144" s="57">
        <v>0.3</v>
      </c>
      <c r="I144" s="57"/>
      <c r="J144" s="57">
        <f>PRODUCT(F144:I144)</f>
        <v>8.6999999999999993</v>
      </c>
      <c r="K144" s="57"/>
      <c r="L144" s="57"/>
      <c r="M144" s="58"/>
      <c r="N144" s="59"/>
      <c r="O144" s="73"/>
    </row>
    <row r="145" spans="1:15" s="8" customFormat="1" ht="115.2" x14ac:dyDescent="0.3">
      <c r="A145" s="52">
        <v>11314</v>
      </c>
      <c r="B145" s="53"/>
      <c r="C145" s="72"/>
      <c r="D145" s="75" t="s">
        <v>1093</v>
      </c>
      <c r="E145" s="63" t="s">
        <v>36</v>
      </c>
      <c r="F145" s="57"/>
      <c r="G145" s="57"/>
      <c r="H145" s="57"/>
      <c r="I145" s="57"/>
      <c r="J145" s="57"/>
      <c r="K145" s="57">
        <f>SUM(J146:J149)</f>
        <v>20.767499999999998</v>
      </c>
      <c r="L145" s="57">
        <f>K145</f>
        <v>20.767499999999998</v>
      </c>
      <c r="M145" s="58">
        <v>20.768000000000001</v>
      </c>
      <c r="N145" s="59"/>
      <c r="O145" s="73">
        <f>+ROUND(M145*N145,2)</f>
        <v>0</v>
      </c>
    </row>
    <row r="146" spans="1:15" s="8" customFormat="1" x14ac:dyDescent="0.3">
      <c r="A146" s="52">
        <v>11315</v>
      </c>
      <c r="B146" s="53"/>
      <c r="C146" s="72"/>
      <c r="D146" s="76" t="s">
        <v>394</v>
      </c>
      <c r="E146" s="63"/>
      <c r="F146" s="57">
        <v>1</v>
      </c>
      <c r="G146" s="57">
        <v>1.45</v>
      </c>
      <c r="H146" s="57">
        <v>1.45</v>
      </c>
      <c r="I146" s="57"/>
      <c r="J146" s="57">
        <f>PRODUCT(F146:I146)</f>
        <v>2.1025</v>
      </c>
      <c r="K146" s="57"/>
      <c r="L146" s="57"/>
      <c r="M146" s="58"/>
      <c r="N146" s="59"/>
      <c r="O146" s="73"/>
    </row>
    <row r="147" spans="1:15" s="8" customFormat="1" x14ac:dyDescent="0.3">
      <c r="A147" s="52">
        <v>11316</v>
      </c>
      <c r="B147" s="53"/>
      <c r="C147" s="72"/>
      <c r="D147" s="76" t="s">
        <v>394</v>
      </c>
      <c r="E147" s="63"/>
      <c r="F147" s="57">
        <v>1</v>
      </c>
      <c r="G147" s="57">
        <v>1.75</v>
      </c>
      <c r="H147" s="57">
        <v>2.2999999999999998</v>
      </c>
      <c r="I147" s="57"/>
      <c r="J147" s="57">
        <f>PRODUCT(F147:I147)</f>
        <v>4.0249999999999995</v>
      </c>
      <c r="K147" s="57"/>
      <c r="L147" s="57"/>
      <c r="M147" s="58"/>
      <c r="N147" s="59"/>
      <c r="O147" s="73"/>
    </row>
    <row r="148" spans="1:15" s="8" customFormat="1" x14ac:dyDescent="0.3">
      <c r="A148" s="52">
        <v>11317</v>
      </c>
      <c r="B148" s="53"/>
      <c r="C148" s="72"/>
      <c r="D148" s="76" t="s">
        <v>393</v>
      </c>
      <c r="E148" s="56"/>
      <c r="F148" s="57">
        <f>10+10</f>
        <v>20</v>
      </c>
      <c r="G148" s="57">
        <v>1.45</v>
      </c>
      <c r="H148" s="57">
        <v>0.3</v>
      </c>
      <c r="I148" s="57"/>
      <c r="J148" s="57">
        <f>PRODUCT(F148:I148)</f>
        <v>8.6999999999999993</v>
      </c>
      <c r="K148" s="57"/>
      <c r="L148" s="57"/>
      <c r="M148" s="58"/>
      <c r="N148" s="59"/>
      <c r="O148" s="73"/>
    </row>
    <row r="149" spans="1:15" s="8" customFormat="1" x14ac:dyDescent="0.3">
      <c r="A149" s="52">
        <v>11318</v>
      </c>
      <c r="B149" s="53"/>
      <c r="C149" s="72"/>
      <c r="D149" s="76" t="s">
        <v>399</v>
      </c>
      <c r="E149" s="56"/>
      <c r="F149" s="57">
        <v>22</v>
      </c>
      <c r="G149" s="57">
        <v>1.5</v>
      </c>
      <c r="H149" s="57">
        <v>0.18</v>
      </c>
      <c r="I149" s="57"/>
      <c r="J149" s="57">
        <f t="shared" ref="J149" si="10">PRODUCT(F149:I149)</f>
        <v>5.9399999999999995</v>
      </c>
      <c r="K149" s="57"/>
      <c r="L149" s="57"/>
      <c r="M149" s="58"/>
      <c r="N149" s="59"/>
      <c r="O149" s="73"/>
    </row>
    <row r="150" spans="1:15" s="8" customFormat="1" x14ac:dyDescent="0.3">
      <c r="A150" s="52">
        <v>11321</v>
      </c>
      <c r="B150" s="53" t="s">
        <v>21</v>
      </c>
      <c r="C150" s="54" t="s">
        <v>1544</v>
      </c>
      <c r="D150" s="55" t="s">
        <v>974</v>
      </c>
      <c r="E150" s="96"/>
      <c r="F150" s="98"/>
      <c r="G150" s="57"/>
      <c r="H150" s="57"/>
      <c r="I150" s="57"/>
      <c r="J150" s="57"/>
      <c r="K150" s="57"/>
      <c r="L150" s="57"/>
      <c r="M150" s="58"/>
      <c r="N150" s="59"/>
      <c r="O150" s="59"/>
    </row>
    <row r="151" spans="1:15" s="8" customFormat="1" x14ac:dyDescent="0.3">
      <c r="A151" s="52">
        <v>11346</v>
      </c>
      <c r="B151" s="53" t="s">
        <v>21</v>
      </c>
      <c r="C151" s="54" t="s">
        <v>1552</v>
      </c>
      <c r="D151" s="55" t="s">
        <v>55</v>
      </c>
      <c r="E151" s="63"/>
      <c r="F151" s="57"/>
      <c r="G151" s="57"/>
      <c r="H151" s="57"/>
      <c r="I151" s="57"/>
      <c r="J151" s="57"/>
      <c r="K151" s="57"/>
      <c r="L151" s="57"/>
      <c r="M151" s="66"/>
      <c r="N151" s="67"/>
      <c r="O151" s="67"/>
    </row>
    <row r="152" spans="1:15" s="8" customFormat="1" x14ac:dyDescent="0.3">
      <c r="A152" s="52">
        <v>11411</v>
      </c>
      <c r="B152" s="53"/>
      <c r="C152" s="54"/>
      <c r="D152" s="55" t="s">
        <v>74</v>
      </c>
      <c r="E152" s="63"/>
      <c r="F152" s="57"/>
      <c r="G152" s="57"/>
      <c r="H152" s="57"/>
      <c r="I152" s="57"/>
      <c r="J152" s="57"/>
      <c r="K152" s="57"/>
      <c r="L152" s="57"/>
      <c r="M152" s="66"/>
      <c r="N152" s="67"/>
      <c r="O152" s="67"/>
    </row>
    <row r="153" spans="1:15" s="8" customFormat="1" ht="72" x14ac:dyDescent="0.3">
      <c r="A153" s="52">
        <v>11421</v>
      </c>
      <c r="B153" s="53"/>
      <c r="C153" s="54"/>
      <c r="D153" s="75" t="s">
        <v>870</v>
      </c>
      <c r="E153" s="63" t="s">
        <v>36</v>
      </c>
      <c r="F153" s="57"/>
      <c r="G153" s="57"/>
      <c r="H153" s="57"/>
      <c r="I153" s="57"/>
      <c r="J153" s="57"/>
      <c r="K153" s="57"/>
      <c r="L153" s="57">
        <f>SUM(K154:K155)</f>
        <v>212.44900000000001</v>
      </c>
      <c r="M153" s="58">
        <v>212.44900000000001</v>
      </c>
      <c r="N153" s="59"/>
      <c r="O153" s="73">
        <f>+ROUND(M153*N153,2)</f>
        <v>0</v>
      </c>
    </row>
    <row r="154" spans="1:15" s="8" customFormat="1" x14ac:dyDescent="0.3">
      <c r="A154" s="52">
        <v>11422</v>
      </c>
      <c r="B154" s="53"/>
      <c r="C154" s="54"/>
      <c r="D154" s="76" t="s">
        <v>1568</v>
      </c>
      <c r="E154" s="63"/>
      <c r="F154" s="57">
        <v>1</v>
      </c>
      <c r="G154" s="57">
        <f>212.449-G155</f>
        <v>209.471</v>
      </c>
      <c r="H154" s="57"/>
      <c r="I154" s="57"/>
      <c r="J154" s="57"/>
      <c r="K154" s="57">
        <f>PRODUCT(F154:I154)</f>
        <v>209.471</v>
      </c>
      <c r="L154" s="57"/>
      <c r="M154" s="58"/>
      <c r="N154" s="59"/>
      <c r="O154" s="73"/>
    </row>
    <row r="155" spans="1:15" s="8" customFormat="1" x14ac:dyDescent="0.3">
      <c r="A155" s="52">
        <v>11423</v>
      </c>
      <c r="B155" s="53"/>
      <c r="C155" s="54"/>
      <c r="D155" s="76" t="s">
        <v>1554</v>
      </c>
      <c r="E155" s="63"/>
      <c r="F155" s="57">
        <v>1</v>
      </c>
      <c r="G155" s="57">
        <v>2.9780000000000002</v>
      </c>
      <c r="H155" s="57"/>
      <c r="I155" s="57"/>
      <c r="J155" s="57"/>
      <c r="K155" s="57">
        <f>PRODUCT(F155:I155)</f>
        <v>2.9780000000000002</v>
      </c>
      <c r="L155" s="57"/>
      <c r="M155" s="58"/>
      <c r="N155" s="59"/>
      <c r="O155" s="73"/>
    </row>
    <row r="156" spans="1:15" s="8" customFormat="1" x14ac:dyDescent="0.3">
      <c r="A156" s="52">
        <v>11545</v>
      </c>
      <c r="B156" s="53" t="s">
        <v>21</v>
      </c>
      <c r="C156" s="61" t="s">
        <v>1622</v>
      </c>
      <c r="D156" s="62" t="s">
        <v>1623</v>
      </c>
      <c r="E156" s="63"/>
      <c r="F156" s="86"/>
      <c r="G156" s="64"/>
      <c r="H156" s="64"/>
      <c r="I156" s="64"/>
      <c r="J156" s="64"/>
      <c r="K156" s="65">
        <f>SUM(O156:O341)</f>
        <v>0</v>
      </c>
      <c r="L156" s="64"/>
      <c r="M156" s="66"/>
      <c r="N156" s="67"/>
      <c r="O156" s="67"/>
    </row>
    <row r="157" spans="1:15" s="8" customFormat="1" x14ac:dyDescent="0.3">
      <c r="A157" s="52">
        <v>11546</v>
      </c>
      <c r="B157" s="53" t="s">
        <v>21</v>
      </c>
      <c r="C157" s="54" t="s">
        <v>1624</v>
      </c>
      <c r="D157" s="55" t="s">
        <v>1625</v>
      </c>
      <c r="E157" s="96"/>
      <c r="F157" s="98"/>
      <c r="G157" s="57"/>
      <c r="H157" s="57"/>
      <c r="I157" s="57"/>
      <c r="J157" s="57"/>
      <c r="K157" s="57"/>
      <c r="L157" s="57"/>
      <c r="M157" s="58"/>
      <c r="N157" s="59"/>
      <c r="O157" s="59"/>
    </row>
    <row r="158" spans="1:15" s="8" customFormat="1" x14ac:dyDescent="0.3">
      <c r="A158" s="52">
        <v>11547</v>
      </c>
      <c r="B158" s="53" t="s">
        <v>21</v>
      </c>
      <c r="C158" s="54" t="s">
        <v>1626</v>
      </c>
      <c r="D158" s="55" t="s">
        <v>1070</v>
      </c>
      <c r="E158" s="96"/>
      <c r="F158" s="98"/>
      <c r="G158" s="57"/>
      <c r="H158" s="57"/>
      <c r="I158" s="57"/>
      <c r="J158" s="57"/>
      <c r="K158" s="57"/>
      <c r="L158" s="57"/>
      <c r="M158" s="58"/>
      <c r="N158" s="59"/>
      <c r="O158" s="59"/>
    </row>
    <row r="159" spans="1:15" s="8" customFormat="1" x14ac:dyDescent="0.3">
      <c r="A159" s="52">
        <v>11557</v>
      </c>
      <c r="B159" s="53" t="s">
        <v>21</v>
      </c>
      <c r="C159" s="54" t="s">
        <v>1629</v>
      </c>
      <c r="D159" s="55" t="s">
        <v>55</v>
      </c>
      <c r="E159" s="63"/>
      <c r="F159" s="57"/>
      <c r="G159" s="57"/>
      <c r="H159" s="57"/>
      <c r="I159" s="57"/>
      <c r="J159" s="57"/>
      <c r="K159" s="57"/>
      <c r="L159" s="57"/>
      <c r="M159" s="66"/>
      <c r="N159" s="67"/>
      <c r="O159" s="67"/>
    </row>
    <row r="160" spans="1:15" s="8" customFormat="1" x14ac:dyDescent="0.3">
      <c r="A160" s="52">
        <v>11563</v>
      </c>
      <c r="B160" s="53"/>
      <c r="C160" s="54"/>
      <c r="D160" s="55" t="s">
        <v>74</v>
      </c>
      <c r="E160" s="63"/>
      <c r="F160" s="57"/>
      <c r="G160" s="57"/>
      <c r="H160" s="57"/>
      <c r="I160" s="57"/>
      <c r="J160" s="57"/>
      <c r="K160" s="57"/>
      <c r="L160" s="57"/>
      <c r="M160" s="66"/>
      <c r="N160" s="67"/>
      <c r="O160" s="67"/>
    </row>
    <row r="161" spans="1:15" s="8" customFormat="1" ht="115.2" x14ac:dyDescent="0.3">
      <c r="A161" s="52">
        <v>11568</v>
      </c>
      <c r="B161" s="53"/>
      <c r="C161" s="54"/>
      <c r="D161" s="75" t="s">
        <v>1093</v>
      </c>
      <c r="E161" s="63" t="s">
        <v>36</v>
      </c>
      <c r="F161" s="57"/>
      <c r="G161" s="57"/>
      <c r="H161" s="57"/>
      <c r="I161" s="57"/>
      <c r="J161" s="57"/>
      <c r="K161" s="57">
        <f>SUM(J162:J165)</f>
        <v>20.767499999999998</v>
      </c>
      <c r="L161" s="57">
        <f>K161</f>
        <v>20.767499999999998</v>
      </c>
      <c r="M161" s="58">
        <v>20.768000000000001</v>
      </c>
      <c r="N161" s="59"/>
      <c r="O161" s="73">
        <f>+ROUND(M161*N161,2)</f>
        <v>0</v>
      </c>
    </row>
    <row r="162" spans="1:15" s="8" customFormat="1" x14ac:dyDescent="0.3">
      <c r="A162" s="52">
        <v>11569</v>
      </c>
      <c r="B162" s="53"/>
      <c r="C162" s="54"/>
      <c r="D162" s="76" t="s">
        <v>394</v>
      </c>
      <c r="E162" s="63"/>
      <c r="F162" s="57">
        <v>1</v>
      </c>
      <c r="G162" s="57">
        <v>1.45</v>
      </c>
      <c r="H162" s="57">
        <v>1.45</v>
      </c>
      <c r="I162" s="57"/>
      <c r="J162" s="57">
        <f>PRODUCT(F162:I162)</f>
        <v>2.1025</v>
      </c>
      <c r="K162" s="57"/>
      <c r="L162" s="57"/>
      <c r="M162" s="58"/>
      <c r="N162" s="59"/>
      <c r="O162" s="73"/>
    </row>
    <row r="163" spans="1:15" s="8" customFormat="1" x14ac:dyDescent="0.3">
      <c r="A163" s="52">
        <v>11570</v>
      </c>
      <c r="B163" s="53"/>
      <c r="C163" s="54"/>
      <c r="D163" s="76" t="s">
        <v>394</v>
      </c>
      <c r="E163" s="63"/>
      <c r="F163" s="57">
        <v>1</v>
      </c>
      <c r="G163" s="57">
        <v>1.75</v>
      </c>
      <c r="H163" s="57">
        <v>2.2999999999999998</v>
      </c>
      <c r="I163" s="57"/>
      <c r="J163" s="57">
        <f>PRODUCT(F163:I163)</f>
        <v>4.0249999999999995</v>
      </c>
      <c r="K163" s="57"/>
      <c r="L163" s="57"/>
      <c r="M163" s="58"/>
      <c r="N163" s="59"/>
      <c r="O163" s="73"/>
    </row>
    <row r="164" spans="1:15" s="8" customFormat="1" x14ac:dyDescent="0.3">
      <c r="A164" s="52">
        <v>11571</v>
      </c>
      <c r="B164" s="53"/>
      <c r="C164" s="54"/>
      <c r="D164" s="76" t="s">
        <v>393</v>
      </c>
      <c r="E164" s="56"/>
      <c r="F164" s="57">
        <f>10+10</f>
        <v>20</v>
      </c>
      <c r="G164" s="57">
        <v>1.45</v>
      </c>
      <c r="H164" s="57">
        <v>0.3</v>
      </c>
      <c r="I164" s="57"/>
      <c r="J164" s="57">
        <f>PRODUCT(F164:I164)</f>
        <v>8.6999999999999993</v>
      </c>
      <c r="K164" s="57"/>
      <c r="L164" s="57"/>
      <c r="M164" s="58"/>
      <c r="N164" s="59"/>
      <c r="O164" s="73"/>
    </row>
    <row r="165" spans="1:15" s="8" customFormat="1" x14ac:dyDescent="0.3">
      <c r="A165" s="52">
        <v>11572</v>
      </c>
      <c r="B165" s="53"/>
      <c r="C165" s="54"/>
      <c r="D165" s="76" t="s">
        <v>399</v>
      </c>
      <c r="E165" s="56"/>
      <c r="F165" s="57">
        <v>22</v>
      </c>
      <c r="G165" s="57">
        <v>1.5</v>
      </c>
      <c r="H165" s="57">
        <v>0.18</v>
      </c>
      <c r="I165" s="57"/>
      <c r="J165" s="57">
        <f t="shared" ref="J165" si="11">PRODUCT(F165:I165)</f>
        <v>5.9399999999999995</v>
      </c>
      <c r="K165" s="57"/>
      <c r="L165" s="57"/>
      <c r="M165" s="58"/>
      <c r="N165" s="59"/>
      <c r="O165" s="73"/>
    </row>
    <row r="166" spans="1:15" s="8" customFormat="1" x14ac:dyDescent="0.3">
      <c r="A166" s="52">
        <v>11575</v>
      </c>
      <c r="B166" s="53" t="s">
        <v>21</v>
      </c>
      <c r="C166" s="54" t="s">
        <v>1634</v>
      </c>
      <c r="D166" s="55" t="s">
        <v>974</v>
      </c>
      <c r="E166" s="96"/>
      <c r="F166" s="98"/>
      <c r="G166" s="57"/>
      <c r="H166" s="57"/>
      <c r="I166" s="57"/>
      <c r="J166" s="57"/>
      <c r="K166" s="57"/>
      <c r="L166" s="57"/>
      <c r="M166" s="58"/>
      <c r="N166" s="59"/>
      <c r="O166" s="59"/>
    </row>
    <row r="167" spans="1:15" s="8" customFormat="1" x14ac:dyDescent="0.3">
      <c r="A167" s="52">
        <v>11600</v>
      </c>
      <c r="B167" s="53" t="s">
        <v>21</v>
      </c>
      <c r="C167" s="54" t="s">
        <v>1641</v>
      </c>
      <c r="D167" s="55" t="s">
        <v>55</v>
      </c>
      <c r="E167" s="63"/>
      <c r="F167" s="57"/>
      <c r="G167" s="57"/>
      <c r="H167" s="57"/>
      <c r="I167" s="57"/>
      <c r="J167" s="57"/>
      <c r="K167" s="57"/>
      <c r="L167" s="57"/>
      <c r="M167" s="66"/>
      <c r="N167" s="67"/>
      <c r="O167" s="67"/>
    </row>
    <row r="168" spans="1:15" s="8" customFormat="1" x14ac:dyDescent="0.3">
      <c r="A168" s="52">
        <v>11665</v>
      </c>
      <c r="B168" s="53"/>
      <c r="C168" s="54"/>
      <c r="D168" s="55" t="s">
        <v>74</v>
      </c>
      <c r="E168" s="63"/>
      <c r="F168" s="57"/>
      <c r="G168" s="57"/>
      <c r="H168" s="57"/>
      <c r="I168" s="57"/>
      <c r="J168" s="57"/>
      <c r="K168" s="57"/>
      <c r="L168" s="57"/>
      <c r="M168" s="66"/>
      <c r="N168" s="67"/>
      <c r="O168" s="67"/>
    </row>
    <row r="169" spans="1:15" s="8" customFormat="1" ht="72" x14ac:dyDescent="0.3">
      <c r="A169" s="52">
        <v>11675</v>
      </c>
      <c r="B169" s="53"/>
      <c r="C169" s="54"/>
      <c r="D169" s="75" t="s">
        <v>870</v>
      </c>
      <c r="E169" s="63" t="s">
        <v>36</v>
      </c>
      <c r="F169" s="57"/>
      <c r="G169" s="57"/>
      <c r="H169" s="57"/>
      <c r="I169" s="57"/>
      <c r="J169" s="57"/>
      <c r="K169" s="57"/>
      <c r="L169" s="57">
        <f>SUM(K170:K171)</f>
        <v>212.44900000000001</v>
      </c>
      <c r="M169" s="58">
        <v>212.44900000000001</v>
      </c>
      <c r="N169" s="59"/>
      <c r="O169" s="73">
        <f>+ROUND(M169*N169,2)</f>
        <v>0</v>
      </c>
    </row>
    <row r="170" spans="1:15" s="8" customFormat="1" x14ac:dyDescent="0.3">
      <c r="A170" s="52">
        <v>11676</v>
      </c>
      <c r="B170" s="53"/>
      <c r="C170" s="54"/>
      <c r="D170" s="76" t="s">
        <v>1657</v>
      </c>
      <c r="E170" s="63"/>
      <c r="F170" s="57">
        <v>1</v>
      </c>
      <c r="G170" s="57">
        <f>212.449-G171</f>
        <v>209.471</v>
      </c>
      <c r="H170" s="57"/>
      <c r="I170" s="57"/>
      <c r="J170" s="57"/>
      <c r="K170" s="57">
        <f>PRODUCT(F170:I170)</f>
        <v>209.471</v>
      </c>
      <c r="L170" s="57"/>
      <c r="M170" s="58"/>
      <c r="N170" s="59"/>
      <c r="O170" s="73"/>
    </row>
    <row r="171" spans="1:15" s="8" customFormat="1" x14ac:dyDescent="0.3">
      <c r="A171" s="52">
        <v>11677</v>
      </c>
      <c r="B171" s="53"/>
      <c r="C171" s="54"/>
      <c r="D171" s="76" t="s">
        <v>1643</v>
      </c>
      <c r="E171" s="63"/>
      <c r="F171" s="57">
        <v>1</v>
      </c>
      <c r="G171" s="57">
        <v>2.9780000000000002</v>
      </c>
      <c r="H171" s="57"/>
      <c r="I171" s="57"/>
      <c r="J171" s="57"/>
      <c r="K171" s="57">
        <f>PRODUCT(F171:I171)</f>
        <v>2.9780000000000002</v>
      </c>
      <c r="L171" s="57"/>
      <c r="M171" s="58"/>
      <c r="N171" s="59"/>
      <c r="O171" s="73"/>
    </row>
    <row r="172" spans="1:15" s="8" customFormat="1" x14ac:dyDescent="0.3">
      <c r="A172" s="52">
        <v>11799</v>
      </c>
      <c r="B172" s="53" t="s">
        <v>21</v>
      </c>
      <c r="C172" s="61" t="s">
        <v>1714</v>
      </c>
      <c r="D172" s="62" t="s">
        <v>1715</v>
      </c>
      <c r="E172" s="63"/>
      <c r="F172" s="86"/>
      <c r="G172" s="64"/>
      <c r="H172" s="64"/>
      <c r="I172" s="64"/>
      <c r="J172" s="64"/>
      <c r="K172" s="65">
        <f>SUM(O172:O603)</f>
        <v>0</v>
      </c>
      <c r="L172" s="64"/>
      <c r="M172" s="66"/>
      <c r="N172" s="67"/>
      <c r="O172" s="67"/>
    </row>
    <row r="173" spans="1:15" s="8" customFormat="1" x14ac:dyDescent="0.3">
      <c r="A173" s="52">
        <v>11800</v>
      </c>
      <c r="B173" s="53" t="s">
        <v>21</v>
      </c>
      <c r="C173" s="54" t="s">
        <v>1716</v>
      </c>
      <c r="D173" s="99" t="s">
        <v>1717</v>
      </c>
      <c r="E173" s="96"/>
      <c r="F173" s="98"/>
      <c r="G173" s="57"/>
      <c r="H173" s="57"/>
      <c r="I173" s="57"/>
      <c r="J173" s="57"/>
      <c r="K173" s="57"/>
      <c r="L173" s="57"/>
      <c r="M173" s="58"/>
      <c r="N173" s="59"/>
      <c r="O173" s="59"/>
    </row>
    <row r="174" spans="1:15" s="8" customFormat="1" x14ac:dyDescent="0.3">
      <c r="A174" s="52">
        <v>11801</v>
      </c>
      <c r="B174" s="53" t="s">
        <v>21</v>
      </c>
      <c r="C174" s="54" t="s">
        <v>1718</v>
      </c>
      <c r="D174" s="55" t="s">
        <v>430</v>
      </c>
      <c r="E174" s="96"/>
      <c r="F174" s="98"/>
      <c r="G174" s="57"/>
      <c r="H174" s="57"/>
      <c r="I174" s="57"/>
      <c r="J174" s="57"/>
      <c r="K174" s="57"/>
      <c r="L174" s="57"/>
      <c r="M174" s="58"/>
      <c r="N174" s="59"/>
      <c r="O174" s="59"/>
    </row>
    <row r="175" spans="1:15" s="8" customFormat="1" x14ac:dyDescent="0.3">
      <c r="A175" s="52">
        <v>11813</v>
      </c>
      <c r="B175" s="53" t="s">
        <v>21</v>
      </c>
      <c r="C175" s="54" t="s">
        <v>1727</v>
      </c>
      <c r="D175" s="55" t="s">
        <v>55</v>
      </c>
      <c r="E175" s="63"/>
      <c r="F175" s="57"/>
      <c r="G175" s="57"/>
      <c r="H175" s="57"/>
      <c r="I175" s="57"/>
      <c r="J175" s="57"/>
      <c r="K175" s="57"/>
      <c r="L175" s="57"/>
      <c r="M175" s="66"/>
      <c r="N175" s="67"/>
      <c r="O175" s="67"/>
    </row>
    <row r="176" spans="1:15" s="8" customFormat="1" x14ac:dyDescent="0.3">
      <c r="A176" s="52">
        <v>11841</v>
      </c>
      <c r="B176" s="53" t="s">
        <v>21</v>
      </c>
      <c r="C176" s="54" t="s">
        <v>1736</v>
      </c>
      <c r="D176" s="55" t="s">
        <v>74</v>
      </c>
      <c r="E176" s="63"/>
      <c r="F176" s="57"/>
      <c r="G176" s="57"/>
      <c r="H176" s="57"/>
      <c r="I176" s="57"/>
      <c r="J176" s="57"/>
      <c r="K176" s="57"/>
      <c r="L176" s="57"/>
      <c r="M176" s="66"/>
      <c r="N176" s="67"/>
      <c r="O176" s="67"/>
    </row>
    <row r="177" spans="1:15" s="8" customFormat="1" ht="72" collapsed="1" x14ac:dyDescent="0.3">
      <c r="A177" s="52">
        <v>11842</v>
      </c>
      <c r="B177" s="53" t="s">
        <v>21</v>
      </c>
      <c r="C177" s="72" t="s">
        <v>1737</v>
      </c>
      <c r="D177" s="75" t="s">
        <v>870</v>
      </c>
      <c r="E177" s="63" t="s">
        <v>36</v>
      </c>
      <c r="F177" s="57"/>
      <c r="G177" s="57"/>
      <c r="H177" s="57"/>
      <c r="I177" s="57"/>
      <c r="J177" s="57"/>
      <c r="K177" s="57"/>
      <c r="L177" s="57">
        <f>SUM(K178:K201)</f>
        <v>269.24400000000003</v>
      </c>
      <c r="M177" s="58">
        <v>269.24400000000003</v>
      </c>
      <c r="N177" s="59"/>
      <c r="O177" s="73">
        <f>+ROUND(M177*N177,2)</f>
        <v>0</v>
      </c>
    </row>
    <row r="178" spans="1:15" s="8" customFormat="1" x14ac:dyDescent="0.3">
      <c r="A178" s="52">
        <v>11843</v>
      </c>
      <c r="B178" s="53"/>
      <c r="C178" s="72"/>
      <c r="D178" s="74" t="s">
        <v>1723</v>
      </c>
      <c r="E178" s="56"/>
      <c r="F178" s="57"/>
      <c r="G178" s="57"/>
      <c r="H178" s="57"/>
      <c r="I178" s="57"/>
      <c r="J178" s="57"/>
      <c r="K178" s="57">
        <f>SUM(J179:J183)</f>
        <v>67.311000000000007</v>
      </c>
      <c r="L178" s="57"/>
      <c r="M178" s="58"/>
      <c r="N178" s="59"/>
      <c r="O178" s="73"/>
    </row>
    <row r="179" spans="1:15" s="8" customFormat="1" x14ac:dyDescent="0.3">
      <c r="A179" s="52">
        <v>11844</v>
      </c>
      <c r="B179" s="53"/>
      <c r="C179" s="72"/>
      <c r="D179" s="74" t="s">
        <v>1738</v>
      </c>
      <c r="E179" s="56"/>
      <c r="F179" s="57">
        <v>1</v>
      </c>
      <c r="G179" s="57">
        <v>40.814999999999998</v>
      </c>
      <c r="H179" s="57"/>
      <c r="I179" s="57"/>
      <c r="J179" s="57">
        <f>PRODUCT(F179:I179)</f>
        <v>40.814999999999998</v>
      </c>
      <c r="K179" s="57"/>
      <c r="L179" s="57"/>
      <c r="M179" s="58"/>
      <c r="N179" s="59"/>
      <c r="O179" s="73"/>
    </row>
    <row r="180" spans="1:15" s="8" customFormat="1" x14ac:dyDescent="0.3">
      <c r="A180" s="52">
        <v>11845</v>
      </c>
      <c r="B180" s="53"/>
      <c r="C180" s="72"/>
      <c r="D180" s="74" t="s">
        <v>393</v>
      </c>
      <c r="E180" s="56"/>
      <c r="F180" s="57">
        <v>26</v>
      </c>
      <c r="G180" s="57">
        <v>1.6</v>
      </c>
      <c r="H180" s="57">
        <v>0.3</v>
      </c>
      <c r="I180" s="57"/>
      <c r="J180" s="57">
        <f>PRODUCT(F180:I180)</f>
        <v>12.48</v>
      </c>
      <c r="K180" s="57"/>
      <c r="L180" s="57"/>
      <c r="M180" s="58"/>
      <c r="N180" s="59"/>
      <c r="O180" s="73"/>
    </row>
    <row r="181" spans="1:15" s="8" customFormat="1" x14ac:dyDescent="0.3">
      <c r="A181" s="52">
        <v>11846</v>
      </c>
      <c r="B181" s="53"/>
      <c r="C181" s="72"/>
      <c r="D181" s="74" t="s">
        <v>680</v>
      </c>
      <c r="E181" s="56"/>
      <c r="F181" s="57">
        <v>2</v>
      </c>
      <c r="G181" s="57">
        <v>1.6</v>
      </c>
      <c r="H181" s="57">
        <v>1.85</v>
      </c>
      <c r="I181" s="57"/>
      <c r="J181" s="57">
        <f t="shared" ref="J181:J183" si="12">PRODUCT(F181:I181)</f>
        <v>5.9200000000000008</v>
      </c>
      <c r="K181" s="57"/>
      <c r="L181" s="57"/>
      <c r="M181" s="58"/>
      <c r="N181" s="59"/>
      <c r="O181" s="73"/>
    </row>
    <row r="182" spans="1:15" s="8" customFormat="1" x14ac:dyDescent="0.3">
      <c r="A182" s="52">
        <v>11847</v>
      </c>
      <c r="B182" s="53"/>
      <c r="C182" s="72"/>
      <c r="D182" s="74" t="s">
        <v>680</v>
      </c>
      <c r="E182" s="56"/>
      <c r="F182" s="57">
        <v>1</v>
      </c>
      <c r="G182" s="57">
        <v>1.6</v>
      </c>
      <c r="H182" s="57">
        <v>0.3</v>
      </c>
      <c r="I182" s="57"/>
      <c r="J182" s="57">
        <f t="shared" si="12"/>
        <v>0.48</v>
      </c>
      <c r="K182" s="57"/>
      <c r="L182" s="57"/>
      <c r="M182" s="58"/>
      <c r="N182" s="59"/>
      <c r="O182" s="73"/>
    </row>
    <row r="183" spans="1:15" s="8" customFormat="1" x14ac:dyDescent="0.3">
      <c r="A183" s="52">
        <v>11848</v>
      </c>
      <c r="B183" s="53"/>
      <c r="C183" s="72"/>
      <c r="D183" s="74" t="s">
        <v>399</v>
      </c>
      <c r="E183" s="56"/>
      <c r="F183" s="57">
        <v>28</v>
      </c>
      <c r="G183" s="57">
        <v>1.6</v>
      </c>
      <c r="H183" s="57"/>
      <c r="I183" s="57">
        <v>0.17</v>
      </c>
      <c r="J183" s="57">
        <f t="shared" si="12"/>
        <v>7.6160000000000014</v>
      </c>
      <c r="K183" s="57"/>
      <c r="L183" s="57"/>
      <c r="M183" s="58"/>
      <c r="N183" s="59"/>
      <c r="O183" s="73"/>
    </row>
    <row r="184" spans="1:15" s="8" customFormat="1" x14ac:dyDescent="0.3">
      <c r="A184" s="52">
        <v>11849</v>
      </c>
      <c r="B184" s="53"/>
      <c r="C184" s="72"/>
      <c r="D184" s="74" t="s">
        <v>1722</v>
      </c>
      <c r="E184" s="56"/>
      <c r="F184" s="57"/>
      <c r="G184" s="57"/>
      <c r="H184" s="57"/>
      <c r="I184" s="57"/>
      <c r="J184" s="57"/>
      <c r="K184" s="57">
        <f>SUM(J185:J189)</f>
        <v>67.311000000000007</v>
      </c>
      <c r="L184" s="57"/>
      <c r="M184" s="58"/>
      <c r="N184" s="59"/>
      <c r="O184" s="73"/>
    </row>
    <row r="185" spans="1:15" s="8" customFormat="1" x14ac:dyDescent="0.3">
      <c r="A185" s="52">
        <v>11850</v>
      </c>
      <c r="B185" s="53"/>
      <c r="C185" s="72"/>
      <c r="D185" s="74" t="s">
        <v>1738</v>
      </c>
      <c r="E185" s="56"/>
      <c r="F185" s="57">
        <v>1</v>
      </c>
      <c r="G185" s="57">
        <v>40.814999999999998</v>
      </c>
      <c r="H185" s="57"/>
      <c r="I185" s="57"/>
      <c r="J185" s="57">
        <f>PRODUCT(F185:I185)</f>
        <v>40.814999999999998</v>
      </c>
      <c r="K185" s="57"/>
      <c r="L185" s="57"/>
      <c r="M185" s="58"/>
      <c r="N185" s="59"/>
      <c r="O185" s="73"/>
    </row>
    <row r="186" spans="1:15" s="8" customFormat="1" x14ac:dyDescent="0.3">
      <c r="A186" s="52">
        <v>11851</v>
      </c>
      <c r="B186" s="53"/>
      <c r="C186" s="72"/>
      <c r="D186" s="74" t="s">
        <v>393</v>
      </c>
      <c r="E186" s="56"/>
      <c r="F186" s="57">
        <v>26</v>
      </c>
      <c r="G186" s="57">
        <v>1.6</v>
      </c>
      <c r="H186" s="57">
        <v>0.3</v>
      </c>
      <c r="I186" s="57"/>
      <c r="J186" s="57">
        <f>PRODUCT(F186:I186)</f>
        <v>12.48</v>
      </c>
      <c r="K186" s="57"/>
      <c r="L186" s="57"/>
      <c r="M186" s="58"/>
      <c r="N186" s="59"/>
      <c r="O186" s="73"/>
    </row>
    <row r="187" spans="1:15" s="8" customFormat="1" x14ac:dyDescent="0.3">
      <c r="A187" s="52">
        <v>11852</v>
      </c>
      <c r="B187" s="53"/>
      <c r="C187" s="72"/>
      <c r="D187" s="74" t="s">
        <v>680</v>
      </c>
      <c r="E187" s="56"/>
      <c r="F187" s="57">
        <v>2</v>
      </c>
      <c r="G187" s="57">
        <v>1.6</v>
      </c>
      <c r="H187" s="57">
        <v>1.85</v>
      </c>
      <c r="I187" s="57"/>
      <c r="J187" s="57">
        <f t="shared" ref="J187:J189" si="13">PRODUCT(F187:I187)</f>
        <v>5.9200000000000008</v>
      </c>
      <c r="K187" s="57"/>
      <c r="L187" s="57"/>
      <c r="M187" s="58"/>
      <c r="N187" s="59"/>
      <c r="O187" s="73"/>
    </row>
    <row r="188" spans="1:15" s="8" customFormat="1" x14ac:dyDescent="0.3">
      <c r="A188" s="52">
        <v>11853</v>
      </c>
      <c r="B188" s="53"/>
      <c r="C188" s="72"/>
      <c r="D188" s="74" t="s">
        <v>680</v>
      </c>
      <c r="E188" s="56"/>
      <c r="F188" s="57">
        <v>1</v>
      </c>
      <c r="G188" s="57">
        <v>1.6</v>
      </c>
      <c r="H188" s="57">
        <v>0.3</v>
      </c>
      <c r="I188" s="57"/>
      <c r="J188" s="57">
        <f t="shared" si="13"/>
        <v>0.48</v>
      </c>
      <c r="K188" s="57"/>
      <c r="L188" s="57"/>
      <c r="M188" s="58"/>
      <c r="N188" s="59"/>
      <c r="O188" s="73"/>
    </row>
    <row r="189" spans="1:15" s="8" customFormat="1" x14ac:dyDescent="0.3">
      <c r="A189" s="52">
        <v>11854</v>
      </c>
      <c r="B189" s="53"/>
      <c r="C189" s="72"/>
      <c r="D189" s="74" t="s">
        <v>399</v>
      </c>
      <c r="E189" s="56"/>
      <c r="F189" s="57">
        <v>28</v>
      </c>
      <c r="G189" s="57">
        <v>1.6</v>
      </c>
      <c r="H189" s="57"/>
      <c r="I189" s="57">
        <v>0.17</v>
      </c>
      <c r="J189" s="57">
        <f t="shared" si="13"/>
        <v>7.6160000000000014</v>
      </c>
      <c r="K189" s="57"/>
      <c r="L189" s="57"/>
      <c r="M189" s="58"/>
      <c r="N189" s="59"/>
      <c r="O189" s="73"/>
    </row>
    <row r="190" spans="1:15" s="8" customFormat="1" x14ac:dyDescent="0.3">
      <c r="A190" s="52">
        <v>11855</v>
      </c>
      <c r="B190" s="53"/>
      <c r="C190" s="72"/>
      <c r="D190" s="74" t="s">
        <v>1724</v>
      </c>
      <c r="E190" s="56"/>
      <c r="F190" s="57"/>
      <c r="G190" s="57"/>
      <c r="H190" s="57"/>
      <c r="I190" s="57"/>
      <c r="J190" s="57"/>
      <c r="K190" s="57">
        <f>SUM(J191:J195)</f>
        <v>67.311000000000007</v>
      </c>
      <c r="L190" s="57"/>
      <c r="M190" s="58"/>
      <c r="N190" s="59"/>
      <c r="O190" s="73"/>
    </row>
    <row r="191" spans="1:15" s="8" customFormat="1" x14ac:dyDescent="0.3">
      <c r="A191" s="52">
        <v>11856</v>
      </c>
      <c r="B191" s="53"/>
      <c r="C191" s="72"/>
      <c r="D191" s="74" t="s">
        <v>1738</v>
      </c>
      <c r="E191" s="56"/>
      <c r="F191" s="57">
        <v>1</v>
      </c>
      <c r="G191" s="57">
        <v>40.814999999999998</v>
      </c>
      <c r="H191" s="57"/>
      <c r="I191" s="57"/>
      <c r="J191" s="57">
        <f>PRODUCT(F191:I191)</f>
        <v>40.814999999999998</v>
      </c>
      <c r="K191" s="57"/>
      <c r="L191" s="57"/>
      <c r="M191" s="58"/>
      <c r="N191" s="59"/>
      <c r="O191" s="73"/>
    </row>
    <row r="192" spans="1:15" s="8" customFormat="1" x14ac:dyDescent="0.3">
      <c r="A192" s="52">
        <v>11857</v>
      </c>
      <c r="B192" s="53"/>
      <c r="C192" s="72"/>
      <c r="D192" s="74" t="s">
        <v>393</v>
      </c>
      <c r="E192" s="56"/>
      <c r="F192" s="57">
        <v>26</v>
      </c>
      <c r="G192" s="57">
        <v>1.6</v>
      </c>
      <c r="H192" s="57">
        <v>0.3</v>
      </c>
      <c r="I192" s="57"/>
      <c r="J192" s="57">
        <f>PRODUCT(F192:I192)</f>
        <v>12.48</v>
      </c>
      <c r="K192" s="57"/>
      <c r="L192" s="57"/>
      <c r="M192" s="58"/>
      <c r="N192" s="59"/>
      <c r="O192" s="73"/>
    </row>
    <row r="193" spans="1:15" s="8" customFormat="1" x14ac:dyDescent="0.3">
      <c r="A193" s="52">
        <v>11858</v>
      </c>
      <c r="B193" s="53"/>
      <c r="C193" s="72"/>
      <c r="D193" s="74" t="s">
        <v>680</v>
      </c>
      <c r="E193" s="56"/>
      <c r="F193" s="57">
        <v>2</v>
      </c>
      <c r="G193" s="57">
        <v>1.6</v>
      </c>
      <c r="H193" s="57">
        <v>1.85</v>
      </c>
      <c r="I193" s="57"/>
      <c r="J193" s="57">
        <f t="shared" ref="J193:J195" si="14">PRODUCT(F193:I193)</f>
        <v>5.9200000000000008</v>
      </c>
      <c r="K193" s="57"/>
      <c r="L193" s="57"/>
      <c r="M193" s="58"/>
      <c r="N193" s="59"/>
      <c r="O193" s="73"/>
    </row>
    <row r="194" spans="1:15" s="8" customFormat="1" x14ac:dyDescent="0.3">
      <c r="A194" s="52">
        <v>11859</v>
      </c>
      <c r="B194" s="53"/>
      <c r="C194" s="72"/>
      <c r="D194" s="74" t="s">
        <v>680</v>
      </c>
      <c r="E194" s="56"/>
      <c r="F194" s="57">
        <v>1</v>
      </c>
      <c r="G194" s="57">
        <v>1.6</v>
      </c>
      <c r="H194" s="57">
        <v>0.3</v>
      </c>
      <c r="I194" s="57"/>
      <c r="J194" s="57">
        <f t="shared" si="14"/>
        <v>0.48</v>
      </c>
      <c r="K194" s="57"/>
      <c r="L194" s="57"/>
      <c r="M194" s="58"/>
      <c r="N194" s="59"/>
      <c r="O194" s="73"/>
    </row>
    <row r="195" spans="1:15" s="8" customFormat="1" x14ac:dyDescent="0.3">
      <c r="A195" s="52">
        <v>11860</v>
      </c>
      <c r="B195" s="53"/>
      <c r="C195" s="72"/>
      <c r="D195" s="74" t="s">
        <v>399</v>
      </c>
      <c r="E195" s="56"/>
      <c r="F195" s="57">
        <v>28</v>
      </c>
      <c r="G195" s="57">
        <v>1.6</v>
      </c>
      <c r="H195" s="57"/>
      <c r="I195" s="57">
        <v>0.17</v>
      </c>
      <c r="J195" s="57">
        <f t="shared" si="14"/>
        <v>7.6160000000000014</v>
      </c>
      <c r="K195" s="57"/>
      <c r="L195" s="57"/>
      <c r="M195" s="58"/>
      <c r="N195" s="59"/>
      <c r="O195" s="73"/>
    </row>
    <row r="196" spans="1:15" s="8" customFormat="1" x14ac:dyDescent="0.3">
      <c r="A196" s="52">
        <v>11861</v>
      </c>
      <c r="B196" s="53"/>
      <c r="C196" s="72"/>
      <c r="D196" s="74" t="s">
        <v>1725</v>
      </c>
      <c r="E196" s="56"/>
      <c r="F196" s="57"/>
      <c r="G196" s="57"/>
      <c r="H196" s="57"/>
      <c r="I196" s="57"/>
      <c r="J196" s="57"/>
      <c r="K196" s="57">
        <f>SUM(J197:J201)</f>
        <v>67.311000000000007</v>
      </c>
      <c r="L196" s="57"/>
      <c r="M196" s="58"/>
      <c r="N196" s="59"/>
      <c r="O196" s="73"/>
    </row>
    <row r="197" spans="1:15" s="8" customFormat="1" x14ac:dyDescent="0.3">
      <c r="A197" s="52">
        <v>11862</v>
      </c>
      <c r="B197" s="53"/>
      <c r="C197" s="72"/>
      <c r="D197" s="74" t="s">
        <v>1738</v>
      </c>
      <c r="E197" s="56"/>
      <c r="F197" s="57">
        <v>1</v>
      </c>
      <c r="G197" s="57">
        <v>40.814999999999998</v>
      </c>
      <c r="H197" s="57"/>
      <c r="I197" s="57"/>
      <c r="J197" s="57">
        <f>PRODUCT(F197:I197)</f>
        <v>40.814999999999998</v>
      </c>
      <c r="K197" s="57"/>
      <c r="L197" s="57"/>
      <c r="M197" s="58"/>
      <c r="N197" s="59"/>
      <c r="O197" s="73"/>
    </row>
    <row r="198" spans="1:15" s="8" customFormat="1" x14ac:dyDescent="0.3">
      <c r="A198" s="52">
        <v>11863</v>
      </c>
      <c r="B198" s="53"/>
      <c r="C198" s="72"/>
      <c r="D198" s="74" t="s">
        <v>393</v>
      </c>
      <c r="E198" s="56"/>
      <c r="F198" s="57">
        <v>26</v>
      </c>
      <c r="G198" s="57">
        <v>1.6</v>
      </c>
      <c r="H198" s="57">
        <v>0.3</v>
      </c>
      <c r="I198" s="57"/>
      <c r="J198" s="57">
        <f>PRODUCT(F198:I198)</f>
        <v>12.48</v>
      </c>
      <c r="K198" s="57"/>
      <c r="L198" s="57"/>
      <c r="M198" s="58"/>
      <c r="N198" s="59"/>
      <c r="O198" s="73"/>
    </row>
    <row r="199" spans="1:15" s="8" customFormat="1" x14ac:dyDescent="0.3">
      <c r="A199" s="52">
        <v>11864</v>
      </c>
      <c r="B199" s="53"/>
      <c r="C199" s="72"/>
      <c r="D199" s="74" t="s">
        <v>680</v>
      </c>
      <c r="E199" s="56"/>
      <c r="F199" s="57">
        <v>2</v>
      </c>
      <c r="G199" s="57">
        <v>1.6</v>
      </c>
      <c r="H199" s="57">
        <v>1.85</v>
      </c>
      <c r="I199" s="57"/>
      <c r="J199" s="57">
        <f t="shared" ref="J199:J201" si="15">PRODUCT(F199:I199)</f>
        <v>5.9200000000000008</v>
      </c>
      <c r="K199" s="57"/>
      <c r="L199" s="57"/>
      <c r="M199" s="58"/>
      <c r="N199" s="59"/>
      <c r="O199" s="73"/>
    </row>
    <row r="200" spans="1:15" s="8" customFormat="1" x14ac:dyDescent="0.3">
      <c r="A200" s="52">
        <v>11865</v>
      </c>
      <c r="B200" s="53"/>
      <c r="C200" s="72"/>
      <c r="D200" s="74" t="s">
        <v>680</v>
      </c>
      <c r="E200" s="56"/>
      <c r="F200" s="57">
        <v>1</v>
      </c>
      <c r="G200" s="57">
        <v>1.6</v>
      </c>
      <c r="H200" s="57">
        <v>0.3</v>
      </c>
      <c r="I200" s="57"/>
      <c r="J200" s="57">
        <f t="shared" si="15"/>
        <v>0.48</v>
      </c>
      <c r="K200" s="57"/>
      <c r="L200" s="57"/>
      <c r="M200" s="58"/>
      <c r="N200" s="59"/>
      <c r="O200" s="73"/>
    </row>
    <row r="201" spans="1:15" s="8" customFormat="1" x14ac:dyDescent="0.3">
      <c r="A201" s="52">
        <v>11866</v>
      </c>
      <c r="B201" s="53"/>
      <c r="C201" s="72"/>
      <c r="D201" s="74" t="s">
        <v>399</v>
      </c>
      <c r="E201" s="56"/>
      <c r="F201" s="57">
        <v>28</v>
      </c>
      <c r="G201" s="57">
        <v>1.6</v>
      </c>
      <c r="H201" s="57"/>
      <c r="I201" s="57">
        <v>0.17</v>
      </c>
      <c r="J201" s="57">
        <f t="shared" si="15"/>
        <v>7.6160000000000014</v>
      </c>
      <c r="K201" s="57"/>
      <c r="L201" s="57"/>
      <c r="M201" s="58"/>
      <c r="N201" s="59"/>
      <c r="O201" s="73"/>
    </row>
    <row r="202" spans="1:15" s="8" customFormat="1" x14ac:dyDescent="0.3">
      <c r="A202" s="52">
        <v>11872</v>
      </c>
      <c r="B202" s="53" t="s">
        <v>21</v>
      </c>
      <c r="C202" s="54" t="s">
        <v>1740</v>
      </c>
      <c r="D202" s="55" t="s">
        <v>974</v>
      </c>
      <c r="E202" s="96"/>
      <c r="F202" s="98"/>
      <c r="G202" s="57"/>
      <c r="H202" s="57"/>
      <c r="I202" s="57"/>
      <c r="J202" s="57"/>
      <c r="K202" s="57"/>
      <c r="L202" s="57"/>
      <c r="M202" s="58"/>
      <c r="N202" s="59"/>
      <c r="O202" s="59"/>
    </row>
    <row r="203" spans="1:15" s="8" customFormat="1" x14ac:dyDescent="0.3">
      <c r="A203" s="52">
        <v>11889</v>
      </c>
      <c r="B203" s="53" t="s">
        <v>21</v>
      </c>
      <c r="C203" s="54" t="s">
        <v>1759</v>
      </c>
      <c r="D203" s="55" t="s">
        <v>55</v>
      </c>
      <c r="E203" s="63"/>
      <c r="F203" s="57"/>
      <c r="G203" s="57"/>
      <c r="H203" s="57"/>
      <c r="I203" s="57"/>
      <c r="J203" s="57"/>
      <c r="K203" s="57"/>
      <c r="L203" s="57"/>
      <c r="M203" s="66"/>
      <c r="N203" s="67"/>
      <c r="O203" s="67"/>
    </row>
    <row r="204" spans="1:15" s="8" customFormat="1" x14ac:dyDescent="0.3">
      <c r="A204" s="52">
        <v>11999</v>
      </c>
      <c r="B204" s="53" t="s">
        <v>21</v>
      </c>
      <c r="C204" s="54" t="s">
        <v>1827</v>
      </c>
      <c r="D204" s="55" t="s">
        <v>74</v>
      </c>
      <c r="E204" s="63"/>
      <c r="F204" s="57"/>
      <c r="G204" s="57"/>
      <c r="H204" s="57"/>
      <c r="I204" s="57"/>
      <c r="J204" s="57"/>
      <c r="K204" s="57"/>
      <c r="L204" s="57"/>
      <c r="M204" s="66"/>
      <c r="N204" s="67"/>
      <c r="O204" s="67"/>
    </row>
    <row r="205" spans="1:15" s="8" customFormat="1" ht="115.2" collapsed="1" x14ac:dyDescent="0.3">
      <c r="A205" s="52">
        <v>12003</v>
      </c>
      <c r="B205" s="53" t="s">
        <v>21</v>
      </c>
      <c r="C205" s="72" t="s">
        <v>1830</v>
      </c>
      <c r="D205" s="75" t="s">
        <v>868</v>
      </c>
      <c r="E205" s="63" t="s">
        <v>36</v>
      </c>
      <c r="F205" s="57"/>
      <c r="G205" s="57"/>
      <c r="H205" s="57"/>
      <c r="I205" s="57"/>
      <c r="J205" s="57"/>
      <c r="K205" s="57"/>
      <c r="L205" s="57">
        <f>+J206</f>
        <v>73.927999999999997</v>
      </c>
      <c r="M205" s="58">
        <v>73.927999999999997</v>
      </c>
      <c r="N205" s="59"/>
      <c r="O205" s="73">
        <f>+ROUND(M205*N205,2)</f>
        <v>0</v>
      </c>
    </row>
    <row r="206" spans="1:15" s="8" customFormat="1" x14ac:dyDescent="0.3">
      <c r="A206" s="52">
        <v>12004</v>
      </c>
      <c r="B206" s="53"/>
      <c r="C206" s="72"/>
      <c r="D206" s="76" t="s">
        <v>1831</v>
      </c>
      <c r="E206" s="56"/>
      <c r="F206" s="57">
        <v>1</v>
      </c>
      <c r="G206" s="57">
        <v>73.927999999999997</v>
      </c>
      <c r="H206" s="57"/>
      <c r="I206" s="57"/>
      <c r="J206" s="57">
        <f t="shared" ref="J206" si="16">PRODUCT(F206:I206)</f>
        <v>73.927999999999997</v>
      </c>
      <c r="K206" s="57"/>
      <c r="L206" s="57"/>
      <c r="M206" s="58"/>
      <c r="N206" s="59"/>
      <c r="O206" s="73"/>
    </row>
    <row r="207" spans="1:15" s="8" customFormat="1" ht="72" collapsed="1" x14ac:dyDescent="0.3">
      <c r="A207" s="52">
        <v>12005</v>
      </c>
      <c r="B207" s="53" t="s">
        <v>21</v>
      </c>
      <c r="C207" s="72" t="s">
        <v>1832</v>
      </c>
      <c r="D207" s="75" t="s">
        <v>1833</v>
      </c>
      <c r="E207" s="63" t="s">
        <v>36</v>
      </c>
      <c r="F207" s="57"/>
      <c r="G207" s="57"/>
      <c r="H207" s="57"/>
      <c r="I207" s="57"/>
      <c r="J207" s="57"/>
      <c r="K207" s="57"/>
      <c r="L207" s="57">
        <f>SUM(J208:J209)</f>
        <v>1356.98</v>
      </c>
      <c r="M207" s="58">
        <v>1356.98</v>
      </c>
      <c r="N207" s="59"/>
      <c r="O207" s="73">
        <f>+ROUND(M207*N207,2)</f>
        <v>0</v>
      </c>
    </row>
    <row r="208" spans="1:15" s="8" customFormat="1" x14ac:dyDescent="0.3">
      <c r="A208" s="52">
        <v>12006</v>
      </c>
      <c r="B208" s="53"/>
      <c r="C208" s="72"/>
      <c r="D208" s="76" t="s">
        <v>1834</v>
      </c>
      <c r="E208" s="56"/>
      <c r="F208" s="57">
        <v>1</v>
      </c>
      <c r="G208" s="57">
        <v>1313.088</v>
      </c>
      <c r="H208" s="57"/>
      <c r="I208" s="57"/>
      <c r="J208" s="57">
        <f t="shared" ref="J208:J209" si="17">PRODUCT(F208:I208)</f>
        <v>1313.088</v>
      </c>
      <c r="K208" s="57"/>
      <c r="L208" s="57"/>
      <c r="M208" s="58"/>
      <c r="N208" s="59"/>
      <c r="O208" s="73"/>
    </row>
    <row r="209" spans="1:15" s="8" customFormat="1" x14ac:dyDescent="0.3">
      <c r="A209" s="52">
        <v>12007</v>
      </c>
      <c r="B209" s="53"/>
      <c r="C209" s="72"/>
      <c r="D209" s="76" t="s">
        <v>1835</v>
      </c>
      <c r="E209" s="56"/>
      <c r="F209" s="57">
        <v>4</v>
      </c>
      <c r="G209" s="57">
        <v>10.973000000000001</v>
      </c>
      <c r="H209" s="57"/>
      <c r="I209" s="57"/>
      <c r="J209" s="57">
        <f t="shared" si="17"/>
        <v>43.892000000000003</v>
      </c>
      <c r="K209" s="57"/>
      <c r="L209" s="57"/>
      <c r="M209" s="58"/>
      <c r="N209" s="59"/>
      <c r="O209" s="73"/>
    </row>
  </sheetData>
  <mergeCells count="3">
    <mergeCell ref="B2:C2"/>
    <mergeCell ref="N4:O4"/>
    <mergeCell ref="G5:K5"/>
  </mergeCells>
  <dataValidations count="1">
    <dataValidation type="custom" operator="equal" allowBlank="1" showInputMessage="1" showErrorMessage="1" sqref="F4:L4" xr:uid="{213A51C1-8592-4375-8641-6B655C8F9DAB}">
      <formula1>"witdh='40'"</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8F091-9278-4831-87E1-71FB3C1FF2B0}">
  <dimension ref="A1:O33"/>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SUM(J697:J699)</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SUM(O7:O2802)+O2807+O2808</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11799</v>
      </c>
      <c r="B9" s="53" t="s">
        <v>21</v>
      </c>
      <c r="C9" s="61" t="s">
        <v>1714</v>
      </c>
      <c r="D9" s="62" t="s">
        <v>1715</v>
      </c>
      <c r="E9" s="63"/>
      <c r="F9" s="86"/>
      <c r="G9" s="64"/>
      <c r="H9" s="64"/>
      <c r="I9" s="64"/>
      <c r="J9" s="64"/>
      <c r="K9" s="65">
        <f>SUM(O9:O363)</f>
        <v>0</v>
      </c>
      <c r="L9" s="64"/>
      <c r="M9" s="66"/>
      <c r="N9" s="67"/>
      <c r="O9" s="67"/>
    </row>
    <row r="10" spans="1:15" s="8" customFormat="1" x14ac:dyDescent="0.3">
      <c r="A10" s="52">
        <v>11800</v>
      </c>
      <c r="B10" s="53" t="s">
        <v>21</v>
      </c>
      <c r="C10" s="54" t="s">
        <v>1716</v>
      </c>
      <c r="D10" s="99" t="s">
        <v>1717</v>
      </c>
      <c r="E10" s="96"/>
      <c r="F10" s="98"/>
      <c r="G10" s="57"/>
      <c r="H10" s="57"/>
      <c r="I10" s="57"/>
      <c r="J10" s="57"/>
      <c r="K10" s="57"/>
      <c r="L10" s="57"/>
      <c r="M10" s="58"/>
      <c r="N10" s="59"/>
      <c r="O10" s="59"/>
    </row>
    <row r="11" spans="1:15" s="8" customFormat="1" x14ac:dyDescent="0.3">
      <c r="A11" s="52">
        <v>11872</v>
      </c>
      <c r="B11" s="53" t="s">
        <v>21</v>
      </c>
      <c r="C11" s="54" t="s">
        <v>1740</v>
      </c>
      <c r="D11" s="55" t="s">
        <v>974</v>
      </c>
      <c r="E11" s="96"/>
      <c r="F11" s="98"/>
      <c r="G11" s="57"/>
      <c r="H11" s="57"/>
      <c r="I11" s="57"/>
      <c r="J11" s="57"/>
      <c r="K11" s="57"/>
      <c r="L11" s="57"/>
      <c r="M11" s="58"/>
      <c r="N11" s="59"/>
      <c r="O11" s="59"/>
    </row>
    <row r="12" spans="1:15" s="8" customFormat="1" x14ac:dyDescent="0.3">
      <c r="A12" s="52">
        <v>11889</v>
      </c>
      <c r="B12" s="53" t="s">
        <v>21</v>
      </c>
      <c r="C12" s="54" t="s">
        <v>1759</v>
      </c>
      <c r="D12" s="55" t="s">
        <v>55</v>
      </c>
      <c r="E12" s="63"/>
      <c r="F12" s="57"/>
      <c r="G12" s="57"/>
      <c r="H12" s="57"/>
      <c r="I12" s="57"/>
      <c r="J12" s="57"/>
      <c r="K12" s="57"/>
      <c r="L12" s="57"/>
      <c r="M12" s="66"/>
      <c r="N12" s="67"/>
      <c r="O12" s="67"/>
    </row>
    <row r="13" spans="1:15" s="8" customFormat="1" x14ac:dyDescent="0.3">
      <c r="A13" s="52">
        <v>11999</v>
      </c>
      <c r="B13" s="53" t="s">
        <v>21</v>
      </c>
      <c r="C13" s="54" t="s">
        <v>1827</v>
      </c>
      <c r="D13" s="55" t="s">
        <v>74</v>
      </c>
      <c r="E13" s="63"/>
      <c r="F13" s="57"/>
      <c r="G13" s="57"/>
      <c r="H13" s="57"/>
      <c r="I13" s="57"/>
      <c r="J13" s="57"/>
      <c r="K13" s="57"/>
      <c r="L13" s="57"/>
      <c r="M13" s="66"/>
      <c r="N13" s="67"/>
      <c r="O13" s="67"/>
    </row>
    <row r="14" spans="1:15" s="8" customFormat="1" ht="144" collapsed="1" x14ac:dyDescent="0.3">
      <c r="A14" s="52">
        <v>12019</v>
      </c>
      <c r="B14" s="53" t="s">
        <v>21</v>
      </c>
      <c r="C14" s="72" t="s">
        <v>1839</v>
      </c>
      <c r="D14" s="75" t="s">
        <v>161</v>
      </c>
      <c r="E14" s="63" t="s">
        <v>36</v>
      </c>
      <c r="F14" s="57"/>
      <c r="G14" s="57"/>
      <c r="H14" s="57"/>
      <c r="I14" s="57"/>
      <c r="J14" s="57"/>
      <c r="K14" s="57"/>
      <c r="L14" s="57">
        <f>SUM(J15:J21)</f>
        <v>87.887999999999991</v>
      </c>
      <c r="M14" s="58">
        <v>87.887999999999991</v>
      </c>
      <c r="N14" s="59"/>
      <c r="O14" s="73">
        <f>+ROUND(M14*N14,2)</f>
        <v>0</v>
      </c>
    </row>
    <row r="15" spans="1:15" s="8" customFormat="1" x14ac:dyDescent="0.3">
      <c r="A15" s="52">
        <v>12020</v>
      </c>
      <c r="B15" s="53"/>
      <c r="C15" s="72"/>
      <c r="D15" s="76" t="s">
        <v>1796</v>
      </c>
      <c r="E15" s="63"/>
      <c r="F15" s="57">
        <v>1</v>
      </c>
      <c r="G15" s="57">
        <v>4.4340000000000002</v>
      </c>
      <c r="H15" s="57"/>
      <c r="I15" s="57"/>
      <c r="J15" s="57">
        <f t="shared" ref="J15:J21" si="0">PRODUCT(F15:I15)</f>
        <v>4.4340000000000002</v>
      </c>
      <c r="K15" s="57"/>
      <c r="L15" s="57"/>
      <c r="M15" s="58"/>
      <c r="N15" s="59"/>
      <c r="O15" s="73"/>
    </row>
    <row r="16" spans="1:15" s="8" customFormat="1" x14ac:dyDescent="0.3">
      <c r="A16" s="52">
        <v>12021</v>
      </c>
      <c r="B16" s="53"/>
      <c r="C16" s="72"/>
      <c r="D16" s="76" t="s">
        <v>1797</v>
      </c>
      <c r="E16" s="63"/>
      <c r="F16" s="57">
        <v>1</v>
      </c>
      <c r="G16" s="57">
        <v>14.597</v>
      </c>
      <c r="H16" s="57"/>
      <c r="I16" s="57"/>
      <c r="J16" s="57">
        <f t="shared" si="0"/>
        <v>14.597</v>
      </c>
      <c r="K16" s="57"/>
      <c r="L16" s="57"/>
      <c r="M16" s="58"/>
      <c r="N16" s="59"/>
      <c r="O16" s="73"/>
    </row>
    <row r="17" spans="1:15" s="8" customFormat="1" x14ac:dyDescent="0.3">
      <c r="A17" s="52">
        <v>12022</v>
      </c>
      <c r="B17" s="53"/>
      <c r="C17" s="72"/>
      <c r="D17" s="76" t="s">
        <v>1798</v>
      </c>
      <c r="E17" s="63"/>
      <c r="F17" s="57">
        <v>1</v>
      </c>
      <c r="G17" s="57">
        <v>25.035</v>
      </c>
      <c r="H17" s="57"/>
      <c r="I17" s="57"/>
      <c r="J17" s="57">
        <f t="shared" si="0"/>
        <v>25.035</v>
      </c>
      <c r="K17" s="57"/>
      <c r="L17" s="57"/>
      <c r="M17" s="58"/>
      <c r="N17" s="59"/>
      <c r="O17" s="73"/>
    </row>
    <row r="18" spans="1:15" s="8" customFormat="1" x14ac:dyDescent="0.3">
      <c r="A18" s="52">
        <v>12023</v>
      </c>
      <c r="B18" s="53"/>
      <c r="C18" s="72"/>
      <c r="D18" s="76" t="s">
        <v>1799</v>
      </c>
      <c r="E18" s="63"/>
      <c r="F18" s="57">
        <v>1</v>
      </c>
      <c r="G18" s="57">
        <v>10.403</v>
      </c>
      <c r="H18" s="57"/>
      <c r="I18" s="57"/>
      <c r="J18" s="57">
        <f t="shared" si="0"/>
        <v>10.403</v>
      </c>
      <c r="K18" s="57"/>
      <c r="L18" s="57"/>
      <c r="M18" s="58"/>
      <c r="N18" s="59"/>
      <c r="O18" s="73"/>
    </row>
    <row r="19" spans="1:15" s="8" customFormat="1" x14ac:dyDescent="0.3">
      <c r="A19" s="52">
        <v>12024</v>
      </c>
      <c r="B19" s="53"/>
      <c r="C19" s="72"/>
      <c r="D19" s="76" t="s">
        <v>1800</v>
      </c>
      <c r="E19" s="63"/>
      <c r="F19" s="57">
        <v>1</v>
      </c>
      <c r="G19" s="57">
        <v>24.457999999999998</v>
      </c>
      <c r="H19" s="57"/>
      <c r="I19" s="57"/>
      <c r="J19" s="57">
        <f t="shared" si="0"/>
        <v>24.457999999999998</v>
      </c>
      <c r="K19" s="57"/>
      <c r="L19" s="57"/>
      <c r="M19" s="58"/>
      <c r="N19" s="59"/>
      <c r="O19" s="73"/>
    </row>
    <row r="20" spans="1:15" s="8" customFormat="1" x14ac:dyDescent="0.3">
      <c r="A20" s="52">
        <v>12025</v>
      </c>
      <c r="B20" s="53"/>
      <c r="C20" s="72"/>
      <c r="D20" s="76" t="s">
        <v>1802</v>
      </c>
      <c r="E20" s="63"/>
      <c r="F20" s="57">
        <v>1</v>
      </c>
      <c r="G20" s="57">
        <v>4.4349999999999996</v>
      </c>
      <c r="H20" s="57"/>
      <c r="I20" s="57"/>
      <c r="J20" s="57">
        <f t="shared" si="0"/>
        <v>4.4349999999999996</v>
      </c>
      <c r="K20" s="57"/>
      <c r="L20" s="57"/>
      <c r="M20" s="58"/>
      <c r="N20" s="59"/>
      <c r="O20" s="73"/>
    </row>
    <row r="21" spans="1:15" s="8" customFormat="1" x14ac:dyDescent="0.3">
      <c r="A21" s="52">
        <v>12026</v>
      </c>
      <c r="B21" s="53"/>
      <c r="C21" s="72"/>
      <c r="D21" s="76" t="s">
        <v>1801</v>
      </c>
      <c r="E21" s="63"/>
      <c r="F21" s="57">
        <v>1</v>
      </c>
      <c r="G21" s="57">
        <v>4.5259999999999998</v>
      </c>
      <c r="H21" s="57"/>
      <c r="I21" s="57"/>
      <c r="J21" s="57">
        <f t="shared" si="0"/>
        <v>4.5259999999999998</v>
      </c>
      <c r="K21" s="57"/>
      <c r="L21" s="57"/>
      <c r="M21" s="58"/>
      <c r="N21" s="59"/>
      <c r="O21" s="73"/>
    </row>
    <row r="22" spans="1:15" s="8" customFormat="1" x14ac:dyDescent="0.3">
      <c r="A22" s="52">
        <v>12192</v>
      </c>
      <c r="B22" s="53" t="s">
        <v>21</v>
      </c>
      <c r="C22" s="54" t="s">
        <v>1977</v>
      </c>
      <c r="D22" s="99" t="s">
        <v>1978</v>
      </c>
      <c r="E22" s="56"/>
      <c r="F22" s="57"/>
      <c r="G22" s="57"/>
      <c r="H22" s="57"/>
      <c r="I22" s="57"/>
      <c r="J22" s="57"/>
      <c r="K22" s="57"/>
      <c r="L22" s="57"/>
      <c r="M22" s="58"/>
      <c r="N22" s="59"/>
      <c r="O22" s="59"/>
    </row>
    <row r="23" spans="1:15" s="8" customFormat="1" x14ac:dyDescent="0.3">
      <c r="A23" s="52">
        <v>12255</v>
      </c>
      <c r="B23" s="53" t="s">
        <v>21</v>
      </c>
      <c r="C23" s="54" t="s">
        <v>2008</v>
      </c>
      <c r="D23" s="55" t="s">
        <v>74</v>
      </c>
      <c r="E23" s="56"/>
      <c r="F23" s="57"/>
      <c r="G23" s="57"/>
      <c r="H23" s="57"/>
      <c r="I23" s="57"/>
      <c r="J23" s="57"/>
      <c r="K23" s="57"/>
      <c r="L23" s="57"/>
      <c r="M23" s="58"/>
      <c r="N23" s="59"/>
      <c r="O23" s="73"/>
    </row>
    <row r="24" spans="1:15" s="8" customFormat="1" ht="158.4" collapsed="1" x14ac:dyDescent="0.3">
      <c r="A24" s="52">
        <v>12256</v>
      </c>
      <c r="B24" s="53" t="s">
        <v>21</v>
      </c>
      <c r="C24" s="72" t="s">
        <v>2009</v>
      </c>
      <c r="D24" s="75" t="s">
        <v>76</v>
      </c>
      <c r="E24" s="63" t="s">
        <v>36</v>
      </c>
      <c r="F24" s="57"/>
      <c r="G24" s="57"/>
      <c r="H24" s="57"/>
      <c r="I24" s="57"/>
      <c r="J24" s="57"/>
      <c r="K24" s="57"/>
      <c r="L24" s="57">
        <f>SUM(J25:J27)</f>
        <v>40.948999999999998</v>
      </c>
      <c r="M24" s="58">
        <v>40.948999999999998</v>
      </c>
      <c r="N24" s="59"/>
      <c r="O24" s="73">
        <f>+ROUND(M24*N24,2)</f>
        <v>0</v>
      </c>
    </row>
    <row r="25" spans="1:15" s="8" customFormat="1" x14ac:dyDescent="0.3">
      <c r="A25" s="52">
        <v>12257</v>
      </c>
      <c r="B25" s="53"/>
      <c r="C25" s="72"/>
      <c r="D25" s="76" t="s">
        <v>374</v>
      </c>
      <c r="E25" s="56"/>
      <c r="F25" s="57">
        <v>1</v>
      </c>
      <c r="G25" s="57">
        <v>19.64</v>
      </c>
      <c r="H25" s="57"/>
      <c r="I25" s="57"/>
      <c r="J25" s="57">
        <f t="shared" ref="J25:J27" si="1">PRODUCT(F25:I25)</f>
        <v>19.64</v>
      </c>
      <c r="K25" s="57"/>
      <c r="L25" s="57"/>
      <c r="M25" s="58"/>
      <c r="N25" s="59"/>
      <c r="O25" s="73"/>
    </row>
    <row r="26" spans="1:15" s="8" customFormat="1" x14ac:dyDescent="0.3">
      <c r="A26" s="52">
        <v>12258</v>
      </c>
      <c r="B26" s="53"/>
      <c r="C26" s="72"/>
      <c r="D26" s="76" t="s">
        <v>1982</v>
      </c>
      <c r="E26" s="56"/>
      <c r="F26" s="57">
        <v>1</v>
      </c>
      <c r="G26" s="57">
        <v>15.891999999999999</v>
      </c>
      <c r="H26" s="57"/>
      <c r="I26" s="57"/>
      <c r="J26" s="57">
        <f t="shared" si="1"/>
        <v>15.891999999999999</v>
      </c>
      <c r="K26" s="57"/>
      <c r="L26" s="57"/>
      <c r="M26" s="58"/>
      <c r="N26" s="59"/>
      <c r="O26" s="73"/>
    </row>
    <row r="27" spans="1:15" s="8" customFormat="1" x14ac:dyDescent="0.3">
      <c r="A27" s="52">
        <v>12259</v>
      </c>
      <c r="B27" s="53"/>
      <c r="C27" s="72"/>
      <c r="D27" s="76" t="s">
        <v>1981</v>
      </c>
      <c r="E27" s="56"/>
      <c r="F27" s="57">
        <v>1</v>
      </c>
      <c r="G27" s="57">
        <v>5.4169999999999998</v>
      </c>
      <c r="H27" s="57"/>
      <c r="I27" s="57"/>
      <c r="J27" s="57">
        <f t="shared" si="1"/>
        <v>5.4169999999999998</v>
      </c>
      <c r="K27" s="57"/>
      <c r="L27" s="57"/>
      <c r="M27" s="58"/>
      <c r="N27" s="59"/>
      <c r="O27" s="73"/>
    </row>
    <row r="28" spans="1:15" s="8" customFormat="1" ht="172.8" collapsed="1" x14ac:dyDescent="0.3">
      <c r="A28" s="52">
        <v>12260</v>
      </c>
      <c r="B28" s="53" t="s">
        <v>21</v>
      </c>
      <c r="C28" s="72" t="s">
        <v>2010</v>
      </c>
      <c r="D28" s="75" t="s">
        <v>1175</v>
      </c>
      <c r="E28" s="63" t="s">
        <v>36</v>
      </c>
      <c r="F28" s="57"/>
      <c r="G28" s="57"/>
      <c r="H28" s="57"/>
      <c r="I28" s="57"/>
      <c r="J28" s="57"/>
      <c r="K28" s="57"/>
      <c r="L28" s="57">
        <f>SUM(J29:J29)</f>
        <v>737.13</v>
      </c>
      <c r="M28" s="58">
        <v>737.13</v>
      </c>
      <c r="N28" s="59"/>
      <c r="O28" s="73">
        <f>+ROUND(M28*N28,2)</f>
        <v>0</v>
      </c>
    </row>
    <row r="29" spans="1:15" s="8" customFormat="1" x14ac:dyDescent="0.3">
      <c r="A29" s="52">
        <v>12261</v>
      </c>
      <c r="B29" s="53"/>
      <c r="C29" s="72"/>
      <c r="D29" s="76" t="s">
        <v>1984</v>
      </c>
      <c r="E29" s="56"/>
      <c r="F29" s="57">
        <v>1</v>
      </c>
      <c r="G29" s="57">
        <v>737.13</v>
      </c>
      <c r="H29" s="57"/>
      <c r="I29" s="57"/>
      <c r="J29" s="57">
        <f t="shared" ref="J29" si="2">PRODUCT(F29:I29)</f>
        <v>737.13</v>
      </c>
      <c r="K29" s="57"/>
      <c r="L29" s="57"/>
      <c r="M29" s="58"/>
      <c r="N29" s="59"/>
      <c r="O29" s="73"/>
    </row>
    <row r="30" spans="1:15" s="8" customFormat="1" ht="144" collapsed="1" x14ac:dyDescent="0.3">
      <c r="A30" s="52">
        <v>12265</v>
      </c>
      <c r="B30" s="53" t="s">
        <v>21</v>
      </c>
      <c r="C30" s="72" t="s">
        <v>2012</v>
      </c>
      <c r="D30" s="75" t="s">
        <v>161</v>
      </c>
      <c r="E30" s="63" t="s">
        <v>36</v>
      </c>
      <c r="F30" s="57"/>
      <c r="G30" s="57"/>
      <c r="H30" s="57"/>
      <c r="I30" s="57"/>
      <c r="J30" s="57"/>
      <c r="K30" s="57"/>
      <c r="L30" s="57">
        <f>SUM(J31:J33)</f>
        <v>64.914000000000001</v>
      </c>
      <c r="M30" s="58">
        <v>64.914000000000001</v>
      </c>
      <c r="N30" s="59"/>
      <c r="O30" s="73">
        <f>+ROUND(M30*N30,2)</f>
        <v>0</v>
      </c>
    </row>
    <row r="31" spans="1:15" s="8" customFormat="1" x14ac:dyDescent="0.3">
      <c r="A31" s="52">
        <v>12266</v>
      </c>
      <c r="B31" s="53"/>
      <c r="C31" s="72"/>
      <c r="D31" s="76" t="s">
        <v>374</v>
      </c>
      <c r="E31" s="56"/>
      <c r="F31" s="57">
        <v>1</v>
      </c>
      <c r="G31" s="57">
        <v>31.536000000000001</v>
      </c>
      <c r="H31" s="57"/>
      <c r="I31" s="57"/>
      <c r="J31" s="57">
        <f t="shared" ref="J31:J33" si="3">PRODUCT(F31:I31)</f>
        <v>31.536000000000001</v>
      </c>
      <c r="K31" s="57"/>
      <c r="L31" s="57"/>
      <c r="M31" s="58"/>
      <c r="N31" s="59"/>
      <c r="O31" s="73"/>
    </row>
    <row r="32" spans="1:15" s="8" customFormat="1" x14ac:dyDescent="0.3">
      <c r="A32" s="52">
        <v>12267</v>
      </c>
      <c r="B32" s="53"/>
      <c r="C32" s="72"/>
      <c r="D32" s="76" t="s">
        <v>1982</v>
      </c>
      <c r="E32" s="56"/>
      <c r="F32" s="57">
        <v>1</v>
      </c>
      <c r="G32" s="57">
        <v>14.629</v>
      </c>
      <c r="H32" s="57"/>
      <c r="I32" s="57"/>
      <c r="J32" s="57">
        <f t="shared" si="3"/>
        <v>14.629</v>
      </c>
      <c r="K32" s="57"/>
      <c r="L32" s="57"/>
      <c r="M32" s="58"/>
      <c r="N32" s="59"/>
      <c r="O32" s="73"/>
    </row>
    <row r="33" spans="1:15" s="8" customFormat="1" x14ac:dyDescent="0.3">
      <c r="A33" s="52">
        <v>12268</v>
      </c>
      <c r="B33" s="53"/>
      <c r="C33" s="72"/>
      <c r="D33" s="76" t="s">
        <v>1981</v>
      </c>
      <c r="E33" s="56"/>
      <c r="F33" s="57">
        <v>1</v>
      </c>
      <c r="G33" s="57">
        <v>18.748999999999999</v>
      </c>
      <c r="H33" s="57"/>
      <c r="I33" s="57"/>
      <c r="J33" s="57">
        <f t="shared" si="3"/>
        <v>18.748999999999999</v>
      </c>
      <c r="K33" s="57"/>
      <c r="L33" s="57"/>
      <c r="M33" s="58"/>
      <c r="N33" s="59"/>
      <c r="O33" s="73"/>
    </row>
  </sheetData>
  <mergeCells count="3">
    <mergeCell ref="B2:C2"/>
    <mergeCell ref="N4:O4"/>
    <mergeCell ref="G5:K5"/>
  </mergeCells>
  <dataValidations count="1">
    <dataValidation type="custom" operator="equal" allowBlank="1" showInputMessage="1" showErrorMessage="1" sqref="F4:L4" xr:uid="{1D379BA4-1BB2-4D48-BFC9-94700BD216D9}">
      <formula1>"witdh='40'"</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6A9DD-8700-43E5-908E-C7CFAD89AE8F}">
  <dimension ref="A1:Q475"/>
  <sheetViews>
    <sheetView tabSelected="1" workbookViewId="0">
      <selection activeCell="D8" sqref="D8"/>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SUM(J888:J890)</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SUM(O7:O2993)+O2998+O2999</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SUM(O9:O1085)</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9027</v>
      </c>
      <c r="B13" s="53" t="s">
        <v>21</v>
      </c>
      <c r="C13" s="54" t="s">
        <v>73</v>
      </c>
      <c r="D13" s="55" t="s">
        <v>74</v>
      </c>
      <c r="E13" s="63"/>
      <c r="F13" s="57"/>
      <c r="G13" s="57"/>
      <c r="H13" s="57"/>
      <c r="I13" s="57"/>
      <c r="J13" s="57"/>
      <c r="K13" s="57"/>
      <c r="L13" s="57"/>
      <c r="M13" s="66"/>
      <c r="N13" s="67"/>
      <c r="O13" s="67"/>
    </row>
    <row r="14" spans="1:15" s="136" customFormat="1" ht="115.2" x14ac:dyDescent="0.3">
      <c r="A14" s="127">
        <v>9051</v>
      </c>
      <c r="B14" s="128" t="s">
        <v>21</v>
      </c>
      <c r="C14" s="129" t="s">
        <v>82</v>
      </c>
      <c r="D14" s="130" t="s">
        <v>83</v>
      </c>
      <c r="E14" s="131" t="s">
        <v>84</v>
      </c>
      <c r="F14" s="132"/>
      <c r="G14" s="132"/>
      <c r="H14" s="132"/>
      <c r="I14" s="132"/>
      <c r="J14" s="132"/>
      <c r="K14" s="132"/>
      <c r="L14" s="132">
        <f>SUM(J15:J17)</f>
        <v>11.43</v>
      </c>
      <c r="M14" s="133">
        <v>11.43</v>
      </c>
      <c r="N14" s="134"/>
      <c r="O14" s="135">
        <f>+ROUND(M14*N14,2)</f>
        <v>0</v>
      </c>
    </row>
    <row r="15" spans="1:15" s="136" customFormat="1" x14ac:dyDescent="0.3">
      <c r="A15" s="127">
        <v>9052</v>
      </c>
      <c r="B15" s="128"/>
      <c r="C15" s="129"/>
      <c r="D15" s="137" t="s">
        <v>64</v>
      </c>
      <c r="E15" s="131"/>
      <c r="F15" s="132">
        <v>1</v>
      </c>
      <c r="G15" s="132">
        <f>3.2+1.04</f>
        <v>4.24</v>
      </c>
      <c r="H15" s="132"/>
      <c r="I15" s="132"/>
      <c r="J15" s="132">
        <f t="shared" ref="J15:J17" si="0">PRODUCT(F15:I15)</f>
        <v>4.24</v>
      </c>
      <c r="K15" s="132"/>
      <c r="L15" s="132"/>
      <c r="M15" s="133"/>
      <c r="N15" s="134"/>
      <c r="O15" s="135"/>
    </row>
    <row r="16" spans="1:15" s="136" customFormat="1" x14ac:dyDescent="0.3">
      <c r="A16" s="127">
        <v>9053</v>
      </c>
      <c r="B16" s="128"/>
      <c r="C16" s="129"/>
      <c r="D16" s="137" t="s">
        <v>65</v>
      </c>
      <c r="E16" s="138"/>
      <c r="F16" s="132">
        <v>1</v>
      </c>
      <c r="G16" s="132">
        <f>1.12+2.82</f>
        <v>3.94</v>
      </c>
      <c r="H16" s="132"/>
      <c r="I16" s="132"/>
      <c r="J16" s="132">
        <f t="shared" si="0"/>
        <v>3.94</v>
      </c>
      <c r="K16" s="132"/>
      <c r="L16" s="132"/>
      <c r="M16" s="133"/>
      <c r="N16" s="134"/>
      <c r="O16" s="135"/>
    </row>
    <row r="17" spans="1:15" s="136" customFormat="1" x14ac:dyDescent="0.3">
      <c r="A17" s="127">
        <v>9054</v>
      </c>
      <c r="B17" s="128"/>
      <c r="C17" s="129"/>
      <c r="D17" s="137" t="s">
        <v>66</v>
      </c>
      <c r="E17" s="138"/>
      <c r="F17" s="132">
        <v>1</v>
      </c>
      <c r="G17" s="132">
        <f>2.02+1.23</f>
        <v>3.25</v>
      </c>
      <c r="H17" s="132"/>
      <c r="I17" s="132"/>
      <c r="J17" s="132">
        <f t="shared" si="0"/>
        <v>3.25</v>
      </c>
      <c r="K17" s="132"/>
      <c r="L17" s="132"/>
      <c r="M17" s="133"/>
      <c r="N17" s="134"/>
      <c r="O17" s="135"/>
    </row>
    <row r="18" spans="1:15" s="8" customFormat="1" x14ac:dyDescent="0.3">
      <c r="A18" s="52">
        <v>9102</v>
      </c>
      <c r="B18" s="53" t="s">
        <v>21</v>
      </c>
      <c r="C18" s="54" t="s">
        <v>121</v>
      </c>
      <c r="D18" s="71" t="s">
        <v>122</v>
      </c>
      <c r="E18" s="63"/>
      <c r="F18" s="57"/>
      <c r="G18" s="57"/>
      <c r="H18" s="57"/>
      <c r="I18" s="57"/>
      <c r="J18" s="57"/>
      <c r="K18" s="57"/>
      <c r="L18" s="57"/>
      <c r="M18" s="66"/>
      <c r="N18" s="67"/>
      <c r="O18" s="67"/>
    </row>
    <row r="19" spans="1:15" s="8" customFormat="1" x14ac:dyDescent="0.3">
      <c r="A19" s="52">
        <v>9132</v>
      </c>
      <c r="B19" s="53" t="s">
        <v>21</v>
      </c>
      <c r="C19" s="54" t="s">
        <v>139</v>
      </c>
      <c r="D19" s="55" t="s">
        <v>55</v>
      </c>
      <c r="E19" s="63"/>
      <c r="F19" s="57"/>
      <c r="G19" s="57"/>
      <c r="H19" s="57"/>
      <c r="I19" s="57"/>
      <c r="J19" s="57"/>
      <c r="K19" s="57"/>
      <c r="L19" s="57"/>
      <c r="M19" s="66"/>
      <c r="N19" s="67"/>
      <c r="O19" s="67"/>
    </row>
    <row r="20" spans="1:15" s="8" customFormat="1" x14ac:dyDescent="0.3">
      <c r="A20" s="52">
        <v>9174</v>
      </c>
      <c r="B20" s="53" t="s">
        <v>21</v>
      </c>
      <c r="C20" s="54" t="s">
        <v>156</v>
      </c>
      <c r="D20" s="55" t="s">
        <v>74</v>
      </c>
      <c r="E20" s="63"/>
      <c r="F20" s="57"/>
      <c r="G20" s="57"/>
      <c r="H20" s="57"/>
      <c r="I20" s="57"/>
      <c r="J20" s="57"/>
      <c r="K20" s="57"/>
      <c r="L20" s="57"/>
      <c r="M20" s="66"/>
      <c r="N20" s="67"/>
      <c r="O20" s="67"/>
    </row>
    <row r="21" spans="1:15" s="136" customFormat="1" ht="115.2" collapsed="1" x14ac:dyDescent="0.3">
      <c r="A21" s="127">
        <v>9196</v>
      </c>
      <c r="B21" s="128" t="s">
        <v>21</v>
      </c>
      <c r="C21" s="129" t="s">
        <v>162</v>
      </c>
      <c r="D21" s="130" t="s">
        <v>83</v>
      </c>
      <c r="E21" s="131" t="s">
        <v>84</v>
      </c>
      <c r="F21" s="132"/>
      <c r="G21" s="132"/>
      <c r="H21" s="132"/>
      <c r="I21" s="132"/>
      <c r="J21" s="132"/>
      <c r="K21" s="132"/>
      <c r="L21" s="132">
        <f>SUM(J22:J22)</f>
        <v>15.2</v>
      </c>
      <c r="M21" s="133">
        <v>15.2</v>
      </c>
      <c r="N21" s="134"/>
      <c r="O21" s="135">
        <f>+ROUND(M21*N21,2)</f>
        <v>0</v>
      </c>
    </row>
    <row r="22" spans="1:15" s="136" customFormat="1" x14ac:dyDescent="0.3">
      <c r="A22" s="127">
        <v>9197</v>
      </c>
      <c r="B22" s="128"/>
      <c r="C22" s="129"/>
      <c r="D22" s="137" t="s">
        <v>135</v>
      </c>
      <c r="E22" s="131"/>
      <c r="F22" s="132">
        <v>2</v>
      </c>
      <c r="G22" s="132">
        <f>5.2+2.4</f>
        <v>7.6</v>
      </c>
      <c r="H22" s="132"/>
      <c r="I22" s="132"/>
      <c r="J22" s="132">
        <f t="shared" ref="J22" si="1">PRODUCT(F22:I22)</f>
        <v>15.2</v>
      </c>
      <c r="K22" s="132"/>
      <c r="L22" s="132"/>
      <c r="M22" s="133"/>
      <c r="N22" s="134"/>
      <c r="O22" s="135"/>
    </row>
    <row r="23" spans="1:15" s="8" customFormat="1" ht="15.6" x14ac:dyDescent="0.3">
      <c r="A23" s="52">
        <v>9272</v>
      </c>
      <c r="B23" s="53" t="s">
        <v>21</v>
      </c>
      <c r="C23" s="54" t="s">
        <v>230</v>
      </c>
      <c r="D23" s="80" t="s">
        <v>231</v>
      </c>
      <c r="E23" s="69"/>
      <c r="F23" s="70"/>
      <c r="G23" s="70"/>
      <c r="H23" s="70"/>
      <c r="I23" s="70"/>
      <c r="J23" s="70"/>
      <c r="K23" s="70"/>
      <c r="L23" s="70"/>
      <c r="M23" s="66"/>
      <c r="N23" s="67"/>
      <c r="O23" s="67"/>
    </row>
    <row r="24" spans="1:15" s="8" customFormat="1" x14ac:dyDescent="0.3">
      <c r="A24" s="52">
        <v>9303</v>
      </c>
      <c r="B24" s="53" t="s">
        <v>21</v>
      </c>
      <c r="C24" s="54" t="s">
        <v>278</v>
      </c>
      <c r="D24" s="55" t="s">
        <v>55</v>
      </c>
      <c r="E24" s="63"/>
      <c r="F24" s="57"/>
      <c r="G24" s="57"/>
      <c r="H24" s="57"/>
      <c r="I24" s="57"/>
      <c r="J24" s="57"/>
      <c r="K24" s="57"/>
      <c r="L24" s="57"/>
      <c r="M24" s="66"/>
      <c r="N24" s="67"/>
      <c r="O24" s="67"/>
    </row>
    <row r="25" spans="1:15" s="8" customFormat="1" x14ac:dyDescent="0.3">
      <c r="A25" s="52">
        <v>9304</v>
      </c>
      <c r="B25" s="53" t="s">
        <v>21</v>
      </c>
      <c r="C25" s="54" t="s">
        <v>279</v>
      </c>
      <c r="D25" s="55" t="s">
        <v>57</v>
      </c>
      <c r="E25" s="56"/>
      <c r="F25" s="57"/>
      <c r="G25" s="57"/>
      <c r="H25" s="57"/>
      <c r="I25" s="57"/>
      <c r="J25" s="57"/>
      <c r="K25" s="57"/>
      <c r="L25" s="57"/>
      <c r="M25" s="58"/>
      <c r="N25" s="59"/>
      <c r="O25" s="73"/>
    </row>
    <row r="26" spans="1:15" s="136" customFormat="1" ht="86.4" collapsed="1" x14ac:dyDescent="0.3">
      <c r="A26" s="127">
        <v>9336</v>
      </c>
      <c r="B26" s="128" t="s">
        <v>21</v>
      </c>
      <c r="C26" s="129" t="s">
        <v>310</v>
      </c>
      <c r="D26" s="130" t="s">
        <v>311</v>
      </c>
      <c r="E26" s="131" t="s">
        <v>312</v>
      </c>
      <c r="F26" s="132"/>
      <c r="G26" s="132"/>
      <c r="H26" s="132"/>
      <c r="I26" s="132"/>
      <c r="J26" s="132"/>
      <c r="K26" s="132"/>
      <c r="L26" s="132">
        <f>SUM(J27:J29)</f>
        <v>660</v>
      </c>
      <c r="M26" s="133">
        <v>660</v>
      </c>
      <c r="N26" s="134"/>
      <c r="O26" s="135">
        <f>+ROUND(M26*N26,2)</f>
        <v>0</v>
      </c>
    </row>
    <row r="27" spans="1:15" s="136" customFormat="1" x14ac:dyDescent="0.3">
      <c r="A27" s="127">
        <v>9337</v>
      </c>
      <c r="B27" s="128" t="s">
        <v>21</v>
      </c>
      <c r="C27" s="129"/>
      <c r="D27" s="139" t="s">
        <v>313</v>
      </c>
      <c r="E27" s="131"/>
      <c r="F27" s="132">
        <v>1</v>
      </c>
      <c r="G27" s="132">
        <v>110</v>
      </c>
      <c r="H27" s="132"/>
      <c r="I27" s="132"/>
      <c r="J27" s="132">
        <f t="shared" ref="J27:J33" si="2">PRODUCT(F27:I27)</f>
        <v>110</v>
      </c>
      <c r="K27" s="132"/>
      <c r="L27" s="132"/>
      <c r="M27" s="140"/>
      <c r="N27" s="141"/>
      <c r="O27" s="141"/>
    </row>
    <row r="28" spans="1:15" s="136" customFormat="1" x14ac:dyDescent="0.3">
      <c r="A28" s="127">
        <v>9338</v>
      </c>
      <c r="B28" s="128" t="s">
        <v>21</v>
      </c>
      <c r="C28" s="129"/>
      <c r="D28" s="139" t="s">
        <v>314</v>
      </c>
      <c r="E28" s="131"/>
      <c r="F28" s="132">
        <v>1</v>
      </c>
      <c r="G28" s="132">
        <v>300</v>
      </c>
      <c r="H28" s="132"/>
      <c r="I28" s="132"/>
      <c r="J28" s="132">
        <f t="shared" si="2"/>
        <v>300</v>
      </c>
      <c r="K28" s="132"/>
      <c r="L28" s="132"/>
      <c r="M28" s="140"/>
      <c r="N28" s="141"/>
      <c r="O28" s="141"/>
    </row>
    <row r="29" spans="1:15" s="136" customFormat="1" x14ac:dyDescent="0.3">
      <c r="A29" s="127">
        <v>9339</v>
      </c>
      <c r="B29" s="128" t="s">
        <v>21</v>
      </c>
      <c r="C29" s="129"/>
      <c r="D29" s="139" t="s">
        <v>315</v>
      </c>
      <c r="E29" s="131"/>
      <c r="F29" s="132">
        <v>1</v>
      </c>
      <c r="G29" s="132">
        <v>250</v>
      </c>
      <c r="H29" s="132"/>
      <c r="I29" s="132"/>
      <c r="J29" s="132">
        <f t="shared" si="2"/>
        <v>250</v>
      </c>
      <c r="K29" s="132"/>
      <c r="L29" s="132"/>
      <c r="M29" s="140"/>
      <c r="N29" s="141"/>
      <c r="O29" s="141"/>
    </row>
    <row r="30" spans="1:15" s="136" customFormat="1" ht="163.5" customHeight="1" collapsed="1" x14ac:dyDescent="0.3">
      <c r="A30" s="127">
        <v>9340</v>
      </c>
      <c r="B30" s="128" t="s">
        <v>21</v>
      </c>
      <c r="C30" s="129" t="s">
        <v>316</v>
      </c>
      <c r="D30" s="130" t="s">
        <v>317</v>
      </c>
      <c r="E30" s="131" t="s">
        <v>89</v>
      </c>
      <c r="F30" s="132"/>
      <c r="G30" s="132"/>
      <c r="H30" s="132"/>
      <c r="I30" s="132"/>
      <c r="J30" s="132"/>
      <c r="K30" s="132"/>
      <c r="L30" s="132">
        <f>SUM(J31:J33)</f>
        <v>8</v>
      </c>
      <c r="M30" s="133">
        <v>8</v>
      </c>
      <c r="N30" s="134"/>
      <c r="O30" s="135">
        <f>+ROUND(M30*N30,2)</f>
        <v>0</v>
      </c>
    </row>
    <row r="31" spans="1:15" s="136" customFormat="1" x14ac:dyDescent="0.3">
      <c r="A31" s="127">
        <v>9341</v>
      </c>
      <c r="B31" s="128" t="s">
        <v>21</v>
      </c>
      <c r="C31" s="129"/>
      <c r="D31" s="139" t="s">
        <v>313</v>
      </c>
      <c r="E31" s="131"/>
      <c r="F31" s="132">
        <v>1</v>
      </c>
      <c r="G31" s="132">
        <v>2</v>
      </c>
      <c r="H31" s="132"/>
      <c r="I31" s="132"/>
      <c r="J31" s="132">
        <f t="shared" si="2"/>
        <v>2</v>
      </c>
      <c r="K31" s="132"/>
      <c r="L31" s="132"/>
      <c r="M31" s="140"/>
      <c r="N31" s="141"/>
      <c r="O31" s="141"/>
    </row>
    <row r="32" spans="1:15" s="136" customFormat="1" x14ac:dyDescent="0.3">
      <c r="A32" s="127">
        <v>9342</v>
      </c>
      <c r="B32" s="128" t="s">
        <v>21</v>
      </c>
      <c r="C32" s="129"/>
      <c r="D32" s="139" t="s">
        <v>314</v>
      </c>
      <c r="E32" s="131"/>
      <c r="F32" s="132">
        <v>1</v>
      </c>
      <c r="G32" s="132">
        <v>3</v>
      </c>
      <c r="H32" s="132"/>
      <c r="I32" s="132"/>
      <c r="J32" s="132">
        <f t="shared" si="2"/>
        <v>3</v>
      </c>
      <c r="K32" s="132"/>
      <c r="L32" s="132"/>
      <c r="M32" s="140"/>
      <c r="N32" s="141"/>
      <c r="O32" s="141"/>
    </row>
    <row r="33" spans="1:15" s="136" customFormat="1" x14ac:dyDescent="0.3">
      <c r="A33" s="127">
        <v>9343</v>
      </c>
      <c r="B33" s="128" t="s">
        <v>21</v>
      </c>
      <c r="C33" s="129"/>
      <c r="D33" s="139" t="s">
        <v>315</v>
      </c>
      <c r="E33" s="131"/>
      <c r="F33" s="132">
        <v>1</v>
      </c>
      <c r="G33" s="132">
        <v>3</v>
      </c>
      <c r="H33" s="132"/>
      <c r="I33" s="132"/>
      <c r="J33" s="132">
        <f t="shared" si="2"/>
        <v>3</v>
      </c>
      <c r="K33" s="132"/>
      <c r="L33" s="132"/>
      <c r="M33" s="140"/>
      <c r="N33" s="141"/>
      <c r="O33" s="141"/>
    </row>
    <row r="34" spans="1:15" s="136" customFormat="1" ht="179.25" customHeight="1" collapsed="1" x14ac:dyDescent="0.3">
      <c r="A34" s="127">
        <v>9344</v>
      </c>
      <c r="B34" s="128" t="s">
        <v>21</v>
      </c>
      <c r="C34" s="129" t="s">
        <v>318</v>
      </c>
      <c r="D34" s="130" t="s">
        <v>319</v>
      </c>
      <c r="E34" s="131" t="s">
        <v>84</v>
      </c>
      <c r="F34" s="132"/>
      <c r="G34" s="132"/>
      <c r="H34" s="132"/>
      <c r="I34" s="132"/>
      <c r="J34" s="132"/>
      <c r="K34" s="132"/>
      <c r="L34" s="132">
        <f>SUM(J35:J39)</f>
        <v>81.704000000000008</v>
      </c>
      <c r="M34" s="133">
        <v>81.704000000000008</v>
      </c>
      <c r="N34" s="134"/>
      <c r="O34" s="135">
        <f>+ROUND(M34*N34,2)</f>
        <v>0</v>
      </c>
    </row>
    <row r="35" spans="1:15" s="136" customFormat="1" x14ac:dyDescent="0.3">
      <c r="A35" s="127">
        <v>9345</v>
      </c>
      <c r="B35" s="128" t="s">
        <v>21</v>
      </c>
      <c r="C35" s="129"/>
      <c r="D35" s="139" t="s">
        <v>313</v>
      </c>
      <c r="E35" s="131"/>
      <c r="F35" s="132">
        <v>1</v>
      </c>
      <c r="G35" s="132">
        <v>8.32</v>
      </c>
      <c r="H35" s="132"/>
      <c r="I35" s="132"/>
      <c r="J35" s="132">
        <f t="shared" ref="J35:J39" si="3">PRODUCT(F35:I35)</f>
        <v>8.32</v>
      </c>
      <c r="K35" s="132"/>
      <c r="L35" s="132"/>
      <c r="M35" s="140"/>
      <c r="N35" s="141"/>
      <c r="O35" s="141"/>
    </row>
    <row r="36" spans="1:15" s="136" customFormat="1" x14ac:dyDescent="0.3">
      <c r="A36" s="127">
        <v>9346</v>
      </c>
      <c r="B36" s="128" t="s">
        <v>21</v>
      </c>
      <c r="C36" s="129"/>
      <c r="D36" s="139" t="s">
        <v>314</v>
      </c>
      <c r="E36" s="131"/>
      <c r="F36" s="132">
        <v>1</v>
      </c>
      <c r="G36" s="132">
        <v>21.75</v>
      </c>
      <c r="H36" s="132"/>
      <c r="I36" s="132"/>
      <c r="J36" s="132">
        <f t="shared" si="3"/>
        <v>21.75</v>
      </c>
      <c r="K36" s="132"/>
      <c r="L36" s="132"/>
      <c r="M36" s="140"/>
      <c r="N36" s="141"/>
      <c r="O36" s="141"/>
    </row>
    <row r="37" spans="1:15" s="136" customFormat="1" x14ac:dyDescent="0.3">
      <c r="A37" s="127">
        <v>9347</v>
      </c>
      <c r="B37" s="128" t="s">
        <v>21</v>
      </c>
      <c r="C37" s="129"/>
      <c r="D37" s="139" t="s">
        <v>315</v>
      </c>
      <c r="E37" s="131"/>
      <c r="F37" s="132">
        <v>1</v>
      </c>
      <c r="G37" s="132">
        <v>16.670000000000002</v>
      </c>
      <c r="H37" s="132"/>
      <c r="I37" s="132"/>
      <c r="J37" s="132">
        <f t="shared" si="3"/>
        <v>16.670000000000002</v>
      </c>
      <c r="K37" s="132"/>
      <c r="L37" s="132"/>
      <c r="M37" s="140"/>
      <c r="N37" s="141"/>
      <c r="O37" s="141"/>
    </row>
    <row r="38" spans="1:15" s="136" customFormat="1" x14ac:dyDescent="0.3">
      <c r="A38" s="127">
        <v>9348</v>
      </c>
      <c r="B38" s="128" t="s">
        <v>21</v>
      </c>
      <c r="C38" s="129"/>
      <c r="D38" s="139" t="s">
        <v>306</v>
      </c>
      <c r="E38" s="131"/>
      <c r="F38" s="132">
        <v>1</v>
      </c>
      <c r="G38" s="132">
        <v>12.901</v>
      </c>
      <c r="H38" s="132"/>
      <c r="I38" s="132"/>
      <c r="J38" s="132">
        <f t="shared" si="3"/>
        <v>12.901</v>
      </c>
      <c r="K38" s="132"/>
      <c r="L38" s="132"/>
      <c r="M38" s="140"/>
      <c r="N38" s="141"/>
      <c r="O38" s="141"/>
    </row>
    <row r="39" spans="1:15" s="136" customFormat="1" x14ac:dyDescent="0.3">
      <c r="A39" s="127">
        <v>9349</v>
      </c>
      <c r="B39" s="128" t="s">
        <v>21</v>
      </c>
      <c r="C39" s="129"/>
      <c r="D39" s="139" t="s">
        <v>307</v>
      </c>
      <c r="E39" s="131"/>
      <c r="F39" s="132">
        <v>1</v>
      </c>
      <c r="G39" s="132">
        <v>22.062999999999999</v>
      </c>
      <c r="H39" s="132"/>
      <c r="I39" s="132"/>
      <c r="J39" s="132">
        <f t="shared" si="3"/>
        <v>22.062999999999999</v>
      </c>
      <c r="K39" s="132"/>
      <c r="L39" s="132"/>
      <c r="M39" s="140"/>
      <c r="N39" s="141"/>
      <c r="O39" s="141"/>
    </row>
    <row r="40" spans="1:15" s="136" customFormat="1" ht="178.5" customHeight="1" collapsed="1" x14ac:dyDescent="0.3">
      <c r="A40" s="127">
        <v>9350</v>
      </c>
      <c r="B40" s="128" t="s">
        <v>21</v>
      </c>
      <c r="C40" s="129" t="s">
        <v>320</v>
      </c>
      <c r="D40" s="130" t="s">
        <v>321</v>
      </c>
      <c r="E40" s="131"/>
      <c r="F40" s="132"/>
      <c r="G40" s="132"/>
      <c r="H40" s="132"/>
      <c r="I40" s="132"/>
      <c r="J40" s="132"/>
      <c r="K40" s="132"/>
      <c r="L40" s="132">
        <f>SUM(J41:J45)</f>
        <v>10</v>
      </c>
      <c r="M40" s="133">
        <v>10</v>
      </c>
      <c r="N40" s="134"/>
      <c r="O40" s="135">
        <f>+ROUND(M40*N40,2)</f>
        <v>0</v>
      </c>
    </row>
    <row r="41" spans="1:15" s="136" customFormat="1" x14ac:dyDescent="0.3">
      <c r="A41" s="127">
        <v>9351</v>
      </c>
      <c r="B41" s="128" t="s">
        <v>21</v>
      </c>
      <c r="C41" s="129"/>
      <c r="D41" s="139" t="s">
        <v>313</v>
      </c>
      <c r="E41" s="131"/>
      <c r="F41" s="132">
        <v>2</v>
      </c>
      <c r="G41" s="132"/>
      <c r="H41" s="132"/>
      <c r="I41" s="132"/>
      <c r="J41" s="132">
        <f t="shared" ref="J41:J45" si="4">PRODUCT(F41:I41)</f>
        <v>2</v>
      </c>
      <c r="K41" s="132"/>
      <c r="L41" s="132"/>
      <c r="M41" s="140"/>
      <c r="N41" s="141"/>
      <c r="O41" s="141"/>
    </row>
    <row r="42" spans="1:15" s="136" customFormat="1" x14ac:dyDescent="0.3">
      <c r="A42" s="127">
        <v>9352</v>
      </c>
      <c r="B42" s="128" t="s">
        <v>21</v>
      </c>
      <c r="C42" s="129"/>
      <c r="D42" s="139" t="s">
        <v>322</v>
      </c>
      <c r="E42" s="131"/>
      <c r="F42" s="132">
        <v>2</v>
      </c>
      <c r="G42" s="132"/>
      <c r="H42" s="132"/>
      <c r="I42" s="132"/>
      <c r="J42" s="132">
        <f t="shared" si="4"/>
        <v>2</v>
      </c>
      <c r="K42" s="132"/>
      <c r="L42" s="132"/>
      <c r="M42" s="140"/>
      <c r="N42" s="141"/>
      <c r="O42" s="141"/>
    </row>
    <row r="43" spans="1:15" s="136" customFormat="1" x14ac:dyDescent="0.3">
      <c r="A43" s="127">
        <v>9353</v>
      </c>
      <c r="B43" s="128" t="s">
        <v>21</v>
      </c>
      <c r="C43" s="129"/>
      <c r="D43" s="139" t="s">
        <v>323</v>
      </c>
      <c r="E43" s="131"/>
      <c r="F43" s="132">
        <v>2</v>
      </c>
      <c r="G43" s="132"/>
      <c r="H43" s="132"/>
      <c r="I43" s="132"/>
      <c r="J43" s="132">
        <f t="shared" si="4"/>
        <v>2</v>
      </c>
      <c r="K43" s="132"/>
      <c r="L43" s="132"/>
      <c r="M43" s="140"/>
      <c r="N43" s="141"/>
      <c r="O43" s="141"/>
    </row>
    <row r="44" spans="1:15" s="136" customFormat="1" x14ac:dyDescent="0.3">
      <c r="A44" s="127">
        <v>9354</v>
      </c>
      <c r="B44" s="128" t="s">
        <v>21</v>
      </c>
      <c r="C44" s="129"/>
      <c r="D44" s="139" t="s">
        <v>306</v>
      </c>
      <c r="E44" s="131"/>
      <c r="F44" s="132">
        <v>2</v>
      </c>
      <c r="G44" s="132"/>
      <c r="H44" s="132"/>
      <c r="I44" s="132"/>
      <c r="J44" s="132">
        <f t="shared" si="4"/>
        <v>2</v>
      </c>
      <c r="K44" s="132"/>
      <c r="L44" s="132"/>
      <c r="M44" s="140"/>
      <c r="N44" s="141"/>
      <c r="O44" s="141"/>
    </row>
    <row r="45" spans="1:15" s="136" customFormat="1" x14ac:dyDescent="0.3">
      <c r="A45" s="127">
        <v>9355</v>
      </c>
      <c r="B45" s="128" t="s">
        <v>21</v>
      </c>
      <c r="C45" s="129"/>
      <c r="D45" s="139" t="s">
        <v>307</v>
      </c>
      <c r="E45" s="131"/>
      <c r="F45" s="132">
        <v>2</v>
      </c>
      <c r="G45" s="132"/>
      <c r="H45" s="132"/>
      <c r="I45" s="132"/>
      <c r="J45" s="132">
        <f t="shared" si="4"/>
        <v>2</v>
      </c>
      <c r="K45" s="132"/>
      <c r="L45" s="132"/>
      <c r="M45" s="140"/>
      <c r="N45" s="141"/>
      <c r="O45" s="141"/>
    </row>
    <row r="46" spans="1:15" s="8" customFormat="1" ht="129.6" collapsed="1" x14ac:dyDescent="0.3">
      <c r="A46" s="52">
        <v>9386</v>
      </c>
      <c r="B46" s="53" t="s">
        <v>21</v>
      </c>
      <c r="C46" s="72" t="s">
        <v>330</v>
      </c>
      <c r="D46" s="75" t="s">
        <v>331</v>
      </c>
      <c r="E46" s="56" t="s">
        <v>36</v>
      </c>
      <c r="F46" s="57"/>
      <c r="G46" s="57"/>
      <c r="H46" s="57"/>
      <c r="I46" s="57"/>
      <c r="J46" s="57"/>
      <c r="K46" s="57"/>
      <c r="L46" s="57">
        <f>SUM(K47:K57)</f>
        <v>239.78375</v>
      </c>
      <c r="M46" s="58">
        <v>239.78375</v>
      </c>
      <c r="N46" s="59"/>
      <c r="O46" s="73">
        <f>+ROUND(M46*N46,2)</f>
        <v>0</v>
      </c>
    </row>
    <row r="47" spans="1:15" s="8" customFormat="1" x14ac:dyDescent="0.3">
      <c r="A47" s="52">
        <v>9387</v>
      </c>
      <c r="B47" s="53" t="s">
        <v>21</v>
      </c>
      <c r="C47" s="72"/>
      <c r="D47" s="76" t="s">
        <v>332</v>
      </c>
      <c r="E47" s="56"/>
      <c r="F47" s="57">
        <v>1</v>
      </c>
      <c r="G47" s="57">
        <v>26.295000000000002</v>
      </c>
      <c r="H47" s="57"/>
      <c r="I47" s="57">
        <v>2.4</v>
      </c>
      <c r="J47" s="57">
        <f t="shared" ref="J47:J57" si="5">PRODUCT(F47:I47)</f>
        <v>63.108000000000004</v>
      </c>
      <c r="K47" s="57">
        <f>+J47</f>
        <v>63.108000000000004</v>
      </c>
      <c r="L47" s="57"/>
      <c r="M47" s="58"/>
      <c r="N47" s="59"/>
      <c r="O47" s="73"/>
    </row>
    <row r="48" spans="1:15" s="8" customFormat="1" x14ac:dyDescent="0.3">
      <c r="A48" s="52">
        <v>9388</v>
      </c>
      <c r="B48" s="53" t="s">
        <v>21</v>
      </c>
      <c r="C48" s="72"/>
      <c r="D48" s="76" t="s">
        <v>333</v>
      </c>
      <c r="E48" s="56"/>
      <c r="F48" s="57">
        <v>1</v>
      </c>
      <c r="G48" s="57">
        <v>6.8440000000000003</v>
      </c>
      <c r="H48" s="57"/>
      <c r="I48" s="57">
        <v>3.5</v>
      </c>
      <c r="J48" s="57">
        <f t="shared" si="5"/>
        <v>23.954000000000001</v>
      </c>
      <c r="K48" s="57">
        <f t="shared" ref="K48:K54" si="6">+J48</f>
        <v>23.954000000000001</v>
      </c>
      <c r="L48" s="57"/>
      <c r="M48" s="58"/>
      <c r="N48" s="59"/>
      <c r="O48" s="73"/>
    </row>
    <row r="49" spans="1:15" s="8" customFormat="1" x14ac:dyDescent="0.3">
      <c r="A49" s="52">
        <v>9389</v>
      </c>
      <c r="B49" s="53" t="s">
        <v>21</v>
      </c>
      <c r="C49" s="72"/>
      <c r="D49" s="76" t="s">
        <v>334</v>
      </c>
      <c r="E49" s="56"/>
      <c r="F49" s="57">
        <v>1</v>
      </c>
      <c r="G49" s="57">
        <v>19.754999999999999</v>
      </c>
      <c r="H49" s="57"/>
      <c r="I49" s="57">
        <v>2.4</v>
      </c>
      <c r="J49" s="57">
        <f t="shared" si="5"/>
        <v>47.411999999999999</v>
      </c>
      <c r="K49" s="57">
        <f t="shared" si="6"/>
        <v>47.411999999999999</v>
      </c>
      <c r="L49" s="57"/>
      <c r="M49" s="58"/>
      <c r="N49" s="59"/>
      <c r="O49" s="73"/>
    </row>
    <row r="50" spans="1:15" s="8" customFormat="1" x14ac:dyDescent="0.3">
      <c r="A50" s="52">
        <v>9390</v>
      </c>
      <c r="B50" s="53" t="s">
        <v>21</v>
      </c>
      <c r="C50" s="72"/>
      <c r="D50" s="76" t="s">
        <v>297</v>
      </c>
      <c r="E50" s="56"/>
      <c r="F50" s="57">
        <v>7</v>
      </c>
      <c r="G50" s="57">
        <v>2.25</v>
      </c>
      <c r="H50" s="57"/>
      <c r="I50" s="57">
        <v>2.4</v>
      </c>
      <c r="J50" s="57">
        <f t="shared" si="5"/>
        <v>37.799999999999997</v>
      </c>
      <c r="K50" s="57">
        <f t="shared" si="6"/>
        <v>37.799999999999997</v>
      </c>
      <c r="L50" s="57"/>
      <c r="M50" s="58"/>
      <c r="N50" s="59"/>
      <c r="O50" s="73"/>
    </row>
    <row r="51" spans="1:15" s="8" customFormat="1" x14ac:dyDescent="0.3">
      <c r="A51" s="52">
        <v>9391</v>
      </c>
      <c r="B51" s="53" t="s">
        <v>21</v>
      </c>
      <c r="C51" s="72"/>
      <c r="D51" s="76" t="s">
        <v>298</v>
      </c>
      <c r="E51" s="56"/>
      <c r="F51" s="57">
        <v>1</v>
      </c>
      <c r="G51" s="57">
        <v>1.65</v>
      </c>
      <c r="H51" s="57"/>
      <c r="I51" s="57">
        <v>2.4</v>
      </c>
      <c r="J51" s="57">
        <f t="shared" si="5"/>
        <v>3.9599999999999995</v>
      </c>
      <c r="K51" s="57">
        <f t="shared" si="6"/>
        <v>3.9599999999999995</v>
      </c>
      <c r="L51" s="57"/>
      <c r="M51" s="58"/>
      <c r="N51" s="59"/>
      <c r="O51" s="73"/>
    </row>
    <row r="52" spans="1:15" s="8" customFormat="1" x14ac:dyDescent="0.3">
      <c r="A52" s="52">
        <v>9392</v>
      </c>
      <c r="B52" s="53" t="s">
        <v>21</v>
      </c>
      <c r="C52" s="72"/>
      <c r="D52" s="76" t="s">
        <v>299</v>
      </c>
      <c r="E52" s="56"/>
      <c r="F52" s="57">
        <v>4</v>
      </c>
      <c r="G52" s="57">
        <v>2.75</v>
      </c>
      <c r="H52" s="57"/>
      <c r="I52" s="57">
        <v>2.4</v>
      </c>
      <c r="J52" s="57">
        <f t="shared" si="5"/>
        <v>26.4</v>
      </c>
      <c r="K52" s="57">
        <f t="shared" si="6"/>
        <v>26.4</v>
      </c>
      <c r="L52" s="57"/>
      <c r="M52" s="58"/>
      <c r="N52" s="59"/>
      <c r="O52" s="73"/>
    </row>
    <row r="53" spans="1:15" s="8" customFormat="1" x14ac:dyDescent="0.3">
      <c r="A53" s="52">
        <v>9393</v>
      </c>
      <c r="B53" s="53" t="s">
        <v>21</v>
      </c>
      <c r="C53" s="72"/>
      <c r="D53" s="76" t="s">
        <v>300</v>
      </c>
      <c r="E53" s="56"/>
      <c r="F53" s="57">
        <v>2</v>
      </c>
      <c r="G53" s="57">
        <v>1.35</v>
      </c>
      <c r="H53" s="57"/>
      <c r="I53" s="57">
        <v>2.4</v>
      </c>
      <c r="J53" s="57">
        <f t="shared" si="5"/>
        <v>6.48</v>
      </c>
      <c r="K53" s="57">
        <f t="shared" si="6"/>
        <v>6.48</v>
      </c>
      <c r="L53" s="57"/>
      <c r="M53" s="58"/>
      <c r="N53" s="59"/>
      <c r="O53" s="73"/>
    </row>
    <row r="54" spans="1:15" s="8" customFormat="1" x14ac:dyDescent="0.3">
      <c r="A54" s="52">
        <v>9394</v>
      </c>
      <c r="B54" s="53" t="s">
        <v>21</v>
      </c>
      <c r="C54" s="72"/>
      <c r="D54" s="76" t="s">
        <v>301</v>
      </c>
      <c r="E54" s="56"/>
      <c r="F54" s="57">
        <v>1</v>
      </c>
      <c r="G54" s="57">
        <v>1.8</v>
      </c>
      <c r="H54" s="57"/>
      <c r="I54" s="57">
        <v>2.4</v>
      </c>
      <c r="J54" s="57">
        <f t="shared" si="5"/>
        <v>4.32</v>
      </c>
      <c r="K54" s="57">
        <f t="shared" si="6"/>
        <v>4.32</v>
      </c>
      <c r="L54" s="57"/>
      <c r="M54" s="58"/>
      <c r="N54" s="59"/>
      <c r="O54" s="73"/>
    </row>
    <row r="55" spans="1:15" s="8" customFormat="1" x14ac:dyDescent="0.3">
      <c r="A55" s="52">
        <v>9395</v>
      </c>
      <c r="B55" s="53" t="s">
        <v>21</v>
      </c>
      <c r="C55" s="72"/>
      <c r="D55" s="76" t="s">
        <v>302</v>
      </c>
      <c r="E55" s="56"/>
      <c r="F55" s="57">
        <v>1</v>
      </c>
      <c r="G55" s="57">
        <v>2.4500000000000002</v>
      </c>
      <c r="H55" s="57"/>
      <c r="I55" s="57">
        <v>4.1550000000000002</v>
      </c>
      <c r="J55" s="57">
        <f t="shared" si="5"/>
        <v>10.179750000000002</v>
      </c>
      <c r="K55" s="57">
        <f>+J55+J56+J57</f>
        <v>26.34975</v>
      </c>
      <c r="L55" s="57"/>
      <c r="M55" s="58"/>
      <c r="N55" s="59"/>
      <c r="O55" s="73"/>
    </row>
    <row r="56" spans="1:15" s="8" customFormat="1" x14ac:dyDescent="0.3">
      <c r="A56" s="52">
        <v>9396</v>
      </c>
      <c r="B56" s="53" t="s">
        <v>21</v>
      </c>
      <c r="C56" s="72"/>
      <c r="D56" s="76"/>
      <c r="E56" s="56"/>
      <c r="F56" s="57">
        <v>1</v>
      </c>
      <c r="G56" s="57">
        <v>2.4500000000000002</v>
      </c>
      <c r="H56" s="57"/>
      <c r="I56" s="57">
        <v>3.2</v>
      </c>
      <c r="J56" s="57">
        <f t="shared" si="5"/>
        <v>7.8400000000000007</v>
      </c>
      <c r="K56" s="57"/>
      <c r="L56" s="57"/>
      <c r="M56" s="58"/>
      <c r="N56" s="59"/>
      <c r="O56" s="73"/>
    </row>
    <row r="57" spans="1:15" s="8" customFormat="1" x14ac:dyDescent="0.3">
      <c r="A57" s="52">
        <v>9397</v>
      </c>
      <c r="B57" s="53" t="s">
        <v>21</v>
      </c>
      <c r="C57" s="72"/>
      <c r="D57" s="76"/>
      <c r="E57" s="56"/>
      <c r="F57" s="57">
        <v>2</v>
      </c>
      <c r="G57" s="57">
        <v>2.4500000000000002</v>
      </c>
      <c r="H57" s="57"/>
      <c r="I57" s="57">
        <v>1.7</v>
      </c>
      <c r="J57" s="57">
        <f t="shared" si="5"/>
        <v>8.33</v>
      </c>
      <c r="K57" s="57"/>
      <c r="L57" s="57"/>
      <c r="M57" s="58"/>
      <c r="N57" s="59"/>
      <c r="O57" s="73"/>
    </row>
    <row r="58" spans="1:15" s="8" customFormat="1" ht="86.4" collapsed="1" x14ac:dyDescent="0.3">
      <c r="A58" s="52">
        <v>9406</v>
      </c>
      <c r="B58" s="53" t="s">
        <v>21</v>
      </c>
      <c r="C58" s="72" t="s">
        <v>341</v>
      </c>
      <c r="D58" s="75" t="s">
        <v>342</v>
      </c>
      <c r="E58" s="56" t="s">
        <v>36</v>
      </c>
      <c r="F58" s="57"/>
      <c r="G58" s="57"/>
      <c r="H58" s="57"/>
      <c r="I58" s="57"/>
      <c r="J58" s="57"/>
      <c r="K58" s="57"/>
      <c r="L58" s="57">
        <f>+K59</f>
        <v>25.970399999999998</v>
      </c>
      <c r="M58" s="58">
        <v>25.970399999999998</v>
      </c>
      <c r="N58" s="59"/>
      <c r="O58" s="73">
        <f>+ROUND(M58*N58,2)</f>
        <v>0</v>
      </c>
    </row>
    <row r="59" spans="1:15" s="8" customFormat="1" x14ac:dyDescent="0.3">
      <c r="A59" s="52">
        <v>9407</v>
      </c>
      <c r="B59" s="53" t="s">
        <v>21</v>
      </c>
      <c r="C59" s="72"/>
      <c r="D59" s="76" t="s">
        <v>343</v>
      </c>
      <c r="E59" s="56"/>
      <c r="F59" s="57">
        <v>1</v>
      </c>
      <c r="G59" s="57">
        <v>4.6500000000000004</v>
      </c>
      <c r="H59" s="57"/>
      <c r="I59" s="57">
        <v>2.4</v>
      </c>
      <c r="J59" s="57">
        <f t="shared" ref="J59:J60" si="7">PRODUCT(F59:I59)</f>
        <v>11.16</v>
      </c>
      <c r="K59" s="57">
        <f>+J59+J60</f>
        <v>25.970399999999998</v>
      </c>
      <c r="L59" s="57"/>
      <c r="M59" s="58"/>
      <c r="N59" s="59"/>
      <c r="O59" s="73"/>
    </row>
    <row r="60" spans="1:15" s="8" customFormat="1" x14ac:dyDescent="0.3">
      <c r="A60" s="52">
        <v>9408</v>
      </c>
      <c r="B60" s="53" t="s">
        <v>21</v>
      </c>
      <c r="C60" s="72"/>
      <c r="D60" s="76"/>
      <c r="E60" s="56"/>
      <c r="F60" s="57">
        <v>1</v>
      </c>
      <c r="G60" s="57">
        <v>6.1710000000000003</v>
      </c>
      <c r="H60" s="57"/>
      <c r="I60" s="57">
        <v>2.4</v>
      </c>
      <c r="J60" s="57">
        <f t="shared" si="7"/>
        <v>14.8104</v>
      </c>
      <c r="K60" s="57"/>
      <c r="L60" s="57"/>
      <c r="M60" s="58"/>
      <c r="N60" s="59"/>
      <c r="O60" s="73"/>
    </row>
    <row r="61" spans="1:15" s="8" customFormat="1" x14ac:dyDescent="0.3">
      <c r="A61" s="52">
        <v>9446</v>
      </c>
      <c r="B61" s="53" t="s">
        <v>21</v>
      </c>
      <c r="C61" s="54" t="s">
        <v>382</v>
      </c>
      <c r="D61" s="55" t="s">
        <v>74</v>
      </c>
      <c r="E61" s="63"/>
      <c r="F61" s="57"/>
      <c r="G61" s="57"/>
      <c r="H61" s="57"/>
      <c r="I61" s="57"/>
      <c r="J61" s="57"/>
      <c r="K61" s="57"/>
      <c r="L61" s="57"/>
      <c r="M61" s="66"/>
      <c r="N61" s="67"/>
      <c r="O61" s="67"/>
    </row>
    <row r="62" spans="1:15" s="136" customFormat="1" ht="115.2" collapsed="1" x14ac:dyDescent="0.3">
      <c r="A62" s="127">
        <v>9476</v>
      </c>
      <c r="B62" s="128" t="s">
        <v>21</v>
      </c>
      <c r="C62" s="129" t="s">
        <v>404</v>
      </c>
      <c r="D62" s="130" t="s">
        <v>83</v>
      </c>
      <c r="E62" s="131" t="s">
        <v>84</v>
      </c>
      <c r="F62" s="132"/>
      <c r="G62" s="132"/>
      <c r="H62" s="132"/>
      <c r="I62" s="132"/>
      <c r="J62" s="132"/>
      <c r="K62" s="132"/>
      <c r="L62" s="132">
        <f>SUM(J63:J66)</f>
        <v>109.39800000000001</v>
      </c>
      <c r="M62" s="133">
        <v>109.39800000000001</v>
      </c>
      <c r="N62" s="134"/>
      <c r="O62" s="135">
        <f>+ROUND(M62*N62,2)</f>
        <v>0</v>
      </c>
    </row>
    <row r="63" spans="1:15" s="136" customFormat="1" x14ac:dyDescent="0.3">
      <c r="A63" s="127">
        <v>9477</v>
      </c>
      <c r="B63" s="128" t="s">
        <v>21</v>
      </c>
      <c r="C63" s="129"/>
      <c r="D63" s="139" t="s">
        <v>384</v>
      </c>
      <c r="E63" s="138"/>
      <c r="F63" s="132">
        <v>1</v>
      </c>
      <c r="G63" s="132">
        <v>67.843000000000004</v>
      </c>
      <c r="H63" s="132"/>
      <c r="I63" s="132"/>
      <c r="J63" s="132">
        <f t="shared" ref="J63:J67" si="8">PRODUCT(F63:I63)</f>
        <v>67.843000000000004</v>
      </c>
      <c r="K63" s="132"/>
      <c r="L63" s="132"/>
      <c r="M63" s="133"/>
      <c r="N63" s="134"/>
      <c r="O63" s="135"/>
    </row>
    <row r="64" spans="1:15" s="136" customFormat="1" x14ac:dyDescent="0.3">
      <c r="A64" s="127">
        <v>9478</v>
      </c>
      <c r="B64" s="128" t="s">
        <v>21</v>
      </c>
      <c r="C64" s="129"/>
      <c r="D64" s="139" t="s">
        <v>372</v>
      </c>
      <c r="E64" s="138"/>
      <c r="F64" s="132">
        <v>1</v>
      </c>
      <c r="G64" s="132">
        <v>10.715</v>
      </c>
      <c r="H64" s="132"/>
      <c r="I64" s="132"/>
      <c r="J64" s="132">
        <f t="shared" si="8"/>
        <v>10.715</v>
      </c>
      <c r="K64" s="132"/>
      <c r="L64" s="132"/>
      <c r="M64" s="133"/>
      <c r="N64" s="134"/>
      <c r="O64" s="135"/>
    </row>
    <row r="65" spans="1:15" s="136" customFormat="1" x14ac:dyDescent="0.3">
      <c r="A65" s="127">
        <v>9479</v>
      </c>
      <c r="B65" s="128" t="s">
        <v>21</v>
      </c>
      <c r="C65" s="129"/>
      <c r="D65" s="139" t="s">
        <v>373</v>
      </c>
      <c r="E65" s="138"/>
      <c r="F65" s="132">
        <v>1</v>
      </c>
      <c r="G65" s="132">
        <v>17.39</v>
      </c>
      <c r="H65" s="132"/>
      <c r="I65" s="132"/>
      <c r="J65" s="132">
        <f t="shared" si="8"/>
        <v>17.39</v>
      </c>
      <c r="K65" s="132"/>
      <c r="L65" s="132"/>
      <c r="M65" s="133"/>
      <c r="N65" s="134"/>
      <c r="O65" s="135"/>
    </row>
    <row r="66" spans="1:15" s="136" customFormat="1" x14ac:dyDescent="0.3">
      <c r="A66" s="127">
        <v>9480</v>
      </c>
      <c r="B66" s="128" t="s">
        <v>21</v>
      </c>
      <c r="C66" s="129"/>
      <c r="D66" s="139" t="s">
        <v>366</v>
      </c>
      <c r="E66" s="138"/>
      <c r="F66" s="132">
        <v>2</v>
      </c>
      <c r="G66" s="132">
        <v>6.7249999999999996</v>
      </c>
      <c r="H66" s="132"/>
      <c r="I66" s="132"/>
      <c r="J66" s="132">
        <f t="shared" si="8"/>
        <v>13.45</v>
      </c>
      <c r="K66" s="132"/>
      <c r="L66" s="132"/>
      <c r="M66" s="133"/>
      <c r="N66" s="134"/>
      <c r="O66" s="135"/>
    </row>
    <row r="67" spans="1:15" s="136" customFormat="1" ht="120.75" customHeight="1" x14ac:dyDescent="0.3">
      <c r="A67" s="127">
        <v>9481</v>
      </c>
      <c r="B67" s="128" t="s">
        <v>21</v>
      </c>
      <c r="C67" s="129" t="s">
        <v>405</v>
      </c>
      <c r="D67" s="130" t="s">
        <v>406</v>
      </c>
      <c r="E67" s="131" t="s">
        <v>84</v>
      </c>
      <c r="F67" s="132">
        <v>1</v>
      </c>
      <c r="G67" s="132">
        <v>91.486000000000004</v>
      </c>
      <c r="H67" s="132"/>
      <c r="I67" s="132"/>
      <c r="J67" s="132">
        <f t="shared" si="8"/>
        <v>91.486000000000004</v>
      </c>
      <c r="K67" s="132"/>
      <c r="L67" s="132">
        <f>+J67</f>
        <v>91.486000000000004</v>
      </c>
      <c r="M67" s="133">
        <v>91.486000000000004</v>
      </c>
      <c r="N67" s="134"/>
      <c r="O67" s="135">
        <f>+ROUND(M67*N67,2)</f>
        <v>0</v>
      </c>
    </row>
    <row r="68" spans="1:15" s="8" customFormat="1" x14ac:dyDescent="0.3">
      <c r="A68" s="52">
        <v>9482</v>
      </c>
      <c r="B68" s="53" t="s">
        <v>21</v>
      </c>
      <c r="C68" s="54" t="s">
        <v>407</v>
      </c>
      <c r="D68" s="55" t="s">
        <v>408</v>
      </c>
      <c r="E68" s="63"/>
      <c r="F68" s="57"/>
      <c r="G68" s="57"/>
      <c r="H68" s="57"/>
      <c r="I68" s="57"/>
      <c r="J68" s="57"/>
      <c r="K68" s="57"/>
      <c r="L68" s="57"/>
      <c r="M68" s="58"/>
      <c r="N68" s="59"/>
      <c r="O68" s="73"/>
    </row>
    <row r="69" spans="1:15" s="136" customFormat="1" ht="100.8" collapsed="1" x14ac:dyDescent="0.3">
      <c r="A69" s="127">
        <v>9483</v>
      </c>
      <c r="B69" s="128" t="s">
        <v>21</v>
      </c>
      <c r="C69" s="129" t="s">
        <v>409</v>
      </c>
      <c r="D69" s="130" t="s">
        <v>410</v>
      </c>
      <c r="E69" s="131" t="s">
        <v>84</v>
      </c>
      <c r="F69" s="132"/>
      <c r="G69" s="132"/>
      <c r="H69" s="132"/>
      <c r="I69" s="132"/>
      <c r="J69" s="132"/>
      <c r="K69" s="132"/>
      <c r="L69" s="132">
        <f>SUM(J70:J73)</f>
        <v>54.641000000000005</v>
      </c>
      <c r="M69" s="133">
        <v>54.641000000000005</v>
      </c>
      <c r="N69" s="134"/>
      <c r="O69" s="135">
        <f>+ROUND(M69*N69,2)</f>
        <v>0</v>
      </c>
    </row>
    <row r="70" spans="1:15" s="136" customFormat="1" x14ac:dyDescent="0.3">
      <c r="A70" s="127">
        <v>9484</v>
      </c>
      <c r="B70" s="128" t="s">
        <v>21</v>
      </c>
      <c r="C70" s="129"/>
      <c r="D70" s="139" t="s">
        <v>313</v>
      </c>
      <c r="E70" s="131"/>
      <c r="F70" s="132">
        <v>1</v>
      </c>
      <c r="G70" s="132">
        <v>8.32</v>
      </c>
      <c r="H70" s="132"/>
      <c r="I70" s="132"/>
      <c r="J70" s="132">
        <f t="shared" ref="J70:J73" si="9">PRODUCT(F70:I70)</f>
        <v>8.32</v>
      </c>
      <c r="K70" s="132"/>
      <c r="L70" s="132"/>
      <c r="M70" s="140"/>
      <c r="N70" s="141"/>
      <c r="O70" s="141"/>
    </row>
    <row r="71" spans="1:15" s="136" customFormat="1" x14ac:dyDescent="0.3">
      <c r="A71" s="127">
        <v>9485</v>
      </c>
      <c r="B71" s="128" t="s">
        <v>21</v>
      </c>
      <c r="C71" s="129"/>
      <c r="D71" s="139" t="s">
        <v>322</v>
      </c>
      <c r="E71" s="131"/>
      <c r="F71" s="132">
        <v>1</v>
      </c>
      <c r="G71" s="132">
        <v>21.75</v>
      </c>
      <c r="H71" s="132"/>
      <c r="I71" s="132"/>
      <c r="J71" s="132">
        <f t="shared" si="9"/>
        <v>21.75</v>
      </c>
      <c r="K71" s="132"/>
      <c r="L71" s="132"/>
      <c r="M71" s="140"/>
      <c r="N71" s="141"/>
      <c r="O71" s="141"/>
    </row>
    <row r="72" spans="1:15" s="136" customFormat="1" x14ac:dyDescent="0.3">
      <c r="A72" s="127">
        <v>9486</v>
      </c>
      <c r="B72" s="128" t="s">
        <v>21</v>
      </c>
      <c r="C72" s="129"/>
      <c r="D72" s="139" t="s">
        <v>323</v>
      </c>
      <c r="E72" s="131"/>
      <c r="F72" s="132">
        <v>1</v>
      </c>
      <c r="G72" s="132">
        <v>11.67</v>
      </c>
      <c r="H72" s="132"/>
      <c r="I72" s="132"/>
      <c r="J72" s="132">
        <f t="shared" si="9"/>
        <v>11.67</v>
      </c>
      <c r="K72" s="132"/>
      <c r="L72" s="132"/>
      <c r="M72" s="140"/>
      <c r="N72" s="141"/>
      <c r="O72" s="141"/>
    </row>
    <row r="73" spans="1:15" s="136" customFormat="1" x14ac:dyDescent="0.3">
      <c r="A73" s="127">
        <v>9487</v>
      </c>
      <c r="B73" s="128" t="s">
        <v>21</v>
      </c>
      <c r="C73" s="129"/>
      <c r="D73" s="139" t="s">
        <v>306</v>
      </c>
      <c r="E73" s="131"/>
      <c r="F73" s="132">
        <v>1</v>
      </c>
      <c r="G73" s="132">
        <v>12.901</v>
      </c>
      <c r="H73" s="132"/>
      <c r="I73" s="132"/>
      <c r="J73" s="132">
        <f t="shared" si="9"/>
        <v>12.901</v>
      </c>
      <c r="K73" s="132"/>
      <c r="L73" s="132"/>
      <c r="M73" s="140"/>
      <c r="N73" s="141"/>
      <c r="O73" s="141"/>
    </row>
    <row r="74" spans="1:15" s="8" customFormat="1" x14ac:dyDescent="0.3">
      <c r="A74" s="52">
        <v>9505</v>
      </c>
      <c r="B74" s="53" t="s">
        <v>21</v>
      </c>
      <c r="C74" s="54" t="s">
        <v>429</v>
      </c>
      <c r="D74" s="68" t="s">
        <v>430</v>
      </c>
      <c r="E74" s="69"/>
      <c r="F74" s="70"/>
      <c r="G74" s="70"/>
      <c r="H74" s="70"/>
      <c r="I74" s="70"/>
      <c r="J74" s="70"/>
      <c r="K74" s="70"/>
      <c r="L74" s="70"/>
      <c r="M74" s="66"/>
      <c r="N74" s="67"/>
      <c r="O74" s="67"/>
    </row>
    <row r="75" spans="1:15" s="8" customFormat="1" x14ac:dyDescent="0.3">
      <c r="A75" s="52">
        <v>9544</v>
      </c>
      <c r="B75" s="53" t="s">
        <v>21</v>
      </c>
      <c r="C75" s="54" t="s">
        <v>450</v>
      </c>
      <c r="D75" s="55" t="s">
        <v>55</v>
      </c>
      <c r="E75" s="63"/>
      <c r="F75" s="57"/>
      <c r="G75" s="57"/>
      <c r="H75" s="57"/>
      <c r="I75" s="57"/>
      <c r="J75" s="57"/>
      <c r="K75" s="57"/>
      <c r="L75" s="57"/>
      <c r="M75" s="66"/>
      <c r="N75" s="67"/>
      <c r="O75" s="67"/>
    </row>
    <row r="76" spans="1:15" s="8" customFormat="1" x14ac:dyDescent="0.3">
      <c r="A76" s="52">
        <v>9545</v>
      </c>
      <c r="B76" s="53" t="s">
        <v>21</v>
      </c>
      <c r="C76" s="54" t="s">
        <v>451</v>
      </c>
      <c r="D76" s="55" t="s">
        <v>57</v>
      </c>
      <c r="E76" s="56"/>
      <c r="F76" s="57"/>
      <c r="G76" s="57"/>
      <c r="H76" s="57"/>
      <c r="I76" s="57"/>
      <c r="J76" s="57"/>
      <c r="K76" s="57"/>
      <c r="L76" s="57"/>
      <c r="M76" s="58"/>
      <c r="N76" s="59"/>
      <c r="O76" s="73"/>
    </row>
    <row r="77" spans="1:15" s="136" customFormat="1" ht="115.2" collapsed="1" x14ac:dyDescent="0.3">
      <c r="A77" s="127">
        <v>9568</v>
      </c>
      <c r="B77" s="128" t="s">
        <v>21</v>
      </c>
      <c r="C77" s="129" t="s">
        <v>469</v>
      </c>
      <c r="D77" s="130" t="s">
        <v>470</v>
      </c>
      <c r="E77" s="138" t="s">
        <v>36</v>
      </c>
      <c r="F77" s="132"/>
      <c r="G77" s="132"/>
      <c r="H77" s="132"/>
      <c r="I77" s="132"/>
      <c r="J77" s="132"/>
      <c r="K77" s="132"/>
      <c r="L77" s="132">
        <f>SUM(J78:J82)</f>
        <v>287.52679999999998</v>
      </c>
      <c r="M77" s="133">
        <v>287.52699999999999</v>
      </c>
      <c r="N77" s="134"/>
      <c r="O77" s="135">
        <f>+ROUND(M77*N77,2)</f>
        <v>0</v>
      </c>
    </row>
    <row r="78" spans="1:15" s="136" customFormat="1" x14ac:dyDescent="0.3">
      <c r="A78" s="127">
        <v>9569</v>
      </c>
      <c r="B78" s="128"/>
      <c r="C78" s="129"/>
      <c r="D78" s="139" t="s">
        <v>458</v>
      </c>
      <c r="E78" s="131"/>
      <c r="F78" s="132">
        <v>1</v>
      </c>
      <c r="G78" s="132">
        <v>48.317999999999998</v>
      </c>
      <c r="H78" s="132"/>
      <c r="I78" s="132">
        <v>2.2000000000000002</v>
      </c>
      <c r="J78" s="132">
        <f t="shared" ref="J78:J82" si="10">PRODUCT(F78:I78)</f>
        <v>106.2996</v>
      </c>
      <c r="K78" s="132"/>
      <c r="L78" s="132"/>
      <c r="M78" s="140"/>
      <c r="N78" s="141"/>
      <c r="O78" s="141"/>
    </row>
    <row r="79" spans="1:15" s="136" customFormat="1" x14ac:dyDescent="0.3">
      <c r="A79" s="127">
        <v>9570</v>
      </c>
      <c r="B79" s="128"/>
      <c r="C79" s="129"/>
      <c r="D79" s="139" t="s">
        <v>471</v>
      </c>
      <c r="E79" s="131"/>
      <c r="F79" s="132">
        <v>1</v>
      </c>
      <c r="G79" s="132">
        <v>3.0649999999999999</v>
      </c>
      <c r="H79" s="132"/>
      <c r="I79" s="132">
        <v>2.2000000000000002</v>
      </c>
      <c r="J79" s="132">
        <f t="shared" si="10"/>
        <v>6.7430000000000003</v>
      </c>
      <c r="K79" s="132"/>
      <c r="L79" s="132"/>
      <c r="M79" s="140"/>
      <c r="N79" s="141"/>
      <c r="O79" s="141"/>
    </row>
    <row r="80" spans="1:15" s="136" customFormat="1" x14ac:dyDescent="0.3">
      <c r="A80" s="127">
        <v>9571</v>
      </c>
      <c r="B80" s="128"/>
      <c r="C80" s="129"/>
      <c r="D80" s="139" t="s">
        <v>453</v>
      </c>
      <c r="E80" s="131"/>
      <c r="F80" s="132">
        <v>1</v>
      </c>
      <c r="G80" s="132">
        <v>23.655999999999999</v>
      </c>
      <c r="H80" s="132"/>
      <c r="I80" s="132">
        <v>2.2000000000000002</v>
      </c>
      <c r="J80" s="132">
        <f t="shared" si="10"/>
        <v>52.043199999999999</v>
      </c>
      <c r="K80" s="132"/>
      <c r="L80" s="132"/>
      <c r="M80" s="140"/>
      <c r="N80" s="141"/>
      <c r="O80" s="141"/>
    </row>
    <row r="81" spans="1:15" s="136" customFormat="1" x14ac:dyDescent="0.3">
      <c r="A81" s="127">
        <v>9572</v>
      </c>
      <c r="B81" s="128"/>
      <c r="C81" s="129"/>
      <c r="D81" s="139" t="s">
        <v>454</v>
      </c>
      <c r="E81" s="131"/>
      <c r="F81" s="132">
        <v>1</v>
      </c>
      <c r="G81" s="132">
        <v>43.524999999999999</v>
      </c>
      <c r="H81" s="132"/>
      <c r="I81" s="132">
        <v>2.2000000000000002</v>
      </c>
      <c r="J81" s="132">
        <f t="shared" si="10"/>
        <v>95.75500000000001</v>
      </c>
      <c r="K81" s="132"/>
      <c r="L81" s="132"/>
      <c r="M81" s="140"/>
      <c r="N81" s="141"/>
      <c r="O81" s="141"/>
    </row>
    <row r="82" spans="1:15" s="136" customFormat="1" x14ac:dyDescent="0.3">
      <c r="A82" s="127">
        <v>9573</v>
      </c>
      <c r="B82" s="128"/>
      <c r="C82" s="129"/>
      <c r="D82" s="137" t="s">
        <v>439</v>
      </c>
      <c r="E82" s="131"/>
      <c r="F82" s="132">
        <v>1</v>
      </c>
      <c r="G82" s="132">
        <v>12.13</v>
      </c>
      <c r="H82" s="132"/>
      <c r="I82" s="132">
        <v>2.2000000000000002</v>
      </c>
      <c r="J82" s="132">
        <f t="shared" si="10"/>
        <v>26.686000000000003</v>
      </c>
      <c r="K82" s="132"/>
      <c r="L82" s="132"/>
      <c r="M82" s="140"/>
      <c r="N82" s="141"/>
      <c r="O82" s="141"/>
    </row>
    <row r="83" spans="1:15" s="8" customFormat="1" x14ac:dyDescent="0.3">
      <c r="A83" s="52">
        <v>9713</v>
      </c>
      <c r="B83" s="53" t="s">
        <v>21</v>
      </c>
      <c r="C83" s="54" t="s">
        <v>560</v>
      </c>
      <c r="D83" s="68" t="s">
        <v>561</v>
      </c>
      <c r="E83" s="69"/>
      <c r="F83" s="70"/>
      <c r="G83" s="70"/>
      <c r="H83" s="70"/>
      <c r="I83" s="70"/>
      <c r="J83" s="70"/>
      <c r="K83" s="70"/>
      <c r="L83" s="70"/>
      <c r="M83" s="66"/>
      <c r="N83" s="67"/>
      <c r="O83" s="67"/>
    </row>
    <row r="84" spans="1:15" s="8" customFormat="1" x14ac:dyDescent="0.3">
      <c r="A84" s="52">
        <v>9724</v>
      </c>
      <c r="B84" s="53" t="s">
        <v>21</v>
      </c>
      <c r="C84" s="54" t="s">
        <v>569</v>
      </c>
      <c r="D84" s="55" t="s">
        <v>55</v>
      </c>
      <c r="E84" s="63"/>
      <c r="F84" s="57"/>
      <c r="G84" s="57"/>
      <c r="H84" s="57"/>
      <c r="I84" s="57"/>
      <c r="J84" s="57"/>
      <c r="K84" s="57"/>
      <c r="L84" s="57"/>
      <c r="M84" s="66"/>
      <c r="N84" s="67"/>
      <c r="O84" s="67"/>
    </row>
    <row r="85" spans="1:15" s="8" customFormat="1" x14ac:dyDescent="0.3">
      <c r="A85" s="52">
        <v>9725</v>
      </c>
      <c r="B85" s="53" t="s">
        <v>21</v>
      </c>
      <c r="C85" s="54" t="s">
        <v>570</v>
      </c>
      <c r="D85" s="55" t="s">
        <v>57</v>
      </c>
      <c r="E85" s="56"/>
      <c r="F85" s="57"/>
      <c r="G85" s="57"/>
      <c r="H85" s="57"/>
      <c r="I85" s="57"/>
      <c r="J85" s="57"/>
      <c r="K85" s="57"/>
      <c r="L85" s="57"/>
      <c r="M85" s="58"/>
      <c r="N85" s="59"/>
      <c r="O85" s="73"/>
    </row>
    <row r="86" spans="1:15" s="8" customFormat="1" ht="129.6" collapsed="1" x14ac:dyDescent="0.3">
      <c r="A86" s="52">
        <v>9733</v>
      </c>
      <c r="B86" s="53" t="s">
        <v>21</v>
      </c>
      <c r="C86" s="72" t="s">
        <v>574</v>
      </c>
      <c r="D86" s="75" t="s">
        <v>331</v>
      </c>
      <c r="E86" s="56" t="s">
        <v>36</v>
      </c>
      <c r="F86" s="57"/>
      <c r="G86" s="57"/>
      <c r="H86" s="57"/>
      <c r="I86" s="57"/>
      <c r="J86" s="57"/>
      <c r="K86" s="57"/>
      <c r="L86" s="57">
        <f>+J87</f>
        <v>0</v>
      </c>
      <c r="M86" s="58">
        <v>24.786000000000001</v>
      </c>
      <c r="N86" s="59"/>
      <c r="O86" s="73">
        <f>+ROUND(M86*N86,2)</f>
        <v>0</v>
      </c>
    </row>
    <row r="87" spans="1:15" s="8" customFormat="1" x14ac:dyDescent="0.3">
      <c r="A87" s="52">
        <v>9759</v>
      </c>
      <c r="B87" s="53" t="s">
        <v>21</v>
      </c>
      <c r="C87" s="54" t="s">
        <v>592</v>
      </c>
      <c r="D87" s="68" t="s">
        <v>593</v>
      </c>
      <c r="E87" s="69"/>
      <c r="F87" s="70"/>
      <c r="G87" s="70"/>
      <c r="H87" s="70"/>
      <c r="I87" s="70"/>
      <c r="J87" s="70"/>
      <c r="K87" s="70"/>
      <c r="L87" s="70"/>
      <c r="M87" s="66"/>
      <c r="N87" s="67"/>
      <c r="O87" s="67"/>
    </row>
    <row r="88" spans="1:15" s="8" customFormat="1" x14ac:dyDescent="0.3">
      <c r="A88" s="52">
        <v>9816</v>
      </c>
      <c r="B88" s="53" t="s">
        <v>21</v>
      </c>
      <c r="C88" s="54" t="s">
        <v>636</v>
      </c>
      <c r="D88" s="55" t="s">
        <v>55</v>
      </c>
      <c r="E88" s="63"/>
      <c r="F88" s="57"/>
      <c r="G88" s="57"/>
      <c r="H88" s="57"/>
      <c r="I88" s="57"/>
      <c r="J88" s="57"/>
      <c r="K88" s="57"/>
      <c r="L88" s="57"/>
      <c r="M88" s="66"/>
      <c r="N88" s="67"/>
      <c r="O88" s="67"/>
    </row>
    <row r="89" spans="1:15" s="8" customFormat="1" x14ac:dyDescent="0.3">
      <c r="A89" s="52">
        <v>9832</v>
      </c>
      <c r="B89" s="53" t="s">
        <v>21</v>
      </c>
      <c r="C89" s="54" t="s">
        <v>645</v>
      </c>
      <c r="D89" s="55" t="s">
        <v>646</v>
      </c>
      <c r="E89" s="56"/>
      <c r="F89" s="57"/>
      <c r="G89" s="57"/>
      <c r="H89" s="57"/>
      <c r="I89" s="57"/>
      <c r="J89" s="57"/>
      <c r="K89" s="57"/>
      <c r="L89" s="57"/>
      <c r="M89" s="58"/>
      <c r="N89" s="59"/>
      <c r="O89" s="73"/>
    </row>
    <row r="90" spans="1:15" s="136" customFormat="1" ht="100.8" x14ac:dyDescent="0.3">
      <c r="A90" s="127">
        <v>9841</v>
      </c>
      <c r="B90" s="128" t="s">
        <v>21</v>
      </c>
      <c r="C90" s="129" t="s">
        <v>654</v>
      </c>
      <c r="D90" s="130" t="s">
        <v>655</v>
      </c>
      <c r="E90" s="138" t="s">
        <v>36</v>
      </c>
      <c r="F90" s="132"/>
      <c r="G90" s="132"/>
      <c r="H90" s="132"/>
      <c r="I90" s="132"/>
      <c r="J90" s="132"/>
      <c r="K90" s="132"/>
      <c r="L90" s="132">
        <f>SUM(K91:K92)</f>
        <v>217.8176</v>
      </c>
      <c r="M90" s="133">
        <v>217.8176</v>
      </c>
      <c r="N90" s="134"/>
      <c r="O90" s="135">
        <f>+ROUND(M90*N90,2)</f>
        <v>0</v>
      </c>
    </row>
    <row r="91" spans="1:15" s="136" customFormat="1" collapsed="1" x14ac:dyDescent="0.3">
      <c r="A91" s="127">
        <v>9842</v>
      </c>
      <c r="B91" s="128"/>
      <c r="C91" s="129"/>
      <c r="D91" s="137" t="s">
        <v>611</v>
      </c>
      <c r="E91" s="138"/>
      <c r="F91" s="132">
        <v>1</v>
      </c>
      <c r="G91" s="132">
        <v>86.644999999999996</v>
      </c>
      <c r="H91" s="132"/>
      <c r="I91" s="132">
        <v>2.2000000000000002</v>
      </c>
      <c r="J91" s="132"/>
      <c r="K91" s="132">
        <f t="shared" ref="K91:K92" si="11">PRODUCT(F91:I91)</f>
        <v>190.619</v>
      </c>
      <c r="L91" s="132"/>
      <c r="M91" s="133"/>
      <c r="N91" s="134"/>
      <c r="O91" s="135"/>
    </row>
    <row r="92" spans="1:15" s="136" customFormat="1" x14ac:dyDescent="0.3">
      <c r="A92" s="127">
        <v>9843</v>
      </c>
      <c r="B92" s="128"/>
      <c r="C92" s="129"/>
      <c r="D92" s="137" t="s">
        <v>648</v>
      </c>
      <c r="E92" s="131"/>
      <c r="F92" s="132">
        <v>1</v>
      </c>
      <c r="G92" s="132">
        <v>12.363</v>
      </c>
      <c r="H92" s="132"/>
      <c r="I92" s="132">
        <v>2.2000000000000002</v>
      </c>
      <c r="J92" s="132"/>
      <c r="K92" s="132">
        <f t="shared" si="11"/>
        <v>27.198600000000003</v>
      </c>
      <c r="L92" s="132"/>
      <c r="M92" s="140"/>
      <c r="N92" s="141"/>
      <c r="O92" s="141"/>
    </row>
    <row r="93" spans="1:15" s="151" customFormat="1" x14ac:dyDescent="0.3">
      <c r="A93" s="143">
        <v>9916</v>
      </c>
      <c r="B93" s="144" t="s">
        <v>21</v>
      </c>
      <c r="C93" s="145" t="s">
        <v>676</v>
      </c>
      <c r="D93" s="146" t="s">
        <v>74</v>
      </c>
      <c r="E93" s="147"/>
      <c r="F93" s="148"/>
      <c r="G93" s="148"/>
      <c r="H93" s="148"/>
      <c r="I93" s="148"/>
      <c r="J93" s="148"/>
      <c r="K93" s="148"/>
      <c r="L93" s="148"/>
      <c r="M93" s="149"/>
      <c r="N93" s="150"/>
      <c r="O93" s="150"/>
    </row>
    <row r="94" spans="1:15" s="136" customFormat="1" ht="115.2" x14ac:dyDescent="0.3">
      <c r="A94" s="127">
        <v>9959</v>
      </c>
      <c r="B94" s="128"/>
      <c r="C94" s="129"/>
      <c r="D94" s="130" t="s">
        <v>83</v>
      </c>
      <c r="E94" s="131" t="s">
        <v>84</v>
      </c>
      <c r="F94" s="132"/>
      <c r="G94" s="132"/>
      <c r="H94" s="132"/>
      <c r="I94" s="132"/>
      <c r="J94" s="132"/>
      <c r="K94" s="132"/>
      <c r="L94" s="132">
        <f>SUM(J95:J98)</f>
        <v>71.673000000000002</v>
      </c>
      <c r="M94" s="133">
        <v>71.673000000000002</v>
      </c>
      <c r="N94" s="134"/>
      <c r="O94" s="135">
        <f>+ROUND(M94*N94,2)</f>
        <v>0</v>
      </c>
    </row>
    <row r="95" spans="1:15" s="136" customFormat="1" x14ac:dyDescent="0.3">
      <c r="A95" s="127">
        <v>9960</v>
      </c>
      <c r="B95" s="128"/>
      <c r="C95" s="129"/>
      <c r="D95" s="137" t="s">
        <v>658</v>
      </c>
      <c r="E95" s="138"/>
      <c r="F95" s="132">
        <v>1</v>
      </c>
      <c r="G95" s="132">
        <v>41.573999999999998</v>
      </c>
      <c r="H95" s="132"/>
      <c r="I95" s="132"/>
      <c r="J95" s="132">
        <f>PRODUCT(F95:I95)</f>
        <v>41.573999999999998</v>
      </c>
      <c r="K95" s="132"/>
      <c r="L95" s="132"/>
      <c r="M95" s="133"/>
      <c r="N95" s="134"/>
      <c r="O95" s="135"/>
    </row>
    <row r="96" spans="1:15" s="136" customFormat="1" collapsed="1" x14ac:dyDescent="0.3">
      <c r="A96" s="127">
        <v>9961</v>
      </c>
      <c r="B96" s="128"/>
      <c r="C96" s="129"/>
      <c r="D96" s="137" t="s">
        <v>659</v>
      </c>
      <c r="E96" s="131"/>
      <c r="F96" s="132">
        <v>1</v>
      </c>
      <c r="G96" s="132">
        <v>15.25</v>
      </c>
      <c r="H96" s="132"/>
      <c r="I96" s="132"/>
      <c r="J96" s="132">
        <f>PRODUCT(F96:I96)</f>
        <v>15.25</v>
      </c>
      <c r="K96" s="132"/>
      <c r="L96" s="132"/>
      <c r="M96" s="133"/>
      <c r="N96" s="134"/>
      <c r="O96" s="135"/>
    </row>
    <row r="97" spans="1:15" s="136" customFormat="1" x14ac:dyDescent="0.3">
      <c r="A97" s="127">
        <v>9962</v>
      </c>
      <c r="B97" s="128"/>
      <c r="C97" s="129"/>
      <c r="D97" s="137" t="s">
        <v>660</v>
      </c>
      <c r="E97" s="131"/>
      <c r="F97" s="132">
        <v>1</v>
      </c>
      <c r="G97" s="132">
        <v>5.8140000000000001</v>
      </c>
      <c r="H97" s="132"/>
      <c r="I97" s="132"/>
      <c r="J97" s="132">
        <f t="shared" ref="J97:J98" si="12">PRODUCT(F97:I97)</f>
        <v>5.8140000000000001</v>
      </c>
      <c r="K97" s="132"/>
      <c r="L97" s="132"/>
      <c r="M97" s="133"/>
      <c r="N97" s="134"/>
      <c r="O97" s="135"/>
    </row>
    <row r="98" spans="1:15" s="136" customFormat="1" collapsed="1" x14ac:dyDescent="0.3">
      <c r="A98" s="127">
        <v>9963</v>
      </c>
      <c r="B98" s="128"/>
      <c r="C98" s="129"/>
      <c r="D98" s="137" t="s">
        <v>661</v>
      </c>
      <c r="E98" s="131"/>
      <c r="F98" s="132">
        <v>1</v>
      </c>
      <c r="G98" s="132">
        <v>9.0350000000000001</v>
      </c>
      <c r="H98" s="132"/>
      <c r="I98" s="132"/>
      <c r="J98" s="132">
        <f t="shared" si="12"/>
        <v>9.0350000000000001</v>
      </c>
      <c r="K98" s="132"/>
      <c r="L98" s="132"/>
      <c r="M98" s="133"/>
      <c r="N98" s="134"/>
      <c r="O98" s="135"/>
    </row>
    <row r="99" spans="1:15" s="136" customFormat="1" ht="115.2" x14ac:dyDescent="0.3">
      <c r="A99" s="127">
        <v>9964</v>
      </c>
      <c r="B99" s="128"/>
      <c r="C99" s="129"/>
      <c r="D99" s="130" t="s">
        <v>690</v>
      </c>
      <c r="E99" s="131" t="s">
        <v>84</v>
      </c>
      <c r="F99" s="132"/>
      <c r="G99" s="132"/>
      <c r="H99" s="132"/>
      <c r="I99" s="132"/>
      <c r="J99" s="132"/>
      <c r="K99" s="132"/>
      <c r="L99" s="132">
        <f>SUM(J100:J101)</f>
        <v>90.290999999999997</v>
      </c>
      <c r="M99" s="133">
        <v>90.290999999999997</v>
      </c>
      <c r="N99" s="134"/>
      <c r="O99" s="135">
        <f>+ROUND(M99*N99,2)</f>
        <v>0</v>
      </c>
    </row>
    <row r="100" spans="1:15" s="136" customFormat="1" x14ac:dyDescent="0.3">
      <c r="A100" s="127">
        <v>9965</v>
      </c>
      <c r="B100" s="128"/>
      <c r="C100" s="129"/>
      <c r="D100" s="137" t="s">
        <v>658</v>
      </c>
      <c r="E100" s="138"/>
      <c r="F100" s="132">
        <v>1</v>
      </c>
      <c r="G100" s="132">
        <v>77.927999999999997</v>
      </c>
      <c r="H100" s="132"/>
      <c r="I100" s="132"/>
      <c r="J100" s="132">
        <f>PRODUCT(F100:I100)</f>
        <v>77.927999999999997</v>
      </c>
      <c r="K100" s="132"/>
      <c r="L100" s="132"/>
      <c r="M100" s="133"/>
      <c r="N100" s="134"/>
      <c r="O100" s="135"/>
    </row>
    <row r="101" spans="1:15" s="136" customFormat="1" x14ac:dyDescent="0.3">
      <c r="A101" s="127">
        <v>9966</v>
      </c>
      <c r="B101" s="128"/>
      <c r="C101" s="129"/>
      <c r="D101" s="137" t="s">
        <v>648</v>
      </c>
      <c r="E101" s="138"/>
      <c r="F101" s="132">
        <v>1</v>
      </c>
      <c r="G101" s="132">
        <v>12.363</v>
      </c>
      <c r="H101" s="132"/>
      <c r="I101" s="132"/>
      <c r="J101" s="132">
        <f>PRODUCT(F101:I101)</f>
        <v>12.363</v>
      </c>
      <c r="K101" s="132"/>
      <c r="L101" s="132"/>
      <c r="M101" s="133"/>
      <c r="N101" s="134"/>
      <c r="O101" s="135"/>
    </row>
    <row r="102" spans="1:15" s="8" customFormat="1" x14ac:dyDescent="0.3">
      <c r="A102" s="52">
        <v>10069</v>
      </c>
      <c r="B102" s="53" t="s">
        <v>21</v>
      </c>
      <c r="C102" s="54" t="s">
        <v>772</v>
      </c>
      <c r="D102" s="68" t="s">
        <v>773</v>
      </c>
      <c r="E102" s="69"/>
      <c r="F102" s="85"/>
      <c r="G102" s="70"/>
      <c r="H102" s="70"/>
      <c r="I102" s="70"/>
      <c r="J102" s="70"/>
      <c r="K102" s="70"/>
      <c r="L102" s="70"/>
      <c r="M102" s="66"/>
      <c r="N102" s="67"/>
      <c r="O102" s="67"/>
    </row>
    <row r="103" spans="1:15" s="8" customFormat="1" x14ac:dyDescent="0.3">
      <c r="A103" s="52">
        <v>10131</v>
      </c>
      <c r="B103" s="53" t="s">
        <v>21</v>
      </c>
      <c r="C103" s="54" t="s">
        <v>817</v>
      </c>
      <c r="D103" s="55" t="s">
        <v>55</v>
      </c>
      <c r="E103" s="56"/>
      <c r="F103" s="57"/>
      <c r="G103" s="57"/>
      <c r="H103" s="57"/>
      <c r="I103" s="57"/>
      <c r="J103" s="57"/>
      <c r="K103" s="57"/>
      <c r="L103" s="57"/>
      <c r="M103" s="58"/>
      <c r="N103" s="59"/>
      <c r="O103" s="59"/>
    </row>
    <row r="104" spans="1:15" s="8" customFormat="1" x14ac:dyDescent="0.3">
      <c r="A104" s="52">
        <v>10132</v>
      </c>
      <c r="B104" s="53" t="s">
        <v>21</v>
      </c>
      <c r="C104" s="72" t="s">
        <v>818</v>
      </c>
      <c r="D104" s="55" t="s">
        <v>57</v>
      </c>
      <c r="E104" s="56"/>
      <c r="F104" s="57"/>
      <c r="G104" s="57"/>
      <c r="H104" s="57"/>
      <c r="I104" s="57"/>
      <c r="J104" s="57"/>
      <c r="K104" s="57"/>
      <c r="L104" s="57"/>
      <c r="M104" s="58"/>
      <c r="N104" s="59"/>
      <c r="O104" s="59"/>
    </row>
    <row r="105" spans="1:15" s="8" customFormat="1" ht="129.6" collapsed="1" x14ac:dyDescent="0.3">
      <c r="A105" s="52">
        <v>10158</v>
      </c>
      <c r="B105" s="53" t="s">
        <v>21</v>
      </c>
      <c r="C105" s="72" t="s">
        <v>828</v>
      </c>
      <c r="D105" s="75" t="s">
        <v>331</v>
      </c>
      <c r="E105" s="56" t="s">
        <v>36</v>
      </c>
      <c r="F105" s="57"/>
      <c r="G105" s="57"/>
      <c r="H105" s="57"/>
      <c r="I105" s="57"/>
      <c r="J105" s="57"/>
      <c r="K105" s="57"/>
      <c r="L105" s="57">
        <f>SUM(K106:K119)</f>
        <v>480.08600000000001</v>
      </c>
      <c r="M105" s="58">
        <v>480.08600000000001</v>
      </c>
      <c r="N105" s="59"/>
      <c r="O105" s="73">
        <f>+ROUND(M105*N105,2)</f>
        <v>0</v>
      </c>
    </row>
    <row r="106" spans="1:15" s="8" customFormat="1" x14ac:dyDescent="0.3">
      <c r="A106" s="52">
        <v>10159</v>
      </c>
      <c r="B106" s="53"/>
      <c r="C106" s="72"/>
      <c r="D106" s="76" t="s">
        <v>777</v>
      </c>
      <c r="E106" s="63"/>
      <c r="F106" s="57"/>
      <c r="G106" s="57"/>
      <c r="H106" s="57"/>
      <c r="I106" s="57"/>
      <c r="J106" s="57"/>
      <c r="K106" s="57">
        <f>SUM(J107:J110)</f>
        <v>292.77120000000002</v>
      </c>
      <c r="L106" s="57"/>
      <c r="M106" s="66"/>
      <c r="N106" s="67"/>
      <c r="O106" s="67"/>
    </row>
    <row r="107" spans="1:15" s="8" customFormat="1" x14ac:dyDescent="0.3">
      <c r="A107" s="52">
        <v>10160</v>
      </c>
      <c r="B107" s="53"/>
      <c r="C107" s="72"/>
      <c r="D107" s="76" t="s">
        <v>829</v>
      </c>
      <c r="E107" s="63"/>
      <c r="F107" s="57">
        <v>12</v>
      </c>
      <c r="G107" s="57">
        <f>2.5</f>
        <v>2.5</v>
      </c>
      <c r="H107" s="57"/>
      <c r="I107" s="57">
        <v>2.4</v>
      </c>
      <c r="J107" s="57">
        <f>PRODUCT(F107:I107)</f>
        <v>72</v>
      </c>
      <c r="K107" s="57"/>
      <c r="L107" s="57"/>
      <c r="M107" s="66"/>
      <c r="N107" s="67"/>
      <c r="O107" s="67"/>
    </row>
    <row r="108" spans="1:15" s="8" customFormat="1" x14ac:dyDescent="0.3">
      <c r="A108" s="52">
        <v>10161</v>
      </c>
      <c r="B108" s="53"/>
      <c r="C108" s="72"/>
      <c r="D108" s="76" t="s">
        <v>830</v>
      </c>
      <c r="E108" s="63"/>
      <c r="F108" s="57">
        <v>3</v>
      </c>
      <c r="G108" s="57">
        <f>22.206</f>
        <v>22.206</v>
      </c>
      <c r="H108" s="57"/>
      <c r="I108" s="57">
        <v>2.4</v>
      </c>
      <c r="J108" s="57">
        <f>PRODUCT(F108:I108)</f>
        <v>159.88319999999999</v>
      </c>
      <c r="K108" s="57"/>
      <c r="L108" s="57"/>
      <c r="M108" s="66"/>
      <c r="N108" s="67"/>
      <c r="O108" s="67"/>
    </row>
    <row r="109" spans="1:15" s="8" customFormat="1" x14ac:dyDescent="0.3">
      <c r="A109" s="52">
        <v>10162</v>
      </c>
      <c r="B109" s="53"/>
      <c r="C109" s="72"/>
      <c r="D109" s="76" t="s">
        <v>831</v>
      </c>
      <c r="E109" s="63"/>
      <c r="F109" s="57">
        <v>1</v>
      </c>
      <c r="G109" s="57">
        <v>9.0169999999999995</v>
      </c>
      <c r="H109" s="57"/>
      <c r="I109" s="57">
        <v>2.4</v>
      </c>
      <c r="J109" s="57">
        <f>PRODUCT(F109:I109)</f>
        <v>21.640799999999999</v>
      </c>
      <c r="K109" s="57"/>
      <c r="L109" s="57"/>
      <c r="M109" s="66"/>
      <c r="N109" s="67"/>
      <c r="O109" s="67"/>
    </row>
    <row r="110" spans="1:15" s="8" customFormat="1" x14ac:dyDescent="0.3">
      <c r="A110" s="52">
        <v>10163</v>
      </c>
      <c r="B110" s="53"/>
      <c r="C110" s="72"/>
      <c r="D110" s="76" t="s">
        <v>832</v>
      </c>
      <c r="E110" s="63"/>
      <c r="F110" s="57">
        <v>1</v>
      </c>
      <c r="G110" s="57">
        <v>16.353000000000002</v>
      </c>
      <c r="H110" s="57"/>
      <c r="I110" s="57">
        <v>2.4</v>
      </c>
      <c r="J110" s="57">
        <f>PRODUCT(F110:I110)</f>
        <v>39.247199999999999</v>
      </c>
      <c r="K110" s="57"/>
      <c r="L110" s="57"/>
      <c r="M110" s="66"/>
      <c r="N110" s="67"/>
      <c r="O110" s="67"/>
    </row>
    <row r="111" spans="1:15" s="8" customFormat="1" x14ac:dyDescent="0.3">
      <c r="A111" s="52">
        <v>10164</v>
      </c>
      <c r="B111" s="53"/>
      <c r="C111" s="72"/>
      <c r="D111" s="76" t="s">
        <v>825</v>
      </c>
      <c r="E111" s="63"/>
      <c r="F111" s="57"/>
      <c r="G111" s="57"/>
      <c r="H111" s="57"/>
      <c r="I111" s="57"/>
      <c r="J111" s="57"/>
      <c r="K111" s="57">
        <f>SUM(J112:J117)</f>
        <v>89.901200000000003</v>
      </c>
      <c r="L111" s="57"/>
      <c r="M111" s="66"/>
      <c r="N111" s="67"/>
      <c r="O111" s="67"/>
    </row>
    <row r="112" spans="1:15" s="8" customFormat="1" x14ac:dyDescent="0.3">
      <c r="A112" s="52">
        <v>10165</v>
      </c>
      <c r="B112" s="53"/>
      <c r="C112" s="72"/>
      <c r="D112" s="76" t="s">
        <v>833</v>
      </c>
      <c r="E112" s="63"/>
      <c r="F112" s="57">
        <v>1</v>
      </c>
      <c r="G112" s="57">
        <v>3.9129999999999998</v>
      </c>
      <c r="H112" s="57"/>
      <c r="I112" s="57">
        <v>2.4</v>
      </c>
      <c r="J112" s="57">
        <f>PRODUCT(F112:I112)</f>
        <v>9.3911999999999995</v>
      </c>
      <c r="K112" s="57"/>
      <c r="L112" s="57"/>
      <c r="M112" s="66"/>
      <c r="N112" s="67"/>
      <c r="O112" s="67"/>
    </row>
    <row r="113" spans="1:15" s="8" customFormat="1" x14ac:dyDescent="0.3">
      <c r="A113" s="52">
        <v>10166</v>
      </c>
      <c r="B113" s="53"/>
      <c r="C113" s="72"/>
      <c r="D113" s="76" t="s">
        <v>834</v>
      </c>
      <c r="E113" s="63"/>
      <c r="F113" s="57">
        <v>1</v>
      </c>
      <c r="G113" s="57">
        <v>5</v>
      </c>
      <c r="H113" s="57"/>
      <c r="I113" s="57">
        <v>2.4</v>
      </c>
      <c r="J113" s="57">
        <f t="shared" ref="J113:J117" si="13">PRODUCT(F113:I113)</f>
        <v>12</v>
      </c>
      <c r="K113" s="57"/>
      <c r="L113" s="57"/>
      <c r="M113" s="66"/>
      <c r="N113" s="67"/>
      <c r="O113" s="67"/>
    </row>
    <row r="114" spans="1:15" s="8" customFormat="1" x14ac:dyDescent="0.3">
      <c r="A114" s="52">
        <v>10167</v>
      </c>
      <c r="B114" s="53"/>
      <c r="C114" s="72"/>
      <c r="D114" s="76" t="s">
        <v>835</v>
      </c>
      <c r="E114" s="63"/>
      <c r="F114" s="57">
        <v>1</v>
      </c>
      <c r="G114" s="57">
        <v>6.2</v>
      </c>
      <c r="H114" s="57"/>
      <c r="I114" s="57">
        <v>5.4</v>
      </c>
      <c r="J114" s="57">
        <f t="shared" si="13"/>
        <v>33.480000000000004</v>
      </c>
      <c r="K114" s="57"/>
      <c r="L114" s="57"/>
      <c r="M114" s="66"/>
      <c r="N114" s="67"/>
      <c r="O114" s="67"/>
    </row>
    <row r="115" spans="1:15" s="8" customFormat="1" x14ac:dyDescent="0.3">
      <c r="A115" s="52">
        <v>10168</v>
      </c>
      <c r="B115" s="53"/>
      <c r="C115" s="72"/>
      <c r="D115" s="76" t="s">
        <v>836</v>
      </c>
      <c r="E115" s="63"/>
      <c r="F115" s="57">
        <v>1</v>
      </c>
      <c r="G115" s="57">
        <v>9.59</v>
      </c>
      <c r="H115" s="57"/>
      <c r="I115" s="57"/>
      <c r="J115" s="57">
        <f t="shared" si="13"/>
        <v>9.59</v>
      </c>
      <c r="K115" s="57"/>
      <c r="L115" s="57"/>
      <c r="M115" s="66"/>
      <c r="N115" s="67"/>
      <c r="O115" s="67"/>
    </row>
    <row r="116" spans="1:15" s="8" customFormat="1" x14ac:dyDescent="0.3">
      <c r="A116" s="52">
        <v>10169</v>
      </c>
      <c r="B116" s="53"/>
      <c r="C116" s="72"/>
      <c r="D116" s="76" t="s">
        <v>837</v>
      </c>
      <c r="E116" s="63"/>
      <c r="F116" s="57">
        <v>1</v>
      </c>
      <c r="G116" s="57">
        <v>2.4</v>
      </c>
      <c r="H116" s="57"/>
      <c r="I116" s="57">
        <v>2.4</v>
      </c>
      <c r="J116" s="57">
        <f t="shared" si="13"/>
        <v>5.76</v>
      </c>
      <c r="K116" s="57"/>
      <c r="L116" s="57"/>
      <c r="M116" s="66"/>
      <c r="N116" s="67"/>
      <c r="O116" s="67"/>
    </row>
    <row r="117" spans="1:15" s="8" customFormat="1" x14ac:dyDescent="0.3">
      <c r="A117" s="52">
        <v>10170</v>
      </c>
      <c r="B117" s="53"/>
      <c r="C117" s="72"/>
      <c r="D117" s="76" t="s">
        <v>838</v>
      </c>
      <c r="E117" s="63"/>
      <c r="F117" s="57">
        <v>1</v>
      </c>
      <c r="G117" s="57">
        <v>8.1999999999999993</v>
      </c>
      <c r="H117" s="57"/>
      <c r="I117" s="57">
        <v>2.4</v>
      </c>
      <c r="J117" s="57">
        <f t="shared" si="13"/>
        <v>19.679999999999996</v>
      </c>
      <c r="K117" s="57"/>
      <c r="L117" s="57"/>
      <c r="M117" s="66"/>
      <c r="N117" s="67"/>
      <c r="O117" s="67"/>
    </row>
    <row r="118" spans="1:15" s="8" customFormat="1" x14ac:dyDescent="0.3">
      <c r="A118" s="52">
        <v>10171</v>
      </c>
      <c r="B118" s="53"/>
      <c r="C118" s="72"/>
      <c r="D118" s="76" t="s">
        <v>824</v>
      </c>
      <c r="E118" s="63"/>
      <c r="F118" s="57">
        <v>1</v>
      </c>
      <c r="G118" s="57">
        <v>24.687999999999999</v>
      </c>
      <c r="H118" s="57"/>
      <c r="I118" s="57">
        <v>2.4</v>
      </c>
      <c r="J118" s="57"/>
      <c r="K118" s="57">
        <f>PRODUCT(F118:I118)</f>
        <v>59.251199999999997</v>
      </c>
      <c r="L118" s="57"/>
      <c r="M118" s="66"/>
      <c r="N118" s="67"/>
      <c r="O118" s="67"/>
    </row>
    <row r="119" spans="1:15" s="8" customFormat="1" x14ac:dyDescent="0.3">
      <c r="A119" s="52">
        <v>10172</v>
      </c>
      <c r="B119" s="53"/>
      <c r="C119" s="72"/>
      <c r="D119" s="76" t="s">
        <v>785</v>
      </c>
      <c r="E119" s="63"/>
      <c r="F119" s="57">
        <v>1</v>
      </c>
      <c r="G119" s="57">
        <v>15.901</v>
      </c>
      <c r="H119" s="57"/>
      <c r="I119" s="57">
        <v>2.4</v>
      </c>
      <c r="J119" s="57"/>
      <c r="K119" s="57">
        <f>PRODUCT(F119:I119)</f>
        <v>38.162399999999998</v>
      </c>
      <c r="L119" s="57"/>
      <c r="M119" s="66"/>
      <c r="N119" s="67"/>
      <c r="O119" s="67"/>
    </row>
    <row r="120" spans="1:15" s="8" customFormat="1" ht="86.4" collapsed="1" x14ac:dyDescent="0.3">
      <c r="A120" s="52">
        <v>10191</v>
      </c>
      <c r="B120" s="53" t="s">
        <v>21</v>
      </c>
      <c r="C120" s="72" t="s">
        <v>849</v>
      </c>
      <c r="D120" s="75" t="s">
        <v>342</v>
      </c>
      <c r="E120" s="56" t="s">
        <v>36</v>
      </c>
      <c r="F120" s="57"/>
      <c r="G120" s="57"/>
      <c r="H120" s="57"/>
      <c r="I120" s="57"/>
      <c r="J120" s="57"/>
      <c r="K120" s="57"/>
      <c r="L120" s="57">
        <f>SUM(J121:J121)</f>
        <v>0</v>
      </c>
      <c r="M120" s="58">
        <v>13.38</v>
      </c>
      <c r="N120" s="59"/>
      <c r="O120" s="73">
        <f>+ROUND(M120*N120,2)</f>
        <v>0</v>
      </c>
    </row>
    <row r="121" spans="1:15" s="8" customFormat="1" x14ac:dyDescent="0.3">
      <c r="A121" s="52">
        <v>10192</v>
      </c>
      <c r="B121" s="53"/>
      <c r="C121" s="72"/>
      <c r="D121" s="76" t="s">
        <v>850</v>
      </c>
      <c r="E121" s="56"/>
      <c r="F121" s="57">
        <v>1</v>
      </c>
      <c r="G121" s="57">
        <v>6.3</v>
      </c>
      <c r="H121" s="57"/>
      <c r="I121" s="57">
        <v>2.6</v>
      </c>
      <c r="J121" s="57"/>
      <c r="K121" s="57">
        <f t="shared" ref="K121" si="14">PRODUCT(F121:I121)</f>
        <v>16.38</v>
      </c>
      <c r="L121" s="57"/>
      <c r="M121" s="58"/>
      <c r="N121" s="59"/>
      <c r="O121" s="73"/>
    </row>
    <row r="122" spans="1:15" s="8" customFormat="1" x14ac:dyDescent="0.3">
      <c r="A122" s="52">
        <v>10229</v>
      </c>
      <c r="B122" s="53" t="s">
        <v>21</v>
      </c>
      <c r="C122" s="54" t="s">
        <v>863</v>
      </c>
      <c r="D122" s="55" t="s">
        <v>74</v>
      </c>
      <c r="E122" s="63"/>
      <c r="F122" s="57"/>
      <c r="G122" s="57"/>
      <c r="H122" s="57"/>
      <c r="I122" s="57"/>
      <c r="J122" s="57"/>
      <c r="K122" s="57"/>
      <c r="L122" s="57"/>
      <c r="M122" s="58"/>
      <c r="N122" s="59"/>
      <c r="O122" s="73"/>
    </row>
    <row r="123" spans="1:15" s="8" customFormat="1" ht="115.2" x14ac:dyDescent="0.3">
      <c r="A123" s="52">
        <v>10261</v>
      </c>
      <c r="B123" s="53"/>
      <c r="C123" s="72"/>
      <c r="D123" s="75" t="s">
        <v>83</v>
      </c>
      <c r="E123" s="63" t="s">
        <v>84</v>
      </c>
      <c r="F123" s="57"/>
      <c r="G123" s="57"/>
      <c r="H123" s="57"/>
      <c r="I123" s="57"/>
      <c r="J123" s="57"/>
      <c r="K123" s="57"/>
      <c r="L123" s="57">
        <f>SUM(K124:K135)</f>
        <v>36.417999999999999</v>
      </c>
      <c r="M123" s="58">
        <v>36.417999999999999</v>
      </c>
      <c r="N123" s="59"/>
      <c r="O123" s="73">
        <f>+ROUND(M123*N123,2)</f>
        <v>0</v>
      </c>
    </row>
    <row r="124" spans="1:15" s="8" customFormat="1" x14ac:dyDescent="0.3">
      <c r="A124" s="52">
        <v>10262</v>
      </c>
      <c r="B124" s="53"/>
      <c r="C124" s="72"/>
      <c r="D124" s="76" t="s">
        <v>777</v>
      </c>
      <c r="E124" s="63"/>
      <c r="F124" s="57"/>
      <c r="G124" s="57"/>
      <c r="H124" s="57"/>
      <c r="I124" s="57"/>
      <c r="J124" s="57"/>
      <c r="K124" s="57">
        <f>SUM(J125:J128)</f>
        <v>24.397600000000001</v>
      </c>
      <c r="L124" s="57"/>
      <c r="M124" s="58"/>
      <c r="N124" s="59"/>
      <c r="O124" s="73"/>
    </row>
    <row r="125" spans="1:15" s="8" customFormat="1" x14ac:dyDescent="0.3">
      <c r="A125" s="52">
        <v>10263</v>
      </c>
      <c r="B125" s="53"/>
      <c r="C125" s="72"/>
      <c r="D125" s="76" t="s">
        <v>829</v>
      </c>
      <c r="E125" s="63"/>
      <c r="F125" s="57">
        <v>12</v>
      </c>
      <c r="G125" s="57">
        <f>2.5</f>
        <v>2.5</v>
      </c>
      <c r="H125" s="57"/>
      <c r="I125" s="57">
        <v>0.2</v>
      </c>
      <c r="J125" s="57">
        <f>PRODUCT(F125:I125)</f>
        <v>6</v>
      </c>
      <c r="K125" s="57"/>
      <c r="L125" s="57"/>
      <c r="M125" s="58"/>
      <c r="N125" s="59"/>
      <c r="O125" s="73"/>
    </row>
    <row r="126" spans="1:15" s="8" customFormat="1" x14ac:dyDescent="0.3">
      <c r="A126" s="52">
        <v>10264</v>
      </c>
      <c r="B126" s="53"/>
      <c r="C126" s="72"/>
      <c r="D126" s="76" t="s">
        <v>830</v>
      </c>
      <c r="E126" s="63"/>
      <c r="F126" s="57">
        <v>3</v>
      </c>
      <c r="G126" s="57">
        <f>22.206</f>
        <v>22.206</v>
      </c>
      <c r="H126" s="57"/>
      <c r="I126" s="57">
        <v>0.2</v>
      </c>
      <c r="J126" s="57">
        <f>PRODUCT(F126:I126)</f>
        <v>13.323599999999999</v>
      </c>
      <c r="K126" s="57"/>
      <c r="L126" s="57"/>
      <c r="M126" s="58"/>
      <c r="N126" s="59"/>
      <c r="O126" s="73"/>
    </row>
    <row r="127" spans="1:15" s="8" customFormat="1" x14ac:dyDescent="0.3">
      <c r="A127" s="52">
        <v>10265</v>
      </c>
      <c r="B127" s="53"/>
      <c r="C127" s="72"/>
      <c r="D127" s="76" t="s">
        <v>831</v>
      </c>
      <c r="E127" s="63"/>
      <c r="F127" s="57">
        <v>1</v>
      </c>
      <c r="G127" s="57">
        <v>9.0169999999999995</v>
      </c>
      <c r="H127" s="57"/>
      <c r="I127" s="57">
        <v>0.2</v>
      </c>
      <c r="J127" s="57">
        <f>PRODUCT(F127:I127)</f>
        <v>1.8033999999999999</v>
      </c>
      <c r="K127" s="57"/>
      <c r="L127" s="57"/>
      <c r="M127" s="58"/>
      <c r="N127" s="59"/>
      <c r="O127" s="73"/>
    </row>
    <row r="128" spans="1:15" s="8" customFormat="1" x14ac:dyDescent="0.3">
      <c r="A128" s="52">
        <v>10266</v>
      </c>
      <c r="B128" s="53"/>
      <c r="C128" s="72"/>
      <c r="D128" s="76" t="s">
        <v>832</v>
      </c>
      <c r="E128" s="63"/>
      <c r="F128" s="57">
        <v>1</v>
      </c>
      <c r="G128" s="57">
        <v>16.353000000000002</v>
      </c>
      <c r="H128" s="57"/>
      <c r="I128" s="57">
        <v>0.2</v>
      </c>
      <c r="J128" s="57">
        <f>PRODUCT(F128:I128)</f>
        <v>3.2706000000000004</v>
      </c>
      <c r="K128" s="57"/>
      <c r="L128" s="57"/>
      <c r="M128" s="58"/>
      <c r="N128" s="59"/>
      <c r="O128" s="73"/>
    </row>
    <row r="129" spans="1:16" s="8" customFormat="1" x14ac:dyDescent="0.3">
      <c r="A129" s="52">
        <v>10267</v>
      </c>
      <c r="B129" s="53"/>
      <c r="C129" s="72"/>
      <c r="D129" s="76" t="s">
        <v>825</v>
      </c>
      <c r="E129" s="63"/>
      <c r="F129" s="57"/>
      <c r="G129" s="57"/>
      <c r="H129" s="57"/>
      <c r="I129" s="57"/>
      <c r="J129" s="57"/>
      <c r="K129" s="57">
        <f>SUM(J130:J133)</f>
        <v>3.9025999999999996</v>
      </c>
      <c r="L129" s="57"/>
      <c r="M129" s="58"/>
      <c r="N129" s="59"/>
      <c r="O129" s="73"/>
    </row>
    <row r="130" spans="1:16" s="8" customFormat="1" x14ac:dyDescent="0.3">
      <c r="A130" s="52">
        <v>10268</v>
      </c>
      <c r="B130" s="53"/>
      <c r="C130" s="72"/>
      <c r="D130" s="76" t="s">
        <v>833</v>
      </c>
      <c r="E130" s="63"/>
      <c r="F130" s="57">
        <v>1</v>
      </c>
      <c r="G130" s="57">
        <v>3.9129999999999998</v>
      </c>
      <c r="H130" s="57"/>
      <c r="I130" s="57">
        <v>0.2</v>
      </c>
      <c r="J130" s="57">
        <f>PRODUCT(F130:I130)</f>
        <v>0.78259999999999996</v>
      </c>
      <c r="K130" s="57"/>
      <c r="L130" s="57"/>
      <c r="M130" s="58"/>
      <c r="N130" s="59"/>
      <c r="O130" s="73"/>
    </row>
    <row r="131" spans="1:16" s="8" customFormat="1" x14ac:dyDescent="0.3">
      <c r="A131" s="52">
        <v>10269</v>
      </c>
      <c r="B131" s="53"/>
      <c r="C131" s="72"/>
      <c r="D131" s="76" t="s">
        <v>834</v>
      </c>
      <c r="E131" s="63"/>
      <c r="F131" s="57">
        <v>1</v>
      </c>
      <c r="G131" s="57">
        <v>5</v>
      </c>
      <c r="H131" s="57"/>
      <c r="I131" s="57">
        <v>0.2</v>
      </c>
      <c r="J131" s="57">
        <f t="shared" ref="J131:J133" si="15">PRODUCT(F131:I131)</f>
        <v>1</v>
      </c>
      <c r="K131" s="57"/>
      <c r="L131" s="57"/>
      <c r="M131" s="58"/>
      <c r="N131" s="59"/>
      <c r="O131" s="73"/>
    </row>
    <row r="132" spans="1:16" s="8" customFormat="1" x14ac:dyDescent="0.3">
      <c r="A132" s="52">
        <v>10270</v>
      </c>
      <c r="B132" s="53"/>
      <c r="C132" s="72"/>
      <c r="D132" s="76" t="s">
        <v>837</v>
      </c>
      <c r="E132" s="63"/>
      <c r="F132" s="57">
        <v>1</v>
      </c>
      <c r="G132" s="57">
        <v>2.4</v>
      </c>
      <c r="H132" s="57"/>
      <c r="I132" s="57">
        <v>0.2</v>
      </c>
      <c r="J132" s="57">
        <f t="shared" si="15"/>
        <v>0.48</v>
      </c>
      <c r="K132" s="57"/>
      <c r="L132" s="57"/>
      <c r="M132" s="58"/>
      <c r="N132" s="59"/>
      <c r="O132" s="73"/>
    </row>
    <row r="133" spans="1:16" s="8" customFormat="1" x14ac:dyDescent="0.3">
      <c r="A133" s="52">
        <v>10271</v>
      </c>
      <c r="B133" s="53"/>
      <c r="C133" s="72"/>
      <c r="D133" s="76" t="s">
        <v>838</v>
      </c>
      <c r="E133" s="63"/>
      <c r="F133" s="57">
        <v>1</v>
      </c>
      <c r="G133" s="57">
        <v>8.1999999999999993</v>
      </c>
      <c r="H133" s="57"/>
      <c r="I133" s="57">
        <v>0.2</v>
      </c>
      <c r="J133" s="57">
        <f t="shared" si="15"/>
        <v>1.64</v>
      </c>
      <c r="K133" s="57"/>
      <c r="L133" s="57"/>
      <c r="M133" s="58"/>
      <c r="N133" s="59"/>
      <c r="O133" s="73"/>
    </row>
    <row r="134" spans="1:16" s="8" customFormat="1" x14ac:dyDescent="0.3">
      <c r="A134" s="52">
        <v>10272</v>
      </c>
      <c r="B134" s="53"/>
      <c r="C134" s="72"/>
      <c r="D134" s="76" t="s">
        <v>824</v>
      </c>
      <c r="E134" s="63"/>
      <c r="F134" s="57">
        <v>1</v>
      </c>
      <c r="G134" s="57">
        <v>24.687999999999999</v>
      </c>
      <c r="H134" s="57"/>
      <c r="I134" s="57">
        <v>0.2</v>
      </c>
      <c r="J134" s="57"/>
      <c r="K134" s="57">
        <f>PRODUCT(F134:I134)</f>
        <v>4.9375999999999998</v>
      </c>
      <c r="L134" s="57"/>
      <c r="M134" s="58"/>
      <c r="N134" s="59"/>
      <c r="O134" s="73"/>
    </row>
    <row r="135" spans="1:16" s="8" customFormat="1" x14ac:dyDescent="0.3">
      <c r="A135" s="52">
        <v>10273</v>
      </c>
      <c r="B135" s="53"/>
      <c r="C135" s="72"/>
      <c r="D135" s="76" t="s">
        <v>785</v>
      </c>
      <c r="E135" s="63"/>
      <c r="F135" s="57">
        <v>1</v>
      </c>
      <c r="G135" s="57">
        <v>15.901</v>
      </c>
      <c r="H135" s="57"/>
      <c r="I135" s="57">
        <v>0.2</v>
      </c>
      <c r="J135" s="57"/>
      <c r="K135" s="57">
        <f>PRODUCT(F135:I135)</f>
        <v>3.1802000000000001</v>
      </c>
      <c r="L135" s="57"/>
      <c r="M135" s="58"/>
      <c r="N135" s="59"/>
      <c r="O135" s="73"/>
    </row>
    <row r="136" spans="1:16" s="8" customFormat="1" ht="115.2" x14ac:dyDescent="0.3">
      <c r="A136" s="52">
        <v>10274</v>
      </c>
      <c r="B136" s="53"/>
      <c r="C136" s="72"/>
      <c r="D136" s="75" t="s">
        <v>690</v>
      </c>
      <c r="E136" s="63" t="s">
        <v>84</v>
      </c>
      <c r="F136" s="57"/>
      <c r="G136" s="57"/>
      <c r="H136" s="57"/>
      <c r="I136" s="57"/>
      <c r="J136" s="57"/>
      <c r="K136" s="57"/>
      <c r="L136" s="57">
        <f>K137</f>
        <v>44.064999999999998</v>
      </c>
      <c r="M136" s="58">
        <v>44.064999999999998</v>
      </c>
      <c r="N136" s="59"/>
      <c r="O136" s="73">
        <f>+ROUND(M136*N136,2)</f>
        <v>0</v>
      </c>
    </row>
    <row r="137" spans="1:16" s="8" customFormat="1" x14ac:dyDescent="0.3">
      <c r="A137" s="52">
        <v>10275</v>
      </c>
      <c r="B137" s="53"/>
      <c r="C137" s="72"/>
      <c r="D137" s="76" t="s">
        <v>777</v>
      </c>
      <c r="E137" s="63"/>
      <c r="F137" s="57">
        <v>1</v>
      </c>
      <c r="G137" s="57">
        <v>44.064999999999998</v>
      </c>
      <c r="H137" s="57"/>
      <c r="I137" s="57"/>
      <c r="J137" s="57"/>
      <c r="K137" s="57">
        <f>PRODUCT(F137:I137)</f>
        <v>44.064999999999998</v>
      </c>
      <c r="L137" s="57"/>
      <c r="M137" s="58"/>
      <c r="N137" s="59"/>
      <c r="O137" s="73"/>
    </row>
    <row r="138" spans="1:16" s="8" customFormat="1" x14ac:dyDescent="0.3">
      <c r="A138" s="52">
        <v>10356</v>
      </c>
      <c r="B138" s="53" t="s">
        <v>21</v>
      </c>
      <c r="C138" s="54" t="s">
        <v>938</v>
      </c>
      <c r="D138" s="55" t="s">
        <v>408</v>
      </c>
      <c r="E138" s="56"/>
      <c r="F138" s="57"/>
      <c r="G138" s="57"/>
      <c r="H138" s="57"/>
      <c r="I138" s="57"/>
      <c r="J138" s="57"/>
      <c r="K138" s="57"/>
      <c r="L138" s="57"/>
      <c r="M138" s="58"/>
      <c r="N138" s="59"/>
      <c r="O138" s="73"/>
    </row>
    <row r="139" spans="1:16" s="8" customFormat="1" ht="28.8" x14ac:dyDescent="0.3">
      <c r="A139" s="52">
        <v>10357</v>
      </c>
      <c r="B139" s="53" t="s">
        <v>21</v>
      </c>
      <c r="C139" s="72" t="s">
        <v>939</v>
      </c>
      <c r="D139" s="75" t="s">
        <v>940</v>
      </c>
      <c r="E139" s="56" t="s">
        <v>89</v>
      </c>
      <c r="F139" s="57">
        <v>2</v>
      </c>
      <c r="G139" s="57"/>
      <c r="H139" s="57"/>
      <c r="I139" s="57"/>
      <c r="J139" s="57">
        <f t="shared" ref="J139" si="16">PRODUCT(F139:I139)</f>
        <v>2</v>
      </c>
      <c r="K139" s="57"/>
      <c r="L139" s="57">
        <f t="shared" ref="L139" si="17">+J139</f>
        <v>2</v>
      </c>
      <c r="M139" s="58">
        <v>2</v>
      </c>
      <c r="N139" s="59"/>
      <c r="O139" s="73">
        <f t="shared" ref="O139" si="18">+ROUND(M139*N139,2)</f>
        <v>0</v>
      </c>
    </row>
    <row r="140" spans="1:16" s="8" customFormat="1" x14ac:dyDescent="0.3">
      <c r="A140" s="52">
        <v>10386</v>
      </c>
      <c r="B140" s="53" t="s">
        <v>21</v>
      </c>
      <c r="C140" s="61" t="s">
        <v>971</v>
      </c>
      <c r="D140" s="62" t="s">
        <v>972</v>
      </c>
      <c r="E140" s="63"/>
      <c r="F140" s="86"/>
      <c r="G140" s="64"/>
      <c r="H140" s="64"/>
      <c r="I140" s="64"/>
      <c r="J140" s="64"/>
      <c r="K140" s="65">
        <f>SUM(O140:O207)</f>
        <v>0</v>
      </c>
      <c r="L140" s="64"/>
      <c r="M140" s="66"/>
      <c r="N140" s="67"/>
      <c r="O140" s="67"/>
      <c r="P140" s="112"/>
    </row>
    <row r="141" spans="1:16" s="8" customFormat="1" x14ac:dyDescent="0.3">
      <c r="A141" s="52">
        <v>10387</v>
      </c>
      <c r="B141" s="53" t="s">
        <v>21</v>
      </c>
      <c r="C141" s="54" t="s">
        <v>973</v>
      </c>
      <c r="D141" s="55" t="s">
        <v>974</v>
      </c>
      <c r="E141" s="56"/>
      <c r="F141" s="57"/>
      <c r="G141" s="57"/>
      <c r="H141" s="57"/>
      <c r="I141" s="57"/>
      <c r="J141" s="57"/>
      <c r="K141" s="57"/>
      <c r="L141" s="57"/>
      <c r="M141" s="58"/>
      <c r="N141" s="59"/>
      <c r="O141" s="59"/>
    </row>
    <row r="142" spans="1:16" s="8" customFormat="1" x14ac:dyDescent="0.3">
      <c r="A142" s="52">
        <v>10397</v>
      </c>
      <c r="B142" s="53" t="s">
        <v>21</v>
      </c>
      <c r="C142" s="54" t="s">
        <v>985</v>
      </c>
      <c r="D142" s="55" t="s">
        <v>55</v>
      </c>
      <c r="E142" s="56"/>
      <c r="F142" s="57"/>
      <c r="G142" s="57"/>
      <c r="H142" s="57"/>
      <c r="I142" s="57"/>
      <c r="J142" s="57"/>
      <c r="K142" s="57"/>
      <c r="L142" s="57"/>
      <c r="M142" s="58"/>
      <c r="N142" s="59"/>
      <c r="O142" s="59"/>
    </row>
    <row r="143" spans="1:16" s="8" customFormat="1" x14ac:dyDescent="0.3">
      <c r="A143" s="52">
        <v>10398</v>
      </c>
      <c r="B143" s="53" t="s">
        <v>21</v>
      </c>
      <c r="C143" s="54" t="s">
        <v>986</v>
      </c>
      <c r="D143" s="55" t="s">
        <v>57</v>
      </c>
      <c r="E143" s="56"/>
      <c r="F143" s="57"/>
      <c r="G143" s="57"/>
      <c r="H143" s="57"/>
      <c r="I143" s="57"/>
      <c r="J143" s="57"/>
      <c r="K143" s="57"/>
      <c r="L143" s="57"/>
      <c r="M143" s="58"/>
      <c r="N143" s="59"/>
      <c r="O143" s="73"/>
    </row>
    <row r="144" spans="1:16" s="136" customFormat="1" ht="179.25" customHeight="1" collapsed="1" x14ac:dyDescent="0.3">
      <c r="A144" s="127">
        <v>10415</v>
      </c>
      <c r="B144" s="128" t="s">
        <v>21</v>
      </c>
      <c r="C144" s="129" t="s">
        <v>1002</v>
      </c>
      <c r="D144" s="130" t="s">
        <v>319</v>
      </c>
      <c r="E144" s="131" t="s">
        <v>84</v>
      </c>
      <c r="F144" s="132"/>
      <c r="G144" s="132"/>
      <c r="H144" s="132"/>
      <c r="I144" s="132"/>
      <c r="J144" s="132"/>
      <c r="K144" s="132"/>
      <c r="L144" s="132">
        <f>SUM(K145:K149)</f>
        <v>29.05</v>
      </c>
      <c r="M144" s="133">
        <v>29.05</v>
      </c>
      <c r="N144" s="134"/>
      <c r="O144" s="135">
        <f>+ROUND(M144*N144,2)</f>
        <v>0</v>
      </c>
    </row>
    <row r="145" spans="1:15" s="136" customFormat="1" x14ac:dyDescent="0.3">
      <c r="A145" s="127">
        <v>10416</v>
      </c>
      <c r="B145" s="128"/>
      <c r="C145" s="129"/>
      <c r="D145" s="139" t="s">
        <v>992</v>
      </c>
      <c r="E145" s="131"/>
      <c r="F145" s="132">
        <v>1</v>
      </c>
      <c r="G145" s="132">
        <v>5.85</v>
      </c>
      <c r="H145" s="132"/>
      <c r="I145" s="132"/>
      <c r="J145" s="132">
        <f t="shared" ref="J145:J149" si="19">PRODUCT(F145:I145)</f>
        <v>5.85</v>
      </c>
      <c r="K145" s="132">
        <f>+J145+J146</f>
        <v>11.7</v>
      </c>
      <c r="L145" s="132"/>
      <c r="M145" s="140"/>
      <c r="N145" s="141"/>
      <c r="O145" s="141"/>
    </row>
    <row r="146" spans="1:15" s="136" customFormat="1" x14ac:dyDescent="0.3">
      <c r="A146" s="127">
        <v>10417</v>
      </c>
      <c r="B146" s="128"/>
      <c r="C146" s="129"/>
      <c r="D146" s="139"/>
      <c r="E146" s="131"/>
      <c r="F146" s="132">
        <v>1</v>
      </c>
      <c r="G146" s="132">
        <v>5.85</v>
      </c>
      <c r="H146" s="132"/>
      <c r="I146" s="132"/>
      <c r="J146" s="132">
        <f t="shared" si="19"/>
        <v>5.85</v>
      </c>
      <c r="K146" s="132"/>
      <c r="L146" s="132"/>
      <c r="M146" s="140"/>
      <c r="N146" s="141"/>
      <c r="O146" s="141"/>
    </row>
    <row r="147" spans="1:15" s="136" customFormat="1" x14ac:dyDescent="0.3">
      <c r="A147" s="127">
        <v>10418</v>
      </c>
      <c r="B147" s="128"/>
      <c r="C147" s="129"/>
      <c r="D147" s="139" t="s">
        <v>1000</v>
      </c>
      <c r="E147" s="131"/>
      <c r="F147" s="132">
        <v>1</v>
      </c>
      <c r="G147" s="132">
        <v>5.85</v>
      </c>
      <c r="H147" s="132"/>
      <c r="I147" s="132"/>
      <c r="J147" s="132">
        <f t="shared" si="19"/>
        <v>5.85</v>
      </c>
      <c r="K147" s="132">
        <f>+J147+J148</f>
        <v>11.55</v>
      </c>
      <c r="L147" s="132"/>
      <c r="M147" s="140"/>
      <c r="N147" s="141"/>
      <c r="O147" s="141"/>
    </row>
    <row r="148" spans="1:15" s="136" customFormat="1" x14ac:dyDescent="0.3">
      <c r="A148" s="127">
        <v>10419</v>
      </c>
      <c r="B148" s="128"/>
      <c r="C148" s="129"/>
      <c r="D148" s="139"/>
      <c r="E148" s="131"/>
      <c r="F148" s="132">
        <v>1</v>
      </c>
      <c r="G148" s="132">
        <v>5.7</v>
      </c>
      <c r="H148" s="132"/>
      <c r="I148" s="132"/>
      <c r="J148" s="132">
        <f t="shared" si="19"/>
        <v>5.7</v>
      </c>
      <c r="K148" s="132"/>
      <c r="L148" s="132"/>
      <c r="M148" s="140"/>
      <c r="N148" s="141"/>
      <c r="O148" s="141"/>
    </row>
    <row r="149" spans="1:15" s="136" customFormat="1" x14ac:dyDescent="0.3">
      <c r="A149" s="127">
        <v>10420</v>
      </c>
      <c r="B149" s="128"/>
      <c r="C149" s="129"/>
      <c r="D149" s="139" t="s">
        <v>1001</v>
      </c>
      <c r="E149" s="131"/>
      <c r="F149" s="132">
        <v>1</v>
      </c>
      <c r="G149" s="132">
        <v>5.8</v>
      </c>
      <c r="H149" s="132"/>
      <c r="I149" s="132"/>
      <c r="J149" s="132">
        <f t="shared" si="19"/>
        <v>5.8</v>
      </c>
      <c r="K149" s="132">
        <f>+J149</f>
        <v>5.8</v>
      </c>
      <c r="L149" s="132"/>
      <c r="M149" s="140"/>
      <c r="N149" s="141"/>
      <c r="O149" s="141"/>
    </row>
    <row r="150" spans="1:15" s="136" customFormat="1" ht="178.5" customHeight="1" collapsed="1" x14ac:dyDescent="0.3">
      <c r="A150" s="127">
        <v>10421</v>
      </c>
      <c r="B150" s="128" t="s">
        <v>21</v>
      </c>
      <c r="C150" s="129" t="s">
        <v>1003</v>
      </c>
      <c r="D150" s="130" t="s">
        <v>321</v>
      </c>
      <c r="E150" s="131"/>
      <c r="F150" s="132"/>
      <c r="G150" s="132"/>
      <c r="H150" s="132"/>
      <c r="I150" s="132"/>
      <c r="J150" s="132"/>
      <c r="K150" s="132"/>
      <c r="L150" s="132">
        <f>SUM(K151:K153)</f>
        <v>10</v>
      </c>
      <c r="M150" s="133">
        <v>10</v>
      </c>
      <c r="N150" s="134"/>
      <c r="O150" s="135">
        <f>+ROUND(M150*N150,2)</f>
        <v>0</v>
      </c>
    </row>
    <row r="151" spans="1:15" s="136" customFormat="1" x14ac:dyDescent="0.3">
      <c r="A151" s="127">
        <v>10422</v>
      </c>
      <c r="B151" s="128"/>
      <c r="C151" s="129"/>
      <c r="D151" s="139" t="s">
        <v>992</v>
      </c>
      <c r="E151" s="131"/>
      <c r="F151" s="132">
        <v>4</v>
      </c>
      <c r="G151" s="132"/>
      <c r="H151" s="132"/>
      <c r="I151" s="132"/>
      <c r="J151" s="132"/>
      <c r="K151" s="132">
        <f>PRODUCT(F151:I151)</f>
        <v>4</v>
      </c>
      <c r="L151" s="132"/>
      <c r="M151" s="140"/>
      <c r="N151" s="141"/>
      <c r="O151" s="141"/>
    </row>
    <row r="152" spans="1:15" s="136" customFormat="1" x14ac:dyDescent="0.3">
      <c r="A152" s="127">
        <v>10423</v>
      </c>
      <c r="B152" s="128"/>
      <c r="C152" s="129"/>
      <c r="D152" s="139" t="s">
        <v>1000</v>
      </c>
      <c r="E152" s="131"/>
      <c r="F152" s="132">
        <v>4</v>
      </c>
      <c r="G152" s="132"/>
      <c r="H152" s="132"/>
      <c r="I152" s="132"/>
      <c r="J152" s="132"/>
      <c r="K152" s="132">
        <f t="shared" ref="K152:K153" si="20">PRODUCT(F152:I152)</f>
        <v>4</v>
      </c>
      <c r="L152" s="132"/>
      <c r="M152" s="140"/>
      <c r="N152" s="141"/>
      <c r="O152" s="141"/>
    </row>
    <row r="153" spans="1:15" s="136" customFormat="1" x14ac:dyDescent="0.3">
      <c r="A153" s="127">
        <v>10424</v>
      </c>
      <c r="B153" s="128"/>
      <c r="C153" s="129"/>
      <c r="D153" s="139" t="s">
        <v>1001</v>
      </c>
      <c r="E153" s="131"/>
      <c r="F153" s="132">
        <v>2</v>
      </c>
      <c r="G153" s="132"/>
      <c r="H153" s="132"/>
      <c r="I153" s="132"/>
      <c r="J153" s="132"/>
      <c r="K153" s="132">
        <f t="shared" si="20"/>
        <v>2</v>
      </c>
      <c r="L153" s="132"/>
      <c r="M153" s="140"/>
      <c r="N153" s="141"/>
      <c r="O153" s="141"/>
    </row>
    <row r="154" spans="1:15" s="8" customFormat="1" ht="129.6" collapsed="1" x14ac:dyDescent="0.3">
      <c r="A154" s="52">
        <v>10433</v>
      </c>
      <c r="B154" s="53" t="s">
        <v>21</v>
      </c>
      <c r="C154" s="72" t="s">
        <v>1006</v>
      </c>
      <c r="D154" s="75" t="s">
        <v>331</v>
      </c>
      <c r="E154" s="56" t="s">
        <v>36</v>
      </c>
      <c r="F154" s="57"/>
      <c r="G154" s="57"/>
      <c r="H154" s="57"/>
      <c r="I154" s="57"/>
      <c r="J154" s="57"/>
      <c r="K154" s="57"/>
      <c r="L154" s="57">
        <f>SUM(K155:K161)</f>
        <v>131.08002500000001</v>
      </c>
      <c r="M154" s="58">
        <v>131.08000000000001</v>
      </c>
      <c r="N154" s="59"/>
      <c r="O154" s="73">
        <f>+ROUND(M154*N154,2)</f>
        <v>0</v>
      </c>
    </row>
    <row r="155" spans="1:15" s="8" customFormat="1" x14ac:dyDescent="0.3">
      <c r="A155" s="52">
        <v>10434</v>
      </c>
      <c r="B155" s="53"/>
      <c r="C155" s="72"/>
      <c r="D155" s="76" t="s">
        <v>1007</v>
      </c>
      <c r="E155" s="56"/>
      <c r="F155" s="57"/>
      <c r="G155" s="57"/>
      <c r="H155" s="57"/>
      <c r="I155" s="57"/>
      <c r="J155" s="57"/>
      <c r="K155" s="57">
        <f>SUM(J156:J157)</f>
        <v>20.789024999999999</v>
      </c>
      <c r="L155" s="57"/>
      <c r="M155" s="58"/>
      <c r="N155" s="59"/>
      <c r="O155" s="73"/>
    </row>
    <row r="156" spans="1:15" s="8" customFormat="1" x14ac:dyDescent="0.3">
      <c r="A156" s="52">
        <v>10435</v>
      </c>
      <c r="B156" s="53"/>
      <c r="C156" s="72"/>
      <c r="D156" s="76"/>
      <c r="E156" s="56"/>
      <c r="F156" s="57">
        <v>1</v>
      </c>
      <c r="G156" s="57">
        <v>7.6289999999999996</v>
      </c>
      <c r="H156" s="57"/>
      <c r="I156" s="57">
        <v>2.5</v>
      </c>
      <c r="J156" s="57">
        <f>PRODUCT(F156:I156)</f>
        <v>19.072499999999998</v>
      </c>
      <c r="K156" s="57"/>
      <c r="L156" s="57"/>
      <c r="M156" s="58"/>
      <c r="N156" s="59"/>
      <c r="O156" s="73"/>
    </row>
    <row r="157" spans="1:15" s="8" customFormat="1" x14ac:dyDescent="0.3">
      <c r="A157" s="52">
        <v>10436</v>
      </c>
      <c r="B157" s="53"/>
      <c r="C157" s="72"/>
      <c r="D157" s="76"/>
      <c r="E157" s="56"/>
      <c r="F157" s="57">
        <v>0.5</v>
      </c>
      <c r="G157" s="57">
        <v>7.6289999999999996</v>
      </c>
      <c r="H157" s="57"/>
      <c r="I157" s="57">
        <v>0.45</v>
      </c>
      <c r="J157" s="57">
        <f>PRODUCT(F157:I157)</f>
        <v>1.7165249999999999</v>
      </c>
      <c r="K157" s="57"/>
      <c r="L157" s="57"/>
      <c r="M157" s="58"/>
      <c r="N157" s="59"/>
      <c r="O157" s="73"/>
    </row>
    <row r="158" spans="1:15" s="8" customFormat="1" x14ac:dyDescent="0.3">
      <c r="A158" s="52">
        <v>10437</v>
      </c>
      <c r="B158" s="53"/>
      <c r="C158" s="72"/>
      <c r="D158" s="76" t="s">
        <v>1001</v>
      </c>
      <c r="E158" s="56"/>
      <c r="F158" s="57"/>
      <c r="G158" s="57"/>
      <c r="H158" s="57"/>
      <c r="I158" s="57"/>
      <c r="J158" s="57"/>
      <c r="K158" s="57">
        <f>SUM(J159:J160)</f>
        <v>81.800000000000011</v>
      </c>
      <c r="L158" s="57"/>
      <c r="M158" s="58"/>
      <c r="N158" s="59"/>
      <c r="O158" s="73"/>
    </row>
    <row r="159" spans="1:15" s="8" customFormat="1" x14ac:dyDescent="0.3">
      <c r="A159" s="52">
        <v>10438</v>
      </c>
      <c r="B159" s="53"/>
      <c r="C159" s="72"/>
      <c r="D159" s="76" t="s">
        <v>1008</v>
      </c>
      <c r="E159" s="56"/>
      <c r="F159" s="57">
        <v>1</v>
      </c>
      <c r="G159" s="57">
        <v>27.92</v>
      </c>
      <c r="H159" s="57"/>
      <c r="I159" s="57">
        <v>2.5</v>
      </c>
      <c r="J159" s="57">
        <f>PRODUCT(F159:I159)</f>
        <v>69.800000000000011</v>
      </c>
      <c r="K159" s="57"/>
      <c r="L159" s="57"/>
      <c r="M159" s="58"/>
      <c r="N159" s="59"/>
      <c r="O159" s="73"/>
    </row>
    <row r="160" spans="1:15" s="8" customFormat="1" x14ac:dyDescent="0.3">
      <c r="A160" s="52">
        <v>10439</v>
      </c>
      <c r="B160" s="53"/>
      <c r="C160" s="72"/>
      <c r="D160" s="76" t="s">
        <v>1009</v>
      </c>
      <c r="E160" s="56"/>
      <c r="F160" s="57">
        <v>2</v>
      </c>
      <c r="G160" s="57">
        <v>2.4</v>
      </c>
      <c r="H160" s="57"/>
      <c r="I160" s="57">
        <v>2.5</v>
      </c>
      <c r="J160" s="57">
        <f>PRODUCT(F160:I160)</f>
        <v>12</v>
      </c>
      <c r="K160" s="57"/>
      <c r="L160" s="57"/>
      <c r="M160" s="58"/>
      <c r="N160" s="59"/>
      <c r="O160" s="73"/>
    </row>
    <row r="161" spans="1:15" s="8" customFormat="1" x14ac:dyDescent="0.3">
      <c r="A161" s="52">
        <v>10440</v>
      </c>
      <c r="B161" s="53"/>
      <c r="C161" s="72"/>
      <c r="D161" s="76" t="s">
        <v>1010</v>
      </c>
      <c r="E161" s="56"/>
      <c r="F161" s="57">
        <v>1</v>
      </c>
      <c r="G161" s="57">
        <v>9.4969999999999999</v>
      </c>
      <c r="H161" s="57"/>
      <c r="I161" s="57">
        <v>3</v>
      </c>
      <c r="J161" s="57">
        <f>PRODUCT(F161:I161)</f>
        <v>28.491</v>
      </c>
      <c r="K161" s="57">
        <f>PRODUCT(F161:I161)</f>
        <v>28.491</v>
      </c>
      <c r="L161" s="57"/>
      <c r="M161" s="58"/>
      <c r="N161" s="59"/>
      <c r="O161" s="73"/>
    </row>
    <row r="162" spans="1:15" s="136" customFormat="1" ht="57.6" collapsed="1" x14ac:dyDescent="0.3">
      <c r="A162" s="127">
        <v>10441</v>
      </c>
      <c r="B162" s="128" t="s">
        <v>21</v>
      </c>
      <c r="C162" s="129" t="s">
        <v>1011</v>
      </c>
      <c r="D162" s="130" t="s">
        <v>1012</v>
      </c>
      <c r="E162" s="138" t="s">
        <v>312</v>
      </c>
      <c r="F162" s="132"/>
      <c r="G162" s="132"/>
      <c r="H162" s="132"/>
      <c r="I162" s="132"/>
      <c r="J162" s="132"/>
      <c r="K162" s="132"/>
      <c r="L162" s="132">
        <f>SUM(K163:K164)</f>
        <v>7.5</v>
      </c>
      <c r="M162" s="133">
        <v>7.5</v>
      </c>
      <c r="N162" s="134"/>
      <c r="O162" s="135">
        <f>+ROUND(M162*N162,2)</f>
        <v>0</v>
      </c>
    </row>
    <row r="163" spans="1:15" s="136" customFormat="1" x14ac:dyDescent="0.3">
      <c r="A163" s="127">
        <v>10442</v>
      </c>
      <c r="B163" s="127" t="s">
        <v>21</v>
      </c>
      <c r="C163" s="129"/>
      <c r="D163" s="139" t="s">
        <v>992</v>
      </c>
      <c r="E163" s="138"/>
      <c r="F163" s="132">
        <v>3</v>
      </c>
      <c r="G163" s="132">
        <v>1.5</v>
      </c>
      <c r="H163" s="132"/>
      <c r="I163" s="132"/>
      <c r="J163" s="132"/>
      <c r="K163" s="132">
        <f>PRODUCT(F163:I163)</f>
        <v>4.5</v>
      </c>
      <c r="L163" s="132"/>
      <c r="M163" s="133"/>
      <c r="N163" s="134"/>
      <c r="O163" s="135"/>
    </row>
    <row r="164" spans="1:15" s="136" customFormat="1" x14ac:dyDescent="0.3">
      <c r="A164" s="127">
        <v>10443</v>
      </c>
      <c r="B164" s="127" t="s">
        <v>21</v>
      </c>
      <c r="C164" s="129"/>
      <c r="D164" s="139" t="s">
        <v>1000</v>
      </c>
      <c r="E164" s="138"/>
      <c r="F164" s="132">
        <v>2</v>
      </c>
      <c r="G164" s="132">
        <v>1.5</v>
      </c>
      <c r="H164" s="132"/>
      <c r="I164" s="132"/>
      <c r="J164" s="132"/>
      <c r="K164" s="132">
        <f>PRODUCT(F164:I164)</f>
        <v>3</v>
      </c>
      <c r="L164" s="132"/>
      <c r="M164" s="133"/>
      <c r="N164" s="134"/>
      <c r="O164" s="135"/>
    </row>
    <row r="165" spans="1:15" s="8" customFormat="1" x14ac:dyDescent="0.3">
      <c r="A165" s="52">
        <v>10454</v>
      </c>
      <c r="B165" s="53" t="s">
        <v>21</v>
      </c>
      <c r="C165" s="54" t="s">
        <v>1019</v>
      </c>
      <c r="D165" s="55" t="s">
        <v>74</v>
      </c>
      <c r="E165" s="63"/>
      <c r="F165" s="57"/>
      <c r="G165" s="57"/>
      <c r="H165" s="57"/>
      <c r="I165" s="57"/>
      <c r="J165" s="57"/>
      <c r="K165" s="57"/>
      <c r="L165" s="57"/>
      <c r="M165" s="66"/>
      <c r="N165" s="67"/>
      <c r="O165" s="67"/>
    </row>
    <row r="166" spans="1:15" s="8" customFormat="1" ht="115.2" collapsed="1" x14ac:dyDescent="0.3">
      <c r="A166" s="52">
        <v>10461</v>
      </c>
      <c r="B166" s="53" t="s">
        <v>21</v>
      </c>
      <c r="C166" s="72" t="s">
        <v>1022</v>
      </c>
      <c r="D166" s="75" t="s">
        <v>1023</v>
      </c>
      <c r="E166" s="63" t="s">
        <v>84</v>
      </c>
      <c r="F166" s="57"/>
      <c r="G166" s="57"/>
      <c r="H166" s="57"/>
      <c r="I166" s="57"/>
      <c r="J166" s="57"/>
      <c r="K166" s="57"/>
      <c r="L166" s="57">
        <f>SUM(K167:K170)</f>
        <v>40.348999999999997</v>
      </c>
      <c r="M166" s="58">
        <v>40.348999999999997</v>
      </c>
      <c r="N166" s="59"/>
      <c r="O166" s="73">
        <f>+ROUND(M166*N166,2)</f>
        <v>0</v>
      </c>
    </row>
    <row r="167" spans="1:15" s="8" customFormat="1" x14ac:dyDescent="0.3">
      <c r="A167" s="52">
        <v>10462</v>
      </c>
      <c r="B167" s="53"/>
      <c r="C167" s="72"/>
      <c r="D167" s="76" t="s">
        <v>1001</v>
      </c>
      <c r="E167" s="56"/>
      <c r="F167" s="57"/>
      <c r="G167" s="57"/>
      <c r="H167" s="57"/>
      <c r="I167" s="57"/>
      <c r="J167" s="57"/>
      <c r="K167" s="57">
        <f>SUM(J168:J169)</f>
        <v>32.72</v>
      </c>
      <c r="L167" s="57"/>
      <c r="M167" s="58"/>
      <c r="N167" s="59"/>
      <c r="O167" s="73"/>
    </row>
    <row r="168" spans="1:15" s="8" customFormat="1" x14ac:dyDescent="0.3">
      <c r="A168" s="52">
        <v>10463</v>
      </c>
      <c r="B168" s="53"/>
      <c r="C168" s="72"/>
      <c r="D168" s="76" t="s">
        <v>1008</v>
      </c>
      <c r="E168" s="56"/>
      <c r="F168" s="57">
        <v>1</v>
      </c>
      <c r="G168" s="57">
        <v>27.92</v>
      </c>
      <c r="H168" s="57"/>
      <c r="I168" s="57"/>
      <c r="J168" s="57">
        <f>PRODUCT(F168:I168)</f>
        <v>27.92</v>
      </c>
      <c r="K168" s="57"/>
      <c r="L168" s="57"/>
      <c r="M168" s="58"/>
      <c r="N168" s="59"/>
      <c r="O168" s="73"/>
    </row>
    <row r="169" spans="1:15" s="8" customFormat="1" x14ac:dyDescent="0.3">
      <c r="A169" s="52">
        <v>10464</v>
      </c>
      <c r="B169" s="53"/>
      <c r="C169" s="72"/>
      <c r="D169" s="76" t="s">
        <v>1009</v>
      </c>
      <c r="E169" s="56"/>
      <c r="F169" s="57">
        <v>2</v>
      </c>
      <c r="G169" s="57">
        <v>2.4</v>
      </c>
      <c r="H169" s="57"/>
      <c r="I169" s="57"/>
      <c r="J169" s="57">
        <f>PRODUCT(F169:I169)</f>
        <v>4.8</v>
      </c>
      <c r="K169" s="57"/>
      <c r="L169" s="57"/>
      <c r="M169" s="58"/>
      <c r="N169" s="59"/>
      <c r="O169" s="73"/>
    </row>
    <row r="170" spans="1:15" s="8" customFormat="1" x14ac:dyDescent="0.3">
      <c r="A170" s="52">
        <v>10465</v>
      </c>
      <c r="B170" s="53"/>
      <c r="C170" s="72"/>
      <c r="D170" s="76" t="s">
        <v>1007</v>
      </c>
      <c r="E170" s="56"/>
      <c r="F170" s="57">
        <v>1</v>
      </c>
      <c r="G170" s="57">
        <v>7.6289999999999996</v>
      </c>
      <c r="H170" s="57"/>
      <c r="I170" s="57"/>
      <c r="J170" s="57"/>
      <c r="K170" s="57">
        <f>PRODUCT(F170:I170)</f>
        <v>7.6289999999999996</v>
      </c>
      <c r="L170" s="57"/>
      <c r="M170" s="58"/>
      <c r="N170" s="59"/>
      <c r="O170" s="73"/>
    </row>
    <row r="171" spans="1:15" s="136" customFormat="1" ht="115.2" x14ac:dyDescent="0.3">
      <c r="A171" s="127">
        <v>10466</v>
      </c>
      <c r="B171" s="128"/>
      <c r="C171" s="129"/>
      <c r="D171" s="130" t="s">
        <v>690</v>
      </c>
      <c r="E171" s="131" t="s">
        <v>84</v>
      </c>
      <c r="F171" s="132"/>
      <c r="G171" s="132"/>
      <c r="H171" s="132"/>
      <c r="I171" s="132"/>
      <c r="J171" s="132"/>
      <c r="K171" s="132"/>
      <c r="L171" s="132">
        <f>K172</f>
        <v>12.8</v>
      </c>
      <c r="M171" s="133">
        <v>12.8</v>
      </c>
      <c r="N171" s="134"/>
      <c r="O171" s="135">
        <f>+ROUND(M171*N171,2)</f>
        <v>0</v>
      </c>
    </row>
    <row r="172" spans="1:15" s="136" customFormat="1" x14ac:dyDescent="0.3">
      <c r="A172" s="127">
        <v>10467</v>
      </c>
      <c r="B172" s="128"/>
      <c r="C172" s="129"/>
      <c r="D172" s="139" t="s">
        <v>1001</v>
      </c>
      <c r="E172" s="138"/>
      <c r="F172" s="132">
        <v>1</v>
      </c>
      <c r="G172" s="132">
        <v>12.8</v>
      </c>
      <c r="H172" s="132"/>
      <c r="I172" s="132"/>
      <c r="J172" s="132"/>
      <c r="K172" s="132">
        <f>PRODUCT(F172:I172)</f>
        <v>12.8</v>
      </c>
      <c r="L172" s="132"/>
      <c r="M172" s="133"/>
      <c r="N172" s="134"/>
      <c r="O172" s="135"/>
    </row>
    <row r="173" spans="1:15" s="8" customFormat="1" x14ac:dyDescent="0.3">
      <c r="A173" s="52">
        <v>10468</v>
      </c>
      <c r="B173" s="53" t="s">
        <v>21</v>
      </c>
      <c r="C173" s="54" t="s">
        <v>1024</v>
      </c>
      <c r="D173" s="55" t="s">
        <v>408</v>
      </c>
      <c r="E173" s="63"/>
      <c r="F173" s="57"/>
      <c r="G173" s="57"/>
      <c r="H173" s="57"/>
      <c r="I173" s="57"/>
      <c r="J173" s="57"/>
      <c r="K173" s="57"/>
      <c r="L173" s="57"/>
      <c r="M173" s="58"/>
      <c r="N173" s="59"/>
      <c r="O173" s="73"/>
    </row>
    <row r="174" spans="1:15" s="136" customFormat="1" ht="100.8" collapsed="1" x14ac:dyDescent="0.3">
      <c r="A174" s="127">
        <v>10469</v>
      </c>
      <c r="B174" s="128" t="s">
        <v>21</v>
      </c>
      <c r="C174" s="129" t="s">
        <v>1025</v>
      </c>
      <c r="D174" s="130" t="s">
        <v>410</v>
      </c>
      <c r="E174" s="131" t="s">
        <v>84</v>
      </c>
      <c r="F174" s="132"/>
      <c r="G174" s="132"/>
      <c r="H174" s="132"/>
      <c r="I174" s="132"/>
      <c r="J174" s="132"/>
      <c r="K174" s="132"/>
      <c r="L174" s="132">
        <f>SUM(K175:K179)</f>
        <v>29.15</v>
      </c>
      <c r="M174" s="133">
        <v>29.15</v>
      </c>
      <c r="N174" s="134"/>
      <c r="O174" s="135">
        <f>+ROUND(M174*N174,2)</f>
        <v>0</v>
      </c>
    </row>
    <row r="175" spans="1:15" s="136" customFormat="1" x14ac:dyDescent="0.3">
      <c r="A175" s="127">
        <v>10470</v>
      </c>
      <c r="B175" s="128"/>
      <c r="C175" s="129"/>
      <c r="D175" s="139" t="s">
        <v>992</v>
      </c>
      <c r="E175" s="131"/>
      <c r="F175" s="132">
        <v>1</v>
      </c>
      <c r="G175" s="132">
        <v>5.85</v>
      </c>
      <c r="H175" s="132"/>
      <c r="I175" s="132"/>
      <c r="J175" s="132">
        <f t="shared" ref="J175:J178" si="21">PRODUCT(F175:I175)</f>
        <v>5.85</v>
      </c>
      <c r="K175" s="132">
        <f>+J175+J176</f>
        <v>11.7</v>
      </c>
      <c r="L175" s="132"/>
      <c r="M175" s="140"/>
      <c r="N175" s="141"/>
      <c r="O175" s="141"/>
    </row>
    <row r="176" spans="1:15" s="136" customFormat="1" x14ac:dyDescent="0.3">
      <c r="A176" s="127">
        <v>10471</v>
      </c>
      <c r="B176" s="128"/>
      <c r="C176" s="129"/>
      <c r="D176" s="139"/>
      <c r="E176" s="131"/>
      <c r="F176" s="132">
        <v>1</v>
      </c>
      <c r="G176" s="132">
        <v>5.85</v>
      </c>
      <c r="H176" s="132"/>
      <c r="I176" s="132"/>
      <c r="J176" s="132">
        <f t="shared" si="21"/>
        <v>5.85</v>
      </c>
      <c r="K176" s="132"/>
      <c r="L176" s="132"/>
      <c r="M176" s="140"/>
      <c r="N176" s="141"/>
      <c r="O176" s="141"/>
    </row>
    <row r="177" spans="1:16" s="136" customFormat="1" x14ac:dyDescent="0.3">
      <c r="A177" s="127">
        <v>10472</v>
      </c>
      <c r="B177" s="128"/>
      <c r="C177" s="129"/>
      <c r="D177" s="139" t="s">
        <v>1000</v>
      </c>
      <c r="E177" s="131"/>
      <c r="F177" s="132">
        <v>1</v>
      </c>
      <c r="G177" s="132">
        <v>5.85</v>
      </c>
      <c r="H177" s="132"/>
      <c r="I177" s="132"/>
      <c r="J177" s="132">
        <f t="shared" si="21"/>
        <v>5.85</v>
      </c>
      <c r="K177" s="132">
        <f>+J177+J178</f>
        <v>11.7</v>
      </c>
      <c r="L177" s="132"/>
      <c r="M177" s="140"/>
      <c r="N177" s="141"/>
      <c r="O177" s="141"/>
    </row>
    <row r="178" spans="1:16" s="136" customFormat="1" x14ac:dyDescent="0.3">
      <c r="A178" s="127">
        <v>10473</v>
      </c>
      <c r="B178" s="128"/>
      <c r="C178" s="129"/>
      <c r="D178" s="139"/>
      <c r="E178" s="131"/>
      <c r="F178" s="132">
        <v>1</v>
      </c>
      <c r="G178" s="132">
        <v>5.85</v>
      </c>
      <c r="H178" s="132"/>
      <c r="I178" s="132"/>
      <c r="J178" s="132">
        <f t="shared" si="21"/>
        <v>5.85</v>
      </c>
      <c r="K178" s="132"/>
      <c r="L178" s="132"/>
      <c r="M178" s="140"/>
      <c r="N178" s="141"/>
      <c r="O178" s="141"/>
    </row>
    <row r="179" spans="1:16" s="136" customFormat="1" x14ac:dyDescent="0.3">
      <c r="A179" s="127">
        <v>10474</v>
      </c>
      <c r="B179" s="128"/>
      <c r="C179" s="129"/>
      <c r="D179" s="139" t="s">
        <v>1001</v>
      </c>
      <c r="E179" s="131"/>
      <c r="F179" s="132">
        <v>1</v>
      </c>
      <c r="G179" s="132">
        <v>5.75</v>
      </c>
      <c r="H179" s="132"/>
      <c r="I179" s="132"/>
      <c r="J179" s="132"/>
      <c r="K179" s="132">
        <f>PRODUCT(F179:I179)</f>
        <v>5.75</v>
      </c>
      <c r="L179" s="132"/>
      <c r="M179" s="140"/>
      <c r="N179" s="141"/>
      <c r="O179" s="141"/>
    </row>
    <row r="180" spans="1:16" s="8" customFormat="1" x14ac:dyDescent="0.3">
      <c r="A180" s="52">
        <v>10506</v>
      </c>
      <c r="B180" s="53" t="s">
        <v>21</v>
      </c>
      <c r="C180" s="90" t="s">
        <v>1065</v>
      </c>
      <c r="D180" s="55" t="s">
        <v>1066</v>
      </c>
      <c r="E180" s="56"/>
      <c r="F180" s="64"/>
      <c r="G180" s="64"/>
      <c r="H180" s="64"/>
      <c r="I180" s="64"/>
      <c r="J180" s="64"/>
      <c r="K180" s="65">
        <f>SUM(O180:O353)</f>
        <v>0</v>
      </c>
      <c r="L180" s="64"/>
      <c r="M180" s="58"/>
      <c r="N180" s="59"/>
      <c r="O180" s="59"/>
    </row>
    <row r="181" spans="1:16" s="8" customFormat="1" x14ac:dyDescent="0.3">
      <c r="A181" s="52">
        <v>10507</v>
      </c>
      <c r="B181" s="53" t="s">
        <v>21</v>
      </c>
      <c r="C181" s="54" t="s">
        <v>1067</v>
      </c>
      <c r="D181" s="55" t="s">
        <v>1068</v>
      </c>
      <c r="E181" s="91"/>
      <c r="F181" s="92"/>
      <c r="G181" s="70"/>
      <c r="H181" s="70"/>
      <c r="I181" s="70"/>
      <c r="J181" s="70"/>
      <c r="K181" s="70"/>
      <c r="L181" s="70"/>
      <c r="M181" s="58"/>
      <c r="N181" s="59"/>
      <c r="O181" s="59"/>
    </row>
    <row r="182" spans="1:16" s="8" customFormat="1" x14ac:dyDescent="0.3">
      <c r="A182" s="52">
        <v>10508</v>
      </c>
      <c r="B182" s="53" t="s">
        <v>21</v>
      </c>
      <c r="C182" s="54" t="s">
        <v>1069</v>
      </c>
      <c r="D182" s="55" t="s">
        <v>1070</v>
      </c>
      <c r="E182" s="93"/>
      <c r="F182" s="94"/>
      <c r="G182" s="95"/>
      <c r="H182" s="95"/>
      <c r="I182" s="95"/>
      <c r="J182" s="95"/>
      <c r="K182" s="95"/>
      <c r="L182" s="95"/>
      <c r="M182" s="58"/>
      <c r="N182" s="59"/>
      <c r="O182" s="59"/>
    </row>
    <row r="183" spans="1:16" s="8" customFormat="1" x14ac:dyDescent="0.3">
      <c r="A183" s="52">
        <v>10518</v>
      </c>
      <c r="B183" s="53" t="s">
        <v>21</v>
      </c>
      <c r="C183" s="54" t="s">
        <v>1081</v>
      </c>
      <c r="D183" s="55" t="s">
        <v>55</v>
      </c>
      <c r="E183" s="63"/>
      <c r="F183" s="57"/>
      <c r="G183" s="57"/>
      <c r="H183" s="57"/>
      <c r="I183" s="57"/>
      <c r="J183" s="57"/>
      <c r="K183" s="57"/>
      <c r="L183" s="57"/>
      <c r="M183" s="66"/>
      <c r="N183" s="67"/>
      <c r="O183" s="67"/>
    </row>
    <row r="184" spans="1:16" s="8" customFormat="1" x14ac:dyDescent="0.3">
      <c r="A184" s="52">
        <v>10534</v>
      </c>
      <c r="B184" s="53" t="s">
        <v>21</v>
      </c>
      <c r="C184" s="54" t="s">
        <v>1094</v>
      </c>
      <c r="D184" s="55" t="s">
        <v>408</v>
      </c>
      <c r="E184" s="63"/>
      <c r="F184" s="57"/>
      <c r="G184" s="57"/>
      <c r="H184" s="57"/>
      <c r="I184" s="57"/>
      <c r="J184" s="57"/>
      <c r="K184" s="57"/>
      <c r="L184" s="57"/>
      <c r="M184" s="66"/>
      <c r="N184" s="67"/>
      <c r="O184" s="67"/>
    </row>
    <row r="185" spans="1:16" s="136" customFormat="1" ht="72" x14ac:dyDescent="0.3">
      <c r="A185" s="127">
        <v>10535</v>
      </c>
      <c r="B185" s="128" t="s">
        <v>21</v>
      </c>
      <c r="C185" s="129" t="s">
        <v>1095</v>
      </c>
      <c r="D185" s="130" t="s">
        <v>1096</v>
      </c>
      <c r="E185" s="152" t="s">
        <v>84</v>
      </c>
      <c r="F185" s="153">
        <v>1</v>
      </c>
      <c r="G185" s="132">
        <v>10.4</v>
      </c>
      <c r="H185" s="132"/>
      <c r="I185" s="132"/>
      <c r="J185" s="132"/>
      <c r="K185" s="132">
        <f>PRODUCT(F185:I185)</f>
        <v>10.4</v>
      </c>
      <c r="L185" s="132">
        <f>K185</f>
        <v>10.4</v>
      </c>
      <c r="M185" s="133">
        <v>10.4</v>
      </c>
      <c r="N185" s="134"/>
      <c r="O185" s="135">
        <f>+ROUND(M185*N185,2)</f>
        <v>0</v>
      </c>
    </row>
    <row r="186" spans="1:16" s="8" customFormat="1" x14ac:dyDescent="0.3">
      <c r="A186" s="52">
        <v>10536</v>
      </c>
      <c r="B186" s="53" t="s">
        <v>21</v>
      </c>
      <c r="C186" s="54" t="s">
        <v>1097</v>
      </c>
      <c r="D186" s="55" t="s">
        <v>974</v>
      </c>
      <c r="E186" s="96"/>
      <c r="F186" s="94"/>
      <c r="G186" s="95"/>
      <c r="H186" s="95"/>
      <c r="I186" s="95"/>
      <c r="J186" s="95"/>
      <c r="K186" s="95"/>
      <c r="L186" s="95"/>
      <c r="M186" s="58"/>
      <c r="N186" s="59"/>
      <c r="O186" s="59"/>
      <c r="P186" s="111"/>
    </row>
    <row r="187" spans="1:16" s="8" customFormat="1" x14ac:dyDescent="0.3">
      <c r="A187" s="52">
        <v>10561</v>
      </c>
      <c r="B187" s="53" t="s">
        <v>21</v>
      </c>
      <c r="C187" s="54" t="s">
        <v>1124</v>
      </c>
      <c r="D187" s="55" t="s">
        <v>55</v>
      </c>
      <c r="E187" s="63"/>
      <c r="F187" s="57"/>
      <c r="G187" s="57"/>
      <c r="H187" s="57"/>
      <c r="I187" s="57"/>
      <c r="J187" s="57"/>
      <c r="K187" s="57"/>
      <c r="L187" s="57"/>
      <c r="M187" s="66"/>
      <c r="N187" s="67"/>
      <c r="O187" s="67"/>
    </row>
    <row r="188" spans="1:16" s="8" customFormat="1" x14ac:dyDescent="0.3">
      <c r="A188" s="52">
        <v>10562</v>
      </c>
      <c r="B188" s="53" t="s">
        <v>21</v>
      </c>
      <c r="C188" s="54" t="s">
        <v>1125</v>
      </c>
      <c r="D188" s="55" t="s">
        <v>57</v>
      </c>
      <c r="E188" s="56"/>
      <c r="F188" s="57"/>
      <c r="G188" s="57"/>
      <c r="H188" s="57"/>
      <c r="I188" s="57"/>
      <c r="J188" s="57"/>
      <c r="K188" s="57"/>
      <c r="L188" s="57"/>
      <c r="M188" s="58"/>
      <c r="N188" s="59"/>
      <c r="O188" s="73"/>
    </row>
    <row r="189" spans="1:16" s="8" customFormat="1" ht="230.4" x14ac:dyDescent="0.3">
      <c r="A189" s="52">
        <v>10583</v>
      </c>
      <c r="B189" s="53" t="s">
        <v>21</v>
      </c>
      <c r="C189" s="72" t="s">
        <v>1141</v>
      </c>
      <c r="D189" s="75" t="s">
        <v>1142</v>
      </c>
      <c r="E189" s="56" t="s">
        <v>36</v>
      </c>
      <c r="F189" s="57"/>
      <c r="G189" s="57"/>
      <c r="H189" s="57"/>
      <c r="I189" s="57"/>
      <c r="J189" s="57"/>
      <c r="K189" s="57"/>
      <c r="L189" s="57">
        <f>SUM(K190:K193)</f>
        <v>298.73460000000006</v>
      </c>
      <c r="M189" s="58">
        <v>298.73500000000001</v>
      </c>
      <c r="N189" s="59"/>
      <c r="O189" s="73">
        <f>+ROUND(M189*N189,2)</f>
        <v>0</v>
      </c>
    </row>
    <row r="190" spans="1:16" s="8" customFormat="1" ht="15" customHeight="1" x14ac:dyDescent="0.3">
      <c r="A190" s="52">
        <v>10584</v>
      </c>
      <c r="B190" s="53"/>
      <c r="C190" s="72"/>
      <c r="D190" s="76" t="s">
        <v>1143</v>
      </c>
      <c r="E190" s="56"/>
      <c r="F190" s="57">
        <v>1</v>
      </c>
      <c r="G190" s="57">
        <v>56.456000000000003</v>
      </c>
      <c r="H190" s="57"/>
      <c r="I190" s="57">
        <f>1.35+1.3</f>
        <v>2.6500000000000004</v>
      </c>
      <c r="J190" s="57"/>
      <c r="K190" s="57">
        <f>PRODUCT(F190:I190)</f>
        <v>149.60840000000002</v>
      </c>
      <c r="L190" s="57"/>
      <c r="M190" s="58"/>
      <c r="N190" s="59"/>
      <c r="O190" s="73"/>
    </row>
    <row r="191" spans="1:16" s="8" customFormat="1" ht="15" customHeight="1" x14ac:dyDescent="0.3">
      <c r="A191" s="52">
        <v>10585</v>
      </c>
      <c r="B191" s="53"/>
      <c r="C191" s="72"/>
      <c r="D191" s="76" t="s">
        <v>1144</v>
      </c>
      <c r="E191" s="56"/>
      <c r="F191" s="57">
        <v>2</v>
      </c>
      <c r="G191" s="57">
        <v>7.1950000000000003</v>
      </c>
      <c r="H191" s="57"/>
      <c r="I191" s="57">
        <f>(3+1.3)</f>
        <v>4.3</v>
      </c>
      <c r="J191" s="57"/>
      <c r="K191" s="57">
        <f>PRODUCT(F191:I191)</f>
        <v>61.877000000000002</v>
      </c>
      <c r="L191" s="57"/>
      <c r="M191" s="58"/>
      <c r="N191" s="59"/>
      <c r="O191" s="73"/>
    </row>
    <row r="192" spans="1:16" s="8" customFormat="1" ht="15" customHeight="1" x14ac:dyDescent="0.3">
      <c r="A192" s="52">
        <v>10586</v>
      </c>
      <c r="B192" s="53"/>
      <c r="C192" s="72"/>
      <c r="D192" s="76" t="s">
        <v>1145</v>
      </c>
      <c r="E192" s="56"/>
      <c r="F192" s="57">
        <v>2</v>
      </c>
      <c r="G192" s="57">
        <v>10.519</v>
      </c>
      <c r="H192" s="57"/>
      <c r="I192" s="57">
        <v>3.4</v>
      </c>
      <c r="J192" s="57"/>
      <c r="K192" s="57">
        <f>PRODUCT(F192:I192)</f>
        <v>71.529200000000003</v>
      </c>
      <c r="L192" s="57"/>
      <c r="M192" s="58"/>
      <c r="N192" s="59"/>
      <c r="O192" s="73"/>
    </row>
    <row r="193" spans="1:15" s="8" customFormat="1" ht="15" customHeight="1" x14ac:dyDescent="0.3">
      <c r="A193" s="52">
        <v>10587</v>
      </c>
      <c r="B193" s="53"/>
      <c r="C193" s="72"/>
      <c r="D193" s="76" t="s">
        <v>1146</v>
      </c>
      <c r="E193" s="56"/>
      <c r="F193" s="57">
        <v>2</v>
      </c>
      <c r="G193" s="57">
        <f>0.65+0.55</f>
        <v>1.2000000000000002</v>
      </c>
      <c r="H193" s="57"/>
      <c r="I193" s="57">
        <f>5.25+1.3</f>
        <v>6.55</v>
      </c>
      <c r="J193" s="57"/>
      <c r="K193" s="57">
        <f>PRODUCT(F193:I193)</f>
        <v>15.720000000000002</v>
      </c>
      <c r="L193" s="57"/>
      <c r="M193" s="58"/>
      <c r="N193" s="59"/>
      <c r="O193" s="73"/>
    </row>
    <row r="194" spans="1:15" s="8" customFormat="1" ht="86.4" x14ac:dyDescent="0.3">
      <c r="A194" s="52">
        <v>10588</v>
      </c>
      <c r="B194" s="53"/>
      <c r="C194" s="72"/>
      <c r="D194" s="75" t="s">
        <v>1147</v>
      </c>
      <c r="E194" s="56" t="s">
        <v>36</v>
      </c>
      <c r="F194" s="57"/>
      <c r="G194" s="57"/>
      <c r="H194" s="57"/>
      <c r="I194" s="57"/>
      <c r="J194" s="57"/>
      <c r="K194" s="57"/>
      <c r="L194" s="57">
        <f>K195</f>
        <v>40.56</v>
      </c>
      <c r="M194" s="58">
        <v>40.56</v>
      </c>
      <c r="N194" s="59"/>
      <c r="O194" s="73">
        <f>+ROUND(M194*N194,2)</f>
        <v>0</v>
      </c>
    </row>
    <row r="195" spans="1:15" s="8" customFormat="1" ht="15" customHeight="1" x14ac:dyDescent="0.3">
      <c r="A195" s="52">
        <v>10589</v>
      </c>
      <c r="B195" s="53"/>
      <c r="C195" s="72"/>
      <c r="D195" s="76" t="s">
        <v>1148</v>
      </c>
      <c r="E195" s="56"/>
      <c r="F195" s="57">
        <v>16</v>
      </c>
      <c r="G195" s="57">
        <v>0.65</v>
      </c>
      <c r="H195" s="57"/>
      <c r="I195" s="57">
        <v>3.9</v>
      </c>
      <c r="J195" s="57"/>
      <c r="K195" s="57">
        <f>PRODUCT(F195:I195)</f>
        <v>40.56</v>
      </c>
      <c r="L195" s="57"/>
      <c r="M195" s="58"/>
      <c r="N195" s="59"/>
      <c r="O195" s="73"/>
    </row>
    <row r="196" spans="1:15" s="8" customFormat="1" ht="129.6" x14ac:dyDescent="0.3">
      <c r="A196" s="52">
        <v>10590</v>
      </c>
      <c r="B196" s="53" t="s">
        <v>21</v>
      </c>
      <c r="C196" s="72" t="s">
        <v>1149</v>
      </c>
      <c r="D196" s="75" t="s">
        <v>331</v>
      </c>
      <c r="E196" s="56" t="s">
        <v>36</v>
      </c>
      <c r="F196" s="57"/>
      <c r="G196" s="57"/>
      <c r="H196" s="57"/>
      <c r="I196" s="57"/>
      <c r="J196" s="57"/>
      <c r="K196" s="57"/>
      <c r="L196" s="57">
        <f>SUM(K197:K207)</f>
        <v>221.73049999999995</v>
      </c>
      <c r="M196" s="58">
        <v>221.73099999999999</v>
      </c>
      <c r="N196" s="59"/>
      <c r="O196" s="73">
        <f>+ROUND(M196*N196,2)</f>
        <v>0</v>
      </c>
    </row>
    <row r="197" spans="1:15" s="8" customFormat="1" x14ac:dyDescent="0.3">
      <c r="A197" s="52">
        <v>10591</v>
      </c>
      <c r="B197" s="53" t="s">
        <v>21</v>
      </c>
      <c r="C197" s="72"/>
      <c r="D197" s="74" t="s">
        <v>1150</v>
      </c>
      <c r="E197" s="56"/>
      <c r="F197" s="57">
        <v>2</v>
      </c>
      <c r="G197" s="57">
        <v>17.625</v>
      </c>
      <c r="H197" s="57"/>
      <c r="I197" s="57">
        <v>0.5</v>
      </c>
      <c r="J197" s="57"/>
      <c r="K197" s="57">
        <f>PRODUCT(F197:I197)</f>
        <v>17.625</v>
      </c>
      <c r="L197" s="57"/>
      <c r="M197" s="58"/>
      <c r="N197" s="59"/>
      <c r="O197" s="73"/>
    </row>
    <row r="198" spans="1:15" s="8" customFormat="1" x14ac:dyDescent="0.3">
      <c r="A198" s="52">
        <v>10592</v>
      </c>
      <c r="B198" s="53"/>
      <c r="C198" s="72"/>
      <c r="D198" s="74" t="s">
        <v>1151</v>
      </c>
      <c r="E198" s="56"/>
      <c r="F198" s="57">
        <v>2</v>
      </c>
      <c r="G198" s="57">
        <v>3.4</v>
      </c>
      <c r="H198" s="57"/>
      <c r="I198" s="57">
        <v>2.2999999999999998</v>
      </c>
      <c r="J198" s="57"/>
      <c r="K198" s="57">
        <f>PRODUCT(F198:I198)</f>
        <v>15.639999999999999</v>
      </c>
      <c r="L198" s="57"/>
      <c r="M198" s="58"/>
      <c r="N198" s="59"/>
      <c r="O198" s="73"/>
    </row>
    <row r="199" spans="1:15" s="8" customFormat="1" x14ac:dyDescent="0.3">
      <c r="A199" s="52">
        <v>10593</v>
      </c>
      <c r="B199" s="53"/>
      <c r="C199" s="72"/>
      <c r="D199" s="74" t="s">
        <v>1152</v>
      </c>
      <c r="E199" s="56"/>
      <c r="F199" s="57"/>
      <c r="G199" s="57"/>
      <c r="H199" s="57"/>
      <c r="I199" s="57"/>
      <c r="J199" s="57"/>
      <c r="K199" s="57">
        <f>SUM(J200:J201)</f>
        <v>67.498099999999994</v>
      </c>
      <c r="L199" s="57"/>
      <c r="M199" s="58"/>
      <c r="N199" s="59"/>
      <c r="O199" s="73"/>
    </row>
    <row r="200" spans="1:15" s="8" customFormat="1" x14ac:dyDescent="0.3">
      <c r="A200" s="52">
        <v>10594</v>
      </c>
      <c r="B200" s="53"/>
      <c r="C200" s="72"/>
      <c r="D200" s="74"/>
      <c r="E200" s="56"/>
      <c r="F200" s="57">
        <v>1</v>
      </c>
      <c r="G200" s="57">
        <v>14.919</v>
      </c>
      <c r="H200" s="57"/>
      <c r="I200" s="57">
        <v>2.2999999999999998</v>
      </c>
      <c r="J200" s="57">
        <f>PRODUCT(F200:I200)</f>
        <v>34.313699999999997</v>
      </c>
      <c r="K200" s="57"/>
      <c r="L200" s="57"/>
      <c r="M200" s="58"/>
      <c r="N200" s="59"/>
      <c r="O200" s="73"/>
    </row>
    <row r="201" spans="1:15" s="8" customFormat="1" x14ac:dyDescent="0.3">
      <c r="A201" s="52">
        <v>10595</v>
      </c>
      <c r="B201" s="53"/>
      <c r="C201" s="72"/>
      <c r="D201" s="74"/>
      <c r="E201" s="56"/>
      <c r="F201" s="57">
        <v>1</v>
      </c>
      <c r="G201" s="57">
        <v>14.428000000000001</v>
      </c>
      <c r="H201" s="57"/>
      <c r="I201" s="57">
        <v>2.2999999999999998</v>
      </c>
      <c r="J201" s="57">
        <f>PRODUCT(F201:I201)</f>
        <v>33.184399999999997</v>
      </c>
      <c r="K201" s="57"/>
      <c r="L201" s="57"/>
      <c r="M201" s="58"/>
      <c r="N201" s="59"/>
      <c r="O201" s="73"/>
    </row>
    <row r="202" spans="1:15" s="8" customFormat="1" x14ac:dyDescent="0.3">
      <c r="A202" s="52">
        <v>10596</v>
      </c>
      <c r="B202" s="53"/>
      <c r="C202" s="72"/>
      <c r="D202" s="74" t="s">
        <v>1153</v>
      </c>
      <c r="E202" s="56"/>
      <c r="F202" s="57">
        <v>2</v>
      </c>
      <c r="G202" s="57">
        <v>13.5</v>
      </c>
      <c r="H202" s="57"/>
      <c r="I202" s="57">
        <v>1.4</v>
      </c>
      <c r="J202" s="57"/>
      <c r="K202" s="57">
        <f>PRODUCT(F202:I202)</f>
        <v>37.799999999999997</v>
      </c>
      <c r="L202" s="57"/>
      <c r="M202" s="58"/>
      <c r="N202" s="59"/>
      <c r="O202" s="73"/>
    </row>
    <row r="203" spans="1:15" s="8" customFormat="1" x14ac:dyDescent="0.3">
      <c r="A203" s="52">
        <v>10597</v>
      </c>
      <c r="B203" s="53" t="s">
        <v>21</v>
      </c>
      <c r="C203" s="72"/>
      <c r="D203" s="76" t="s">
        <v>1154</v>
      </c>
      <c r="E203" s="56"/>
      <c r="F203" s="57">
        <v>1</v>
      </c>
      <c r="G203" s="57">
        <v>5.4130000000000003</v>
      </c>
      <c r="H203" s="57"/>
      <c r="I203" s="57">
        <v>2.2999999999999998</v>
      </c>
      <c r="J203" s="57"/>
      <c r="K203" s="57">
        <f>PRODUCT(F203:I203)</f>
        <v>12.4499</v>
      </c>
      <c r="L203" s="57"/>
      <c r="M203" s="58"/>
      <c r="N203" s="59"/>
      <c r="O203" s="73"/>
    </row>
    <row r="204" spans="1:15" s="8" customFormat="1" x14ac:dyDescent="0.3">
      <c r="A204" s="52">
        <v>10598</v>
      </c>
      <c r="B204" s="53" t="s">
        <v>21</v>
      </c>
      <c r="C204" s="72"/>
      <c r="D204" s="76" t="s">
        <v>1155</v>
      </c>
      <c r="E204" s="56"/>
      <c r="F204" s="57">
        <v>1</v>
      </c>
      <c r="G204" s="57">
        <f>6.843</f>
        <v>6.843</v>
      </c>
      <c r="H204" s="57"/>
      <c r="I204" s="57">
        <v>2.2999999999999998</v>
      </c>
      <c r="J204" s="57"/>
      <c r="K204" s="57">
        <f t="shared" ref="K204:K207" si="22">PRODUCT(F204:I204)</f>
        <v>15.738899999999999</v>
      </c>
      <c r="L204" s="57"/>
      <c r="M204" s="58"/>
      <c r="N204" s="59"/>
      <c r="O204" s="73"/>
    </row>
    <row r="205" spans="1:15" s="8" customFormat="1" x14ac:dyDescent="0.3">
      <c r="A205" s="52">
        <v>10599</v>
      </c>
      <c r="B205" s="53"/>
      <c r="C205" s="72"/>
      <c r="D205" s="76" t="s">
        <v>1138</v>
      </c>
      <c r="E205" s="56"/>
      <c r="F205" s="57">
        <v>1</v>
      </c>
      <c r="G205" s="57">
        <v>11.462999999999999</v>
      </c>
      <c r="H205" s="57"/>
      <c r="I205" s="57">
        <v>2.1</v>
      </c>
      <c r="J205" s="57"/>
      <c r="K205" s="57">
        <f t="shared" si="22"/>
        <v>24.072299999999998</v>
      </c>
      <c r="L205" s="57"/>
      <c r="M205" s="58"/>
      <c r="N205" s="59"/>
      <c r="O205" s="73"/>
    </row>
    <row r="206" spans="1:15" s="8" customFormat="1" x14ac:dyDescent="0.3">
      <c r="A206" s="52">
        <v>10600</v>
      </c>
      <c r="B206" s="53"/>
      <c r="C206" s="72"/>
      <c r="D206" s="76" t="s">
        <v>1156</v>
      </c>
      <c r="E206" s="56"/>
      <c r="F206" s="57">
        <v>1</v>
      </c>
      <c r="G206" s="57">
        <v>11.563000000000001</v>
      </c>
      <c r="H206" s="57"/>
      <c r="I206" s="57">
        <v>2.1</v>
      </c>
      <c r="J206" s="57"/>
      <c r="K206" s="57">
        <f t="shared" si="22"/>
        <v>24.282300000000003</v>
      </c>
      <c r="L206" s="57"/>
      <c r="M206" s="58"/>
      <c r="N206" s="59"/>
      <c r="O206" s="73"/>
    </row>
    <row r="207" spans="1:15" s="8" customFormat="1" x14ac:dyDescent="0.3">
      <c r="A207" s="52">
        <v>10601</v>
      </c>
      <c r="B207" s="53"/>
      <c r="C207" s="72"/>
      <c r="D207" s="76" t="s">
        <v>1157</v>
      </c>
      <c r="E207" s="56"/>
      <c r="F207" s="57">
        <v>2</v>
      </c>
      <c r="G207" s="57">
        <v>1.44</v>
      </c>
      <c r="H207" s="57"/>
      <c r="I207" s="57">
        <v>2.2999999999999998</v>
      </c>
      <c r="J207" s="57"/>
      <c r="K207" s="57">
        <f t="shared" si="22"/>
        <v>6.6239999999999997</v>
      </c>
      <c r="L207" s="57"/>
      <c r="M207" s="58"/>
      <c r="N207" s="59"/>
      <c r="O207" s="73"/>
    </row>
    <row r="208" spans="1:15" s="8" customFormat="1" x14ac:dyDescent="0.3">
      <c r="A208" s="52">
        <v>10626</v>
      </c>
      <c r="B208" s="53" t="s">
        <v>21</v>
      </c>
      <c r="C208" s="54" t="s">
        <v>1172</v>
      </c>
      <c r="D208" s="55" t="s">
        <v>74</v>
      </c>
      <c r="E208" s="63"/>
      <c r="F208" s="57"/>
      <c r="G208" s="57"/>
      <c r="H208" s="57"/>
      <c r="I208" s="57"/>
      <c r="J208" s="57"/>
      <c r="K208" s="57"/>
      <c r="L208" s="57"/>
      <c r="M208" s="66"/>
      <c r="N208" s="67"/>
      <c r="O208" s="67"/>
    </row>
    <row r="209" spans="1:15" s="8" customFormat="1" ht="115.2" x14ac:dyDescent="0.3">
      <c r="A209" s="52">
        <v>10644</v>
      </c>
      <c r="B209" s="53"/>
      <c r="C209" s="72"/>
      <c r="D209" s="75" t="s">
        <v>83</v>
      </c>
      <c r="E209" s="63" t="s">
        <v>84</v>
      </c>
      <c r="F209" s="57"/>
      <c r="G209" s="57"/>
      <c r="H209" s="57"/>
      <c r="I209" s="57"/>
      <c r="J209" s="57"/>
      <c r="K209" s="57"/>
      <c r="L209" s="57">
        <f>SUM(K210:K216)</f>
        <v>207.65630000000002</v>
      </c>
      <c r="M209" s="58">
        <v>207.65600000000001</v>
      </c>
      <c r="N209" s="59"/>
      <c r="O209" s="73">
        <f>+ROUND(M209*N209,2)</f>
        <v>0</v>
      </c>
    </row>
    <row r="210" spans="1:15" s="8" customFormat="1" x14ac:dyDescent="0.3">
      <c r="A210" s="52">
        <v>10645</v>
      </c>
      <c r="B210" s="53"/>
      <c r="C210" s="72"/>
      <c r="D210" s="74" t="s">
        <v>1151</v>
      </c>
      <c r="E210" s="56"/>
      <c r="F210" s="57">
        <v>2</v>
      </c>
      <c r="G210" s="57">
        <v>8.2620000000000005</v>
      </c>
      <c r="H210" s="57"/>
      <c r="I210" s="57">
        <v>0.2</v>
      </c>
      <c r="J210" s="57"/>
      <c r="K210" s="57">
        <f>PRODUCT(F210:I210)</f>
        <v>3.3048000000000002</v>
      </c>
      <c r="L210" s="57"/>
      <c r="M210" s="58"/>
      <c r="N210" s="59"/>
      <c r="O210" s="73"/>
    </row>
    <row r="211" spans="1:15" s="8" customFormat="1" x14ac:dyDescent="0.3">
      <c r="A211" s="52">
        <v>10646</v>
      </c>
      <c r="B211" s="53"/>
      <c r="C211" s="72"/>
      <c r="D211" s="74" t="s">
        <v>1152</v>
      </c>
      <c r="E211" s="56"/>
      <c r="F211" s="57"/>
      <c r="G211" s="57"/>
      <c r="H211" s="57"/>
      <c r="I211" s="57"/>
      <c r="J211" s="57"/>
      <c r="K211" s="57">
        <f>SUM(J212:J213)</f>
        <v>118.2131</v>
      </c>
      <c r="L211" s="57"/>
      <c r="M211" s="58"/>
      <c r="N211" s="59"/>
      <c r="O211" s="73"/>
    </row>
    <row r="212" spans="1:15" s="8" customFormat="1" x14ac:dyDescent="0.3">
      <c r="A212" s="52">
        <v>10647</v>
      </c>
      <c r="B212" s="53"/>
      <c r="C212" s="72"/>
      <c r="D212" s="74"/>
      <c r="E212" s="56"/>
      <c r="F212" s="57">
        <v>1</v>
      </c>
      <c r="G212" s="57">
        <v>26.013999999999999</v>
      </c>
      <c r="H212" s="57"/>
      <c r="I212" s="57">
        <v>2.2999999999999998</v>
      </c>
      <c r="J212" s="57">
        <f>PRODUCT(F212:I212)</f>
        <v>59.832199999999993</v>
      </c>
      <c r="K212" s="57"/>
      <c r="L212" s="57"/>
      <c r="M212" s="58"/>
      <c r="N212" s="59"/>
      <c r="O212" s="73"/>
    </row>
    <row r="213" spans="1:15" s="8" customFormat="1" x14ac:dyDescent="0.3">
      <c r="A213" s="52">
        <v>10648</v>
      </c>
      <c r="B213" s="53"/>
      <c r="C213" s="72"/>
      <c r="D213" s="74"/>
      <c r="E213" s="56"/>
      <c r="F213" s="57">
        <v>1</v>
      </c>
      <c r="G213" s="57">
        <v>25.382999999999999</v>
      </c>
      <c r="H213" s="57"/>
      <c r="I213" s="57">
        <v>2.2999999999999998</v>
      </c>
      <c r="J213" s="57">
        <f>PRODUCT(F213:I213)</f>
        <v>58.380899999999997</v>
      </c>
      <c r="K213" s="57"/>
      <c r="L213" s="57"/>
      <c r="M213" s="58"/>
      <c r="N213" s="59"/>
      <c r="O213" s="73"/>
    </row>
    <row r="214" spans="1:15" s="8" customFormat="1" x14ac:dyDescent="0.3">
      <c r="A214" s="52">
        <v>10649</v>
      </c>
      <c r="B214" s="53"/>
      <c r="C214" s="72"/>
      <c r="D214" s="76" t="s">
        <v>1138</v>
      </c>
      <c r="E214" s="56"/>
      <c r="F214" s="57">
        <v>1</v>
      </c>
      <c r="G214" s="57">
        <f>12.338+6.279+2</f>
        <v>20.616999999999997</v>
      </c>
      <c r="H214" s="57"/>
      <c r="I214" s="57">
        <v>2.1</v>
      </c>
      <c r="J214" s="57"/>
      <c r="K214" s="57">
        <f t="shared" ref="K214:K216" si="23">PRODUCT(F214:I214)</f>
        <v>43.295699999999997</v>
      </c>
      <c r="L214" s="57"/>
      <c r="M214" s="58"/>
      <c r="N214" s="59"/>
      <c r="O214" s="73"/>
    </row>
    <row r="215" spans="1:15" s="8" customFormat="1" x14ac:dyDescent="0.3">
      <c r="A215" s="52">
        <v>10650</v>
      </c>
      <c r="B215" s="53"/>
      <c r="C215" s="72"/>
      <c r="D215" s="76" t="s">
        <v>1156</v>
      </c>
      <c r="E215" s="56"/>
      <c r="F215" s="57">
        <v>1</v>
      </c>
      <c r="G215" s="57">
        <v>17.247</v>
      </c>
      <c r="H215" s="57"/>
      <c r="I215" s="57">
        <v>2.1</v>
      </c>
      <c r="J215" s="57"/>
      <c r="K215" s="57">
        <f t="shared" si="23"/>
        <v>36.218699999999998</v>
      </c>
      <c r="L215" s="57"/>
      <c r="M215" s="58"/>
      <c r="N215" s="59"/>
      <c r="O215" s="73"/>
    </row>
    <row r="216" spans="1:15" s="8" customFormat="1" x14ac:dyDescent="0.3">
      <c r="A216" s="52">
        <v>10651</v>
      </c>
      <c r="B216" s="53"/>
      <c r="C216" s="72"/>
      <c r="D216" s="76" t="s">
        <v>1157</v>
      </c>
      <c r="E216" s="56"/>
      <c r="F216" s="57">
        <v>2</v>
      </c>
      <c r="G216" s="57">
        <v>1.44</v>
      </c>
      <c r="H216" s="57"/>
      <c r="I216" s="57">
        <v>2.2999999999999998</v>
      </c>
      <c r="J216" s="57"/>
      <c r="K216" s="57">
        <f t="shared" si="23"/>
        <v>6.6239999999999997</v>
      </c>
      <c r="L216" s="57"/>
      <c r="M216" s="58"/>
      <c r="N216" s="59"/>
      <c r="O216" s="73"/>
    </row>
    <row r="217" spans="1:15" s="136" customFormat="1" ht="115.2" x14ac:dyDescent="0.3">
      <c r="A217" s="127">
        <v>10652</v>
      </c>
      <c r="B217" s="128"/>
      <c r="C217" s="129"/>
      <c r="D217" s="130" t="s">
        <v>690</v>
      </c>
      <c r="E217" s="131" t="s">
        <v>84</v>
      </c>
      <c r="F217" s="132"/>
      <c r="G217" s="132"/>
      <c r="H217" s="132"/>
      <c r="I217" s="132"/>
      <c r="J217" s="132"/>
      <c r="K217" s="132"/>
      <c r="L217" s="132">
        <f>K218</f>
        <v>22.152999999999999</v>
      </c>
      <c r="M217" s="133">
        <v>22.152999999999999</v>
      </c>
      <c r="N217" s="134"/>
      <c r="O217" s="135">
        <f>+ROUND(M217*N217,2)</f>
        <v>0</v>
      </c>
    </row>
    <row r="218" spans="1:15" s="136" customFormat="1" x14ac:dyDescent="0.3">
      <c r="A218" s="127">
        <v>10653</v>
      </c>
      <c r="B218" s="128"/>
      <c r="C218" s="129"/>
      <c r="D218" s="139" t="s">
        <v>1177</v>
      </c>
      <c r="E218" s="131"/>
      <c r="F218" s="132">
        <v>1</v>
      </c>
      <c r="G218" s="132">
        <v>22.152999999999999</v>
      </c>
      <c r="H218" s="132"/>
      <c r="I218" s="132"/>
      <c r="J218" s="132"/>
      <c r="K218" s="132">
        <f>PRODUCT(F218:I218)</f>
        <v>22.152999999999999</v>
      </c>
      <c r="L218" s="132"/>
      <c r="M218" s="133"/>
      <c r="N218" s="134"/>
      <c r="O218" s="135"/>
    </row>
    <row r="219" spans="1:15" s="8" customFormat="1" x14ac:dyDescent="0.3">
      <c r="A219" s="52">
        <v>10687</v>
      </c>
      <c r="B219" s="53" t="s">
        <v>21</v>
      </c>
      <c r="C219" s="54" t="s">
        <v>1208</v>
      </c>
      <c r="D219" s="55" t="s">
        <v>408</v>
      </c>
      <c r="E219" s="56"/>
      <c r="F219" s="57"/>
      <c r="G219" s="57"/>
      <c r="H219" s="57"/>
      <c r="I219" s="57"/>
      <c r="J219" s="57"/>
      <c r="K219" s="57"/>
      <c r="L219" s="57"/>
      <c r="M219" s="58"/>
      <c r="N219" s="59"/>
      <c r="O219" s="73"/>
    </row>
    <row r="220" spans="1:15" s="136" customFormat="1" ht="187.2" x14ac:dyDescent="0.3">
      <c r="A220" s="127">
        <v>10688</v>
      </c>
      <c r="B220" s="128" t="s">
        <v>21</v>
      </c>
      <c r="C220" s="129" t="s">
        <v>1209</v>
      </c>
      <c r="D220" s="130" t="s">
        <v>1210</v>
      </c>
      <c r="E220" s="152" t="s">
        <v>84</v>
      </c>
      <c r="F220" s="153"/>
      <c r="G220" s="132"/>
      <c r="H220" s="132"/>
      <c r="I220" s="132"/>
      <c r="J220" s="132"/>
      <c r="K220" s="132"/>
      <c r="L220" s="132">
        <f>K221</f>
        <v>30.734000000000002</v>
      </c>
      <c r="M220" s="133">
        <v>30.734000000000002</v>
      </c>
      <c r="N220" s="134"/>
      <c r="O220" s="135">
        <f>+ROUND(M220*N220,2)</f>
        <v>0</v>
      </c>
    </row>
    <row r="221" spans="1:15" s="136" customFormat="1" x14ac:dyDescent="0.3">
      <c r="A221" s="127">
        <v>10689</v>
      </c>
      <c r="B221" s="128"/>
      <c r="C221" s="129"/>
      <c r="D221" s="139" t="s">
        <v>1168</v>
      </c>
      <c r="E221" s="152"/>
      <c r="F221" s="153">
        <v>1</v>
      </c>
      <c r="G221" s="132">
        <v>30.734000000000002</v>
      </c>
      <c r="H221" s="132"/>
      <c r="I221" s="132"/>
      <c r="J221" s="132"/>
      <c r="K221" s="132">
        <f>PRODUCT(F221:I221)</f>
        <v>30.734000000000002</v>
      </c>
      <c r="L221" s="132"/>
      <c r="M221" s="133"/>
      <c r="N221" s="134"/>
      <c r="O221" s="135"/>
    </row>
    <row r="222" spans="1:15" s="8" customFormat="1" ht="86.4" x14ac:dyDescent="0.3">
      <c r="A222" s="52">
        <v>10690</v>
      </c>
      <c r="B222" s="53" t="s">
        <v>21</v>
      </c>
      <c r="C222" s="72" t="s">
        <v>1211</v>
      </c>
      <c r="D222" s="75" t="s">
        <v>1212</v>
      </c>
      <c r="E222" s="63" t="s">
        <v>36</v>
      </c>
      <c r="F222" s="57"/>
      <c r="G222" s="57"/>
      <c r="H222" s="57"/>
      <c r="I222" s="57"/>
      <c r="J222" s="57"/>
      <c r="K222" s="57"/>
      <c r="L222" s="57">
        <f>K223</f>
        <v>20.39</v>
      </c>
      <c r="M222" s="58">
        <v>20.39</v>
      </c>
      <c r="N222" s="59"/>
      <c r="O222" s="73">
        <f t="shared" ref="O222" si="24">+ROUND(M222*N222,2)</f>
        <v>0</v>
      </c>
    </row>
    <row r="223" spans="1:15" s="8" customFormat="1" x14ac:dyDescent="0.3">
      <c r="A223" s="52">
        <v>10691</v>
      </c>
      <c r="B223" s="53"/>
      <c r="C223" s="72"/>
      <c r="D223" s="76" t="s">
        <v>1168</v>
      </c>
      <c r="E223" s="63"/>
      <c r="F223" s="57">
        <v>1</v>
      </c>
      <c r="G223" s="57">
        <v>10.195</v>
      </c>
      <c r="H223" s="57"/>
      <c r="I223" s="57">
        <v>2</v>
      </c>
      <c r="J223" s="57"/>
      <c r="K223" s="57">
        <f>PRODUCT(F223:I223)</f>
        <v>20.39</v>
      </c>
      <c r="L223" s="57"/>
      <c r="M223" s="58"/>
      <c r="N223" s="59"/>
      <c r="O223" s="73"/>
    </row>
    <row r="224" spans="1:15" s="8" customFormat="1" x14ac:dyDescent="0.3">
      <c r="A224" s="52">
        <v>10695</v>
      </c>
      <c r="B224" s="53" t="s">
        <v>21</v>
      </c>
      <c r="C224" s="54" t="s">
        <v>1217</v>
      </c>
      <c r="D224" s="55" t="s">
        <v>1218</v>
      </c>
      <c r="E224" s="56"/>
      <c r="F224" s="70"/>
      <c r="G224" s="70"/>
      <c r="H224" s="70"/>
      <c r="I224" s="70"/>
      <c r="J224" s="70"/>
      <c r="K224" s="70"/>
      <c r="L224" s="70"/>
      <c r="M224" s="58"/>
      <c r="N224" s="59"/>
      <c r="O224" s="59"/>
    </row>
    <row r="225" spans="1:15" s="8" customFormat="1" x14ac:dyDescent="0.3">
      <c r="A225" s="52">
        <v>10704</v>
      </c>
      <c r="B225" s="53" t="s">
        <v>21</v>
      </c>
      <c r="C225" s="54" t="s">
        <v>1229</v>
      </c>
      <c r="D225" s="97" t="s">
        <v>55</v>
      </c>
      <c r="E225" s="93"/>
      <c r="F225" s="94"/>
      <c r="G225" s="95"/>
      <c r="H225" s="95"/>
      <c r="I225" s="95"/>
      <c r="J225" s="95"/>
      <c r="K225" s="95"/>
      <c r="L225" s="95"/>
      <c r="M225" s="58"/>
      <c r="N225" s="59"/>
      <c r="O225" s="59"/>
    </row>
    <row r="226" spans="1:15" s="8" customFormat="1" x14ac:dyDescent="0.3">
      <c r="A226" s="52">
        <v>10705</v>
      </c>
      <c r="B226" s="53" t="s">
        <v>21</v>
      </c>
      <c r="C226" s="54" t="s">
        <v>1230</v>
      </c>
      <c r="D226" s="55" t="s">
        <v>57</v>
      </c>
      <c r="E226" s="56"/>
      <c r="F226" s="57"/>
      <c r="G226" s="57"/>
      <c r="H226" s="57"/>
      <c r="I226" s="57"/>
      <c r="J226" s="57"/>
      <c r="K226" s="57"/>
      <c r="L226" s="57"/>
      <c r="M226" s="58"/>
      <c r="N226" s="59"/>
      <c r="O226" s="73"/>
    </row>
    <row r="227" spans="1:15" s="8" customFormat="1" ht="230.4" collapsed="1" x14ac:dyDescent="0.3">
      <c r="A227" s="52">
        <v>10708</v>
      </c>
      <c r="B227" s="53" t="s">
        <v>21</v>
      </c>
      <c r="C227" s="72" t="s">
        <v>1233</v>
      </c>
      <c r="D227" s="75" t="s">
        <v>1142</v>
      </c>
      <c r="E227" s="56" t="s">
        <v>36</v>
      </c>
      <c r="F227" s="57"/>
      <c r="G227" s="57"/>
      <c r="H227" s="57"/>
      <c r="I227" s="57"/>
      <c r="J227" s="57"/>
      <c r="K227" s="57"/>
      <c r="L227" s="57">
        <f>SUM(J228:J230)</f>
        <v>105.12685</v>
      </c>
      <c r="M227" s="58">
        <v>105.127</v>
      </c>
      <c r="N227" s="59"/>
      <c r="O227" s="73">
        <f>+ROUND(M227*N227,2)</f>
        <v>0</v>
      </c>
    </row>
    <row r="228" spans="1:15" s="8" customFormat="1" x14ac:dyDescent="0.3">
      <c r="A228" s="52">
        <v>10709</v>
      </c>
      <c r="B228" s="53"/>
      <c r="C228" s="72"/>
      <c r="D228" s="76" t="s">
        <v>1234</v>
      </c>
      <c r="E228" s="56"/>
      <c r="F228" s="57">
        <v>2</v>
      </c>
      <c r="G228" s="57">
        <v>2.2469999999999999</v>
      </c>
      <c r="H228" s="57"/>
      <c r="I228" s="57">
        <v>5.5350000000000001</v>
      </c>
      <c r="J228" s="57">
        <f t="shared" ref="J228:J231" si="25">PRODUCT(F228:I228)</f>
        <v>24.874289999999998</v>
      </c>
      <c r="K228" s="57"/>
      <c r="L228" s="57"/>
      <c r="M228" s="58"/>
      <c r="N228" s="59"/>
      <c r="O228" s="73"/>
    </row>
    <row r="229" spans="1:15" s="8" customFormat="1" x14ac:dyDescent="0.3">
      <c r="A229" s="52">
        <v>10710</v>
      </c>
      <c r="B229" s="53"/>
      <c r="C229" s="72"/>
      <c r="D229" s="76" t="s">
        <v>1234</v>
      </c>
      <c r="E229" s="56"/>
      <c r="F229" s="57">
        <v>1</v>
      </c>
      <c r="G229" s="57">
        <v>17.47</v>
      </c>
      <c r="H229" s="57"/>
      <c r="I229" s="57">
        <v>1</v>
      </c>
      <c r="J229" s="57">
        <f t="shared" si="25"/>
        <v>17.47</v>
      </c>
      <c r="K229" s="57"/>
      <c r="L229" s="57"/>
      <c r="M229" s="58"/>
      <c r="N229" s="59"/>
      <c r="O229" s="73"/>
    </row>
    <row r="230" spans="1:15" s="8" customFormat="1" x14ac:dyDescent="0.3">
      <c r="A230" s="52">
        <v>10711</v>
      </c>
      <c r="B230" s="53"/>
      <c r="C230" s="72"/>
      <c r="D230" s="76" t="s">
        <v>1235</v>
      </c>
      <c r="E230" s="56"/>
      <c r="F230" s="57">
        <v>1</v>
      </c>
      <c r="G230" s="57">
        <v>29.065999999999999</v>
      </c>
      <c r="H230" s="57"/>
      <c r="I230" s="57">
        <v>2.16</v>
      </c>
      <c r="J230" s="57">
        <f t="shared" si="25"/>
        <v>62.782560000000004</v>
      </c>
      <c r="K230" s="57"/>
      <c r="L230" s="57"/>
      <c r="M230" s="58"/>
      <c r="N230" s="59"/>
      <c r="O230" s="73"/>
    </row>
    <row r="231" spans="1:15" s="8" customFormat="1" ht="129.6" x14ac:dyDescent="0.3">
      <c r="A231" s="52">
        <v>10713</v>
      </c>
      <c r="B231" s="53" t="s">
        <v>21</v>
      </c>
      <c r="C231" s="72" t="s">
        <v>1237</v>
      </c>
      <c r="D231" s="75" t="s">
        <v>331</v>
      </c>
      <c r="E231" s="56" t="s">
        <v>36</v>
      </c>
      <c r="F231" s="57">
        <v>1</v>
      </c>
      <c r="G231" s="57">
        <f>36.635+(2.3+3.171+1.6+2.1+2.45)</f>
        <v>48.256</v>
      </c>
      <c r="H231" s="57"/>
      <c r="I231" s="57">
        <v>2.2999999999999998</v>
      </c>
      <c r="J231" s="57">
        <f t="shared" si="25"/>
        <v>110.9888</v>
      </c>
      <c r="K231" s="57"/>
      <c r="L231" s="57">
        <f>+J231</f>
        <v>110.9888</v>
      </c>
      <c r="M231" s="58">
        <v>110.989</v>
      </c>
      <c r="N231" s="59"/>
      <c r="O231" s="73">
        <f>+ROUND(M231*N231,2)</f>
        <v>0</v>
      </c>
    </row>
    <row r="232" spans="1:15" s="8" customFormat="1" x14ac:dyDescent="0.3">
      <c r="A232" s="52">
        <v>10721</v>
      </c>
      <c r="B232" s="53" t="s">
        <v>21</v>
      </c>
      <c r="C232" s="54" t="s">
        <v>1247</v>
      </c>
      <c r="D232" s="55" t="s">
        <v>74</v>
      </c>
      <c r="E232" s="56"/>
      <c r="F232" s="57"/>
      <c r="G232" s="57"/>
      <c r="H232" s="57"/>
      <c r="I232" s="57"/>
      <c r="J232" s="57"/>
      <c r="K232" s="57"/>
      <c r="L232" s="57"/>
      <c r="M232" s="58"/>
      <c r="N232" s="59"/>
      <c r="O232" s="73"/>
    </row>
    <row r="233" spans="1:15" s="8" customFormat="1" ht="115.2" x14ac:dyDescent="0.3">
      <c r="A233" s="52">
        <v>10724</v>
      </c>
      <c r="B233" s="53"/>
      <c r="C233" s="72"/>
      <c r="D233" s="75" t="s">
        <v>83</v>
      </c>
      <c r="E233" s="63" t="s">
        <v>84</v>
      </c>
      <c r="F233" s="57"/>
      <c r="G233" s="57"/>
      <c r="H233" s="57"/>
      <c r="I233" s="57"/>
      <c r="J233" s="57"/>
      <c r="K233" s="57"/>
      <c r="L233" s="57">
        <f>SUM(K234:K234)</f>
        <v>48.256</v>
      </c>
      <c r="M233" s="58">
        <v>48.256</v>
      </c>
      <c r="N233" s="59"/>
      <c r="O233" s="73">
        <f>+ROUND(M233*N233,2)</f>
        <v>0</v>
      </c>
    </row>
    <row r="234" spans="1:15" s="8" customFormat="1" x14ac:dyDescent="0.3">
      <c r="A234" s="52">
        <v>10725</v>
      </c>
      <c r="B234" s="53"/>
      <c r="C234" s="72"/>
      <c r="D234" s="74" t="s">
        <v>1251</v>
      </c>
      <c r="E234" s="56"/>
      <c r="F234" s="57">
        <v>1</v>
      </c>
      <c r="G234" s="57">
        <f>36.635+(2.3+3.171+1.6+2.1+2.45)</f>
        <v>48.256</v>
      </c>
      <c r="H234" s="57"/>
      <c r="I234" s="57"/>
      <c r="J234" s="57">
        <f t="shared" ref="J234" si="26">PRODUCT(F234:I234)</f>
        <v>48.256</v>
      </c>
      <c r="K234" s="57">
        <f>PRODUCT(F234:I234)</f>
        <v>48.256</v>
      </c>
      <c r="L234" s="57"/>
      <c r="M234" s="58"/>
      <c r="N234" s="59"/>
      <c r="O234" s="73"/>
    </row>
    <row r="235" spans="1:15" s="136" customFormat="1" ht="115.2" x14ac:dyDescent="0.3">
      <c r="A235" s="127">
        <v>10726</v>
      </c>
      <c r="B235" s="128"/>
      <c r="C235" s="129"/>
      <c r="D235" s="130" t="s">
        <v>690</v>
      </c>
      <c r="E235" s="131" t="s">
        <v>84</v>
      </c>
      <c r="F235" s="132"/>
      <c r="G235" s="132"/>
      <c r="H235" s="132"/>
      <c r="I235" s="132"/>
      <c r="J235" s="132"/>
      <c r="K235" s="132"/>
      <c r="L235" s="132">
        <f>K236</f>
        <v>28.878</v>
      </c>
      <c r="M235" s="133">
        <v>28.878</v>
      </c>
      <c r="N235" s="134"/>
      <c r="O235" s="135">
        <f>+ROUND(M235*N235,2)</f>
        <v>0</v>
      </c>
    </row>
    <row r="236" spans="1:15" s="136" customFormat="1" x14ac:dyDescent="0.3">
      <c r="A236" s="127">
        <v>10727</v>
      </c>
      <c r="B236" s="128"/>
      <c r="C236" s="129"/>
      <c r="D236" s="139" t="s">
        <v>1252</v>
      </c>
      <c r="E236" s="131"/>
      <c r="F236" s="132">
        <v>1</v>
      </c>
      <c r="G236" s="132">
        <v>28.878</v>
      </c>
      <c r="H236" s="132"/>
      <c r="I236" s="132"/>
      <c r="J236" s="132"/>
      <c r="K236" s="132">
        <f>PRODUCT(F236:I236)</f>
        <v>28.878</v>
      </c>
      <c r="L236" s="132"/>
      <c r="M236" s="133"/>
      <c r="N236" s="134"/>
      <c r="O236" s="135"/>
    </row>
    <row r="237" spans="1:15" s="8" customFormat="1" x14ac:dyDescent="0.3">
      <c r="A237" s="52">
        <v>10747</v>
      </c>
      <c r="B237" s="53" t="s">
        <v>21</v>
      </c>
      <c r="C237" s="54" t="s">
        <v>1270</v>
      </c>
      <c r="D237" s="55" t="s">
        <v>1271</v>
      </c>
      <c r="E237" s="56"/>
      <c r="F237" s="57"/>
      <c r="G237" s="57"/>
      <c r="H237" s="57"/>
      <c r="I237" s="57"/>
      <c r="J237" s="57"/>
      <c r="K237" s="57"/>
      <c r="L237" s="57"/>
      <c r="M237" s="58"/>
      <c r="N237" s="59"/>
      <c r="O237" s="73"/>
    </row>
    <row r="238" spans="1:15" s="8" customFormat="1" ht="115.2" collapsed="1" x14ac:dyDescent="0.3">
      <c r="A238" s="52">
        <v>10748</v>
      </c>
      <c r="B238" s="53" t="s">
        <v>21</v>
      </c>
      <c r="C238" s="72" t="s">
        <v>1272</v>
      </c>
      <c r="D238" s="60" t="s">
        <v>1273</v>
      </c>
      <c r="E238" s="56" t="s">
        <v>36</v>
      </c>
      <c r="F238" s="57"/>
      <c r="G238" s="57"/>
      <c r="H238" s="57"/>
      <c r="I238" s="57"/>
      <c r="J238" s="57"/>
      <c r="K238" s="57"/>
      <c r="L238" s="57">
        <f>SUM(J239:J240)</f>
        <v>779.92420000000004</v>
      </c>
      <c r="M238" s="58">
        <v>779.92420000000004</v>
      </c>
      <c r="N238" s="59"/>
      <c r="O238" s="73">
        <f t="shared" ref="O238" si="27">+ROUND(M238*N238,2)</f>
        <v>0</v>
      </c>
    </row>
    <row r="239" spans="1:15" s="8" customFormat="1" x14ac:dyDescent="0.3">
      <c r="A239" s="52">
        <v>10749</v>
      </c>
      <c r="B239" s="53"/>
      <c r="C239" s="72"/>
      <c r="D239" s="76" t="s">
        <v>1274</v>
      </c>
      <c r="E239" s="56"/>
      <c r="F239" s="57">
        <v>1</v>
      </c>
      <c r="G239" s="57">
        <v>29.66</v>
      </c>
      <c r="H239" s="57"/>
      <c r="I239" s="57">
        <v>0.6</v>
      </c>
      <c r="J239" s="57">
        <f t="shared" ref="J239:J240" si="28">PRODUCT(F239:I239)</f>
        <v>17.795999999999999</v>
      </c>
      <c r="K239" s="57"/>
      <c r="L239" s="57"/>
      <c r="M239" s="58"/>
      <c r="N239" s="59"/>
      <c r="O239" s="73"/>
    </row>
    <row r="240" spans="1:15" s="8" customFormat="1" x14ac:dyDescent="0.3">
      <c r="A240" s="52">
        <v>10750</v>
      </c>
      <c r="B240" s="53"/>
      <c r="C240" s="72"/>
      <c r="D240" s="76" t="s">
        <v>1275</v>
      </c>
      <c r="E240" s="56"/>
      <c r="F240" s="57">
        <v>1</v>
      </c>
      <c r="G240" s="57">
        <v>53.670999999999999</v>
      </c>
      <c r="H240" s="57"/>
      <c r="I240" s="57">
        <v>14.2</v>
      </c>
      <c r="J240" s="57">
        <f t="shared" si="28"/>
        <v>762.12819999999999</v>
      </c>
      <c r="K240" s="57"/>
      <c r="L240" s="57"/>
      <c r="M240" s="58"/>
      <c r="N240" s="59"/>
      <c r="O240" s="73"/>
    </row>
    <row r="241" spans="1:16" s="8" customFormat="1" x14ac:dyDescent="0.3">
      <c r="A241" s="52">
        <v>10751</v>
      </c>
      <c r="B241" s="53" t="s">
        <v>21</v>
      </c>
      <c r="C241" s="90" t="s">
        <v>1276</v>
      </c>
      <c r="D241" s="55" t="s">
        <v>1277</v>
      </c>
      <c r="E241" s="56"/>
      <c r="F241" s="64"/>
      <c r="G241" s="64"/>
      <c r="H241" s="64"/>
      <c r="I241" s="64"/>
      <c r="J241" s="64"/>
      <c r="K241" s="65">
        <f>SUM(O241:O268)</f>
        <v>0</v>
      </c>
      <c r="L241" s="64"/>
      <c r="M241" s="58"/>
      <c r="N241" s="59"/>
      <c r="O241" s="59"/>
    </row>
    <row r="242" spans="1:16" s="8" customFormat="1" x14ac:dyDescent="0.3">
      <c r="A242" s="52">
        <v>10752</v>
      </c>
      <c r="B242" s="53" t="s">
        <v>21</v>
      </c>
      <c r="C242" s="54" t="s">
        <v>1278</v>
      </c>
      <c r="D242" s="97" t="s">
        <v>55</v>
      </c>
      <c r="E242" s="93"/>
      <c r="F242" s="94"/>
      <c r="G242" s="95"/>
      <c r="H242" s="95"/>
      <c r="I242" s="95"/>
      <c r="J242" s="95"/>
      <c r="K242" s="95"/>
      <c r="L242" s="95"/>
      <c r="M242" s="58"/>
      <c r="N242" s="59"/>
      <c r="O242" s="73"/>
    </row>
    <row r="243" spans="1:16" s="8" customFormat="1" x14ac:dyDescent="0.3">
      <c r="A243" s="52">
        <v>10753</v>
      </c>
      <c r="B243" s="53" t="s">
        <v>21</v>
      </c>
      <c r="C243" s="54" t="s">
        <v>1279</v>
      </c>
      <c r="D243" s="55" t="s">
        <v>57</v>
      </c>
      <c r="E243" s="56"/>
      <c r="F243" s="57"/>
      <c r="G243" s="57"/>
      <c r="H243" s="57"/>
      <c r="I243" s="57"/>
      <c r="J243" s="57"/>
      <c r="K243" s="57"/>
      <c r="L243" s="57"/>
      <c r="M243" s="58"/>
      <c r="N243" s="59"/>
      <c r="O243" s="73"/>
    </row>
    <row r="244" spans="1:16" s="8" customFormat="1" ht="129.6" collapsed="1" x14ac:dyDescent="0.3">
      <c r="A244" s="52">
        <v>10765</v>
      </c>
      <c r="B244" s="53" t="s">
        <v>21</v>
      </c>
      <c r="C244" s="72" t="s">
        <v>1288</v>
      </c>
      <c r="D244" s="75" t="s">
        <v>331</v>
      </c>
      <c r="E244" s="56" t="s">
        <v>36</v>
      </c>
      <c r="F244" s="57"/>
      <c r="G244" s="57"/>
      <c r="H244" s="57"/>
      <c r="I244" s="57"/>
      <c r="J244" s="57"/>
      <c r="K244" s="57"/>
      <c r="L244" s="57">
        <f>SUM(K245:K245)</f>
        <v>17.2775</v>
      </c>
      <c r="M244" s="58">
        <v>17.2775</v>
      </c>
      <c r="N244" s="59"/>
      <c r="O244" s="73">
        <f>+ROUND(M244*N244,2)</f>
        <v>0</v>
      </c>
    </row>
    <row r="245" spans="1:16" s="8" customFormat="1" x14ac:dyDescent="0.3">
      <c r="A245" s="52">
        <v>10766</v>
      </c>
      <c r="B245" s="53"/>
      <c r="C245" s="72"/>
      <c r="D245" s="76" t="s">
        <v>1289</v>
      </c>
      <c r="E245" s="56"/>
      <c r="F245" s="57">
        <v>1</v>
      </c>
      <c r="G245" s="57">
        <v>6.9109999999999996</v>
      </c>
      <c r="H245" s="57"/>
      <c r="I245" s="57">
        <v>2.5</v>
      </c>
      <c r="J245" s="57">
        <f t="shared" ref="J245" si="29">PRODUCT(F245:I245)</f>
        <v>17.2775</v>
      </c>
      <c r="K245" s="57">
        <f>+J245</f>
        <v>17.2775</v>
      </c>
      <c r="L245" s="57"/>
      <c r="M245" s="58"/>
      <c r="N245" s="59"/>
      <c r="O245" s="73"/>
    </row>
    <row r="246" spans="1:16" s="8" customFormat="1" x14ac:dyDescent="0.3">
      <c r="A246" s="52">
        <v>10780</v>
      </c>
      <c r="B246" s="53" t="s">
        <v>21</v>
      </c>
      <c r="C246" s="54" t="s">
        <v>1296</v>
      </c>
      <c r="D246" s="55" t="s">
        <v>74</v>
      </c>
      <c r="E246" s="56"/>
      <c r="F246" s="57"/>
      <c r="G246" s="57"/>
      <c r="H246" s="57"/>
      <c r="I246" s="57"/>
      <c r="J246" s="57"/>
      <c r="K246" s="57"/>
      <c r="L246" s="57"/>
      <c r="M246" s="58"/>
      <c r="N246" s="59"/>
      <c r="O246" s="73"/>
    </row>
    <row r="247" spans="1:16" s="136" customFormat="1" ht="115.2" x14ac:dyDescent="0.3">
      <c r="A247" s="127">
        <v>10788</v>
      </c>
      <c r="B247" s="128" t="s">
        <v>21</v>
      </c>
      <c r="C247" s="129" t="s">
        <v>1303</v>
      </c>
      <c r="D247" s="130" t="s">
        <v>1023</v>
      </c>
      <c r="E247" s="131" t="s">
        <v>84</v>
      </c>
      <c r="F247" s="132">
        <v>1</v>
      </c>
      <c r="G247" s="132">
        <v>6.9109999999999996</v>
      </c>
      <c r="H247" s="132"/>
      <c r="I247" s="132"/>
      <c r="J247" s="132">
        <f t="shared" ref="J247" si="30">PRODUCT(F247:I247)</f>
        <v>6.9109999999999996</v>
      </c>
      <c r="K247" s="132"/>
      <c r="L247" s="132">
        <f>+J247</f>
        <v>6.9109999999999996</v>
      </c>
      <c r="M247" s="133">
        <v>6.9109999999999996</v>
      </c>
      <c r="N247" s="134"/>
      <c r="O247" s="135">
        <f>+ROUND(M247*N247,2)</f>
        <v>0</v>
      </c>
    </row>
    <row r="248" spans="1:16" s="8" customFormat="1" x14ac:dyDescent="0.3">
      <c r="A248" s="52">
        <v>10803</v>
      </c>
      <c r="B248" s="53" t="s">
        <v>21</v>
      </c>
      <c r="C248" s="61" t="s">
        <v>1334</v>
      </c>
      <c r="D248" s="62" t="s">
        <v>1335</v>
      </c>
      <c r="E248" s="63"/>
      <c r="F248" s="86"/>
      <c r="G248" s="64"/>
      <c r="H248" s="64"/>
      <c r="I248" s="64"/>
      <c r="J248" s="64"/>
      <c r="K248" s="65">
        <f>SUM(O248:O423)</f>
        <v>0</v>
      </c>
      <c r="L248" s="64"/>
      <c r="M248" s="66"/>
      <c r="N248" s="67"/>
      <c r="O248" s="67"/>
      <c r="P248" s="112"/>
    </row>
    <row r="249" spans="1:16" s="8" customFormat="1" x14ac:dyDescent="0.3">
      <c r="A249" s="52">
        <v>10804</v>
      </c>
      <c r="B249" s="53" t="s">
        <v>21</v>
      </c>
      <c r="C249" s="54" t="s">
        <v>1336</v>
      </c>
      <c r="D249" s="55" t="s">
        <v>1337</v>
      </c>
      <c r="E249" s="96"/>
      <c r="F249" s="98"/>
      <c r="G249" s="57"/>
      <c r="H249" s="57"/>
      <c r="I249" s="57"/>
      <c r="J249" s="57"/>
      <c r="K249" s="57"/>
      <c r="L249" s="57"/>
      <c r="M249" s="58"/>
      <c r="N249" s="59"/>
      <c r="O249" s="59"/>
    </row>
    <row r="250" spans="1:16" s="8" customFormat="1" x14ac:dyDescent="0.3">
      <c r="A250" s="52">
        <v>10805</v>
      </c>
      <c r="B250" s="53" t="s">
        <v>21</v>
      </c>
      <c r="C250" s="54" t="s">
        <v>1338</v>
      </c>
      <c r="D250" s="55" t="s">
        <v>1070</v>
      </c>
      <c r="E250" s="96"/>
      <c r="F250" s="98"/>
      <c r="G250" s="57"/>
      <c r="H250" s="57"/>
      <c r="I250" s="57"/>
      <c r="J250" s="57"/>
      <c r="K250" s="57"/>
      <c r="L250" s="57"/>
      <c r="M250" s="58"/>
      <c r="N250" s="59"/>
      <c r="O250" s="59"/>
    </row>
    <row r="251" spans="1:16" s="8" customFormat="1" x14ac:dyDescent="0.3">
      <c r="A251" s="52">
        <v>10815</v>
      </c>
      <c r="B251" s="53"/>
      <c r="C251" s="54" t="s">
        <v>1342</v>
      </c>
      <c r="D251" s="55" t="s">
        <v>55</v>
      </c>
      <c r="E251" s="63"/>
      <c r="F251" s="57"/>
      <c r="G251" s="57"/>
      <c r="H251" s="57"/>
      <c r="I251" s="57"/>
      <c r="J251" s="57"/>
      <c r="K251" s="57"/>
      <c r="L251" s="57"/>
      <c r="M251" s="58"/>
      <c r="N251" s="59"/>
      <c r="O251" s="73"/>
    </row>
    <row r="252" spans="1:16" s="8" customFormat="1" x14ac:dyDescent="0.3">
      <c r="A252" s="52">
        <v>10831</v>
      </c>
      <c r="B252" s="53"/>
      <c r="C252" s="72"/>
      <c r="D252" s="55" t="s">
        <v>408</v>
      </c>
      <c r="E252" s="63"/>
      <c r="F252" s="57"/>
      <c r="G252" s="57"/>
      <c r="H252" s="57"/>
      <c r="I252" s="57"/>
      <c r="J252" s="57"/>
      <c r="K252" s="57"/>
      <c r="L252" s="57"/>
      <c r="M252" s="66"/>
      <c r="N252" s="67"/>
      <c r="O252" s="67"/>
    </row>
    <row r="253" spans="1:16" s="136" customFormat="1" ht="72" x14ac:dyDescent="0.3">
      <c r="A253" s="127">
        <v>10832</v>
      </c>
      <c r="B253" s="128"/>
      <c r="C253" s="129"/>
      <c r="D253" s="130" t="s">
        <v>1096</v>
      </c>
      <c r="E253" s="152" t="s">
        <v>84</v>
      </c>
      <c r="F253" s="153">
        <v>1</v>
      </c>
      <c r="G253" s="132">
        <v>10.4</v>
      </c>
      <c r="H253" s="132"/>
      <c r="I253" s="132"/>
      <c r="J253" s="132"/>
      <c r="K253" s="132">
        <f>PRODUCT(F253:I253)</f>
        <v>10.4</v>
      </c>
      <c r="L253" s="132">
        <f>K253</f>
        <v>10.4</v>
      </c>
      <c r="M253" s="133">
        <v>10.4</v>
      </c>
      <c r="N253" s="134"/>
      <c r="O253" s="135">
        <f>+ROUND(M253*N253,2)</f>
        <v>0</v>
      </c>
    </row>
    <row r="254" spans="1:16" s="8" customFormat="1" x14ac:dyDescent="0.3">
      <c r="A254" s="52">
        <v>10833</v>
      </c>
      <c r="B254" s="53"/>
      <c r="C254" s="54" t="s">
        <v>1347</v>
      </c>
      <c r="D254" s="55" t="s">
        <v>974</v>
      </c>
      <c r="E254" s="63"/>
      <c r="F254" s="57"/>
      <c r="G254" s="57"/>
      <c r="H254" s="57"/>
      <c r="I254" s="57"/>
      <c r="J254" s="57"/>
      <c r="K254" s="57"/>
      <c r="L254" s="57"/>
      <c r="M254" s="58"/>
      <c r="N254" s="59"/>
      <c r="O254" s="73"/>
    </row>
    <row r="255" spans="1:16" s="8" customFormat="1" x14ac:dyDescent="0.3">
      <c r="A255" s="52">
        <v>10858</v>
      </c>
      <c r="B255" s="53"/>
      <c r="C255" s="54" t="s">
        <v>1355</v>
      </c>
      <c r="D255" s="55" t="s">
        <v>55</v>
      </c>
      <c r="E255" s="63"/>
      <c r="F255" s="57"/>
      <c r="G255" s="57"/>
      <c r="H255" s="57"/>
      <c r="I255" s="57"/>
      <c r="J255" s="57"/>
      <c r="K255" s="57"/>
      <c r="L255" s="57"/>
      <c r="M255" s="58"/>
      <c r="N255" s="59"/>
      <c r="O255" s="73"/>
    </row>
    <row r="256" spans="1:16" s="8" customFormat="1" x14ac:dyDescent="0.3">
      <c r="A256" s="52">
        <v>10859</v>
      </c>
      <c r="B256" s="53"/>
      <c r="C256" s="54" t="s">
        <v>1356</v>
      </c>
      <c r="D256" s="55" t="s">
        <v>57</v>
      </c>
      <c r="E256" s="63"/>
      <c r="F256" s="57"/>
      <c r="G256" s="57"/>
      <c r="H256" s="57"/>
      <c r="I256" s="57"/>
      <c r="J256" s="57"/>
      <c r="K256" s="57"/>
      <c r="L256" s="57"/>
      <c r="M256" s="58"/>
      <c r="N256" s="59"/>
      <c r="O256" s="73"/>
    </row>
    <row r="257" spans="1:15" s="8" customFormat="1" ht="230.4" x14ac:dyDescent="0.3">
      <c r="A257" s="52">
        <v>10880</v>
      </c>
      <c r="B257" s="53"/>
      <c r="C257" s="72"/>
      <c r="D257" s="75" t="s">
        <v>1142</v>
      </c>
      <c r="E257" s="56" t="s">
        <v>36</v>
      </c>
      <c r="F257" s="57"/>
      <c r="G257" s="57"/>
      <c r="H257" s="57"/>
      <c r="I257" s="57"/>
      <c r="J257" s="57"/>
      <c r="K257" s="57"/>
      <c r="L257" s="57">
        <f>SUM(K258:K261)</f>
        <v>298.73460000000006</v>
      </c>
      <c r="M257" s="58">
        <v>298.73500000000001</v>
      </c>
      <c r="N257" s="59"/>
      <c r="O257" s="73">
        <f>+ROUND(M257*N257,2)</f>
        <v>0</v>
      </c>
    </row>
    <row r="258" spans="1:15" s="8" customFormat="1" x14ac:dyDescent="0.3">
      <c r="A258" s="52">
        <v>10881</v>
      </c>
      <c r="B258" s="53"/>
      <c r="C258" s="72"/>
      <c r="D258" s="76" t="s">
        <v>1143</v>
      </c>
      <c r="E258" s="56"/>
      <c r="F258" s="57">
        <v>1</v>
      </c>
      <c r="G258" s="57">
        <v>56.456000000000003</v>
      </c>
      <c r="H258" s="57"/>
      <c r="I258" s="57">
        <f>1.35+1.3</f>
        <v>2.6500000000000004</v>
      </c>
      <c r="J258" s="57"/>
      <c r="K258" s="57">
        <f>PRODUCT(F258:I258)</f>
        <v>149.60840000000002</v>
      </c>
      <c r="L258" s="57"/>
      <c r="M258" s="58"/>
      <c r="N258" s="59"/>
      <c r="O258" s="73"/>
    </row>
    <row r="259" spans="1:15" s="8" customFormat="1" x14ac:dyDescent="0.3">
      <c r="A259" s="52">
        <v>10882</v>
      </c>
      <c r="B259" s="53"/>
      <c r="C259" s="72"/>
      <c r="D259" s="76" t="s">
        <v>1144</v>
      </c>
      <c r="E259" s="56"/>
      <c r="F259" s="57">
        <v>2</v>
      </c>
      <c r="G259" s="57">
        <v>7.1950000000000003</v>
      </c>
      <c r="H259" s="57"/>
      <c r="I259" s="57">
        <f>(3+1.3)</f>
        <v>4.3</v>
      </c>
      <c r="J259" s="57"/>
      <c r="K259" s="57">
        <f>PRODUCT(F259:I259)</f>
        <v>61.877000000000002</v>
      </c>
      <c r="L259" s="57"/>
      <c r="M259" s="58"/>
      <c r="N259" s="59"/>
      <c r="O259" s="73"/>
    </row>
    <row r="260" spans="1:15" s="8" customFormat="1" x14ac:dyDescent="0.3">
      <c r="A260" s="52">
        <v>10883</v>
      </c>
      <c r="B260" s="53"/>
      <c r="C260" s="72"/>
      <c r="D260" s="76" t="s">
        <v>1145</v>
      </c>
      <c r="E260" s="56"/>
      <c r="F260" s="57">
        <v>2</v>
      </c>
      <c r="G260" s="57">
        <v>10.519</v>
      </c>
      <c r="H260" s="57"/>
      <c r="I260" s="57">
        <v>3.4</v>
      </c>
      <c r="J260" s="57"/>
      <c r="K260" s="57">
        <f>PRODUCT(F260:I260)</f>
        <v>71.529200000000003</v>
      </c>
      <c r="L260" s="57"/>
      <c r="M260" s="58"/>
      <c r="N260" s="59"/>
      <c r="O260" s="73"/>
    </row>
    <row r="261" spans="1:15" s="8" customFormat="1" x14ac:dyDescent="0.3">
      <c r="A261" s="52">
        <v>10884</v>
      </c>
      <c r="B261" s="53"/>
      <c r="C261" s="72"/>
      <c r="D261" s="76" t="s">
        <v>1146</v>
      </c>
      <c r="E261" s="56"/>
      <c r="F261" s="57">
        <v>2</v>
      </c>
      <c r="G261" s="57">
        <f>0.65+0.55</f>
        <v>1.2000000000000002</v>
      </c>
      <c r="H261" s="57"/>
      <c r="I261" s="57">
        <f>5.25+1.3</f>
        <v>6.55</v>
      </c>
      <c r="J261" s="57"/>
      <c r="K261" s="57">
        <f>PRODUCT(F261:I261)</f>
        <v>15.720000000000002</v>
      </c>
      <c r="L261" s="57"/>
      <c r="M261" s="58"/>
      <c r="N261" s="59"/>
      <c r="O261" s="73"/>
    </row>
    <row r="262" spans="1:15" s="8" customFormat="1" ht="86.4" x14ac:dyDescent="0.3">
      <c r="A262" s="52">
        <v>10885</v>
      </c>
      <c r="B262" s="53"/>
      <c r="C262" s="72"/>
      <c r="D262" s="75" t="s">
        <v>1147</v>
      </c>
      <c r="E262" s="56" t="s">
        <v>36</v>
      </c>
      <c r="F262" s="57"/>
      <c r="G262" s="57"/>
      <c r="H262" s="57"/>
      <c r="I262" s="57"/>
      <c r="J262" s="57"/>
      <c r="K262" s="57"/>
      <c r="L262" s="57">
        <f>K263</f>
        <v>40.56</v>
      </c>
      <c r="M262" s="58">
        <v>40.56</v>
      </c>
      <c r="N262" s="59"/>
      <c r="O262" s="73">
        <f>+ROUND(M262*N262,2)</f>
        <v>0</v>
      </c>
    </row>
    <row r="263" spans="1:15" s="8" customFormat="1" x14ac:dyDescent="0.3">
      <c r="A263" s="52">
        <v>10886</v>
      </c>
      <c r="B263" s="53"/>
      <c r="C263" s="72"/>
      <c r="D263" s="76" t="s">
        <v>1148</v>
      </c>
      <c r="E263" s="56"/>
      <c r="F263" s="57">
        <v>16</v>
      </c>
      <c r="G263" s="57">
        <v>0.65</v>
      </c>
      <c r="H263" s="57"/>
      <c r="I263" s="57">
        <v>3.9</v>
      </c>
      <c r="J263" s="57"/>
      <c r="K263" s="57">
        <f>PRODUCT(F263:I263)</f>
        <v>40.56</v>
      </c>
      <c r="L263" s="57"/>
      <c r="M263" s="58"/>
      <c r="N263" s="59"/>
      <c r="O263" s="73"/>
    </row>
    <row r="264" spans="1:15" s="8" customFormat="1" ht="129.6" x14ac:dyDescent="0.3">
      <c r="A264" s="52">
        <v>10887</v>
      </c>
      <c r="B264" s="53"/>
      <c r="C264" s="72"/>
      <c r="D264" s="75" t="s">
        <v>331</v>
      </c>
      <c r="E264" s="56" t="s">
        <v>36</v>
      </c>
      <c r="F264" s="57"/>
      <c r="G264" s="57"/>
      <c r="H264" s="57"/>
      <c r="I264" s="57"/>
      <c r="J264" s="57"/>
      <c r="K264" s="57"/>
      <c r="L264" s="57">
        <f>SUM(K265:K275)</f>
        <v>221.73049999999995</v>
      </c>
      <c r="M264" s="58">
        <v>221.73099999999999</v>
      </c>
      <c r="N264" s="59"/>
      <c r="O264" s="73">
        <f>+ROUND(M264*N264,2)</f>
        <v>0</v>
      </c>
    </row>
    <row r="265" spans="1:15" s="8" customFormat="1" x14ac:dyDescent="0.3">
      <c r="A265" s="52">
        <v>10888</v>
      </c>
      <c r="B265" s="53"/>
      <c r="C265" s="72"/>
      <c r="D265" s="74" t="s">
        <v>1150</v>
      </c>
      <c r="E265" s="56"/>
      <c r="F265" s="57">
        <v>2</v>
      </c>
      <c r="G265" s="57">
        <v>17.625</v>
      </c>
      <c r="H265" s="57"/>
      <c r="I265" s="57">
        <v>0.5</v>
      </c>
      <c r="J265" s="57"/>
      <c r="K265" s="57">
        <f>PRODUCT(F265:I265)</f>
        <v>17.625</v>
      </c>
      <c r="L265" s="57"/>
      <c r="M265" s="58"/>
      <c r="N265" s="59"/>
      <c r="O265" s="73"/>
    </row>
    <row r="266" spans="1:15" s="8" customFormat="1" x14ac:dyDescent="0.3">
      <c r="A266" s="52">
        <v>10889</v>
      </c>
      <c r="B266" s="53"/>
      <c r="C266" s="72"/>
      <c r="D266" s="74" t="s">
        <v>1151</v>
      </c>
      <c r="E266" s="56"/>
      <c r="F266" s="57">
        <v>2</v>
      </c>
      <c r="G266" s="57">
        <v>3.4</v>
      </c>
      <c r="H266" s="57"/>
      <c r="I266" s="57">
        <v>2.2999999999999998</v>
      </c>
      <c r="J266" s="57"/>
      <c r="K266" s="57">
        <f>PRODUCT(F266:I266)</f>
        <v>15.639999999999999</v>
      </c>
      <c r="L266" s="57"/>
      <c r="M266" s="58"/>
      <c r="N266" s="59"/>
      <c r="O266" s="73"/>
    </row>
    <row r="267" spans="1:15" s="8" customFormat="1" x14ac:dyDescent="0.3">
      <c r="A267" s="52">
        <v>10890</v>
      </c>
      <c r="B267" s="53"/>
      <c r="C267" s="72"/>
      <c r="D267" s="74" t="s">
        <v>1152</v>
      </c>
      <c r="E267" s="56"/>
      <c r="F267" s="57"/>
      <c r="G267" s="57"/>
      <c r="H267" s="57"/>
      <c r="I267" s="57"/>
      <c r="J267" s="57"/>
      <c r="K267" s="57">
        <f>SUM(J268:J269)</f>
        <v>67.498099999999994</v>
      </c>
      <c r="L267" s="57"/>
      <c r="M267" s="58"/>
      <c r="N267" s="59"/>
      <c r="O267" s="73"/>
    </row>
    <row r="268" spans="1:15" s="8" customFormat="1" x14ac:dyDescent="0.3">
      <c r="A268" s="52">
        <v>10891</v>
      </c>
      <c r="B268" s="53"/>
      <c r="C268" s="72"/>
      <c r="D268" s="74"/>
      <c r="E268" s="56"/>
      <c r="F268" s="57">
        <v>1</v>
      </c>
      <c r="G268" s="57">
        <v>14.919</v>
      </c>
      <c r="H268" s="57"/>
      <c r="I268" s="57">
        <v>2.2999999999999998</v>
      </c>
      <c r="J268" s="57">
        <f>PRODUCT(F268:I268)</f>
        <v>34.313699999999997</v>
      </c>
      <c r="K268" s="57"/>
      <c r="L268" s="57"/>
      <c r="M268" s="58"/>
      <c r="N268" s="59"/>
      <c r="O268" s="73"/>
    </row>
    <row r="269" spans="1:15" s="8" customFormat="1" x14ac:dyDescent="0.3">
      <c r="A269" s="52">
        <v>10892</v>
      </c>
      <c r="B269" s="53"/>
      <c r="C269" s="72"/>
      <c r="D269" s="74"/>
      <c r="E269" s="56"/>
      <c r="F269" s="57">
        <v>1</v>
      </c>
      <c r="G269" s="57">
        <v>14.428000000000001</v>
      </c>
      <c r="H269" s="57"/>
      <c r="I269" s="57">
        <v>2.2999999999999998</v>
      </c>
      <c r="J269" s="57">
        <f>PRODUCT(F269:I269)</f>
        <v>33.184399999999997</v>
      </c>
      <c r="K269" s="57"/>
      <c r="L269" s="57"/>
      <c r="M269" s="58"/>
      <c r="N269" s="59"/>
      <c r="O269" s="73"/>
    </row>
    <row r="270" spans="1:15" s="8" customFormat="1" x14ac:dyDescent="0.3">
      <c r="A270" s="52">
        <v>10893</v>
      </c>
      <c r="B270" s="53"/>
      <c r="C270" s="72"/>
      <c r="D270" s="74" t="s">
        <v>1153</v>
      </c>
      <c r="E270" s="56"/>
      <c r="F270" s="57">
        <v>2</v>
      </c>
      <c r="G270" s="57">
        <v>13.5</v>
      </c>
      <c r="H270" s="57"/>
      <c r="I270" s="57">
        <v>1.4</v>
      </c>
      <c r="J270" s="57"/>
      <c r="K270" s="57">
        <f>PRODUCT(F270:I270)</f>
        <v>37.799999999999997</v>
      </c>
      <c r="L270" s="57"/>
      <c r="M270" s="58"/>
      <c r="N270" s="59"/>
      <c r="O270" s="73"/>
    </row>
    <row r="271" spans="1:15" s="8" customFormat="1" x14ac:dyDescent="0.3">
      <c r="A271" s="52">
        <v>10894</v>
      </c>
      <c r="B271" s="53"/>
      <c r="C271" s="72"/>
      <c r="D271" s="76" t="s">
        <v>1154</v>
      </c>
      <c r="E271" s="56"/>
      <c r="F271" s="57">
        <v>1</v>
      </c>
      <c r="G271" s="57">
        <v>5.4130000000000003</v>
      </c>
      <c r="H271" s="57"/>
      <c r="I271" s="57">
        <v>2.2999999999999998</v>
      </c>
      <c r="J271" s="57"/>
      <c r="K271" s="57">
        <f>PRODUCT(F271:I271)</f>
        <v>12.4499</v>
      </c>
      <c r="L271" s="57"/>
      <c r="M271" s="58"/>
      <c r="N271" s="59"/>
      <c r="O271" s="73"/>
    </row>
    <row r="272" spans="1:15" s="8" customFormat="1" x14ac:dyDescent="0.3">
      <c r="A272" s="52">
        <v>10895</v>
      </c>
      <c r="B272" s="53"/>
      <c r="C272" s="72"/>
      <c r="D272" s="76" t="s">
        <v>1155</v>
      </c>
      <c r="E272" s="56"/>
      <c r="F272" s="57">
        <v>1</v>
      </c>
      <c r="G272" s="57">
        <f>6.843</f>
        <v>6.843</v>
      </c>
      <c r="H272" s="57"/>
      <c r="I272" s="57">
        <v>2.2999999999999998</v>
      </c>
      <c r="J272" s="57"/>
      <c r="K272" s="57">
        <f t="shared" ref="K272:K275" si="31">PRODUCT(F272:I272)</f>
        <v>15.738899999999999</v>
      </c>
      <c r="L272" s="57"/>
      <c r="M272" s="58"/>
      <c r="N272" s="59"/>
      <c r="O272" s="73"/>
    </row>
    <row r="273" spans="1:15" s="8" customFormat="1" x14ac:dyDescent="0.3">
      <c r="A273" s="52">
        <v>10896</v>
      </c>
      <c r="B273" s="53"/>
      <c r="C273" s="72"/>
      <c r="D273" s="76" t="s">
        <v>1341</v>
      </c>
      <c r="E273" s="56"/>
      <c r="F273" s="57">
        <v>1</v>
      </c>
      <c r="G273" s="57">
        <v>11.462999999999999</v>
      </c>
      <c r="H273" s="57"/>
      <c r="I273" s="57">
        <v>2.1</v>
      </c>
      <c r="J273" s="57"/>
      <c r="K273" s="57">
        <f t="shared" si="31"/>
        <v>24.072299999999998</v>
      </c>
      <c r="L273" s="57"/>
      <c r="M273" s="58"/>
      <c r="N273" s="59"/>
      <c r="O273" s="73"/>
    </row>
    <row r="274" spans="1:15" s="8" customFormat="1" x14ac:dyDescent="0.3">
      <c r="A274" s="52">
        <v>10897</v>
      </c>
      <c r="B274" s="53"/>
      <c r="C274" s="72"/>
      <c r="D274" s="76" t="s">
        <v>1367</v>
      </c>
      <c r="E274" s="56"/>
      <c r="F274" s="57">
        <v>1</v>
      </c>
      <c r="G274" s="57">
        <v>11.563000000000001</v>
      </c>
      <c r="H274" s="57"/>
      <c r="I274" s="57">
        <v>2.1</v>
      </c>
      <c r="J274" s="57"/>
      <c r="K274" s="57">
        <f t="shared" si="31"/>
        <v>24.282300000000003</v>
      </c>
      <c r="L274" s="57"/>
      <c r="M274" s="58"/>
      <c r="N274" s="59"/>
      <c r="O274" s="73"/>
    </row>
    <row r="275" spans="1:15" s="8" customFormat="1" x14ac:dyDescent="0.3">
      <c r="A275" s="52">
        <v>10898</v>
      </c>
      <c r="B275" s="53"/>
      <c r="C275" s="72"/>
      <c r="D275" s="76" t="s">
        <v>1368</v>
      </c>
      <c r="E275" s="56"/>
      <c r="F275" s="57">
        <v>2</v>
      </c>
      <c r="G275" s="57">
        <v>1.44</v>
      </c>
      <c r="H275" s="57"/>
      <c r="I275" s="57">
        <v>2.2999999999999998</v>
      </c>
      <c r="J275" s="57"/>
      <c r="K275" s="57">
        <f t="shared" si="31"/>
        <v>6.6239999999999997</v>
      </c>
      <c r="L275" s="57"/>
      <c r="M275" s="58"/>
      <c r="N275" s="59"/>
      <c r="O275" s="73"/>
    </row>
    <row r="276" spans="1:15" s="8" customFormat="1" x14ac:dyDescent="0.3">
      <c r="A276" s="52">
        <v>10923</v>
      </c>
      <c r="B276" s="53"/>
      <c r="C276" s="72"/>
      <c r="D276" s="55" t="s">
        <v>74</v>
      </c>
      <c r="E276" s="63"/>
      <c r="F276" s="57"/>
      <c r="G276" s="57"/>
      <c r="H276" s="57"/>
      <c r="I276" s="57"/>
      <c r="J276" s="57"/>
      <c r="K276" s="57"/>
      <c r="L276" s="57"/>
      <c r="M276" s="66"/>
      <c r="N276" s="67"/>
      <c r="O276" s="67"/>
    </row>
    <row r="277" spans="1:15" s="136" customFormat="1" ht="115.2" x14ac:dyDescent="0.3">
      <c r="A277" s="127">
        <v>10941</v>
      </c>
      <c r="B277" s="128"/>
      <c r="C277" s="129"/>
      <c r="D277" s="130" t="s">
        <v>83</v>
      </c>
      <c r="E277" s="131" t="s">
        <v>84</v>
      </c>
      <c r="F277" s="132"/>
      <c r="G277" s="132"/>
      <c r="H277" s="132"/>
      <c r="I277" s="132"/>
      <c r="J277" s="132"/>
      <c r="K277" s="132"/>
      <c r="L277" s="132">
        <f>SUM(K278:K284)</f>
        <v>207.65630000000002</v>
      </c>
      <c r="M277" s="133">
        <v>207.65600000000001</v>
      </c>
      <c r="N277" s="134"/>
      <c r="O277" s="135">
        <f>+ROUND(M277*N277,2)</f>
        <v>0</v>
      </c>
    </row>
    <row r="278" spans="1:15" s="136" customFormat="1" collapsed="1" x14ac:dyDescent="0.3">
      <c r="A278" s="127">
        <v>10942</v>
      </c>
      <c r="B278" s="128"/>
      <c r="C278" s="129"/>
      <c r="D278" s="137" t="s">
        <v>1151</v>
      </c>
      <c r="E278" s="138"/>
      <c r="F278" s="132">
        <v>2</v>
      </c>
      <c r="G278" s="132">
        <v>8.2620000000000005</v>
      </c>
      <c r="H278" s="132"/>
      <c r="I278" s="132">
        <v>0.2</v>
      </c>
      <c r="J278" s="132"/>
      <c r="K278" s="132">
        <f>PRODUCT(F278:I278)</f>
        <v>3.3048000000000002</v>
      </c>
      <c r="L278" s="132"/>
      <c r="M278" s="133"/>
      <c r="N278" s="134"/>
      <c r="O278" s="135"/>
    </row>
    <row r="279" spans="1:15" s="136" customFormat="1" x14ac:dyDescent="0.3">
      <c r="A279" s="127">
        <v>10943</v>
      </c>
      <c r="B279" s="128"/>
      <c r="C279" s="129"/>
      <c r="D279" s="137" t="s">
        <v>1152</v>
      </c>
      <c r="E279" s="138"/>
      <c r="F279" s="132"/>
      <c r="G279" s="132"/>
      <c r="H279" s="132"/>
      <c r="I279" s="132"/>
      <c r="J279" s="132"/>
      <c r="K279" s="132">
        <f>SUM(J280:J281)</f>
        <v>118.2131</v>
      </c>
      <c r="L279" s="132"/>
      <c r="M279" s="133"/>
      <c r="N279" s="134"/>
      <c r="O279" s="135"/>
    </row>
    <row r="280" spans="1:15" s="136" customFormat="1" x14ac:dyDescent="0.3">
      <c r="A280" s="127">
        <v>10944</v>
      </c>
      <c r="B280" s="128"/>
      <c r="C280" s="129"/>
      <c r="D280" s="137"/>
      <c r="E280" s="138"/>
      <c r="F280" s="132">
        <v>1</v>
      </c>
      <c r="G280" s="132">
        <v>26.013999999999999</v>
      </c>
      <c r="H280" s="132"/>
      <c r="I280" s="132">
        <v>2.2999999999999998</v>
      </c>
      <c r="J280" s="132">
        <f>PRODUCT(F280:I280)</f>
        <v>59.832199999999993</v>
      </c>
      <c r="K280" s="132"/>
      <c r="L280" s="132"/>
      <c r="M280" s="133"/>
      <c r="N280" s="134"/>
      <c r="O280" s="135"/>
    </row>
    <row r="281" spans="1:15" s="136" customFormat="1" x14ac:dyDescent="0.3">
      <c r="A281" s="127">
        <v>10945</v>
      </c>
      <c r="B281" s="128"/>
      <c r="C281" s="129"/>
      <c r="D281" s="137"/>
      <c r="E281" s="138"/>
      <c r="F281" s="132">
        <v>1</v>
      </c>
      <c r="G281" s="132">
        <v>25.382999999999999</v>
      </c>
      <c r="H281" s="132"/>
      <c r="I281" s="132">
        <v>2.2999999999999998</v>
      </c>
      <c r="J281" s="132">
        <f>PRODUCT(F281:I281)</f>
        <v>58.380899999999997</v>
      </c>
      <c r="K281" s="132"/>
      <c r="L281" s="132"/>
      <c r="M281" s="133"/>
      <c r="N281" s="134"/>
      <c r="O281" s="135"/>
    </row>
    <row r="282" spans="1:15" s="136" customFormat="1" x14ac:dyDescent="0.3">
      <c r="A282" s="127">
        <v>10946</v>
      </c>
      <c r="B282" s="128"/>
      <c r="C282" s="129"/>
      <c r="D282" s="139" t="s">
        <v>1341</v>
      </c>
      <c r="E282" s="138"/>
      <c r="F282" s="132">
        <v>1</v>
      </c>
      <c r="G282" s="132">
        <f>12.338+6.279+2</f>
        <v>20.616999999999997</v>
      </c>
      <c r="H282" s="132"/>
      <c r="I282" s="132">
        <v>2.1</v>
      </c>
      <c r="J282" s="132"/>
      <c r="K282" s="132">
        <f t="shared" ref="K282:K284" si="32">PRODUCT(F282:I282)</f>
        <v>43.295699999999997</v>
      </c>
      <c r="L282" s="132"/>
      <c r="M282" s="133"/>
      <c r="N282" s="134"/>
      <c r="O282" s="135"/>
    </row>
    <row r="283" spans="1:15" s="136" customFormat="1" x14ac:dyDescent="0.3">
      <c r="A283" s="127">
        <v>10947</v>
      </c>
      <c r="B283" s="128"/>
      <c r="C283" s="129"/>
      <c r="D283" s="139" t="s">
        <v>1373</v>
      </c>
      <c r="E283" s="138"/>
      <c r="F283" s="132">
        <v>1</v>
      </c>
      <c r="G283" s="132">
        <v>17.247</v>
      </c>
      <c r="H283" s="132"/>
      <c r="I283" s="132">
        <v>2.1</v>
      </c>
      <c r="J283" s="132"/>
      <c r="K283" s="132">
        <f t="shared" si="32"/>
        <v>36.218699999999998</v>
      </c>
      <c r="L283" s="132"/>
      <c r="M283" s="133"/>
      <c r="N283" s="134"/>
      <c r="O283" s="135"/>
    </row>
    <row r="284" spans="1:15" s="136" customFormat="1" x14ac:dyDescent="0.3">
      <c r="A284" s="127">
        <v>10948</v>
      </c>
      <c r="B284" s="128"/>
      <c r="C284" s="129"/>
      <c r="D284" s="139" t="s">
        <v>1368</v>
      </c>
      <c r="E284" s="138"/>
      <c r="F284" s="132">
        <v>2</v>
      </c>
      <c r="G284" s="132">
        <v>1.44</v>
      </c>
      <c r="H284" s="132"/>
      <c r="I284" s="132">
        <v>2.2999999999999998</v>
      </c>
      <c r="J284" s="132"/>
      <c r="K284" s="132">
        <f t="shared" si="32"/>
        <v>6.6239999999999997</v>
      </c>
      <c r="L284" s="132"/>
      <c r="M284" s="133"/>
      <c r="N284" s="134"/>
      <c r="O284" s="135"/>
    </row>
    <row r="285" spans="1:15" s="136" customFormat="1" ht="115.2" x14ac:dyDescent="0.3">
      <c r="A285" s="127">
        <v>10949</v>
      </c>
      <c r="B285" s="128"/>
      <c r="C285" s="129"/>
      <c r="D285" s="130" t="s">
        <v>690</v>
      </c>
      <c r="E285" s="131" t="s">
        <v>84</v>
      </c>
      <c r="F285" s="132"/>
      <c r="G285" s="132"/>
      <c r="H285" s="132"/>
      <c r="I285" s="132"/>
      <c r="J285" s="132"/>
      <c r="K285" s="132"/>
      <c r="L285" s="132">
        <f>K286</f>
        <v>22.152999999999999</v>
      </c>
      <c r="M285" s="133">
        <v>22.152999999999999</v>
      </c>
      <c r="N285" s="134"/>
      <c r="O285" s="135">
        <f>+ROUND(M285*N285,2)</f>
        <v>0</v>
      </c>
    </row>
    <row r="286" spans="1:15" s="136" customFormat="1" x14ac:dyDescent="0.3">
      <c r="A286" s="127">
        <v>10950</v>
      </c>
      <c r="B286" s="128"/>
      <c r="C286" s="129"/>
      <c r="D286" s="139" t="s">
        <v>1374</v>
      </c>
      <c r="E286" s="131"/>
      <c r="F286" s="132">
        <v>1</v>
      </c>
      <c r="G286" s="132">
        <v>22.152999999999999</v>
      </c>
      <c r="H286" s="132"/>
      <c r="I286" s="132"/>
      <c r="J286" s="132"/>
      <c r="K286" s="132">
        <f>PRODUCT(F286:I286)</f>
        <v>22.152999999999999</v>
      </c>
      <c r="L286" s="132"/>
      <c r="M286" s="133"/>
      <c r="N286" s="134"/>
      <c r="O286" s="135"/>
    </row>
    <row r="287" spans="1:15" s="8" customFormat="1" x14ac:dyDescent="0.3">
      <c r="A287" s="52">
        <v>10985</v>
      </c>
      <c r="B287" s="53" t="s">
        <v>21</v>
      </c>
      <c r="C287" s="72" t="s">
        <v>1427</v>
      </c>
      <c r="D287" s="55" t="s">
        <v>408</v>
      </c>
      <c r="E287" s="56"/>
      <c r="F287" s="57"/>
      <c r="G287" s="57"/>
      <c r="H287" s="57"/>
      <c r="I287" s="57"/>
      <c r="J287" s="57"/>
      <c r="K287" s="57"/>
      <c r="L287" s="57"/>
      <c r="M287" s="58"/>
      <c r="N287" s="59"/>
      <c r="O287" s="73"/>
    </row>
    <row r="288" spans="1:15" s="136" customFormat="1" ht="187.2" x14ac:dyDescent="0.3">
      <c r="A288" s="127">
        <v>10986</v>
      </c>
      <c r="B288" s="128" t="s">
        <v>21</v>
      </c>
      <c r="C288" s="129" t="s">
        <v>1428</v>
      </c>
      <c r="D288" s="130" t="s">
        <v>1210</v>
      </c>
      <c r="E288" s="152" t="s">
        <v>84</v>
      </c>
      <c r="F288" s="153"/>
      <c r="G288" s="132"/>
      <c r="H288" s="132"/>
      <c r="I288" s="132"/>
      <c r="J288" s="132"/>
      <c r="K288" s="132"/>
      <c r="L288" s="132">
        <f>K289</f>
        <v>30.734000000000002</v>
      </c>
      <c r="M288" s="133">
        <v>30.734000000000002</v>
      </c>
      <c r="N288" s="134"/>
      <c r="O288" s="135">
        <f>+ROUND(M288*N288,2)</f>
        <v>0</v>
      </c>
    </row>
    <row r="289" spans="1:15" s="136" customFormat="1" x14ac:dyDescent="0.3">
      <c r="A289" s="127">
        <v>10987</v>
      </c>
      <c r="B289" s="128" t="s">
        <v>21</v>
      </c>
      <c r="C289" s="129" t="s">
        <v>1429</v>
      </c>
      <c r="D289" s="139" t="s">
        <v>1371</v>
      </c>
      <c r="E289" s="152"/>
      <c r="F289" s="153">
        <v>1</v>
      </c>
      <c r="G289" s="132">
        <v>30.734000000000002</v>
      </c>
      <c r="H289" s="132"/>
      <c r="I289" s="132"/>
      <c r="J289" s="132"/>
      <c r="K289" s="132">
        <f>PRODUCT(F289:I289)</f>
        <v>30.734000000000002</v>
      </c>
      <c r="L289" s="132"/>
      <c r="M289" s="133"/>
      <c r="N289" s="134"/>
      <c r="O289" s="135"/>
    </row>
    <row r="290" spans="1:15" s="136" customFormat="1" ht="86.4" x14ac:dyDescent="0.3">
      <c r="A290" s="127">
        <v>10988</v>
      </c>
      <c r="B290" s="128" t="s">
        <v>21</v>
      </c>
      <c r="C290" s="129" t="s">
        <v>1430</v>
      </c>
      <c r="D290" s="130" t="s">
        <v>1212</v>
      </c>
      <c r="E290" s="131" t="s">
        <v>36</v>
      </c>
      <c r="F290" s="132"/>
      <c r="G290" s="132"/>
      <c r="H290" s="132"/>
      <c r="I290" s="132"/>
      <c r="J290" s="132"/>
      <c r="K290" s="132"/>
      <c r="L290" s="132">
        <f>K291</f>
        <v>20.39</v>
      </c>
      <c r="M290" s="133">
        <v>20.39</v>
      </c>
      <c r="N290" s="134"/>
      <c r="O290" s="135">
        <f t="shared" ref="O290" si="33">+ROUND(M290*N290,2)</f>
        <v>0</v>
      </c>
    </row>
    <row r="291" spans="1:15" s="136" customFormat="1" x14ac:dyDescent="0.3">
      <c r="A291" s="127">
        <v>10989</v>
      </c>
      <c r="B291" s="128" t="s">
        <v>21</v>
      </c>
      <c r="C291" s="129" t="s">
        <v>1431</v>
      </c>
      <c r="D291" s="139" t="s">
        <v>1371</v>
      </c>
      <c r="E291" s="131"/>
      <c r="F291" s="132">
        <v>1</v>
      </c>
      <c r="G291" s="132">
        <v>10.195</v>
      </c>
      <c r="H291" s="132"/>
      <c r="I291" s="132">
        <v>2</v>
      </c>
      <c r="J291" s="132"/>
      <c r="K291" s="132">
        <f>PRODUCT(F291:I291)</f>
        <v>20.39</v>
      </c>
      <c r="L291" s="132"/>
      <c r="M291" s="133"/>
      <c r="N291" s="134"/>
      <c r="O291" s="135"/>
    </row>
    <row r="292" spans="1:15" s="8" customFormat="1" x14ac:dyDescent="0.3">
      <c r="A292" s="52">
        <v>10993</v>
      </c>
      <c r="B292" s="53" t="s">
        <v>21</v>
      </c>
      <c r="C292" s="54" t="s">
        <v>1435</v>
      </c>
      <c r="D292" s="99" t="s">
        <v>1436</v>
      </c>
      <c r="E292" s="56"/>
      <c r="F292" s="57"/>
      <c r="G292" s="57"/>
      <c r="H292" s="57"/>
      <c r="I292" s="57"/>
      <c r="J292" s="57"/>
      <c r="K292" s="57"/>
      <c r="L292" s="57"/>
      <c r="M292" s="58"/>
      <c r="N292" s="59"/>
      <c r="O292" s="59"/>
    </row>
    <row r="293" spans="1:15" s="8" customFormat="1" x14ac:dyDescent="0.3">
      <c r="A293" s="52">
        <v>11001</v>
      </c>
      <c r="B293" s="53"/>
      <c r="C293" s="54"/>
      <c r="D293" s="97" t="s">
        <v>55</v>
      </c>
      <c r="E293" s="93"/>
      <c r="F293" s="94"/>
      <c r="G293" s="95"/>
      <c r="H293" s="95"/>
      <c r="I293" s="95"/>
      <c r="J293" s="95"/>
      <c r="K293" s="95"/>
      <c r="L293" s="95"/>
      <c r="M293" s="58"/>
      <c r="N293" s="59"/>
      <c r="O293" s="59"/>
    </row>
    <row r="294" spans="1:15" s="8" customFormat="1" x14ac:dyDescent="0.3">
      <c r="A294" s="52">
        <v>11002</v>
      </c>
      <c r="B294" s="53"/>
      <c r="C294" s="54"/>
      <c r="D294" s="55" t="s">
        <v>57</v>
      </c>
      <c r="E294" s="56"/>
      <c r="F294" s="57"/>
      <c r="G294" s="57"/>
      <c r="H294" s="57"/>
      <c r="I294" s="57"/>
      <c r="J294" s="57"/>
      <c r="K294" s="57"/>
      <c r="L294" s="57"/>
      <c r="M294" s="58"/>
      <c r="N294" s="59"/>
      <c r="O294" s="73"/>
    </row>
    <row r="295" spans="1:15" s="8" customFormat="1" ht="230.4" x14ac:dyDescent="0.3">
      <c r="A295" s="52">
        <v>11005</v>
      </c>
      <c r="B295" s="53"/>
      <c r="C295" s="54"/>
      <c r="D295" s="75" t="s">
        <v>1142</v>
      </c>
      <c r="E295" s="56" t="s">
        <v>36</v>
      </c>
      <c r="F295" s="57"/>
      <c r="G295" s="57"/>
      <c r="H295" s="57"/>
      <c r="I295" s="57"/>
      <c r="J295" s="57"/>
      <c r="K295" s="57"/>
      <c r="L295" s="57">
        <f>SUM(J296:J298)</f>
        <v>105.12685</v>
      </c>
      <c r="M295" s="58">
        <v>105.127</v>
      </c>
      <c r="N295" s="59"/>
      <c r="O295" s="73">
        <f>+ROUND(M295*N295,2)</f>
        <v>0</v>
      </c>
    </row>
    <row r="296" spans="1:15" s="8" customFormat="1" x14ac:dyDescent="0.3">
      <c r="A296" s="52">
        <v>11006</v>
      </c>
      <c r="B296" s="53"/>
      <c r="C296" s="54"/>
      <c r="D296" s="76" t="s">
        <v>1234</v>
      </c>
      <c r="E296" s="56"/>
      <c r="F296" s="57">
        <v>2</v>
      </c>
      <c r="G296" s="57">
        <v>2.2469999999999999</v>
      </c>
      <c r="H296" s="57"/>
      <c r="I296" s="57">
        <v>5.5350000000000001</v>
      </c>
      <c r="J296" s="57">
        <f t="shared" ref="J296:J299" si="34">PRODUCT(F296:I296)</f>
        <v>24.874289999999998</v>
      </c>
      <c r="K296" s="57"/>
      <c r="L296" s="57"/>
      <c r="M296" s="58"/>
      <c r="N296" s="59"/>
      <c r="O296" s="73"/>
    </row>
    <row r="297" spans="1:15" s="8" customFormat="1" x14ac:dyDescent="0.3">
      <c r="A297" s="52">
        <v>11007</v>
      </c>
      <c r="B297" s="53"/>
      <c r="C297" s="54"/>
      <c r="D297" s="76" t="s">
        <v>1234</v>
      </c>
      <c r="E297" s="56"/>
      <c r="F297" s="57">
        <v>1</v>
      </c>
      <c r="G297" s="57">
        <v>17.47</v>
      </c>
      <c r="H297" s="57"/>
      <c r="I297" s="57">
        <v>1</v>
      </c>
      <c r="J297" s="57">
        <f t="shared" si="34"/>
        <v>17.47</v>
      </c>
      <c r="K297" s="57"/>
      <c r="L297" s="57"/>
      <c r="M297" s="58"/>
      <c r="N297" s="59"/>
      <c r="O297" s="73"/>
    </row>
    <row r="298" spans="1:15" s="8" customFormat="1" x14ac:dyDescent="0.3">
      <c r="A298" s="52">
        <v>11008</v>
      </c>
      <c r="B298" s="53"/>
      <c r="C298" s="54"/>
      <c r="D298" s="76" t="s">
        <v>1235</v>
      </c>
      <c r="E298" s="56"/>
      <c r="F298" s="57">
        <v>1</v>
      </c>
      <c r="G298" s="57">
        <v>29.065999999999999</v>
      </c>
      <c r="H298" s="57"/>
      <c r="I298" s="57">
        <v>2.16</v>
      </c>
      <c r="J298" s="57">
        <f t="shared" si="34"/>
        <v>62.782560000000004</v>
      </c>
      <c r="K298" s="57"/>
      <c r="L298" s="57"/>
      <c r="M298" s="58"/>
      <c r="N298" s="59"/>
      <c r="O298" s="73"/>
    </row>
    <row r="299" spans="1:15" s="8" customFormat="1" ht="129.6" x14ac:dyDescent="0.3">
      <c r="A299" s="52">
        <v>11010</v>
      </c>
      <c r="B299" s="53"/>
      <c r="C299" s="54"/>
      <c r="D299" s="75" t="s">
        <v>331</v>
      </c>
      <c r="E299" s="56" t="s">
        <v>36</v>
      </c>
      <c r="F299" s="57">
        <v>1</v>
      </c>
      <c r="G299" s="57">
        <f>32.697+(2.3+2.1+1.6+3.171+2.45)</f>
        <v>44.317999999999998</v>
      </c>
      <c r="H299" s="57"/>
      <c r="I299" s="57">
        <v>2.2999999999999998</v>
      </c>
      <c r="J299" s="57">
        <f t="shared" si="34"/>
        <v>101.93139999999998</v>
      </c>
      <c r="K299" s="57"/>
      <c r="L299" s="57">
        <f>+J299</f>
        <v>101.93139999999998</v>
      </c>
      <c r="M299" s="58">
        <v>101.931</v>
      </c>
      <c r="N299" s="59"/>
      <c r="O299" s="73">
        <f>+ROUND(M299*N299,2)</f>
        <v>0</v>
      </c>
    </row>
    <row r="300" spans="1:15" s="8" customFormat="1" x14ac:dyDescent="0.3">
      <c r="A300" s="52">
        <v>10993</v>
      </c>
      <c r="B300" s="53" t="s">
        <v>21</v>
      </c>
      <c r="C300" s="54" t="s">
        <v>1435</v>
      </c>
      <c r="D300" s="99" t="s">
        <v>1436</v>
      </c>
      <c r="E300" s="56"/>
      <c r="F300" s="57"/>
      <c r="G300" s="57"/>
      <c r="H300" s="57"/>
      <c r="I300" s="57"/>
      <c r="J300" s="57"/>
      <c r="K300" s="57"/>
      <c r="L300" s="57"/>
      <c r="M300" s="58"/>
      <c r="N300" s="59"/>
      <c r="O300" s="59"/>
    </row>
    <row r="301" spans="1:15" s="8" customFormat="1" x14ac:dyDescent="0.3">
      <c r="A301" s="52">
        <v>11001</v>
      </c>
      <c r="B301" s="53"/>
      <c r="C301" s="54"/>
      <c r="D301" s="97" t="s">
        <v>55</v>
      </c>
      <c r="E301" s="93"/>
      <c r="F301" s="94"/>
      <c r="G301" s="95"/>
      <c r="H301" s="95"/>
      <c r="I301" s="95"/>
      <c r="J301" s="95"/>
      <c r="K301" s="95"/>
      <c r="L301" s="95"/>
      <c r="M301" s="58"/>
      <c r="N301" s="59"/>
      <c r="O301" s="59"/>
    </row>
    <row r="302" spans="1:15" s="8" customFormat="1" x14ac:dyDescent="0.3">
      <c r="A302" s="52">
        <v>11018</v>
      </c>
      <c r="B302" s="53"/>
      <c r="C302" s="54"/>
      <c r="D302" s="55" t="s">
        <v>74</v>
      </c>
      <c r="E302" s="56"/>
      <c r="F302" s="57"/>
      <c r="G302" s="57"/>
      <c r="H302" s="57"/>
      <c r="I302" s="57"/>
      <c r="J302" s="57"/>
      <c r="K302" s="57"/>
      <c r="L302" s="57"/>
      <c r="M302" s="58"/>
      <c r="N302" s="59"/>
      <c r="O302" s="73"/>
    </row>
    <row r="303" spans="1:15" s="136" customFormat="1" ht="115.2" x14ac:dyDescent="0.3">
      <c r="A303" s="127">
        <v>11021</v>
      </c>
      <c r="B303" s="128"/>
      <c r="C303" s="142"/>
      <c r="D303" s="130" t="s">
        <v>83</v>
      </c>
      <c r="E303" s="131" t="s">
        <v>84</v>
      </c>
      <c r="F303" s="132"/>
      <c r="G303" s="132"/>
      <c r="H303" s="132"/>
      <c r="I303" s="132"/>
      <c r="J303" s="132"/>
      <c r="K303" s="132"/>
      <c r="L303" s="132">
        <f>SUM(K304:K304)</f>
        <v>44.317999999999998</v>
      </c>
      <c r="M303" s="133">
        <v>44.317999999999998</v>
      </c>
      <c r="N303" s="134"/>
      <c r="O303" s="135">
        <f>+ROUND(M303*N303,2)</f>
        <v>0</v>
      </c>
    </row>
    <row r="304" spans="1:15" s="136" customFormat="1" x14ac:dyDescent="0.3">
      <c r="A304" s="127">
        <v>11022</v>
      </c>
      <c r="B304" s="128"/>
      <c r="C304" s="142"/>
      <c r="D304" s="137" t="s">
        <v>1251</v>
      </c>
      <c r="E304" s="138"/>
      <c r="F304" s="132">
        <v>1</v>
      </c>
      <c r="G304" s="132">
        <f>32.697+(2.3+2.1+1.6+3.171+2.45)</f>
        <v>44.317999999999998</v>
      </c>
      <c r="H304" s="132"/>
      <c r="I304" s="132"/>
      <c r="J304" s="132">
        <f t="shared" ref="J304" si="35">PRODUCT(F304:I304)</f>
        <v>44.317999999999998</v>
      </c>
      <c r="K304" s="132">
        <f>PRODUCT(F304:I304)</f>
        <v>44.317999999999998</v>
      </c>
      <c r="L304" s="132"/>
      <c r="M304" s="133"/>
      <c r="N304" s="134"/>
      <c r="O304" s="135"/>
    </row>
    <row r="305" spans="1:15" s="136" customFormat="1" ht="115.2" x14ac:dyDescent="0.3">
      <c r="A305" s="127">
        <v>11023</v>
      </c>
      <c r="B305" s="128"/>
      <c r="C305" s="142"/>
      <c r="D305" s="130" t="s">
        <v>690</v>
      </c>
      <c r="E305" s="131" t="s">
        <v>84</v>
      </c>
      <c r="F305" s="132"/>
      <c r="G305" s="132"/>
      <c r="H305" s="132"/>
      <c r="I305" s="132"/>
      <c r="J305" s="132"/>
      <c r="K305" s="132"/>
      <c r="L305" s="132">
        <f>K306</f>
        <v>23.629000000000001</v>
      </c>
      <c r="M305" s="133">
        <v>23.629000000000001</v>
      </c>
      <c r="N305" s="134"/>
      <c r="O305" s="135">
        <f>+ROUND(M305*N305,2)</f>
        <v>0</v>
      </c>
    </row>
    <row r="306" spans="1:15" s="136" customFormat="1" x14ac:dyDescent="0.3">
      <c r="A306" s="127">
        <v>11024</v>
      </c>
      <c r="B306" s="128"/>
      <c r="C306" s="142"/>
      <c r="D306" s="139" t="s">
        <v>1252</v>
      </c>
      <c r="E306" s="131"/>
      <c r="F306" s="132">
        <v>1</v>
      </c>
      <c r="G306" s="132">
        <f>14.38+9.249</f>
        <v>23.629000000000001</v>
      </c>
      <c r="H306" s="132"/>
      <c r="I306" s="132"/>
      <c r="J306" s="132"/>
      <c r="K306" s="132">
        <f>PRODUCT(F306:I306)</f>
        <v>23.629000000000001</v>
      </c>
      <c r="L306" s="132"/>
      <c r="M306" s="133"/>
      <c r="N306" s="134"/>
      <c r="O306" s="135"/>
    </row>
    <row r="307" spans="1:15" s="8" customFormat="1" x14ac:dyDescent="0.3">
      <c r="A307" s="52">
        <v>11048</v>
      </c>
      <c r="B307" s="53" t="s">
        <v>21</v>
      </c>
      <c r="C307" s="61" t="s">
        <v>1449</v>
      </c>
      <c r="D307" s="62" t="s">
        <v>1450</v>
      </c>
      <c r="E307" s="63"/>
      <c r="F307" s="86"/>
      <c r="G307" s="64"/>
      <c r="H307" s="64"/>
      <c r="I307" s="64"/>
      <c r="J307" s="64"/>
      <c r="K307" s="65">
        <f>SUM(O307:O458)</f>
        <v>0</v>
      </c>
      <c r="L307" s="64"/>
      <c r="M307" s="66"/>
      <c r="N307" s="67"/>
      <c r="O307" s="67"/>
    </row>
    <row r="308" spans="1:15" s="8" customFormat="1" x14ac:dyDescent="0.3">
      <c r="A308" s="52">
        <v>11049</v>
      </c>
      <c r="B308" s="53" t="s">
        <v>21</v>
      </c>
      <c r="C308" s="54" t="s">
        <v>1451</v>
      </c>
      <c r="D308" s="55" t="s">
        <v>1452</v>
      </c>
      <c r="E308" s="96"/>
      <c r="F308" s="98"/>
      <c r="G308" s="57"/>
      <c r="H308" s="57"/>
      <c r="I308" s="57"/>
      <c r="J308" s="57"/>
      <c r="K308" s="57"/>
      <c r="L308" s="57"/>
      <c r="M308" s="58"/>
      <c r="N308" s="59"/>
      <c r="O308" s="59"/>
    </row>
    <row r="309" spans="1:15" s="8" customFormat="1" x14ac:dyDescent="0.3">
      <c r="A309" s="52">
        <v>11050</v>
      </c>
      <c r="B309" s="53" t="s">
        <v>21</v>
      </c>
      <c r="C309" s="54" t="s">
        <v>1453</v>
      </c>
      <c r="D309" s="55" t="s">
        <v>1070</v>
      </c>
      <c r="E309" s="96"/>
      <c r="F309" s="98"/>
      <c r="G309" s="57"/>
      <c r="H309" s="57"/>
      <c r="I309" s="57"/>
      <c r="J309" s="57"/>
      <c r="K309" s="57"/>
      <c r="L309" s="57"/>
      <c r="M309" s="58"/>
      <c r="N309" s="59"/>
      <c r="O309" s="59"/>
    </row>
    <row r="310" spans="1:15" s="8" customFormat="1" x14ac:dyDescent="0.3">
      <c r="A310" s="52">
        <v>11060</v>
      </c>
      <c r="B310" s="53"/>
      <c r="C310" s="54"/>
      <c r="D310" s="55" t="s">
        <v>55</v>
      </c>
      <c r="E310" s="63"/>
      <c r="F310" s="57"/>
      <c r="G310" s="57"/>
      <c r="H310" s="57"/>
      <c r="I310" s="57"/>
      <c r="J310" s="57"/>
      <c r="K310" s="57"/>
      <c r="L310" s="57"/>
      <c r="M310" s="58"/>
      <c r="N310" s="59"/>
      <c r="O310" s="73"/>
    </row>
    <row r="311" spans="1:15" s="8" customFormat="1" x14ac:dyDescent="0.3">
      <c r="A311" s="52">
        <v>11076</v>
      </c>
      <c r="B311" s="53"/>
      <c r="C311" s="54"/>
      <c r="D311" s="55" t="s">
        <v>408</v>
      </c>
      <c r="E311" s="63"/>
      <c r="F311" s="57"/>
      <c r="G311" s="57"/>
      <c r="H311" s="57"/>
      <c r="I311" s="57"/>
      <c r="J311" s="57"/>
      <c r="K311" s="57"/>
      <c r="L311" s="57"/>
      <c r="M311" s="66"/>
      <c r="N311" s="67"/>
      <c r="O311" s="67"/>
    </row>
    <row r="312" spans="1:15" s="136" customFormat="1" ht="72" x14ac:dyDescent="0.3">
      <c r="A312" s="127">
        <v>11077</v>
      </c>
      <c r="B312" s="128"/>
      <c r="C312" s="142"/>
      <c r="D312" s="130" t="s">
        <v>1096</v>
      </c>
      <c r="E312" s="152" t="s">
        <v>84</v>
      </c>
      <c r="F312" s="153">
        <v>1</v>
      </c>
      <c r="G312" s="132">
        <v>10.4</v>
      </c>
      <c r="H312" s="132"/>
      <c r="I312" s="132"/>
      <c r="J312" s="132"/>
      <c r="K312" s="132">
        <f>PRODUCT(F312:I312)</f>
        <v>10.4</v>
      </c>
      <c r="L312" s="132">
        <f>K312</f>
        <v>10.4</v>
      </c>
      <c r="M312" s="133">
        <v>10.4</v>
      </c>
      <c r="N312" s="134"/>
      <c r="O312" s="135">
        <f>+ROUND(M312*N312,2)</f>
        <v>0</v>
      </c>
    </row>
    <row r="313" spans="1:15" s="8" customFormat="1" x14ac:dyDescent="0.3">
      <c r="A313" s="52">
        <v>11078</v>
      </c>
      <c r="B313" s="53"/>
      <c r="C313" s="54" t="s">
        <v>1459</v>
      </c>
      <c r="D313" s="55" t="s">
        <v>974</v>
      </c>
      <c r="E313" s="63"/>
      <c r="F313" s="57"/>
      <c r="G313" s="57"/>
      <c r="H313" s="57"/>
      <c r="I313" s="57"/>
      <c r="J313" s="57"/>
      <c r="K313" s="57"/>
      <c r="L313" s="57"/>
      <c r="M313" s="66"/>
      <c r="N313" s="67"/>
      <c r="O313" s="67"/>
    </row>
    <row r="314" spans="1:15" s="8" customFormat="1" x14ac:dyDescent="0.3">
      <c r="A314" s="52">
        <v>11103</v>
      </c>
      <c r="B314" s="53"/>
      <c r="C314" s="54" t="s">
        <v>1467</v>
      </c>
      <c r="D314" s="55" t="s">
        <v>55</v>
      </c>
      <c r="E314" s="63"/>
      <c r="F314" s="57"/>
      <c r="G314" s="57"/>
      <c r="H314" s="57"/>
      <c r="I314" s="57"/>
      <c r="J314" s="57"/>
      <c r="K314" s="57"/>
      <c r="L314" s="57"/>
      <c r="M314" s="66"/>
      <c r="N314" s="67"/>
      <c r="O314" s="67"/>
    </row>
    <row r="315" spans="1:15" s="8" customFormat="1" x14ac:dyDescent="0.3">
      <c r="A315" s="52">
        <v>11104</v>
      </c>
      <c r="B315" s="53"/>
      <c r="C315" s="54" t="s">
        <v>1468</v>
      </c>
      <c r="D315" s="55" t="s">
        <v>57</v>
      </c>
      <c r="E315" s="63"/>
      <c r="F315" s="57"/>
      <c r="G315" s="57"/>
      <c r="H315" s="57"/>
      <c r="I315" s="57"/>
      <c r="J315" s="57"/>
      <c r="K315" s="57"/>
      <c r="L315" s="57"/>
      <c r="M315" s="66"/>
      <c r="N315" s="67"/>
      <c r="O315" s="67"/>
    </row>
    <row r="316" spans="1:15" s="8" customFormat="1" ht="230.4" x14ac:dyDescent="0.3">
      <c r="A316" s="52">
        <v>11125</v>
      </c>
      <c r="B316" s="53"/>
      <c r="C316" s="54"/>
      <c r="D316" s="75" t="s">
        <v>1142</v>
      </c>
      <c r="E316" s="56" t="s">
        <v>36</v>
      </c>
      <c r="F316" s="57"/>
      <c r="G316" s="57"/>
      <c r="H316" s="57"/>
      <c r="I316" s="57"/>
      <c r="J316" s="57"/>
      <c r="K316" s="57"/>
      <c r="L316" s="57">
        <f>SUM(K317:K320)</f>
        <v>298.73460000000006</v>
      </c>
      <c r="M316" s="58">
        <v>298.73500000000001</v>
      </c>
      <c r="N316" s="59"/>
      <c r="O316" s="73">
        <f>+ROUND(M316*N316,2)</f>
        <v>0</v>
      </c>
    </row>
    <row r="317" spans="1:15" s="8" customFormat="1" x14ac:dyDescent="0.3">
      <c r="A317" s="52">
        <v>11126</v>
      </c>
      <c r="B317" s="53"/>
      <c r="C317" s="54"/>
      <c r="D317" s="76" t="s">
        <v>1143</v>
      </c>
      <c r="E317" s="56"/>
      <c r="F317" s="57">
        <v>1</v>
      </c>
      <c r="G317" s="57">
        <v>56.456000000000003</v>
      </c>
      <c r="H317" s="57"/>
      <c r="I317" s="57">
        <f>1.35+1.3</f>
        <v>2.6500000000000004</v>
      </c>
      <c r="J317" s="57"/>
      <c r="K317" s="57">
        <f>PRODUCT(F317:I317)</f>
        <v>149.60840000000002</v>
      </c>
      <c r="L317" s="57"/>
      <c r="M317" s="58"/>
      <c r="N317" s="59"/>
      <c r="O317" s="73"/>
    </row>
    <row r="318" spans="1:15" s="8" customFormat="1" x14ac:dyDescent="0.3">
      <c r="A318" s="52">
        <v>11127</v>
      </c>
      <c r="B318" s="53"/>
      <c r="C318" s="54"/>
      <c r="D318" s="76" t="s">
        <v>1144</v>
      </c>
      <c r="E318" s="56"/>
      <c r="F318" s="57">
        <v>2</v>
      </c>
      <c r="G318" s="57">
        <v>7.1950000000000003</v>
      </c>
      <c r="H318" s="57"/>
      <c r="I318" s="57">
        <f>(3+1.3)</f>
        <v>4.3</v>
      </c>
      <c r="J318" s="57"/>
      <c r="K318" s="57">
        <f>PRODUCT(F318:I318)</f>
        <v>61.877000000000002</v>
      </c>
      <c r="L318" s="57"/>
      <c r="M318" s="58"/>
      <c r="N318" s="59"/>
      <c r="O318" s="73"/>
    </row>
    <row r="319" spans="1:15" s="8" customFormat="1" x14ac:dyDescent="0.3">
      <c r="A319" s="52">
        <v>11128</v>
      </c>
      <c r="B319" s="53"/>
      <c r="C319" s="54"/>
      <c r="D319" s="76" t="s">
        <v>1145</v>
      </c>
      <c r="E319" s="56"/>
      <c r="F319" s="57">
        <v>2</v>
      </c>
      <c r="G319" s="57">
        <v>10.519</v>
      </c>
      <c r="H319" s="57"/>
      <c r="I319" s="57">
        <v>3.4</v>
      </c>
      <c r="J319" s="57"/>
      <c r="K319" s="57">
        <f>PRODUCT(F319:I319)</f>
        <v>71.529200000000003</v>
      </c>
      <c r="L319" s="57"/>
      <c r="M319" s="58"/>
      <c r="N319" s="59"/>
      <c r="O319" s="73"/>
    </row>
    <row r="320" spans="1:15" s="8" customFormat="1" x14ac:dyDescent="0.3">
      <c r="A320" s="52">
        <v>11129</v>
      </c>
      <c r="B320" s="53"/>
      <c r="C320" s="54"/>
      <c r="D320" s="76" t="s">
        <v>1146</v>
      </c>
      <c r="E320" s="56"/>
      <c r="F320" s="57">
        <v>2</v>
      </c>
      <c r="G320" s="57">
        <f>0.65+0.55</f>
        <v>1.2000000000000002</v>
      </c>
      <c r="H320" s="57"/>
      <c r="I320" s="57">
        <f>5.25+1.3</f>
        <v>6.55</v>
      </c>
      <c r="J320" s="57"/>
      <c r="K320" s="57">
        <f>PRODUCT(F320:I320)</f>
        <v>15.720000000000002</v>
      </c>
      <c r="L320" s="57"/>
      <c r="M320" s="58"/>
      <c r="N320" s="59"/>
      <c r="O320" s="73"/>
    </row>
    <row r="321" spans="1:15" s="8" customFormat="1" ht="86.4" x14ac:dyDescent="0.3">
      <c r="A321" s="52">
        <v>11130</v>
      </c>
      <c r="B321" s="53"/>
      <c r="C321" s="54"/>
      <c r="D321" s="75" t="s">
        <v>1147</v>
      </c>
      <c r="E321" s="56" t="s">
        <v>36</v>
      </c>
      <c r="F321" s="57"/>
      <c r="G321" s="57"/>
      <c r="H321" s="57"/>
      <c r="I321" s="57"/>
      <c r="J321" s="57"/>
      <c r="K321" s="57"/>
      <c r="L321" s="57">
        <f>K322</f>
        <v>40.56</v>
      </c>
      <c r="M321" s="58">
        <v>40.56</v>
      </c>
      <c r="N321" s="59"/>
      <c r="O321" s="73">
        <f>+ROUND(M321*N321,2)</f>
        <v>0</v>
      </c>
    </row>
    <row r="322" spans="1:15" s="8" customFormat="1" x14ac:dyDescent="0.3">
      <c r="A322" s="52">
        <v>11131</v>
      </c>
      <c r="B322" s="53"/>
      <c r="C322" s="54"/>
      <c r="D322" s="76" t="s">
        <v>1148</v>
      </c>
      <c r="E322" s="56"/>
      <c r="F322" s="57">
        <v>16</v>
      </c>
      <c r="G322" s="57">
        <v>0.65</v>
      </c>
      <c r="H322" s="57"/>
      <c r="I322" s="57">
        <v>3.9</v>
      </c>
      <c r="J322" s="57"/>
      <c r="K322" s="57">
        <f>PRODUCT(F322:I322)</f>
        <v>40.56</v>
      </c>
      <c r="L322" s="57"/>
      <c r="M322" s="58"/>
      <c r="N322" s="59"/>
      <c r="O322" s="73"/>
    </row>
    <row r="323" spans="1:15" s="8" customFormat="1" ht="129.6" x14ac:dyDescent="0.3">
      <c r="A323" s="52">
        <v>11132</v>
      </c>
      <c r="B323" s="53"/>
      <c r="C323" s="54"/>
      <c r="D323" s="75" t="s">
        <v>331</v>
      </c>
      <c r="E323" s="56" t="s">
        <v>36</v>
      </c>
      <c r="F323" s="57"/>
      <c r="G323" s="57"/>
      <c r="H323" s="57"/>
      <c r="I323" s="57"/>
      <c r="J323" s="57"/>
      <c r="K323" s="57"/>
      <c r="L323" s="57">
        <f>SUM(K324:K334)</f>
        <v>221.73049999999995</v>
      </c>
      <c r="M323" s="58">
        <v>221.73099999999999</v>
      </c>
      <c r="N323" s="59"/>
      <c r="O323" s="73">
        <f>+ROUND(M323*N323,2)</f>
        <v>0</v>
      </c>
    </row>
    <row r="324" spans="1:15" s="8" customFormat="1" x14ac:dyDescent="0.3">
      <c r="A324" s="52">
        <v>11133</v>
      </c>
      <c r="B324" s="53"/>
      <c r="C324" s="54"/>
      <c r="D324" s="74" t="s">
        <v>1150</v>
      </c>
      <c r="E324" s="56"/>
      <c r="F324" s="57">
        <v>2</v>
      </c>
      <c r="G324" s="57">
        <v>17.625</v>
      </c>
      <c r="H324" s="57"/>
      <c r="I324" s="57">
        <v>0.5</v>
      </c>
      <c r="J324" s="57"/>
      <c r="K324" s="57">
        <f>PRODUCT(F324:I324)</f>
        <v>17.625</v>
      </c>
      <c r="L324" s="57"/>
      <c r="M324" s="58"/>
      <c r="N324" s="59"/>
      <c r="O324" s="73"/>
    </row>
    <row r="325" spans="1:15" s="8" customFormat="1" x14ac:dyDescent="0.3">
      <c r="A325" s="52">
        <v>11134</v>
      </c>
      <c r="B325" s="53"/>
      <c r="C325" s="54"/>
      <c r="D325" s="74" t="s">
        <v>1151</v>
      </c>
      <c r="E325" s="56"/>
      <c r="F325" s="57">
        <v>2</v>
      </c>
      <c r="G325" s="57">
        <v>3.4</v>
      </c>
      <c r="H325" s="57"/>
      <c r="I325" s="57">
        <v>2.2999999999999998</v>
      </c>
      <c r="J325" s="57"/>
      <c r="K325" s="57">
        <f>PRODUCT(F325:I325)</f>
        <v>15.639999999999999</v>
      </c>
      <c r="L325" s="57"/>
      <c r="M325" s="58"/>
      <c r="N325" s="59"/>
      <c r="O325" s="73"/>
    </row>
    <row r="326" spans="1:15" s="8" customFormat="1" x14ac:dyDescent="0.3">
      <c r="A326" s="52">
        <v>11135</v>
      </c>
      <c r="B326" s="53"/>
      <c r="C326" s="54"/>
      <c r="D326" s="74" t="s">
        <v>1152</v>
      </c>
      <c r="E326" s="56"/>
      <c r="F326" s="57"/>
      <c r="G326" s="57"/>
      <c r="H326" s="57"/>
      <c r="I326" s="57"/>
      <c r="J326" s="57"/>
      <c r="K326" s="57">
        <f>SUM(J327:J328)</f>
        <v>67.498099999999994</v>
      </c>
      <c r="L326" s="57"/>
      <c r="M326" s="58"/>
      <c r="N326" s="59"/>
      <c r="O326" s="73"/>
    </row>
    <row r="327" spans="1:15" s="8" customFormat="1" x14ac:dyDescent="0.3">
      <c r="A327" s="52">
        <v>11136</v>
      </c>
      <c r="B327" s="53"/>
      <c r="C327" s="54"/>
      <c r="D327" s="74"/>
      <c r="E327" s="56"/>
      <c r="F327" s="57">
        <v>1</v>
      </c>
      <c r="G327" s="57">
        <v>14.919</v>
      </c>
      <c r="H327" s="57"/>
      <c r="I327" s="57">
        <v>2.2999999999999998</v>
      </c>
      <c r="J327" s="57">
        <f>PRODUCT(F327:I327)</f>
        <v>34.313699999999997</v>
      </c>
      <c r="K327" s="57"/>
      <c r="L327" s="57"/>
      <c r="M327" s="58"/>
      <c r="N327" s="59"/>
      <c r="O327" s="73"/>
    </row>
    <row r="328" spans="1:15" s="8" customFormat="1" x14ac:dyDescent="0.3">
      <c r="A328" s="52">
        <v>11137</v>
      </c>
      <c r="B328" s="53"/>
      <c r="C328" s="72"/>
      <c r="D328" s="74"/>
      <c r="E328" s="56"/>
      <c r="F328" s="57">
        <v>1</v>
      </c>
      <c r="G328" s="57">
        <v>14.428000000000001</v>
      </c>
      <c r="H328" s="57"/>
      <c r="I328" s="57">
        <v>2.2999999999999998</v>
      </c>
      <c r="J328" s="57">
        <f>PRODUCT(F328:I328)</f>
        <v>33.184399999999997</v>
      </c>
      <c r="K328" s="57"/>
      <c r="L328" s="57"/>
      <c r="M328" s="58"/>
      <c r="N328" s="59"/>
      <c r="O328" s="73"/>
    </row>
    <row r="329" spans="1:15" s="8" customFormat="1" x14ac:dyDescent="0.3">
      <c r="A329" s="52">
        <v>11138</v>
      </c>
      <c r="B329" s="53"/>
      <c r="C329" s="72"/>
      <c r="D329" s="74" t="s">
        <v>1153</v>
      </c>
      <c r="E329" s="56"/>
      <c r="F329" s="57">
        <v>2</v>
      </c>
      <c r="G329" s="57">
        <v>13.5</v>
      </c>
      <c r="H329" s="57"/>
      <c r="I329" s="57">
        <v>1.4</v>
      </c>
      <c r="J329" s="57"/>
      <c r="K329" s="57">
        <f>PRODUCT(F329:I329)</f>
        <v>37.799999999999997</v>
      </c>
      <c r="L329" s="57"/>
      <c r="M329" s="58"/>
      <c r="N329" s="59"/>
      <c r="O329" s="73"/>
    </row>
    <row r="330" spans="1:15" s="8" customFormat="1" x14ac:dyDescent="0.3">
      <c r="A330" s="52">
        <v>11139</v>
      </c>
      <c r="B330" s="53"/>
      <c r="C330" s="72"/>
      <c r="D330" s="76" t="s">
        <v>1154</v>
      </c>
      <c r="E330" s="56"/>
      <c r="F330" s="57">
        <v>1</v>
      </c>
      <c r="G330" s="57">
        <v>5.4130000000000003</v>
      </c>
      <c r="H330" s="57"/>
      <c r="I330" s="57">
        <v>2.2999999999999998</v>
      </c>
      <c r="J330" s="57"/>
      <c r="K330" s="57">
        <f>PRODUCT(F330:I330)</f>
        <v>12.4499</v>
      </c>
      <c r="L330" s="57"/>
      <c r="M330" s="58"/>
      <c r="N330" s="59"/>
      <c r="O330" s="73"/>
    </row>
    <row r="331" spans="1:15" s="8" customFormat="1" x14ac:dyDescent="0.3">
      <c r="A331" s="52">
        <v>11140</v>
      </c>
      <c r="B331" s="53"/>
      <c r="C331" s="72"/>
      <c r="D331" s="76" t="s">
        <v>1155</v>
      </c>
      <c r="E331" s="56"/>
      <c r="F331" s="57">
        <v>1</v>
      </c>
      <c r="G331" s="57">
        <f>6.843</f>
        <v>6.843</v>
      </c>
      <c r="H331" s="57"/>
      <c r="I331" s="57">
        <v>2.2999999999999998</v>
      </c>
      <c r="J331" s="57"/>
      <c r="K331" s="57">
        <f t="shared" ref="K331:K334" si="36">PRODUCT(F331:I331)</f>
        <v>15.738899999999999</v>
      </c>
      <c r="L331" s="57"/>
      <c r="M331" s="58"/>
      <c r="N331" s="59"/>
      <c r="O331" s="73"/>
    </row>
    <row r="332" spans="1:15" s="8" customFormat="1" x14ac:dyDescent="0.3">
      <c r="A332" s="52">
        <v>11141</v>
      </c>
      <c r="B332" s="53"/>
      <c r="C332" s="54"/>
      <c r="D332" s="76" t="s">
        <v>1455</v>
      </c>
      <c r="E332" s="56"/>
      <c r="F332" s="57">
        <v>1</v>
      </c>
      <c r="G332" s="57">
        <v>11.462999999999999</v>
      </c>
      <c r="H332" s="57"/>
      <c r="I332" s="57">
        <v>2.1</v>
      </c>
      <c r="J332" s="57"/>
      <c r="K332" s="57">
        <f t="shared" si="36"/>
        <v>24.072299999999998</v>
      </c>
      <c r="L332" s="57"/>
      <c r="M332" s="58"/>
      <c r="N332" s="59"/>
      <c r="O332" s="73"/>
    </row>
    <row r="333" spans="1:15" s="8" customFormat="1" x14ac:dyDescent="0.3">
      <c r="A333" s="52">
        <v>11142</v>
      </c>
      <c r="B333" s="53"/>
      <c r="C333" s="54"/>
      <c r="D333" s="76" t="s">
        <v>1479</v>
      </c>
      <c r="E333" s="56"/>
      <c r="F333" s="57">
        <v>1</v>
      </c>
      <c r="G333" s="57">
        <v>11.563000000000001</v>
      </c>
      <c r="H333" s="57"/>
      <c r="I333" s="57">
        <v>2.1</v>
      </c>
      <c r="J333" s="57"/>
      <c r="K333" s="57">
        <f t="shared" si="36"/>
        <v>24.282300000000003</v>
      </c>
      <c r="L333" s="57"/>
      <c r="M333" s="58"/>
      <c r="N333" s="59"/>
      <c r="O333" s="73"/>
    </row>
    <row r="334" spans="1:15" s="8" customFormat="1" x14ac:dyDescent="0.3">
      <c r="A334" s="52">
        <v>11143</v>
      </c>
      <c r="B334" s="53"/>
      <c r="C334" s="72"/>
      <c r="D334" s="76" t="s">
        <v>1480</v>
      </c>
      <c r="E334" s="56"/>
      <c r="F334" s="57">
        <v>2</v>
      </c>
      <c r="G334" s="57">
        <v>1.44</v>
      </c>
      <c r="H334" s="57"/>
      <c r="I334" s="57">
        <v>2.2999999999999998</v>
      </c>
      <c r="J334" s="57"/>
      <c r="K334" s="57">
        <f t="shared" si="36"/>
        <v>6.6239999999999997</v>
      </c>
      <c r="L334" s="57"/>
      <c r="M334" s="58"/>
      <c r="N334" s="59"/>
      <c r="O334" s="73"/>
    </row>
    <row r="335" spans="1:15" s="8" customFormat="1" x14ac:dyDescent="0.3">
      <c r="A335" s="52">
        <v>11168</v>
      </c>
      <c r="B335" s="53"/>
      <c r="C335" s="54"/>
      <c r="D335" s="55" t="s">
        <v>74</v>
      </c>
      <c r="E335" s="63"/>
      <c r="F335" s="57"/>
      <c r="G335" s="57"/>
      <c r="H335" s="57"/>
      <c r="I335" s="57"/>
      <c r="J335" s="57"/>
      <c r="K335" s="57"/>
      <c r="L335" s="57"/>
      <c r="M335" s="66"/>
      <c r="N335" s="67"/>
      <c r="O335" s="67"/>
    </row>
    <row r="336" spans="1:15" s="8" customFormat="1" ht="115.2" x14ac:dyDescent="0.3">
      <c r="A336" s="52">
        <v>11186</v>
      </c>
      <c r="B336" s="53"/>
      <c r="C336" s="72"/>
      <c r="D336" s="75" t="s">
        <v>83</v>
      </c>
      <c r="E336" s="63" t="s">
        <v>84</v>
      </c>
      <c r="F336" s="57"/>
      <c r="G336" s="57"/>
      <c r="H336" s="57"/>
      <c r="I336" s="57"/>
      <c r="J336" s="57"/>
      <c r="K336" s="57"/>
      <c r="L336" s="57">
        <f>SUM(K337:K343)</f>
        <v>207.65630000000002</v>
      </c>
      <c r="M336" s="58">
        <v>207.65600000000001</v>
      </c>
      <c r="N336" s="59"/>
      <c r="O336" s="73">
        <f>+ROUND(M336*N336,2)</f>
        <v>0</v>
      </c>
    </row>
    <row r="337" spans="1:15" s="8" customFormat="1" x14ac:dyDescent="0.3">
      <c r="A337" s="52">
        <v>11187</v>
      </c>
      <c r="B337" s="53"/>
      <c r="C337" s="72"/>
      <c r="D337" s="74" t="s">
        <v>1151</v>
      </c>
      <c r="E337" s="56"/>
      <c r="F337" s="57">
        <v>2</v>
      </c>
      <c r="G337" s="57">
        <v>8.2620000000000005</v>
      </c>
      <c r="H337" s="57"/>
      <c r="I337" s="57">
        <v>0.2</v>
      </c>
      <c r="J337" s="57"/>
      <c r="K337" s="57">
        <f>PRODUCT(F337:I337)</f>
        <v>3.3048000000000002</v>
      </c>
      <c r="L337" s="57"/>
      <c r="M337" s="58"/>
      <c r="N337" s="59"/>
      <c r="O337" s="73"/>
    </row>
    <row r="338" spans="1:15" s="8" customFormat="1" x14ac:dyDescent="0.3">
      <c r="A338" s="52">
        <v>11188</v>
      </c>
      <c r="B338" s="53"/>
      <c r="C338" s="72"/>
      <c r="D338" s="74" t="s">
        <v>1152</v>
      </c>
      <c r="E338" s="56"/>
      <c r="F338" s="57"/>
      <c r="G338" s="57"/>
      <c r="H338" s="57"/>
      <c r="I338" s="57"/>
      <c r="J338" s="57"/>
      <c r="K338" s="57">
        <f>SUM(J339:J340)</f>
        <v>118.2131</v>
      </c>
      <c r="L338" s="57"/>
      <c r="M338" s="58"/>
      <c r="N338" s="59"/>
      <c r="O338" s="73"/>
    </row>
    <row r="339" spans="1:15" s="8" customFormat="1" x14ac:dyDescent="0.3">
      <c r="A339" s="52">
        <v>11189</v>
      </c>
      <c r="B339" s="53"/>
      <c r="C339" s="72"/>
      <c r="D339" s="74"/>
      <c r="E339" s="56"/>
      <c r="F339" s="57">
        <v>1</v>
      </c>
      <c r="G339" s="57">
        <v>26.013999999999999</v>
      </c>
      <c r="H339" s="57"/>
      <c r="I339" s="57">
        <v>2.2999999999999998</v>
      </c>
      <c r="J339" s="57">
        <f>PRODUCT(F339:I339)</f>
        <v>59.832199999999993</v>
      </c>
      <c r="K339" s="57"/>
      <c r="L339" s="57"/>
      <c r="M339" s="58"/>
      <c r="N339" s="59"/>
      <c r="O339" s="73"/>
    </row>
    <row r="340" spans="1:15" s="8" customFormat="1" x14ac:dyDescent="0.3">
      <c r="A340" s="52">
        <v>11190</v>
      </c>
      <c r="B340" s="53"/>
      <c r="C340" s="72"/>
      <c r="D340" s="74"/>
      <c r="E340" s="56"/>
      <c r="F340" s="57">
        <v>1</v>
      </c>
      <c r="G340" s="57">
        <v>25.382999999999999</v>
      </c>
      <c r="H340" s="57"/>
      <c r="I340" s="57">
        <v>2.2999999999999998</v>
      </c>
      <c r="J340" s="57">
        <f>PRODUCT(F340:I340)</f>
        <v>58.380899999999997</v>
      </c>
      <c r="K340" s="57"/>
      <c r="L340" s="57"/>
      <c r="M340" s="58"/>
      <c r="N340" s="59"/>
      <c r="O340" s="73"/>
    </row>
    <row r="341" spans="1:15" s="8" customFormat="1" x14ac:dyDescent="0.3">
      <c r="A341" s="52">
        <v>11191</v>
      </c>
      <c r="B341" s="53"/>
      <c r="C341" s="54"/>
      <c r="D341" s="76" t="s">
        <v>1455</v>
      </c>
      <c r="E341" s="56"/>
      <c r="F341" s="57">
        <v>1</v>
      </c>
      <c r="G341" s="57">
        <f>12.338+6.279+2</f>
        <v>20.616999999999997</v>
      </c>
      <c r="H341" s="57"/>
      <c r="I341" s="57">
        <v>2.1</v>
      </c>
      <c r="J341" s="57"/>
      <c r="K341" s="57">
        <f t="shared" ref="K341:K343" si="37">PRODUCT(F341:I341)</f>
        <v>43.295699999999997</v>
      </c>
      <c r="L341" s="57"/>
      <c r="M341" s="58"/>
      <c r="N341" s="59"/>
      <c r="O341" s="73"/>
    </row>
    <row r="342" spans="1:15" s="8" customFormat="1" x14ac:dyDescent="0.3">
      <c r="A342" s="52">
        <v>11192</v>
      </c>
      <c r="B342" s="53"/>
      <c r="C342" s="72"/>
      <c r="D342" s="76" t="s">
        <v>1485</v>
      </c>
      <c r="E342" s="56"/>
      <c r="F342" s="57">
        <v>1</v>
      </c>
      <c r="G342" s="57">
        <v>17.247</v>
      </c>
      <c r="H342" s="57"/>
      <c r="I342" s="57">
        <v>2.1</v>
      </c>
      <c r="J342" s="57"/>
      <c r="K342" s="57">
        <f t="shared" si="37"/>
        <v>36.218699999999998</v>
      </c>
      <c r="L342" s="57"/>
      <c r="M342" s="58"/>
      <c r="N342" s="59"/>
      <c r="O342" s="73"/>
    </row>
    <row r="343" spans="1:15" s="8" customFormat="1" x14ac:dyDescent="0.3">
      <c r="A343" s="52">
        <v>11193</v>
      </c>
      <c r="B343" s="53"/>
      <c r="C343" s="72"/>
      <c r="D343" s="76" t="s">
        <v>1480</v>
      </c>
      <c r="E343" s="56"/>
      <c r="F343" s="57">
        <v>2</v>
      </c>
      <c r="G343" s="57">
        <v>1.44</v>
      </c>
      <c r="H343" s="57"/>
      <c r="I343" s="57">
        <v>2.2999999999999998</v>
      </c>
      <c r="J343" s="57"/>
      <c r="K343" s="57">
        <f t="shared" si="37"/>
        <v>6.6239999999999997</v>
      </c>
      <c r="L343" s="57"/>
      <c r="M343" s="58"/>
      <c r="N343" s="59"/>
      <c r="O343" s="73"/>
    </row>
    <row r="344" spans="1:15" s="136" customFormat="1" ht="115.2" x14ac:dyDescent="0.3">
      <c r="A344" s="127">
        <v>11194</v>
      </c>
      <c r="B344" s="128"/>
      <c r="C344" s="129"/>
      <c r="D344" s="130" t="s">
        <v>690</v>
      </c>
      <c r="E344" s="131" t="s">
        <v>84</v>
      </c>
      <c r="F344" s="132"/>
      <c r="G344" s="132"/>
      <c r="H344" s="132"/>
      <c r="I344" s="132"/>
      <c r="J344" s="132"/>
      <c r="K344" s="132"/>
      <c r="L344" s="132">
        <f>K345</f>
        <v>0</v>
      </c>
      <c r="M344" s="133">
        <v>22.152999999999999</v>
      </c>
      <c r="N344" s="134"/>
      <c r="O344" s="135">
        <f>+ROUND(M344*N344,2)</f>
        <v>0</v>
      </c>
    </row>
    <row r="345" spans="1:15" s="8" customFormat="1" x14ac:dyDescent="0.3">
      <c r="A345" s="52">
        <v>11230</v>
      </c>
      <c r="B345" s="53"/>
      <c r="C345" s="72"/>
      <c r="D345" s="55" t="s">
        <v>408</v>
      </c>
      <c r="E345" s="56"/>
      <c r="F345" s="57"/>
      <c r="G345" s="57"/>
      <c r="H345" s="57"/>
      <c r="I345" s="57"/>
      <c r="J345" s="57"/>
      <c r="K345" s="57"/>
      <c r="L345" s="57"/>
      <c r="M345" s="58"/>
      <c r="N345" s="59"/>
      <c r="O345" s="73"/>
    </row>
    <row r="346" spans="1:15" s="136" customFormat="1" ht="187.2" x14ac:dyDescent="0.3">
      <c r="A346" s="127">
        <v>11231</v>
      </c>
      <c r="B346" s="128"/>
      <c r="C346" s="129"/>
      <c r="D346" s="130" t="s">
        <v>1210</v>
      </c>
      <c r="E346" s="152" t="s">
        <v>84</v>
      </c>
      <c r="F346" s="153"/>
      <c r="G346" s="132"/>
      <c r="H346" s="132"/>
      <c r="I346" s="132"/>
      <c r="J346" s="132"/>
      <c r="K346" s="132"/>
      <c r="L346" s="132">
        <f>K347</f>
        <v>30.734000000000002</v>
      </c>
      <c r="M346" s="133">
        <v>30.734000000000002</v>
      </c>
      <c r="N346" s="134"/>
      <c r="O346" s="135">
        <f>+ROUND(M346*N346,2)</f>
        <v>0</v>
      </c>
    </row>
    <row r="347" spans="1:15" s="136" customFormat="1" x14ac:dyDescent="0.3">
      <c r="A347" s="127">
        <v>11232</v>
      </c>
      <c r="B347" s="128"/>
      <c r="C347" s="129"/>
      <c r="D347" s="139" t="s">
        <v>1483</v>
      </c>
      <c r="E347" s="152"/>
      <c r="F347" s="153">
        <v>1</v>
      </c>
      <c r="G347" s="132">
        <v>30.734000000000002</v>
      </c>
      <c r="H347" s="132"/>
      <c r="I347" s="132"/>
      <c r="J347" s="132"/>
      <c r="K347" s="132">
        <f>PRODUCT(F347:I347)</f>
        <v>30.734000000000002</v>
      </c>
      <c r="L347" s="132"/>
      <c r="M347" s="133"/>
      <c r="N347" s="134"/>
      <c r="O347" s="135"/>
    </row>
    <row r="348" spans="1:15" s="8" customFormat="1" ht="86.4" x14ac:dyDescent="0.3">
      <c r="A348" s="52">
        <v>11233</v>
      </c>
      <c r="B348" s="53"/>
      <c r="C348" s="72"/>
      <c r="D348" s="75" t="s">
        <v>1212</v>
      </c>
      <c r="E348" s="63" t="s">
        <v>36</v>
      </c>
      <c r="F348" s="57"/>
      <c r="G348" s="57"/>
      <c r="H348" s="57"/>
      <c r="I348" s="57"/>
      <c r="J348" s="57"/>
      <c r="K348" s="57"/>
      <c r="L348" s="57">
        <f>K349</f>
        <v>20.39</v>
      </c>
      <c r="M348" s="58">
        <v>20.39</v>
      </c>
      <c r="N348" s="59"/>
      <c r="O348" s="73">
        <f t="shared" ref="O348" si="38">+ROUND(M348*N348,2)</f>
        <v>0</v>
      </c>
    </row>
    <row r="349" spans="1:15" s="8" customFormat="1" x14ac:dyDescent="0.3">
      <c r="A349" s="52">
        <v>11234</v>
      </c>
      <c r="B349" s="53"/>
      <c r="C349" s="72"/>
      <c r="D349" s="76" t="s">
        <v>1483</v>
      </c>
      <c r="E349" s="63"/>
      <c r="F349" s="57">
        <v>1</v>
      </c>
      <c r="G349" s="57">
        <v>10.195</v>
      </c>
      <c r="H349" s="57"/>
      <c r="I349" s="57">
        <v>2</v>
      </c>
      <c r="J349" s="57"/>
      <c r="K349" s="57">
        <f>PRODUCT(F349:I349)</f>
        <v>20.39</v>
      </c>
      <c r="L349" s="57"/>
      <c r="M349" s="58"/>
      <c r="N349" s="59"/>
      <c r="O349" s="73"/>
    </row>
    <row r="350" spans="1:15" s="8" customFormat="1" x14ac:dyDescent="0.3">
      <c r="A350" s="52">
        <v>11235</v>
      </c>
      <c r="B350" s="53"/>
      <c r="C350" s="54" t="s">
        <v>1511</v>
      </c>
      <c r="D350" s="99" t="s">
        <v>1512</v>
      </c>
      <c r="E350" s="56"/>
      <c r="F350" s="57"/>
      <c r="G350" s="57"/>
      <c r="H350" s="57"/>
      <c r="I350" s="57"/>
      <c r="J350" s="57"/>
      <c r="K350" s="57"/>
      <c r="L350" s="57"/>
      <c r="M350" s="58"/>
      <c r="N350" s="59"/>
      <c r="O350" s="73"/>
    </row>
    <row r="351" spans="1:15" s="8" customFormat="1" x14ac:dyDescent="0.3">
      <c r="A351" s="52">
        <v>11242</v>
      </c>
      <c r="B351" s="53"/>
      <c r="C351" s="54" t="s">
        <v>1515</v>
      </c>
      <c r="D351" s="55" t="s">
        <v>55</v>
      </c>
      <c r="E351" s="56"/>
      <c r="F351" s="57"/>
      <c r="G351" s="57"/>
      <c r="H351" s="57"/>
      <c r="I351" s="57"/>
      <c r="J351" s="57"/>
      <c r="K351" s="57"/>
      <c r="L351" s="57"/>
      <c r="M351" s="58"/>
      <c r="N351" s="59"/>
      <c r="O351" s="73"/>
    </row>
    <row r="352" spans="1:15" s="8" customFormat="1" x14ac:dyDescent="0.3">
      <c r="A352" s="52">
        <v>11243</v>
      </c>
      <c r="B352" s="53"/>
      <c r="C352" s="54" t="s">
        <v>1516</v>
      </c>
      <c r="D352" s="55" t="s">
        <v>57</v>
      </c>
      <c r="E352" s="56"/>
      <c r="F352" s="57"/>
      <c r="G352" s="57"/>
      <c r="H352" s="57"/>
      <c r="I352" s="57"/>
      <c r="J352" s="57"/>
      <c r="K352" s="57"/>
      <c r="L352" s="57"/>
      <c r="M352" s="58"/>
      <c r="N352" s="59"/>
      <c r="O352" s="73"/>
    </row>
    <row r="353" spans="1:17" s="8" customFormat="1" ht="230.4" x14ac:dyDescent="0.3">
      <c r="A353" s="52">
        <v>11244</v>
      </c>
      <c r="B353" s="53"/>
      <c r="C353" s="72"/>
      <c r="D353" s="75" t="s">
        <v>1142</v>
      </c>
      <c r="E353" s="56" t="s">
        <v>36</v>
      </c>
      <c r="F353" s="57"/>
      <c r="G353" s="57"/>
      <c r="H353" s="57"/>
      <c r="I353" s="57"/>
      <c r="J353" s="57"/>
      <c r="K353" s="57"/>
      <c r="L353" s="57">
        <f>SUM(J354:J356)</f>
        <v>105.12685</v>
      </c>
      <c r="M353" s="58">
        <v>105.127</v>
      </c>
      <c r="N353" s="59"/>
      <c r="O353" s="73">
        <f>+ROUND(M353*N353,2)</f>
        <v>0</v>
      </c>
    </row>
    <row r="354" spans="1:17" s="8" customFormat="1" x14ac:dyDescent="0.3">
      <c r="A354" s="52">
        <v>11245</v>
      </c>
      <c r="B354" s="53"/>
      <c r="C354" s="72"/>
      <c r="D354" s="76" t="s">
        <v>1234</v>
      </c>
      <c r="E354" s="56"/>
      <c r="F354" s="57">
        <v>2</v>
      </c>
      <c r="G354" s="57">
        <v>2.2469999999999999</v>
      </c>
      <c r="H354" s="57"/>
      <c r="I354" s="57">
        <v>5.5350000000000001</v>
      </c>
      <c r="J354" s="57">
        <f t="shared" ref="J354:J357" si="39">PRODUCT(F354:I354)</f>
        <v>24.874289999999998</v>
      </c>
      <c r="K354" s="57"/>
      <c r="L354" s="57"/>
      <c r="M354" s="58"/>
      <c r="N354" s="59"/>
      <c r="O354" s="73"/>
    </row>
    <row r="355" spans="1:17" s="8" customFormat="1" x14ac:dyDescent="0.3">
      <c r="A355" s="52">
        <v>11246</v>
      </c>
      <c r="B355" s="53"/>
      <c r="C355" s="72"/>
      <c r="D355" s="76" t="s">
        <v>1234</v>
      </c>
      <c r="E355" s="56"/>
      <c r="F355" s="57">
        <v>1</v>
      </c>
      <c r="G355" s="57">
        <v>17.47</v>
      </c>
      <c r="H355" s="57"/>
      <c r="I355" s="57">
        <v>1</v>
      </c>
      <c r="J355" s="57">
        <f t="shared" si="39"/>
        <v>17.47</v>
      </c>
      <c r="K355" s="57"/>
      <c r="L355" s="57"/>
      <c r="M355" s="58"/>
      <c r="N355" s="59"/>
      <c r="O355" s="73"/>
    </row>
    <row r="356" spans="1:17" s="8" customFormat="1" x14ac:dyDescent="0.3">
      <c r="A356" s="52">
        <v>11247</v>
      </c>
      <c r="B356" s="53"/>
      <c r="C356" s="72"/>
      <c r="D356" s="76" t="s">
        <v>1235</v>
      </c>
      <c r="E356" s="56"/>
      <c r="F356" s="57">
        <v>1</v>
      </c>
      <c r="G356" s="57">
        <v>29.065999999999999</v>
      </c>
      <c r="H356" s="57"/>
      <c r="I356" s="57">
        <v>2.16</v>
      </c>
      <c r="J356" s="57">
        <f t="shared" si="39"/>
        <v>62.782560000000004</v>
      </c>
      <c r="K356" s="57"/>
      <c r="L356" s="57"/>
      <c r="M356" s="58"/>
      <c r="N356" s="59"/>
      <c r="O356" s="73"/>
    </row>
    <row r="357" spans="1:17" s="8" customFormat="1" ht="129.6" x14ac:dyDescent="0.3">
      <c r="A357" s="52">
        <v>11250</v>
      </c>
      <c r="B357" s="53"/>
      <c r="C357" s="72"/>
      <c r="D357" s="75" t="s">
        <v>331</v>
      </c>
      <c r="E357" s="56" t="s">
        <v>36</v>
      </c>
      <c r="F357" s="57">
        <v>1</v>
      </c>
      <c r="G357" s="57">
        <f>17.786+34.791</f>
        <v>52.576999999999998</v>
      </c>
      <c r="H357" s="57"/>
      <c r="I357" s="57">
        <v>2.2999999999999998</v>
      </c>
      <c r="J357" s="57">
        <f t="shared" si="39"/>
        <v>120.92709999999998</v>
      </c>
      <c r="K357" s="57"/>
      <c r="L357" s="57">
        <f>+J357</f>
        <v>120.92709999999998</v>
      </c>
      <c r="M357" s="58">
        <v>120.92700000000001</v>
      </c>
      <c r="N357" s="59"/>
      <c r="O357" s="73">
        <f>+ROUND(M357*N357,2)</f>
        <v>0</v>
      </c>
    </row>
    <row r="358" spans="1:17" s="8" customFormat="1" x14ac:dyDescent="0.3">
      <c r="A358" s="52">
        <v>11258</v>
      </c>
      <c r="B358" s="53"/>
      <c r="C358" s="72"/>
      <c r="D358" s="55" t="s">
        <v>74</v>
      </c>
      <c r="E358" s="56"/>
      <c r="F358" s="57"/>
      <c r="G358" s="57"/>
      <c r="H358" s="57"/>
      <c r="I358" s="57"/>
      <c r="J358" s="57"/>
      <c r="K358" s="57"/>
      <c r="L358" s="57"/>
      <c r="M358" s="58"/>
      <c r="N358" s="59"/>
      <c r="O358" s="73"/>
    </row>
    <row r="359" spans="1:17" s="8" customFormat="1" ht="115.2" x14ac:dyDescent="0.3">
      <c r="A359" s="52">
        <v>11261</v>
      </c>
      <c r="B359" s="53"/>
      <c r="C359" s="72"/>
      <c r="D359" s="75" t="s">
        <v>83</v>
      </c>
      <c r="E359" s="63" t="s">
        <v>84</v>
      </c>
      <c r="F359" s="57"/>
      <c r="G359" s="57"/>
      <c r="H359" s="57"/>
      <c r="I359" s="57"/>
      <c r="J359" s="57"/>
      <c r="K359" s="57"/>
      <c r="L359" s="57">
        <f>SUM(K360:K360)</f>
        <v>52.576999999999998</v>
      </c>
      <c r="M359" s="58">
        <v>52.576999999999998</v>
      </c>
      <c r="N359" s="59"/>
      <c r="O359" s="73">
        <f>+ROUND(M359*N359,2)</f>
        <v>0</v>
      </c>
    </row>
    <row r="360" spans="1:17" s="8" customFormat="1" x14ac:dyDescent="0.3">
      <c r="A360" s="52">
        <v>11262</v>
      </c>
      <c r="B360" s="53"/>
      <c r="C360" s="72"/>
      <c r="D360" s="74" t="s">
        <v>1251</v>
      </c>
      <c r="E360" s="56"/>
      <c r="F360" s="57">
        <v>1</v>
      </c>
      <c r="G360" s="57">
        <f>17.786+34.791</f>
        <v>52.576999999999998</v>
      </c>
      <c r="H360" s="57"/>
      <c r="I360" s="57"/>
      <c r="J360" s="57">
        <f t="shared" ref="J360" si="40">PRODUCT(F360:I360)</f>
        <v>52.576999999999998</v>
      </c>
      <c r="K360" s="57">
        <f>PRODUCT(F360:I360)</f>
        <v>52.576999999999998</v>
      </c>
      <c r="L360" s="57"/>
      <c r="M360" s="58"/>
      <c r="N360" s="59"/>
      <c r="O360" s="73"/>
    </row>
    <row r="361" spans="1:17" s="136" customFormat="1" ht="115.2" x14ac:dyDescent="0.3">
      <c r="A361" s="127">
        <v>11263</v>
      </c>
      <c r="B361" s="128"/>
      <c r="C361" s="129"/>
      <c r="D361" s="130" t="s">
        <v>690</v>
      </c>
      <c r="E361" s="131" t="s">
        <v>84</v>
      </c>
      <c r="F361" s="132"/>
      <c r="G361" s="132"/>
      <c r="H361" s="132"/>
      <c r="I361" s="132"/>
      <c r="J361" s="132"/>
      <c r="K361" s="132"/>
      <c r="L361" s="132">
        <f>K362</f>
        <v>28.9</v>
      </c>
      <c r="M361" s="133">
        <v>28.9</v>
      </c>
      <c r="N361" s="134"/>
      <c r="O361" s="135">
        <f>+ROUND(M361*N361,2)</f>
        <v>0</v>
      </c>
    </row>
    <row r="362" spans="1:17" s="136" customFormat="1" x14ac:dyDescent="0.3">
      <c r="A362" s="127">
        <v>11264</v>
      </c>
      <c r="B362" s="128"/>
      <c r="C362" s="129"/>
      <c r="D362" s="139" t="s">
        <v>1252</v>
      </c>
      <c r="E362" s="131"/>
      <c r="F362" s="132">
        <v>1</v>
      </c>
      <c r="G362" s="132">
        <v>28.9</v>
      </c>
      <c r="H362" s="132"/>
      <c r="I362" s="132"/>
      <c r="J362" s="132"/>
      <c r="K362" s="132">
        <f>PRODUCT(F362:I362)</f>
        <v>28.9</v>
      </c>
      <c r="L362" s="132"/>
      <c r="M362" s="133"/>
      <c r="N362" s="134"/>
      <c r="O362" s="135"/>
    </row>
    <row r="363" spans="1:17" s="8" customFormat="1" x14ac:dyDescent="0.3">
      <c r="A363" s="52">
        <v>11291</v>
      </c>
      <c r="B363" s="53" t="s">
        <v>21</v>
      </c>
      <c r="C363" s="61" t="s">
        <v>1532</v>
      </c>
      <c r="D363" s="62" t="s">
        <v>1533</v>
      </c>
      <c r="E363" s="63"/>
      <c r="F363" s="86"/>
      <c r="G363" s="64"/>
      <c r="H363" s="64"/>
      <c r="I363" s="64"/>
      <c r="J363" s="64"/>
      <c r="K363" s="65">
        <f>SUM(O363:O473)</f>
        <v>0</v>
      </c>
      <c r="L363" s="64"/>
      <c r="M363" s="66"/>
      <c r="N363" s="67"/>
      <c r="O363" s="67"/>
      <c r="Q363" s="111"/>
    </row>
    <row r="364" spans="1:17" s="8" customFormat="1" x14ac:dyDescent="0.3">
      <c r="A364" s="52">
        <v>11292</v>
      </c>
      <c r="B364" s="53" t="s">
        <v>21</v>
      </c>
      <c r="C364" s="54" t="s">
        <v>1534</v>
      </c>
      <c r="D364" s="55" t="s">
        <v>1535</v>
      </c>
      <c r="E364" s="96"/>
      <c r="F364" s="98"/>
      <c r="G364" s="57"/>
      <c r="H364" s="57"/>
      <c r="I364" s="57"/>
      <c r="J364" s="57"/>
      <c r="K364" s="57"/>
      <c r="L364" s="57"/>
      <c r="M364" s="58"/>
      <c r="N364" s="59"/>
      <c r="O364" s="59"/>
    </row>
    <row r="365" spans="1:17" s="8" customFormat="1" x14ac:dyDescent="0.3">
      <c r="A365" s="52">
        <v>11293</v>
      </c>
      <c r="B365" s="53" t="s">
        <v>21</v>
      </c>
      <c r="C365" s="54" t="s">
        <v>1536</v>
      </c>
      <c r="D365" s="55" t="s">
        <v>1070</v>
      </c>
      <c r="E365" s="96"/>
      <c r="F365" s="98"/>
      <c r="G365" s="57"/>
      <c r="H365" s="57"/>
      <c r="I365" s="57"/>
      <c r="J365" s="57"/>
      <c r="K365" s="57"/>
      <c r="L365" s="57"/>
      <c r="M365" s="58"/>
      <c r="N365" s="59"/>
      <c r="O365" s="59"/>
    </row>
    <row r="366" spans="1:17" s="8" customFormat="1" x14ac:dyDescent="0.3">
      <c r="A366" s="52">
        <v>11303</v>
      </c>
      <c r="B366" s="53"/>
      <c r="C366" s="54" t="s">
        <v>1539</v>
      </c>
      <c r="D366" s="55" t="s">
        <v>55</v>
      </c>
      <c r="E366" s="63"/>
      <c r="F366" s="57"/>
      <c r="G366" s="57"/>
      <c r="H366" s="57"/>
      <c r="I366" s="57"/>
      <c r="J366" s="57"/>
      <c r="K366" s="57"/>
      <c r="L366" s="57"/>
      <c r="M366" s="58"/>
      <c r="N366" s="59"/>
      <c r="O366" s="73"/>
    </row>
    <row r="367" spans="1:17" s="8" customFormat="1" x14ac:dyDescent="0.3">
      <c r="A367" s="52">
        <v>11319</v>
      </c>
      <c r="B367" s="53"/>
      <c r="C367" s="72"/>
      <c r="D367" s="55" t="s">
        <v>408</v>
      </c>
      <c r="E367" s="63"/>
      <c r="F367" s="57"/>
      <c r="G367" s="57"/>
      <c r="H367" s="57"/>
      <c r="I367" s="57"/>
      <c r="J367" s="57"/>
      <c r="K367" s="57"/>
      <c r="L367" s="57"/>
      <c r="M367" s="66"/>
      <c r="N367" s="67"/>
      <c r="O367" s="67"/>
    </row>
    <row r="368" spans="1:17" s="136" customFormat="1" ht="72" x14ac:dyDescent="0.3">
      <c r="A368" s="127">
        <v>11320</v>
      </c>
      <c r="B368" s="128"/>
      <c r="C368" s="129"/>
      <c r="D368" s="130" t="s">
        <v>1096</v>
      </c>
      <c r="E368" s="152" t="s">
        <v>84</v>
      </c>
      <c r="F368" s="153">
        <v>1</v>
      </c>
      <c r="G368" s="132">
        <v>10.4</v>
      </c>
      <c r="H368" s="132"/>
      <c r="I368" s="132"/>
      <c r="J368" s="132"/>
      <c r="K368" s="132">
        <f>PRODUCT(F368:I368)</f>
        <v>10.4</v>
      </c>
      <c r="L368" s="132">
        <f>K368</f>
        <v>10.4</v>
      </c>
      <c r="M368" s="133">
        <v>10.4</v>
      </c>
      <c r="N368" s="134"/>
      <c r="O368" s="135">
        <f>+ROUND(M368*N368,2)</f>
        <v>0</v>
      </c>
    </row>
    <row r="369" spans="1:15" s="8" customFormat="1" x14ac:dyDescent="0.3">
      <c r="A369" s="52">
        <v>11473</v>
      </c>
      <c r="B369" s="53"/>
      <c r="C369" s="54"/>
      <c r="D369" s="55" t="s">
        <v>408</v>
      </c>
      <c r="E369" s="56"/>
      <c r="F369" s="57"/>
      <c r="G369" s="57"/>
      <c r="H369" s="57"/>
      <c r="I369" s="57"/>
      <c r="J369" s="57"/>
      <c r="K369" s="57"/>
      <c r="L369" s="57"/>
      <c r="M369" s="58"/>
      <c r="N369" s="59"/>
      <c r="O369" s="73"/>
    </row>
    <row r="370" spans="1:15" s="136" customFormat="1" ht="187.2" x14ac:dyDescent="0.3">
      <c r="A370" s="127">
        <v>11474</v>
      </c>
      <c r="B370" s="128"/>
      <c r="C370" s="142"/>
      <c r="D370" s="130" t="s">
        <v>1210</v>
      </c>
      <c r="E370" s="152" t="s">
        <v>84</v>
      </c>
      <c r="F370" s="153"/>
      <c r="G370" s="132"/>
      <c r="H370" s="132"/>
      <c r="I370" s="132"/>
      <c r="J370" s="132"/>
      <c r="K370" s="132"/>
      <c r="L370" s="132">
        <f>K371</f>
        <v>30.734000000000002</v>
      </c>
      <c r="M370" s="133">
        <v>30.734000000000002</v>
      </c>
      <c r="N370" s="134"/>
      <c r="O370" s="135">
        <f>+ROUND(M370*N370,2)</f>
        <v>0</v>
      </c>
    </row>
    <row r="371" spans="1:15" s="136" customFormat="1" x14ac:dyDescent="0.3">
      <c r="A371" s="127">
        <v>11475</v>
      </c>
      <c r="B371" s="128"/>
      <c r="C371" s="142"/>
      <c r="D371" s="139" t="s">
        <v>1568</v>
      </c>
      <c r="E371" s="152"/>
      <c r="F371" s="153">
        <v>1</v>
      </c>
      <c r="G371" s="132">
        <v>30.734000000000002</v>
      </c>
      <c r="H371" s="132"/>
      <c r="I371" s="132"/>
      <c r="J371" s="132"/>
      <c r="K371" s="132">
        <f>PRODUCT(F371:I371)</f>
        <v>30.734000000000002</v>
      </c>
      <c r="L371" s="132"/>
      <c r="M371" s="133"/>
      <c r="N371" s="134"/>
      <c r="O371" s="135"/>
    </row>
    <row r="372" spans="1:15" s="8" customFormat="1" ht="86.4" x14ac:dyDescent="0.3">
      <c r="A372" s="52">
        <v>11476</v>
      </c>
      <c r="B372" s="53"/>
      <c r="C372" s="54"/>
      <c r="D372" s="75" t="s">
        <v>1212</v>
      </c>
      <c r="E372" s="63" t="s">
        <v>36</v>
      </c>
      <c r="F372" s="57"/>
      <c r="G372" s="57"/>
      <c r="H372" s="57"/>
      <c r="I372" s="57"/>
      <c r="J372" s="57"/>
      <c r="K372" s="57"/>
      <c r="L372" s="57">
        <f>K373</f>
        <v>20.39</v>
      </c>
      <c r="M372" s="58">
        <v>20.39</v>
      </c>
      <c r="N372" s="59"/>
      <c r="O372" s="73">
        <f t="shared" ref="O372" si="41">+ROUND(M372*N372,2)</f>
        <v>0</v>
      </c>
    </row>
    <row r="373" spans="1:15" s="8" customFormat="1" x14ac:dyDescent="0.3">
      <c r="A373" s="52">
        <v>11477</v>
      </c>
      <c r="B373" s="53"/>
      <c r="C373" s="54"/>
      <c r="D373" s="76" t="s">
        <v>1568</v>
      </c>
      <c r="E373" s="63"/>
      <c r="F373" s="57">
        <v>1</v>
      </c>
      <c r="G373" s="57">
        <v>10.195</v>
      </c>
      <c r="H373" s="57"/>
      <c r="I373" s="57">
        <v>2</v>
      </c>
      <c r="J373" s="57"/>
      <c r="K373" s="57">
        <f>PRODUCT(F373:I373)</f>
        <v>20.39</v>
      </c>
      <c r="L373" s="57"/>
      <c r="M373" s="58"/>
      <c r="N373" s="59"/>
      <c r="O373" s="73"/>
    </row>
    <row r="374" spans="1:15" s="8" customFormat="1" x14ac:dyDescent="0.3">
      <c r="A374" s="52">
        <v>11478</v>
      </c>
      <c r="B374" s="53" t="s">
        <v>21</v>
      </c>
      <c r="C374" s="54" t="s">
        <v>1596</v>
      </c>
      <c r="D374" s="99" t="s">
        <v>1597</v>
      </c>
      <c r="E374" s="56"/>
      <c r="F374" s="57"/>
      <c r="G374" s="57"/>
      <c r="H374" s="57"/>
      <c r="I374" s="57"/>
      <c r="J374" s="57"/>
      <c r="K374" s="57"/>
      <c r="L374" s="57"/>
      <c r="M374" s="58"/>
      <c r="N374" s="59"/>
      <c r="O374" s="59"/>
    </row>
    <row r="375" spans="1:15" s="8" customFormat="1" x14ac:dyDescent="0.3">
      <c r="A375" s="52">
        <v>11490</v>
      </c>
      <c r="B375" s="53" t="s">
        <v>21</v>
      </c>
      <c r="C375" s="54" t="s">
        <v>1601</v>
      </c>
      <c r="D375" s="55" t="s">
        <v>55</v>
      </c>
      <c r="E375" s="56"/>
      <c r="F375" s="57"/>
      <c r="G375" s="57"/>
      <c r="H375" s="57"/>
      <c r="I375" s="57"/>
      <c r="J375" s="57"/>
      <c r="K375" s="57"/>
      <c r="L375" s="57"/>
      <c r="M375" s="58"/>
      <c r="N375" s="59"/>
      <c r="O375" s="59"/>
    </row>
    <row r="376" spans="1:15" s="8" customFormat="1" x14ac:dyDescent="0.3">
      <c r="A376" s="52">
        <v>11491</v>
      </c>
      <c r="B376" s="53" t="s">
        <v>21</v>
      </c>
      <c r="C376" s="54" t="s">
        <v>1602</v>
      </c>
      <c r="D376" s="55" t="s">
        <v>57</v>
      </c>
      <c r="E376" s="56"/>
      <c r="F376" s="57"/>
      <c r="G376" s="57"/>
      <c r="H376" s="57"/>
      <c r="I376" s="57"/>
      <c r="J376" s="57"/>
      <c r="K376" s="57"/>
      <c r="L376" s="57"/>
      <c r="M376" s="58"/>
      <c r="N376" s="59"/>
      <c r="O376" s="73"/>
    </row>
    <row r="377" spans="1:15" s="8" customFormat="1" ht="230.4" x14ac:dyDescent="0.3">
      <c r="A377" s="52">
        <v>11492</v>
      </c>
      <c r="B377" s="53"/>
      <c r="C377" s="54"/>
      <c r="D377" s="75" t="s">
        <v>1142</v>
      </c>
      <c r="E377" s="56" t="s">
        <v>36</v>
      </c>
      <c r="F377" s="57"/>
      <c r="G377" s="57"/>
      <c r="H377" s="57"/>
      <c r="I377" s="57"/>
      <c r="J377" s="57"/>
      <c r="K377" s="57"/>
      <c r="L377" s="57">
        <f>SUM(J378:J380)</f>
        <v>105.12685</v>
      </c>
      <c r="M377" s="58">
        <v>105.127</v>
      </c>
      <c r="N377" s="59"/>
      <c r="O377" s="73">
        <f>+ROUND(M377*N377,2)</f>
        <v>0</v>
      </c>
    </row>
    <row r="378" spans="1:15" s="8" customFormat="1" x14ac:dyDescent="0.3">
      <c r="A378" s="52">
        <v>11493</v>
      </c>
      <c r="B378" s="53"/>
      <c r="C378" s="54"/>
      <c r="D378" s="76" t="s">
        <v>1234</v>
      </c>
      <c r="E378" s="56"/>
      <c r="F378" s="57">
        <v>2</v>
      </c>
      <c r="G378" s="57">
        <v>2.2469999999999999</v>
      </c>
      <c r="H378" s="57"/>
      <c r="I378" s="57">
        <v>5.5350000000000001</v>
      </c>
      <c r="J378" s="57">
        <f t="shared" ref="J378:J381" si="42">PRODUCT(F378:I378)</f>
        <v>24.874289999999998</v>
      </c>
      <c r="K378" s="57"/>
      <c r="L378" s="57"/>
      <c r="M378" s="58"/>
      <c r="N378" s="59"/>
      <c r="O378" s="73"/>
    </row>
    <row r="379" spans="1:15" s="8" customFormat="1" x14ac:dyDescent="0.3">
      <c r="A379" s="52">
        <v>11494</v>
      </c>
      <c r="B379" s="53"/>
      <c r="C379" s="54"/>
      <c r="D379" s="76" t="s">
        <v>1234</v>
      </c>
      <c r="E379" s="56"/>
      <c r="F379" s="57">
        <v>1</v>
      </c>
      <c r="G379" s="57">
        <v>17.47</v>
      </c>
      <c r="H379" s="57"/>
      <c r="I379" s="57">
        <v>1</v>
      </c>
      <c r="J379" s="57">
        <f t="shared" si="42"/>
        <v>17.47</v>
      </c>
      <c r="K379" s="57"/>
      <c r="L379" s="57"/>
      <c r="M379" s="58"/>
      <c r="N379" s="59"/>
      <c r="O379" s="73"/>
    </row>
    <row r="380" spans="1:15" s="8" customFormat="1" x14ac:dyDescent="0.3">
      <c r="A380" s="52">
        <v>11495</v>
      </c>
      <c r="B380" s="53"/>
      <c r="C380" s="54"/>
      <c r="D380" s="76" t="s">
        <v>1235</v>
      </c>
      <c r="E380" s="56"/>
      <c r="F380" s="57">
        <v>1</v>
      </c>
      <c r="G380" s="57">
        <v>29.065999999999999</v>
      </c>
      <c r="H380" s="57"/>
      <c r="I380" s="57">
        <v>2.16</v>
      </c>
      <c r="J380" s="57">
        <f t="shared" si="42"/>
        <v>62.782560000000004</v>
      </c>
      <c r="K380" s="57"/>
      <c r="L380" s="57"/>
      <c r="M380" s="58"/>
      <c r="N380" s="59"/>
      <c r="O380" s="73"/>
    </row>
    <row r="381" spans="1:15" s="8" customFormat="1" ht="129.6" x14ac:dyDescent="0.3">
      <c r="A381" s="52">
        <v>11498</v>
      </c>
      <c r="B381" s="53"/>
      <c r="C381" s="54"/>
      <c r="D381" s="75" t="s">
        <v>331</v>
      </c>
      <c r="E381" s="56" t="s">
        <v>36</v>
      </c>
      <c r="F381" s="57">
        <v>1</v>
      </c>
      <c r="G381" s="57">
        <f>(2.3+2.1+1.6+3.171+2.45)+2.21+5.835+11.018</f>
        <v>30.684000000000001</v>
      </c>
      <c r="H381" s="57"/>
      <c r="I381" s="57">
        <v>2.2999999999999998</v>
      </c>
      <c r="J381" s="57">
        <f t="shared" si="42"/>
        <v>70.5732</v>
      </c>
      <c r="K381" s="57"/>
      <c r="L381" s="57">
        <f>+J381</f>
        <v>70.5732</v>
      </c>
      <c r="M381" s="58">
        <v>70.572999999999993</v>
      </c>
      <c r="N381" s="59"/>
      <c r="O381" s="73">
        <f>+ROUND(M381*N381,2)</f>
        <v>0</v>
      </c>
    </row>
    <row r="382" spans="1:15" s="8" customFormat="1" x14ac:dyDescent="0.3">
      <c r="A382" s="52">
        <v>11507</v>
      </c>
      <c r="B382" s="53"/>
      <c r="C382" s="54"/>
      <c r="D382" s="55" t="s">
        <v>74</v>
      </c>
      <c r="E382" s="56"/>
      <c r="F382" s="57"/>
      <c r="G382" s="57"/>
      <c r="H382" s="57"/>
      <c r="I382" s="57"/>
      <c r="J382" s="57"/>
      <c r="K382" s="57"/>
      <c r="L382" s="57"/>
      <c r="M382" s="58"/>
      <c r="N382" s="59"/>
      <c r="O382" s="73"/>
    </row>
    <row r="383" spans="1:15" s="136" customFormat="1" ht="115.2" x14ac:dyDescent="0.3">
      <c r="A383" s="127">
        <v>11514</v>
      </c>
      <c r="B383" s="128"/>
      <c r="C383" s="142"/>
      <c r="D383" s="130" t="s">
        <v>83</v>
      </c>
      <c r="E383" s="131" t="s">
        <v>84</v>
      </c>
      <c r="F383" s="132"/>
      <c r="G383" s="132"/>
      <c r="H383" s="132"/>
      <c r="I383" s="132"/>
      <c r="J383" s="132"/>
      <c r="K383" s="132"/>
      <c r="L383" s="132">
        <f>SUM(K384:K385)</f>
        <v>94.897999999999996</v>
      </c>
      <c r="M383" s="133">
        <v>94.897999999999996</v>
      </c>
      <c r="N383" s="134"/>
      <c r="O383" s="135">
        <f>+ROUND(M383*N383,2)</f>
        <v>0</v>
      </c>
    </row>
    <row r="384" spans="1:15" s="136" customFormat="1" x14ac:dyDescent="0.3">
      <c r="A384" s="127">
        <v>11515</v>
      </c>
      <c r="B384" s="128"/>
      <c r="C384" s="142"/>
      <c r="D384" s="137" t="s">
        <v>1251</v>
      </c>
      <c r="E384" s="138"/>
      <c r="F384" s="132">
        <v>1</v>
      </c>
      <c r="G384" s="132">
        <v>30.684000000000001</v>
      </c>
      <c r="H384" s="132"/>
      <c r="I384" s="132"/>
      <c r="J384" s="132"/>
      <c r="K384" s="132">
        <f>PRODUCT(F384:J384)</f>
        <v>30.684000000000001</v>
      </c>
      <c r="L384" s="132"/>
      <c r="M384" s="133"/>
      <c r="N384" s="134"/>
      <c r="O384" s="135"/>
    </row>
    <row r="385" spans="1:15" s="136" customFormat="1" x14ac:dyDescent="0.3">
      <c r="A385" s="127">
        <v>11516</v>
      </c>
      <c r="B385" s="128"/>
      <c r="C385" s="142"/>
      <c r="D385" s="137" t="s">
        <v>1604</v>
      </c>
      <c r="E385" s="138"/>
      <c r="F385" s="132">
        <v>1</v>
      </c>
      <c r="G385" s="132">
        <f>(46.264+17.95)</f>
        <v>64.213999999999999</v>
      </c>
      <c r="H385" s="132"/>
      <c r="I385" s="132"/>
      <c r="J385" s="132"/>
      <c r="K385" s="132">
        <f>PRODUCT(F385:J385)</f>
        <v>64.213999999999999</v>
      </c>
      <c r="L385" s="132"/>
      <c r="M385" s="133"/>
      <c r="N385" s="134"/>
      <c r="O385" s="135"/>
    </row>
    <row r="386" spans="1:15" s="136" customFormat="1" ht="115.2" x14ac:dyDescent="0.3">
      <c r="A386" s="127">
        <v>11517</v>
      </c>
      <c r="B386" s="128"/>
      <c r="C386" s="142"/>
      <c r="D386" s="130" t="s">
        <v>690</v>
      </c>
      <c r="E386" s="131" t="s">
        <v>84</v>
      </c>
      <c r="F386" s="132"/>
      <c r="G386" s="132"/>
      <c r="H386" s="132"/>
      <c r="I386" s="132"/>
      <c r="J386" s="132"/>
      <c r="K386" s="132"/>
      <c r="L386" s="132">
        <f>K387</f>
        <v>29.6</v>
      </c>
      <c r="M386" s="133">
        <v>28.9</v>
      </c>
      <c r="N386" s="134"/>
      <c r="O386" s="135">
        <f>+ROUND(M386*N386,2)</f>
        <v>0</v>
      </c>
    </row>
    <row r="387" spans="1:15" s="136" customFormat="1" x14ac:dyDescent="0.3">
      <c r="A387" s="127">
        <v>11518</v>
      </c>
      <c r="B387" s="128"/>
      <c r="C387" s="142"/>
      <c r="D387" s="139" t="s">
        <v>1252</v>
      </c>
      <c r="E387" s="131"/>
      <c r="F387" s="132">
        <v>1</v>
      </c>
      <c r="G387" s="132">
        <v>29.6</v>
      </c>
      <c r="H387" s="132"/>
      <c r="I387" s="132"/>
      <c r="J387" s="132"/>
      <c r="K387" s="132">
        <f>PRODUCT(F387:I387)</f>
        <v>29.6</v>
      </c>
      <c r="L387" s="132"/>
      <c r="M387" s="133"/>
      <c r="N387" s="134"/>
      <c r="O387" s="135"/>
    </row>
    <row r="388" spans="1:15" s="8" customFormat="1" x14ac:dyDescent="0.3">
      <c r="A388" s="52">
        <v>11545</v>
      </c>
      <c r="B388" s="53" t="s">
        <v>21</v>
      </c>
      <c r="C388" s="61" t="s">
        <v>1622</v>
      </c>
      <c r="D388" s="62" t="s">
        <v>1623</v>
      </c>
      <c r="E388" s="63"/>
      <c r="F388" s="86"/>
      <c r="G388" s="64"/>
      <c r="H388" s="64"/>
      <c r="I388" s="64"/>
      <c r="J388" s="64"/>
      <c r="K388" s="65">
        <f>SUM(O388:O553)</f>
        <v>0</v>
      </c>
      <c r="L388" s="64"/>
      <c r="M388" s="66"/>
      <c r="N388" s="67"/>
      <c r="O388" s="67"/>
    </row>
    <row r="389" spans="1:15" s="8" customFormat="1" x14ac:dyDescent="0.3">
      <c r="A389" s="52">
        <v>11546</v>
      </c>
      <c r="B389" s="53" t="s">
        <v>21</v>
      </c>
      <c r="C389" s="54" t="s">
        <v>1624</v>
      </c>
      <c r="D389" s="55" t="s">
        <v>1625</v>
      </c>
      <c r="E389" s="96"/>
      <c r="F389" s="98"/>
      <c r="G389" s="57"/>
      <c r="H389" s="57"/>
      <c r="I389" s="57"/>
      <c r="J389" s="57"/>
      <c r="K389" s="57"/>
      <c r="L389" s="57"/>
      <c r="M389" s="58"/>
      <c r="N389" s="59"/>
      <c r="O389" s="59"/>
    </row>
    <row r="390" spans="1:15" s="8" customFormat="1" x14ac:dyDescent="0.3">
      <c r="A390" s="52">
        <v>11547</v>
      </c>
      <c r="B390" s="53" t="s">
        <v>21</v>
      </c>
      <c r="C390" s="54" t="s">
        <v>1626</v>
      </c>
      <c r="D390" s="55" t="s">
        <v>1070</v>
      </c>
      <c r="E390" s="96"/>
      <c r="F390" s="98"/>
      <c r="G390" s="57"/>
      <c r="H390" s="57"/>
      <c r="I390" s="57"/>
      <c r="J390" s="57"/>
      <c r="K390" s="57"/>
      <c r="L390" s="57"/>
      <c r="M390" s="58"/>
      <c r="N390" s="59"/>
      <c r="O390" s="59"/>
    </row>
    <row r="391" spans="1:15" s="8" customFormat="1" x14ac:dyDescent="0.3">
      <c r="A391" s="52">
        <v>11557</v>
      </c>
      <c r="B391" s="53" t="s">
        <v>21</v>
      </c>
      <c r="C391" s="54" t="s">
        <v>1629</v>
      </c>
      <c r="D391" s="55" t="s">
        <v>55</v>
      </c>
      <c r="E391" s="63"/>
      <c r="F391" s="57"/>
      <c r="G391" s="57"/>
      <c r="H391" s="57"/>
      <c r="I391" s="57"/>
      <c r="J391" s="57"/>
      <c r="K391" s="57"/>
      <c r="L391" s="57"/>
      <c r="M391" s="66"/>
      <c r="N391" s="67"/>
      <c r="O391" s="67"/>
    </row>
    <row r="392" spans="1:15" s="8" customFormat="1" x14ac:dyDescent="0.3">
      <c r="A392" s="52">
        <v>11573</v>
      </c>
      <c r="B392" s="53"/>
      <c r="C392" s="54"/>
      <c r="D392" s="55" t="s">
        <v>408</v>
      </c>
      <c r="E392" s="63"/>
      <c r="F392" s="57"/>
      <c r="G392" s="57"/>
      <c r="H392" s="57"/>
      <c r="I392" s="57"/>
      <c r="J392" s="57"/>
      <c r="K392" s="57"/>
      <c r="L392" s="57"/>
      <c r="M392" s="66"/>
      <c r="N392" s="67"/>
      <c r="O392" s="67"/>
    </row>
    <row r="393" spans="1:15" s="136" customFormat="1" ht="72" x14ac:dyDescent="0.3">
      <c r="A393" s="127">
        <v>11574</v>
      </c>
      <c r="B393" s="128"/>
      <c r="C393" s="142"/>
      <c r="D393" s="130" t="s">
        <v>1096</v>
      </c>
      <c r="E393" s="152" t="s">
        <v>84</v>
      </c>
      <c r="F393" s="153">
        <v>1</v>
      </c>
      <c r="G393" s="132">
        <v>10.4</v>
      </c>
      <c r="H393" s="132"/>
      <c r="I393" s="132"/>
      <c r="J393" s="132"/>
      <c r="K393" s="132">
        <f>PRODUCT(F393:I393)</f>
        <v>10.4</v>
      </c>
      <c r="L393" s="132">
        <f>K393</f>
        <v>10.4</v>
      </c>
      <c r="M393" s="133">
        <v>10.4</v>
      </c>
      <c r="N393" s="134"/>
      <c r="O393" s="135">
        <f>+ROUND(M393*N393,2)</f>
        <v>0</v>
      </c>
    </row>
    <row r="394" spans="1:15" s="8" customFormat="1" x14ac:dyDescent="0.3">
      <c r="A394" s="52">
        <v>11575</v>
      </c>
      <c r="B394" s="53" t="s">
        <v>21</v>
      </c>
      <c r="C394" s="54" t="s">
        <v>1634</v>
      </c>
      <c r="D394" s="55" t="s">
        <v>974</v>
      </c>
      <c r="E394" s="96"/>
      <c r="F394" s="98"/>
      <c r="G394" s="57"/>
      <c r="H394" s="57"/>
      <c r="I394" s="57"/>
      <c r="J394" s="57"/>
      <c r="K394" s="57"/>
      <c r="L394" s="57"/>
      <c r="M394" s="58"/>
      <c r="N394" s="59"/>
      <c r="O394" s="59"/>
    </row>
    <row r="395" spans="1:15" s="8" customFormat="1" x14ac:dyDescent="0.3">
      <c r="A395" s="52">
        <v>11600</v>
      </c>
      <c r="B395" s="53" t="s">
        <v>21</v>
      </c>
      <c r="C395" s="54" t="s">
        <v>1641</v>
      </c>
      <c r="D395" s="55" t="s">
        <v>55</v>
      </c>
      <c r="E395" s="63"/>
      <c r="F395" s="57"/>
      <c r="G395" s="57"/>
      <c r="H395" s="57"/>
      <c r="I395" s="57"/>
      <c r="J395" s="57"/>
      <c r="K395" s="57"/>
      <c r="L395" s="57"/>
      <c r="M395" s="66"/>
      <c r="N395" s="67"/>
      <c r="O395" s="67"/>
    </row>
    <row r="396" spans="1:15" s="8" customFormat="1" x14ac:dyDescent="0.3">
      <c r="A396" s="52">
        <v>11601</v>
      </c>
      <c r="B396" s="53" t="s">
        <v>21</v>
      </c>
      <c r="C396" s="54" t="s">
        <v>1642</v>
      </c>
      <c r="D396" s="55" t="s">
        <v>57</v>
      </c>
      <c r="E396" s="56"/>
      <c r="F396" s="57"/>
      <c r="G396" s="57"/>
      <c r="H396" s="57"/>
      <c r="I396" s="57"/>
      <c r="J396" s="57"/>
      <c r="K396" s="57"/>
      <c r="L396" s="57"/>
      <c r="M396" s="58"/>
      <c r="N396" s="59"/>
      <c r="O396" s="73"/>
    </row>
    <row r="397" spans="1:15" s="8" customFormat="1" ht="230.4" x14ac:dyDescent="0.3">
      <c r="A397" s="52">
        <v>11622</v>
      </c>
      <c r="B397" s="53"/>
      <c r="C397" s="54"/>
      <c r="D397" s="75" t="s">
        <v>1142</v>
      </c>
      <c r="E397" s="56" t="s">
        <v>36</v>
      </c>
      <c r="F397" s="57"/>
      <c r="G397" s="57"/>
      <c r="H397" s="57"/>
      <c r="I397" s="57"/>
      <c r="J397" s="57"/>
      <c r="K397" s="57"/>
      <c r="L397" s="57">
        <f>SUM(K398:K401)</f>
        <v>298.73460000000006</v>
      </c>
      <c r="M397" s="58">
        <v>298.73500000000001</v>
      </c>
      <c r="N397" s="59"/>
      <c r="O397" s="73">
        <f>+ROUND(M397*N397,2)</f>
        <v>0</v>
      </c>
    </row>
    <row r="398" spans="1:15" s="8" customFormat="1" x14ac:dyDescent="0.3">
      <c r="A398" s="52">
        <v>11623</v>
      </c>
      <c r="B398" s="53"/>
      <c r="C398" s="54"/>
      <c r="D398" s="76" t="s">
        <v>1143</v>
      </c>
      <c r="E398" s="56"/>
      <c r="F398" s="57">
        <v>1</v>
      </c>
      <c r="G398" s="57">
        <v>56.456000000000003</v>
      </c>
      <c r="H398" s="57"/>
      <c r="I398" s="57">
        <f>1.35+1.3</f>
        <v>2.6500000000000004</v>
      </c>
      <c r="J398" s="57"/>
      <c r="K398" s="57">
        <f>PRODUCT(F398:I398)</f>
        <v>149.60840000000002</v>
      </c>
      <c r="L398" s="57"/>
      <c r="M398" s="58"/>
      <c r="N398" s="59"/>
      <c r="O398" s="73"/>
    </row>
    <row r="399" spans="1:15" s="8" customFormat="1" x14ac:dyDescent="0.3">
      <c r="A399" s="52">
        <v>11624</v>
      </c>
      <c r="B399" s="53"/>
      <c r="C399" s="54"/>
      <c r="D399" s="76" t="s">
        <v>1144</v>
      </c>
      <c r="E399" s="56"/>
      <c r="F399" s="57">
        <v>2</v>
      </c>
      <c r="G399" s="57">
        <v>7.1950000000000003</v>
      </c>
      <c r="H399" s="57"/>
      <c r="I399" s="57">
        <f>(3+1.3)</f>
        <v>4.3</v>
      </c>
      <c r="J399" s="57"/>
      <c r="K399" s="57">
        <f>PRODUCT(F399:I399)</f>
        <v>61.877000000000002</v>
      </c>
      <c r="L399" s="57"/>
      <c r="M399" s="58"/>
      <c r="N399" s="59"/>
      <c r="O399" s="73"/>
    </row>
    <row r="400" spans="1:15" s="8" customFormat="1" x14ac:dyDescent="0.3">
      <c r="A400" s="52">
        <v>11625</v>
      </c>
      <c r="B400" s="53"/>
      <c r="C400" s="54"/>
      <c r="D400" s="76" t="s">
        <v>1145</v>
      </c>
      <c r="E400" s="56"/>
      <c r="F400" s="57">
        <v>2</v>
      </c>
      <c r="G400" s="57">
        <v>10.519</v>
      </c>
      <c r="H400" s="57"/>
      <c r="I400" s="57">
        <v>3.4</v>
      </c>
      <c r="J400" s="57"/>
      <c r="K400" s="57">
        <f>PRODUCT(F400:I400)</f>
        <v>71.529200000000003</v>
      </c>
      <c r="L400" s="57"/>
      <c r="M400" s="58"/>
      <c r="N400" s="59"/>
      <c r="O400" s="73"/>
    </row>
    <row r="401" spans="1:15" s="8" customFormat="1" x14ac:dyDescent="0.3">
      <c r="A401" s="52">
        <v>11626</v>
      </c>
      <c r="B401" s="53"/>
      <c r="C401" s="54"/>
      <c r="D401" s="76" t="s">
        <v>1146</v>
      </c>
      <c r="E401" s="56"/>
      <c r="F401" s="57">
        <v>2</v>
      </c>
      <c r="G401" s="57">
        <f>0.65+0.55</f>
        <v>1.2000000000000002</v>
      </c>
      <c r="H401" s="57"/>
      <c r="I401" s="57">
        <f>5.25+1.3</f>
        <v>6.55</v>
      </c>
      <c r="J401" s="57"/>
      <c r="K401" s="57">
        <f>PRODUCT(F401:I401)</f>
        <v>15.720000000000002</v>
      </c>
      <c r="L401" s="57"/>
      <c r="M401" s="58"/>
      <c r="N401" s="59"/>
      <c r="O401" s="73"/>
    </row>
    <row r="402" spans="1:15" s="8" customFormat="1" ht="86.4" x14ac:dyDescent="0.3">
      <c r="A402" s="52">
        <v>11627</v>
      </c>
      <c r="B402" s="53"/>
      <c r="C402" s="54"/>
      <c r="D402" s="75" t="s">
        <v>1147</v>
      </c>
      <c r="E402" s="56" t="s">
        <v>36</v>
      </c>
      <c r="F402" s="57"/>
      <c r="G402" s="57"/>
      <c r="H402" s="57"/>
      <c r="I402" s="57"/>
      <c r="J402" s="57"/>
      <c r="K402" s="57"/>
      <c r="L402" s="57">
        <f>K403</f>
        <v>40.56</v>
      </c>
      <c r="M402" s="58">
        <v>40.56</v>
      </c>
      <c r="N402" s="59"/>
      <c r="O402" s="73">
        <f>+ROUND(M402*N402,2)</f>
        <v>0</v>
      </c>
    </row>
    <row r="403" spans="1:15" s="8" customFormat="1" x14ac:dyDescent="0.3">
      <c r="A403" s="52">
        <v>11628</v>
      </c>
      <c r="B403" s="53"/>
      <c r="C403" s="54"/>
      <c r="D403" s="76" t="s">
        <v>1148</v>
      </c>
      <c r="E403" s="56"/>
      <c r="F403" s="57">
        <v>16</v>
      </c>
      <c r="G403" s="57">
        <v>0.65</v>
      </c>
      <c r="H403" s="57"/>
      <c r="I403" s="57">
        <v>3.9</v>
      </c>
      <c r="J403" s="57"/>
      <c r="K403" s="57">
        <f>PRODUCT(F403:I403)</f>
        <v>40.56</v>
      </c>
      <c r="L403" s="57"/>
      <c r="M403" s="58"/>
      <c r="N403" s="59"/>
      <c r="O403" s="73"/>
    </row>
    <row r="404" spans="1:15" s="8" customFormat="1" ht="129.6" x14ac:dyDescent="0.3">
      <c r="A404" s="52">
        <v>11629</v>
      </c>
      <c r="B404" s="53"/>
      <c r="C404" s="54"/>
      <c r="D404" s="75" t="s">
        <v>331</v>
      </c>
      <c r="E404" s="56" t="s">
        <v>36</v>
      </c>
      <c r="F404" s="57"/>
      <c r="G404" s="57"/>
      <c r="H404" s="57"/>
      <c r="I404" s="57"/>
      <c r="J404" s="57"/>
      <c r="K404" s="57"/>
      <c r="L404" s="57">
        <f>SUM(K405:K415)</f>
        <v>221.73049999999995</v>
      </c>
      <c r="M404" s="58">
        <v>221.73099999999999</v>
      </c>
      <c r="N404" s="59"/>
      <c r="O404" s="73">
        <f>+ROUND(M404*N404,2)</f>
        <v>0</v>
      </c>
    </row>
    <row r="405" spans="1:15" s="8" customFormat="1" x14ac:dyDescent="0.3">
      <c r="A405" s="52">
        <v>11630</v>
      </c>
      <c r="B405" s="53"/>
      <c r="C405" s="54"/>
      <c r="D405" s="74" t="s">
        <v>1150</v>
      </c>
      <c r="E405" s="56"/>
      <c r="F405" s="57">
        <v>2</v>
      </c>
      <c r="G405" s="57">
        <v>17.625</v>
      </c>
      <c r="H405" s="57"/>
      <c r="I405" s="57">
        <v>0.5</v>
      </c>
      <c r="J405" s="57"/>
      <c r="K405" s="57">
        <f>PRODUCT(F405:I405)</f>
        <v>17.625</v>
      </c>
      <c r="L405" s="57"/>
      <c r="M405" s="58"/>
      <c r="N405" s="59"/>
      <c r="O405" s="73"/>
    </row>
    <row r="406" spans="1:15" s="8" customFormat="1" x14ac:dyDescent="0.3">
      <c r="A406" s="52">
        <v>11631</v>
      </c>
      <c r="B406" s="53"/>
      <c r="C406" s="54"/>
      <c r="D406" s="74" t="s">
        <v>1151</v>
      </c>
      <c r="E406" s="56"/>
      <c r="F406" s="57">
        <v>2</v>
      </c>
      <c r="G406" s="57">
        <v>3.4</v>
      </c>
      <c r="H406" s="57"/>
      <c r="I406" s="57">
        <v>2.2999999999999998</v>
      </c>
      <c r="J406" s="57"/>
      <c r="K406" s="57">
        <f>PRODUCT(F406:I406)</f>
        <v>15.639999999999999</v>
      </c>
      <c r="L406" s="57"/>
      <c r="M406" s="58"/>
      <c r="N406" s="59"/>
      <c r="O406" s="73"/>
    </row>
    <row r="407" spans="1:15" s="8" customFormat="1" x14ac:dyDescent="0.3">
      <c r="A407" s="52">
        <v>11632</v>
      </c>
      <c r="B407" s="53"/>
      <c r="C407" s="54"/>
      <c r="D407" s="74" t="s">
        <v>1152</v>
      </c>
      <c r="E407" s="56"/>
      <c r="F407" s="57"/>
      <c r="G407" s="57"/>
      <c r="H407" s="57"/>
      <c r="I407" s="57"/>
      <c r="J407" s="57"/>
      <c r="K407" s="57">
        <f>SUM(J408:J409)</f>
        <v>67.498099999999994</v>
      </c>
      <c r="L407" s="57"/>
      <c r="M407" s="58"/>
      <c r="N407" s="59"/>
      <c r="O407" s="73"/>
    </row>
    <row r="408" spans="1:15" s="8" customFormat="1" x14ac:dyDescent="0.3">
      <c r="A408" s="52">
        <v>11633</v>
      </c>
      <c r="B408" s="53"/>
      <c r="C408" s="54"/>
      <c r="D408" s="74"/>
      <c r="E408" s="56"/>
      <c r="F408" s="57">
        <v>1</v>
      </c>
      <c r="G408" s="57">
        <v>14.919</v>
      </c>
      <c r="H408" s="57"/>
      <c r="I408" s="57">
        <v>2.2999999999999998</v>
      </c>
      <c r="J408" s="57">
        <f>PRODUCT(F408:I408)</f>
        <v>34.313699999999997</v>
      </c>
      <c r="K408" s="57"/>
      <c r="L408" s="57"/>
      <c r="M408" s="58"/>
      <c r="N408" s="59"/>
      <c r="O408" s="73"/>
    </row>
    <row r="409" spans="1:15" s="8" customFormat="1" x14ac:dyDescent="0.3">
      <c r="A409" s="52">
        <v>11634</v>
      </c>
      <c r="B409" s="53"/>
      <c r="C409" s="54"/>
      <c r="D409" s="74"/>
      <c r="E409" s="56"/>
      <c r="F409" s="57">
        <v>1</v>
      </c>
      <c r="G409" s="57">
        <v>14.428000000000001</v>
      </c>
      <c r="H409" s="57"/>
      <c r="I409" s="57">
        <v>2.2999999999999998</v>
      </c>
      <c r="J409" s="57">
        <f>PRODUCT(F409:I409)</f>
        <v>33.184399999999997</v>
      </c>
      <c r="K409" s="57"/>
      <c r="L409" s="57"/>
      <c r="M409" s="58"/>
      <c r="N409" s="59"/>
      <c r="O409" s="73"/>
    </row>
    <row r="410" spans="1:15" s="8" customFormat="1" x14ac:dyDescent="0.3">
      <c r="A410" s="52">
        <v>11635</v>
      </c>
      <c r="B410" s="53"/>
      <c r="C410" s="54"/>
      <c r="D410" s="74" t="s">
        <v>1153</v>
      </c>
      <c r="E410" s="56"/>
      <c r="F410" s="57">
        <v>2</v>
      </c>
      <c r="G410" s="57">
        <v>13.5</v>
      </c>
      <c r="H410" s="57"/>
      <c r="I410" s="57">
        <v>1.4</v>
      </c>
      <c r="J410" s="57"/>
      <c r="K410" s="57">
        <f>PRODUCT(F410:I410)</f>
        <v>37.799999999999997</v>
      </c>
      <c r="L410" s="57"/>
      <c r="M410" s="58"/>
      <c r="N410" s="59"/>
      <c r="O410" s="73"/>
    </row>
    <row r="411" spans="1:15" s="8" customFormat="1" x14ac:dyDescent="0.3">
      <c r="A411" s="52">
        <v>11636</v>
      </c>
      <c r="B411" s="53"/>
      <c r="C411" s="54"/>
      <c r="D411" s="76" t="s">
        <v>1154</v>
      </c>
      <c r="E411" s="56"/>
      <c r="F411" s="57">
        <v>1</v>
      </c>
      <c r="G411" s="57">
        <v>5.4130000000000003</v>
      </c>
      <c r="H411" s="57"/>
      <c r="I411" s="57">
        <v>2.2999999999999998</v>
      </c>
      <c r="J411" s="57"/>
      <c r="K411" s="57">
        <f>PRODUCT(F411:I411)</f>
        <v>12.4499</v>
      </c>
      <c r="L411" s="57"/>
      <c r="M411" s="58"/>
      <c r="N411" s="59"/>
      <c r="O411" s="73"/>
    </row>
    <row r="412" spans="1:15" s="8" customFormat="1" x14ac:dyDescent="0.3">
      <c r="A412" s="52">
        <v>11637</v>
      </c>
      <c r="B412" s="53"/>
      <c r="C412" s="54"/>
      <c r="D412" s="76" t="s">
        <v>1155</v>
      </c>
      <c r="E412" s="56"/>
      <c r="F412" s="57">
        <v>1</v>
      </c>
      <c r="G412" s="57">
        <f>6.843</f>
        <v>6.843</v>
      </c>
      <c r="H412" s="57"/>
      <c r="I412" s="57">
        <v>2.2999999999999998</v>
      </c>
      <c r="J412" s="57"/>
      <c r="K412" s="57">
        <f t="shared" ref="K412:K415" si="43">PRODUCT(F412:I412)</f>
        <v>15.738899999999999</v>
      </c>
      <c r="L412" s="57"/>
      <c r="M412" s="58"/>
      <c r="N412" s="59"/>
      <c r="O412" s="73"/>
    </row>
    <row r="413" spans="1:15" s="8" customFormat="1" x14ac:dyDescent="0.3">
      <c r="A413" s="52">
        <v>11638</v>
      </c>
      <c r="B413" s="53"/>
      <c r="C413" s="54"/>
      <c r="D413" s="76" t="s">
        <v>1628</v>
      </c>
      <c r="E413" s="56"/>
      <c r="F413" s="57">
        <v>1</v>
      </c>
      <c r="G413" s="57">
        <v>11.462999999999999</v>
      </c>
      <c r="H413" s="57"/>
      <c r="I413" s="57">
        <v>2.1</v>
      </c>
      <c r="J413" s="57"/>
      <c r="K413" s="57">
        <f t="shared" si="43"/>
        <v>24.072299999999998</v>
      </c>
      <c r="L413" s="57"/>
      <c r="M413" s="58"/>
      <c r="N413" s="59"/>
      <c r="O413" s="73"/>
    </row>
    <row r="414" spans="1:15" s="8" customFormat="1" x14ac:dyDescent="0.3">
      <c r="A414" s="52">
        <v>11639</v>
      </c>
      <c r="B414" s="53"/>
      <c r="C414" s="54"/>
      <c r="D414" s="76" t="s">
        <v>1653</v>
      </c>
      <c r="E414" s="56"/>
      <c r="F414" s="57">
        <v>1</v>
      </c>
      <c r="G414" s="57">
        <v>11.563000000000001</v>
      </c>
      <c r="H414" s="57"/>
      <c r="I414" s="57">
        <v>2.1</v>
      </c>
      <c r="J414" s="57"/>
      <c r="K414" s="57">
        <f t="shared" si="43"/>
        <v>24.282300000000003</v>
      </c>
      <c r="L414" s="57"/>
      <c r="M414" s="58"/>
      <c r="N414" s="59"/>
      <c r="O414" s="73"/>
    </row>
    <row r="415" spans="1:15" s="8" customFormat="1" x14ac:dyDescent="0.3">
      <c r="A415" s="52">
        <v>11640</v>
      </c>
      <c r="B415" s="53"/>
      <c r="C415" s="54"/>
      <c r="D415" s="76" t="s">
        <v>1654</v>
      </c>
      <c r="E415" s="56"/>
      <c r="F415" s="57">
        <v>2</v>
      </c>
      <c r="G415" s="57">
        <v>1.44</v>
      </c>
      <c r="H415" s="57"/>
      <c r="I415" s="57">
        <v>2.2999999999999998</v>
      </c>
      <c r="J415" s="57"/>
      <c r="K415" s="57">
        <f t="shared" si="43"/>
        <v>6.6239999999999997</v>
      </c>
      <c r="L415" s="57"/>
      <c r="M415" s="58"/>
      <c r="N415" s="59"/>
      <c r="O415" s="73"/>
    </row>
    <row r="416" spans="1:15" s="8" customFormat="1" x14ac:dyDescent="0.3">
      <c r="A416" s="52">
        <v>11665</v>
      </c>
      <c r="B416" s="53"/>
      <c r="C416" s="54"/>
      <c r="D416" s="55" t="s">
        <v>74</v>
      </c>
      <c r="E416" s="63"/>
      <c r="F416" s="57"/>
      <c r="G416" s="57"/>
      <c r="H416" s="57"/>
      <c r="I416" s="57"/>
      <c r="J416" s="57"/>
      <c r="K416" s="57"/>
      <c r="L416" s="57"/>
      <c r="M416" s="66"/>
      <c r="N416" s="67"/>
      <c r="O416" s="67"/>
    </row>
    <row r="417" spans="1:15" s="8" customFormat="1" ht="115.2" x14ac:dyDescent="0.3">
      <c r="A417" s="52">
        <v>11683</v>
      </c>
      <c r="B417" s="53"/>
      <c r="C417" s="54"/>
      <c r="D417" s="75" t="s">
        <v>83</v>
      </c>
      <c r="E417" s="63" t="s">
        <v>84</v>
      </c>
      <c r="F417" s="57"/>
      <c r="G417" s="57"/>
      <c r="H417" s="57"/>
      <c r="I417" s="57"/>
      <c r="J417" s="57"/>
      <c r="K417" s="57"/>
      <c r="L417" s="57">
        <f>SUM(K418:K424)</f>
        <v>207.65630000000002</v>
      </c>
      <c r="M417" s="58">
        <v>207.65600000000001</v>
      </c>
      <c r="N417" s="59"/>
      <c r="O417" s="73">
        <f>+ROUND(M417*N417,2)</f>
        <v>0</v>
      </c>
    </row>
    <row r="418" spans="1:15" s="8" customFormat="1" x14ac:dyDescent="0.3">
      <c r="A418" s="52">
        <v>11684</v>
      </c>
      <c r="B418" s="53"/>
      <c r="C418" s="54"/>
      <c r="D418" s="74" t="s">
        <v>1151</v>
      </c>
      <c r="E418" s="56"/>
      <c r="F418" s="57">
        <v>2</v>
      </c>
      <c r="G418" s="57">
        <v>8.2620000000000005</v>
      </c>
      <c r="H418" s="57"/>
      <c r="I418" s="57">
        <v>0.2</v>
      </c>
      <c r="J418" s="57"/>
      <c r="K418" s="57">
        <f>PRODUCT(F418:I418)</f>
        <v>3.3048000000000002</v>
      </c>
      <c r="L418" s="57"/>
      <c r="M418" s="58"/>
      <c r="N418" s="59"/>
      <c r="O418" s="73"/>
    </row>
    <row r="419" spans="1:15" s="8" customFormat="1" x14ac:dyDescent="0.3">
      <c r="A419" s="52">
        <v>11685</v>
      </c>
      <c r="B419" s="53"/>
      <c r="C419" s="54"/>
      <c r="D419" s="74" t="s">
        <v>1152</v>
      </c>
      <c r="E419" s="56"/>
      <c r="F419" s="57"/>
      <c r="G419" s="57"/>
      <c r="H419" s="57"/>
      <c r="I419" s="57"/>
      <c r="J419" s="57"/>
      <c r="K419" s="57">
        <f>SUM(J420:J421)</f>
        <v>118.2131</v>
      </c>
      <c r="L419" s="57"/>
      <c r="M419" s="58"/>
      <c r="N419" s="59"/>
      <c r="O419" s="73"/>
    </row>
    <row r="420" spans="1:15" s="8" customFormat="1" x14ac:dyDescent="0.3">
      <c r="A420" s="52">
        <v>11686</v>
      </c>
      <c r="B420" s="53"/>
      <c r="C420" s="54"/>
      <c r="D420" s="74"/>
      <c r="E420" s="56"/>
      <c r="F420" s="57">
        <v>1</v>
      </c>
      <c r="G420" s="57">
        <v>26.013999999999999</v>
      </c>
      <c r="H420" s="57"/>
      <c r="I420" s="57">
        <v>2.2999999999999998</v>
      </c>
      <c r="J420" s="57">
        <f>PRODUCT(F420:I420)</f>
        <v>59.832199999999993</v>
      </c>
      <c r="K420" s="57"/>
      <c r="L420" s="57"/>
      <c r="M420" s="58"/>
      <c r="N420" s="59"/>
      <c r="O420" s="73"/>
    </row>
    <row r="421" spans="1:15" s="8" customFormat="1" x14ac:dyDescent="0.3">
      <c r="A421" s="52">
        <v>11687</v>
      </c>
      <c r="B421" s="53"/>
      <c r="C421" s="54"/>
      <c r="D421" s="74"/>
      <c r="E421" s="56"/>
      <c r="F421" s="57">
        <v>1</v>
      </c>
      <c r="G421" s="57">
        <v>25.382999999999999</v>
      </c>
      <c r="H421" s="57"/>
      <c r="I421" s="57">
        <v>2.2999999999999998</v>
      </c>
      <c r="J421" s="57">
        <f>PRODUCT(F421:I421)</f>
        <v>58.380899999999997</v>
      </c>
      <c r="K421" s="57"/>
      <c r="L421" s="57"/>
      <c r="M421" s="58"/>
      <c r="N421" s="59"/>
      <c r="O421" s="73"/>
    </row>
    <row r="422" spans="1:15" s="8" customFormat="1" x14ac:dyDescent="0.3">
      <c r="A422" s="52">
        <v>11688</v>
      </c>
      <c r="B422" s="53"/>
      <c r="C422" s="54"/>
      <c r="D422" s="76" t="s">
        <v>1628</v>
      </c>
      <c r="E422" s="56"/>
      <c r="F422" s="57">
        <v>1</v>
      </c>
      <c r="G422" s="57">
        <f>12.338+6.279+2</f>
        <v>20.616999999999997</v>
      </c>
      <c r="H422" s="57"/>
      <c r="I422" s="57">
        <v>2.1</v>
      </c>
      <c r="J422" s="57"/>
      <c r="K422" s="57">
        <f t="shared" ref="K422:K424" si="44">PRODUCT(F422:I422)</f>
        <v>43.295699999999997</v>
      </c>
      <c r="L422" s="57"/>
      <c r="M422" s="58"/>
      <c r="N422" s="59"/>
      <c r="O422" s="73"/>
    </row>
    <row r="423" spans="1:15" s="8" customFormat="1" x14ac:dyDescent="0.3">
      <c r="A423" s="52">
        <v>11689</v>
      </c>
      <c r="B423" s="53"/>
      <c r="C423" s="54"/>
      <c r="D423" s="76" t="s">
        <v>1659</v>
      </c>
      <c r="E423" s="56"/>
      <c r="F423" s="57">
        <v>1</v>
      </c>
      <c r="G423" s="57">
        <v>17.247</v>
      </c>
      <c r="H423" s="57"/>
      <c r="I423" s="57">
        <v>2.1</v>
      </c>
      <c r="J423" s="57"/>
      <c r="K423" s="57">
        <f t="shared" si="44"/>
        <v>36.218699999999998</v>
      </c>
      <c r="L423" s="57"/>
      <c r="M423" s="58"/>
      <c r="N423" s="59"/>
      <c r="O423" s="73"/>
    </row>
    <row r="424" spans="1:15" s="8" customFormat="1" x14ac:dyDescent="0.3">
      <c r="A424" s="52">
        <v>11690</v>
      </c>
      <c r="B424" s="53"/>
      <c r="C424" s="72"/>
      <c r="D424" s="76" t="s">
        <v>1654</v>
      </c>
      <c r="E424" s="56"/>
      <c r="F424" s="57">
        <v>2</v>
      </c>
      <c r="G424" s="57">
        <v>1.44</v>
      </c>
      <c r="H424" s="57"/>
      <c r="I424" s="57">
        <v>2.2999999999999998</v>
      </c>
      <c r="J424" s="57"/>
      <c r="K424" s="57">
        <f t="shared" si="44"/>
        <v>6.6239999999999997</v>
      </c>
      <c r="L424" s="57"/>
      <c r="M424" s="58"/>
      <c r="N424" s="59"/>
      <c r="O424" s="73"/>
    </row>
    <row r="425" spans="1:15" s="136" customFormat="1" ht="115.2" x14ac:dyDescent="0.3">
      <c r="A425" s="127">
        <v>11691</v>
      </c>
      <c r="B425" s="128"/>
      <c r="C425" s="129"/>
      <c r="D425" s="130" t="s">
        <v>690</v>
      </c>
      <c r="E425" s="131" t="s">
        <v>84</v>
      </c>
      <c r="F425" s="132"/>
      <c r="G425" s="132"/>
      <c r="H425" s="132"/>
      <c r="I425" s="132"/>
      <c r="J425" s="132"/>
      <c r="K425" s="132"/>
      <c r="L425" s="132">
        <f>K426</f>
        <v>22.152999999999999</v>
      </c>
      <c r="M425" s="133">
        <v>22.152999999999999</v>
      </c>
      <c r="N425" s="134"/>
      <c r="O425" s="135">
        <f>+ROUND(M425*N425,2)</f>
        <v>0</v>
      </c>
    </row>
    <row r="426" spans="1:15" s="136" customFormat="1" x14ac:dyDescent="0.3">
      <c r="A426" s="127">
        <v>11692</v>
      </c>
      <c r="B426" s="128"/>
      <c r="C426" s="129"/>
      <c r="D426" s="139" t="s">
        <v>1660</v>
      </c>
      <c r="E426" s="131"/>
      <c r="F426" s="132">
        <v>1</v>
      </c>
      <c r="G426" s="132">
        <v>22.152999999999999</v>
      </c>
      <c r="H426" s="132"/>
      <c r="I426" s="132"/>
      <c r="J426" s="132"/>
      <c r="K426" s="132">
        <f>PRODUCT(F426:I426)</f>
        <v>22.152999999999999</v>
      </c>
      <c r="L426" s="132"/>
      <c r="M426" s="133"/>
      <c r="N426" s="134"/>
      <c r="O426" s="135"/>
    </row>
    <row r="427" spans="1:15" s="8" customFormat="1" x14ac:dyDescent="0.3">
      <c r="A427" s="52">
        <v>11727</v>
      </c>
      <c r="B427" s="53"/>
      <c r="C427" s="54"/>
      <c r="D427" s="55" t="s">
        <v>408</v>
      </c>
      <c r="E427" s="56"/>
      <c r="F427" s="57"/>
      <c r="G427" s="57"/>
      <c r="H427" s="57"/>
      <c r="I427" s="57"/>
      <c r="J427" s="57"/>
      <c r="K427" s="57"/>
      <c r="L427" s="57"/>
      <c r="M427" s="58"/>
      <c r="N427" s="59"/>
      <c r="O427" s="73"/>
    </row>
    <row r="428" spans="1:15" s="136" customFormat="1" ht="187.2" x14ac:dyDescent="0.3">
      <c r="A428" s="127">
        <v>11728</v>
      </c>
      <c r="B428" s="128"/>
      <c r="C428" s="129"/>
      <c r="D428" s="130" t="s">
        <v>1210</v>
      </c>
      <c r="E428" s="152" t="s">
        <v>84</v>
      </c>
      <c r="F428" s="153"/>
      <c r="G428" s="132"/>
      <c r="H428" s="132"/>
      <c r="I428" s="132"/>
      <c r="J428" s="132"/>
      <c r="K428" s="132"/>
      <c r="L428" s="132">
        <f>K429</f>
        <v>30.734000000000002</v>
      </c>
      <c r="M428" s="133">
        <v>30.734000000000002</v>
      </c>
      <c r="N428" s="134"/>
      <c r="O428" s="135">
        <f>+ROUND(M428*N428,2)</f>
        <v>0</v>
      </c>
    </row>
    <row r="429" spans="1:15" s="136" customFormat="1" x14ac:dyDescent="0.3">
      <c r="A429" s="127">
        <v>11729</v>
      </c>
      <c r="B429" s="128"/>
      <c r="C429" s="129"/>
      <c r="D429" s="139" t="s">
        <v>1657</v>
      </c>
      <c r="E429" s="152"/>
      <c r="F429" s="153">
        <v>1</v>
      </c>
      <c r="G429" s="132">
        <v>30.734000000000002</v>
      </c>
      <c r="H429" s="132"/>
      <c r="I429" s="132"/>
      <c r="J429" s="132"/>
      <c r="K429" s="132">
        <f>PRODUCT(F429:I429)</f>
        <v>30.734000000000002</v>
      </c>
      <c r="L429" s="132"/>
      <c r="M429" s="133"/>
      <c r="N429" s="134"/>
      <c r="O429" s="135"/>
    </row>
    <row r="430" spans="1:15" s="8" customFormat="1" ht="86.4" x14ac:dyDescent="0.3">
      <c r="A430" s="52">
        <v>11730</v>
      </c>
      <c r="B430" s="53"/>
      <c r="C430" s="72"/>
      <c r="D430" s="75" t="s">
        <v>1212</v>
      </c>
      <c r="E430" s="63" t="s">
        <v>36</v>
      </c>
      <c r="F430" s="57"/>
      <c r="G430" s="57"/>
      <c r="H430" s="57"/>
      <c r="I430" s="57"/>
      <c r="J430" s="57"/>
      <c r="K430" s="57"/>
      <c r="L430" s="57">
        <f>K431</f>
        <v>20.39</v>
      </c>
      <c r="M430" s="58">
        <v>20.39</v>
      </c>
      <c r="N430" s="59"/>
      <c r="O430" s="73">
        <f t="shared" ref="O430" si="45">+ROUND(M430*N430,2)</f>
        <v>0</v>
      </c>
    </row>
    <row r="431" spans="1:15" s="8" customFormat="1" x14ac:dyDescent="0.3">
      <c r="A431" s="52">
        <v>11731</v>
      </c>
      <c r="B431" s="53"/>
      <c r="C431" s="72"/>
      <c r="D431" s="76" t="s">
        <v>1657</v>
      </c>
      <c r="E431" s="63"/>
      <c r="F431" s="57">
        <v>1</v>
      </c>
      <c r="G431" s="57">
        <v>10.195</v>
      </c>
      <c r="H431" s="57"/>
      <c r="I431" s="57">
        <v>2</v>
      </c>
      <c r="J431" s="57"/>
      <c r="K431" s="57">
        <f>PRODUCT(F431:I431)</f>
        <v>20.39</v>
      </c>
      <c r="L431" s="57"/>
      <c r="M431" s="58"/>
      <c r="N431" s="59"/>
      <c r="O431" s="73"/>
    </row>
    <row r="432" spans="1:15" s="8" customFormat="1" x14ac:dyDescent="0.3">
      <c r="A432" s="52">
        <v>11732</v>
      </c>
      <c r="B432" s="53" t="s">
        <v>21</v>
      </c>
      <c r="C432" s="54" t="s">
        <v>1687</v>
      </c>
      <c r="D432" s="55" t="s">
        <v>1688</v>
      </c>
      <c r="E432" s="56"/>
      <c r="F432" s="57"/>
      <c r="G432" s="57"/>
      <c r="H432" s="57"/>
      <c r="I432" s="57"/>
      <c r="J432" s="57"/>
      <c r="K432" s="57"/>
      <c r="L432" s="57"/>
      <c r="M432" s="58"/>
      <c r="N432" s="59"/>
      <c r="O432" s="59"/>
    </row>
    <row r="433" spans="1:15" s="8" customFormat="1" x14ac:dyDescent="0.3">
      <c r="A433" s="52">
        <v>11743</v>
      </c>
      <c r="B433" s="53" t="s">
        <v>21</v>
      </c>
      <c r="C433" s="54" t="s">
        <v>1693</v>
      </c>
      <c r="D433" s="55" t="s">
        <v>55</v>
      </c>
      <c r="E433" s="56"/>
      <c r="F433" s="57"/>
      <c r="G433" s="57"/>
      <c r="H433" s="57"/>
      <c r="I433" s="57"/>
      <c r="J433" s="57"/>
      <c r="K433" s="57"/>
      <c r="L433" s="57"/>
      <c r="M433" s="58"/>
      <c r="N433" s="59"/>
      <c r="O433" s="59"/>
    </row>
    <row r="434" spans="1:15" s="8" customFormat="1" x14ac:dyDescent="0.3">
      <c r="A434" s="52">
        <v>11744</v>
      </c>
      <c r="B434" s="53" t="s">
        <v>21</v>
      </c>
      <c r="C434" s="54" t="s">
        <v>1694</v>
      </c>
      <c r="D434" s="55" t="s">
        <v>57</v>
      </c>
      <c r="E434" s="56"/>
      <c r="F434" s="57"/>
      <c r="G434" s="57"/>
      <c r="H434" s="57"/>
      <c r="I434" s="57"/>
      <c r="J434" s="57"/>
      <c r="K434" s="57"/>
      <c r="L434" s="57"/>
      <c r="M434" s="58"/>
      <c r="N434" s="59"/>
      <c r="O434" s="73"/>
    </row>
    <row r="435" spans="1:15" s="136" customFormat="1" ht="230.4" x14ac:dyDescent="0.3">
      <c r="A435" s="127">
        <v>11748</v>
      </c>
      <c r="B435" s="128"/>
      <c r="C435" s="142"/>
      <c r="D435" s="130" t="s">
        <v>1142</v>
      </c>
      <c r="E435" s="138" t="s">
        <v>36</v>
      </c>
      <c r="F435" s="132"/>
      <c r="G435" s="132"/>
      <c r="H435" s="132"/>
      <c r="I435" s="132"/>
      <c r="J435" s="132"/>
      <c r="K435" s="132"/>
      <c r="L435" s="132">
        <f>SUM(J436:J439)</f>
        <v>433.20290500000004</v>
      </c>
      <c r="M435" s="133">
        <v>433.20299999999997</v>
      </c>
      <c r="N435" s="134"/>
      <c r="O435" s="135">
        <f>+ROUND(M435*N435,2)</f>
        <v>0</v>
      </c>
    </row>
    <row r="436" spans="1:15" s="136" customFormat="1" x14ac:dyDescent="0.3">
      <c r="A436" s="127">
        <v>11749</v>
      </c>
      <c r="B436" s="128"/>
      <c r="C436" s="142"/>
      <c r="D436" s="139" t="s">
        <v>1234</v>
      </c>
      <c r="E436" s="138"/>
      <c r="F436" s="132">
        <v>2</v>
      </c>
      <c r="G436" s="132">
        <v>2.2469999999999999</v>
      </c>
      <c r="H436" s="132"/>
      <c r="I436" s="132">
        <v>5.5350000000000001</v>
      </c>
      <c r="J436" s="132">
        <f t="shared" ref="J436:J440" si="46">PRODUCT(F436:I436)</f>
        <v>24.874289999999998</v>
      </c>
      <c r="K436" s="132"/>
      <c r="L436" s="132"/>
      <c r="M436" s="133"/>
      <c r="N436" s="134"/>
      <c r="O436" s="135"/>
    </row>
    <row r="437" spans="1:15" s="136" customFormat="1" x14ac:dyDescent="0.3">
      <c r="A437" s="127">
        <v>11750</v>
      </c>
      <c r="B437" s="128"/>
      <c r="C437" s="142"/>
      <c r="D437" s="139" t="s">
        <v>1234</v>
      </c>
      <c r="E437" s="138"/>
      <c r="F437" s="132">
        <v>1</v>
      </c>
      <c r="G437" s="132">
        <v>17.47</v>
      </c>
      <c r="H437" s="132"/>
      <c r="I437" s="132">
        <v>1</v>
      </c>
      <c r="J437" s="132">
        <f t="shared" si="46"/>
        <v>17.47</v>
      </c>
      <c r="K437" s="132"/>
      <c r="L437" s="132"/>
      <c r="M437" s="133"/>
      <c r="N437" s="134"/>
      <c r="O437" s="135"/>
    </row>
    <row r="438" spans="1:15" s="136" customFormat="1" x14ac:dyDescent="0.3">
      <c r="A438" s="127">
        <v>11751</v>
      </c>
      <c r="B438" s="128"/>
      <c r="C438" s="142"/>
      <c r="D438" s="139" t="s">
        <v>1697</v>
      </c>
      <c r="E438" s="138"/>
      <c r="F438" s="132">
        <v>1</v>
      </c>
      <c r="G438" s="132">
        <f>13.32+38.386+7.567</f>
        <v>59.273000000000003</v>
      </c>
      <c r="H438" s="132"/>
      <c r="I438" s="132">
        <v>5.5350000000000001</v>
      </c>
      <c r="J438" s="132">
        <f t="shared" si="46"/>
        <v>328.07605500000005</v>
      </c>
      <c r="K438" s="132"/>
      <c r="L438" s="132"/>
      <c r="M438" s="133"/>
      <c r="N438" s="134"/>
      <c r="O438" s="135"/>
    </row>
    <row r="439" spans="1:15" s="136" customFormat="1" x14ac:dyDescent="0.3">
      <c r="A439" s="127">
        <v>11752</v>
      </c>
      <c r="B439" s="128"/>
      <c r="C439" s="142"/>
      <c r="D439" s="139" t="s">
        <v>1235</v>
      </c>
      <c r="E439" s="138"/>
      <c r="F439" s="132">
        <v>1</v>
      </c>
      <c r="G439" s="132">
        <v>29.065999999999999</v>
      </c>
      <c r="H439" s="132"/>
      <c r="I439" s="132">
        <v>2.16</v>
      </c>
      <c r="J439" s="132">
        <f t="shared" si="46"/>
        <v>62.782560000000004</v>
      </c>
      <c r="K439" s="132"/>
      <c r="L439" s="132"/>
      <c r="M439" s="133"/>
      <c r="N439" s="134"/>
      <c r="O439" s="135"/>
    </row>
    <row r="440" spans="1:15" s="8" customFormat="1" ht="129.6" x14ac:dyDescent="0.3">
      <c r="A440" s="52">
        <v>11755</v>
      </c>
      <c r="B440" s="53"/>
      <c r="C440" s="54"/>
      <c r="D440" s="75" t="s">
        <v>331</v>
      </c>
      <c r="E440" s="56" t="s">
        <v>36</v>
      </c>
      <c r="F440" s="57">
        <v>1</v>
      </c>
      <c r="G440" s="57">
        <f>(2.3+2.1+1.6+3.171+2.45)</f>
        <v>11.620999999999999</v>
      </c>
      <c r="H440" s="57"/>
      <c r="I440" s="57">
        <v>2.2999999999999998</v>
      </c>
      <c r="J440" s="57">
        <f t="shared" si="46"/>
        <v>26.728299999999994</v>
      </c>
      <c r="K440" s="57"/>
      <c r="L440" s="57">
        <f>+J440</f>
        <v>26.728299999999994</v>
      </c>
      <c r="M440" s="58">
        <v>26.728000000000002</v>
      </c>
      <c r="N440" s="59"/>
      <c r="O440" s="73">
        <f>+ROUND(M440*N440,2)</f>
        <v>0</v>
      </c>
    </row>
    <row r="441" spans="1:15" s="8" customFormat="1" x14ac:dyDescent="0.3">
      <c r="A441" s="52">
        <v>11764</v>
      </c>
      <c r="B441" s="53"/>
      <c r="C441" s="54"/>
      <c r="D441" s="55" t="s">
        <v>74</v>
      </c>
      <c r="E441" s="56"/>
      <c r="F441" s="57"/>
      <c r="G441" s="57"/>
      <c r="H441" s="57"/>
      <c r="I441" s="57"/>
      <c r="J441" s="57"/>
      <c r="K441" s="57"/>
      <c r="L441" s="57"/>
      <c r="M441" s="58"/>
      <c r="N441" s="59"/>
      <c r="O441" s="73"/>
    </row>
    <row r="442" spans="1:15" s="8" customFormat="1" ht="115.2" x14ac:dyDescent="0.3">
      <c r="A442" s="52">
        <v>11767</v>
      </c>
      <c r="B442" s="53"/>
      <c r="C442" s="54"/>
      <c r="D442" s="75" t="s">
        <v>83</v>
      </c>
      <c r="E442" s="63" t="s">
        <v>84</v>
      </c>
      <c r="F442" s="57"/>
      <c r="G442" s="57"/>
      <c r="H442" s="57"/>
      <c r="I442" s="57"/>
      <c r="J442" s="57"/>
      <c r="K442" s="57"/>
      <c r="L442" s="57">
        <f>SUM(K443:K443)</f>
        <v>65.001999999999995</v>
      </c>
      <c r="M442" s="58">
        <v>65.001999999999995</v>
      </c>
      <c r="N442" s="59"/>
      <c r="O442" s="73">
        <f>+ROUND(M442*N442,2)</f>
        <v>0</v>
      </c>
    </row>
    <row r="443" spans="1:15" s="8" customFormat="1" x14ac:dyDescent="0.3">
      <c r="A443" s="52">
        <v>11768</v>
      </c>
      <c r="B443" s="53"/>
      <c r="C443" s="54"/>
      <c r="D443" s="74" t="s">
        <v>1251</v>
      </c>
      <c r="E443" s="56"/>
      <c r="F443" s="57">
        <v>1</v>
      </c>
      <c r="G443" s="57">
        <f>11.621+53.381</f>
        <v>65.001999999999995</v>
      </c>
      <c r="H443" s="57"/>
      <c r="I443" s="57"/>
      <c r="J443" s="57">
        <f t="shared" ref="J443" si="47">PRODUCT(F443:I443)</f>
        <v>65.001999999999995</v>
      </c>
      <c r="K443" s="57">
        <f>PRODUCT(F443:I443)</f>
        <v>65.001999999999995</v>
      </c>
      <c r="L443" s="57"/>
      <c r="M443" s="58"/>
      <c r="N443" s="59"/>
      <c r="O443" s="73"/>
    </row>
    <row r="444" spans="1:15" s="136" customFormat="1" ht="115.2" x14ac:dyDescent="0.3">
      <c r="A444" s="127">
        <v>11769</v>
      </c>
      <c r="B444" s="128"/>
      <c r="C444" s="142"/>
      <c r="D444" s="130" t="s">
        <v>690</v>
      </c>
      <c r="E444" s="131" t="s">
        <v>84</v>
      </c>
      <c r="F444" s="132"/>
      <c r="G444" s="132"/>
      <c r="H444" s="132"/>
      <c r="I444" s="132"/>
      <c r="J444" s="132"/>
      <c r="K444" s="132"/>
      <c r="L444" s="132">
        <f>K445</f>
        <v>28.9</v>
      </c>
      <c r="M444" s="133">
        <v>28.9</v>
      </c>
      <c r="N444" s="134"/>
      <c r="O444" s="135">
        <f>+ROUND(M444*N444,2)</f>
        <v>0</v>
      </c>
    </row>
    <row r="445" spans="1:15" s="136" customFormat="1" x14ac:dyDescent="0.3">
      <c r="A445" s="127">
        <v>11770</v>
      </c>
      <c r="B445" s="128"/>
      <c r="C445" s="142"/>
      <c r="D445" s="139" t="s">
        <v>1252</v>
      </c>
      <c r="E445" s="131"/>
      <c r="F445" s="132">
        <v>1</v>
      </c>
      <c r="G445" s="132">
        <v>28.9</v>
      </c>
      <c r="H445" s="132"/>
      <c r="I445" s="132"/>
      <c r="J445" s="132"/>
      <c r="K445" s="132">
        <f>PRODUCT(F445:I445)</f>
        <v>28.9</v>
      </c>
      <c r="L445" s="132"/>
      <c r="M445" s="133"/>
      <c r="N445" s="134"/>
      <c r="O445" s="135"/>
    </row>
    <row r="446" spans="1:15" s="8" customFormat="1" x14ac:dyDescent="0.3">
      <c r="A446" s="52">
        <v>11799</v>
      </c>
      <c r="B446" s="53" t="s">
        <v>21</v>
      </c>
      <c r="C446" s="61" t="s">
        <v>1714</v>
      </c>
      <c r="D446" s="62" t="s">
        <v>1715</v>
      </c>
      <c r="E446" s="63"/>
      <c r="F446" s="86"/>
      <c r="G446" s="64"/>
      <c r="H446" s="64"/>
      <c r="I446" s="64"/>
      <c r="J446" s="64"/>
      <c r="K446" s="65">
        <f>SUM(O446:O855)</f>
        <v>0</v>
      </c>
      <c r="L446" s="64"/>
      <c r="M446" s="66"/>
      <c r="N446" s="67"/>
      <c r="O446" s="67"/>
    </row>
    <row r="447" spans="1:15" s="8" customFormat="1" x14ac:dyDescent="0.3">
      <c r="A447" s="52">
        <v>11800</v>
      </c>
      <c r="B447" s="53" t="s">
        <v>21</v>
      </c>
      <c r="C447" s="54" t="s">
        <v>1716</v>
      </c>
      <c r="D447" s="99" t="s">
        <v>1717</v>
      </c>
      <c r="E447" s="96"/>
      <c r="F447" s="98"/>
      <c r="G447" s="57"/>
      <c r="H447" s="57"/>
      <c r="I447" s="57"/>
      <c r="J447" s="57"/>
      <c r="K447" s="57"/>
      <c r="L447" s="57"/>
      <c r="M447" s="58"/>
      <c r="N447" s="59"/>
      <c r="O447" s="59"/>
    </row>
    <row r="448" spans="1:15" s="8" customFormat="1" x14ac:dyDescent="0.3">
      <c r="A448" s="52">
        <v>11801</v>
      </c>
      <c r="B448" s="53" t="s">
        <v>21</v>
      </c>
      <c r="C448" s="54" t="s">
        <v>1718</v>
      </c>
      <c r="D448" s="55" t="s">
        <v>430</v>
      </c>
      <c r="E448" s="96"/>
      <c r="F448" s="98"/>
      <c r="G448" s="57"/>
      <c r="H448" s="57"/>
      <c r="I448" s="57"/>
      <c r="J448" s="57"/>
      <c r="K448" s="57"/>
      <c r="L448" s="57"/>
      <c r="M448" s="58"/>
      <c r="N448" s="59"/>
      <c r="O448" s="59"/>
    </row>
    <row r="449" spans="1:16" s="8" customFormat="1" x14ac:dyDescent="0.3">
      <c r="A449" s="52">
        <v>11813</v>
      </c>
      <c r="B449" s="53" t="s">
        <v>21</v>
      </c>
      <c r="C449" s="54" t="s">
        <v>1727</v>
      </c>
      <c r="D449" s="55" t="s">
        <v>55</v>
      </c>
      <c r="E449" s="63"/>
      <c r="F449" s="57"/>
      <c r="G449" s="57"/>
      <c r="H449" s="57"/>
      <c r="I449" s="57"/>
      <c r="J449" s="57"/>
      <c r="K449" s="57"/>
      <c r="L449" s="57"/>
      <c r="M449" s="66"/>
      <c r="N449" s="67"/>
      <c r="O449" s="67"/>
    </row>
    <row r="450" spans="1:16" s="8" customFormat="1" x14ac:dyDescent="0.3">
      <c r="A450" s="52">
        <v>11841</v>
      </c>
      <c r="B450" s="53" t="s">
        <v>21</v>
      </c>
      <c r="C450" s="54" t="s">
        <v>1736</v>
      </c>
      <c r="D450" s="55" t="s">
        <v>74</v>
      </c>
      <c r="E450" s="63"/>
      <c r="F450" s="57"/>
      <c r="G450" s="57"/>
      <c r="H450" s="57"/>
      <c r="I450" s="57"/>
      <c r="J450" s="57"/>
      <c r="K450" s="57"/>
      <c r="L450" s="57"/>
      <c r="M450" s="66"/>
      <c r="N450" s="67"/>
      <c r="O450" s="67"/>
    </row>
    <row r="451" spans="1:16" s="136" customFormat="1" ht="115.2" collapsed="1" x14ac:dyDescent="0.3">
      <c r="A451" s="127">
        <v>11867</v>
      </c>
      <c r="B451" s="128" t="s">
        <v>21</v>
      </c>
      <c r="C451" s="129" t="s">
        <v>1739</v>
      </c>
      <c r="D451" s="130" t="s">
        <v>1023</v>
      </c>
      <c r="E451" s="131" t="s">
        <v>84</v>
      </c>
      <c r="F451" s="132"/>
      <c r="G451" s="132"/>
      <c r="H451" s="132"/>
      <c r="I451" s="132"/>
      <c r="J451" s="132"/>
      <c r="K451" s="132"/>
      <c r="L451" s="132">
        <f>SUM(J452:J455)</f>
        <v>40.184999999999995</v>
      </c>
      <c r="M451" s="133">
        <v>40.185000000000002</v>
      </c>
      <c r="N451" s="134"/>
      <c r="O451" s="135">
        <f>+ROUND(M451*N451,2)</f>
        <v>0</v>
      </c>
    </row>
    <row r="452" spans="1:16" s="136" customFormat="1" x14ac:dyDescent="0.3">
      <c r="A452" s="127">
        <v>11868</v>
      </c>
      <c r="B452" s="128"/>
      <c r="C452" s="129"/>
      <c r="D452" s="137" t="s">
        <v>1722</v>
      </c>
      <c r="E452" s="138"/>
      <c r="F452" s="132">
        <v>1</v>
      </c>
      <c r="G452" s="132">
        <f t="shared" ref="G452:G455" si="48">3.4+4.637</f>
        <v>8.036999999999999</v>
      </c>
      <c r="H452" s="132"/>
      <c r="I452" s="132"/>
      <c r="J452" s="132">
        <f t="shared" ref="J452:J455" si="49">PRODUCT(F452:I452)</f>
        <v>8.036999999999999</v>
      </c>
      <c r="K452" s="132"/>
      <c r="L452" s="132"/>
      <c r="M452" s="133"/>
      <c r="N452" s="134"/>
      <c r="O452" s="135"/>
    </row>
    <row r="453" spans="1:16" s="136" customFormat="1" x14ac:dyDescent="0.3">
      <c r="A453" s="127">
        <v>11869</v>
      </c>
      <c r="B453" s="128"/>
      <c r="C453" s="129"/>
      <c r="D453" s="137" t="s">
        <v>1723</v>
      </c>
      <c r="E453" s="138"/>
      <c r="F453" s="132">
        <v>1</v>
      </c>
      <c r="G453" s="132">
        <f t="shared" si="48"/>
        <v>8.036999999999999</v>
      </c>
      <c r="H453" s="132"/>
      <c r="I453" s="132"/>
      <c r="J453" s="132">
        <f t="shared" si="49"/>
        <v>8.036999999999999</v>
      </c>
      <c r="K453" s="132"/>
      <c r="L453" s="132"/>
      <c r="M453" s="133"/>
      <c r="N453" s="134"/>
      <c r="O453" s="135"/>
    </row>
    <row r="454" spans="1:16" s="136" customFormat="1" x14ac:dyDescent="0.3">
      <c r="A454" s="127">
        <v>11870</v>
      </c>
      <c r="B454" s="128"/>
      <c r="C454" s="129"/>
      <c r="D454" s="137" t="s">
        <v>1724</v>
      </c>
      <c r="E454" s="138"/>
      <c r="F454" s="132">
        <v>1</v>
      </c>
      <c r="G454" s="132">
        <f t="shared" si="48"/>
        <v>8.036999999999999</v>
      </c>
      <c r="H454" s="132"/>
      <c r="I454" s="132"/>
      <c r="J454" s="132">
        <f t="shared" si="49"/>
        <v>8.036999999999999</v>
      </c>
      <c r="K454" s="132"/>
      <c r="L454" s="132"/>
      <c r="M454" s="133"/>
      <c r="N454" s="134"/>
      <c r="O454" s="135"/>
    </row>
    <row r="455" spans="1:16" s="136" customFormat="1" x14ac:dyDescent="0.3">
      <c r="A455" s="127">
        <v>11871</v>
      </c>
      <c r="B455" s="128"/>
      <c r="C455" s="129"/>
      <c r="D455" s="137" t="s">
        <v>1725</v>
      </c>
      <c r="E455" s="138"/>
      <c r="F455" s="132">
        <v>2</v>
      </c>
      <c r="G455" s="132">
        <f t="shared" si="48"/>
        <v>8.036999999999999</v>
      </c>
      <c r="H455" s="132"/>
      <c r="I455" s="132"/>
      <c r="J455" s="132">
        <f t="shared" si="49"/>
        <v>16.073999999999998</v>
      </c>
      <c r="K455" s="132"/>
      <c r="L455" s="132"/>
      <c r="M455" s="133"/>
      <c r="N455" s="134"/>
      <c r="O455" s="135"/>
    </row>
    <row r="456" spans="1:16" s="8" customFormat="1" x14ac:dyDescent="0.3">
      <c r="A456" s="52">
        <v>11872</v>
      </c>
      <c r="B456" s="53" t="s">
        <v>21</v>
      </c>
      <c r="C456" s="54" t="s">
        <v>1740</v>
      </c>
      <c r="D456" s="55" t="s">
        <v>974</v>
      </c>
      <c r="E456" s="96"/>
      <c r="F456" s="98"/>
      <c r="G456" s="57"/>
      <c r="H456" s="57"/>
      <c r="I456" s="57"/>
      <c r="J456" s="57"/>
      <c r="K456" s="57"/>
      <c r="L456" s="57"/>
      <c r="M456" s="58"/>
      <c r="N456" s="59"/>
      <c r="O456" s="59"/>
    </row>
    <row r="457" spans="1:16" s="8" customFormat="1" x14ac:dyDescent="0.3">
      <c r="A457" s="52">
        <v>11889</v>
      </c>
      <c r="B457" s="53" t="s">
        <v>21</v>
      </c>
      <c r="C457" s="54" t="s">
        <v>1759</v>
      </c>
      <c r="D457" s="55" t="s">
        <v>55</v>
      </c>
      <c r="E457" s="63"/>
      <c r="F457" s="57"/>
      <c r="G457" s="57"/>
      <c r="H457" s="57"/>
      <c r="I457" s="57"/>
      <c r="J457" s="57"/>
      <c r="K457" s="57"/>
      <c r="L457" s="57"/>
      <c r="M457" s="66"/>
      <c r="N457" s="67"/>
      <c r="O457" s="67"/>
    </row>
    <row r="458" spans="1:16" s="8" customFormat="1" x14ac:dyDescent="0.3">
      <c r="A458" s="52">
        <v>11977</v>
      </c>
      <c r="B458" s="53" t="s">
        <v>21</v>
      </c>
      <c r="C458" s="54" t="s">
        <v>1812</v>
      </c>
      <c r="D458" s="55" t="s">
        <v>70</v>
      </c>
      <c r="E458" s="63"/>
      <c r="F458" s="57"/>
      <c r="G458" s="57"/>
      <c r="H458" s="57"/>
      <c r="I458" s="57"/>
      <c r="J458" s="57"/>
      <c r="K458" s="57"/>
      <c r="L458" s="57"/>
      <c r="M458" s="66"/>
      <c r="N458" s="67"/>
      <c r="O458" s="67"/>
      <c r="P458" s="112"/>
    </row>
    <row r="459" spans="1:16" s="136" customFormat="1" ht="168.75" customHeight="1" collapsed="1" x14ac:dyDescent="0.3">
      <c r="A459" s="127">
        <v>11996</v>
      </c>
      <c r="B459" s="128" t="s">
        <v>21</v>
      </c>
      <c r="C459" s="129" t="s">
        <v>1825</v>
      </c>
      <c r="D459" s="130" t="s">
        <v>1826</v>
      </c>
      <c r="E459" s="131" t="s">
        <v>312</v>
      </c>
      <c r="F459" s="132"/>
      <c r="G459" s="132"/>
      <c r="H459" s="132"/>
      <c r="I459" s="132"/>
      <c r="J459" s="132"/>
      <c r="K459" s="132"/>
      <c r="L459" s="132">
        <f>SUM(J460:J461)</f>
        <v>910</v>
      </c>
      <c r="M459" s="133">
        <v>910</v>
      </c>
      <c r="N459" s="134"/>
      <c r="O459" s="135">
        <f>+ROUND(M459*N459,2)</f>
        <v>0</v>
      </c>
    </row>
    <row r="460" spans="1:16" s="136" customFormat="1" x14ac:dyDescent="0.3">
      <c r="A460" s="127">
        <v>11997</v>
      </c>
      <c r="B460" s="128"/>
      <c r="C460" s="129"/>
      <c r="D460" s="137" t="s">
        <v>1823</v>
      </c>
      <c r="E460" s="138"/>
      <c r="F460" s="132">
        <v>1</v>
      </c>
      <c r="G460" s="132">
        <v>455</v>
      </c>
      <c r="H460" s="132"/>
      <c r="I460" s="132"/>
      <c r="J460" s="132">
        <f t="shared" ref="J460:J461" si="50">PRODUCT(F460:I460)</f>
        <v>455</v>
      </c>
      <c r="K460" s="132"/>
      <c r="L460" s="132"/>
      <c r="M460" s="133"/>
      <c r="N460" s="134"/>
      <c r="O460" s="135"/>
    </row>
    <row r="461" spans="1:16" s="136" customFormat="1" x14ac:dyDescent="0.3">
      <c r="A461" s="127">
        <v>11998</v>
      </c>
      <c r="B461" s="128"/>
      <c r="C461" s="129"/>
      <c r="D461" s="137" t="s">
        <v>1824</v>
      </c>
      <c r="E461" s="138"/>
      <c r="F461" s="132">
        <v>1</v>
      </c>
      <c r="G461" s="132">
        <v>455</v>
      </c>
      <c r="H461" s="132"/>
      <c r="I461" s="132"/>
      <c r="J461" s="132">
        <f t="shared" si="50"/>
        <v>455</v>
      </c>
      <c r="K461" s="132"/>
      <c r="L461" s="132"/>
      <c r="M461" s="133"/>
      <c r="N461" s="134"/>
      <c r="O461" s="135"/>
    </row>
    <row r="462" spans="1:16" s="8" customFormat="1" x14ac:dyDescent="0.3">
      <c r="A462" s="52">
        <v>11999</v>
      </c>
      <c r="B462" s="53" t="s">
        <v>21</v>
      </c>
      <c r="C462" s="54" t="s">
        <v>1827</v>
      </c>
      <c r="D462" s="55" t="s">
        <v>74</v>
      </c>
      <c r="E462" s="63"/>
      <c r="F462" s="57"/>
      <c r="G462" s="57"/>
      <c r="H462" s="57"/>
      <c r="I462" s="57"/>
      <c r="J462" s="57"/>
      <c r="K462" s="57"/>
      <c r="L462" s="57"/>
      <c r="M462" s="66"/>
      <c r="N462" s="67"/>
      <c r="O462" s="67"/>
    </row>
    <row r="463" spans="1:16" s="8" customFormat="1" ht="115.2" collapsed="1" x14ac:dyDescent="0.3">
      <c r="A463" s="52">
        <v>12027</v>
      </c>
      <c r="B463" s="53" t="s">
        <v>21</v>
      </c>
      <c r="C463" s="72" t="s">
        <v>1840</v>
      </c>
      <c r="D463" s="75" t="s">
        <v>1023</v>
      </c>
      <c r="E463" s="63" t="s">
        <v>84</v>
      </c>
      <c r="F463" s="57"/>
      <c r="G463" s="57"/>
      <c r="H463" s="57"/>
      <c r="I463" s="57"/>
      <c r="J463" s="57"/>
      <c r="K463" s="57"/>
      <c r="L463" s="57">
        <f>SUM(K464:K466)</f>
        <v>170.67599999999999</v>
      </c>
      <c r="M463" s="58">
        <v>170.67599999999999</v>
      </c>
      <c r="N463" s="59"/>
      <c r="O463" s="73">
        <f>+ROUND(M463*N463,2)</f>
        <v>0</v>
      </c>
    </row>
    <row r="464" spans="1:16" s="8" customFormat="1" x14ac:dyDescent="0.3">
      <c r="A464" s="52">
        <v>12028</v>
      </c>
      <c r="B464" s="53"/>
      <c r="C464" s="72"/>
      <c r="D464" s="76" t="s">
        <v>1756</v>
      </c>
      <c r="E464" s="56"/>
      <c r="F464" s="57">
        <v>2</v>
      </c>
      <c r="G464" s="57">
        <v>14.018000000000001</v>
      </c>
      <c r="H464" s="57"/>
      <c r="I464" s="57"/>
      <c r="J464" s="57">
        <f t="shared" ref="J464:J466" si="51">PRODUCT(F464:I464)</f>
        <v>28.036000000000001</v>
      </c>
      <c r="K464" s="57">
        <f>+J464</f>
        <v>28.036000000000001</v>
      </c>
      <c r="L464" s="57"/>
      <c r="M464" s="58"/>
      <c r="N464" s="59"/>
      <c r="O464" s="73"/>
    </row>
    <row r="465" spans="1:15" s="8" customFormat="1" x14ac:dyDescent="0.3">
      <c r="A465" s="52">
        <v>12029</v>
      </c>
      <c r="B465" s="53"/>
      <c r="C465" s="72"/>
      <c r="D465" s="76" t="s">
        <v>1789</v>
      </c>
      <c r="E465" s="56"/>
      <c r="F465" s="57">
        <v>1</v>
      </c>
      <c r="G465" s="57">
        <v>71.012</v>
      </c>
      <c r="H465" s="57"/>
      <c r="I465" s="57"/>
      <c r="J465" s="57">
        <f t="shared" si="51"/>
        <v>71.012</v>
      </c>
      <c r="K465" s="57">
        <f>+J465</f>
        <v>71.012</v>
      </c>
      <c r="L465" s="57"/>
      <c r="M465" s="58"/>
      <c r="N465" s="59"/>
      <c r="O465" s="73"/>
    </row>
    <row r="466" spans="1:15" s="8" customFormat="1" x14ac:dyDescent="0.3">
      <c r="A466" s="52">
        <v>12030</v>
      </c>
      <c r="B466" s="53"/>
      <c r="C466" s="72"/>
      <c r="D466" s="76" t="s">
        <v>1790</v>
      </c>
      <c r="E466" s="56"/>
      <c r="F466" s="57">
        <v>1</v>
      </c>
      <c r="G466" s="57">
        <v>71.628</v>
      </c>
      <c r="H466" s="57"/>
      <c r="I466" s="57"/>
      <c r="J466" s="57">
        <f t="shared" si="51"/>
        <v>71.628</v>
      </c>
      <c r="K466" s="57">
        <f>+J466</f>
        <v>71.628</v>
      </c>
      <c r="L466" s="57"/>
      <c r="M466" s="58"/>
      <c r="N466" s="59"/>
      <c r="O466" s="73"/>
    </row>
    <row r="467" spans="1:15" s="136" customFormat="1" ht="120.75" customHeight="1" x14ac:dyDescent="0.3">
      <c r="A467" s="127">
        <v>12031</v>
      </c>
      <c r="B467" s="128" t="s">
        <v>21</v>
      </c>
      <c r="C467" s="129" t="s">
        <v>1841</v>
      </c>
      <c r="D467" s="130" t="s">
        <v>406</v>
      </c>
      <c r="E467" s="131" t="s">
        <v>84</v>
      </c>
      <c r="F467" s="132"/>
      <c r="G467" s="132"/>
      <c r="H467" s="132"/>
      <c r="I467" s="132"/>
      <c r="J467" s="132"/>
      <c r="K467" s="132"/>
      <c r="L467" s="132">
        <f>SUM(K468:K469)</f>
        <v>107.855</v>
      </c>
      <c r="M467" s="133">
        <v>107.855</v>
      </c>
      <c r="N467" s="134"/>
      <c r="O467" s="135">
        <f>+ROUND(M467*N467,2)</f>
        <v>0</v>
      </c>
    </row>
    <row r="468" spans="1:15" s="136" customFormat="1" ht="15" customHeight="1" x14ac:dyDescent="0.3">
      <c r="A468" s="127">
        <v>12032</v>
      </c>
      <c r="B468" s="128"/>
      <c r="C468" s="129"/>
      <c r="D468" s="139" t="s">
        <v>1842</v>
      </c>
      <c r="E468" s="131"/>
      <c r="F468" s="132">
        <v>1</v>
      </c>
      <c r="G468" s="132">
        <v>12.598000000000001</v>
      </c>
      <c r="H468" s="132"/>
      <c r="I468" s="132"/>
      <c r="J468" s="132"/>
      <c r="K468" s="132">
        <f>PRODUCT(F468:I468)</f>
        <v>12.598000000000001</v>
      </c>
      <c r="L468" s="132"/>
      <c r="M468" s="133"/>
      <c r="N468" s="134"/>
      <c r="O468" s="135"/>
    </row>
    <row r="469" spans="1:15" s="136" customFormat="1" ht="15" customHeight="1" x14ac:dyDescent="0.3">
      <c r="A469" s="127">
        <v>12033</v>
      </c>
      <c r="B469" s="128"/>
      <c r="C469" s="129"/>
      <c r="D469" s="137" t="s">
        <v>1821</v>
      </c>
      <c r="E469" s="131"/>
      <c r="F469" s="132">
        <v>1</v>
      </c>
      <c r="G469" s="132">
        <v>95.257000000000005</v>
      </c>
      <c r="H469" s="132"/>
      <c r="I469" s="132"/>
      <c r="J469" s="132"/>
      <c r="K469" s="132">
        <f>PRODUCT(F469:I469)</f>
        <v>95.257000000000005</v>
      </c>
      <c r="L469" s="132"/>
      <c r="M469" s="133"/>
      <c r="N469" s="134"/>
      <c r="O469" s="135"/>
    </row>
    <row r="470" spans="1:15" s="136" customFormat="1" ht="115.2" x14ac:dyDescent="0.3">
      <c r="A470" s="127">
        <v>12034</v>
      </c>
      <c r="B470" s="128"/>
      <c r="C470" s="129"/>
      <c r="D470" s="130" t="s">
        <v>690</v>
      </c>
      <c r="E470" s="131" t="s">
        <v>84</v>
      </c>
      <c r="F470" s="132"/>
      <c r="G470" s="132"/>
      <c r="H470" s="132"/>
      <c r="I470" s="132"/>
      <c r="J470" s="132"/>
      <c r="K470" s="132"/>
      <c r="L470" s="132">
        <f>K471</f>
        <v>128.785</v>
      </c>
      <c r="M470" s="133">
        <v>128.785</v>
      </c>
      <c r="N470" s="134"/>
      <c r="O470" s="135">
        <f>+ROUND(M470*N470,2)</f>
        <v>0</v>
      </c>
    </row>
    <row r="471" spans="1:15" s="136" customFormat="1" ht="15" customHeight="1" x14ac:dyDescent="0.3">
      <c r="A471" s="127">
        <v>12035</v>
      </c>
      <c r="B471" s="128"/>
      <c r="C471" s="129"/>
      <c r="D471" s="137" t="s">
        <v>1843</v>
      </c>
      <c r="E471" s="131"/>
      <c r="F471" s="132">
        <v>1</v>
      </c>
      <c r="G471" s="132">
        <v>128.785</v>
      </c>
      <c r="H471" s="132"/>
      <c r="I471" s="132"/>
      <c r="J471" s="132"/>
      <c r="K471" s="132">
        <f>PRODUCT(F471:I471)</f>
        <v>128.785</v>
      </c>
      <c r="L471" s="132"/>
      <c r="M471" s="133"/>
      <c r="N471" s="134"/>
      <c r="O471" s="135"/>
    </row>
    <row r="472" spans="1:15" s="8" customFormat="1" x14ac:dyDescent="0.3">
      <c r="A472" s="52">
        <v>12192</v>
      </c>
      <c r="B472" s="53" t="s">
        <v>21</v>
      </c>
      <c r="C472" s="54" t="s">
        <v>1977</v>
      </c>
      <c r="D472" s="99" t="s">
        <v>1978</v>
      </c>
      <c r="E472" s="56"/>
      <c r="F472" s="57"/>
      <c r="G472" s="57"/>
      <c r="H472" s="57"/>
      <c r="I472" s="57"/>
      <c r="J472" s="57"/>
      <c r="K472" s="57"/>
      <c r="L472" s="57"/>
      <c r="M472" s="58"/>
      <c r="N472" s="59"/>
      <c r="O472" s="59"/>
    </row>
    <row r="473" spans="1:15" s="8" customFormat="1" x14ac:dyDescent="0.3">
      <c r="A473" s="52">
        <v>12255</v>
      </c>
      <c r="B473" s="53" t="s">
        <v>21</v>
      </c>
      <c r="C473" s="54" t="s">
        <v>2008</v>
      </c>
      <c r="D473" s="55" t="s">
        <v>74</v>
      </c>
      <c r="E473" s="56"/>
      <c r="F473" s="57"/>
      <c r="G473" s="57"/>
      <c r="H473" s="57"/>
      <c r="I473" s="57"/>
      <c r="J473" s="57"/>
      <c r="K473" s="57"/>
      <c r="L473" s="57"/>
      <c r="M473" s="58"/>
      <c r="N473" s="59"/>
      <c r="O473" s="73"/>
    </row>
    <row r="474" spans="1:15" s="8" customFormat="1" ht="115.2" x14ac:dyDescent="0.3">
      <c r="A474" s="52">
        <v>12269</v>
      </c>
      <c r="B474" s="53" t="s">
        <v>21</v>
      </c>
      <c r="C474" s="72" t="s">
        <v>2013</v>
      </c>
      <c r="D474" s="75" t="s">
        <v>1023</v>
      </c>
      <c r="E474" s="63" t="s">
        <v>84</v>
      </c>
      <c r="F474" s="57">
        <v>1</v>
      </c>
      <c r="G474" s="57">
        <f>21.014+21.694+15.05+43.524</f>
        <v>101.282</v>
      </c>
      <c r="H474" s="57"/>
      <c r="I474" s="57"/>
      <c r="J474" s="57">
        <f t="shared" ref="J474:J475" si="52">PRODUCT(F474:I474)</f>
        <v>101.282</v>
      </c>
      <c r="K474" s="57"/>
      <c r="L474" s="57">
        <f>+J474</f>
        <v>101.282</v>
      </c>
      <c r="M474" s="58">
        <v>101.282</v>
      </c>
      <c r="N474" s="59"/>
      <c r="O474" s="73">
        <f>+ROUND(M474*N474,2)</f>
        <v>0</v>
      </c>
    </row>
    <row r="475" spans="1:15" s="136" customFormat="1" ht="120.75" customHeight="1" x14ac:dyDescent="0.3">
      <c r="A475" s="127">
        <v>12270</v>
      </c>
      <c r="B475" s="128" t="s">
        <v>21</v>
      </c>
      <c r="C475" s="129" t="s">
        <v>2014</v>
      </c>
      <c r="D475" s="130" t="s">
        <v>406</v>
      </c>
      <c r="E475" s="131" t="s">
        <v>84</v>
      </c>
      <c r="F475" s="132">
        <v>1</v>
      </c>
      <c r="G475" s="132">
        <v>59.561</v>
      </c>
      <c r="H475" s="132"/>
      <c r="I475" s="132"/>
      <c r="J475" s="132">
        <f t="shared" si="52"/>
        <v>59.561</v>
      </c>
      <c r="K475" s="132"/>
      <c r="L475" s="132">
        <f>+J475</f>
        <v>59.561</v>
      </c>
      <c r="M475" s="133">
        <v>17.125</v>
      </c>
      <c r="N475" s="134"/>
      <c r="O475" s="135">
        <f>+ROUND(M475*N475,2)</f>
        <v>0</v>
      </c>
    </row>
  </sheetData>
  <mergeCells count="3">
    <mergeCell ref="B2:C2"/>
    <mergeCell ref="N4:O4"/>
    <mergeCell ref="G5:K5"/>
  </mergeCells>
  <dataValidations count="1">
    <dataValidation type="custom" operator="equal" allowBlank="1" showInputMessage="1" showErrorMessage="1" sqref="F4:L4" xr:uid="{4833FE05-19A4-41CC-BB4C-6803F9FD788A}">
      <formula1>"witdh='40'"</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355D-6751-47B1-B296-1BE109D9EA18}">
  <dimension ref="A1:Q309"/>
  <sheetViews>
    <sheetView workbookViewId="0">
      <selection activeCell="H8" sqref="H8"/>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SUM(J947:J949)</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SUM(O7:O3052)+O3057+O3058</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SUM(O9:O1144)</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9055</v>
      </c>
      <c r="B13" s="53" t="s">
        <v>21</v>
      </c>
      <c r="C13" s="54" t="s">
        <v>85</v>
      </c>
      <c r="D13" s="77" t="s">
        <v>86</v>
      </c>
      <c r="E13" s="56"/>
      <c r="F13" s="57"/>
      <c r="G13" s="57"/>
      <c r="H13" s="57"/>
      <c r="I13" s="57"/>
      <c r="J13" s="57"/>
      <c r="K13" s="57"/>
      <c r="L13" s="57"/>
      <c r="M13" s="58"/>
      <c r="N13" s="59"/>
      <c r="O13" s="73"/>
    </row>
    <row r="14" spans="1:15" s="8" customFormat="1" ht="273" customHeight="1" collapsed="1" x14ac:dyDescent="0.3">
      <c r="A14" s="52">
        <v>9056</v>
      </c>
      <c r="B14" s="53" t="s">
        <v>21</v>
      </c>
      <c r="C14" s="72" t="s">
        <v>87</v>
      </c>
      <c r="D14" s="78" t="s">
        <v>88</v>
      </c>
      <c r="E14" s="56" t="s">
        <v>89</v>
      </c>
      <c r="F14" s="57"/>
      <c r="G14" s="57"/>
      <c r="H14" s="57"/>
      <c r="I14" s="57"/>
      <c r="J14" s="57"/>
      <c r="K14" s="57"/>
      <c r="L14" s="57">
        <f>SUM(J15:J15)</f>
        <v>0</v>
      </c>
      <c r="M14" s="58">
        <v>1</v>
      </c>
      <c r="N14" s="59"/>
      <c r="O14" s="73">
        <f>+ROUND(M14*N14,2)</f>
        <v>0</v>
      </c>
    </row>
    <row r="15" spans="1:15" s="8" customFormat="1" x14ac:dyDescent="0.3">
      <c r="A15" s="52">
        <v>9102</v>
      </c>
      <c r="B15" s="53" t="s">
        <v>21</v>
      </c>
      <c r="C15" s="54" t="s">
        <v>121</v>
      </c>
      <c r="D15" s="71" t="s">
        <v>122</v>
      </c>
      <c r="E15" s="63"/>
      <c r="F15" s="57"/>
      <c r="G15" s="57"/>
      <c r="H15" s="57"/>
      <c r="I15" s="57"/>
      <c r="J15" s="57"/>
      <c r="K15" s="57"/>
      <c r="L15" s="57"/>
      <c r="M15" s="66"/>
      <c r="N15" s="67"/>
      <c r="O15" s="67"/>
    </row>
    <row r="16" spans="1:15" s="8" customFormat="1" x14ac:dyDescent="0.3">
      <c r="A16" s="52">
        <v>9132</v>
      </c>
      <c r="B16" s="53" t="s">
        <v>21</v>
      </c>
      <c r="C16" s="54" t="s">
        <v>139</v>
      </c>
      <c r="D16" s="55" t="s">
        <v>55</v>
      </c>
      <c r="E16" s="63"/>
      <c r="F16" s="57"/>
      <c r="G16" s="57"/>
      <c r="H16" s="57"/>
      <c r="I16" s="57"/>
      <c r="J16" s="57"/>
      <c r="K16" s="57"/>
      <c r="L16" s="57"/>
      <c r="M16" s="66"/>
      <c r="N16" s="67"/>
      <c r="O16" s="67"/>
    </row>
    <row r="17" spans="1:15" s="8" customFormat="1" x14ac:dyDescent="0.3">
      <c r="A17" s="52">
        <v>9198</v>
      </c>
      <c r="B17" s="53" t="s">
        <v>21</v>
      </c>
      <c r="C17" s="54" t="s">
        <v>163</v>
      </c>
      <c r="D17" s="55" t="s">
        <v>86</v>
      </c>
      <c r="E17" s="63"/>
      <c r="F17" s="57"/>
      <c r="G17" s="57"/>
      <c r="H17" s="57"/>
      <c r="I17" s="57"/>
      <c r="J17" s="57"/>
      <c r="K17" s="57"/>
      <c r="L17" s="57"/>
      <c r="M17" s="58"/>
      <c r="N17" s="59"/>
      <c r="O17" s="73"/>
    </row>
    <row r="18" spans="1:15" s="8" customFormat="1" ht="201.6" collapsed="1" x14ac:dyDescent="0.3">
      <c r="A18" s="52">
        <v>9199</v>
      </c>
      <c r="B18" s="53" t="s">
        <v>21</v>
      </c>
      <c r="C18" s="72" t="s">
        <v>164</v>
      </c>
      <c r="D18" s="78" t="s">
        <v>165</v>
      </c>
      <c r="E18" s="56" t="s">
        <v>89</v>
      </c>
      <c r="F18" s="57"/>
      <c r="G18" s="57"/>
      <c r="H18" s="57"/>
      <c r="I18" s="57"/>
      <c r="J18" s="57"/>
      <c r="K18" s="57"/>
      <c r="L18" s="57">
        <f>SUM(J19:J33)</f>
        <v>8</v>
      </c>
      <c r="M18" s="58">
        <v>8</v>
      </c>
      <c r="N18" s="59"/>
      <c r="O18" s="73">
        <f>+ROUND(M18*N18,2)</f>
        <v>0</v>
      </c>
    </row>
    <row r="19" spans="1:15" s="8" customFormat="1" x14ac:dyDescent="0.3">
      <c r="A19" s="52">
        <v>9200</v>
      </c>
      <c r="B19" s="53"/>
      <c r="C19" s="72"/>
      <c r="D19" s="74" t="s">
        <v>127</v>
      </c>
      <c r="E19" s="56"/>
      <c r="F19" s="57">
        <v>1</v>
      </c>
      <c r="G19" s="57"/>
      <c r="H19" s="57"/>
      <c r="I19" s="57"/>
      <c r="J19" s="57">
        <f>PRODUCT(F19:I19)</f>
        <v>1</v>
      </c>
      <c r="K19" s="57"/>
      <c r="L19" s="57"/>
      <c r="M19" s="58"/>
      <c r="N19" s="59"/>
      <c r="O19" s="73"/>
    </row>
    <row r="20" spans="1:15" s="8" customFormat="1" x14ac:dyDescent="0.3">
      <c r="A20" s="52">
        <v>9201</v>
      </c>
      <c r="B20" s="53"/>
      <c r="C20" s="72"/>
      <c r="D20" s="76" t="s">
        <v>166</v>
      </c>
      <c r="E20" s="56"/>
      <c r="F20" s="57"/>
      <c r="G20" s="57"/>
      <c r="H20" s="57"/>
      <c r="I20" s="57"/>
      <c r="J20" s="57"/>
      <c r="K20" s="57"/>
      <c r="L20" s="57"/>
      <c r="M20" s="58"/>
      <c r="N20" s="59"/>
      <c r="O20" s="73"/>
    </row>
    <row r="21" spans="1:15" s="8" customFormat="1" x14ac:dyDescent="0.3">
      <c r="A21" s="52">
        <v>9202</v>
      </c>
      <c r="B21" s="53"/>
      <c r="C21" s="72"/>
      <c r="D21" s="74" t="s">
        <v>128</v>
      </c>
      <c r="E21" s="56"/>
      <c r="F21" s="57">
        <v>2</v>
      </c>
      <c r="G21" s="57"/>
      <c r="H21" s="57"/>
      <c r="I21" s="57"/>
      <c r="J21" s="57">
        <f>PRODUCT(F21:I21)</f>
        <v>2</v>
      </c>
      <c r="K21" s="57"/>
      <c r="L21" s="57"/>
      <c r="M21" s="58"/>
      <c r="N21" s="59"/>
      <c r="O21" s="73"/>
    </row>
    <row r="22" spans="1:15" s="8" customFormat="1" x14ac:dyDescent="0.3">
      <c r="A22" s="52">
        <v>9203</v>
      </c>
      <c r="B22" s="53"/>
      <c r="C22" s="72"/>
      <c r="D22" s="74" t="s">
        <v>167</v>
      </c>
      <c r="E22" s="56"/>
      <c r="F22" s="57"/>
      <c r="G22" s="57"/>
      <c r="H22" s="57"/>
      <c r="I22" s="57"/>
      <c r="J22" s="57"/>
      <c r="K22" s="57"/>
      <c r="L22" s="57"/>
      <c r="M22" s="58"/>
      <c r="N22" s="59"/>
      <c r="O22" s="73"/>
    </row>
    <row r="23" spans="1:15" s="8" customFormat="1" x14ac:dyDescent="0.3">
      <c r="A23" s="52">
        <v>9204</v>
      </c>
      <c r="B23" s="53"/>
      <c r="C23" s="72"/>
      <c r="D23" s="76" t="s">
        <v>168</v>
      </c>
      <c r="E23" s="56"/>
      <c r="F23" s="57"/>
      <c r="G23" s="57"/>
      <c r="H23" s="57"/>
      <c r="I23" s="57"/>
      <c r="J23" s="57"/>
      <c r="K23" s="57"/>
      <c r="L23" s="57"/>
      <c r="M23" s="58"/>
      <c r="N23" s="59"/>
      <c r="O23" s="73"/>
    </row>
    <row r="24" spans="1:15" s="8" customFormat="1" x14ac:dyDescent="0.3">
      <c r="A24" s="52">
        <v>9205</v>
      </c>
      <c r="B24" s="53"/>
      <c r="C24" s="72"/>
      <c r="D24" s="74" t="s">
        <v>129</v>
      </c>
      <c r="E24" s="56"/>
      <c r="F24" s="57">
        <v>1</v>
      </c>
      <c r="G24" s="57"/>
      <c r="H24" s="57"/>
      <c r="I24" s="57"/>
      <c r="J24" s="57">
        <f t="shared" ref="J24:J32" si="0">PRODUCT(F24:I24)</f>
        <v>1</v>
      </c>
      <c r="K24" s="57"/>
      <c r="L24" s="57"/>
      <c r="M24" s="58"/>
      <c r="N24" s="59"/>
      <c r="O24" s="73"/>
    </row>
    <row r="25" spans="1:15" s="8" customFormat="1" x14ac:dyDescent="0.3">
      <c r="A25" s="52">
        <v>9206</v>
      </c>
      <c r="B25" s="53"/>
      <c r="C25" s="72"/>
      <c r="D25" s="76" t="s">
        <v>169</v>
      </c>
      <c r="E25" s="56"/>
      <c r="F25" s="57"/>
      <c r="G25" s="57"/>
      <c r="H25" s="57"/>
      <c r="I25" s="57"/>
      <c r="J25" s="57"/>
      <c r="K25" s="57"/>
      <c r="L25" s="57"/>
      <c r="M25" s="58"/>
      <c r="N25" s="59"/>
      <c r="O25" s="73"/>
    </row>
    <row r="26" spans="1:15" s="8" customFormat="1" x14ac:dyDescent="0.3">
      <c r="A26" s="52">
        <v>9207</v>
      </c>
      <c r="B26" s="53"/>
      <c r="C26" s="72"/>
      <c r="D26" s="74" t="s">
        <v>130</v>
      </c>
      <c r="E26" s="56"/>
      <c r="F26" s="57">
        <v>1</v>
      </c>
      <c r="G26" s="57"/>
      <c r="H26" s="57"/>
      <c r="I26" s="57"/>
      <c r="J26" s="57">
        <f t="shared" si="0"/>
        <v>1</v>
      </c>
      <c r="K26" s="57"/>
      <c r="L26" s="57"/>
      <c r="M26" s="58"/>
      <c r="N26" s="59"/>
      <c r="O26" s="73"/>
    </row>
    <row r="27" spans="1:15" s="8" customFormat="1" x14ac:dyDescent="0.3">
      <c r="A27" s="52">
        <v>9208</v>
      </c>
      <c r="B27" s="53"/>
      <c r="C27" s="72"/>
      <c r="D27" s="76" t="s">
        <v>170</v>
      </c>
      <c r="E27" s="56"/>
      <c r="F27" s="57"/>
      <c r="G27" s="57"/>
      <c r="H27" s="57"/>
      <c r="I27" s="57"/>
      <c r="J27" s="57"/>
      <c r="K27" s="57"/>
      <c r="L27" s="57"/>
      <c r="M27" s="58"/>
      <c r="N27" s="59"/>
      <c r="O27" s="73"/>
    </row>
    <row r="28" spans="1:15" s="8" customFormat="1" x14ac:dyDescent="0.3">
      <c r="A28" s="52">
        <v>9209</v>
      </c>
      <c r="B28" s="53"/>
      <c r="C28" s="72"/>
      <c r="D28" s="74" t="s">
        <v>131</v>
      </c>
      <c r="E28" s="56"/>
      <c r="F28" s="57">
        <v>1</v>
      </c>
      <c r="G28" s="57"/>
      <c r="H28" s="57"/>
      <c r="I28" s="57"/>
      <c r="J28" s="57">
        <f t="shared" si="0"/>
        <v>1</v>
      </c>
      <c r="K28" s="57"/>
      <c r="L28" s="57"/>
      <c r="M28" s="58"/>
      <c r="N28" s="59"/>
      <c r="O28" s="73"/>
    </row>
    <row r="29" spans="1:15" s="8" customFormat="1" x14ac:dyDescent="0.3">
      <c r="A29" s="52">
        <v>9210</v>
      </c>
      <c r="B29" s="53"/>
      <c r="C29" s="72"/>
      <c r="D29" s="76" t="s">
        <v>171</v>
      </c>
      <c r="E29" s="56"/>
      <c r="F29" s="57"/>
      <c r="G29" s="57"/>
      <c r="H29" s="57"/>
      <c r="I29" s="57"/>
      <c r="J29" s="57"/>
      <c r="K29" s="57"/>
      <c r="L29" s="57"/>
      <c r="M29" s="58"/>
      <c r="N29" s="59"/>
      <c r="O29" s="73"/>
    </row>
    <row r="30" spans="1:15" s="8" customFormat="1" x14ac:dyDescent="0.3">
      <c r="A30" s="52">
        <v>9211</v>
      </c>
      <c r="B30" s="53"/>
      <c r="C30" s="72"/>
      <c r="D30" s="74" t="s">
        <v>132</v>
      </c>
      <c r="E30" s="56"/>
      <c r="F30" s="57">
        <v>1</v>
      </c>
      <c r="G30" s="57"/>
      <c r="H30" s="57"/>
      <c r="I30" s="57"/>
      <c r="J30" s="57">
        <f t="shared" si="0"/>
        <v>1</v>
      </c>
      <c r="K30" s="57"/>
      <c r="L30" s="57"/>
      <c r="M30" s="58"/>
      <c r="N30" s="59"/>
      <c r="O30" s="73"/>
    </row>
    <row r="31" spans="1:15" s="8" customFormat="1" x14ac:dyDescent="0.3">
      <c r="A31" s="52">
        <v>9212</v>
      </c>
      <c r="B31" s="53"/>
      <c r="C31" s="72"/>
      <c r="D31" s="76" t="s">
        <v>172</v>
      </c>
      <c r="E31" s="56"/>
      <c r="F31" s="57"/>
      <c r="G31" s="57"/>
      <c r="H31" s="57"/>
      <c r="I31" s="57"/>
      <c r="J31" s="57"/>
      <c r="K31" s="57"/>
      <c r="L31" s="57"/>
      <c r="M31" s="58"/>
      <c r="N31" s="59"/>
      <c r="O31" s="73"/>
    </row>
    <row r="32" spans="1:15" s="8" customFormat="1" x14ac:dyDescent="0.3">
      <c r="A32" s="52">
        <v>9213</v>
      </c>
      <c r="B32" s="53"/>
      <c r="C32" s="72"/>
      <c r="D32" s="74" t="s">
        <v>133</v>
      </c>
      <c r="E32" s="56"/>
      <c r="F32" s="57">
        <v>1</v>
      </c>
      <c r="G32" s="57"/>
      <c r="H32" s="57"/>
      <c r="I32" s="57"/>
      <c r="J32" s="57">
        <f t="shared" si="0"/>
        <v>1</v>
      </c>
      <c r="K32" s="57"/>
      <c r="L32" s="57"/>
      <c r="M32" s="58"/>
      <c r="N32" s="59"/>
      <c r="O32" s="73"/>
    </row>
    <row r="33" spans="1:15" s="8" customFormat="1" x14ac:dyDescent="0.3">
      <c r="A33" s="52">
        <v>9214</v>
      </c>
      <c r="B33" s="53"/>
      <c r="C33" s="72"/>
      <c r="D33" s="76" t="s">
        <v>173</v>
      </c>
      <c r="E33" s="56"/>
      <c r="F33" s="57"/>
      <c r="G33" s="57"/>
      <c r="H33" s="57"/>
      <c r="I33" s="57"/>
      <c r="J33" s="57"/>
      <c r="K33" s="57"/>
      <c r="L33" s="57"/>
      <c r="M33" s="58"/>
      <c r="N33" s="59"/>
      <c r="O33" s="73"/>
    </row>
    <row r="34" spans="1:15" s="8" customFormat="1" ht="273.60000000000002" x14ac:dyDescent="0.3">
      <c r="A34" s="52">
        <v>9215</v>
      </c>
      <c r="B34" s="53" t="s">
        <v>21</v>
      </c>
      <c r="C34" s="72" t="s">
        <v>174</v>
      </c>
      <c r="D34" s="78" t="s">
        <v>175</v>
      </c>
      <c r="E34" s="56" t="s">
        <v>89</v>
      </c>
      <c r="F34" s="57"/>
      <c r="G34" s="57"/>
      <c r="H34" s="57"/>
      <c r="I34" s="57"/>
      <c r="J34" s="57"/>
      <c r="K34" s="57"/>
      <c r="L34" s="57">
        <f>SUM(J35)</f>
        <v>1</v>
      </c>
      <c r="M34" s="58">
        <v>1</v>
      </c>
      <c r="N34" s="59"/>
      <c r="O34" s="73">
        <f>+ROUND(M34*N34,2)</f>
        <v>0</v>
      </c>
    </row>
    <row r="35" spans="1:15" s="8" customFormat="1" x14ac:dyDescent="0.3">
      <c r="A35" s="52">
        <v>9216</v>
      </c>
      <c r="B35" s="53"/>
      <c r="C35" s="72"/>
      <c r="D35" s="74" t="s">
        <v>135</v>
      </c>
      <c r="E35" s="56"/>
      <c r="F35" s="57">
        <v>1</v>
      </c>
      <c r="G35" s="57"/>
      <c r="H35" s="57"/>
      <c r="I35" s="57"/>
      <c r="J35" s="57">
        <f>PRODUCT(F35:I35)</f>
        <v>1</v>
      </c>
      <c r="K35" s="57"/>
      <c r="L35" s="57"/>
      <c r="M35" s="58"/>
      <c r="N35" s="59"/>
      <c r="O35" s="73"/>
    </row>
    <row r="36" spans="1:15" s="8" customFormat="1" ht="15.6" x14ac:dyDescent="0.3">
      <c r="A36" s="52">
        <v>9272</v>
      </c>
      <c r="B36" s="53" t="s">
        <v>21</v>
      </c>
      <c r="C36" s="54" t="s">
        <v>230</v>
      </c>
      <c r="D36" s="80" t="s">
        <v>231</v>
      </c>
      <c r="E36" s="69"/>
      <c r="F36" s="70"/>
      <c r="G36" s="70"/>
      <c r="H36" s="70"/>
      <c r="I36" s="70"/>
      <c r="J36" s="70"/>
      <c r="K36" s="70"/>
      <c r="L36" s="70"/>
      <c r="M36" s="66"/>
      <c r="N36" s="67"/>
      <c r="O36" s="67"/>
    </row>
    <row r="37" spans="1:15" s="8" customFormat="1" x14ac:dyDescent="0.3">
      <c r="A37" s="52">
        <v>9303</v>
      </c>
      <c r="B37" s="53" t="s">
        <v>21</v>
      </c>
      <c r="C37" s="54" t="s">
        <v>278</v>
      </c>
      <c r="D37" s="55" t="s">
        <v>55</v>
      </c>
      <c r="E37" s="63"/>
      <c r="F37" s="57"/>
      <c r="G37" s="57"/>
      <c r="H37" s="57"/>
      <c r="I37" s="57"/>
      <c r="J37" s="57"/>
      <c r="K37" s="57"/>
      <c r="L37" s="57"/>
      <c r="M37" s="66"/>
      <c r="N37" s="67"/>
      <c r="O37" s="67"/>
    </row>
    <row r="38" spans="1:15" s="8" customFormat="1" x14ac:dyDescent="0.3">
      <c r="A38" s="52">
        <v>9488</v>
      </c>
      <c r="B38" s="53" t="s">
        <v>21</v>
      </c>
      <c r="C38" s="54" t="s">
        <v>411</v>
      </c>
      <c r="D38" s="55" t="s">
        <v>86</v>
      </c>
      <c r="E38" s="63"/>
      <c r="F38" s="57"/>
      <c r="G38" s="57"/>
      <c r="H38" s="57"/>
      <c r="I38" s="57"/>
      <c r="J38" s="57"/>
      <c r="K38" s="57"/>
      <c r="L38" s="57"/>
      <c r="M38" s="58"/>
      <c r="N38" s="59"/>
      <c r="O38" s="73"/>
    </row>
    <row r="39" spans="1:15" s="8" customFormat="1" ht="244.8" collapsed="1" x14ac:dyDescent="0.3">
      <c r="A39" s="52">
        <v>9489</v>
      </c>
      <c r="B39" s="53" t="s">
        <v>21</v>
      </c>
      <c r="C39" s="72" t="s">
        <v>412</v>
      </c>
      <c r="D39" s="78" t="s">
        <v>413</v>
      </c>
      <c r="E39" s="56" t="s">
        <v>89</v>
      </c>
      <c r="F39" s="57"/>
      <c r="G39" s="57"/>
      <c r="H39" s="57"/>
      <c r="I39" s="57"/>
      <c r="J39" s="57"/>
      <c r="K39" s="57"/>
      <c r="L39" s="57">
        <f>SUM(J40:J40)</f>
        <v>1</v>
      </c>
      <c r="M39" s="58">
        <v>1</v>
      </c>
      <c r="N39" s="59"/>
      <c r="O39" s="73">
        <f>+ROUND(M39*N39,2)</f>
        <v>0</v>
      </c>
    </row>
    <row r="40" spans="1:15" s="8" customFormat="1" x14ac:dyDescent="0.3">
      <c r="A40" s="52">
        <v>9490</v>
      </c>
      <c r="B40" s="53" t="s">
        <v>21</v>
      </c>
      <c r="C40" s="72"/>
      <c r="D40" s="76" t="s">
        <v>391</v>
      </c>
      <c r="E40" s="56"/>
      <c r="F40" s="57">
        <v>1</v>
      </c>
      <c r="G40" s="57"/>
      <c r="H40" s="57"/>
      <c r="I40" s="57"/>
      <c r="J40" s="57">
        <f>PRODUCT(F40:I40)</f>
        <v>1</v>
      </c>
      <c r="K40" s="57"/>
      <c r="L40" s="57"/>
      <c r="M40" s="58"/>
      <c r="N40" s="59"/>
      <c r="O40" s="73"/>
    </row>
    <row r="41" spans="1:15" s="8" customFormat="1" ht="293.25" customHeight="1" collapsed="1" x14ac:dyDescent="0.3">
      <c r="A41" s="52">
        <v>9491</v>
      </c>
      <c r="B41" s="53" t="s">
        <v>21</v>
      </c>
      <c r="C41" s="72" t="s">
        <v>414</v>
      </c>
      <c r="D41" s="78" t="s">
        <v>415</v>
      </c>
      <c r="E41" s="56" t="s">
        <v>89</v>
      </c>
      <c r="F41" s="57"/>
      <c r="G41" s="57"/>
      <c r="H41" s="57"/>
      <c r="I41" s="57"/>
      <c r="J41" s="57"/>
      <c r="K41" s="57"/>
      <c r="L41" s="57">
        <f>SUM(J42:J44)</f>
        <v>2</v>
      </c>
      <c r="M41" s="58">
        <v>2</v>
      </c>
      <c r="N41" s="59"/>
      <c r="O41" s="73">
        <f>+ROUND(M41*N41,2)</f>
        <v>0</v>
      </c>
    </row>
    <row r="42" spans="1:15" s="8" customFormat="1" x14ac:dyDescent="0.3">
      <c r="A42" s="52">
        <v>9492</v>
      </c>
      <c r="B42" s="53" t="s">
        <v>21</v>
      </c>
      <c r="C42" s="72"/>
      <c r="D42" s="76" t="s">
        <v>372</v>
      </c>
      <c r="E42" s="56"/>
      <c r="F42" s="57"/>
      <c r="G42" s="57"/>
      <c r="H42" s="57"/>
      <c r="I42" s="57"/>
      <c r="J42" s="57"/>
      <c r="K42" s="57"/>
      <c r="L42" s="57"/>
      <c r="M42" s="58"/>
      <c r="N42" s="59"/>
      <c r="O42" s="73"/>
    </row>
    <row r="43" spans="1:15" s="8" customFormat="1" x14ac:dyDescent="0.3">
      <c r="A43" s="52">
        <v>9493</v>
      </c>
      <c r="B43" s="53"/>
      <c r="C43" s="72"/>
      <c r="D43" s="81" t="s">
        <v>416</v>
      </c>
      <c r="E43" s="56"/>
      <c r="F43" s="57">
        <v>1</v>
      </c>
      <c r="G43" s="57"/>
      <c r="H43" s="57"/>
      <c r="I43" s="57"/>
      <c r="J43" s="57">
        <f t="shared" ref="J43:J44" si="1">PRODUCT(F43:I43)</f>
        <v>1</v>
      </c>
      <c r="K43" s="57"/>
      <c r="L43" s="57"/>
      <c r="M43" s="58"/>
      <c r="N43" s="59"/>
      <c r="O43" s="73"/>
    </row>
    <row r="44" spans="1:15" s="8" customFormat="1" x14ac:dyDescent="0.3">
      <c r="A44" s="52">
        <v>9494</v>
      </c>
      <c r="B44" s="53"/>
      <c r="C44" s="72"/>
      <c r="D44" s="81" t="s">
        <v>417</v>
      </c>
      <c r="E44" s="56"/>
      <c r="F44" s="57">
        <v>1</v>
      </c>
      <c r="G44" s="57"/>
      <c r="H44" s="57"/>
      <c r="I44" s="57"/>
      <c r="J44" s="57">
        <f t="shared" si="1"/>
        <v>1</v>
      </c>
      <c r="K44" s="57"/>
      <c r="L44" s="57"/>
      <c r="M44" s="58"/>
      <c r="N44" s="59"/>
      <c r="O44" s="73"/>
    </row>
    <row r="45" spans="1:15" s="8" customFormat="1" ht="296.25" customHeight="1" collapsed="1" x14ac:dyDescent="0.3">
      <c r="A45" s="52">
        <v>9495</v>
      </c>
      <c r="B45" s="53" t="s">
        <v>21</v>
      </c>
      <c r="C45" s="72" t="s">
        <v>418</v>
      </c>
      <c r="D45" s="78" t="s">
        <v>419</v>
      </c>
      <c r="E45" s="56" t="s">
        <v>89</v>
      </c>
      <c r="F45" s="57"/>
      <c r="G45" s="57"/>
      <c r="H45" s="57"/>
      <c r="I45" s="57"/>
      <c r="J45" s="57"/>
      <c r="K45" s="57"/>
      <c r="L45" s="57">
        <f>SUM(K46:K50)</f>
        <v>3</v>
      </c>
      <c r="M45" s="58">
        <v>3</v>
      </c>
      <c r="N45" s="59"/>
      <c r="O45" s="73">
        <f>+ROUND(M45*N45,2)</f>
        <v>0</v>
      </c>
    </row>
    <row r="46" spans="1:15" s="8" customFormat="1" x14ac:dyDescent="0.3">
      <c r="A46" s="52">
        <v>9496</v>
      </c>
      <c r="B46" s="53" t="s">
        <v>21</v>
      </c>
      <c r="C46" s="72"/>
      <c r="D46" s="76" t="s">
        <v>373</v>
      </c>
      <c r="E46" s="56"/>
      <c r="F46" s="57"/>
      <c r="G46" s="57"/>
      <c r="H46" s="57"/>
      <c r="I46" s="57"/>
      <c r="J46" s="57"/>
      <c r="K46" s="57">
        <f>J47+J48</f>
        <v>2</v>
      </c>
      <c r="L46" s="57"/>
      <c r="M46" s="58"/>
      <c r="N46" s="59"/>
      <c r="O46" s="73"/>
    </row>
    <row r="47" spans="1:15" s="8" customFormat="1" x14ac:dyDescent="0.3">
      <c r="A47" s="52">
        <v>9497</v>
      </c>
      <c r="B47" s="53"/>
      <c r="C47" s="72"/>
      <c r="D47" s="76" t="s">
        <v>420</v>
      </c>
      <c r="E47" s="56"/>
      <c r="F47" s="57">
        <v>1</v>
      </c>
      <c r="G47" s="57"/>
      <c r="H47" s="57"/>
      <c r="I47" s="57"/>
      <c r="J47" s="57">
        <f t="shared" ref="J47:J50" si="2">PRODUCT(F47:I47)</f>
        <v>1</v>
      </c>
      <c r="K47" s="57"/>
      <c r="L47" s="57"/>
      <c r="M47" s="58"/>
      <c r="N47" s="59"/>
      <c r="O47" s="73"/>
    </row>
    <row r="48" spans="1:15" s="8" customFormat="1" x14ac:dyDescent="0.3">
      <c r="A48" s="52">
        <v>9498</v>
      </c>
      <c r="B48" s="53"/>
      <c r="C48" s="72"/>
      <c r="D48" s="76" t="s">
        <v>421</v>
      </c>
      <c r="E48" s="56"/>
      <c r="F48" s="57">
        <v>1</v>
      </c>
      <c r="G48" s="57"/>
      <c r="H48" s="57"/>
      <c r="I48" s="57"/>
      <c r="J48" s="57">
        <f t="shared" si="2"/>
        <v>1</v>
      </c>
      <c r="K48" s="57"/>
      <c r="L48" s="57"/>
      <c r="M48" s="58"/>
      <c r="N48" s="59"/>
      <c r="O48" s="73"/>
    </row>
    <row r="49" spans="1:15" s="8" customFormat="1" x14ac:dyDescent="0.3">
      <c r="A49" s="52">
        <v>9499</v>
      </c>
      <c r="B49" s="53"/>
      <c r="C49" s="72"/>
      <c r="D49" s="76" t="s">
        <v>366</v>
      </c>
      <c r="E49" s="56"/>
      <c r="F49" s="57"/>
      <c r="G49" s="57"/>
      <c r="H49" s="57"/>
      <c r="I49" s="57"/>
      <c r="J49" s="57"/>
      <c r="K49" s="57">
        <f>J50</f>
        <v>1</v>
      </c>
      <c r="L49" s="57"/>
      <c r="M49" s="58"/>
      <c r="N49" s="59"/>
      <c r="O49" s="73"/>
    </row>
    <row r="50" spans="1:15" s="8" customFormat="1" x14ac:dyDescent="0.3">
      <c r="A50" s="52">
        <v>9500</v>
      </c>
      <c r="B50" s="53"/>
      <c r="C50" s="72"/>
      <c r="D50" s="81" t="s">
        <v>422</v>
      </c>
      <c r="E50" s="56"/>
      <c r="F50" s="57">
        <v>1</v>
      </c>
      <c r="G50" s="57"/>
      <c r="H50" s="57"/>
      <c r="I50" s="57"/>
      <c r="J50" s="57">
        <f t="shared" si="2"/>
        <v>1</v>
      </c>
      <c r="K50" s="57"/>
      <c r="L50" s="57"/>
      <c r="M50" s="58"/>
      <c r="N50" s="59"/>
      <c r="O50" s="73"/>
    </row>
    <row r="51" spans="1:15" s="8" customFormat="1" ht="201.6" collapsed="1" x14ac:dyDescent="0.3">
      <c r="A51" s="52">
        <v>9501</v>
      </c>
      <c r="B51" s="53" t="s">
        <v>21</v>
      </c>
      <c r="C51" s="72" t="s">
        <v>423</v>
      </c>
      <c r="D51" s="78" t="s">
        <v>424</v>
      </c>
      <c r="E51" s="56" t="s">
        <v>89</v>
      </c>
      <c r="F51" s="57"/>
      <c r="G51" s="57"/>
      <c r="H51" s="57"/>
      <c r="I51" s="57"/>
      <c r="J51" s="57"/>
      <c r="K51" s="57"/>
      <c r="L51" s="57">
        <f>+J52</f>
        <v>1</v>
      </c>
      <c r="M51" s="58">
        <v>1</v>
      </c>
      <c r="N51" s="59"/>
      <c r="O51" s="73">
        <f>+ROUND(M51*N51,2)</f>
        <v>0</v>
      </c>
    </row>
    <row r="52" spans="1:15" s="8" customFormat="1" x14ac:dyDescent="0.3">
      <c r="A52" s="52">
        <v>9502</v>
      </c>
      <c r="B52" s="53" t="s">
        <v>21</v>
      </c>
      <c r="C52" s="72"/>
      <c r="D52" s="76" t="s">
        <v>425</v>
      </c>
      <c r="E52" s="56"/>
      <c r="F52" s="57">
        <v>1</v>
      </c>
      <c r="G52" s="57"/>
      <c r="H52" s="57"/>
      <c r="I52" s="57"/>
      <c r="J52" s="57">
        <f>PRODUCT(F52:I52)</f>
        <v>1</v>
      </c>
      <c r="K52" s="57"/>
      <c r="L52" s="57"/>
      <c r="M52" s="58"/>
      <c r="N52" s="59"/>
      <c r="O52" s="73"/>
    </row>
    <row r="53" spans="1:15" s="8" customFormat="1" ht="120.75" customHeight="1" collapsed="1" x14ac:dyDescent="0.3">
      <c r="A53" s="52">
        <v>9503</v>
      </c>
      <c r="B53" s="53" t="s">
        <v>21</v>
      </c>
      <c r="C53" s="72" t="s">
        <v>426</v>
      </c>
      <c r="D53" s="75" t="s">
        <v>427</v>
      </c>
      <c r="E53" s="56" t="s">
        <v>89</v>
      </c>
      <c r="F53" s="57"/>
      <c r="G53" s="57"/>
      <c r="H53" s="57"/>
      <c r="I53" s="57"/>
      <c r="J53" s="57"/>
      <c r="K53" s="57"/>
      <c r="L53" s="57">
        <f>+J54</f>
        <v>0</v>
      </c>
      <c r="M53" s="58">
        <v>1</v>
      </c>
      <c r="N53" s="59"/>
      <c r="O53" s="73">
        <f t="shared" ref="O53" si="3">+ROUND(M53*N53,2)</f>
        <v>0</v>
      </c>
    </row>
    <row r="54" spans="1:15" s="8" customFormat="1" x14ac:dyDescent="0.3">
      <c r="A54" s="52">
        <v>9505</v>
      </c>
      <c r="B54" s="53" t="s">
        <v>21</v>
      </c>
      <c r="C54" s="54" t="s">
        <v>429</v>
      </c>
      <c r="D54" s="68" t="s">
        <v>430</v>
      </c>
      <c r="E54" s="69"/>
      <c r="F54" s="70"/>
      <c r="G54" s="70"/>
      <c r="H54" s="70"/>
      <c r="I54" s="70"/>
      <c r="J54" s="70"/>
      <c r="K54" s="70"/>
      <c r="L54" s="70"/>
      <c r="M54" s="66"/>
      <c r="N54" s="67"/>
      <c r="O54" s="67"/>
    </row>
    <row r="55" spans="1:15" s="8" customFormat="1" x14ac:dyDescent="0.3">
      <c r="A55" s="52">
        <v>9544</v>
      </c>
      <c r="B55" s="53" t="s">
        <v>21</v>
      </c>
      <c r="C55" s="54" t="s">
        <v>450</v>
      </c>
      <c r="D55" s="55" t="s">
        <v>55</v>
      </c>
      <c r="E55" s="63"/>
      <c r="F55" s="57"/>
      <c r="G55" s="57"/>
      <c r="H55" s="57"/>
      <c r="I55" s="57"/>
      <c r="J55" s="57"/>
      <c r="K55" s="57"/>
      <c r="L55" s="57"/>
      <c r="M55" s="66"/>
      <c r="N55" s="67"/>
      <c r="O55" s="67"/>
    </row>
    <row r="56" spans="1:15" s="8" customFormat="1" x14ac:dyDescent="0.3">
      <c r="A56" s="52">
        <v>9665</v>
      </c>
      <c r="B56" s="53" t="s">
        <v>21</v>
      </c>
      <c r="C56" s="54" t="s">
        <v>510</v>
      </c>
      <c r="D56" s="55" t="s">
        <v>86</v>
      </c>
      <c r="E56" s="63"/>
      <c r="F56" s="57"/>
      <c r="G56" s="57"/>
      <c r="H56" s="57"/>
      <c r="I56" s="57"/>
      <c r="J56" s="57"/>
      <c r="K56" s="57"/>
      <c r="L56" s="57"/>
      <c r="M56" s="58"/>
      <c r="N56" s="59"/>
      <c r="O56" s="73"/>
    </row>
    <row r="57" spans="1:15" s="8" customFormat="1" ht="244.8" x14ac:dyDescent="0.3">
      <c r="A57" s="52">
        <v>9666</v>
      </c>
      <c r="B57" s="53"/>
      <c r="C57" s="54"/>
      <c r="D57" s="78" t="s">
        <v>511</v>
      </c>
      <c r="E57" s="56" t="s">
        <v>89</v>
      </c>
      <c r="F57" s="57"/>
      <c r="G57" s="57"/>
      <c r="H57" s="57"/>
      <c r="I57" s="57"/>
      <c r="J57" s="57"/>
      <c r="K57" s="57"/>
      <c r="L57" s="57">
        <f>SUM(J58:J59)</f>
        <v>1</v>
      </c>
      <c r="M57" s="58">
        <v>1</v>
      </c>
      <c r="N57" s="59"/>
      <c r="O57" s="73">
        <f>+ROUND(M57*N57,2)</f>
        <v>0</v>
      </c>
    </row>
    <row r="58" spans="1:15" s="8" customFormat="1" x14ac:dyDescent="0.3">
      <c r="A58" s="52">
        <v>9667</v>
      </c>
      <c r="B58" s="53"/>
      <c r="C58" s="54"/>
      <c r="D58" s="74" t="s">
        <v>437</v>
      </c>
      <c r="E58" s="56"/>
      <c r="F58" s="57"/>
      <c r="G58" s="57"/>
      <c r="H58" s="57"/>
      <c r="I58" s="57"/>
      <c r="J58" s="57"/>
      <c r="K58" s="57"/>
      <c r="L58" s="57"/>
      <c r="M58" s="58"/>
      <c r="N58" s="59"/>
      <c r="O58" s="73"/>
    </row>
    <row r="59" spans="1:15" s="8" customFormat="1" x14ac:dyDescent="0.3">
      <c r="A59" s="52">
        <v>9668</v>
      </c>
      <c r="B59" s="53"/>
      <c r="C59" s="54"/>
      <c r="D59" s="74" t="s">
        <v>512</v>
      </c>
      <c r="E59" s="56"/>
      <c r="F59" s="57">
        <v>1</v>
      </c>
      <c r="G59" s="57"/>
      <c r="H59" s="57"/>
      <c r="I59" s="57"/>
      <c r="J59" s="57">
        <f>PRODUCT(F59:I59)</f>
        <v>1</v>
      </c>
      <c r="K59" s="57"/>
      <c r="L59" s="57"/>
      <c r="M59" s="58"/>
      <c r="N59" s="59"/>
      <c r="O59" s="73"/>
    </row>
    <row r="60" spans="1:15" s="8" customFormat="1" ht="201.6" x14ac:dyDescent="0.3">
      <c r="A60" s="52">
        <v>9669</v>
      </c>
      <c r="B60" s="53"/>
      <c r="C60" s="54"/>
      <c r="D60" s="78" t="s">
        <v>165</v>
      </c>
      <c r="E60" s="56" t="s">
        <v>89</v>
      </c>
      <c r="F60" s="57"/>
      <c r="G60" s="57"/>
      <c r="H60" s="57"/>
      <c r="I60" s="57"/>
      <c r="J60" s="57"/>
      <c r="K60" s="57"/>
      <c r="L60" s="57">
        <f>SUM(J61:J64)</f>
        <v>2</v>
      </c>
      <c r="M60" s="58">
        <v>2</v>
      </c>
      <c r="N60" s="59"/>
      <c r="O60" s="73">
        <f>+ROUND(M60*N60,2)</f>
        <v>0</v>
      </c>
    </row>
    <row r="61" spans="1:15" s="8" customFormat="1" x14ac:dyDescent="0.3">
      <c r="A61" s="52">
        <v>9670</v>
      </c>
      <c r="B61" s="53"/>
      <c r="C61" s="54"/>
      <c r="D61" s="74" t="s">
        <v>513</v>
      </c>
      <c r="E61" s="56"/>
      <c r="F61" s="57"/>
      <c r="G61" s="57"/>
      <c r="H61" s="57"/>
      <c r="I61" s="57"/>
      <c r="J61" s="57"/>
      <c r="K61" s="57"/>
      <c r="L61" s="57"/>
      <c r="M61" s="58"/>
      <c r="N61" s="59"/>
      <c r="O61" s="73"/>
    </row>
    <row r="62" spans="1:15" s="8" customFormat="1" x14ac:dyDescent="0.3">
      <c r="A62" s="52">
        <v>9671</v>
      </c>
      <c r="B62" s="53"/>
      <c r="C62" s="54"/>
      <c r="D62" s="74" t="s">
        <v>514</v>
      </c>
      <c r="E62" s="56"/>
      <c r="F62" s="57">
        <v>1</v>
      </c>
      <c r="G62" s="57"/>
      <c r="H62" s="57"/>
      <c r="I62" s="57"/>
      <c r="J62" s="57">
        <f t="shared" ref="J62:J64" si="4">PRODUCT(F62:I62)</f>
        <v>1</v>
      </c>
      <c r="K62" s="57"/>
      <c r="L62" s="57"/>
      <c r="M62" s="58"/>
      <c r="N62" s="59"/>
      <c r="O62" s="73"/>
    </row>
    <row r="63" spans="1:15" s="8" customFormat="1" x14ac:dyDescent="0.3">
      <c r="A63" s="52">
        <v>9672</v>
      </c>
      <c r="B63" s="53"/>
      <c r="C63" s="54"/>
      <c r="D63" s="74" t="s">
        <v>435</v>
      </c>
      <c r="E63" s="63"/>
      <c r="F63" s="57"/>
      <c r="G63" s="57"/>
      <c r="H63" s="57"/>
      <c r="I63" s="57"/>
      <c r="J63" s="57"/>
      <c r="K63" s="57"/>
      <c r="L63" s="57"/>
      <c r="M63" s="58"/>
      <c r="N63" s="59"/>
      <c r="O63" s="73"/>
    </row>
    <row r="64" spans="1:15" s="8" customFormat="1" x14ac:dyDescent="0.3">
      <c r="A64" s="52">
        <v>9673</v>
      </c>
      <c r="B64" s="53"/>
      <c r="C64" s="54"/>
      <c r="D64" s="74" t="s">
        <v>515</v>
      </c>
      <c r="E64" s="63"/>
      <c r="F64" s="57">
        <v>1</v>
      </c>
      <c r="G64" s="57"/>
      <c r="H64" s="57"/>
      <c r="I64" s="57"/>
      <c r="J64" s="57">
        <f t="shared" si="4"/>
        <v>1</v>
      </c>
      <c r="K64" s="57"/>
      <c r="L64" s="57"/>
      <c r="M64" s="58"/>
      <c r="N64" s="59"/>
      <c r="O64" s="73"/>
    </row>
    <row r="65" spans="1:15" s="8" customFormat="1" ht="273.60000000000002" x14ac:dyDescent="0.3">
      <c r="A65" s="52">
        <v>9674</v>
      </c>
      <c r="B65" s="53"/>
      <c r="C65" s="54"/>
      <c r="D65" s="78" t="s">
        <v>516</v>
      </c>
      <c r="E65" s="56" t="s">
        <v>89</v>
      </c>
      <c r="F65" s="57"/>
      <c r="G65" s="57"/>
      <c r="H65" s="57"/>
      <c r="I65" s="57"/>
      <c r="J65" s="57"/>
      <c r="K65" s="57"/>
      <c r="L65" s="57">
        <f>SUM(J66)</f>
        <v>1</v>
      </c>
      <c r="M65" s="58">
        <v>1</v>
      </c>
      <c r="N65" s="59"/>
      <c r="O65" s="73">
        <f>+ROUND(M65*N65,2)</f>
        <v>0</v>
      </c>
    </row>
    <row r="66" spans="1:15" s="8" customFormat="1" x14ac:dyDescent="0.3">
      <c r="A66" s="52">
        <v>9675</v>
      </c>
      <c r="B66" s="53"/>
      <c r="C66" s="54"/>
      <c r="D66" s="74" t="s">
        <v>517</v>
      </c>
      <c r="E66" s="56"/>
      <c r="F66" s="57">
        <v>1</v>
      </c>
      <c r="G66" s="57"/>
      <c r="H66" s="57"/>
      <c r="I66" s="57"/>
      <c r="J66" s="57">
        <f>PRODUCT(F66:I66)</f>
        <v>1</v>
      </c>
      <c r="K66" s="57"/>
      <c r="L66" s="57"/>
      <c r="M66" s="58"/>
      <c r="N66" s="59"/>
      <c r="O66" s="73"/>
    </row>
    <row r="67" spans="1:15" s="8" customFormat="1" x14ac:dyDescent="0.3">
      <c r="A67" s="52">
        <v>9690</v>
      </c>
      <c r="B67" s="53" t="s">
        <v>21</v>
      </c>
      <c r="C67" s="54" t="s">
        <v>531</v>
      </c>
      <c r="D67" s="55" t="s">
        <v>91</v>
      </c>
      <c r="E67" s="63"/>
      <c r="F67" s="57"/>
      <c r="G67" s="57"/>
      <c r="H67" s="57"/>
      <c r="I67" s="57"/>
      <c r="J67" s="57"/>
      <c r="K67" s="57"/>
      <c r="L67" s="57"/>
      <c r="M67" s="58"/>
      <c r="N67" s="59"/>
      <c r="O67" s="73"/>
    </row>
    <row r="68" spans="1:15" s="8" customFormat="1" ht="244.8" collapsed="1" x14ac:dyDescent="0.3">
      <c r="A68" s="52">
        <v>9693</v>
      </c>
      <c r="B68" s="53" t="s">
        <v>21</v>
      </c>
      <c r="C68" s="72" t="s">
        <v>534</v>
      </c>
      <c r="D68" s="78" t="s">
        <v>535</v>
      </c>
      <c r="E68" s="56" t="s">
        <v>89</v>
      </c>
      <c r="F68" s="57"/>
      <c r="G68" s="57"/>
      <c r="H68" s="57"/>
      <c r="I68" s="57"/>
      <c r="J68" s="57"/>
      <c r="K68" s="57"/>
      <c r="L68" s="57">
        <f>SUM(J69:J69)</f>
        <v>1</v>
      </c>
      <c r="M68" s="58">
        <v>1</v>
      </c>
      <c r="N68" s="59"/>
      <c r="O68" s="73">
        <f>+ROUND(M68*N68,2)</f>
        <v>0</v>
      </c>
    </row>
    <row r="69" spans="1:15" s="8" customFormat="1" x14ac:dyDescent="0.3">
      <c r="A69" s="52">
        <v>9694</v>
      </c>
      <c r="B69" s="53"/>
      <c r="C69" s="72"/>
      <c r="D69" s="76" t="s">
        <v>453</v>
      </c>
      <c r="E69" s="56"/>
      <c r="F69" s="57">
        <v>1</v>
      </c>
      <c r="G69" s="57"/>
      <c r="H69" s="57"/>
      <c r="I69" s="57"/>
      <c r="J69" s="57">
        <f>PRODUCT(F69:I69)</f>
        <v>1</v>
      </c>
      <c r="K69" s="57"/>
      <c r="L69" s="57"/>
      <c r="M69" s="58"/>
      <c r="N69" s="59"/>
      <c r="O69" s="73"/>
    </row>
    <row r="70" spans="1:15" s="8" customFormat="1" ht="244.8" x14ac:dyDescent="0.3">
      <c r="A70" s="52">
        <v>9697</v>
      </c>
      <c r="B70" s="53"/>
      <c r="C70" s="72"/>
      <c r="D70" s="78" t="s">
        <v>538</v>
      </c>
      <c r="E70" s="56" t="s">
        <v>89</v>
      </c>
      <c r="F70" s="57"/>
      <c r="G70" s="57"/>
      <c r="H70" s="57"/>
      <c r="I70" s="57"/>
      <c r="J70" s="57"/>
      <c r="K70" s="57"/>
      <c r="L70" s="57">
        <f>J71</f>
        <v>1</v>
      </c>
      <c r="M70" s="58">
        <v>1</v>
      </c>
      <c r="N70" s="59"/>
      <c r="O70" s="73">
        <f>+ROUND(M70*N70,2)</f>
        <v>0</v>
      </c>
    </row>
    <row r="71" spans="1:15" s="8" customFormat="1" x14ac:dyDescent="0.3">
      <c r="A71" s="52">
        <v>9698</v>
      </c>
      <c r="B71" s="53"/>
      <c r="C71" s="72"/>
      <c r="D71" s="76" t="s">
        <v>454</v>
      </c>
      <c r="E71" s="56"/>
      <c r="F71" s="57">
        <v>1</v>
      </c>
      <c r="G71" s="57"/>
      <c r="H71" s="57"/>
      <c r="I71" s="57"/>
      <c r="J71" s="57">
        <v>1</v>
      </c>
      <c r="K71" s="57"/>
      <c r="L71" s="57"/>
      <c r="M71" s="58"/>
      <c r="N71" s="59"/>
      <c r="O71" s="73"/>
    </row>
    <row r="72" spans="1:15" s="8" customFormat="1" x14ac:dyDescent="0.3">
      <c r="A72" s="52">
        <v>9713</v>
      </c>
      <c r="B72" s="53" t="s">
        <v>21</v>
      </c>
      <c r="C72" s="54" t="s">
        <v>560</v>
      </c>
      <c r="D72" s="68" t="s">
        <v>561</v>
      </c>
      <c r="E72" s="69"/>
      <c r="F72" s="70"/>
      <c r="G72" s="70"/>
      <c r="H72" s="70"/>
      <c r="I72" s="70"/>
      <c r="J72" s="70"/>
      <c r="K72" s="70"/>
      <c r="L72" s="70"/>
      <c r="M72" s="66"/>
      <c r="N72" s="67"/>
      <c r="O72" s="67"/>
    </row>
    <row r="73" spans="1:15" s="8" customFormat="1" x14ac:dyDescent="0.3">
      <c r="A73" s="52">
        <v>9724</v>
      </c>
      <c r="B73" s="53" t="s">
        <v>21</v>
      </c>
      <c r="C73" s="54" t="s">
        <v>569</v>
      </c>
      <c r="D73" s="55" t="s">
        <v>55</v>
      </c>
      <c r="E73" s="63"/>
      <c r="F73" s="57"/>
      <c r="G73" s="57"/>
      <c r="H73" s="57"/>
      <c r="I73" s="57"/>
      <c r="J73" s="57"/>
      <c r="K73" s="57"/>
      <c r="L73" s="57"/>
      <c r="M73" s="66"/>
      <c r="N73" s="67"/>
      <c r="O73" s="67"/>
    </row>
    <row r="74" spans="1:15" s="8" customFormat="1" x14ac:dyDescent="0.3">
      <c r="A74" s="52">
        <v>9751</v>
      </c>
      <c r="B74" s="53" t="s">
        <v>21</v>
      </c>
      <c r="C74" s="54" t="s">
        <v>585</v>
      </c>
      <c r="D74" s="55" t="s">
        <v>86</v>
      </c>
      <c r="E74" s="63"/>
      <c r="F74" s="57"/>
      <c r="G74" s="57"/>
      <c r="H74" s="57"/>
      <c r="I74" s="57"/>
      <c r="J74" s="57"/>
      <c r="K74" s="57"/>
      <c r="L74" s="57"/>
      <c r="M74" s="58"/>
      <c r="N74" s="59"/>
      <c r="O74" s="73"/>
    </row>
    <row r="75" spans="1:15" s="8" customFormat="1" ht="201.6" collapsed="1" x14ac:dyDescent="0.3">
      <c r="A75" s="52">
        <v>9752</v>
      </c>
      <c r="B75" s="53" t="s">
        <v>21</v>
      </c>
      <c r="C75" s="72" t="s">
        <v>586</v>
      </c>
      <c r="D75" s="78" t="s">
        <v>165</v>
      </c>
      <c r="E75" s="56" t="s">
        <v>89</v>
      </c>
      <c r="F75" s="57"/>
      <c r="G75" s="57"/>
      <c r="H75" s="57"/>
      <c r="I75" s="57"/>
      <c r="J75" s="57"/>
      <c r="K75" s="57"/>
      <c r="L75" s="57">
        <f>SUM(J76:J81)</f>
        <v>3</v>
      </c>
      <c r="M75" s="58">
        <v>3</v>
      </c>
      <c r="N75" s="59"/>
      <c r="O75" s="73">
        <f>+ROUND(M75*N75,2)</f>
        <v>0</v>
      </c>
    </row>
    <row r="76" spans="1:15" s="8" customFormat="1" x14ac:dyDescent="0.3">
      <c r="A76" s="52">
        <v>9753</v>
      </c>
      <c r="B76" s="53"/>
      <c r="C76" s="72"/>
      <c r="D76" s="74" t="s">
        <v>587</v>
      </c>
      <c r="E76" s="56"/>
      <c r="F76" s="57"/>
      <c r="G76" s="57"/>
      <c r="H76" s="57"/>
      <c r="I76" s="57"/>
      <c r="J76" s="57"/>
      <c r="K76" s="57"/>
      <c r="L76" s="57"/>
      <c r="M76" s="58"/>
      <c r="N76" s="59"/>
      <c r="O76" s="73"/>
    </row>
    <row r="77" spans="1:15" s="8" customFormat="1" x14ac:dyDescent="0.3">
      <c r="A77" s="52">
        <v>9754</v>
      </c>
      <c r="B77" s="53"/>
      <c r="C77" s="72"/>
      <c r="D77" s="74" t="s">
        <v>588</v>
      </c>
      <c r="E77" s="56"/>
      <c r="F77" s="57">
        <v>1</v>
      </c>
      <c r="G77" s="57"/>
      <c r="H77" s="57"/>
      <c r="I77" s="57"/>
      <c r="J77" s="57">
        <f>PRODUCT(F77:I77)</f>
        <v>1</v>
      </c>
      <c r="K77" s="57"/>
      <c r="L77" s="57"/>
      <c r="M77" s="58"/>
      <c r="N77" s="59"/>
      <c r="O77" s="73"/>
    </row>
    <row r="78" spans="1:15" s="8" customFormat="1" x14ac:dyDescent="0.3">
      <c r="A78" s="52">
        <v>9755</v>
      </c>
      <c r="B78" s="53"/>
      <c r="C78" s="72"/>
      <c r="D78" s="74" t="s">
        <v>587</v>
      </c>
      <c r="E78" s="56"/>
      <c r="F78" s="57"/>
      <c r="G78" s="57"/>
      <c r="H78" s="57"/>
      <c r="I78" s="57"/>
      <c r="J78" s="57"/>
      <c r="K78" s="57"/>
      <c r="L78" s="57"/>
      <c r="M78" s="58"/>
      <c r="N78" s="59"/>
      <c r="O78" s="73"/>
    </row>
    <row r="79" spans="1:15" s="8" customFormat="1" x14ac:dyDescent="0.3">
      <c r="A79" s="52">
        <v>9756</v>
      </c>
      <c r="B79" s="53"/>
      <c r="C79" s="72"/>
      <c r="D79" s="74" t="s">
        <v>589</v>
      </c>
      <c r="E79" s="56"/>
      <c r="F79" s="57">
        <v>1</v>
      </c>
      <c r="G79" s="57"/>
      <c r="H79" s="57"/>
      <c r="I79" s="57"/>
      <c r="J79" s="57">
        <f>PRODUCT(F79:I79)</f>
        <v>1</v>
      </c>
      <c r="K79" s="57"/>
      <c r="L79" s="57"/>
      <c r="M79" s="58"/>
      <c r="N79" s="59"/>
      <c r="O79" s="73"/>
    </row>
    <row r="80" spans="1:15" s="8" customFormat="1" x14ac:dyDescent="0.3">
      <c r="A80" s="52">
        <v>9757</v>
      </c>
      <c r="B80" s="53"/>
      <c r="C80" s="72"/>
      <c r="D80" s="74" t="s">
        <v>590</v>
      </c>
      <c r="E80" s="56"/>
      <c r="F80" s="57"/>
      <c r="G80" s="57"/>
      <c r="H80" s="57"/>
      <c r="I80" s="57"/>
      <c r="J80" s="57"/>
      <c r="K80" s="57"/>
      <c r="L80" s="57"/>
      <c r="M80" s="58"/>
      <c r="N80" s="59"/>
      <c r="O80" s="73"/>
    </row>
    <row r="81" spans="1:15" s="8" customFormat="1" x14ac:dyDescent="0.3">
      <c r="A81" s="52">
        <v>9758</v>
      </c>
      <c r="B81" s="53"/>
      <c r="C81" s="72"/>
      <c r="D81" s="74" t="s">
        <v>591</v>
      </c>
      <c r="E81" s="56"/>
      <c r="F81" s="57">
        <v>1</v>
      </c>
      <c r="G81" s="57"/>
      <c r="H81" s="57"/>
      <c r="I81" s="57"/>
      <c r="J81" s="57">
        <f>PRODUCT(F81:I81)</f>
        <v>1</v>
      </c>
      <c r="K81" s="57"/>
      <c r="L81" s="57"/>
      <c r="M81" s="58"/>
      <c r="N81" s="59"/>
      <c r="O81" s="73"/>
    </row>
    <row r="82" spans="1:15" s="8" customFormat="1" x14ac:dyDescent="0.3">
      <c r="A82" s="52">
        <v>9759</v>
      </c>
      <c r="B82" s="53" t="s">
        <v>21</v>
      </c>
      <c r="C82" s="54" t="s">
        <v>592</v>
      </c>
      <c r="D82" s="68" t="s">
        <v>593</v>
      </c>
      <c r="E82" s="69"/>
      <c r="F82" s="70"/>
      <c r="G82" s="70"/>
      <c r="H82" s="70"/>
      <c r="I82" s="70"/>
      <c r="J82" s="70"/>
      <c r="K82" s="70"/>
      <c r="L82" s="70"/>
      <c r="M82" s="66"/>
      <c r="N82" s="67"/>
      <c r="O82" s="67"/>
    </row>
    <row r="83" spans="1:15" s="8" customFormat="1" x14ac:dyDescent="0.3">
      <c r="A83" s="52">
        <v>9816</v>
      </c>
      <c r="B83" s="53" t="s">
        <v>21</v>
      </c>
      <c r="C83" s="54" t="s">
        <v>636</v>
      </c>
      <c r="D83" s="55" t="s">
        <v>55</v>
      </c>
      <c r="E83" s="63"/>
      <c r="F83" s="57"/>
      <c r="G83" s="57"/>
      <c r="H83" s="57"/>
      <c r="I83" s="57"/>
      <c r="J83" s="57"/>
      <c r="K83" s="57"/>
      <c r="L83" s="57"/>
      <c r="M83" s="66"/>
      <c r="N83" s="67"/>
      <c r="O83" s="67"/>
    </row>
    <row r="84" spans="1:15" s="8" customFormat="1" collapsed="1" x14ac:dyDescent="0.3">
      <c r="A84" s="52">
        <v>9967</v>
      </c>
      <c r="B84" s="53"/>
      <c r="C84" s="54" t="s">
        <v>691</v>
      </c>
      <c r="D84" s="55" t="s">
        <v>86</v>
      </c>
      <c r="E84" s="63"/>
      <c r="F84" s="57"/>
      <c r="G84" s="57"/>
      <c r="H84" s="57"/>
      <c r="I84" s="57"/>
      <c r="J84" s="57"/>
      <c r="K84" s="57"/>
      <c r="L84" s="57"/>
      <c r="M84" s="58"/>
      <c r="N84" s="59"/>
      <c r="O84" s="73"/>
    </row>
    <row r="85" spans="1:15" s="8" customFormat="1" ht="244.8" x14ac:dyDescent="0.3">
      <c r="A85" s="52">
        <v>9968</v>
      </c>
      <c r="B85" s="53"/>
      <c r="C85" s="72"/>
      <c r="D85" s="78" t="s">
        <v>692</v>
      </c>
      <c r="E85" s="56" t="s">
        <v>89</v>
      </c>
      <c r="F85" s="57"/>
      <c r="G85" s="57"/>
      <c r="H85" s="57"/>
      <c r="I85" s="57"/>
      <c r="J85" s="57"/>
      <c r="K85" s="57"/>
      <c r="L85" s="57">
        <f>SUM(J86:J86)</f>
        <v>2</v>
      </c>
      <c r="M85" s="58">
        <v>2</v>
      </c>
      <c r="N85" s="59"/>
      <c r="O85" s="73">
        <f>+ROUND(M85*N85,2)</f>
        <v>0</v>
      </c>
    </row>
    <row r="86" spans="1:15" s="8" customFormat="1" x14ac:dyDescent="0.3">
      <c r="A86" s="52">
        <v>9969</v>
      </c>
      <c r="B86" s="53"/>
      <c r="C86" s="72"/>
      <c r="D86" s="74" t="s">
        <v>41</v>
      </c>
      <c r="E86" s="56"/>
      <c r="F86" s="57">
        <v>2</v>
      </c>
      <c r="G86" s="57"/>
      <c r="H86" s="57"/>
      <c r="I86" s="57"/>
      <c r="J86" s="57">
        <f>PRODUCT(F86:I86)</f>
        <v>2</v>
      </c>
      <c r="K86" s="57"/>
      <c r="L86" s="57"/>
      <c r="M86" s="58"/>
      <c r="N86" s="59"/>
      <c r="O86" s="73"/>
    </row>
    <row r="87" spans="1:15" s="8" customFormat="1" ht="259.2" collapsed="1" x14ac:dyDescent="0.3">
      <c r="A87" s="52">
        <v>9970</v>
      </c>
      <c r="B87" s="53"/>
      <c r="C87" s="72"/>
      <c r="D87" s="78" t="s">
        <v>693</v>
      </c>
      <c r="E87" s="56" t="s">
        <v>89</v>
      </c>
      <c r="F87" s="57"/>
      <c r="G87" s="57"/>
      <c r="H87" s="57"/>
      <c r="I87" s="57"/>
      <c r="J87" s="57"/>
      <c r="K87" s="57"/>
      <c r="L87" s="57">
        <f>+J88</f>
        <v>1</v>
      </c>
      <c r="M87" s="58">
        <v>1</v>
      </c>
      <c r="N87" s="59"/>
      <c r="O87" s="73">
        <f>+ROUND(M87*N87,2)</f>
        <v>0</v>
      </c>
    </row>
    <row r="88" spans="1:15" s="8" customFormat="1" x14ac:dyDescent="0.3">
      <c r="A88" s="52">
        <v>9971</v>
      </c>
      <c r="B88" s="53"/>
      <c r="C88" s="72"/>
      <c r="D88" s="76" t="s">
        <v>694</v>
      </c>
      <c r="E88" s="56"/>
      <c r="F88" s="57">
        <v>1</v>
      </c>
      <c r="G88" s="57"/>
      <c r="H88" s="57"/>
      <c r="I88" s="57"/>
      <c r="J88" s="57">
        <f>PRODUCT(F88:I88)</f>
        <v>1</v>
      </c>
      <c r="K88" s="57"/>
      <c r="L88" s="57"/>
      <c r="M88" s="58"/>
      <c r="N88" s="59"/>
      <c r="O88" s="73"/>
    </row>
    <row r="89" spans="1:15" s="8" customFormat="1" ht="259.2" x14ac:dyDescent="0.3">
      <c r="A89" s="52">
        <v>9972</v>
      </c>
      <c r="B89" s="53"/>
      <c r="C89" s="72"/>
      <c r="D89" s="83" t="s">
        <v>695</v>
      </c>
      <c r="E89" s="56" t="s">
        <v>89</v>
      </c>
      <c r="F89" s="57"/>
      <c r="G89" s="57"/>
      <c r="H89" s="57"/>
      <c r="I89" s="57"/>
      <c r="J89" s="57"/>
      <c r="K89" s="57"/>
      <c r="L89" s="57">
        <f>J90</f>
        <v>1</v>
      </c>
      <c r="M89" s="58">
        <v>1</v>
      </c>
      <c r="N89" s="59"/>
      <c r="O89" s="73">
        <f>+ROUND(M89*N89,2)</f>
        <v>0</v>
      </c>
    </row>
    <row r="90" spans="1:15" s="8" customFormat="1" x14ac:dyDescent="0.3">
      <c r="A90" s="52">
        <v>9973</v>
      </c>
      <c r="B90" s="53"/>
      <c r="C90" s="72"/>
      <c r="D90" s="76" t="s">
        <v>696</v>
      </c>
      <c r="E90" s="56"/>
      <c r="F90" s="57">
        <v>1</v>
      </c>
      <c r="G90" s="57"/>
      <c r="H90" s="57"/>
      <c r="I90" s="57"/>
      <c r="J90" s="57">
        <f>PRODUCT(F90:I90)</f>
        <v>1</v>
      </c>
      <c r="K90" s="57"/>
      <c r="L90" s="57"/>
      <c r="M90" s="58"/>
      <c r="N90" s="59"/>
      <c r="O90" s="73"/>
    </row>
    <row r="91" spans="1:15" s="8" customFormat="1" ht="201.6" x14ac:dyDescent="0.3">
      <c r="A91" s="52">
        <v>9974</v>
      </c>
      <c r="B91" s="53"/>
      <c r="C91" s="72"/>
      <c r="D91" s="83" t="s">
        <v>165</v>
      </c>
      <c r="E91" s="56" t="s">
        <v>89</v>
      </c>
      <c r="F91" s="57"/>
      <c r="G91" s="57"/>
      <c r="H91" s="57"/>
      <c r="I91" s="57"/>
      <c r="J91" s="57"/>
      <c r="K91" s="57"/>
      <c r="L91" s="57">
        <f>SUM(K92:K107)</f>
        <v>8</v>
      </c>
      <c r="M91" s="58">
        <v>8</v>
      </c>
      <c r="N91" s="59"/>
      <c r="O91" s="73">
        <f>+ROUND(M91*N91,2)</f>
        <v>0</v>
      </c>
    </row>
    <row r="92" spans="1:15" s="8" customFormat="1" x14ac:dyDescent="0.3">
      <c r="A92" s="52">
        <v>9975</v>
      </c>
      <c r="B92" s="53"/>
      <c r="C92" s="72"/>
      <c r="D92" s="74" t="s">
        <v>598</v>
      </c>
      <c r="E92" s="56"/>
      <c r="F92" s="57"/>
      <c r="G92" s="57"/>
      <c r="H92" s="57"/>
      <c r="I92" s="57"/>
      <c r="J92" s="57"/>
      <c r="K92" s="57">
        <f>J93</f>
        <v>1</v>
      </c>
      <c r="L92" s="57"/>
      <c r="M92" s="58"/>
      <c r="N92" s="59"/>
      <c r="O92" s="73"/>
    </row>
    <row r="93" spans="1:15" s="8" customFormat="1" x14ac:dyDescent="0.3">
      <c r="A93" s="52">
        <v>9976</v>
      </c>
      <c r="B93" s="53"/>
      <c r="C93" s="72"/>
      <c r="D93" s="74" t="s">
        <v>697</v>
      </c>
      <c r="E93" s="56"/>
      <c r="F93" s="57">
        <v>1</v>
      </c>
      <c r="G93" s="57"/>
      <c r="H93" s="57"/>
      <c r="I93" s="57"/>
      <c r="J93" s="57">
        <f t="shared" ref="J93:J107" si="5">PRODUCT(F93:I93)</f>
        <v>1</v>
      </c>
      <c r="K93" s="57"/>
      <c r="L93" s="57"/>
      <c r="M93" s="58"/>
      <c r="N93" s="59"/>
      <c r="O93" s="73"/>
    </row>
    <row r="94" spans="1:15" s="8" customFormat="1" x14ac:dyDescent="0.3">
      <c r="A94" s="52">
        <v>9977</v>
      </c>
      <c r="B94" s="53"/>
      <c r="C94" s="72"/>
      <c r="D94" s="74" t="s">
        <v>601</v>
      </c>
      <c r="E94" s="56"/>
      <c r="F94" s="57"/>
      <c r="G94" s="57"/>
      <c r="H94" s="57"/>
      <c r="I94" s="57"/>
      <c r="J94" s="57"/>
      <c r="K94" s="57">
        <f>J95</f>
        <v>1</v>
      </c>
      <c r="L94" s="57"/>
      <c r="M94" s="58"/>
      <c r="N94" s="59"/>
      <c r="O94" s="73"/>
    </row>
    <row r="95" spans="1:15" s="8" customFormat="1" x14ac:dyDescent="0.3">
      <c r="A95" s="52">
        <v>9978</v>
      </c>
      <c r="B95" s="53"/>
      <c r="C95" s="72"/>
      <c r="D95" s="74" t="s">
        <v>698</v>
      </c>
      <c r="E95" s="56"/>
      <c r="F95" s="57">
        <v>1</v>
      </c>
      <c r="G95" s="57"/>
      <c r="H95" s="57"/>
      <c r="I95" s="57"/>
      <c r="J95" s="57">
        <f t="shared" si="5"/>
        <v>1</v>
      </c>
      <c r="K95" s="57"/>
      <c r="L95" s="57"/>
      <c r="M95" s="58"/>
      <c r="N95" s="59"/>
      <c r="O95" s="73"/>
    </row>
    <row r="96" spans="1:15" s="8" customFormat="1" x14ac:dyDescent="0.3">
      <c r="A96" s="52">
        <v>9979</v>
      </c>
      <c r="B96" s="53"/>
      <c r="C96" s="72"/>
      <c r="D96" s="74" t="s">
        <v>662</v>
      </c>
      <c r="E96" s="56"/>
      <c r="F96" s="57"/>
      <c r="G96" s="57"/>
      <c r="H96" s="57"/>
      <c r="I96" s="57"/>
      <c r="J96" s="57"/>
      <c r="K96" s="57">
        <f>J97</f>
        <v>1</v>
      </c>
      <c r="L96" s="57"/>
      <c r="M96" s="58"/>
      <c r="N96" s="59"/>
      <c r="O96" s="73"/>
    </row>
    <row r="97" spans="1:15" s="8" customFormat="1" x14ac:dyDescent="0.3">
      <c r="A97" s="52">
        <v>9980</v>
      </c>
      <c r="B97" s="53"/>
      <c r="C97" s="72"/>
      <c r="D97" s="74" t="s">
        <v>699</v>
      </c>
      <c r="E97" s="56"/>
      <c r="F97" s="57">
        <v>1</v>
      </c>
      <c r="G97" s="57"/>
      <c r="H97" s="57"/>
      <c r="I97" s="57"/>
      <c r="J97" s="57">
        <f t="shared" si="5"/>
        <v>1</v>
      </c>
      <c r="K97" s="57"/>
      <c r="L97" s="57"/>
      <c r="M97" s="58"/>
      <c r="N97" s="59"/>
      <c r="O97" s="73"/>
    </row>
    <row r="98" spans="1:15" s="8" customFormat="1" x14ac:dyDescent="0.3">
      <c r="A98" s="52">
        <v>9981</v>
      </c>
      <c r="B98" s="53"/>
      <c r="C98" s="72"/>
      <c r="D98" s="74" t="s">
        <v>663</v>
      </c>
      <c r="E98" s="56"/>
      <c r="F98" s="57"/>
      <c r="G98" s="57"/>
      <c r="H98" s="57"/>
      <c r="I98" s="57"/>
      <c r="J98" s="57"/>
      <c r="K98" s="57">
        <f>J99</f>
        <v>1</v>
      </c>
      <c r="L98" s="57"/>
      <c r="M98" s="58"/>
      <c r="N98" s="59"/>
      <c r="O98" s="73"/>
    </row>
    <row r="99" spans="1:15" s="8" customFormat="1" x14ac:dyDescent="0.3">
      <c r="A99" s="52">
        <v>9982</v>
      </c>
      <c r="B99" s="53"/>
      <c r="C99" s="72"/>
      <c r="D99" s="74" t="s">
        <v>700</v>
      </c>
      <c r="E99" s="56"/>
      <c r="F99" s="57">
        <v>1</v>
      </c>
      <c r="G99" s="57"/>
      <c r="H99" s="57"/>
      <c r="I99" s="57"/>
      <c r="J99" s="57">
        <f t="shared" si="5"/>
        <v>1</v>
      </c>
      <c r="K99" s="57"/>
      <c r="L99" s="57"/>
      <c r="M99" s="58"/>
      <c r="N99" s="59"/>
      <c r="O99" s="73"/>
    </row>
    <row r="100" spans="1:15" s="8" customFormat="1" x14ac:dyDescent="0.3">
      <c r="A100" s="52">
        <v>9983</v>
      </c>
      <c r="B100" s="53"/>
      <c r="C100" s="72"/>
      <c r="D100" s="74" t="s">
        <v>665</v>
      </c>
      <c r="E100" s="56"/>
      <c r="F100" s="57"/>
      <c r="G100" s="57"/>
      <c r="H100" s="57"/>
      <c r="I100" s="57"/>
      <c r="J100" s="57"/>
      <c r="K100" s="57">
        <f>J101</f>
        <v>1</v>
      </c>
      <c r="L100" s="57"/>
      <c r="M100" s="58"/>
      <c r="N100" s="59"/>
      <c r="O100" s="73"/>
    </row>
    <row r="101" spans="1:15" s="8" customFormat="1" x14ac:dyDescent="0.3">
      <c r="A101" s="52">
        <v>9984</v>
      </c>
      <c r="B101" s="53"/>
      <c r="C101" s="72"/>
      <c r="D101" s="74" t="s">
        <v>701</v>
      </c>
      <c r="E101" s="56"/>
      <c r="F101" s="57">
        <v>1</v>
      </c>
      <c r="G101" s="57"/>
      <c r="H101" s="57"/>
      <c r="I101" s="57"/>
      <c r="J101" s="57">
        <f t="shared" si="5"/>
        <v>1</v>
      </c>
      <c r="K101" s="57"/>
      <c r="L101" s="57"/>
      <c r="M101" s="58"/>
      <c r="N101" s="59"/>
      <c r="O101" s="73"/>
    </row>
    <row r="102" spans="1:15" s="8" customFormat="1" x14ac:dyDescent="0.3">
      <c r="A102" s="52">
        <v>9985</v>
      </c>
      <c r="B102" s="53"/>
      <c r="C102" s="72"/>
      <c r="D102" s="74" t="s">
        <v>612</v>
      </c>
      <c r="E102" s="56"/>
      <c r="F102" s="57"/>
      <c r="G102" s="57"/>
      <c r="H102" s="57"/>
      <c r="I102" s="57"/>
      <c r="J102" s="57"/>
      <c r="K102" s="57">
        <f>J103</f>
        <v>1</v>
      </c>
      <c r="L102" s="57"/>
      <c r="M102" s="58"/>
      <c r="N102" s="59"/>
      <c r="O102" s="73"/>
    </row>
    <row r="103" spans="1:15" s="8" customFormat="1" x14ac:dyDescent="0.3">
      <c r="A103" s="52">
        <v>9986</v>
      </c>
      <c r="B103" s="53"/>
      <c r="C103" s="72"/>
      <c r="D103" s="74" t="s">
        <v>702</v>
      </c>
      <c r="E103" s="56"/>
      <c r="F103" s="57">
        <v>1</v>
      </c>
      <c r="G103" s="57"/>
      <c r="H103" s="57"/>
      <c r="I103" s="57"/>
      <c r="J103" s="57">
        <f t="shared" si="5"/>
        <v>1</v>
      </c>
      <c r="K103" s="57"/>
      <c r="L103" s="57"/>
      <c r="M103" s="58"/>
      <c r="N103" s="59"/>
      <c r="O103" s="73"/>
    </row>
    <row r="104" spans="1:15" s="8" customFormat="1" x14ac:dyDescent="0.3">
      <c r="A104" s="52">
        <v>9987</v>
      </c>
      <c r="B104" s="53"/>
      <c r="C104" s="72"/>
      <c r="D104" s="74" t="s">
        <v>607</v>
      </c>
      <c r="E104" s="56"/>
      <c r="F104" s="57"/>
      <c r="G104" s="57"/>
      <c r="H104" s="57"/>
      <c r="I104" s="57"/>
      <c r="J104" s="57"/>
      <c r="K104" s="57">
        <f>J105</f>
        <v>1</v>
      </c>
      <c r="L104" s="57"/>
      <c r="M104" s="58"/>
      <c r="N104" s="59"/>
      <c r="O104" s="73"/>
    </row>
    <row r="105" spans="1:15" s="8" customFormat="1" x14ac:dyDescent="0.3">
      <c r="A105" s="52">
        <v>9988</v>
      </c>
      <c r="B105" s="53"/>
      <c r="C105" s="72"/>
      <c r="D105" s="74" t="s">
        <v>703</v>
      </c>
      <c r="E105" s="56"/>
      <c r="F105" s="57">
        <v>1</v>
      </c>
      <c r="G105" s="57"/>
      <c r="H105" s="57"/>
      <c r="I105" s="57"/>
      <c r="J105" s="57">
        <f t="shared" si="5"/>
        <v>1</v>
      </c>
      <c r="K105" s="57"/>
      <c r="L105" s="57"/>
      <c r="M105" s="58"/>
      <c r="N105" s="59"/>
      <c r="O105" s="73"/>
    </row>
    <row r="106" spans="1:15" s="8" customFormat="1" x14ac:dyDescent="0.3">
      <c r="A106" s="52">
        <v>9989</v>
      </c>
      <c r="B106" s="53"/>
      <c r="C106" s="72"/>
      <c r="D106" s="74" t="s">
        <v>704</v>
      </c>
      <c r="E106" s="56"/>
      <c r="F106" s="57"/>
      <c r="G106" s="57"/>
      <c r="H106" s="57"/>
      <c r="I106" s="57"/>
      <c r="J106" s="57"/>
      <c r="K106" s="57">
        <f>J107</f>
        <v>1</v>
      </c>
      <c r="L106" s="57"/>
      <c r="M106" s="58"/>
      <c r="N106" s="59"/>
      <c r="O106" s="73"/>
    </row>
    <row r="107" spans="1:15" s="8" customFormat="1" x14ac:dyDescent="0.3">
      <c r="A107" s="52">
        <v>9990</v>
      </c>
      <c r="B107" s="53"/>
      <c r="C107" s="72"/>
      <c r="D107" s="74" t="s">
        <v>705</v>
      </c>
      <c r="E107" s="56"/>
      <c r="F107" s="57">
        <v>1</v>
      </c>
      <c r="G107" s="57"/>
      <c r="H107" s="57"/>
      <c r="I107" s="57"/>
      <c r="J107" s="57">
        <f t="shared" si="5"/>
        <v>1</v>
      </c>
      <c r="K107" s="57"/>
      <c r="L107" s="57"/>
      <c r="M107" s="58"/>
      <c r="N107" s="59"/>
      <c r="O107" s="73"/>
    </row>
    <row r="108" spans="1:15" s="8" customFormat="1" ht="273.60000000000002" x14ac:dyDescent="0.3">
      <c r="A108" s="52">
        <v>9991</v>
      </c>
      <c r="B108" s="53"/>
      <c r="C108" s="72"/>
      <c r="D108" s="78" t="s">
        <v>706</v>
      </c>
      <c r="E108" s="56" t="s">
        <v>89</v>
      </c>
      <c r="F108" s="57"/>
      <c r="G108" s="57"/>
      <c r="H108" s="57"/>
      <c r="I108" s="57"/>
      <c r="J108" s="57"/>
      <c r="K108" s="57"/>
      <c r="L108" s="57">
        <f>SUM(J109)</f>
        <v>1</v>
      </c>
      <c r="M108" s="58">
        <v>1</v>
      </c>
      <c r="N108" s="59"/>
      <c r="O108" s="73">
        <f>+ROUND(M108*N108,2)</f>
        <v>0</v>
      </c>
    </row>
    <row r="109" spans="1:15" s="8" customFormat="1" x14ac:dyDescent="0.3">
      <c r="A109" s="52">
        <v>9992</v>
      </c>
      <c r="B109" s="53"/>
      <c r="C109" s="72"/>
      <c r="D109" s="74" t="s">
        <v>707</v>
      </c>
      <c r="E109" s="56"/>
      <c r="F109" s="57">
        <v>1</v>
      </c>
      <c r="G109" s="57"/>
      <c r="H109" s="57"/>
      <c r="I109" s="57"/>
      <c r="J109" s="57">
        <f>PRODUCT(F109:I109)</f>
        <v>1</v>
      </c>
      <c r="K109" s="57"/>
      <c r="L109" s="57"/>
      <c r="M109" s="58"/>
      <c r="N109" s="59"/>
      <c r="O109" s="73"/>
    </row>
    <row r="110" spans="1:15" s="8" customFormat="1" ht="129.6" x14ac:dyDescent="0.3">
      <c r="A110" s="52">
        <v>9993</v>
      </c>
      <c r="B110" s="53"/>
      <c r="C110" s="72"/>
      <c r="D110" s="75" t="s">
        <v>519</v>
      </c>
      <c r="E110" s="56" t="s">
        <v>89</v>
      </c>
      <c r="F110" s="57"/>
      <c r="G110" s="57"/>
      <c r="H110" s="57"/>
      <c r="I110" s="57"/>
      <c r="J110" s="57"/>
      <c r="K110" s="57"/>
      <c r="L110" s="57">
        <f>SUM(J111:J130)</f>
        <v>10</v>
      </c>
      <c r="M110" s="58">
        <v>10</v>
      </c>
      <c r="N110" s="59"/>
      <c r="O110" s="73">
        <f>+ROUND(M110*N110,2)</f>
        <v>0</v>
      </c>
    </row>
    <row r="111" spans="1:15" s="8" customFormat="1" x14ac:dyDescent="0.3">
      <c r="A111" s="52">
        <v>9994</v>
      </c>
      <c r="B111" s="53"/>
      <c r="C111" s="72"/>
      <c r="D111" s="74" t="s">
        <v>615</v>
      </c>
      <c r="E111" s="56"/>
      <c r="F111" s="57"/>
      <c r="G111" s="57"/>
      <c r="H111" s="57"/>
      <c r="I111" s="57"/>
      <c r="J111" s="57"/>
      <c r="K111" s="57"/>
      <c r="L111" s="57"/>
      <c r="M111" s="58"/>
      <c r="N111" s="59"/>
      <c r="O111" s="73"/>
    </row>
    <row r="112" spans="1:15" s="8" customFormat="1" x14ac:dyDescent="0.3">
      <c r="A112" s="52">
        <v>9995</v>
      </c>
      <c r="B112" s="53"/>
      <c r="C112" s="72"/>
      <c r="D112" s="81" t="s">
        <v>708</v>
      </c>
      <c r="E112" s="56"/>
      <c r="F112" s="57">
        <v>1</v>
      </c>
      <c r="G112" s="57"/>
      <c r="H112" s="57"/>
      <c r="I112" s="57"/>
      <c r="J112" s="57">
        <f t="shared" ref="J112" si="6">PRODUCT(F112:I112)</f>
        <v>1</v>
      </c>
      <c r="K112" s="57"/>
      <c r="L112" s="57"/>
      <c r="M112" s="58"/>
      <c r="N112" s="59"/>
      <c r="O112" s="73"/>
    </row>
    <row r="113" spans="1:15" s="8" customFormat="1" x14ac:dyDescent="0.3">
      <c r="A113" s="52">
        <v>9996</v>
      </c>
      <c r="B113" s="53"/>
      <c r="C113" s="72"/>
      <c r="D113" s="74" t="s">
        <v>617</v>
      </c>
      <c r="E113" s="56"/>
      <c r="F113" s="57"/>
      <c r="G113" s="57"/>
      <c r="H113" s="57"/>
      <c r="I113" s="57"/>
      <c r="J113" s="57"/>
      <c r="K113" s="57"/>
      <c r="L113" s="57"/>
      <c r="M113" s="58"/>
      <c r="N113" s="59"/>
      <c r="O113" s="73"/>
    </row>
    <row r="114" spans="1:15" s="8" customFormat="1" x14ac:dyDescent="0.3">
      <c r="A114" s="52">
        <v>9997</v>
      </c>
      <c r="B114" s="53"/>
      <c r="C114" s="72"/>
      <c r="D114" s="81" t="s">
        <v>709</v>
      </c>
      <c r="E114" s="56"/>
      <c r="F114" s="57">
        <v>1</v>
      </c>
      <c r="G114" s="57"/>
      <c r="H114" s="57"/>
      <c r="I114" s="57"/>
      <c r="J114" s="57">
        <f t="shared" ref="J114" si="7">PRODUCT(F114:I114)</f>
        <v>1</v>
      </c>
      <c r="K114" s="57"/>
      <c r="L114" s="57"/>
      <c r="M114" s="58"/>
      <c r="N114" s="59"/>
      <c r="O114" s="73"/>
    </row>
    <row r="115" spans="1:15" s="8" customFormat="1" x14ac:dyDescent="0.3">
      <c r="A115" s="52">
        <v>9998</v>
      </c>
      <c r="B115" s="53"/>
      <c r="C115" s="72"/>
      <c r="D115" s="74" t="s">
        <v>618</v>
      </c>
      <c r="E115" s="56"/>
      <c r="F115" s="57"/>
      <c r="G115" s="57"/>
      <c r="H115" s="57"/>
      <c r="I115" s="57"/>
      <c r="J115" s="57"/>
      <c r="K115" s="57"/>
      <c r="L115" s="57"/>
      <c r="M115" s="58"/>
      <c r="N115" s="59"/>
      <c r="O115" s="73"/>
    </row>
    <row r="116" spans="1:15" s="8" customFormat="1" x14ac:dyDescent="0.3">
      <c r="A116" s="52">
        <v>9999</v>
      </c>
      <c r="B116" s="53"/>
      <c r="C116" s="72"/>
      <c r="D116" s="81" t="s">
        <v>710</v>
      </c>
      <c r="E116" s="56"/>
      <c r="F116" s="57">
        <v>1</v>
      </c>
      <c r="G116" s="57"/>
      <c r="H116" s="57"/>
      <c r="I116" s="57"/>
      <c r="J116" s="57">
        <f t="shared" ref="J116" si="8">PRODUCT(F116:I116)</f>
        <v>1</v>
      </c>
      <c r="K116" s="57"/>
      <c r="L116" s="57"/>
      <c r="M116" s="58"/>
      <c r="N116" s="59"/>
      <c r="O116" s="73"/>
    </row>
    <row r="117" spans="1:15" s="8" customFormat="1" x14ac:dyDescent="0.3">
      <c r="A117" s="52">
        <v>10000</v>
      </c>
      <c r="B117" s="53"/>
      <c r="C117" s="72"/>
      <c r="D117" s="74" t="s">
        <v>616</v>
      </c>
      <c r="E117" s="56"/>
      <c r="F117" s="57"/>
      <c r="G117" s="57"/>
      <c r="H117" s="57"/>
      <c r="I117" s="57"/>
      <c r="J117" s="57"/>
      <c r="K117" s="57"/>
      <c r="L117" s="57"/>
      <c r="M117" s="58"/>
      <c r="N117" s="59"/>
      <c r="O117" s="73"/>
    </row>
    <row r="118" spans="1:15" s="8" customFormat="1" x14ac:dyDescent="0.3">
      <c r="A118" s="52">
        <v>10001</v>
      </c>
      <c r="B118" s="53"/>
      <c r="C118" s="72"/>
      <c r="D118" s="81" t="s">
        <v>711</v>
      </c>
      <c r="E118" s="56"/>
      <c r="F118" s="57">
        <v>1</v>
      </c>
      <c r="G118" s="57"/>
      <c r="H118" s="57"/>
      <c r="I118" s="57"/>
      <c r="J118" s="57">
        <f t="shared" ref="J118" si="9">PRODUCT(F118:I118)</f>
        <v>1</v>
      </c>
      <c r="K118" s="57"/>
      <c r="L118" s="57"/>
      <c r="M118" s="58"/>
      <c r="N118" s="59"/>
      <c r="O118" s="73"/>
    </row>
    <row r="119" spans="1:15" s="8" customFormat="1" x14ac:dyDescent="0.3">
      <c r="A119" s="52">
        <v>10002</v>
      </c>
      <c r="B119" s="53"/>
      <c r="C119" s="72"/>
      <c r="D119" s="74" t="s">
        <v>619</v>
      </c>
      <c r="E119" s="56"/>
      <c r="F119" s="57"/>
      <c r="G119" s="57"/>
      <c r="H119" s="57"/>
      <c r="I119" s="57"/>
      <c r="J119" s="57"/>
      <c r="K119" s="57"/>
      <c r="L119" s="57"/>
      <c r="M119" s="58"/>
      <c r="N119" s="59"/>
      <c r="O119" s="73"/>
    </row>
    <row r="120" spans="1:15" s="8" customFormat="1" x14ac:dyDescent="0.3">
      <c r="A120" s="52">
        <v>10003</v>
      </c>
      <c r="B120" s="53"/>
      <c r="C120" s="72"/>
      <c r="D120" s="81" t="s">
        <v>712</v>
      </c>
      <c r="E120" s="56"/>
      <c r="F120" s="57">
        <v>1</v>
      </c>
      <c r="G120" s="57"/>
      <c r="H120" s="57"/>
      <c r="I120" s="57"/>
      <c r="J120" s="57">
        <f t="shared" ref="J120" si="10">PRODUCT(F120:I120)</f>
        <v>1</v>
      </c>
      <c r="K120" s="57"/>
      <c r="L120" s="57"/>
      <c r="M120" s="58"/>
      <c r="N120" s="59"/>
      <c r="O120" s="73"/>
    </row>
    <row r="121" spans="1:15" s="8" customFormat="1" x14ac:dyDescent="0.3">
      <c r="A121" s="52">
        <v>10004</v>
      </c>
      <c r="B121" s="53"/>
      <c r="C121" s="72"/>
      <c r="D121" s="74" t="s">
        <v>621</v>
      </c>
      <c r="E121" s="56"/>
      <c r="F121" s="57"/>
      <c r="G121" s="57"/>
      <c r="H121" s="57"/>
      <c r="I121" s="57"/>
      <c r="J121" s="57"/>
      <c r="K121" s="57"/>
      <c r="L121" s="57"/>
      <c r="M121" s="58"/>
      <c r="N121" s="59"/>
      <c r="O121" s="73"/>
    </row>
    <row r="122" spans="1:15" s="8" customFormat="1" x14ac:dyDescent="0.3">
      <c r="A122" s="52">
        <v>10005</v>
      </c>
      <c r="B122" s="53"/>
      <c r="C122" s="72"/>
      <c r="D122" s="81" t="s">
        <v>713</v>
      </c>
      <c r="E122" s="56"/>
      <c r="F122" s="57">
        <v>1</v>
      </c>
      <c r="G122" s="57"/>
      <c r="H122" s="57"/>
      <c r="I122" s="57"/>
      <c r="J122" s="57">
        <f t="shared" ref="J122" si="11">PRODUCT(F122:I122)</f>
        <v>1</v>
      </c>
      <c r="K122" s="57"/>
      <c r="L122" s="57"/>
      <c r="M122" s="58"/>
      <c r="N122" s="59"/>
      <c r="O122" s="73"/>
    </row>
    <row r="123" spans="1:15" s="8" customFormat="1" x14ac:dyDescent="0.3">
      <c r="A123" s="52">
        <v>10006</v>
      </c>
      <c r="B123" s="53"/>
      <c r="C123" s="72"/>
      <c r="D123" s="74" t="s">
        <v>620</v>
      </c>
      <c r="E123" s="56"/>
      <c r="F123" s="57"/>
      <c r="G123" s="57"/>
      <c r="H123" s="57"/>
      <c r="I123" s="57"/>
      <c r="J123" s="57"/>
      <c r="K123" s="57"/>
      <c r="L123" s="57"/>
      <c r="M123" s="58"/>
      <c r="N123" s="59"/>
      <c r="O123" s="73"/>
    </row>
    <row r="124" spans="1:15" s="8" customFormat="1" x14ac:dyDescent="0.3">
      <c r="A124" s="52">
        <v>10007</v>
      </c>
      <c r="B124" s="53"/>
      <c r="C124" s="72"/>
      <c r="D124" s="81" t="s">
        <v>714</v>
      </c>
      <c r="E124" s="56"/>
      <c r="F124" s="57">
        <v>1</v>
      </c>
      <c r="G124" s="57"/>
      <c r="H124" s="57"/>
      <c r="I124" s="57"/>
      <c r="J124" s="57">
        <f t="shared" ref="J124" si="12">PRODUCT(F124:I124)</f>
        <v>1</v>
      </c>
      <c r="K124" s="57"/>
      <c r="L124" s="57"/>
      <c r="M124" s="58"/>
      <c r="N124" s="59"/>
      <c r="O124" s="73"/>
    </row>
    <row r="125" spans="1:15" s="8" customFormat="1" x14ac:dyDescent="0.3">
      <c r="A125" s="52">
        <v>10008</v>
      </c>
      <c r="B125" s="53"/>
      <c r="C125" s="72"/>
      <c r="D125" s="74" t="s">
        <v>622</v>
      </c>
      <c r="E125" s="56"/>
      <c r="F125" s="57"/>
      <c r="G125" s="57"/>
      <c r="H125" s="57"/>
      <c r="I125" s="57"/>
      <c r="J125" s="57"/>
      <c r="K125" s="57"/>
      <c r="L125" s="57"/>
      <c r="M125" s="58"/>
      <c r="N125" s="59"/>
      <c r="O125" s="73"/>
    </row>
    <row r="126" spans="1:15" s="8" customFormat="1" x14ac:dyDescent="0.3">
      <c r="A126" s="52">
        <v>10009</v>
      </c>
      <c r="B126" s="53"/>
      <c r="C126" s="72"/>
      <c r="D126" s="81" t="s">
        <v>715</v>
      </c>
      <c r="E126" s="56"/>
      <c r="F126" s="57">
        <v>1</v>
      </c>
      <c r="G126" s="57"/>
      <c r="H126" s="57"/>
      <c r="I126" s="57"/>
      <c r="J126" s="57">
        <f t="shared" ref="J126" si="13">PRODUCT(F126:I126)</f>
        <v>1</v>
      </c>
      <c r="K126" s="57"/>
      <c r="L126" s="57"/>
      <c r="M126" s="58"/>
      <c r="N126" s="59"/>
      <c r="O126" s="73"/>
    </row>
    <row r="127" spans="1:15" s="8" customFormat="1" x14ac:dyDescent="0.3">
      <c r="A127" s="52">
        <v>10010</v>
      </c>
      <c r="B127" s="53"/>
      <c r="C127" s="72"/>
      <c r="D127" s="76" t="s">
        <v>660</v>
      </c>
      <c r="E127" s="56"/>
      <c r="F127" s="57"/>
      <c r="G127" s="57"/>
      <c r="H127" s="57"/>
      <c r="I127" s="57"/>
      <c r="J127" s="57"/>
      <c r="K127" s="57"/>
      <c r="L127" s="57"/>
      <c r="M127" s="58"/>
      <c r="N127" s="59"/>
      <c r="O127" s="73"/>
    </row>
    <row r="128" spans="1:15" s="8" customFormat="1" x14ac:dyDescent="0.3">
      <c r="A128" s="52">
        <v>10011</v>
      </c>
      <c r="B128" s="53"/>
      <c r="C128" s="72"/>
      <c r="D128" s="81" t="s">
        <v>716</v>
      </c>
      <c r="E128" s="56"/>
      <c r="F128" s="57">
        <v>1</v>
      </c>
      <c r="G128" s="57"/>
      <c r="H128" s="57"/>
      <c r="I128" s="57"/>
      <c r="J128" s="57">
        <f t="shared" ref="J128" si="14">PRODUCT(F128:I128)</f>
        <v>1</v>
      </c>
      <c r="K128" s="57"/>
      <c r="L128" s="57"/>
      <c r="M128" s="58"/>
      <c r="N128" s="59"/>
      <c r="O128" s="73"/>
    </row>
    <row r="129" spans="1:15" s="8" customFormat="1" x14ac:dyDescent="0.3">
      <c r="A129" s="52">
        <v>10012</v>
      </c>
      <c r="B129" s="53"/>
      <c r="C129" s="72"/>
      <c r="D129" s="76" t="s">
        <v>661</v>
      </c>
      <c r="E129" s="56"/>
      <c r="F129" s="57"/>
      <c r="G129" s="57"/>
      <c r="H129" s="57"/>
      <c r="I129" s="57"/>
      <c r="J129" s="57"/>
      <c r="K129" s="57"/>
      <c r="L129" s="57"/>
      <c r="M129" s="58"/>
      <c r="N129" s="59"/>
      <c r="O129" s="73"/>
    </row>
    <row r="130" spans="1:15" s="8" customFormat="1" x14ac:dyDescent="0.3">
      <c r="A130" s="52">
        <v>10013</v>
      </c>
      <c r="B130" s="53"/>
      <c r="C130" s="72"/>
      <c r="D130" s="76" t="s">
        <v>717</v>
      </c>
      <c r="E130" s="56"/>
      <c r="F130" s="57">
        <v>1</v>
      </c>
      <c r="G130" s="57"/>
      <c r="H130" s="57"/>
      <c r="I130" s="57"/>
      <c r="J130" s="57">
        <f t="shared" ref="J130" si="15">PRODUCT(F130:I130)</f>
        <v>1</v>
      </c>
      <c r="K130" s="57"/>
      <c r="L130" s="57"/>
      <c r="M130" s="58"/>
      <c r="N130" s="59"/>
      <c r="O130" s="73"/>
    </row>
    <row r="131" spans="1:15" s="8" customFormat="1" ht="172.8" x14ac:dyDescent="0.3">
      <c r="A131" s="52">
        <v>10014</v>
      </c>
      <c r="B131" s="53"/>
      <c r="C131" s="72"/>
      <c r="D131" s="75" t="s">
        <v>718</v>
      </c>
      <c r="E131" s="56" t="s">
        <v>89</v>
      </c>
      <c r="F131" s="57"/>
      <c r="G131" s="57"/>
      <c r="H131" s="57"/>
      <c r="I131" s="57"/>
      <c r="J131" s="57"/>
      <c r="K131" s="57"/>
      <c r="L131" s="57">
        <f>J132</f>
        <v>1</v>
      </c>
      <c r="M131" s="58">
        <v>1</v>
      </c>
      <c r="N131" s="59"/>
      <c r="O131" s="73">
        <f>+ROUND(M131*N131,2)</f>
        <v>0</v>
      </c>
    </row>
    <row r="132" spans="1:15" s="8" customFormat="1" x14ac:dyDescent="0.3">
      <c r="A132" s="52">
        <v>10015</v>
      </c>
      <c r="B132" s="53"/>
      <c r="C132" s="72"/>
      <c r="D132" s="76" t="s">
        <v>719</v>
      </c>
      <c r="E132" s="56"/>
      <c r="F132" s="57">
        <v>1</v>
      </c>
      <c r="G132" s="57"/>
      <c r="H132" s="57"/>
      <c r="I132" s="57"/>
      <c r="J132" s="57">
        <v>1</v>
      </c>
      <c r="K132" s="57"/>
      <c r="L132" s="57"/>
      <c r="M132" s="58"/>
      <c r="N132" s="59"/>
      <c r="O132" s="73"/>
    </row>
    <row r="133" spans="1:15" s="8" customFormat="1" ht="201.6" x14ac:dyDescent="0.3">
      <c r="A133" s="52">
        <v>10016</v>
      </c>
      <c r="B133" s="53"/>
      <c r="C133" s="72"/>
      <c r="D133" s="75" t="s">
        <v>523</v>
      </c>
      <c r="E133" s="56" t="s">
        <v>89</v>
      </c>
      <c r="F133" s="57"/>
      <c r="G133" s="57"/>
      <c r="H133" s="57"/>
      <c r="I133" s="57"/>
      <c r="J133" s="57"/>
      <c r="K133" s="57"/>
      <c r="L133" s="57">
        <f>K134</f>
        <v>5</v>
      </c>
      <c r="M133" s="58">
        <v>5</v>
      </c>
      <c r="N133" s="59"/>
      <c r="O133" s="73">
        <f>+ROUND(M133*N133,2)</f>
        <v>0</v>
      </c>
    </row>
    <row r="134" spans="1:15" s="8" customFormat="1" x14ac:dyDescent="0.3">
      <c r="A134" s="52">
        <v>10017</v>
      </c>
      <c r="B134" s="53"/>
      <c r="C134" s="72"/>
      <c r="D134" s="74" t="s">
        <v>658</v>
      </c>
      <c r="E134" s="56"/>
      <c r="F134" s="57"/>
      <c r="G134" s="57"/>
      <c r="H134" s="57"/>
      <c r="I134" s="57"/>
      <c r="J134" s="57"/>
      <c r="K134" s="57">
        <f>SUM(J134:J139)</f>
        <v>5</v>
      </c>
      <c r="L134" s="57"/>
      <c r="M134" s="58"/>
      <c r="N134" s="59"/>
      <c r="O134" s="73"/>
    </row>
    <row r="135" spans="1:15" s="8" customFormat="1" x14ac:dyDescent="0.3">
      <c r="A135" s="52">
        <v>10018</v>
      </c>
      <c r="B135" s="53"/>
      <c r="C135" s="72"/>
      <c r="D135" s="74" t="s">
        <v>720</v>
      </c>
      <c r="E135" s="56"/>
      <c r="F135" s="57">
        <v>1</v>
      </c>
      <c r="G135" s="57"/>
      <c r="H135" s="57"/>
      <c r="I135" s="57"/>
      <c r="J135" s="57">
        <f>PRODUCT(F135:I135)</f>
        <v>1</v>
      </c>
      <c r="K135" s="57"/>
      <c r="L135" s="57"/>
      <c r="M135" s="58"/>
      <c r="N135" s="59"/>
      <c r="O135" s="73"/>
    </row>
    <row r="136" spans="1:15" s="8" customFormat="1" x14ac:dyDescent="0.3">
      <c r="A136" s="52">
        <v>10019</v>
      </c>
      <c r="B136" s="53"/>
      <c r="C136" s="72"/>
      <c r="D136" s="74" t="s">
        <v>721</v>
      </c>
      <c r="E136" s="56"/>
      <c r="F136" s="57">
        <v>1</v>
      </c>
      <c r="G136" s="57"/>
      <c r="H136" s="57"/>
      <c r="I136" s="57"/>
      <c r="J136" s="57">
        <f t="shared" ref="J136:J139" si="16">PRODUCT(F136:I136)</f>
        <v>1</v>
      </c>
      <c r="K136" s="57"/>
      <c r="L136" s="57"/>
      <c r="M136" s="58"/>
      <c r="N136" s="59"/>
      <c r="O136" s="73"/>
    </row>
    <row r="137" spans="1:15" s="8" customFormat="1" x14ac:dyDescent="0.3">
      <c r="A137" s="52">
        <v>10020</v>
      </c>
      <c r="B137" s="53"/>
      <c r="C137" s="72"/>
      <c r="D137" s="74" t="s">
        <v>722</v>
      </c>
      <c r="E137" s="56"/>
      <c r="F137" s="57">
        <v>1</v>
      </c>
      <c r="G137" s="57"/>
      <c r="H137" s="57"/>
      <c r="I137" s="57"/>
      <c r="J137" s="57">
        <f t="shared" si="16"/>
        <v>1</v>
      </c>
      <c r="K137" s="57"/>
      <c r="L137" s="57"/>
      <c r="M137" s="58"/>
      <c r="N137" s="59"/>
      <c r="O137" s="73"/>
    </row>
    <row r="138" spans="1:15" s="8" customFormat="1" x14ac:dyDescent="0.3">
      <c r="A138" s="52">
        <v>10021</v>
      </c>
      <c r="B138" s="53"/>
      <c r="C138" s="72"/>
      <c r="D138" s="74" t="s">
        <v>723</v>
      </c>
      <c r="E138" s="56"/>
      <c r="F138" s="57">
        <v>1</v>
      </c>
      <c r="G138" s="57"/>
      <c r="H138" s="57"/>
      <c r="I138" s="57"/>
      <c r="J138" s="57">
        <f t="shared" si="16"/>
        <v>1</v>
      </c>
      <c r="K138" s="57"/>
      <c r="L138" s="57"/>
      <c r="M138" s="58"/>
      <c r="N138" s="59"/>
      <c r="O138" s="73"/>
    </row>
    <row r="139" spans="1:15" s="8" customFormat="1" x14ac:dyDescent="0.3">
      <c r="A139" s="52">
        <v>10022</v>
      </c>
      <c r="B139" s="53"/>
      <c r="C139" s="72"/>
      <c r="D139" s="74" t="s">
        <v>724</v>
      </c>
      <c r="E139" s="56"/>
      <c r="F139" s="57">
        <v>1</v>
      </c>
      <c r="G139" s="57"/>
      <c r="H139" s="57"/>
      <c r="I139" s="57"/>
      <c r="J139" s="57">
        <f t="shared" si="16"/>
        <v>1</v>
      </c>
      <c r="K139" s="57"/>
      <c r="L139" s="57"/>
      <c r="M139" s="58"/>
      <c r="N139" s="59"/>
      <c r="O139" s="73"/>
    </row>
    <row r="140" spans="1:15" s="8" customFormat="1" x14ac:dyDescent="0.3">
      <c r="A140" s="52">
        <v>10037</v>
      </c>
      <c r="B140" s="53" t="s">
        <v>21</v>
      </c>
      <c r="C140" s="54" t="s">
        <v>741</v>
      </c>
      <c r="D140" s="68" t="s">
        <v>742</v>
      </c>
      <c r="E140" s="84"/>
      <c r="F140" s="70"/>
      <c r="G140" s="70"/>
      <c r="H140" s="70"/>
      <c r="I140" s="70"/>
      <c r="J140" s="70"/>
      <c r="K140" s="70"/>
      <c r="L140" s="70"/>
      <c r="M140" s="58"/>
      <c r="N140" s="59"/>
      <c r="O140" s="73"/>
    </row>
    <row r="141" spans="1:15" s="8" customFormat="1" x14ac:dyDescent="0.3">
      <c r="A141" s="52">
        <v>10045</v>
      </c>
      <c r="B141" s="53" t="s">
        <v>21</v>
      </c>
      <c r="C141" s="54" t="s">
        <v>752</v>
      </c>
      <c r="D141" s="55" t="s">
        <v>55</v>
      </c>
      <c r="E141" s="63"/>
      <c r="F141" s="57"/>
      <c r="G141" s="57"/>
      <c r="H141" s="57"/>
      <c r="I141" s="57"/>
      <c r="J141" s="57"/>
      <c r="K141" s="57"/>
      <c r="L141" s="57"/>
      <c r="M141" s="66"/>
      <c r="N141" s="67"/>
      <c r="O141" s="67"/>
    </row>
    <row r="142" spans="1:15" s="8" customFormat="1" x14ac:dyDescent="0.3">
      <c r="A142" s="52">
        <v>10066</v>
      </c>
      <c r="B142" s="53" t="s">
        <v>21</v>
      </c>
      <c r="C142" s="54" t="s">
        <v>769</v>
      </c>
      <c r="D142" s="55" t="s">
        <v>86</v>
      </c>
      <c r="E142" s="63"/>
      <c r="F142" s="57"/>
      <c r="G142" s="57"/>
      <c r="H142" s="57"/>
      <c r="I142" s="57"/>
      <c r="J142" s="57"/>
      <c r="K142" s="57"/>
      <c r="L142" s="57"/>
      <c r="M142" s="58"/>
      <c r="N142" s="59"/>
      <c r="O142" s="73"/>
    </row>
    <row r="143" spans="1:15" s="8" customFormat="1" ht="244.8" collapsed="1" x14ac:dyDescent="0.3">
      <c r="A143" s="52">
        <v>10067</v>
      </c>
      <c r="B143" s="53" t="s">
        <v>21</v>
      </c>
      <c r="C143" s="72" t="s">
        <v>770</v>
      </c>
      <c r="D143" s="78" t="s">
        <v>771</v>
      </c>
      <c r="E143" s="56" t="s">
        <v>89</v>
      </c>
      <c r="F143" s="57"/>
      <c r="G143" s="57"/>
      <c r="H143" s="57"/>
      <c r="I143" s="57"/>
      <c r="J143" s="57"/>
      <c r="K143" s="57"/>
      <c r="L143" s="57">
        <f>SUM(J144:J144)</f>
        <v>1</v>
      </c>
      <c r="M143" s="58">
        <v>1</v>
      </c>
      <c r="N143" s="59"/>
      <c r="O143" s="73">
        <f>+ROUND(M143*N143,2)</f>
        <v>0</v>
      </c>
    </row>
    <row r="144" spans="1:15" s="8" customFormat="1" x14ac:dyDescent="0.3">
      <c r="A144" s="52">
        <v>10068</v>
      </c>
      <c r="B144" s="53"/>
      <c r="C144" s="72"/>
      <c r="D144" s="76" t="s">
        <v>751</v>
      </c>
      <c r="E144" s="56"/>
      <c r="F144" s="57">
        <v>1</v>
      </c>
      <c r="G144" s="57"/>
      <c r="H144" s="57"/>
      <c r="I144" s="57"/>
      <c r="J144" s="57">
        <f>PRODUCT(F144:I144)</f>
        <v>1</v>
      </c>
      <c r="K144" s="57"/>
      <c r="L144" s="57"/>
      <c r="M144" s="58"/>
      <c r="N144" s="59"/>
      <c r="O144" s="73"/>
    </row>
    <row r="145" spans="1:16" s="8" customFormat="1" x14ac:dyDescent="0.3">
      <c r="A145" s="52">
        <v>10069</v>
      </c>
      <c r="B145" s="53" t="s">
        <v>21</v>
      </c>
      <c r="C145" s="54" t="s">
        <v>772</v>
      </c>
      <c r="D145" s="68" t="s">
        <v>773</v>
      </c>
      <c r="E145" s="69"/>
      <c r="F145" s="85"/>
      <c r="G145" s="70"/>
      <c r="H145" s="70"/>
      <c r="I145" s="70"/>
      <c r="J145" s="70"/>
      <c r="K145" s="70"/>
      <c r="L145" s="70"/>
      <c r="M145" s="66"/>
      <c r="N145" s="67"/>
      <c r="O145" s="67"/>
    </row>
    <row r="146" spans="1:16" s="8" customFormat="1" x14ac:dyDescent="0.3">
      <c r="A146" s="52">
        <v>10131</v>
      </c>
      <c r="B146" s="53" t="s">
        <v>21</v>
      </c>
      <c r="C146" s="54" t="s">
        <v>817</v>
      </c>
      <c r="D146" s="55" t="s">
        <v>55</v>
      </c>
      <c r="E146" s="56"/>
      <c r="F146" s="57"/>
      <c r="G146" s="57"/>
      <c r="H146" s="57"/>
      <c r="I146" s="57"/>
      <c r="J146" s="57"/>
      <c r="K146" s="57"/>
      <c r="L146" s="57"/>
      <c r="M146" s="58"/>
      <c r="N146" s="59"/>
      <c r="O146" s="59"/>
    </row>
    <row r="147" spans="1:16" s="8" customFormat="1" x14ac:dyDescent="0.3">
      <c r="A147" s="52">
        <v>10351</v>
      </c>
      <c r="B147" s="53" t="s">
        <v>21</v>
      </c>
      <c r="C147" s="54" t="s">
        <v>931</v>
      </c>
      <c r="D147" s="55" t="s">
        <v>91</v>
      </c>
      <c r="E147" s="56"/>
      <c r="F147" s="57"/>
      <c r="G147" s="57"/>
      <c r="H147" s="57"/>
      <c r="I147" s="57"/>
      <c r="J147" s="57"/>
      <c r="K147" s="57"/>
      <c r="L147" s="57"/>
      <c r="M147" s="58"/>
      <c r="N147" s="59"/>
      <c r="O147" s="73"/>
    </row>
    <row r="148" spans="1:16" s="8" customFormat="1" ht="201.6" collapsed="1" x14ac:dyDescent="0.3">
      <c r="A148" s="52">
        <v>10352</v>
      </c>
      <c r="B148" s="53" t="s">
        <v>21</v>
      </c>
      <c r="C148" s="72" t="s">
        <v>932</v>
      </c>
      <c r="D148" s="75" t="s">
        <v>933</v>
      </c>
      <c r="E148" s="56" t="s">
        <v>89</v>
      </c>
      <c r="F148" s="57"/>
      <c r="G148" s="57"/>
      <c r="H148" s="57"/>
      <c r="I148" s="57"/>
      <c r="J148" s="57"/>
      <c r="K148" s="57"/>
      <c r="L148" s="57">
        <f>+J149</f>
        <v>1</v>
      </c>
      <c r="M148" s="58">
        <v>1</v>
      </c>
      <c r="N148" s="59"/>
      <c r="O148" s="73">
        <f>+ROUND(M148*N148,2)</f>
        <v>0</v>
      </c>
    </row>
    <row r="149" spans="1:16" s="8" customFormat="1" x14ac:dyDescent="0.3">
      <c r="A149" s="52">
        <v>10353</v>
      </c>
      <c r="B149" s="53"/>
      <c r="C149" s="72"/>
      <c r="D149" s="76" t="s">
        <v>934</v>
      </c>
      <c r="E149" s="56"/>
      <c r="F149" s="57">
        <v>1</v>
      </c>
      <c r="G149" s="57"/>
      <c r="H149" s="57"/>
      <c r="I149" s="57"/>
      <c r="J149" s="57">
        <f t="shared" ref="J149" si="17">PRODUCT(F149:I149)</f>
        <v>1</v>
      </c>
      <c r="K149" s="57"/>
      <c r="L149" s="57"/>
      <c r="M149" s="58"/>
      <c r="N149" s="59"/>
      <c r="O149" s="73"/>
    </row>
    <row r="150" spans="1:16" s="8" customFormat="1" ht="244.8" collapsed="1" x14ac:dyDescent="0.3">
      <c r="A150" s="52">
        <v>10354</v>
      </c>
      <c r="B150" s="53" t="s">
        <v>21</v>
      </c>
      <c r="C150" s="72" t="s">
        <v>935</v>
      </c>
      <c r="D150" s="83" t="s">
        <v>936</v>
      </c>
      <c r="E150" s="56" t="s">
        <v>89</v>
      </c>
      <c r="F150" s="57"/>
      <c r="G150" s="57"/>
      <c r="H150" s="57"/>
      <c r="I150" s="57"/>
      <c r="J150" s="57"/>
      <c r="K150" s="57"/>
      <c r="L150" s="57">
        <f>SUM(J151:J151)</f>
        <v>1</v>
      </c>
      <c r="M150" s="58">
        <v>1</v>
      </c>
      <c r="N150" s="59"/>
      <c r="O150" s="73">
        <f>+ROUND(M150*N150,2)</f>
        <v>0</v>
      </c>
    </row>
    <row r="151" spans="1:16" s="8" customFormat="1" x14ac:dyDescent="0.3">
      <c r="A151" s="52">
        <v>10355</v>
      </c>
      <c r="B151" s="53"/>
      <c r="C151" s="72"/>
      <c r="D151" s="76" t="s">
        <v>937</v>
      </c>
      <c r="E151" s="56"/>
      <c r="F151" s="57">
        <v>1</v>
      </c>
      <c r="G151" s="57"/>
      <c r="H151" s="57"/>
      <c r="I151" s="57"/>
      <c r="J151" s="57">
        <f>PRODUCT(F151:I151)</f>
        <v>1</v>
      </c>
      <c r="K151" s="57"/>
      <c r="L151" s="57"/>
      <c r="M151" s="58"/>
      <c r="N151" s="59"/>
      <c r="O151" s="73"/>
    </row>
    <row r="152" spans="1:16" s="8" customFormat="1" x14ac:dyDescent="0.3">
      <c r="A152" s="52">
        <v>10386</v>
      </c>
      <c r="B152" s="53" t="s">
        <v>21</v>
      </c>
      <c r="C152" s="61" t="s">
        <v>971</v>
      </c>
      <c r="D152" s="62" t="s">
        <v>972</v>
      </c>
      <c r="E152" s="63"/>
      <c r="F152" s="86"/>
      <c r="G152" s="64"/>
      <c r="H152" s="64"/>
      <c r="I152" s="64"/>
      <c r="J152" s="64"/>
      <c r="K152" s="65">
        <f>SUM(O152:O173)</f>
        <v>0</v>
      </c>
      <c r="L152" s="64"/>
      <c r="M152" s="66"/>
      <c r="N152" s="67"/>
      <c r="O152" s="67"/>
      <c r="P152" s="112"/>
    </row>
    <row r="153" spans="1:16" s="8" customFormat="1" x14ac:dyDescent="0.3">
      <c r="A153" s="52">
        <v>10387</v>
      </c>
      <c r="B153" s="53" t="s">
        <v>21</v>
      </c>
      <c r="C153" s="54" t="s">
        <v>973</v>
      </c>
      <c r="D153" s="55" t="s">
        <v>974</v>
      </c>
      <c r="E153" s="56"/>
      <c r="F153" s="57"/>
      <c r="G153" s="57"/>
      <c r="H153" s="57"/>
      <c r="I153" s="57"/>
      <c r="J153" s="57"/>
      <c r="K153" s="57"/>
      <c r="L153" s="57"/>
      <c r="M153" s="58"/>
      <c r="N153" s="59"/>
      <c r="O153" s="59"/>
    </row>
    <row r="154" spans="1:16" s="8" customFormat="1" x14ac:dyDescent="0.3">
      <c r="A154" s="52">
        <v>10397</v>
      </c>
      <c r="B154" s="53" t="s">
        <v>21</v>
      </c>
      <c r="C154" s="54" t="s">
        <v>985</v>
      </c>
      <c r="D154" s="55" t="s">
        <v>55</v>
      </c>
      <c r="E154" s="56"/>
      <c r="F154" s="57"/>
      <c r="G154" s="57"/>
      <c r="H154" s="57"/>
      <c r="I154" s="57"/>
      <c r="J154" s="57"/>
      <c r="K154" s="57"/>
      <c r="L154" s="57"/>
      <c r="M154" s="58"/>
      <c r="N154" s="59"/>
      <c r="O154" s="59"/>
    </row>
    <row r="155" spans="1:16" s="8" customFormat="1" x14ac:dyDescent="0.3">
      <c r="A155" s="52">
        <v>10475</v>
      </c>
      <c r="B155" s="53"/>
      <c r="C155" s="72"/>
      <c r="D155" s="55" t="s">
        <v>878</v>
      </c>
      <c r="E155" s="63"/>
      <c r="F155" s="57"/>
      <c r="G155" s="57"/>
      <c r="H155" s="57"/>
      <c r="I155" s="57"/>
      <c r="J155" s="57"/>
      <c r="K155" s="57"/>
      <c r="L155" s="57"/>
      <c r="M155" s="66"/>
      <c r="N155" s="67"/>
      <c r="O155" s="67"/>
    </row>
    <row r="156" spans="1:16" s="8" customFormat="1" ht="172.8" x14ac:dyDescent="0.3">
      <c r="A156" s="52">
        <v>10484</v>
      </c>
      <c r="B156" s="53" t="s">
        <v>21</v>
      </c>
      <c r="C156" s="72" t="s">
        <v>1034</v>
      </c>
      <c r="D156" s="75" t="s">
        <v>1035</v>
      </c>
      <c r="E156" s="87" t="s">
        <v>89</v>
      </c>
      <c r="F156" s="88"/>
      <c r="G156" s="57"/>
      <c r="H156" s="57"/>
      <c r="I156" s="57"/>
      <c r="J156" s="57"/>
      <c r="K156" s="57"/>
      <c r="L156" s="57">
        <f>+K157</f>
        <v>1</v>
      </c>
      <c r="M156" s="58">
        <v>1</v>
      </c>
      <c r="N156" s="59"/>
      <c r="O156" s="73">
        <f t="shared" ref="O156" si="18">+ROUND(M156*N156,2)</f>
        <v>0</v>
      </c>
    </row>
    <row r="157" spans="1:16" s="8" customFormat="1" x14ac:dyDescent="0.3">
      <c r="A157" s="52">
        <v>10485</v>
      </c>
      <c r="B157" s="53"/>
      <c r="C157" s="72"/>
      <c r="D157" s="76" t="s">
        <v>1036</v>
      </c>
      <c r="E157" s="87"/>
      <c r="F157" s="88">
        <v>1</v>
      </c>
      <c r="G157" s="57">
        <v>1</v>
      </c>
      <c r="H157" s="57"/>
      <c r="I157" s="57"/>
      <c r="J157" s="57"/>
      <c r="K157" s="57">
        <v>1</v>
      </c>
      <c r="L157" s="57"/>
      <c r="M157" s="58"/>
      <c r="N157" s="59"/>
      <c r="O157" s="73"/>
    </row>
    <row r="158" spans="1:16" s="8" customFormat="1" x14ac:dyDescent="0.3">
      <c r="A158" s="52">
        <v>10488</v>
      </c>
      <c r="B158" s="53" t="s">
        <v>21</v>
      </c>
      <c r="C158" s="61" t="s">
        <v>1038</v>
      </c>
      <c r="D158" s="62" t="s">
        <v>1039</v>
      </c>
      <c r="E158" s="63"/>
      <c r="F158" s="86"/>
      <c r="G158" s="64"/>
      <c r="H158" s="64"/>
      <c r="I158" s="64"/>
      <c r="J158" s="64"/>
      <c r="K158" s="65">
        <f>SUM(O158:O170)</f>
        <v>0</v>
      </c>
      <c r="L158" s="64"/>
      <c r="M158" s="66"/>
      <c r="N158" s="67"/>
      <c r="O158" s="67"/>
    </row>
    <row r="159" spans="1:16" s="8" customFormat="1" x14ac:dyDescent="0.3">
      <c r="A159" s="52">
        <v>10493</v>
      </c>
      <c r="B159" s="53" t="s">
        <v>21</v>
      </c>
      <c r="C159" s="54" t="s">
        <v>1046</v>
      </c>
      <c r="D159" s="55" t="s">
        <v>55</v>
      </c>
      <c r="E159" s="63"/>
      <c r="F159" s="89"/>
      <c r="G159" s="57"/>
      <c r="H159" s="57"/>
      <c r="I159" s="57"/>
      <c r="J159" s="57"/>
      <c r="K159" s="57"/>
      <c r="L159" s="57"/>
      <c r="M159" s="66"/>
      <c r="N159" s="67"/>
      <c r="O159" s="67"/>
    </row>
    <row r="160" spans="1:16" s="8" customFormat="1" x14ac:dyDescent="0.3">
      <c r="A160" s="52">
        <v>10497</v>
      </c>
      <c r="B160" s="53" t="s">
        <v>21</v>
      </c>
      <c r="C160" s="54" t="s">
        <v>1051</v>
      </c>
      <c r="D160" s="55" t="s">
        <v>86</v>
      </c>
      <c r="E160" s="56"/>
      <c r="F160" s="57"/>
      <c r="G160" s="57"/>
      <c r="H160" s="57"/>
      <c r="I160" s="57"/>
      <c r="J160" s="57"/>
      <c r="K160" s="57"/>
      <c r="L160" s="57"/>
      <c r="M160" s="58"/>
      <c r="N160" s="59"/>
      <c r="O160" s="73"/>
    </row>
    <row r="161" spans="1:16" s="8" customFormat="1" ht="28.8" x14ac:dyDescent="0.3">
      <c r="A161" s="52">
        <v>10498</v>
      </c>
      <c r="B161" s="53" t="s">
        <v>21</v>
      </c>
      <c r="C161" s="72" t="s">
        <v>1052</v>
      </c>
      <c r="D161" s="75" t="s">
        <v>1053</v>
      </c>
      <c r="E161" s="56" t="s">
        <v>89</v>
      </c>
      <c r="F161" s="57">
        <v>2</v>
      </c>
      <c r="G161" s="57"/>
      <c r="H161" s="57"/>
      <c r="I161" s="57"/>
      <c r="J161" s="57">
        <f>PRODUCT(F161:I161)</f>
        <v>2</v>
      </c>
      <c r="K161" s="57"/>
      <c r="L161" s="57">
        <f>+J161</f>
        <v>2</v>
      </c>
      <c r="M161" s="58">
        <v>2</v>
      </c>
      <c r="N161" s="59"/>
      <c r="O161" s="73">
        <f>+ROUND(M161*N161,2)</f>
        <v>0</v>
      </c>
    </row>
    <row r="162" spans="1:16" s="8" customFormat="1" x14ac:dyDescent="0.3">
      <c r="A162" s="52">
        <v>10506</v>
      </c>
      <c r="B162" s="53" t="s">
        <v>21</v>
      </c>
      <c r="C162" s="90" t="s">
        <v>1065</v>
      </c>
      <c r="D162" s="55" t="s">
        <v>1066</v>
      </c>
      <c r="E162" s="56"/>
      <c r="F162" s="64"/>
      <c r="G162" s="64"/>
      <c r="H162" s="64"/>
      <c r="I162" s="64"/>
      <c r="J162" s="64"/>
      <c r="K162" s="65">
        <f>SUM(O162:O240)</f>
        <v>0</v>
      </c>
      <c r="L162" s="64"/>
      <c r="M162" s="58"/>
      <c r="N162" s="59"/>
      <c r="O162" s="59"/>
    </row>
    <row r="163" spans="1:16" s="8" customFormat="1" x14ac:dyDescent="0.3">
      <c r="A163" s="52">
        <v>10507</v>
      </c>
      <c r="B163" s="53" t="s">
        <v>21</v>
      </c>
      <c r="C163" s="54" t="s">
        <v>1067</v>
      </c>
      <c r="D163" s="55" t="s">
        <v>1068</v>
      </c>
      <c r="E163" s="91"/>
      <c r="F163" s="92"/>
      <c r="G163" s="70"/>
      <c r="H163" s="70"/>
      <c r="I163" s="70"/>
      <c r="J163" s="70"/>
      <c r="K163" s="70"/>
      <c r="L163" s="70"/>
      <c r="M163" s="58"/>
      <c r="N163" s="59"/>
      <c r="O163" s="59"/>
    </row>
    <row r="164" spans="1:16" s="8" customFormat="1" x14ac:dyDescent="0.3">
      <c r="A164" s="52">
        <v>10536</v>
      </c>
      <c r="B164" s="53" t="s">
        <v>21</v>
      </c>
      <c r="C164" s="54" t="s">
        <v>1097</v>
      </c>
      <c r="D164" s="55" t="s">
        <v>974</v>
      </c>
      <c r="E164" s="96"/>
      <c r="F164" s="94"/>
      <c r="G164" s="95"/>
      <c r="H164" s="95"/>
      <c r="I164" s="95"/>
      <c r="J164" s="95"/>
      <c r="K164" s="95"/>
      <c r="L164" s="95"/>
      <c r="M164" s="58"/>
      <c r="N164" s="59"/>
      <c r="O164" s="59"/>
      <c r="P164" s="111"/>
    </row>
    <row r="165" spans="1:16" s="8" customFormat="1" x14ac:dyDescent="0.3">
      <c r="A165" s="52">
        <v>10561</v>
      </c>
      <c r="B165" s="53" t="s">
        <v>21</v>
      </c>
      <c r="C165" s="54" t="s">
        <v>1124</v>
      </c>
      <c r="D165" s="55" t="s">
        <v>55</v>
      </c>
      <c r="E165" s="63"/>
      <c r="F165" s="57"/>
      <c r="G165" s="57"/>
      <c r="H165" s="57"/>
      <c r="I165" s="57"/>
      <c r="J165" s="57"/>
      <c r="K165" s="57"/>
      <c r="L165" s="57"/>
      <c r="M165" s="66"/>
      <c r="N165" s="67"/>
      <c r="O165" s="67"/>
    </row>
    <row r="166" spans="1:16" s="8" customFormat="1" x14ac:dyDescent="0.3">
      <c r="A166" s="52">
        <v>10654</v>
      </c>
      <c r="B166" s="53" t="s">
        <v>21</v>
      </c>
      <c r="C166" s="54" t="s">
        <v>1178</v>
      </c>
      <c r="D166" s="55" t="s">
        <v>878</v>
      </c>
      <c r="E166" s="56"/>
      <c r="F166" s="57"/>
      <c r="G166" s="57"/>
      <c r="H166" s="57"/>
      <c r="I166" s="57"/>
      <c r="J166" s="57"/>
      <c r="K166" s="57"/>
      <c r="L166" s="57"/>
      <c r="M166" s="58"/>
      <c r="N166" s="59"/>
      <c r="O166" s="73"/>
    </row>
    <row r="167" spans="1:16" s="8" customFormat="1" ht="129.6" x14ac:dyDescent="0.3">
      <c r="A167" s="52">
        <v>10655</v>
      </c>
      <c r="B167" s="53"/>
      <c r="C167" s="54"/>
      <c r="D167" s="75" t="s">
        <v>1179</v>
      </c>
      <c r="E167" s="56" t="s">
        <v>89</v>
      </c>
      <c r="F167" s="57"/>
      <c r="G167" s="57"/>
      <c r="H167" s="57"/>
      <c r="I167" s="57"/>
      <c r="J167" s="57"/>
      <c r="K167" s="57"/>
      <c r="L167" s="57">
        <f>+J168</f>
        <v>1</v>
      </c>
      <c r="M167" s="58">
        <v>1</v>
      </c>
      <c r="N167" s="59"/>
      <c r="O167" s="73">
        <f t="shared" ref="O167" si="19">+ROUND(M167*N167,2)</f>
        <v>0</v>
      </c>
    </row>
    <row r="168" spans="1:16" s="8" customFormat="1" x14ac:dyDescent="0.3">
      <c r="A168" s="52">
        <v>10656</v>
      </c>
      <c r="B168" s="53"/>
      <c r="C168" s="54"/>
      <c r="D168" s="76" t="s">
        <v>1180</v>
      </c>
      <c r="E168" s="56"/>
      <c r="F168" s="57">
        <v>1</v>
      </c>
      <c r="G168" s="57"/>
      <c r="H168" s="57"/>
      <c r="I168" s="57"/>
      <c r="J168" s="57">
        <f t="shared" ref="J168" si="20">PRODUCT(F168:I168)</f>
        <v>1</v>
      </c>
      <c r="K168" s="57"/>
      <c r="L168" s="57"/>
      <c r="M168" s="58"/>
      <c r="N168" s="59"/>
      <c r="O168" s="73"/>
    </row>
    <row r="169" spans="1:16" s="8" customFormat="1" ht="115.2" x14ac:dyDescent="0.3">
      <c r="A169" s="52">
        <v>10657</v>
      </c>
      <c r="B169" s="53"/>
      <c r="C169" s="54"/>
      <c r="D169" s="75" t="s">
        <v>1181</v>
      </c>
      <c r="E169" s="56" t="s">
        <v>89</v>
      </c>
      <c r="F169" s="57"/>
      <c r="G169" s="57"/>
      <c r="H169" s="57"/>
      <c r="I169" s="57"/>
      <c r="J169" s="57"/>
      <c r="K169" s="57"/>
      <c r="L169" s="57">
        <f>K170</f>
        <v>1</v>
      </c>
      <c r="M169" s="58">
        <v>1</v>
      </c>
      <c r="N169" s="59"/>
      <c r="O169" s="73">
        <f t="shared" ref="O169" si="21">+ROUND(M169*N169,2)</f>
        <v>0</v>
      </c>
    </row>
    <row r="170" spans="1:16" s="8" customFormat="1" x14ac:dyDescent="0.3">
      <c r="A170" s="52">
        <v>10658</v>
      </c>
      <c r="B170" s="53"/>
      <c r="C170" s="54"/>
      <c r="D170" s="76" t="s">
        <v>1182</v>
      </c>
      <c r="E170" s="56"/>
      <c r="F170" s="57">
        <v>1</v>
      </c>
      <c r="G170" s="57">
        <v>1</v>
      </c>
      <c r="H170" s="57"/>
      <c r="I170" s="57"/>
      <c r="J170" s="57"/>
      <c r="K170" s="57">
        <f>PRODUCT(F170:I170)</f>
        <v>1</v>
      </c>
      <c r="L170" s="57"/>
      <c r="M170" s="58"/>
      <c r="N170" s="59"/>
      <c r="O170" s="73"/>
    </row>
    <row r="171" spans="1:16" s="8" customFormat="1" x14ac:dyDescent="0.3">
      <c r="A171" s="52">
        <v>10665</v>
      </c>
      <c r="B171" s="53"/>
      <c r="C171" s="54"/>
      <c r="D171" s="55" t="s">
        <v>91</v>
      </c>
      <c r="E171" s="56"/>
      <c r="F171" s="57"/>
      <c r="G171" s="57"/>
      <c r="H171" s="57"/>
      <c r="I171" s="57"/>
      <c r="J171" s="57"/>
      <c r="K171" s="57"/>
      <c r="L171" s="57"/>
      <c r="M171" s="58"/>
      <c r="N171" s="59"/>
      <c r="O171" s="73"/>
    </row>
    <row r="172" spans="1:16" s="8" customFormat="1" ht="244.8" x14ac:dyDescent="0.3">
      <c r="A172" s="52">
        <v>10666</v>
      </c>
      <c r="B172" s="53"/>
      <c r="C172" s="54"/>
      <c r="D172" s="78" t="s">
        <v>1187</v>
      </c>
      <c r="E172" s="56" t="s">
        <v>89</v>
      </c>
      <c r="F172" s="57"/>
      <c r="G172" s="57"/>
      <c r="H172" s="57"/>
      <c r="I172" s="57"/>
      <c r="J172" s="57"/>
      <c r="K172" s="57"/>
      <c r="L172" s="57">
        <f>K173</f>
        <v>1</v>
      </c>
      <c r="M172" s="58">
        <v>1</v>
      </c>
      <c r="N172" s="59"/>
      <c r="O172" s="73">
        <f>+ROUND(M172*N172,2)</f>
        <v>0</v>
      </c>
    </row>
    <row r="173" spans="1:16" s="8" customFormat="1" x14ac:dyDescent="0.3">
      <c r="A173" s="52">
        <v>10667</v>
      </c>
      <c r="B173" s="53"/>
      <c r="C173" s="54"/>
      <c r="D173" s="76" t="s">
        <v>1076</v>
      </c>
      <c r="E173" s="56"/>
      <c r="F173" s="57">
        <v>1</v>
      </c>
      <c r="G173" s="57"/>
      <c r="H173" s="57"/>
      <c r="I173" s="57"/>
      <c r="J173" s="57"/>
      <c r="K173" s="57">
        <f>PRODUCT(F173:I173)</f>
        <v>1</v>
      </c>
      <c r="L173" s="57"/>
      <c r="M173" s="58"/>
      <c r="N173" s="59"/>
      <c r="O173" s="73"/>
    </row>
    <row r="174" spans="1:16" s="8" customFormat="1" x14ac:dyDescent="0.3">
      <c r="A174" s="52">
        <v>10695</v>
      </c>
      <c r="B174" s="53" t="s">
        <v>21</v>
      </c>
      <c r="C174" s="54" t="s">
        <v>1217</v>
      </c>
      <c r="D174" s="55" t="s">
        <v>1218</v>
      </c>
      <c r="E174" s="56"/>
      <c r="F174" s="70"/>
      <c r="G174" s="70"/>
      <c r="H174" s="70"/>
      <c r="I174" s="70"/>
      <c r="J174" s="70"/>
      <c r="K174" s="70"/>
      <c r="L174" s="70"/>
      <c r="M174" s="58"/>
      <c r="N174" s="59"/>
      <c r="O174" s="59"/>
    </row>
    <row r="175" spans="1:16" s="8" customFormat="1" x14ac:dyDescent="0.3">
      <c r="A175" s="52">
        <v>10704</v>
      </c>
      <c r="B175" s="53" t="s">
        <v>21</v>
      </c>
      <c r="C175" s="54" t="s">
        <v>1229</v>
      </c>
      <c r="D175" s="97" t="s">
        <v>55</v>
      </c>
      <c r="E175" s="93"/>
      <c r="F175" s="94"/>
      <c r="G175" s="95"/>
      <c r="H175" s="95"/>
      <c r="I175" s="95"/>
      <c r="J175" s="95"/>
      <c r="K175" s="95"/>
      <c r="L175" s="95"/>
      <c r="M175" s="58"/>
      <c r="N175" s="59"/>
      <c r="O175" s="59"/>
    </row>
    <row r="176" spans="1:16" s="8" customFormat="1" x14ac:dyDescent="0.3">
      <c r="A176" s="52">
        <v>10728</v>
      </c>
      <c r="B176" s="53"/>
      <c r="C176" s="72"/>
      <c r="D176" s="55" t="s">
        <v>878</v>
      </c>
      <c r="E176" s="56"/>
      <c r="F176" s="57"/>
      <c r="G176" s="57"/>
      <c r="H176" s="57"/>
      <c r="I176" s="57"/>
      <c r="J176" s="57"/>
      <c r="K176" s="57"/>
      <c r="L176" s="57"/>
      <c r="M176" s="58"/>
      <c r="N176" s="59"/>
      <c r="O176" s="73"/>
    </row>
    <row r="177" spans="1:16" s="8" customFormat="1" ht="115.2" x14ac:dyDescent="0.3">
      <c r="A177" s="52">
        <v>10729</v>
      </c>
      <c r="B177" s="53"/>
      <c r="C177" s="72"/>
      <c r="D177" s="75" t="s">
        <v>1253</v>
      </c>
      <c r="E177" s="56" t="s">
        <v>89</v>
      </c>
      <c r="F177" s="57"/>
      <c r="G177" s="57"/>
      <c r="H177" s="57"/>
      <c r="I177" s="57"/>
      <c r="J177" s="57"/>
      <c r="K177" s="57"/>
      <c r="L177" s="57">
        <f>K178+K179</f>
        <v>2</v>
      </c>
      <c r="M177" s="58">
        <v>1</v>
      </c>
      <c r="N177" s="59"/>
      <c r="O177" s="73">
        <f t="shared" ref="O177" si="22">+ROUND(M177*N177,2)</f>
        <v>0</v>
      </c>
    </row>
    <row r="178" spans="1:16" s="8" customFormat="1" x14ac:dyDescent="0.3">
      <c r="A178" s="52">
        <v>10730</v>
      </c>
      <c r="B178" s="53"/>
      <c r="C178" s="72"/>
      <c r="D178" s="76" t="s">
        <v>1254</v>
      </c>
      <c r="E178" s="56"/>
      <c r="F178" s="57">
        <v>1</v>
      </c>
      <c r="G178" s="57">
        <v>1</v>
      </c>
      <c r="H178" s="57"/>
      <c r="I178" s="57"/>
      <c r="J178" s="57"/>
      <c r="K178" s="57">
        <f>PRODUCT(F178:I178)</f>
        <v>1</v>
      </c>
      <c r="L178" s="57"/>
      <c r="M178" s="58"/>
      <c r="N178" s="59"/>
      <c r="O178" s="73"/>
    </row>
    <row r="179" spans="1:16" s="8" customFormat="1" x14ac:dyDescent="0.3">
      <c r="A179" s="52">
        <v>10731</v>
      </c>
      <c r="B179" s="53"/>
      <c r="C179" s="72"/>
      <c r="D179" s="76" t="s">
        <v>1255</v>
      </c>
      <c r="E179" s="63"/>
      <c r="F179" s="57">
        <v>1</v>
      </c>
      <c r="G179" s="57">
        <v>1</v>
      </c>
      <c r="H179" s="57"/>
      <c r="I179" s="57"/>
      <c r="J179" s="57"/>
      <c r="K179" s="57">
        <f>PRODUCT(F179:I179)</f>
        <v>1</v>
      </c>
      <c r="L179" s="57"/>
      <c r="M179" s="58"/>
      <c r="N179" s="59"/>
      <c r="O179" s="73"/>
    </row>
    <row r="180" spans="1:16" s="8" customFormat="1" x14ac:dyDescent="0.3">
      <c r="A180" s="52">
        <v>10803</v>
      </c>
      <c r="B180" s="53" t="s">
        <v>21</v>
      </c>
      <c r="C180" s="61" t="s">
        <v>1334</v>
      </c>
      <c r="D180" s="62" t="s">
        <v>1335</v>
      </c>
      <c r="E180" s="63"/>
      <c r="F180" s="86"/>
      <c r="G180" s="64"/>
      <c r="H180" s="64"/>
      <c r="I180" s="64"/>
      <c r="J180" s="64"/>
      <c r="K180" s="65">
        <f>SUM(O180:O267)</f>
        <v>0</v>
      </c>
      <c r="L180" s="64"/>
      <c r="M180" s="66"/>
      <c r="N180" s="67"/>
      <c r="O180" s="67"/>
      <c r="P180" s="112"/>
    </row>
    <row r="181" spans="1:16" s="8" customFormat="1" x14ac:dyDescent="0.3">
      <c r="A181" s="52">
        <v>10804</v>
      </c>
      <c r="B181" s="53" t="s">
        <v>21</v>
      </c>
      <c r="C181" s="54" t="s">
        <v>1336</v>
      </c>
      <c r="D181" s="55" t="s">
        <v>1337</v>
      </c>
      <c r="E181" s="96"/>
      <c r="F181" s="98"/>
      <c r="G181" s="57"/>
      <c r="H181" s="57"/>
      <c r="I181" s="57"/>
      <c r="J181" s="57"/>
      <c r="K181" s="57"/>
      <c r="L181" s="57"/>
      <c r="M181" s="58"/>
      <c r="N181" s="59"/>
      <c r="O181" s="59"/>
    </row>
    <row r="182" spans="1:16" s="8" customFormat="1" x14ac:dyDescent="0.3">
      <c r="A182" s="52">
        <v>10833</v>
      </c>
      <c r="B182" s="53"/>
      <c r="C182" s="54" t="s">
        <v>1347</v>
      </c>
      <c r="D182" s="55" t="s">
        <v>974</v>
      </c>
      <c r="E182" s="63"/>
      <c r="F182" s="57"/>
      <c r="G182" s="57"/>
      <c r="H182" s="57"/>
      <c r="I182" s="57"/>
      <c r="J182" s="57"/>
      <c r="K182" s="57"/>
      <c r="L182" s="57"/>
      <c r="M182" s="58"/>
      <c r="N182" s="59"/>
      <c r="O182" s="73"/>
    </row>
    <row r="183" spans="1:16" s="8" customFormat="1" x14ac:dyDescent="0.3">
      <c r="A183" s="52">
        <v>10858</v>
      </c>
      <c r="B183" s="53"/>
      <c r="C183" s="54" t="s">
        <v>1355</v>
      </c>
      <c r="D183" s="55" t="s">
        <v>55</v>
      </c>
      <c r="E183" s="63"/>
      <c r="F183" s="57"/>
      <c r="G183" s="57"/>
      <c r="H183" s="57"/>
      <c r="I183" s="57"/>
      <c r="J183" s="57"/>
      <c r="K183" s="57"/>
      <c r="L183" s="57"/>
      <c r="M183" s="58"/>
      <c r="N183" s="59"/>
      <c r="O183" s="73"/>
    </row>
    <row r="184" spans="1:16" s="8" customFormat="1" x14ac:dyDescent="0.3">
      <c r="A184" s="52">
        <v>10951</v>
      </c>
      <c r="B184" s="53"/>
      <c r="C184" s="72"/>
      <c r="D184" s="55" t="s">
        <v>878</v>
      </c>
      <c r="E184" s="56"/>
      <c r="F184" s="57"/>
      <c r="G184" s="57"/>
      <c r="H184" s="57"/>
      <c r="I184" s="57"/>
      <c r="J184" s="57"/>
      <c r="K184" s="57"/>
      <c r="L184" s="57"/>
      <c r="M184" s="58"/>
      <c r="N184" s="59"/>
      <c r="O184" s="73"/>
    </row>
    <row r="185" spans="1:16" s="8" customFormat="1" ht="129.6" x14ac:dyDescent="0.3">
      <c r="A185" s="52">
        <v>10952</v>
      </c>
      <c r="B185" s="53"/>
      <c r="C185" s="72"/>
      <c r="D185" s="75" t="s">
        <v>1375</v>
      </c>
      <c r="E185" s="56" t="s">
        <v>89</v>
      </c>
      <c r="F185" s="57"/>
      <c r="G185" s="57"/>
      <c r="H185" s="57"/>
      <c r="I185" s="57"/>
      <c r="J185" s="57"/>
      <c r="K185" s="57"/>
      <c r="L185" s="57">
        <f>+J186+J187</f>
        <v>2</v>
      </c>
      <c r="M185" s="58">
        <v>2</v>
      </c>
      <c r="N185" s="59"/>
      <c r="O185" s="73">
        <f t="shared" ref="O185" si="23">+ROUND(M185*N185,2)</f>
        <v>0</v>
      </c>
    </row>
    <row r="186" spans="1:16" s="8" customFormat="1" x14ac:dyDescent="0.3">
      <c r="A186" s="52">
        <v>10953</v>
      </c>
      <c r="B186" s="53" t="s">
        <v>21</v>
      </c>
      <c r="C186" s="54" t="s">
        <v>1355</v>
      </c>
      <c r="D186" s="76" t="s">
        <v>1376</v>
      </c>
      <c r="E186" s="56"/>
      <c r="F186" s="57">
        <v>1</v>
      </c>
      <c r="G186" s="57"/>
      <c r="H186" s="57"/>
      <c r="I186" s="57"/>
      <c r="J186" s="57">
        <f t="shared" ref="J186:J187" si="24">PRODUCT(F186:I186)</f>
        <v>1</v>
      </c>
      <c r="K186" s="57"/>
      <c r="L186" s="57"/>
      <c r="M186" s="58"/>
      <c r="N186" s="59"/>
      <c r="O186" s="73"/>
    </row>
    <row r="187" spans="1:16" s="8" customFormat="1" x14ac:dyDescent="0.3">
      <c r="A187" s="52">
        <v>10954</v>
      </c>
      <c r="B187" s="53"/>
      <c r="C187" s="54"/>
      <c r="D187" s="76" t="s">
        <v>1377</v>
      </c>
      <c r="E187" s="56"/>
      <c r="F187" s="57">
        <v>1</v>
      </c>
      <c r="G187" s="57"/>
      <c r="H187" s="57"/>
      <c r="I187" s="57"/>
      <c r="J187" s="57">
        <f t="shared" si="24"/>
        <v>1</v>
      </c>
      <c r="K187" s="57"/>
      <c r="L187" s="57"/>
      <c r="M187" s="58"/>
      <c r="N187" s="59"/>
      <c r="O187" s="73"/>
    </row>
    <row r="188" spans="1:16" s="8" customFormat="1" ht="115.2" x14ac:dyDescent="0.3">
      <c r="A188" s="52">
        <v>10955</v>
      </c>
      <c r="B188" s="53" t="s">
        <v>21</v>
      </c>
      <c r="C188" s="54" t="s">
        <v>1356</v>
      </c>
      <c r="D188" s="75" t="s">
        <v>1378</v>
      </c>
      <c r="E188" s="56" t="s">
        <v>89</v>
      </c>
      <c r="F188" s="57"/>
      <c r="G188" s="57"/>
      <c r="H188" s="57"/>
      <c r="I188" s="57"/>
      <c r="J188" s="57"/>
      <c r="K188" s="57"/>
      <c r="L188" s="57">
        <f>K189</f>
        <v>1</v>
      </c>
      <c r="M188" s="58">
        <v>1</v>
      </c>
      <c r="N188" s="59"/>
      <c r="O188" s="73">
        <f t="shared" ref="O188" si="25">+ROUND(M188*N188,2)</f>
        <v>0</v>
      </c>
    </row>
    <row r="189" spans="1:16" s="8" customFormat="1" ht="15" customHeight="1" x14ac:dyDescent="0.3">
      <c r="A189" s="52">
        <v>10956</v>
      </c>
      <c r="B189" s="53" t="s">
        <v>21</v>
      </c>
      <c r="C189" s="72" t="s">
        <v>1379</v>
      </c>
      <c r="D189" s="76" t="s">
        <v>1380</v>
      </c>
      <c r="E189" s="56"/>
      <c r="F189" s="57">
        <v>1</v>
      </c>
      <c r="G189" s="57">
        <v>1</v>
      </c>
      <c r="H189" s="57"/>
      <c r="I189" s="57"/>
      <c r="J189" s="57"/>
      <c r="K189" s="57">
        <f>PRODUCT(F189:I189)</f>
        <v>1</v>
      </c>
      <c r="L189" s="57"/>
      <c r="M189" s="58"/>
      <c r="N189" s="59"/>
      <c r="O189" s="73"/>
    </row>
    <row r="190" spans="1:16" s="8" customFormat="1" x14ac:dyDescent="0.3">
      <c r="A190" s="52">
        <v>10963</v>
      </c>
      <c r="B190" s="53" t="s">
        <v>21</v>
      </c>
      <c r="C190" s="72" t="s">
        <v>1388</v>
      </c>
      <c r="D190" s="55" t="s">
        <v>91</v>
      </c>
      <c r="E190" s="56"/>
      <c r="F190" s="57"/>
      <c r="G190" s="57"/>
      <c r="H190" s="57"/>
      <c r="I190" s="57"/>
      <c r="J190" s="57"/>
      <c r="K190" s="57"/>
      <c r="L190" s="57"/>
      <c r="M190" s="58"/>
      <c r="N190" s="59"/>
      <c r="O190" s="73"/>
    </row>
    <row r="191" spans="1:16" s="8" customFormat="1" ht="244.8" x14ac:dyDescent="0.3">
      <c r="A191" s="52">
        <v>10964</v>
      </c>
      <c r="B191" s="53" t="s">
        <v>21</v>
      </c>
      <c r="C191" s="54" t="s">
        <v>1389</v>
      </c>
      <c r="D191" s="78" t="s">
        <v>1390</v>
      </c>
      <c r="E191" s="56" t="s">
        <v>89</v>
      </c>
      <c r="F191" s="57"/>
      <c r="G191" s="57"/>
      <c r="H191" s="57"/>
      <c r="I191" s="57"/>
      <c r="J191" s="57"/>
      <c r="K191" s="57"/>
      <c r="L191" s="57">
        <f>K192</f>
        <v>1</v>
      </c>
      <c r="M191" s="58">
        <v>1</v>
      </c>
      <c r="N191" s="59"/>
      <c r="O191" s="73">
        <f>+ROUND(M191*N191,2)</f>
        <v>0</v>
      </c>
    </row>
    <row r="192" spans="1:16" s="8" customFormat="1" x14ac:dyDescent="0.3">
      <c r="A192" s="52">
        <v>10965</v>
      </c>
      <c r="B192" s="53" t="s">
        <v>21</v>
      </c>
      <c r="C192" s="72" t="s">
        <v>1391</v>
      </c>
      <c r="D192" s="76" t="s">
        <v>1341</v>
      </c>
      <c r="E192" s="56"/>
      <c r="F192" s="57">
        <v>1</v>
      </c>
      <c r="G192" s="57"/>
      <c r="H192" s="57"/>
      <c r="I192" s="57"/>
      <c r="J192" s="57"/>
      <c r="K192" s="57">
        <f>PRODUCT(F192:I192)</f>
        <v>1</v>
      </c>
      <c r="L192" s="57"/>
      <c r="M192" s="58"/>
      <c r="N192" s="59"/>
      <c r="O192" s="73"/>
    </row>
    <row r="193" spans="1:15" s="8" customFormat="1" ht="72" x14ac:dyDescent="0.3">
      <c r="A193" s="52">
        <v>10968</v>
      </c>
      <c r="B193" s="53" t="s">
        <v>21</v>
      </c>
      <c r="C193" s="72" t="s">
        <v>1396</v>
      </c>
      <c r="D193" s="78" t="s">
        <v>1190</v>
      </c>
      <c r="E193" s="56" t="s">
        <v>89</v>
      </c>
      <c r="F193" s="57"/>
      <c r="G193" s="57"/>
      <c r="H193" s="57"/>
      <c r="I193" s="57"/>
      <c r="J193" s="57"/>
      <c r="K193" s="57"/>
      <c r="L193" s="57">
        <f>K194+K195</f>
        <v>2</v>
      </c>
      <c r="M193" s="58">
        <v>2</v>
      </c>
      <c r="N193" s="59"/>
      <c r="O193" s="73">
        <f>+ROUND(M193*N193,2)</f>
        <v>0</v>
      </c>
    </row>
    <row r="194" spans="1:15" s="8" customFormat="1" x14ac:dyDescent="0.3">
      <c r="A194" s="52">
        <v>10969</v>
      </c>
      <c r="B194" s="53" t="s">
        <v>21</v>
      </c>
      <c r="C194" s="72" t="s">
        <v>1397</v>
      </c>
      <c r="D194" s="76" t="s">
        <v>1398</v>
      </c>
      <c r="E194" s="56"/>
      <c r="F194" s="57">
        <v>1</v>
      </c>
      <c r="G194" s="57">
        <v>1</v>
      </c>
      <c r="H194" s="57"/>
      <c r="I194" s="57"/>
      <c r="J194" s="57"/>
      <c r="K194" s="57">
        <f>PRODUCT(F194:I194)</f>
        <v>1</v>
      </c>
      <c r="L194" s="57"/>
      <c r="M194" s="58"/>
      <c r="N194" s="59"/>
      <c r="O194" s="73"/>
    </row>
    <row r="195" spans="1:15" s="8" customFormat="1" x14ac:dyDescent="0.3">
      <c r="A195" s="52">
        <v>10970</v>
      </c>
      <c r="B195" s="53" t="s">
        <v>21</v>
      </c>
      <c r="C195" s="54" t="s">
        <v>1399</v>
      </c>
      <c r="D195" s="76" t="s">
        <v>1400</v>
      </c>
      <c r="E195" s="56"/>
      <c r="F195" s="57">
        <v>1</v>
      </c>
      <c r="G195" s="57">
        <v>1</v>
      </c>
      <c r="H195" s="57"/>
      <c r="I195" s="57"/>
      <c r="J195" s="57"/>
      <c r="K195" s="57">
        <f>PRODUCT(F195:I195)</f>
        <v>1</v>
      </c>
      <c r="L195" s="57"/>
      <c r="M195" s="58"/>
      <c r="N195" s="59"/>
      <c r="O195" s="73"/>
    </row>
    <row r="196" spans="1:15" s="8" customFormat="1" x14ac:dyDescent="0.3">
      <c r="A196" s="52">
        <v>10993</v>
      </c>
      <c r="B196" s="53" t="s">
        <v>21</v>
      </c>
      <c r="C196" s="54" t="s">
        <v>1435</v>
      </c>
      <c r="D196" s="99" t="s">
        <v>1436</v>
      </c>
      <c r="E196" s="56"/>
      <c r="F196" s="57"/>
      <c r="G196" s="57"/>
      <c r="H196" s="57"/>
      <c r="I196" s="57"/>
      <c r="J196" s="57"/>
      <c r="K196" s="57"/>
      <c r="L196" s="57"/>
      <c r="M196" s="58"/>
      <c r="N196" s="59"/>
      <c r="O196" s="59"/>
    </row>
    <row r="197" spans="1:15" s="8" customFormat="1" x14ac:dyDescent="0.3">
      <c r="A197" s="52">
        <v>11001</v>
      </c>
      <c r="B197" s="53"/>
      <c r="C197" s="54"/>
      <c r="D197" s="97" t="s">
        <v>55</v>
      </c>
      <c r="E197" s="93"/>
      <c r="F197" s="94"/>
      <c r="G197" s="95"/>
      <c r="H197" s="95"/>
      <c r="I197" s="95"/>
      <c r="J197" s="95"/>
      <c r="K197" s="95"/>
      <c r="L197" s="95"/>
      <c r="M197" s="58"/>
      <c r="N197" s="59"/>
      <c r="O197" s="59"/>
    </row>
    <row r="198" spans="1:15" s="8" customFormat="1" x14ac:dyDescent="0.3">
      <c r="A198" s="52">
        <v>11025</v>
      </c>
      <c r="B198" s="53"/>
      <c r="C198" s="54"/>
      <c r="D198" s="55" t="s">
        <v>878</v>
      </c>
      <c r="E198" s="56"/>
      <c r="F198" s="57"/>
      <c r="G198" s="57"/>
      <c r="H198" s="57"/>
      <c r="I198" s="57"/>
      <c r="J198" s="57"/>
      <c r="K198" s="57"/>
      <c r="L198" s="57"/>
      <c r="M198" s="58"/>
      <c r="N198" s="59"/>
      <c r="O198" s="73"/>
    </row>
    <row r="199" spans="1:15" s="8" customFormat="1" ht="115.2" x14ac:dyDescent="0.3">
      <c r="A199" s="52">
        <v>11026</v>
      </c>
      <c r="B199" s="53"/>
      <c r="C199" s="54"/>
      <c r="D199" s="75" t="s">
        <v>1253</v>
      </c>
      <c r="E199" s="56" t="s">
        <v>89</v>
      </c>
      <c r="F199" s="57"/>
      <c r="G199" s="57"/>
      <c r="H199" s="57"/>
      <c r="I199" s="57"/>
      <c r="J199" s="57"/>
      <c r="K199" s="57"/>
      <c r="L199" s="57">
        <f>K200+K201</f>
        <v>2</v>
      </c>
      <c r="M199" s="58">
        <v>1</v>
      </c>
      <c r="N199" s="59"/>
      <c r="O199" s="73">
        <f t="shared" ref="O199" si="26">+ROUND(M199*N199,2)</f>
        <v>0</v>
      </c>
    </row>
    <row r="200" spans="1:15" s="8" customFormat="1" x14ac:dyDescent="0.3">
      <c r="A200" s="52">
        <v>11027</v>
      </c>
      <c r="B200" s="53"/>
      <c r="C200" s="54"/>
      <c r="D200" s="76" t="s">
        <v>1438</v>
      </c>
      <c r="E200" s="56"/>
      <c r="F200" s="57">
        <v>1</v>
      </c>
      <c r="G200" s="57">
        <v>1</v>
      </c>
      <c r="H200" s="57"/>
      <c r="I200" s="57"/>
      <c r="J200" s="57"/>
      <c r="K200" s="57">
        <f>PRODUCT(F200:I200)</f>
        <v>1</v>
      </c>
      <c r="L200" s="57"/>
      <c r="M200" s="58"/>
      <c r="N200" s="59"/>
      <c r="O200" s="73"/>
    </row>
    <row r="201" spans="1:15" s="8" customFormat="1" x14ac:dyDescent="0.3">
      <c r="A201" s="52">
        <v>11028</v>
      </c>
      <c r="B201" s="53"/>
      <c r="C201" s="54"/>
      <c r="D201" s="76" t="s">
        <v>1439</v>
      </c>
      <c r="E201" s="63"/>
      <c r="F201" s="57">
        <v>1</v>
      </c>
      <c r="G201" s="57">
        <v>1</v>
      </c>
      <c r="H201" s="57"/>
      <c r="I201" s="57"/>
      <c r="J201" s="57"/>
      <c r="K201" s="57">
        <f>PRODUCT(F201:I201)</f>
        <v>1</v>
      </c>
      <c r="L201" s="57"/>
      <c r="M201" s="58"/>
      <c r="N201" s="59"/>
      <c r="O201" s="73"/>
    </row>
    <row r="202" spans="1:15" s="8" customFormat="1" x14ac:dyDescent="0.3">
      <c r="A202" s="52">
        <v>11048</v>
      </c>
      <c r="B202" s="53" t="s">
        <v>21</v>
      </c>
      <c r="C202" s="61" t="s">
        <v>1449</v>
      </c>
      <c r="D202" s="62" t="s">
        <v>1450</v>
      </c>
      <c r="E202" s="63"/>
      <c r="F202" s="86"/>
      <c r="G202" s="64"/>
      <c r="H202" s="64"/>
      <c r="I202" s="64"/>
      <c r="J202" s="64"/>
      <c r="K202" s="65">
        <f>SUM(O202:O302)</f>
        <v>0</v>
      </c>
      <c r="L202" s="64"/>
      <c r="M202" s="66"/>
      <c r="N202" s="67"/>
      <c r="O202" s="67"/>
    </row>
    <row r="203" spans="1:15" s="8" customFormat="1" x14ac:dyDescent="0.3">
      <c r="A203" s="52">
        <v>11049</v>
      </c>
      <c r="B203" s="53" t="s">
        <v>21</v>
      </c>
      <c r="C203" s="54" t="s">
        <v>1451</v>
      </c>
      <c r="D203" s="55" t="s">
        <v>1452</v>
      </c>
      <c r="E203" s="96"/>
      <c r="F203" s="98"/>
      <c r="G203" s="57"/>
      <c r="H203" s="57"/>
      <c r="I203" s="57"/>
      <c r="J203" s="57"/>
      <c r="K203" s="57"/>
      <c r="L203" s="57"/>
      <c r="M203" s="58"/>
      <c r="N203" s="59"/>
      <c r="O203" s="59"/>
    </row>
    <row r="204" spans="1:15" s="8" customFormat="1" x14ac:dyDescent="0.3">
      <c r="A204" s="52">
        <v>11078</v>
      </c>
      <c r="B204" s="53"/>
      <c r="C204" s="54" t="s">
        <v>1459</v>
      </c>
      <c r="D204" s="55" t="s">
        <v>974</v>
      </c>
      <c r="E204" s="63"/>
      <c r="F204" s="57"/>
      <c r="G204" s="57"/>
      <c r="H204" s="57"/>
      <c r="I204" s="57"/>
      <c r="J204" s="57"/>
      <c r="K204" s="57"/>
      <c r="L204" s="57"/>
      <c r="M204" s="66"/>
      <c r="N204" s="67"/>
      <c r="O204" s="67"/>
    </row>
    <row r="205" spans="1:15" s="8" customFormat="1" x14ac:dyDescent="0.3">
      <c r="A205" s="52">
        <v>11103</v>
      </c>
      <c r="B205" s="53"/>
      <c r="C205" s="54" t="s">
        <v>1467</v>
      </c>
      <c r="D205" s="55" t="s">
        <v>55</v>
      </c>
      <c r="E205" s="63"/>
      <c r="F205" s="57"/>
      <c r="G205" s="57"/>
      <c r="H205" s="57"/>
      <c r="I205" s="57"/>
      <c r="J205" s="57"/>
      <c r="K205" s="57"/>
      <c r="L205" s="57"/>
      <c r="M205" s="66"/>
      <c r="N205" s="67"/>
      <c r="O205" s="67"/>
    </row>
    <row r="206" spans="1:15" s="8" customFormat="1" x14ac:dyDescent="0.3">
      <c r="A206" s="52">
        <v>11196</v>
      </c>
      <c r="B206" s="53"/>
      <c r="C206" s="72"/>
      <c r="D206" s="55" t="s">
        <v>878</v>
      </c>
      <c r="E206" s="56"/>
      <c r="F206" s="57"/>
      <c r="G206" s="57"/>
      <c r="H206" s="57"/>
      <c r="I206" s="57"/>
      <c r="J206" s="57"/>
      <c r="K206" s="57"/>
      <c r="L206" s="57"/>
      <c r="M206" s="58"/>
      <c r="N206" s="59"/>
      <c r="O206" s="73"/>
    </row>
    <row r="207" spans="1:15" s="8" customFormat="1" ht="129.6" x14ac:dyDescent="0.3">
      <c r="A207" s="52">
        <v>11197</v>
      </c>
      <c r="B207" s="53"/>
      <c r="C207" s="72"/>
      <c r="D207" s="75" t="s">
        <v>1375</v>
      </c>
      <c r="E207" s="56" t="s">
        <v>89</v>
      </c>
      <c r="F207" s="57"/>
      <c r="G207" s="57"/>
      <c r="H207" s="57"/>
      <c r="I207" s="57"/>
      <c r="J207" s="57"/>
      <c r="K207" s="57"/>
      <c r="L207" s="57">
        <f>+J208+J209</f>
        <v>2</v>
      </c>
      <c r="M207" s="58">
        <v>2</v>
      </c>
      <c r="N207" s="59"/>
      <c r="O207" s="73">
        <f t="shared" ref="O207" si="27">+ROUND(M207*N207,2)</f>
        <v>0</v>
      </c>
    </row>
    <row r="208" spans="1:15" s="8" customFormat="1" x14ac:dyDescent="0.3">
      <c r="A208" s="52">
        <v>11198</v>
      </c>
      <c r="B208" s="53"/>
      <c r="C208" s="72"/>
      <c r="D208" s="76" t="s">
        <v>1487</v>
      </c>
      <c r="E208" s="56"/>
      <c r="F208" s="57">
        <v>1</v>
      </c>
      <c r="G208" s="57"/>
      <c r="H208" s="57"/>
      <c r="I208" s="57"/>
      <c r="J208" s="57">
        <f t="shared" ref="J208:J209" si="28">PRODUCT(F208:I208)</f>
        <v>1</v>
      </c>
      <c r="K208" s="57"/>
      <c r="L208" s="57"/>
      <c r="M208" s="58"/>
      <c r="N208" s="59"/>
      <c r="O208" s="73"/>
    </row>
    <row r="209" spans="1:15" s="8" customFormat="1" x14ac:dyDescent="0.3">
      <c r="A209" s="52">
        <v>11199</v>
      </c>
      <c r="B209" s="53"/>
      <c r="C209" s="72"/>
      <c r="D209" s="76" t="s">
        <v>1488</v>
      </c>
      <c r="E209" s="56"/>
      <c r="F209" s="57">
        <v>1</v>
      </c>
      <c r="G209" s="57"/>
      <c r="H209" s="57"/>
      <c r="I209" s="57"/>
      <c r="J209" s="57">
        <f t="shared" si="28"/>
        <v>1</v>
      </c>
      <c r="K209" s="57"/>
      <c r="L209" s="57"/>
      <c r="M209" s="58"/>
      <c r="N209" s="59"/>
      <c r="O209" s="73"/>
    </row>
    <row r="210" spans="1:15" s="8" customFormat="1" ht="115.2" x14ac:dyDescent="0.3">
      <c r="A210" s="52">
        <v>11200</v>
      </c>
      <c r="B210" s="53"/>
      <c r="C210" s="72"/>
      <c r="D210" s="75" t="s">
        <v>1489</v>
      </c>
      <c r="E210" s="56" t="s">
        <v>89</v>
      </c>
      <c r="F210" s="57"/>
      <c r="G210" s="57"/>
      <c r="H210" s="57"/>
      <c r="I210" s="57"/>
      <c r="J210" s="57"/>
      <c r="K210" s="57"/>
      <c r="L210" s="57">
        <f>K211</f>
        <v>1</v>
      </c>
      <c r="M210" s="58">
        <v>1</v>
      </c>
      <c r="N210" s="59"/>
      <c r="O210" s="73">
        <f t="shared" ref="O210" si="29">+ROUND(M210*N210,2)</f>
        <v>0</v>
      </c>
    </row>
    <row r="211" spans="1:15" s="8" customFormat="1" x14ac:dyDescent="0.3">
      <c r="A211" s="52">
        <v>11201</v>
      </c>
      <c r="B211" s="53"/>
      <c r="C211" s="72"/>
      <c r="D211" s="76" t="s">
        <v>1490</v>
      </c>
      <c r="E211" s="56"/>
      <c r="F211" s="57">
        <v>1</v>
      </c>
      <c r="G211" s="57">
        <v>1</v>
      </c>
      <c r="H211" s="57"/>
      <c r="I211" s="57"/>
      <c r="J211" s="57"/>
      <c r="K211" s="57">
        <f>PRODUCT(F211:I211)</f>
        <v>1</v>
      </c>
      <c r="L211" s="57"/>
      <c r="M211" s="58"/>
      <c r="N211" s="59"/>
      <c r="O211" s="73"/>
    </row>
    <row r="212" spans="1:15" s="8" customFormat="1" x14ac:dyDescent="0.3">
      <c r="A212" s="52">
        <v>11208</v>
      </c>
      <c r="B212" s="53"/>
      <c r="C212" s="72"/>
      <c r="D212" s="55" t="s">
        <v>91</v>
      </c>
      <c r="E212" s="56"/>
      <c r="F212" s="57"/>
      <c r="G212" s="57"/>
      <c r="H212" s="57"/>
      <c r="I212" s="57"/>
      <c r="J212" s="57"/>
      <c r="K212" s="57"/>
      <c r="L212" s="57"/>
      <c r="M212" s="58"/>
      <c r="N212" s="59"/>
      <c r="O212" s="73"/>
    </row>
    <row r="213" spans="1:15" s="8" customFormat="1" ht="244.8" x14ac:dyDescent="0.3">
      <c r="A213" s="52">
        <v>11209</v>
      </c>
      <c r="B213" s="53"/>
      <c r="C213" s="72"/>
      <c r="D213" s="78" t="s">
        <v>1496</v>
      </c>
      <c r="E213" s="56" t="s">
        <v>89</v>
      </c>
      <c r="F213" s="57"/>
      <c r="G213" s="57"/>
      <c r="H213" s="57"/>
      <c r="I213" s="57"/>
      <c r="J213" s="57"/>
      <c r="K213" s="57"/>
      <c r="L213" s="57">
        <f>K214</f>
        <v>1</v>
      </c>
      <c r="M213" s="58">
        <v>1</v>
      </c>
      <c r="N213" s="59"/>
      <c r="O213" s="73">
        <f>+ROUND(M213*N213,2)</f>
        <v>0</v>
      </c>
    </row>
    <row r="214" spans="1:15" s="8" customFormat="1" x14ac:dyDescent="0.3">
      <c r="A214" s="52">
        <v>11210</v>
      </c>
      <c r="B214" s="53"/>
      <c r="C214" s="72"/>
      <c r="D214" s="76" t="s">
        <v>1455</v>
      </c>
      <c r="E214" s="56"/>
      <c r="F214" s="57">
        <v>1</v>
      </c>
      <c r="G214" s="57"/>
      <c r="H214" s="57"/>
      <c r="I214" s="57"/>
      <c r="J214" s="57"/>
      <c r="K214" s="57">
        <f>PRODUCT(F214:I214)</f>
        <v>1</v>
      </c>
      <c r="L214" s="57"/>
      <c r="M214" s="58"/>
      <c r="N214" s="59"/>
      <c r="O214" s="73"/>
    </row>
    <row r="215" spans="1:15" s="8" customFormat="1" ht="72" x14ac:dyDescent="0.3">
      <c r="A215" s="52">
        <v>11213</v>
      </c>
      <c r="B215" s="53"/>
      <c r="C215" s="72"/>
      <c r="D215" s="78" t="s">
        <v>1190</v>
      </c>
      <c r="E215" s="56" t="s">
        <v>89</v>
      </c>
      <c r="F215" s="57"/>
      <c r="G215" s="57"/>
      <c r="H215" s="57"/>
      <c r="I215" s="57"/>
      <c r="J215" s="57"/>
      <c r="K215" s="57"/>
      <c r="L215" s="57">
        <f>K216+K217</f>
        <v>2</v>
      </c>
      <c r="M215" s="58">
        <v>2</v>
      </c>
      <c r="N215" s="59"/>
      <c r="O215" s="73">
        <f>+ROUND(M215*N215,2)</f>
        <v>0</v>
      </c>
    </row>
    <row r="216" spans="1:15" s="8" customFormat="1" x14ac:dyDescent="0.3">
      <c r="A216" s="52">
        <v>11214</v>
      </c>
      <c r="B216" s="53"/>
      <c r="C216" s="72"/>
      <c r="D216" s="76" t="s">
        <v>1499</v>
      </c>
      <c r="E216" s="56"/>
      <c r="F216" s="57">
        <v>1</v>
      </c>
      <c r="G216" s="57">
        <v>1</v>
      </c>
      <c r="H216" s="57"/>
      <c r="I216" s="57"/>
      <c r="J216" s="57"/>
      <c r="K216" s="57">
        <f>PRODUCT(F216:I216)</f>
        <v>1</v>
      </c>
      <c r="L216" s="57"/>
      <c r="M216" s="58"/>
      <c r="N216" s="59"/>
      <c r="O216" s="73"/>
    </row>
    <row r="217" spans="1:15" s="8" customFormat="1" x14ac:dyDescent="0.3">
      <c r="A217" s="52">
        <v>11215</v>
      </c>
      <c r="B217" s="53"/>
      <c r="C217" s="72"/>
      <c r="D217" s="76" t="s">
        <v>1500</v>
      </c>
      <c r="E217" s="56"/>
      <c r="F217" s="57">
        <v>1</v>
      </c>
      <c r="G217" s="57">
        <v>1</v>
      </c>
      <c r="H217" s="57"/>
      <c r="I217" s="57"/>
      <c r="J217" s="57"/>
      <c r="K217" s="57">
        <f>PRODUCT(F217:I217)</f>
        <v>1</v>
      </c>
      <c r="L217" s="57"/>
      <c r="M217" s="58"/>
      <c r="N217" s="59"/>
      <c r="O217" s="73"/>
    </row>
    <row r="218" spans="1:15" s="8" customFormat="1" x14ac:dyDescent="0.3">
      <c r="A218" s="52">
        <v>11235</v>
      </c>
      <c r="B218" s="53"/>
      <c r="C218" s="54" t="s">
        <v>1511</v>
      </c>
      <c r="D218" s="99" t="s">
        <v>1512</v>
      </c>
      <c r="E218" s="56"/>
      <c r="F218" s="57"/>
      <c r="G218" s="57"/>
      <c r="H218" s="57"/>
      <c r="I218" s="57"/>
      <c r="J218" s="57"/>
      <c r="K218" s="57"/>
      <c r="L218" s="57"/>
      <c r="M218" s="58"/>
      <c r="N218" s="59"/>
      <c r="O218" s="73"/>
    </row>
    <row r="219" spans="1:15" s="8" customFormat="1" x14ac:dyDescent="0.3">
      <c r="A219" s="52">
        <v>11242</v>
      </c>
      <c r="B219" s="53"/>
      <c r="C219" s="54" t="s">
        <v>1515</v>
      </c>
      <c r="D219" s="55" t="s">
        <v>55</v>
      </c>
      <c r="E219" s="56"/>
      <c r="F219" s="57"/>
      <c r="G219" s="57"/>
      <c r="H219" s="57"/>
      <c r="I219" s="57"/>
      <c r="J219" s="57"/>
      <c r="K219" s="57"/>
      <c r="L219" s="57"/>
      <c r="M219" s="58"/>
      <c r="N219" s="59"/>
      <c r="O219" s="73"/>
    </row>
    <row r="220" spans="1:15" s="8" customFormat="1" x14ac:dyDescent="0.3">
      <c r="A220" s="52">
        <v>11265</v>
      </c>
      <c r="B220" s="53"/>
      <c r="C220" s="72"/>
      <c r="D220" s="55" t="s">
        <v>878</v>
      </c>
      <c r="E220" s="56"/>
      <c r="F220" s="57"/>
      <c r="G220" s="57"/>
      <c r="H220" s="57"/>
      <c r="I220" s="57"/>
      <c r="J220" s="57"/>
      <c r="K220" s="57"/>
      <c r="L220" s="57"/>
      <c r="M220" s="58"/>
      <c r="N220" s="59"/>
      <c r="O220" s="73"/>
    </row>
    <row r="221" spans="1:15" s="8" customFormat="1" ht="172.8" x14ac:dyDescent="0.3">
      <c r="A221" s="52">
        <v>11266</v>
      </c>
      <c r="B221" s="53"/>
      <c r="C221" s="72"/>
      <c r="D221" s="75" t="s">
        <v>1517</v>
      </c>
      <c r="E221" s="87" t="s">
        <v>89</v>
      </c>
      <c r="F221" s="88"/>
      <c r="G221" s="57"/>
      <c r="H221" s="57"/>
      <c r="I221" s="57"/>
      <c r="J221" s="57"/>
      <c r="K221" s="57"/>
      <c r="L221" s="57">
        <f>+K222</f>
        <v>1</v>
      </c>
      <c r="M221" s="58">
        <v>1</v>
      </c>
      <c r="N221" s="59"/>
      <c r="O221" s="73">
        <f t="shared" ref="O221" si="30">+ROUND(M221*N221,2)</f>
        <v>0</v>
      </c>
    </row>
    <row r="222" spans="1:15" s="8" customFormat="1" x14ac:dyDescent="0.3">
      <c r="A222" s="52">
        <v>11267</v>
      </c>
      <c r="B222" s="53"/>
      <c r="C222" s="72"/>
      <c r="D222" s="76" t="s">
        <v>1518</v>
      </c>
      <c r="E222" s="87"/>
      <c r="F222" s="88">
        <v>1</v>
      </c>
      <c r="G222" s="57">
        <v>1</v>
      </c>
      <c r="H222" s="57"/>
      <c r="I222" s="57"/>
      <c r="J222" s="57"/>
      <c r="K222" s="57">
        <v>1</v>
      </c>
      <c r="L222" s="57"/>
      <c r="M222" s="58"/>
      <c r="N222" s="59"/>
      <c r="O222" s="73"/>
    </row>
    <row r="223" spans="1:15" s="8" customFormat="1" ht="115.2" x14ac:dyDescent="0.3">
      <c r="A223" s="52">
        <v>11268</v>
      </c>
      <c r="B223" s="53"/>
      <c r="C223" s="72"/>
      <c r="D223" s="75" t="s">
        <v>1253</v>
      </c>
      <c r="E223" s="56" t="s">
        <v>89</v>
      </c>
      <c r="F223" s="57"/>
      <c r="G223" s="57"/>
      <c r="H223" s="57"/>
      <c r="I223" s="57"/>
      <c r="J223" s="57"/>
      <c r="K223" s="57"/>
      <c r="L223" s="57">
        <f>K224+K225</f>
        <v>2</v>
      </c>
      <c r="M223" s="58">
        <v>2</v>
      </c>
      <c r="N223" s="59"/>
      <c r="O223" s="73">
        <f t="shared" ref="O223" si="31">+ROUND(M223*N223,2)</f>
        <v>0</v>
      </c>
    </row>
    <row r="224" spans="1:15" s="8" customFormat="1" x14ac:dyDescent="0.3">
      <c r="A224" s="52">
        <v>11269</v>
      </c>
      <c r="B224" s="53"/>
      <c r="C224" s="72"/>
      <c r="D224" s="76" t="s">
        <v>1519</v>
      </c>
      <c r="E224" s="56"/>
      <c r="F224" s="57">
        <v>1</v>
      </c>
      <c r="G224" s="57">
        <v>1</v>
      </c>
      <c r="H224" s="57"/>
      <c r="I224" s="57"/>
      <c r="J224" s="57"/>
      <c r="K224" s="57">
        <f>PRODUCT(F224:I224)</f>
        <v>1</v>
      </c>
      <c r="L224" s="57"/>
      <c r="M224" s="58"/>
      <c r="N224" s="59"/>
      <c r="O224" s="73"/>
    </row>
    <row r="225" spans="1:17" s="8" customFormat="1" x14ac:dyDescent="0.3">
      <c r="A225" s="52">
        <v>11270</v>
      </c>
      <c r="B225" s="53"/>
      <c r="C225" s="72"/>
      <c r="D225" s="76" t="s">
        <v>1520</v>
      </c>
      <c r="E225" s="63"/>
      <c r="F225" s="57">
        <v>1</v>
      </c>
      <c r="G225" s="57">
        <v>1</v>
      </c>
      <c r="H225" s="57"/>
      <c r="I225" s="57"/>
      <c r="J225" s="57"/>
      <c r="K225" s="57">
        <f>PRODUCT(F225:I225)</f>
        <v>1</v>
      </c>
      <c r="L225" s="57"/>
      <c r="M225" s="58"/>
      <c r="N225" s="59"/>
      <c r="O225" s="73"/>
    </row>
    <row r="226" spans="1:17" s="8" customFormat="1" ht="115.2" x14ac:dyDescent="0.3">
      <c r="A226" s="52">
        <v>11276</v>
      </c>
      <c r="B226" s="53"/>
      <c r="C226" s="72"/>
      <c r="D226" s="75" t="s">
        <v>1524</v>
      </c>
      <c r="E226" s="56" t="s">
        <v>89</v>
      </c>
      <c r="F226" s="57"/>
      <c r="G226" s="57"/>
      <c r="H226" s="57"/>
      <c r="I226" s="57"/>
      <c r="J226" s="57"/>
      <c r="K226" s="57"/>
      <c r="L226" s="57">
        <f>K227+K228</f>
        <v>1</v>
      </c>
      <c r="M226" s="58">
        <v>1</v>
      </c>
      <c r="N226" s="59"/>
      <c r="O226" s="73">
        <f t="shared" ref="O226" si="32">+ROUND(M226*N226,2)</f>
        <v>0</v>
      </c>
    </row>
    <row r="227" spans="1:17" s="8" customFormat="1" x14ac:dyDescent="0.3">
      <c r="A227" s="52">
        <v>11277</v>
      </c>
      <c r="B227" s="53"/>
      <c r="C227" s="72"/>
      <c r="D227" s="76" t="s">
        <v>1525</v>
      </c>
      <c r="E227" s="56"/>
      <c r="F227" s="57">
        <v>1</v>
      </c>
      <c r="G227" s="57">
        <v>1</v>
      </c>
      <c r="H227" s="57"/>
      <c r="I227" s="57"/>
      <c r="J227" s="57"/>
      <c r="K227" s="57">
        <f>PRODUCT(F227:I227)</f>
        <v>1</v>
      </c>
      <c r="L227" s="57"/>
      <c r="M227" s="58"/>
      <c r="N227" s="59"/>
      <c r="O227" s="73"/>
    </row>
    <row r="228" spans="1:17" s="8" customFormat="1" x14ac:dyDescent="0.3">
      <c r="A228" s="52">
        <v>11291</v>
      </c>
      <c r="B228" s="53" t="s">
        <v>21</v>
      </c>
      <c r="C228" s="61" t="s">
        <v>1532</v>
      </c>
      <c r="D228" s="62" t="s">
        <v>1533</v>
      </c>
      <c r="E228" s="63"/>
      <c r="F228" s="86"/>
      <c r="G228" s="64"/>
      <c r="H228" s="64"/>
      <c r="I228" s="64"/>
      <c r="J228" s="64"/>
      <c r="K228" s="65">
        <f>SUM(O228:O348)</f>
        <v>0</v>
      </c>
      <c r="L228" s="64"/>
      <c r="M228" s="66"/>
      <c r="N228" s="67"/>
      <c r="O228" s="67"/>
      <c r="Q228" s="111"/>
    </row>
    <row r="229" spans="1:17" s="8" customFormat="1" x14ac:dyDescent="0.3">
      <c r="A229" s="52">
        <v>11292</v>
      </c>
      <c r="B229" s="53" t="s">
        <v>21</v>
      </c>
      <c r="C229" s="54" t="s">
        <v>1534</v>
      </c>
      <c r="D229" s="55" t="s">
        <v>1535</v>
      </c>
      <c r="E229" s="96"/>
      <c r="F229" s="98"/>
      <c r="G229" s="57"/>
      <c r="H229" s="57"/>
      <c r="I229" s="57"/>
      <c r="J229" s="57"/>
      <c r="K229" s="57"/>
      <c r="L229" s="57"/>
      <c r="M229" s="58"/>
      <c r="N229" s="59"/>
      <c r="O229" s="59"/>
    </row>
    <row r="230" spans="1:17" s="8" customFormat="1" x14ac:dyDescent="0.3">
      <c r="A230" s="52">
        <v>11321</v>
      </c>
      <c r="B230" s="53" t="s">
        <v>21</v>
      </c>
      <c r="C230" s="54" t="s">
        <v>1544</v>
      </c>
      <c r="D230" s="55" t="s">
        <v>974</v>
      </c>
      <c r="E230" s="96"/>
      <c r="F230" s="98"/>
      <c r="G230" s="57"/>
      <c r="H230" s="57"/>
      <c r="I230" s="57"/>
      <c r="J230" s="57"/>
      <c r="K230" s="57"/>
      <c r="L230" s="57"/>
      <c r="M230" s="58"/>
      <c r="N230" s="59"/>
      <c r="O230" s="59"/>
    </row>
    <row r="231" spans="1:17" s="8" customFormat="1" x14ac:dyDescent="0.3">
      <c r="A231" s="52">
        <v>11346</v>
      </c>
      <c r="B231" s="53" t="s">
        <v>21</v>
      </c>
      <c r="C231" s="54" t="s">
        <v>1552</v>
      </c>
      <c r="D231" s="55" t="s">
        <v>55</v>
      </c>
      <c r="E231" s="63"/>
      <c r="F231" s="57"/>
      <c r="G231" s="57"/>
      <c r="H231" s="57"/>
      <c r="I231" s="57"/>
      <c r="J231" s="57"/>
      <c r="K231" s="57"/>
      <c r="L231" s="57"/>
      <c r="M231" s="66"/>
      <c r="N231" s="67"/>
      <c r="O231" s="67"/>
    </row>
    <row r="232" spans="1:17" s="8" customFormat="1" x14ac:dyDescent="0.3">
      <c r="A232" s="52">
        <v>11439</v>
      </c>
      <c r="B232" s="53"/>
      <c r="C232" s="54"/>
      <c r="D232" s="55" t="s">
        <v>878</v>
      </c>
      <c r="E232" s="56"/>
      <c r="F232" s="57"/>
      <c r="G232" s="57"/>
      <c r="H232" s="57"/>
      <c r="I232" s="57"/>
      <c r="J232" s="57"/>
      <c r="K232" s="57"/>
      <c r="L232" s="57"/>
      <c r="M232" s="58"/>
      <c r="N232" s="59"/>
      <c r="O232" s="73"/>
    </row>
    <row r="233" spans="1:17" s="8" customFormat="1" ht="129.6" x14ac:dyDescent="0.3">
      <c r="A233" s="52">
        <v>11440</v>
      </c>
      <c r="B233" s="53"/>
      <c r="C233" s="54"/>
      <c r="D233" s="75" t="s">
        <v>1375</v>
      </c>
      <c r="E233" s="56" t="s">
        <v>89</v>
      </c>
      <c r="F233" s="57"/>
      <c r="G233" s="57"/>
      <c r="H233" s="57"/>
      <c r="I233" s="57"/>
      <c r="J233" s="57"/>
      <c r="K233" s="57"/>
      <c r="L233" s="57">
        <f>+J234+J235</f>
        <v>2</v>
      </c>
      <c r="M233" s="58">
        <v>2</v>
      </c>
      <c r="N233" s="59"/>
      <c r="O233" s="73">
        <f t="shared" ref="O233" si="33">+ROUND(M233*N233,2)</f>
        <v>0</v>
      </c>
    </row>
    <row r="234" spans="1:17" s="8" customFormat="1" x14ac:dyDescent="0.3">
      <c r="A234" s="52">
        <v>11441</v>
      </c>
      <c r="B234" s="53"/>
      <c r="C234" s="54"/>
      <c r="D234" s="76" t="s">
        <v>1572</v>
      </c>
      <c r="E234" s="56"/>
      <c r="F234" s="57">
        <v>1</v>
      </c>
      <c r="G234" s="57"/>
      <c r="H234" s="57"/>
      <c r="I234" s="57"/>
      <c r="J234" s="57">
        <f t="shared" ref="J234:J235" si="34">PRODUCT(F234:I234)</f>
        <v>1</v>
      </c>
      <c r="K234" s="57"/>
      <c r="L234" s="57"/>
      <c r="M234" s="58"/>
      <c r="N234" s="59"/>
      <c r="O234" s="73"/>
    </row>
    <row r="235" spans="1:17" s="8" customFormat="1" x14ac:dyDescent="0.3">
      <c r="A235" s="52">
        <v>11442</v>
      </c>
      <c r="B235" s="53"/>
      <c r="C235" s="54"/>
      <c r="D235" s="76" t="s">
        <v>1573</v>
      </c>
      <c r="E235" s="56"/>
      <c r="F235" s="57">
        <v>1</v>
      </c>
      <c r="G235" s="57"/>
      <c r="H235" s="57"/>
      <c r="I235" s="57"/>
      <c r="J235" s="57">
        <f t="shared" si="34"/>
        <v>1</v>
      </c>
      <c r="K235" s="57"/>
      <c r="L235" s="57"/>
      <c r="M235" s="58"/>
      <c r="N235" s="59"/>
      <c r="O235" s="73"/>
    </row>
    <row r="236" spans="1:17" s="8" customFormat="1" ht="115.2" x14ac:dyDescent="0.3">
      <c r="A236" s="52">
        <v>11443</v>
      </c>
      <c r="B236" s="53"/>
      <c r="C236" s="54"/>
      <c r="D236" s="75" t="s">
        <v>1574</v>
      </c>
      <c r="E236" s="56" t="s">
        <v>89</v>
      </c>
      <c r="F236" s="57"/>
      <c r="G236" s="57"/>
      <c r="H236" s="57"/>
      <c r="I236" s="57"/>
      <c r="J236" s="57"/>
      <c r="K236" s="57"/>
      <c r="L236" s="57">
        <f>K237</f>
        <v>1</v>
      </c>
      <c r="M236" s="58">
        <v>1</v>
      </c>
      <c r="N236" s="59"/>
      <c r="O236" s="73">
        <f t="shared" ref="O236" si="35">+ROUND(M236*N236,2)</f>
        <v>0</v>
      </c>
    </row>
    <row r="237" spans="1:17" s="8" customFormat="1" x14ac:dyDescent="0.3">
      <c r="A237" s="52">
        <v>11444</v>
      </c>
      <c r="B237" s="53"/>
      <c r="C237" s="54"/>
      <c r="D237" s="76" t="s">
        <v>1575</v>
      </c>
      <c r="E237" s="56"/>
      <c r="F237" s="57">
        <v>1</v>
      </c>
      <c r="G237" s="57">
        <v>1</v>
      </c>
      <c r="H237" s="57"/>
      <c r="I237" s="57"/>
      <c r="J237" s="57"/>
      <c r="K237" s="57">
        <f>PRODUCT(F237:I237)</f>
        <v>1</v>
      </c>
      <c r="L237" s="57"/>
      <c r="M237" s="58"/>
      <c r="N237" s="59"/>
      <c r="O237" s="73"/>
    </row>
    <row r="238" spans="1:17" s="8" customFormat="1" x14ac:dyDescent="0.3">
      <c r="A238" s="52">
        <v>11451</v>
      </c>
      <c r="B238" s="53"/>
      <c r="C238" s="54"/>
      <c r="D238" s="55" t="s">
        <v>91</v>
      </c>
      <c r="E238" s="56"/>
      <c r="F238" s="57"/>
      <c r="G238" s="57"/>
      <c r="H238" s="57"/>
      <c r="I238" s="57"/>
      <c r="J238" s="57"/>
      <c r="K238" s="57"/>
      <c r="L238" s="57"/>
      <c r="M238" s="58"/>
      <c r="N238" s="59"/>
      <c r="O238" s="73"/>
    </row>
    <row r="239" spans="1:17" s="8" customFormat="1" ht="244.8" x14ac:dyDescent="0.3">
      <c r="A239" s="52">
        <v>11452</v>
      </c>
      <c r="B239" s="53"/>
      <c r="C239" s="54"/>
      <c r="D239" s="78" t="s">
        <v>1581</v>
      </c>
      <c r="E239" s="56" t="s">
        <v>89</v>
      </c>
      <c r="F239" s="57"/>
      <c r="G239" s="57"/>
      <c r="H239" s="57"/>
      <c r="I239" s="57"/>
      <c r="J239" s="57"/>
      <c r="K239" s="57"/>
      <c r="L239" s="57">
        <f>K240</f>
        <v>1</v>
      </c>
      <c r="M239" s="58">
        <v>1</v>
      </c>
      <c r="N239" s="59"/>
      <c r="O239" s="73">
        <f>+ROUND(M239*N239,2)</f>
        <v>0</v>
      </c>
    </row>
    <row r="240" spans="1:17" s="8" customFormat="1" x14ac:dyDescent="0.3">
      <c r="A240" s="52">
        <v>11453</v>
      </c>
      <c r="B240" s="53"/>
      <c r="C240" s="54"/>
      <c r="D240" s="76" t="s">
        <v>1538</v>
      </c>
      <c r="E240" s="56"/>
      <c r="F240" s="57">
        <v>1</v>
      </c>
      <c r="G240" s="57"/>
      <c r="H240" s="57"/>
      <c r="I240" s="57"/>
      <c r="J240" s="57"/>
      <c r="K240" s="57">
        <f>PRODUCT(F240:I240)</f>
        <v>1</v>
      </c>
      <c r="L240" s="57"/>
      <c r="M240" s="58"/>
      <c r="N240" s="59"/>
      <c r="O240" s="73"/>
    </row>
    <row r="241" spans="1:15" s="8" customFormat="1" ht="72" x14ac:dyDescent="0.3">
      <c r="A241" s="52">
        <v>11456</v>
      </c>
      <c r="B241" s="53"/>
      <c r="C241" s="54"/>
      <c r="D241" s="78" t="s">
        <v>1190</v>
      </c>
      <c r="E241" s="56" t="s">
        <v>89</v>
      </c>
      <c r="F241" s="57"/>
      <c r="G241" s="57"/>
      <c r="H241" s="57"/>
      <c r="I241" s="57"/>
      <c r="J241" s="57"/>
      <c r="K241" s="57"/>
      <c r="L241" s="57">
        <f>K242+K243</f>
        <v>2</v>
      </c>
      <c r="M241" s="58">
        <v>2</v>
      </c>
      <c r="N241" s="59"/>
      <c r="O241" s="73">
        <f>+ROUND(M241*N241,2)</f>
        <v>0</v>
      </c>
    </row>
    <row r="242" spans="1:15" s="8" customFormat="1" x14ac:dyDescent="0.3">
      <c r="A242" s="52">
        <v>11457</v>
      </c>
      <c r="B242" s="53"/>
      <c r="C242" s="54"/>
      <c r="D242" s="76" t="s">
        <v>1584</v>
      </c>
      <c r="E242" s="56"/>
      <c r="F242" s="57">
        <v>1</v>
      </c>
      <c r="G242" s="57">
        <v>1</v>
      </c>
      <c r="H242" s="57"/>
      <c r="I242" s="57"/>
      <c r="J242" s="57"/>
      <c r="K242" s="57">
        <f>PRODUCT(F242:I242)</f>
        <v>1</v>
      </c>
      <c r="L242" s="57"/>
      <c r="M242" s="58"/>
      <c r="N242" s="59"/>
      <c r="O242" s="73"/>
    </row>
    <row r="243" spans="1:15" s="8" customFormat="1" x14ac:dyDescent="0.3">
      <c r="A243" s="52">
        <v>11458</v>
      </c>
      <c r="B243" s="53"/>
      <c r="C243" s="54"/>
      <c r="D243" s="76" t="s">
        <v>1585</v>
      </c>
      <c r="E243" s="56"/>
      <c r="F243" s="57">
        <v>1</v>
      </c>
      <c r="G243" s="57">
        <v>1</v>
      </c>
      <c r="H243" s="57"/>
      <c r="I243" s="57"/>
      <c r="J243" s="57"/>
      <c r="K243" s="57">
        <f>PRODUCT(F243:I243)</f>
        <v>1</v>
      </c>
      <c r="L243" s="57"/>
      <c r="M243" s="58"/>
      <c r="N243" s="59"/>
      <c r="O243" s="73"/>
    </row>
    <row r="244" spans="1:15" s="8" customFormat="1" x14ac:dyDescent="0.3">
      <c r="A244" s="52">
        <v>11478</v>
      </c>
      <c r="B244" s="53" t="s">
        <v>21</v>
      </c>
      <c r="C244" s="54" t="s">
        <v>1596</v>
      </c>
      <c r="D244" s="99" t="s">
        <v>1597</v>
      </c>
      <c r="E244" s="56"/>
      <c r="F244" s="57"/>
      <c r="G244" s="57"/>
      <c r="H244" s="57"/>
      <c r="I244" s="57"/>
      <c r="J244" s="57"/>
      <c r="K244" s="57"/>
      <c r="L244" s="57"/>
      <c r="M244" s="58"/>
      <c r="N244" s="59"/>
      <c r="O244" s="59"/>
    </row>
    <row r="245" spans="1:15" s="8" customFormat="1" x14ac:dyDescent="0.3">
      <c r="A245" s="52">
        <v>11490</v>
      </c>
      <c r="B245" s="53" t="s">
        <v>21</v>
      </c>
      <c r="C245" s="54" t="s">
        <v>1601</v>
      </c>
      <c r="D245" s="55" t="s">
        <v>55</v>
      </c>
      <c r="E245" s="56"/>
      <c r="F245" s="57"/>
      <c r="G245" s="57"/>
      <c r="H245" s="57"/>
      <c r="I245" s="57"/>
      <c r="J245" s="57"/>
      <c r="K245" s="57"/>
      <c r="L245" s="57"/>
      <c r="M245" s="58"/>
      <c r="N245" s="59"/>
      <c r="O245" s="59"/>
    </row>
    <row r="246" spans="1:15" s="8" customFormat="1" x14ac:dyDescent="0.3">
      <c r="A246" s="52">
        <v>11519</v>
      </c>
      <c r="B246" s="53"/>
      <c r="C246" s="54"/>
      <c r="D246" s="55" t="s">
        <v>878</v>
      </c>
      <c r="E246" s="56"/>
      <c r="F246" s="57"/>
      <c r="G246" s="57"/>
      <c r="H246" s="57"/>
      <c r="I246" s="57"/>
      <c r="J246" s="57"/>
      <c r="K246" s="57"/>
      <c r="L246" s="57"/>
      <c r="M246" s="58"/>
      <c r="N246" s="59"/>
      <c r="O246" s="73"/>
    </row>
    <row r="247" spans="1:15" s="8" customFormat="1" ht="172.8" x14ac:dyDescent="0.3">
      <c r="A247" s="52">
        <v>11520</v>
      </c>
      <c r="B247" s="114"/>
      <c r="C247" s="115"/>
      <c r="D247" s="75" t="s">
        <v>1605</v>
      </c>
      <c r="E247" s="87" t="s">
        <v>89</v>
      </c>
      <c r="F247" s="88"/>
      <c r="G247" s="57"/>
      <c r="H247" s="57"/>
      <c r="I247" s="57"/>
      <c r="J247" s="57"/>
      <c r="K247" s="57"/>
      <c r="L247" s="57">
        <f>+K248</f>
        <v>1</v>
      </c>
      <c r="M247" s="58">
        <v>1</v>
      </c>
      <c r="N247" s="59"/>
      <c r="O247" s="73">
        <f t="shared" ref="O247" si="36">+ROUND(M247*N247,2)</f>
        <v>0</v>
      </c>
    </row>
    <row r="248" spans="1:15" s="8" customFormat="1" x14ac:dyDescent="0.3">
      <c r="A248" s="52">
        <v>11521</v>
      </c>
      <c r="B248" s="53"/>
      <c r="C248" s="54"/>
      <c r="D248" s="76" t="s">
        <v>1606</v>
      </c>
      <c r="E248" s="87"/>
      <c r="F248" s="88">
        <v>1</v>
      </c>
      <c r="G248" s="57">
        <v>1</v>
      </c>
      <c r="H248" s="57"/>
      <c r="I248" s="57"/>
      <c r="J248" s="57"/>
      <c r="K248" s="57">
        <v>1</v>
      </c>
      <c r="L248" s="57"/>
      <c r="M248" s="58"/>
      <c r="N248" s="59"/>
      <c r="O248" s="73"/>
    </row>
    <row r="249" spans="1:15" s="8" customFormat="1" ht="115.2" x14ac:dyDescent="0.3">
      <c r="A249" s="52">
        <v>11522</v>
      </c>
      <c r="B249" s="53"/>
      <c r="C249" s="54"/>
      <c r="D249" s="75" t="s">
        <v>1253</v>
      </c>
      <c r="E249" s="56" t="s">
        <v>89</v>
      </c>
      <c r="F249" s="57"/>
      <c r="G249" s="57"/>
      <c r="H249" s="57"/>
      <c r="I249" s="57"/>
      <c r="J249" s="57"/>
      <c r="K249" s="57"/>
      <c r="L249" s="57">
        <f>K250+K251</f>
        <v>2</v>
      </c>
      <c r="M249" s="58">
        <v>2</v>
      </c>
      <c r="N249" s="59"/>
      <c r="O249" s="73">
        <f t="shared" ref="O249" si="37">+ROUND(M249*N249,2)</f>
        <v>0</v>
      </c>
    </row>
    <row r="250" spans="1:15" s="8" customFormat="1" x14ac:dyDescent="0.3">
      <c r="A250" s="52">
        <v>11523</v>
      </c>
      <c r="B250" s="53"/>
      <c r="C250" s="54"/>
      <c r="D250" s="76" t="s">
        <v>1607</v>
      </c>
      <c r="E250" s="56"/>
      <c r="F250" s="57">
        <v>1</v>
      </c>
      <c r="G250" s="57">
        <v>1</v>
      </c>
      <c r="H250" s="57"/>
      <c r="I250" s="57"/>
      <c r="J250" s="57"/>
      <c r="K250" s="57">
        <f>PRODUCT(F250:I250)</f>
        <v>1</v>
      </c>
      <c r="L250" s="57"/>
      <c r="M250" s="58"/>
      <c r="N250" s="59"/>
      <c r="O250" s="73"/>
    </row>
    <row r="251" spans="1:15" s="8" customFormat="1" x14ac:dyDescent="0.3">
      <c r="A251" s="52">
        <v>11524</v>
      </c>
      <c r="B251" s="53"/>
      <c r="C251" s="54"/>
      <c r="D251" s="76" t="s">
        <v>1608</v>
      </c>
      <c r="E251" s="63"/>
      <c r="F251" s="57">
        <v>1</v>
      </c>
      <c r="G251" s="57">
        <v>1</v>
      </c>
      <c r="H251" s="57"/>
      <c r="I251" s="57"/>
      <c r="J251" s="57"/>
      <c r="K251" s="57">
        <f>PRODUCT(F251:I251)</f>
        <v>1</v>
      </c>
      <c r="L251" s="57"/>
      <c r="M251" s="58"/>
      <c r="N251" s="59"/>
      <c r="O251" s="73"/>
    </row>
    <row r="252" spans="1:15" s="8" customFormat="1" x14ac:dyDescent="0.3">
      <c r="A252" s="52">
        <v>11530</v>
      </c>
      <c r="B252" s="53"/>
      <c r="C252" s="54"/>
      <c r="D252" s="55" t="s">
        <v>91</v>
      </c>
      <c r="E252" s="63"/>
      <c r="F252" s="57"/>
      <c r="G252" s="57"/>
      <c r="H252" s="57"/>
      <c r="I252" s="57"/>
      <c r="J252" s="57"/>
      <c r="K252" s="57"/>
      <c r="L252" s="57"/>
      <c r="M252" s="58"/>
      <c r="N252" s="59"/>
      <c r="O252" s="73"/>
    </row>
    <row r="253" spans="1:15" s="8" customFormat="1" ht="244.8" x14ac:dyDescent="0.3">
      <c r="A253" s="52">
        <v>11531</v>
      </c>
      <c r="B253" s="53"/>
      <c r="C253" s="54"/>
      <c r="D253" s="78" t="s">
        <v>1612</v>
      </c>
      <c r="E253" s="56" t="s">
        <v>89</v>
      </c>
      <c r="F253" s="57"/>
      <c r="G253" s="57"/>
      <c r="H253" s="57"/>
      <c r="I253" s="57"/>
      <c r="J253" s="57"/>
      <c r="K253" s="57"/>
      <c r="L253" s="57">
        <f>K254</f>
        <v>2</v>
      </c>
      <c r="M253" s="58">
        <v>2</v>
      </c>
      <c r="N253" s="59"/>
      <c r="O253" s="73">
        <f>+ROUND(M253*N253,2)</f>
        <v>0</v>
      </c>
    </row>
    <row r="254" spans="1:15" s="8" customFormat="1" x14ac:dyDescent="0.3">
      <c r="A254" s="52">
        <v>11532</v>
      </c>
      <c r="B254" s="53"/>
      <c r="C254" s="54"/>
      <c r="D254" s="76" t="s">
        <v>1613</v>
      </c>
      <c r="E254" s="56"/>
      <c r="F254" s="57">
        <v>2</v>
      </c>
      <c r="G254" s="57"/>
      <c r="H254" s="57"/>
      <c r="I254" s="57"/>
      <c r="J254" s="57"/>
      <c r="K254" s="57">
        <f>PRODUCT(F254:I254)</f>
        <v>2</v>
      </c>
      <c r="L254" s="57"/>
      <c r="M254" s="58"/>
      <c r="N254" s="59"/>
      <c r="O254" s="73"/>
    </row>
    <row r="255" spans="1:15" s="8" customFormat="1" x14ac:dyDescent="0.3">
      <c r="A255" s="52">
        <v>11545</v>
      </c>
      <c r="B255" s="53" t="s">
        <v>21</v>
      </c>
      <c r="C255" s="61" t="s">
        <v>1622</v>
      </c>
      <c r="D255" s="62" t="s">
        <v>1623</v>
      </c>
      <c r="E255" s="63"/>
      <c r="F255" s="86"/>
      <c r="G255" s="64"/>
      <c r="H255" s="64"/>
      <c r="I255" s="64"/>
      <c r="J255" s="64"/>
      <c r="K255" s="65">
        <f>SUM(O255:O395)</f>
        <v>0</v>
      </c>
      <c r="L255" s="64"/>
      <c r="M255" s="66"/>
      <c r="N255" s="67"/>
      <c r="O255" s="67"/>
    </row>
    <row r="256" spans="1:15" s="8" customFormat="1" x14ac:dyDescent="0.3">
      <c r="A256" s="52">
        <v>11546</v>
      </c>
      <c r="B256" s="53" t="s">
        <v>21</v>
      </c>
      <c r="C256" s="54" t="s">
        <v>1624</v>
      </c>
      <c r="D256" s="55" t="s">
        <v>1625</v>
      </c>
      <c r="E256" s="96"/>
      <c r="F256" s="98"/>
      <c r="G256" s="57"/>
      <c r="H256" s="57"/>
      <c r="I256" s="57"/>
      <c r="J256" s="57"/>
      <c r="K256" s="57"/>
      <c r="L256" s="57"/>
      <c r="M256" s="58"/>
      <c r="N256" s="59"/>
      <c r="O256" s="59"/>
    </row>
    <row r="257" spans="1:15" s="8" customFormat="1" x14ac:dyDescent="0.3">
      <c r="A257" s="52">
        <v>11575</v>
      </c>
      <c r="B257" s="53" t="s">
        <v>21</v>
      </c>
      <c r="C257" s="54" t="s">
        <v>1634</v>
      </c>
      <c r="D257" s="55" t="s">
        <v>974</v>
      </c>
      <c r="E257" s="96"/>
      <c r="F257" s="98"/>
      <c r="G257" s="57"/>
      <c r="H257" s="57"/>
      <c r="I257" s="57"/>
      <c r="J257" s="57"/>
      <c r="K257" s="57"/>
      <c r="L257" s="57"/>
      <c r="M257" s="58"/>
      <c r="N257" s="59"/>
      <c r="O257" s="59"/>
    </row>
    <row r="258" spans="1:15" s="8" customFormat="1" x14ac:dyDescent="0.3">
      <c r="A258" s="52">
        <v>11600</v>
      </c>
      <c r="B258" s="53" t="s">
        <v>21</v>
      </c>
      <c r="C258" s="54" t="s">
        <v>1641</v>
      </c>
      <c r="D258" s="55" t="s">
        <v>55</v>
      </c>
      <c r="E258" s="63"/>
      <c r="F258" s="57"/>
      <c r="G258" s="57"/>
      <c r="H258" s="57"/>
      <c r="I258" s="57"/>
      <c r="J258" s="57"/>
      <c r="K258" s="57"/>
      <c r="L258" s="57"/>
      <c r="M258" s="66"/>
      <c r="N258" s="67"/>
      <c r="O258" s="67"/>
    </row>
    <row r="259" spans="1:15" s="8" customFormat="1" x14ac:dyDescent="0.3">
      <c r="A259" s="52">
        <v>11693</v>
      </c>
      <c r="B259" s="53"/>
      <c r="C259" s="54"/>
      <c r="D259" s="55" t="s">
        <v>878</v>
      </c>
      <c r="E259" s="56"/>
      <c r="F259" s="57"/>
      <c r="G259" s="57"/>
      <c r="H259" s="57"/>
      <c r="I259" s="57"/>
      <c r="J259" s="57"/>
      <c r="K259" s="57"/>
      <c r="L259" s="57"/>
      <c r="M259" s="58"/>
      <c r="N259" s="59"/>
      <c r="O259" s="73"/>
    </row>
    <row r="260" spans="1:15" s="8" customFormat="1" ht="129.6" x14ac:dyDescent="0.3">
      <c r="A260" s="52">
        <v>11694</v>
      </c>
      <c r="B260" s="53"/>
      <c r="C260" s="72"/>
      <c r="D260" s="75" t="s">
        <v>1375</v>
      </c>
      <c r="E260" s="56" t="s">
        <v>89</v>
      </c>
      <c r="F260" s="57"/>
      <c r="G260" s="57"/>
      <c r="H260" s="57"/>
      <c r="I260" s="57"/>
      <c r="J260" s="57"/>
      <c r="K260" s="57"/>
      <c r="L260" s="57">
        <f>+J261+J262</f>
        <v>2</v>
      </c>
      <c r="M260" s="58">
        <v>2</v>
      </c>
      <c r="N260" s="59"/>
      <c r="O260" s="73">
        <f t="shared" ref="O260" si="38">+ROUND(M260*N260,2)</f>
        <v>0</v>
      </c>
    </row>
    <row r="261" spans="1:15" s="8" customFormat="1" x14ac:dyDescent="0.3">
      <c r="A261" s="52">
        <v>11695</v>
      </c>
      <c r="B261" s="53"/>
      <c r="C261" s="72"/>
      <c r="D261" s="76" t="s">
        <v>1661</v>
      </c>
      <c r="E261" s="56"/>
      <c r="F261" s="57">
        <v>1</v>
      </c>
      <c r="G261" s="57"/>
      <c r="H261" s="57"/>
      <c r="I261" s="57"/>
      <c r="J261" s="57">
        <f t="shared" ref="J261:J262" si="39">PRODUCT(F261:I261)</f>
        <v>1</v>
      </c>
      <c r="K261" s="57"/>
      <c r="L261" s="57"/>
      <c r="M261" s="58"/>
      <c r="N261" s="59"/>
      <c r="O261" s="73"/>
    </row>
    <row r="262" spans="1:15" s="8" customFormat="1" x14ac:dyDescent="0.3">
      <c r="A262" s="52">
        <v>11696</v>
      </c>
      <c r="B262" s="53"/>
      <c r="C262" s="72"/>
      <c r="D262" s="76" t="s">
        <v>1662</v>
      </c>
      <c r="E262" s="56"/>
      <c r="F262" s="57">
        <v>1</v>
      </c>
      <c r="G262" s="57"/>
      <c r="H262" s="57"/>
      <c r="I262" s="57"/>
      <c r="J262" s="57">
        <f t="shared" si="39"/>
        <v>1</v>
      </c>
      <c r="K262" s="57"/>
      <c r="L262" s="57"/>
      <c r="M262" s="58"/>
      <c r="N262" s="59"/>
      <c r="O262" s="73"/>
    </row>
    <row r="263" spans="1:15" s="8" customFormat="1" ht="115.2" x14ac:dyDescent="0.3">
      <c r="A263" s="52">
        <v>11697</v>
      </c>
      <c r="B263" s="53"/>
      <c r="C263" s="72"/>
      <c r="D263" s="75" t="s">
        <v>1663</v>
      </c>
      <c r="E263" s="56" t="s">
        <v>89</v>
      </c>
      <c r="F263" s="57"/>
      <c r="G263" s="57"/>
      <c r="H263" s="57"/>
      <c r="I263" s="57"/>
      <c r="J263" s="57"/>
      <c r="K263" s="57"/>
      <c r="L263" s="57">
        <f>K264</f>
        <v>1</v>
      </c>
      <c r="M263" s="58">
        <v>1</v>
      </c>
      <c r="N263" s="59"/>
      <c r="O263" s="73">
        <f t="shared" ref="O263" si="40">+ROUND(M263*N263,2)</f>
        <v>0</v>
      </c>
    </row>
    <row r="264" spans="1:15" s="8" customFormat="1" x14ac:dyDescent="0.3">
      <c r="A264" s="52">
        <v>11698</v>
      </c>
      <c r="B264" s="53"/>
      <c r="C264" s="72"/>
      <c r="D264" s="76" t="s">
        <v>1664</v>
      </c>
      <c r="E264" s="56"/>
      <c r="F264" s="57">
        <v>1</v>
      </c>
      <c r="G264" s="57">
        <v>1</v>
      </c>
      <c r="H264" s="57"/>
      <c r="I264" s="57"/>
      <c r="J264" s="57"/>
      <c r="K264" s="57">
        <f>PRODUCT(F264:I264)</f>
        <v>1</v>
      </c>
      <c r="L264" s="57"/>
      <c r="M264" s="58"/>
      <c r="N264" s="59"/>
      <c r="O264" s="73"/>
    </row>
    <row r="265" spans="1:15" s="8" customFormat="1" x14ac:dyDescent="0.3">
      <c r="A265" s="52">
        <v>11705</v>
      </c>
      <c r="B265" s="53"/>
      <c r="C265" s="72"/>
      <c r="D265" s="55" t="s">
        <v>91</v>
      </c>
      <c r="E265" s="56"/>
      <c r="F265" s="57"/>
      <c r="G265" s="57"/>
      <c r="H265" s="57"/>
      <c r="I265" s="57"/>
      <c r="J265" s="57"/>
      <c r="K265" s="57"/>
      <c r="L265" s="57"/>
      <c r="M265" s="58"/>
      <c r="N265" s="59"/>
      <c r="O265" s="73"/>
    </row>
    <row r="266" spans="1:15" s="8" customFormat="1" ht="244.8" x14ac:dyDescent="0.3">
      <c r="A266" s="52">
        <v>11706</v>
      </c>
      <c r="B266" s="53"/>
      <c r="C266" s="72"/>
      <c r="D266" s="78" t="s">
        <v>1670</v>
      </c>
      <c r="E266" s="56" t="s">
        <v>89</v>
      </c>
      <c r="F266" s="57"/>
      <c r="G266" s="57"/>
      <c r="H266" s="57"/>
      <c r="I266" s="57"/>
      <c r="J266" s="57"/>
      <c r="K266" s="57"/>
      <c r="L266" s="57">
        <f>K267</f>
        <v>1</v>
      </c>
      <c r="M266" s="58">
        <v>1</v>
      </c>
      <c r="N266" s="59"/>
      <c r="O266" s="73">
        <f>+ROUND(M266*N266,2)</f>
        <v>0</v>
      </c>
    </row>
    <row r="267" spans="1:15" s="8" customFormat="1" x14ac:dyDescent="0.3">
      <c r="A267" s="52">
        <v>11707</v>
      </c>
      <c r="B267" s="53"/>
      <c r="C267" s="72"/>
      <c r="D267" s="76" t="s">
        <v>1628</v>
      </c>
      <c r="E267" s="56"/>
      <c r="F267" s="57">
        <v>1</v>
      </c>
      <c r="G267" s="57"/>
      <c r="H267" s="57"/>
      <c r="I267" s="57"/>
      <c r="J267" s="57"/>
      <c r="K267" s="57">
        <f>PRODUCT(F267:I267)</f>
        <v>1</v>
      </c>
      <c r="L267" s="57"/>
      <c r="M267" s="58"/>
      <c r="N267" s="59"/>
      <c r="O267" s="73"/>
    </row>
    <row r="268" spans="1:15" s="8" customFormat="1" x14ac:dyDescent="0.3">
      <c r="A268" s="52">
        <v>11732</v>
      </c>
      <c r="B268" s="53" t="s">
        <v>21</v>
      </c>
      <c r="C268" s="54" t="s">
        <v>1687</v>
      </c>
      <c r="D268" s="55" t="s">
        <v>1688</v>
      </c>
      <c r="E268" s="56"/>
      <c r="F268" s="57"/>
      <c r="G268" s="57"/>
      <c r="H268" s="57"/>
      <c r="I268" s="57"/>
      <c r="J268" s="57"/>
      <c r="K268" s="57"/>
      <c r="L268" s="57"/>
      <c r="M268" s="58"/>
      <c r="N268" s="59"/>
      <c r="O268" s="59"/>
    </row>
    <row r="269" spans="1:15" s="8" customFormat="1" x14ac:dyDescent="0.3">
      <c r="A269" s="52">
        <v>11743</v>
      </c>
      <c r="B269" s="53" t="s">
        <v>21</v>
      </c>
      <c r="C269" s="54" t="s">
        <v>1693</v>
      </c>
      <c r="D269" s="55" t="s">
        <v>55</v>
      </c>
      <c r="E269" s="56"/>
      <c r="F269" s="57"/>
      <c r="G269" s="57"/>
      <c r="H269" s="57"/>
      <c r="I269" s="57"/>
      <c r="J269" s="57"/>
      <c r="K269" s="57"/>
      <c r="L269" s="57"/>
      <c r="M269" s="58"/>
      <c r="N269" s="59"/>
      <c r="O269" s="59"/>
    </row>
    <row r="270" spans="1:15" s="8" customFormat="1" x14ac:dyDescent="0.3">
      <c r="A270" s="52">
        <v>11771</v>
      </c>
      <c r="B270" s="53"/>
      <c r="C270" s="54"/>
      <c r="D270" s="55" t="s">
        <v>878</v>
      </c>
      <c r="E270" s="56"/>
      <c r="F270" s="57"/>
      <c r="G270" s="57"/>
      <c r="H270" s="57"/>
      <c r="I270" s="57"/>
      <c r="J270" s="57"/>
      <c r="K270" s="57"/>
      <c r="L270" s="57"/>
      <c r="M270" s="58"/>
      <c r="N270" s="59"/>
      <c r="O270" s="73"/>
    </row>
    <row r="271" spans="1:15" s="8" customFormat="1" ht="259.2" x14ac:dyDescent="0.3">
      <c r="A271" s="52">
        <v>11772</v>
      </c>
      <c r="B271" s="53"/>
      <c r="C271" s="54"/>
      <c r="D271" s="78" t="s">
        <v>1699</v>
      </c>
      <c r="E271" s="56" t="s">
        <v>89</v>
      </c>
      <c r="F271" s="57"/>
      <c r="G271" s="57"/>
      <c r="H271" s="57"/>
      <c r="I271" s="57"/>
      <c r="J271" s="57"/>
      <c r="K271" s="57"/>
      <c r="L271" s="57">
        <f>K272</f>
        <v>2</v>
      </c>
      <c r="M271" s="58">
        <v>2</v>
      </c>
      <c r="N271" s="59"/>
      <c r="O271" s="73">
        <f>+ROUND(M271*N271,2)</f>
        <v>0</v>
      </c>
    </row>
    <row r="272" spans="1:15" s="8" customFormat="1" x14ac:dyDescent="0.3">
      <c r="A272" s="52">
        <v>11773</v>
      </c>
      <c r="B272" s="53"/>
      <c r="C272" s="54"/>
      <c r="D272" s="76" t="s">
        <v>1700</v>
      </c>
      <c r="E272" s="56"/>
      <c r="F272" s="57">
        <v>2</v>
      </c>
      <c r="G272" s="57"/>
      <c r="H272" s="57"/>
      <c r="I272" s="57"/>
      <c r="J272" s="57"/>
      <c r="K272" s="57">
        <f>F272</f>
        <v>2</v>
      </c>
      <c r="L272" s="57"/>
      <c r="M272" s="58"/>
      <c r="N272" s="59"/>
      <c r="O272" s="73"/>
    </row>
    <row r="273" spans="1:15" s="8" customFormat="1" ht="115.2" x14ac:dyDescent="0.3">
      <c r="A273" s="52">
        <v>11774</v>
      </c>
      <c r="B273" s="53"/>
      <c r="C273" s="54"/>
      <c r="D273" s="75" t="s">
        <v>1253</v>
      </c>
      <c r="E273" s="56" t="s">
        <v>89</v>
      </c>
      <c r="F273" s="57"/>
      <c r="G273" s="57"/>
      <c r="H273" s="57"/>
      <c r="I273" s="57"/>
      <c r="J273" s="57"/>
      <c r="K273" s="57"/>
      <c r="L273" s="57">
        <f>K274+K275</f>
        <v>2</v>
      </c>
      <c r="M273" s="58">
        <v>2</v>
      </c>
      <c r="N273" s="59"/>
      <c r="O273" s="73">
        <f t="shared" ref="O273" si="41">+ROUND(M273*N273,2)</f>
        <v>0</v>
      </c>
    </row>
    <row r="274" spans="1:15" s="8" customFormat="1" x14ac:dyDescent="0.3">
      <c r="A274" s="52">
        <v>11775</v>
      </c>
      <c r="B274" s="53"/>
      <c r="C274" s="54"/>
      <c r="D274" s="76" t="s">
        <v>1701</v>
      </c>
      <c r="E274" s="56"/>
      <c r="F274" s="57">
        <v>1</v>
      </c>
      <c r="G274" s="57">
        <v>1</v>
      </c>
      <c r="H274" s="57"/>
      <c r="I274" s="57"/>
      <c r="J274" s="57"/>
      <c r="K274" s="57">
        <f>PRODUCT(F274:I274)</f>
        <v>1</v>
      </c>
      <c r="L274" s="57"/>
      <c r="M274" s="58"/>
      <c r="N274" s="59"/>
      <c r="O274" s="73"/>
    </row>
    <row r="275" spans="1:15" s="8" customFormat="1" x14ac:dyDescent="0.3">
      <c r="A275" s="52">
        <v>11776</v>
      </c>
      <c r="B275" s="53"/>
      <c r="C275" s="54"/>
      <c r="D275" s="76" t="s">
        <v>1702</v>
      </c>
      <c r="E275" s="63"/>
      <c r="F275" s="57">
        <v>1</v>
      </c>
      <c r="G275" s="57">
        <v>1</v>
      </c>
      <c r="H275" s="57"/>
      <c r="I275" s="57"/>
      <c r="J275" s="57"/>
      <c r="K275" s="57">
        <f>PRODUCT(F275:I275)</f>
        <v>1</v>
      </c>
      <c r="L275" s="57"/>
      <c r="M275" s="58"/>
      <c r="N275" s="59"/>
      <c r="O275" s="73"/>
    </row>
    <row r="276" spans="1:15" s="8" customFormat="1" x14ac:dyDescent="0.3">
      <c r="A276" s="52">
        <v>11782</v>
      </c>
      <c r="B276" s="53"/>
      <c r="C276" s="54"/>
      <c r="D276" s="55" t="s">
        <v>91</v>
      </c>
      <c r="E276" s="63"/>
      <c r="F276" s="57"/>
      <c r="G276" s="57"/>
      <c r="H276" s="57"/>
      <c r="I276" s="57"/>
      <c r="J276" s="57"/>
      <c r="K276" s="57"/>
      <c r="L276" s="57"/>
      <c r="M276" s="58"/>
      <c r="N276" s="59"/>
      <c r="O276" s="73"/>
    </row>
    <row r="277" spans="1:15" s="8" customFormat="1" ht="244.8" x14ac:dyDescent="0.3">
      <c r="A277" s="52">
        <v>11783</v>
      </c>
      <c r="B277" s="53"/>
      <c r="C277" s="54"/>
      <c r="D277" s="78" t="s">
        <v>538</v>
      </c>
      <c r="E277" s="56" t="s">
        <v>89</v>
      </c>
      <c r="F277" s="57"/>
      <c r="G277" s="57"/>
      <c r="H277" s="57"/>
      <c r="I277" s="57"/>
      <c r="J277" s="57"/>
      <c r="K277" s="57"/>
      <c r="L277" s="57">
        <f>J278</f>
        <v>1</v>
      </c>
      <c r="M277" s="58">
        <v>1</v>
      </c>
      <c r="N277" s="59"/>
      <c r="O277" s="73">
        <f>+ROUND(M277*N277,2)</f>
        <v>0</v>
      </c>
    </row>
    <row r="278" spans="1:15" s="8" customFormat="1" x14ac:dyDescent="0.3">
      <c r="A278" s="52">
        <v>11784</v>
      </c>
      <c r="B278" s="53"/>
      <c r="C278" s="54"/>
      <c r="D278" s="76" t="s">
        <v>1700</v>
      </c>
      <c r="E278" s="63"/>
      <c r="F278" s="57">
        <v>1</v>
      </c>
      <c r="G278" s="57"/>
      <c r="H278" s="57"/>
      <c r="I278" s="57"/>
      <c r="J278" s="57">
        <f>PRODUCT(F278:I278)</f>
        <v>1</v>
      </c>
      <c r="K278" s="57"/>
      <c r="L278" s="57"/>
      <c r="M278" s="58"/>
      <c r="N278" s="59"/>
      <c r="O278" s="73"/>
    </row>
    <row r="279" spans="1:15" s="8" customFormat="1" ht="244.8" x14ac:dyDescent="0.3">
      <c r="A279" s="52">
        <v>11785</v>
      </c>
      <c r="B279" s="53"/>
      <c r="C279" s="54"/>
      <c r="D279" s="78" t="s">
        <v>1706</v>
      </c>
      <c r="E279" s="56" t="s">
        <v>89</v>
      </c>
      <c r="F279" s="57"/>
      <c r="G279" s="57"/>
      <c r="H279" s="57"/>
      <c r="I279" s="57"/>
      <c r="J279" s="57"/>
      <c r="K279" s="57"/>
      <c r="L279" s="57">
        <f>K280</f>
        <v>1</v>
      </c>
      <c r="M279" s="58">
        <v>1</v>
      </c>
      <c r="N279" s="59"/>
      <c r="O279" s="73">
        <f>+ROUND(M279*N279,2)</f>
        <v>0</v>
      </c>
    </row>
    <row r="280" spans="1:15" s="8" customFormat="1" x14ac:dyDescent="0.3">
      <c r="A280" s="52">
        <v>11786</v>
      </c>
      <c r="B280" s="53"/>
      <c r="C280" s="54"/>
      <c r="D280" s="76" t="s">
        <v>1707</v>
      </c>
      <c r="E280" s="56"/>
      <c r="F280" s="57">
        <v>1</v>
      </c>
      <c r="G280" s="57"/>
      <c r="H280" s="57"/>
      <c r="I280" s="57"/>
      <c r="J280" s="57"/>
      <c r="K280" s="57">
        <f>PRODUCT(F280:I280)</f>
        <v>1</v>
      </c>
      <c r="L280" s="57"/>
      <c r="M280" s="58"/>
      <c r="N280" s="59"/>
      <c r="O280" s="73"/>
    </row>
    <row r="281" spans="1:15" s="8" customFormat="1" x14ac:dyDescent="0.3">
      <c r="A281" s="52">
        <v>11799</v>
      </c>
      <c r="B281" s="53" t="s">
        <v>21</v>
      </c>
      <c r="C281" s="61" t="s">
        <v>1714</v>
      </c>
      <c r="D281" s="62" t="s">
        <v>1715</v>
      </c>
      <c r="E281" s="63"/>
      <c r="F281" s="86"/>
      <c r="G281" s="64"/>
      <c r="H281" s="64"/>
      <c r="I281" s="64"/>
      <c r="J281" s="64"/>
      <c r="K281" s="65">
        <f>SUM(O281:O643)</f>
        <v>0</v>
      </c>
      <c r="L281" s="64"/>
      <c r="M281" s="66"/>
      <c r="N281" s="67"/>
      <c r="O281" s="67"/>
    </row>
    <row r="282" spans="1:15" s="8" customFormat="1" x14ac:dyDescent="0.3">
      <c r="A282" s="52">
        <v>11800</v>
      </c>
      <c r="B282" s="53" t="s">
        <v>21</v>
      </c>
      <c r="C282" s="54" t="s">
        <v>1716</v>
      </c>
      <c r="D282" s="99" t="s">
        <v>1717</v>
      </c>
      <c r="E282" s="96"/>
      <c r="F282" s="98"/>
      <c r="G282" s="57"/>
      <c r="H282" s="57"/>
      <c r="I282" s="57"/>
      <c r="J282" s="57"/>
      <c r="K282" s="57"/>
      <c r="L282" s="57"/>
      <c r="M282" s="58"/>
      <c r="N282" s="59"/>
      <c r="O282" s="59"/>
    </row>
    <row r="283" spans="1:15" s="8" customFormat="1" x14ac:dyDescent="0.3">
      <c r="A283" s="52">
        <v>11872</v>
      </c>
      <c r="B283" s="53" t="s">
        <v>21</v>
      </c>
      <c r="C283" s="54" t="s">
        <v>1740</v>
      </c>
      <c r="D283" s="55" t="s">
        <v>974</v>
      </c>
      <c r="E283" s="96"/>
      <c r="F283" s="98"/>
      <c r="G283" s="57"/>
      <c r="H283" s="57"/>
      <c r="I283" s="57"/>
      <c r="J283" s="57"/>
      <c r="K283" s="57"/>
      <c r="L283" s="57"/>
      <c r="M283" s="58"/>
      <c r="N283" s="59"/>
      <c r="O283" s="59"/>
    </row>
    <row r="284" spans="1:15" s="8" customFormat="1" x14ac:dyDescent="0.3">
      <c r="A284" s="52">
        <v>11889</v>
      </c>
      <c r="B284" s="53" t="s">
        <v>21</v>
      </c>
      <c r="C284" s="54" t="s">
        <v>1759</v>
      </c>
      <c r="D284" s="55" t="s">
        <v>55</v>
      </c>
      <c r="E284" s="63"/>
      <c r="F284" s="57"/>
      <c r="G284" s="57"/>
      <c r="H284" s="57"/>
      <c r="I284" s="57"/>
      <c r="J284" s="57"/>
      <c r="K284" s="57"/>
      <c r="L284" s="57"/>
      <c r="M284" s="66"/>
      <c r="N284" s="67"/>
      <c r="O284" s="67"/>
    </row>
    <row r="285" spans="1:15" s="8" customFormat="1" x14ac:dyDescent="0.3">
      <c r="A285" s="52">
        <v>12036</v>
      </c>
      <c r="B285" s="53" t="s">
        <v>21</v>
      </c>
      <c r="C285" s="54" t="s">
        <v>1844</v>
      </c>
      <c r="D285" s="55" t="s">
        <v>878</v>
      </c>
      <c r="E285" s="56"/>
      <c r="F285" s="57"/>
      <c r="G285" s="57"/>
      <c r="H285" s="57"/>
      <c r="I285" s="57"/>
      <c r="J285" s="57"/>
      <c r="K285" s="57"/>
      <c r="L285" s="57"/>
      <c r="M285" s="58"/>
      <c r="N285" s="59"/>
      <c r="O285" s="73"/>
    </row>
    <row r="286" spans="1:15" s="8" customFormat="1" ht="259.2" x14ac:dyDescent="0.3">
      <c r="A286" s="52">
        <v>12037</v>
      </c>
      <c r="B286" s="53"/>
      <c r="C286" s="54"/>
      <c r="D286" s="78" t="s">
        <v>415</v>
      </c>
      <c r="E286" s="56" t="s">
        <v>89</v>
      </c>
      <c r="F286" s="57"/>
      <c r="G286" s="57"/>
      <c r="H286" s="57"/>
      <c r="I286" s="57"/>
      <c r="J286" s="57"/>
      <c r="K286" s="57"/>
      <c r="L286" s="57">
        <f>SUM(K287:K289)</f>
        <v>2</v>
      </c>
      <c r="M286" s="58">
        <v>2</v>
      </c>
      <c r="N286" s="59"/>
      <c r="O286" s="73">
        <f>+ROUND(M286*N286,2)</f>
        <v>0</v>
      </c>
    </row>
    <row r="287" spans="1:15" s="8" customFormat="1" x14ac:dyDescent="0.3">
      <c r="A287" s="52">
        <v>12038</v>
      </c>
      <c r="B287" s="53"/>
      <c r="C287" s="54"/>
      <c r="D287" s="76" t="s">
        <v>1845</v>
      </c>
      <c r="E287" s="56"/>
      <c r="F287" s="57">
        <v>1</v>
      </c>
      <c r="G287" s="57"/>
      <c r="H287" s="57"/>
      <c r="I287" s="57"/>
      <c r="J287" s="57"/>
      <c r="K287" s="57">
        <f>PRODUCT(F287:I287)</f>
        <v>1</v>
      </c>
      <c r="L287" s="57"/>
      <c r="M287" s="58"/>
      <c r="N287" s="59"/>
      <c r="O287" s="73"/>
    </row>
    <row r="288" spans="1:15" s="8" customFormat="1" x14ac:dyDescent="0.3">
      <c r="A288" s="52">
        <v>12039</v>
      </c>
      <c r="B288" s="53"/>
      <c r="C288" s="54"/>
      <c r="D288" s="76" t="s">
        <v>1846</v>
      </c>
      <c r="E288" s="56"/>
      <c r="F288" s="57">
        <v>1</v>
      </c>
      <c r="G288" s="57"/>
      <c r="H288" s="57"/>
      <c r="I288" s="57"/>
      <c r="J288" s="57"/>
      <c r="K288" s="57">
        <f>PRODUCT(F288:I288)</f>
        <v>1</v>
      </c>
      <c r="L288" s="57"/>
      <c r="M288" s="58"/>
      <c r="N288" s="59"/>
      <c r="O288" s="73"/>
    </row>
    <row r="289" spans="1:15" s="8" customFormat="1" ht="259.2" x14ac:dyDescent="0.3">
      <c r="A289" s="52">
        <v>12040</v>
      </c>
      <c r="B289" s="53"/>
      <c r="C289" s="54"/>
      <c r="D289" s="78" t="s">
        <v>419</v>
      </c>
      <c r="E289" s="56" t="s">
        <v>89</v>
      </c>
      <c r="F289" s="57"/>
      <c r="G289" s="57"/>
      <c r="H289" s="57"/>
      <c r="I289" s="57"/>
      <c r="J289" s="57"/>
      <c r="K289" s="57"/>
      <c r="L289" s="57">
        <f>SUM(K290:K292)</f>
        <v>3</v>
      </c>
      <c r="M289" s="58">
        <v>3</v>
      </c>
      <c r="N289" s="59"/>
      <c r="O289" s="73">
        <f>+ROUND(M289*N289,2)</f>
        <v>0</v>
      </c>
    </row>
    <row r="290" spans="1:15" s="8" customFormat="1" x14ac:dyDescent="0.3">
      <c r="A290" s="52">
        <v>12041</v>
      </c>
      <c r="B290" s="53"/>
      <c r="C290" s="54"/>
      <c r="D290" s="76" t="s">
        <v>1847</v>
      </c>
      <c r="E290" s="56"/>
      <c r="F290" s="57">
        <v>1</v>
      </c>
      <c r="G290" s="57"/>
      <c r="H290" s="57"/>
      <c r="I290" s="57"/>
      <c r="J290" s="57"/>
      <c r="K290" s="57">
        <f>PRODUCT(F290:I290)</f>
        <v>1</v>
      </c>
      <c r="L290" s="57"/>
      <c r="M290" s="58"/>
      <c r="N290" s="59"/>
      <c r="O290" s="73"/>
    </row>
    <row r="291" spans="1:15" s="8" customFormat="1" x14ac:dyDescent="0.3">
      <c r="A291" s="52">
        <v>12042</v>
      </c>
      <c r="B291" s="53"/>
      <c r="C291" s="54"/>
      <c r="D291" s="76" t="s">
        <v>1848</v>
      </c>
      <c r="E291" s="56"/>
      <c r="F291" s="57">
        <v>1</v>
      </c>
      <c r="G291" s="57"/>
      <c r="H291" s="57"/>
      <c r="I291" s="57"/>
      <c r="J291" s="57"/>
      <c r="K291" s="57">
        <f>PRODUCT(F291:I291)</f>
        <v>1</v>
      </c>
      <c r="L291" s="57"/>
      <c r="M291" s="58"/>
      <c r="N291" s="59"/>
      <c r="O291" s="73"/>
    </row>
    <row r="292" spans="1:15" s="8" customFormat="1" x14ac:dyDescent="0.3">
      <c r="A292" s="52">
        <v>12043</v>
      </c>
      <c r="B292" s="53"/>
      <c r="C292" s="54"/>
      <c r="D292" s="76" t="s">
        <v>1849</v>
      </c>
      <c r="E292" s="56"/>
      <c r="F292" s="57">
        <v>1</v>
      </c>
      <c r="G292" s="57"/>
      <c r="H292" s="57"/>
      <c r="I292" s="57"/>
      <c r="J292" s="57"/>
      <c r="K292" s="57">
        <f>PRODUCT(F292:I292)</f>
        <v>1</v>
      </c>
      <c r="L292" s="57"/>
      <c r="M292" s="58"/>
      <c r="N292" s="59"/>
      <c r="O292" s="73"/>
    </row>
    <row r="293" spans="1:15" s="8" customFormat="1" x14ac:dyDescent="0.3">
      <c r="A293" s="52">
        <v>12192</v>
      </c>
      <c r="B293" s="53" t="s">
        <v>21</v>
      </c>
      <c r="C293" s="54" t="s">
        <v>1977</v>
      </c>
      <c r="D293" s="99" t="s">
        <v>1978</v>
      </c>
      <c r="E293" s="56"/>
      <c r="F293" s="57"/>
      <c r="G293" s="57"/>
      <c r="H293" s="57"/>
      <c r="I293" s="57"/>
      <c r="J293" s="57"/>
      <c r="K293" s="57"/>
      <c r="L293" s="57"/>
      <c r="M293" s="58"/>
      <c r="N293" s="59"/>
      <c r="O293" s="59"/>
    </row>
    <row r="294" spans="1:15" s="8" customFormat="1" x14ac:dyDescent="0.3">
      <c r="A294" s="52">
        <v>12271</v>
      </c>
      <c r="B294" s="53" t="s">
        <v>21</v>
      </c>
      <c r="C294" s="54" t="s">
        <v>2015</v>
      </c>
      <c r="D294" s="55" t="s">
        <v>878</v>
      </c>
      <c r="E294" s="56"/>
      <c r="F294" s="57"/>
      <c r="G294" s="57"/>
      <c r="H294" s="57"/>
      <c r="I294" s="57"/>
      <c r="J294" s="57"/>
      <c r="K294" s="57"/>
      <c r="L294" s="57"/>
      <c r="M294" s="58"/>
      <c r="N294" s="59"/>
      <c r="O294" s="73"/>
    </row>
    <row r="295" spans="1:15" s="8" customFormat="1" ht="259.2" x14ac:dyDescent="0.3">
      <c r="A295" s="52">
        <v>12272</v>
      </c>
      <c r="B295" s="53"/>
      <c r="C295" s="54"/>
      <c r="D295" s="83" t="s">
        <v>415</v>
      </c>
      <c r="E295" s="56" t="s">
        <v>89</v>
      </c>
      <c r="F295" s="57"/>
      <c r="G295" s="57"/>
      <c r="H295" s="57"/>
      <c r="I295" s="57"/>
      <c r="J295" s="57"/>
      <c r="K295" s="57"/>
      <c r="L295" s="57">
        <f>SUM(K296:K298)</f>
        <v>3</v>
      </c>
      <c r="M295" s="58">
        <v>3</v>
      </c>
      <c r="N295" s="59"/>
      <c r="O295" s="73">
        <f>+ROUND(M295*N295,2)</f>
        <v>0</v>
      </c>
    </row>
    <row r="296" spans="1:15" s="8" customFormat="1" x14ac:dyDescent="0.3">
      <c r="A296" s="52">
        <v>12273</v>
      </c>
      <c r="B296" s="53"/>
      <c r="C296" s="54"/>
      <c r="D296" s="76" t="s">
        <v>2016</v>
      </c>
      <c r="E296" s="56"/>
      <c r="F296" s="57">
        <v>1</v>
      </c>
      <c r="G296" s="57"/>
      <c r="H296" s="57"/>
      <c r="I296" s="57"/>
      <c r="J296" s="57"/>
      <c r="K296" s="57">
        <f>PRODUCT(F296:I296)</f>
        <v>1</v>
      </c>
      <c r="L296" s="57"/>
      <c r="M296" s="58"/>
      <c r="N296" s="59"/>
      <c r="O296" s="73"/>
    </row>
    <row r="297" spans="1:15" s="8" customFormat="1" x14ac:dyDescent="0.3">
      <c r="A297" s="52">
        <v>12274</v>
      </c>
      <c r="B297" s="53"/>
      <c r="C297" s="54"/>
      <c r="D297" s="76" t="s">
        <v>2017</v>
      </c>
      <c r="E297" s="56"/>
      <c r="F297" s="57">
        <v>1</v>
      </c>
      <c r="G297" s="57"/>
      <c r="H297" s="57"/>
      <c r="I297" s="57"/>
      <c r="J297" s="57"/>
      <c r="K297" s="57">
        <f>PRODUCT(F297:I297)</f>
        <v>1</v>
      </c>
      <c r="L297" s="57"/>
      <c r="M297" s="58"/>
      <c r="N297" s="59"/>
      <c r="O297" s="73"/>
    </row>
    <row r="298" spans="1:15" s="8" customFormat="1" x14ac:dyDescent="0.3">
      <c r="A298" s="52">
        <v>12275</v>
      </c>
      <c r="B298" s="53"/>
      <c r="C298" s="54"/>
      <c r="D298" s="76" t="s">
        <v>2018</v>
      </c>
      <c r="E298" s="56"/>
      <c r="F298" s="57">
        <v>1</v>
      </c>
      <c r="G298" s="57"/>
      <c r="H298" s="57"/>
      <c r="I298" s="57"/>
      <c r="J298" s="57"/>
      <c r="K298" s="57">
        <f>PRODUCT(F298:I298)</f>
        <v>1</v>
      </c>
      <c r="L298" s="57"/>
      <c r="M298" s="58"/>
      <c r="N298" s="59"/>
      <c r="O298" s="73"/>
    </row>
    <row r="299" spans="1:15" s="8" customFormat="1" ht="201.6" x14ac:dyDescent="0.3">
      <c r="A299" s="52">
        <v>12276</v>
      </c>
      <c r="B299" s="53"/>
      <c r="C299" s="54"/>
      <c r="D299" s="78" t="s">
        <v>165</v>
      </c>
      <c r="E299" s="56" t="s">
        <v>89</v>
      </c>
      <c r="F299" s="57"/>
      <c r="G299" s="57"/>
      <c r="H299" s="57"/>
      <c r="I299" s="57"/>
      <c r="J299" s="57"/>
      <c r="K299" s="57"/>
      <c r="L299" s="57">
        <f>SUM(K300:K303)</f>
        <v>4</v>
      </c>
      <c r="M299" s="58">
        <v>4</v>
      </c>
      <c r="N299" s="59"/>
      <c r="O299" s="73">
        <f>+ROUND(M299*N299,2)</f>
        <v>0</v>
      </c>
    </row>
    <row r="300" spans="1:15" s="8" customFormat="1" x14ac:dyDescent="0.3">
      <c r="A300" s="52">
        <v>12277</v>
      </c>
      <c r="B300" s="53"/>
      <c r="C300" s="54"/>
      <c r="D300" s="76" t="s">
        <v>2019</v>
      </c>
      <c r="E300" s="56"/>
      <c r="F300" s="57">
        <v>1</v>
      </c>
      <c r="G300" s="57"/>
      <c r="H300" s="57"/>
      <c r="I300" s="57"/>
      <c r="J300" s="57"/>
      <c r="K300" s="57">
        <f>PRODUCT(F300:I300)</f>
        <v>1</v>
      </c>
      <c r="L300" s="57"/>
      <c r="M300" s="58"/>
      <c r="N300" s="59"/>
      <c r="O300" s="73"/>
    </row>
    <row r="301" spans="1:15" s="8" customFormat="1" x14ac:dyDescent="0.3">
      <c r="A301" s="52">
        <v>12278</v>
      </c>
      <c r="B301" s="53"/>
      <c r="C301" s="54"/>
      <c r="D301" s="76" t="s">
        <v>2020</v>
      </c>
      <c r="E301" s="56"/>
      <c r="F301" s="57">
        <v>1</v>
      </c>
      <c r="G301" s="57"/>
      <c r="H301" s="57"/>
      <c r="I301" s="57"/>
      <c r="J301" s="57"/>
      <c r="K301" s="57">
        <f>PRODUCT(F301:I301)</f>
        <v>1</v>
      </c>
      <c r="L301" s="57"/>
      <c r="M301" s="58"/>
      <c r="N301" s="59"/>
      <c r="O301" s="73"/>
    </row>
    <row r="302" spans="1:15" s="8" customFormat="1" x14ac:dyDescent="0.3">
      <c r="A302" s="52">
        <v>12279</v>
      </c>
      <c r="B302" s="53"/>
      <c r="C302" s="54"/>
      <c r="D302" s="76" t="s">
        <v>2021</v>
      </c>
      <c r="E302" s="56"/>
      <c r="F302" s="57">
        <v>1</v>
      </c>
      <c r="G302" s="57"/>
      <c r="H302" s="57"/>
      <c r="I302" s="57"/>
      <c r="J302" s="57"/>
      <c r="K302" s="57">
        <f t="shared" ref="K302:K303" si="42">PRODUCT(F302:I302)</f>
        <v>1</v>
      </c>
      <c r="L302" s="57"/>
      <c r="M302" s="58"/>
      <c r="N302" s="59"/>
      <c r="O302" s="73"/>
    </row>
    <row r="303" spans="1:15" s="8" customFormat="1" x14ac:dyDescent="0.3">
      <c r="A303" s="52">
        <v>12280</v>
      </c>
      <c r="B303" s="53"/>
      <c r="C303" s="54"/>
      <c r="D303" s="76" t="s">
        <v>2022</v>
      </c>
      <c r="E303" s="56"/>
      <c r="F303" s="57">
        <v>1</v>
      </c>
      <c r="G303" s="57"/>
      <c r="H303" s="57"/>
      <c r="I303" s="57"/>
      <c r="J303" s="57"/>
      <c r="K303" s="57">
        <f t="shared" si="42"/>
        <v>1</v>
      </c>
      <c r="L303" s="57"/>
      <c r="M303" s="58"/>
      <c r="N303" s="59"/>
      <c r="O303" s="73"/>
    </row>
    <row r="304" spans="1:15" s="8" customFormat="1" ht="172.8" x14ac:dyDescent="0.3">
      <c r="A304" s="52">
        <v>12281</v>
      </c>
      <c r="B304" s="53"/>
      <c r="C304" s="54"/>
      <c r="D304" s="75" t="s">
        <v>2023</v>
      </c>
      <c r="E304" s="87" t="s">
        <v>89</v>
      </c>
      <c r="F304" s="88"/>
      <c r="G304" s="57"/>
      <c r="H304" s="57"/>
      <c r="I304" s="57"/>
      <c r="J304" s="57"/>
      <c r="K304" s="57"/>
      <c r="L304" s="57">
        <f>+K305</f>
        <v>1</v>
      </c>
      <c r="M304" s="58">
        <v>1</v>
      </c>
      <c r="N304" s="59"/>
      <c r="O304" s="73">
        <f t="shared" ref="O304" si="43">+ROUND(M304*N304,2)</f>
        <v>0</v>
      </c>
    </row>
    <row r="305" spans="1:15" s="8" customFormat="1" x14ac:dyDescent="0.3">
      <c r="A305" s="52">
        <v>12282</v>
      </c>
      <c r="B305" s="53"/>
      <c r="C305" s="54"/>
      <c r="D305" s="76" t="s">
        <v>2024</v>
      </c>
      <c r="E305" s="56"/>
      <c r="F305" s="57">
        <v>1</v>
      </c>
      <c r="G305" s="57"/>
      <c r="H305" s="57"/>
      <c r="I305" s="57"/>
      <c r="J305" s="57"/>
      <c r="K305" s="57">
        <f t="shared" ref="K305" si="44">PRODUCT(F305:I305)</f>
        <v>1</v>
      </c>
      <c r="L305" s="57"/>
      <c r="M305" s="58"/>
      <c r="N305" s="59"/>
      <c r="O305" s="73"/>
    </row>
    <row r="306" spans="1:15" s="8" customFormat="1" ht="57.6" x14ac:dyDescent="0.3">
      <c r="A306" s="52">
        <v>12283</v>
      </c>
      <c r="B306" s="53"/>
      <c r="C306" s="54"/>
      <c r="D306" s="83" t="s">
        <v>2025</v>
      </c>
      <c r="E306" s="56" t="s">
        <v>89</v>
      </c>
      <c r="F306" s="57"/>
      <c r="G306" s="57"/>
      <c r="H306" s="57"/>
      <c r="I306" s="57"/>
      <c r="J306" s="57"/>
      <c r="K306" s="57"/>
      <c r="L306" s="57">
        <f>K307</f>
        <v>2</v>
      </c>
      <c r="M306" s="58">
        <v>2</v>
      </c>
      <c r="N306" s="59"/>
      <c r="O306" s="73">
        <f>+ROUND(M306*N306,2)</f>
        <v>0</v>
      </c>
    </row>
    <row r="307" spans="1:15" s="8" customFormat="1" x14ac:dyDescent="0.3">
      <c r="A307" s="52">
        <v>12284</v>
      </c>
      <c r="B307" s="53"/>
      <c r="C307" s="54"/>
      <c r="D307" s="76" t="s">
        <v>2026</v>
      </c>
      <c r="E307" s="56"/>
      <c r="F307" s="57">
        <v>2</v>
      </c>
      <c r="G307" s="57"/>
      <c r="H307" s="57"/>
      <c r="I307" s="57"/>
      <c r="J307" s="57"/>
      <c r="K307" s="57">
        <f>PRODUCT(F307:I307)</f>
        <v>2</v>
      </c>
      <c r="L307" s="57"/>
      <c r="M307" s="58"/>
      <c r="N307" s="59"/>
      <c r="O307" s="73"/>
    </row>
    <row r="308" spans="1:15" s="8" customFormat="1" x14ac:dyDescent="0.3">
      <c r="A308" s="52">
        <v>12285</v>
      </c>
      <c r="B308" s="53" t="s">
        <v>21</v>
      </c>
      <c r="C308" s="54" t="s">
        <v>2027</v>
      </c>
      <c r="D308" s="55" t="s">
        <v>91</v>
      </c>
      <c r="E308" s="56"/>
      <c r="F308" s="57"/>
      <c r="G308" s="57"/>
      <c r="H308" s="57"/>
      <c r="I308" s="57"/>
      <c r="J308" s="57"/>
      <c r="K308" s="57"/>
      <c r="L308" s="57"/>
      <c r="M308" s="58"/>
      <c r="N308" s="59"/>
      <c r="O308" s="73"/>
    </row>
    <row r="309" spans="1:15" s="8" customFormat="1" ht="72" x14ac:dyDescent="0.3">
      <c r="A309" s="52">
        <v>12286</v>
      </c>
      <c r="B309" s="53" t="s">
        <v>21</v>
      </c>
      <c r="C309" s="72" t="s">
        <v>2028</v>
      </c>
      <c r="D309" s="78" t="s">
        <v>2029</v>
      </c>
      <c r="E309" s="56" t="s">
        <v>89</v>
      </c>
      <c r="F309" s="57">
        <v>2</v>
      </c>
      <c r="G309" s="57"/>
      <c r="H309" s="57"/>
      <c r="I309" s="57"/>
      <c r="J309" s="57">
        <f>PRODUCT(F309:I309)</f>
        <v>2</v>
      </c>
      <c r="K309" s="57"/>
      <c r="L309" s="57">
        <f>+J309</f>
        <v>2</v>
      </c>
      <c r="M309" s="58">
        <v>2</v>
      </c>
      <c r="N309" s="59"/>
      <c r="O309" s="73">
        <f>+ROUND(M309*N309,2)</f>
        <v>0</v>
      </c>
    </row>
  </sheetData>
  <mergeCells count="3">
    <mergeCell ref="B2:C2"/>
    <mergeCell ref="N4:O4"/>
    <mergeCell ref="G5:K5"/>
  </mergeCells>
  <dataValidations count="1">
    <dataValidation type="custom" operator="equal" allowBlank="1" showInputMessage="1" showErrorMessage="1" sqref="F4:L4" xr:uid="{7807D8A2-31BB-4D48-8BE8-C948D92AE43A}">
      <formula1>"witdh='40'"</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F14AE-E92F-4058-BFD2-8D793518BE90}">
  <dimension ref="A1:Q172"/>
  <sheetViews>
    <sheetView workbookViewId="0">
      <selection activeCell="N8" sqref="N8"/>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SUM(J1011:J1013)</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SUM(O7:O3116)+O3121+O3122</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SUM(O9:O1208)</f>
        <v>0</v>
      </c>
      <c r="L9" s="64"/>
      <c r="M9" s="66"/>
      <c r="N9" s="67"/>
      <c r="O9" s="67"/>
    </row>
    <row r="10" spans="1:15" s="8" customFormat="1" x14ac:dyDescent="0.3">
      <c r="A10" s="52">
        <v>9505</v>
      </c>
      <c r="B10" s="53" t="s">
        <v>21</v>
      </c>
      <c r="C10" s="54" t="s">
        <v>429</v>
      </c>
      <c r="D10" s="68" t="s">
        <v>430</v>
      </c>
      <c r="E10" s="69"/>
      <c r="F10" s="70"/>
      <c r="G10" s="70"/>
      <c r="H10" s="70"/>
      <c r="I10" s="70"/>
      <c r="J10" s="70"/>
      <c r="K10" s="70"/>
      <c r="L10" s="70"/>
      <c r="M10" s="66"/>
      <c r="N10" s="67"/>
      <c r="O10" s="67"/>
    </row>
    <row r="11" spans="1:15" s="8" customFormat="1" x14ac:dyDescent="0.3">
      <c r="A11" s="52">
        <v>9544</v>
      </c>
      <c r="B11" s="53" t="s">
        <v>21</v>
      </c>
      <c r="C11" s="54" t="s">
        <v>450</v>
      </c>
      <c r="D11" s="55" t="s">
        <v>55</v>
      </c>
      <c r="E11" s="63"/>
      <c r="F11" s="57"/>
      <c r="G11" s="57"/>
      <c r="H11" s="57"/>
      <c r="I11" s="57"/>
      <c r="J11" s="57"/>
      <c r="K11" s="57"/>
      <c r="L11" s="57"/>
      <c r="M11" s="66"/>
      <c r="N11" s="67"/>
      <c r="O11" s="67"/>
    </row>
    <row r="12" spans="1:15" s="8" customFormat="1" x14ac:dyDescent="0.3">
      <c r="A12" s="52">
        <v>9665</v>
      </c>
      <c r="B12" s="53" t="s">
        <v>21</v>
      </c>
      <c r="C12" s="54" t="s">
        <v>510</v>
      </c>
      <c r="D12" s="55" t="s">
        <v>86</v>
      </c>
      <c r="E12" s="63"/>
      <c r="F12" s="57"/>
      <c r="G12" s="57"/>
      <c r="H12" s="57"/>
      <c r="I12" s="57"/>
      <c r="J12" s="57"/>
      <c r="K12" s="57"/>
      <c r="L12" s="57"/>
      <c r="M12" s="58"/>
      <c r="N12" s="59"/>
      <c r="O12" s="73"/>
    </row>
    <row r="13" spans="1:15" s="8" customFormat="1" x14ac:dyDescent="0.3">
      <c r="A13" s="52">
        <v>9675</v>
      </c>
      <c r="B13" s="53"/>
      <c r="C13" s="54"/>
      <c r="D13" s="74" t="s">
        <v>517</v>
      </c>
      <c r="E13" s="56"/>
      <c r="F13" s="57">
        <v>1</v>
      </c>
      <c r="G13" s="57"/>
      <c r="H13" s="57"/>
      <c r="I13" s="57"/>
      <c r="J13" s="57">
        <f>PRODUCT(F13:I13)</f>
        <v>1</v>
      </c>
      <c r="K13" s="57"/>
      <c r="L13" s="57"/>
      <c r="M13" s="58"/>
      <c r="N13" s="59"/>
      <c r="O13" s="73"/>
    </row>
    <row r="14" spans="1:15" s="8" customFormat="1" ht="129.6" collapsed="1" x14ac:dyDescent="0.3">
      <c r="A14" s="52">
        <v>9676</v>
      </c>
      <c r="B14" s="53" t="s">
        <v>21</v>
      </c>
      <c r="C14" s="72" t="s">
        <v>518</v>
      </c>
      <c r="D14" s="75" t="s">
        <v>519</v>
      </c>
      <c r="E14" s="56" t="s">
        <v>89</v>
      </c>
      <c r="F14" s="57"/>
      <c r="G14" s="57"/>
      <c r="H14" s="57"/>
      <c r="I14" s="57"/>
      <c r="J14" s="57"/>
      <c r="K14" s="57"/>
      <c r="L14" s="57">
        <f>SUM(J15:J18)</f>
        <v>2</v>
      </c>
      <c r="M14" s="58">
        <v>2</v>
      </c>
      <c r="N14" s="59"/>
      <c r="O14" s="73">
        <f>+ROUND(M14*N14,2)</f>
        <v>0</v>
      </c>
    </row>
    <row r="15" spans="1:15" s="8" customFormat="1" x14ac:dyDescent="0.3">
      <c r="A15" s="52">
        <v>9677</v>
      </c>
      <c r="B15" s="53"/>
      <c r="C15" s="72"/>
      <c r="D15" s="76" t="s">
        <v>520</v>
      </c>
      <c r="E15" s="56"/>
      <c r="F15" s="57"/>
      <c r="G15" s="57"/>
      <c r="H15" s="57"/>
      <c r="I15" s="57"/>
      <c r="J15" s="57"/>
      <c r="K15" s="57"/>
      <c r="L15" s="57"/>
      <c r="M15" s="58"/>
      <c r="N15" s="59"/>
      <c r="O15" s="73"/>
    </row>
    <row r="16" spans="1:15" s="8" customFormat="1" x14ac:dyDescent="0.3">
      <c r="A16" s="52">
        <v>9678</v>
      </c>
      <c r="B16" s="53"/>
      <c r="C16" s="72"/>
      <c r="D16" s="81" t="s">
        <v>521</v>
      </c>
      <c r="E16" s="56"/>
      <c r="F16" s="57">
        <v>1</v>
      </c>
      <c r="G16" s="57"/>
      <c r="H16" s="57"/>
      <c r="I16" s="57"/>
      <c r="J16" s="57">
        <f t="shared" ref="J16:J18" si="0">PRODUCT(F16:I16)</f>
        <v>1</v>
      </c>
      <c r="K16" s="57"/>
      <c r="L16" s="57"/>
      <c r="M16" s="58"/>
      <c r="N16" s="59"/>
      <c r="O16" s="73"/>
    </row>
    <row r="17" spans="1:15" s="8" customFormat="1" x14ac:dyDescent="0.3">
      <c r="A17" s="52">
        <v>9679</v>
      </c>
      <c r="B17" s="53"/>
      <c r="C17" s="72"/>
      <c r="D17" s="76" t="s">
        <v>520</v>
      </c>
      <c r="E17" s="56"/>
      <c r="F17" s="57"/>
      <c r="G17" s="57"/>
      <c r="H17" s="57"/>
      <c r="I17" s="57"/>
      <c r="J17" s="57"/>
      <c r="K17" s="57"/>
      <c r="L17" s="57"/>
      <c r="M17" s="58"/>
      <c r="N17" s="59"/>
      <c r="O17" s="73"/>
    </row>
    <row r="18" spans="1:15" s="8" customFormat="1" x14ac:dyDescent="0.3">
      <c r="A18" s="52">
        <v>9680</v>
      </c>
      <c r="B18" s="53"/>
      <c r="C18" s="72"/>
      <c r="D18" s="76" t="s">
        <v>522</v>
      </c>
      <c r="E18" s="56"/>
      <c r="F18" s="57">
        <v>1</v>
      </c>
      <c r="G18" s="57"/>
      <c r="H18" s="57"/>
      <c r="I18" s="57"/>
      <c r="J18" s="57">
        <f t="shared" si="0"/>
        <v>1</v>
      </c>
      <c r="K18" s="57"/>
      <c r="L18" s="57"/>
      <c r="M18" s="58"/>
      <c r="N18" s="59"/>
      <c r="O18" s="73"/>
    </row>
    <row r="19" spans="1:15" s="8" customFormat="1" x14ac:dyDescent="0.3">
      <c r="A19" s="52">
        <v>9759</v>
      </c>
      <c r="B19" s="53" t="s">
        <v>21</v>
      </c>
      <c r="C19" s="54" t="s">
        <v>592</v>
      </c>
      <c r="D19" s="68" t="s">
        <v>593</v>
      </c>
      <c r="E19" s="69"/>
      <c r="F19" s="70"/>
      <c r="G19" s="70"/>
      <c r="H19" s="70"/>
      <c r="I19" s="70"/>
      <c r="J19" s="70"/>
      <c r="K19" s="70"/>
      <c r="L19" s="70"/>
      <c r="M19" s="66"/>
      <c r="N19" s="67"/>
      <c r="O19" s="67"/>
    </row>
    <row r="20" spans="1:15" s="8" customFormat="1" x14ac:dyDescent="0.3">
      <c r="A20" s="52">
        <v>9816</v>
      </c>
      <c r="B20" s="53" t="s">
        <v>21</v>
      </c>
      <c r="C20" s="54" t="s">
        <v>636</v>
      </c>
      <c r="D20" s="55" t="s">
        <v>55</v>
      </c>
      <c r="E20" s="63"/>
      <c r="F20" s="57"/>
      <c r="G20" s="57"/>
      <c r="H20" s="57"/>
      <c r="I20" s="57"/>
      <c r="J20" s="57"/>
      <c r="K20" s="57"/>
      <c r="L20" s="57"/>
      <c r="M20" s="66"/>
      <c r="N20" s="67"/>
      <c r="O20" s="67"/>
    </row>
    <row r="21" spans="1:15" s="8" customFormat="1" collapsed="1" x14ac:dyDescent="0.3">
      <c r="A21" s="52">
        <v>9967</v>
      </c>
      <c r="B21" s="53"/>
      <c r="C21" s="54" t="s">
        <v>691</v>
      </c>
      <c r="D21" s="55" t="s">
        <v>86</v>
      </c>
      <c r="E21" s="63"/>
      <c r="F21" s="57"/>
      <c r="G21" s="57"/>
      <c r="H21" s="57"/>
      <c r="I21" s="57"/>
      <c r="J21" s="57"/>
      <c r="K21" s="57"/>
      <c r="L21" s="57"/>
      <c r="M21" s="58"/>
      <c r="N21" s="59"/>
      <c r="O21" s="73"/>
    </row>
    <row r="22" spans="1:15" s="8" customFormat="1" ht="129.6" x14ac:dyDescent="0.3">
      <c r="A22" s="52">
        <v>9993</v>
      </c>
      <c r="B22" s="53"/>
      <c r="C22" s="72"/>
      <c r="D22" s="75" t="s">
        <v>519</v>
      </c>
      <c r="E22" s="56" t="s">
        <v>89</v>
      </c>
      <c r="F22" s="57"/>
      <c r="G22" s="57"/>
      <c r="H22" s="57"/>
      <c r="I22" s="57"/>
      <c r="J22" s="57"/>
      <c r="K22" s="57"/>
      <c r="L22" s="57">
        <f>SUM(J23:J42)</f>
        <v>10</v>
      </c>
      <c r="M22" s="58">
        <v>10</v>
      </c>
      <c r="N22" s="59"/>
      <c r="O22" s="73">
        <f>+ROUND(M22*N22,2)</f>
        <v>0</v>
      </c>
    </row>
    <row r="23" spans="1:15" s="8" customFormat="1" x14ac:dyDescent="0.3">
      <c r="A23" s="52">
        <v>9994</v>
      </c>
      <c r="B23" s="53"/>
      <c r="C23" s="72"/>
      <c r="D23" s="74" t="s">
        <v>615</v>
      </c>
      <c r="E23" s="56"/>
      <c r="F23" s="57"/>
      <c r="G23" s="57"/>
      <c r="H23" s="57"/>
      <c r="I23" s="57"/>
      <c r="J23" s="57"/>
      <c r="K23" s="57"/>
      <c r="L23" s="57"/>
      <c r="M23" s="58"/>
      <c r="N23" s="59"/>
      <c r="O23" s="73"/>
    </row>
    <row r="24" spans="1:15" s="8" customFormat="1" x14ac:dyDescent="0.3">
      <c r="A24" s="52">
        <v>9995</v>
      </c>
      <c r="B24" s="53"/>
      <c r="C24" s="72"/>
      <c r="D24" s="81" t="s">
        <v>708</v>
      </c>
      <c r="E24" s="56"/>
      <c r="F24" s="57">
        <v>1</v>
      </c>
      <c r="G24" s="57"/>
      <c r="H24" s="57"/>
      <c r="I24" s="57"/>
      <c r="J24" s="57">
        <f t="shared" ref="J24" si="1">PRODUCT(F24:I24)</f>
        <v>1</v>
      </c>
      <c r="K24" s="57"/>
      <c r="L24" s="57"/>
      <c r="M24" s="58"/>
      <c r="N24" s="59"/>
      <c r="O24" s="73"/>
    </row>
    <row r="25" spans="1:15" s="8" customFormat="1" x14ac:dyDescent="0.3">
      <c r="A25" s="52">
        <v>9996</v>
      </c>
      <c r="B25" s="53"/>
      <c r="C25" s="72"/>
      <c r="D25" s="74" t="s">
        <v>617</v>
      </c>
      <c r="E25" s="56"/>
      <c r="F25" s="57"/>
      <c r="G25" s="57"/>
      <c r="H25" s="57"/>
      <c r="I25" s="57"/>
      <c r="J25" s="57"/>
      <c r="K25" s="57"/>
      <c r="L25" s="57"/>
      <c r="M25" s="58"/>
      <c r="N25" s="59"/>
      <c r="O25" s="73"/>
    </row>
    <row r="26" spans="1:15" s="8" customFormat="1" x14ac:dyDescent="0.3">
      <c r="A26" s="52">
        <v>9997</v>
      </c>
      <c r="B26" s="53"/>
      <c r="C26" s="72"/>
      <c r="D26" s="81" t="s">
        <v>709</v>
      </c>
      <c r="E26" s="56"/>
      <c r="F26" s="57">
        <v>1</v>
      </c>
      <c r="G26" s="57"/>
      <c r="H26" s="57"/>
      <c r="I26" s="57"/>
      <c r="J26" s="57">
        <f t="shared" ref="J26" si="2">PRODUCT(F26:I26)</f>
        <v>1</v>
      </c>
      <c r="K26" s="57"/>
      <c r="L26" s="57"/>
      <c r="M26" s="58"/>
      <c r="N26" s="59"/>
      <c r="O26" s="73"/>
    </row>
    <row r="27" spans="1:15" s="8" customFormat="1" x14ac:dyDescent="0.3">
      <c r="A27" s="52">
        <v>9998</v>
      </c>
      <c r="B27" s="53"/>
      <c r="C27" s="72"/>
      <c r="D27" s="74" t="s">
        <v>618</v>
      </c>
      <c r="E27" s="56"/>
      <c r="F27" s="57"/>
      <c r="G27" s="57"/>
      <c r="H27" s="57"/>
      <c r="I27" s="57"/>
      <c r="J27" s="57"/>
      <c r="K27" s="57"/>
      <c r="L27" s="57"/>
      <c r="M27" s="58"/>
      <c r="N27" s="59"/>
      <c r="O27" s="73"/>
    </row>
    <row r="28" spans="1:15" s="8" customFormat="1" x14ac:dyDescent="0.3">
      <c r="A28" s="52">
        <v>9999</v>
      </c>
      <c r="B28" s="53"/>
      <c r="C28" s="72"/>
      <c r="D28" s="81" t="s">
        <v>710</v>
      </c>
      <c r="E28" s="56"/>
      <c r="F28" s="57">
        <v>1</v>
      </c>
      <c r="G28" s="57"/>
      <c r="H28" s="57"/>
      <c r="I28" s="57"/>
      <c r="J28" s="57">
        <f t="shared" ref="J28" si="3">PRODUCT(F28:I28)</f>
        <v>1</v>
      </c>
      <c r="K28" s="57"/>
      <c r="L28" s="57"/>
      <c r="M28" s="58"/>
      <c r="N28" s="59"/>
      <c r="O28" s="73"/>
    </row>
    <row r="29" spans="1:15" s="8" customFormat="1" x14ac:dyDescent="0.3">
      <c r="A29" s="52">
        <v>10000</v>
      </c>
      <c r="B29" s="53"/>
      <c r="C29" s="72"/>
      <c r="D29" s="74" t="s">
        <v>616</v>
      </c>
      <c r="E29" s="56"/>
      <c r="F29" s="57"/>
      <c r="G29" s="57"/>
      <c r="H29" s="57"/>
      <c r="I29" s="57"/>
      <c r="J29" s="57"/>
      <c r="K29" s="57"/>
      <c r="L29" s="57"/>
      <c r="M29" s="58"/>
      <c r="N29" s="59"/>
      <c r="O29" s="73"/>
    </row>
    <row r="30" spans="1:15" s="8" customFormat="1" x14ac:dyDescent="0.3">
      <c r="A30" s="52">
        <v>10001</v>
      </c>
      <c r="B30" s="53"/>
      <c r="C30" s="72"/>
      <c r="D30" s="81" t="s">
        <v>711</v>
      </c>
      <c r="E30" s="56"/>
      <c r="F30" s="57">
        <v>1</v>
      </c>
      <c r="G30" s="57"/>
      <c r="H30" s="57"/>
      <c r="I30" s="57"/>
      <c r="J30" s="57">
        <f t="shared" ref="J30" si="4">PRODUCT(F30:I30)</f>
        <v>1</v>
      </c>
      <c r="K30" s="57"/>
      <c r="L30" s="57"/>
      <c r="M30" s="58"/>
      <c r="N30" s="59"/>
      <c r="O30" s="73"/>
    </row>
    <row r="31" spans="1:15" s="8" customFormat="1" x14ac:dyDescent="0.3">
      <c r="A31" s="52">
        <v>10002</v>
      </c>
      <c r="B31" s="53"/>
      <c r="C31" s="72"/>
      <c r="D31" s="74" t="s">
        <v>619</v>
      </c>
      <c r="E31" s="56"/>
      <c r="F31" s="57"/>
      <c r="G31" s="57"/>
      <c r="H31" s="57"/>
      <c r="I31" s="57"/>
      <c r="J31" s="57"/>
      <c r="K31" s="57"/>
      <c r="L31" s="57"/>
      <c r="M31" s="58"/>
      <c r="N31" s="59"/>
      <c r="O31" s="73"/>
    </row>
    <row r="32" spans="1:15" s="8" customFormat="1" x14ac:dyDescent="0.3">
      <c r="A32" s="52">
        <v>10003</v>
      </c>
      <c r="B32" s="53"/>
      <c r="C32" s="72"/>
      <c r="D32" s="81" t="s">
        <v>712</v>
      </c>
      <c r="E32" s="56"/>
      <c r="F32" s="57">
        <v>1</v>
      </c>
      <c r="G32" s="57"/>
      <c r="H32" s="57"/>
      <c r="I32" s="57"/>
      <c r="J32" s="57">
        <f t="shared" ref="J32" si="5">PRODUCT(F32:I32)</f>
        <v>1</v>
      </c>
      <c r="K32" s="57"/>
      <c r="L32" s="57"/>
      <c r="M32" s="58"/>
      <c r="N32" s="59"/>
      <c r="O32" s="73"/>
    </row>
    <row r="33" spans="1:15" s="8" customFormat="1" x14ac:dyDescent="0.3">
      <c r="A33" s="52">
        <v>10004</v>
      </c>
      <c r="B33" s="53"/>
      <c r="C33" s="72"/>
      <c r="D33" s="74" t="s">
        <v>621</v>
      </c>
      <c r="E33" s="56"/>
      <c r="F33" s="57"/>
      <c r="G33" s="57"/>
      <c r="H33" s="57"/>
      <c r="I33" s="57"/>
      <c r="J33" s="57"/>
      <c r="K33" s="57"/>
      <c r="L33" s="57"/>
      <c r="M33" s="58"/>
      <c r="N33" s="59"/>
      <c r="O33" s="73"/>
    </row>
    <row r="34" spans="1:15" s="8" customFormat="1" x14ac:dyDescent="0.3">
      <c r="A34" s="52">
        <v>10005</v>
      </c>
      <c r="B34" s="53"/>
      <c r="C34" s="72"/>
      <c r="D34" s="81" t="s">
        <v>713</v>
      </c>
      <c r="E34" s="56"/>
      <c r="F34" s="57">
        <v>1</v>
      </c>
      <c r="G34" s="57"/>
      <c r="H34" s="57"/>
      <c r="I34" s="57"/>
      <c r="J34" s="57">
        <f t="shared" ref="J34" si="6">PRODUCT(F34:I34)</f>
        <v>1</v>
      </c>
      <c r="K34" s="57"/>
      <c r="L34" s="57"/>
      <c r="M34" s="58"/>
      <c r="N34" s="59"/>
      <c r="O34" s="73"/>
    </row>
    <row r="35" spans="1:15" s="8" customFormat="1" x14ac:dyDescent="0.3">
      <c r="A35" s="52">
        <v>10006</v>
      </c>
      <c r="B35" s="53"/>
      <c r="C35" s="72"/>
      <c r="D35" s="74" t="s">
        <v>620</v>
      </c>
      <c r="E35" s="56"/>
      <c r="F35" s="57"/>
      <c r="G35" s="57"/>
      <c r="H35" s="57"/>
      <c r="I35" s="57"/>
      <c r="J35" s="57"/>
      <c r="K35" s="57"/>
      <c r="L35" s="57"/>
      <c r="M35" s="58"/>
      <c r="N35" s="59"/>
      <c r="O35" s="73"/>
    </row>
    <row r="36" spans="1:15" s="8" customFormat="1" x14ac:dyDescent="0.3">
      <c r="A36" s="52">
        <v>10007</v>
      </c>
      <c r="B36" s="53"/>
      <c r="C36" s="72"/>
      <c r="D36" s="81" t="s">
        <v>714</v>
      </c>
      <c r="E36" s="56"/>
      <c r="F36" s="57">
        <v>1</v>
      </c>
      <c r="G36" s="57"/>
      <c r="H36" s="57"/>
      <c r="I36" s="57"/>
      <c r="J36" s="57">
        <f t="shared" ref="J36" si="7">PRODUCT(F36:I36)</f>
        <v>1</v>
      </c>
      <c r="K36" s="57"/>
      <c r="L36" s="57"/>
      <c r="M36" s="58"/>
      <c r="N36" s="59"/>
      <c r="O36" s="73"/>
    </row>
    <row r="37" spans="1:15" s="8" customFormat="1" x14ac:dyDescent="0.3">
      <c r="A37" s="52">
        <v>10008</v>
      </c>
      <c r="B37" s="53"/>
      <c r="C37" s="72"/>
      <c r="D37" s="74" t="s">
        <v>622</v>
      </c>
      <c r="E37" s="56"/>
      <c r="F37" s="57"/>
      <c r="G37" s="57"/>
      <c r="H37" s="57"/>
      <c r="I37" s="57"/>
      <c r="J37" s="57"/>
      <c r="K37" s="57"/>
      <c r="L37" s="57"/>
      <c r="M37" s="58"/>
      <c r="N37" s="59"/>
      <c r="O37" s="73"/>
    </row>
    <row r="38" spans="1:15" s="8" customFormat="1" x14ac:dyDescent="0.3">
      <c r="A38" s="52">
        <v>10009</v>
      </c>
      <c r="B38" s="53"/>
      <c r="C38" s="72"/>
      <c r="D38" s="81" t="s">
        <v>715</v>
      </c>
      <c r="E38" s="56"/>
      <c r="F38" s="57">
        <v>1</v>
      </c>
      <c r="G38" s="57"/>
      <c r="H38" s="57"/>
      <c r="I38" s="57"/>
      <c r="J38" s="57">
        <f t="shared" ref="J38" si="8">PRODUCT(F38:I38)</f>
        <v>1</v>
      </c>
      <c r="K38" s="57"/>
      <c r="L38" s="57"/>
      <c r="M38" s="58"/>
      <c r="N38" s="59"/>
      <c r="O38" s="73"/>
    </row>
    <row r="39" spans="1:15" s="8" customFormat="1" x14ac:dyDescent="0.3">
      <c r="A39" s="52">
        <v>10010</v>
      </c>
      <c r="B39" s="53"/>
      <c r="C39" s="72"/>
      <c r="D39" s="76" t="s">
        <v>660</v>
      </c>
      <c r="E39" s="56"/>
      <c r="F39" s="57"/>
      <c r="G39" s="57"/>
      <c r="H39" s="57"/>
      <c r="I39" s="57"/>
      <c r="J39" s="57"/>
      <c r="K39" s="57"/>
      <c r="L39" s="57"/>
      <c r="M39" s="58"/>
      <c r="N39" s="59"/>
      <c r="O39" s="73"/>
    </row>
    <row r="40" spans="1:15" s="8" customFormat="1" x14ac:dyDescent="0.3">
      <c r="A40" s="52">
        <v>10011</v>
      </c>
      <c r="B40" s="53"/>
      <c r="C40" s="72"/>
      <c r="D40" s="81" t="s">
        <v>716</v>
      </c>
      <c r="E40" s="56"/>
      <c r="F40" s="57">
        <v>1</v>
      </c>
      <c r="G40" s="57"/>
      <c r="H40" s="57"/>
      <c r="I40" s="57"/>
      <c r="J40" s="57">
        <f t="shared" ref="J40" si="9">PRODUCT(F40:I40)</f>
        <v>1</v>
      </c>
      <c r="K40" s="57"/>
      <c r="L40" s="57"/>
      <c r="M40" s="58"/>
      <c r="N40" s="59"/>
      <c r="O40" s="73"/>
    </row>
    <row r="41" spans="1:15" s="8" customFormat="1" x14ac:dyDescent="0.3">
      <c r="A41" s="52">
        <v>10012</v>
      </c>
      <c r="B41" s="53"/>
      <c r="C41" s="72"/>
      <c r="D41" s="76" t="s">
        <v>661</v>
      </c>
      <c r="E41" s="56"/>
      <c r="F41" s="57"/>
      <c r="G41" s="57"/>
      <c r="H41" s="57"/>
      <c r="I41" s="57"/>
      <c r="J41" s="57"/>
      <c r="K41" s="57"/>
      <c r="L41" s="57"/>
      <c r="M41" s="58"/>
      <c r="N41" s="59"/>
      <c r="O41" s="73"/>
    </row>
    <row r="42" spans="1:15" s="8" customFormat="1" x14ac:dyDescent="0.3">
      <c r="A42" s="52">
        <v>10013</v>
      </c>
      <c r="B42" s="53"/>
      <c r="C42" s="72"/>
      <c r="D42" s="76" t="s">
        <v>717</v>
      </c>
      <c r="E42" s="56"/>
      <c r="F42" s="57">
        <v>1</v>
      </c>
      <c r="G42" s="57"/>
      <c r="H42" s="57"/>
      <c r="I42" s="57"/>
      <c r="J42" s="57">
        <f t="shared" ref="J42" si="10">PRODUCT(F42:I42)</f>
        <v>1</v>
      </c>
      <c r="K42" s="57"/>
      <c r="L42" s="57"/>
      <c r="M42" s="58"/>
      <c r="N42" s="59"/>
      <c r="O42" s="73"/>
    </row>
    <row r="43" spans="1:15" s="8" customFormat="1" x14ac:dyDescent="0.3">
      <c r="A43" s="52">
        <v>10023</v>
      </c>
      <c r="B43" s="53" t="s">
        <v>21</v>
      </c>
      <c r="C43" s="54" t="s">
        <v>725</v>
      </c>
      <c r="D43" s="55" t="s">
        <v>726</v>
      </c>
      <c r="E43" s="56"/>
      <c r="F43" s="57"/>
      <c r="G43" s="57"/>
      <c r="H43" s="57"/>
      <c r="I43" s="57"/>
      <c r="J43" s="57"/>
      <c r="K43" s="57"/>
      <c r="L43" s="57"/>
      <c r="M43" s="58"/>
      <c r="N43" s="59"/>
      <c r="O43" s="73"/>
    </row>
    <row r="44" spans="1:15" s="8" customFormat="1" ht="244.8" x14ac:dyDescent="0.3">
      <c r="A44" s="52">
        <v>10024</v>
      </c>
      <c r="B44" s="53" t="s">
        <v>21</v>
      </c>
      <c r="C44" s="72" t="s">
        <v>727</v>
      </c>
      <c r="D44" s="75" t="s">
        <v>728</v>
      </c>
      <c r="E44" s="56" t="s">
        <v>89</v>
      </c>
      <c r="F44" s="57">
        <v>1</v>
      </c>
      <c r="G44" s="57">
        <v>1</v>
      </c>
      <c r="H44" s="57"/>
      <c r="I44" s="57"/>
      <c r="J44" s="57">
        <f>PRODUCT(F44:I44)</f>
        <v>1</v>
      </c>
      <c r="K44" s="57"/>
      <c r="L44" s="57">
        <f>+J44</f>
        <v>1</v>
      </c>
      <c r="M44" s="58">
        <v>1</v>
      </c>
      <c r="N44" s="59"/>
      <c r="O44" s="73">
        <f>+ROUND(M44*N44,2)</f>
        <v>0</v>
      </c>
    </row>
    <row r="45" spans="1:15" s="8" customFormat="1" x14ac:dyDescent="0.3">
      <c r="A45" s="52">
        <v>10069</v>
      </c>
      <c r="B45" s="53" t="s">
        <v>21</v>
      </c>
      <c r="C45" s="54" t="s">
        <v>772</v>
      </c>
      <c r="D45" s="68" t="s">
        <v>773</v>
      </c>
      <c r="E45" s="69"/>
      <c r="F45" s="85"/>
      <c r="G45" s="70"/>
      <c r="H45" s="70"/>
      <c r="I45" s="70"/>
      <c r="J45" s="70"/>
      <c r="K45" s="70"/>
      <c r="L45" s="70"/>
      <c r="M45" s="66"/>
      <c r="N45" s="67"/>
      <c r="O45" s="67"/>
    </row>
    <row r="46" spans="1:15" s="8" customFormat="1" x14ac:dyDescent="0.3">
      <c r="A46" s="52">
        <v>10131</v>
      </c>
      <c r="B46" s="53" t="s">
        <v>21</v>
      </c>
      <c r="C46" s="54" t="s">
        <v>817</v>
      </c>
      <c r="D46" s="55" t="s">
        <v>55</v>
      </c>
      <c r="E46" s="56"/>
      <c r="F46" s="57"/>
      <c r="G46" s="57"/>
      <c r="H46" s="57"/>
      <c r="I46" s="57"/>
      <c r="J46" s="57"/>
      <c r="K46" s="57"/>
      <c r="L46" s="57"/>
      <c r="M46" s="58"/>
      <c r="N46" s="59"/>
      <c r="O46" s="59"/>
    </row>
    <row r="47" spans="1:15" s="8" customFormat="1" x14ac:dyDescent="0.3">
      <c r="A47" s="52">
        <v>10287</v>
      </c>
      <c r="B47" s="53" t="s">
        <v>21</v>
      </c>
      <c r="C47" s="54" t="s">
        <v>877</v>
      </c>
      <c r="D47" s="55" t="s">
        <v>878</v>
      </c>
      <c r="E47" s="56"/>
      <c r="F47" s="57"/>
      <c r="G47" s="57"/>
      <c r="H47" s="57"/>
      <c r="I47" s="57"/>
      <c r="J47" s="57"/>
      <c r="K47" s="57"/>
      <c r="L47" s="57"/>
      <c r="M47" s="58"/>
      <c r="N47" s="59"/>
      <c r="O47" s="73"/>
    </row>
    <row r="48" spans="1:15" s="8" customFormat="1" ht="129.6" x14ac:dyDescent="0.3">
      <c r="A48" s="52">
        <v>10295</v>
      </c>
      <c r="B48" s="53"/>
      <c r="C48" s="54"/>
      <c r="D48" s="75" t="s">
        <v>519</v>
      </c>
      <c r="E48" s="56" t="s">
        <v>89</v>
      </c>
      <c r="F48" s="57"/>
      <c r="G48" s="57"/>
      <c r="H48" s="57"/>
      <c r="I48" s="57"/>
      <c r="J48" s="57"/>
      <c r="K48" s="57"/>
      <c r="L48" s="57">
        <f>SUM(K49:K51)</f>
        <v>2</v>
      </c>
      <c r="M48" s="58">
        <v>2</v>
      </c>
      <c r="N48" s="59"/>
      <c r="O48" s="73">
        <f>+ROUND(M48*N48,2)</f>
        <v>0</v>
      </c>
    </row>
    <row r="49" spans="1:16" s="8" customFormat="1" x14ac:dyDescent="0.3">
      <c r="A49" s="52">
        <v>10296</v>
      </c>
      <c r="B49" s="53"/>
      <c r="C49" s="54"/>
      <c r="D49" s="76" t="s">
        <v>884</v>
      </c>
      <c r="E49" s="56"/>
      <c r="F49" s="57"/>
      <c r="G49" s="57"/>
      <c r="H49" s="57"/>
      <c r="I49" s="57"/>
      <c r="J49" s="57"/>
      <c r="K49" s="57"/>
      <c r="L49" s="57"/>
      <c r="M49" s="58"/>
      <c r="N49" s="59"/>
      <c r="O49" s="73"/>
    </row>
    <row r="50" spans="1:16" s="8" customFormat="1" x14ac:dyDescent="0.3">
      <c r="A50" s="52">
        <v>10297</v>
      </c>
      <c r="B50" s="53"/>
      <c r="C50" s="54"/>
      <c r="D50" s="81" t="s">
        <v>885</v>
      </c>
      <c r="E50" s="56"/>
      <c r="F50" s="57">
        <v>1</v>
      </c>
      <c r="G50" s="57"/>
      <c r="H50" s="57"/>
      <c r="I50" s="57"/>
      <c r="J50" s="57"/>
      <c r="K50" s="57">
        <f>PRODUCT(F50:I50)</f>
        <v>1</v>
      </c>
      <c r="L50" s="57"/>
      <c r="M50" s="58"/>
      <c r="N50" s="59"/>
      <c r="O50" s="73"/>
    </row>
    <row r="51" spans="1:16" s="8" customFormat="1" x14ac:dyDescent="0.3">
      <c r="A51" s="52">
        <v>10298</v>
      </c>
      <c r="B51" s="53"/>
      <c r="C51" s="54"/>
      <c r="D51" s="81" t="s">
        <v>886</v>
      </c>
      <c r="E51" s="56"/>
      <c r="F51" s="57">
        <v>1</v>
      </c>
      <c r="G51" s="57"/>
      <c r="H51" s="57"/>
      <c r="I51" s="57"/>
      <c r="J51" s="57"/>
      <c r="K51" s="57">
        <f>PRODUCT(F51:I51)</f>
        <v>1</v>
      </c>
      <c r="L51" s="57"/>
      <c r="M51" s="58"/>
      <c r="N51" s="59"/>
      <c r="O51" s="73"/>
    </row>
    <row r="52" spans="1:16" s="8" customFormat="1" ht="259.2" collapsed="1" x14ac:dyDescent="0.3">
      <c r="A52" s="52">
        <v>10339</v>
      </c>
      <c r="B52" s="53" t="s">
        <v>21</v>
      </c>
      <c r="C52" s="72" t="s">
        <v>919</v>
      </c>
      <c r="D52" s="83" t="s">
        <v>920</v>
      </c>
      <c r="E52" s="56" t="s">
        <v>89</v>
      </c>
      <c r="F52" s="57"/>
      <c r="G52" s="57"/>
      <c r="H52" s="57"/>
      <c r="I52" s="57"/>
      <c r="J52" s="57"/>
      <c r="K52" s="57"/>
      <c r="L52" s="57">
        <f>SUM(J53:J53)</f>
        <v>1</v>
      </c>
      <c r="M52" s="58">
        <v>1</v>
      </c>
      <c r="N52" s="59"/>
      <c r="O52" s="73">
        <f>+ROUND(M52*N52,2)</f>
        <v>0</v>
      </c>
    </row>
    <row r="53" spans="1:16" s="8" customFormat="1" x14ac:dyDescent="0.3">
      <c r="A53" s="52">
        <v>10340</v>
      </c>
      <c r="B53" s="53"/>
      <c r="C53" s="72"/>
      <c r="D53" s="76" t="s">
        <v>780</v>
      </c>
      <c r="E53" s="56"/>
      <c r="F53" s="57">
        <v>1</v>
      </c>
      <c r="G53" s="57"/>
      <c r="H53" s="57"/>
      <c r="I53" s="57"/>
      <c r="J53" s="57">
        <f t="shared" ref="J53" si="11">PRODUCT(F53:I53)</f>
        <v>1</v>
      </c>
      <c r="K53" s="57"/>
      <c r="L53" s="57"/>
      <c r="M53" s="58"/>
      <c r="N53" s="59"/>
      <c r="O53" s="73"/>
    </row>
    <row r="54" spans="1:16" s="8" customFormat="1" x14ac:dyDescent="0.3">
      <c r="A54" s="52">
        <v>10506</v>
      </c>
      <c r="B54" s="53" t="s">
        <v>21</v>
      </c>
      <c r="C54" s="90" t="s">
        <v>1065</v>
      </c>
      <c r="D54" s="55" t="s">
        <v>1066</v>
      </c>
      <c r="E54" s="56"/>
      <c r="F54" s="64"/>
      <c r="G54" s="64"/>
      <c r="H54" s="64"/>
      <c r="I54" s="64"/>
      <c r="J54" s="64"/>
      <c r="K54" s="65">
        <f>SUM(O54:O181)</f>
        <v>0</v>
      </c>
      <c r="L54" s="64"/>
      <c r="M54" s="58"/>
      <c r="N54" s="59"/>
      <c r="O54" s="59"/>
    </row>
    <row r="55" spans="1:16" s="8" customFormat="1" x14ac:dyDescent="0.3">
      <c r="A55" s="52">
        <v>10507</v>
      </c>
      <c r="B55" s="53" t="s">
        <v>21</v>
      </c>
      <c r="C55" s="54" t="s">
        <v>1067</v>
      </c>
      <c r="D55" s="55" t="s">
        <v>1068</v>
      </c>
      <c r="E55" s="91"/>
      <c r="F55" s="92"/>
      <c r="G55" s="70"/>
      <c r="H55" s="70"/>
      <c r="I55" s="70"/>
      <c r="J55" s="70"/>
      <c r="K55" s="70"/>
      <c r="L55" s="70"/>
      <c r="M55" s="58"/>
      <c r="N55" s="59"/>
      <c r="O55" s="59"/>
    </row>
    <row r="56" spans="1:16" s="8" customFormat="1" x14ac:dyDescent="0.3">
      <c r="A56" s="52">
        <v>10536</v>
      </c>
      <c r="B56" s="53" t="s">
        <v>21</v>
      </c>
      <c r="C56" s="54" t="s">
        <v>1097</v>
      </c>
      <c r="D56" s="55" t="s">
        <v>974</v>
      </c>
      <c r="E56" s="96"/>
      <c r="F56" s="94"/>
      <c r="G56" s="95"/>
      <c r="H56" s="95"/>
      <c r="I56" s="95"/>
      <c r="J56" s="95"/>
      <c r="K56" s="95"/>
      <c r="L56" s="95"/>
      <c r="M56" s="58"/>
      <c r="N56" s="59"/>
      <c r="O56" s="59"/>
      <c r="P56" s="111"/>
    </row>
    <row r="57" spans="1:16" s="8" customFormat="1" x14ac:dyDescent="0.3">
      <c r="A57" s="52">
        <v>10561</v>
      </c>
      <c r="B57" s="53" t="s">
        <v>21</v>
      </c>
      <c r="C57" s="54" t="s">
        <v>1124</v>
      </c>
      <c r="D57" s="55" t="s">
        <v>55</v>
      </c>
      <c r="E57" s="63"/>
      <c r="F57" s="57"/>
      <c r="G57" s="57"/>
      <c r="H57" s="57"/>
      <c r="I57" s="57"/>
      <c r="J57" s="57"/>
      <c r="K57" s="57"/>
      <c r="L57" s="57"/>
      <c r="M57" s="66"/>
      <c r="N57" s="67"/>
      <c r="O57" s="67"/>
    </row>
    <row r="58" spans="1:16" s="8" customFormat="1" x14ac:dyDescent="0.3">
      <c r="A58" s="52">
        <v>10654</v>
      </c>
      <c r="B58" s="53" t="s">
        <v>21</v>
      </c>
      <c r="C58" s="54" t="s">
        <v>1178</v>
      </c>
      <c r="D58" s="55" t="s">
        <v>878</v>
      </c>
      <c r="E58" s="56"/>
      <c r="F58" s="57"/>
      <c r="G58" s="57"/>
      <c r="H58" s="57"/>
      <c r="I58" s="57"/>
      <c r="J58" s="57"/>
      <c r="K58" s="57"/>
      <c r="L58" s="57"/>
      <c r="M58" s="58"/>
      <c r="N58" s="59"/>
      <c r="O58" s="73"/>
    </row>
    <row r="59" spans="1:16" s="8" customFormat="1" x14ac:dyDescent="0.3">
      <c r="A59" s="52">
        <v>10658</v>
      </c>
      <c r="B59" s="53"/>
      <c r="C59" s="54"/>
      <c r="D59" s="76" t="s">
        <v>1182</v>
      </c>
      <c r="E59" s="56"/>
      <c r="F59" s="57">
        <v>1</v>
      </c>
      <c r="G59" s="57">
        <v>1</v>
      </c>
      <c r="H59" s="57"/>
      <c r="I59" s="57"/>
      <c r="J59" s="57"/>
      <c r="K59" s="57">
        <f>PRODUCT(F59:I59)</f>
        <v>1</v>
      </c>
      <c r="L59" s="57"/>
      <c r="M59" s="58"/>
      <c r="N59" s="59"/>
      <c r="O59" s="73"/>
    </row>
    <row r="60" spans="1:16" s="8" customFormat="1" ht="158.4" x14ac:dyDescent="0.3">
      <c r="A60" s="52">
        <v>10659</v>
      </c>
      <c r="B60" s="53"/>
      <c r="C60" s="54"/>
      <c r="D60" s="75" t="s">
        <v>1183</v>
      </c>
      <c r="E60" s="56" t="s">
        <v>89</v>
      </c>
      <c r="F60" s="57"/>
      <c r="G60" s="57"/>
      <c r="H60" s="57"/>
      <c r="I60" s="57"/>
      <c r="J60" s="57"/>
      <c r="K60" s="57"/>
      <c r="L60" s="57">
        <f>K61</f>
        <v>1</v>
      </c>
      <c r="M60" s="58">
        <v>1</v>
      </c>
      <c r="N60" s="59"/>
      <c r="O60" s="73">
        <f>+ROUND(M60*N60,2)</f>
        <v>0</v>
      </c>
    </row>
    <row r="61" spans="1:16" s="8" customFormat="1" x14ac:dyDescent="0.3">
      <c r="A61" s="52">
        <v>10660</v>
      </c>
      <c r="B61" s="53"/>
      <c r="C61" s="54"/>
      <c r="D61" s="76" t="s">
        <v>1128</v>
      </c>
      <c r="E61" s="56"/>
      <c r="F61" s="57">
        <v>1</v>
      </c>
      <c r="G61" s="57">
        <v>1</v>
      </c>
      <c r="H61" s="57"/>
      <c r="I61" s="57"/>
      <c r="J61" s="57"/>
      <c r="K61" s="57">
        <f>PRODUCT(F61:I61)</f>
        <v>1</v>
      </c>
      <c r="L61" s="57"/>
      <c r="M61" s="58"/>
      <c r="N61" s="59"/>
      <c r="O61" s="73"/>
    </row>
    <row r="62" spans="1:16" s="8" customFormat="1" ht="158.4" x14ac:dyDescent="0.3">
      <c r="A62" s="52">
        <v>10661</v>
      </c>
      <c r="B62" s="53"/>
      <c r="C62" s="54"/>
      <c r="D62" s="75" t="s">
        <v>1184</v>
      </c>
      <c r="E62" s="56" t="s">
        <v>89</v>
      </c>
      <c r="F62" s="57"/>
      <c r="G62" s="57"/>
      <c r="H62" s="57"/>
      <c r="I62" s="57"/>
      <c r="J62" s="57"/>
      <c r="K62" s="57"/>
      <c r="L62" s="57">
        <f>K63</f>
        <v>1</v>
      </c>
      <c r="M62" s="58">
        <v>1</v>
      </c>
      <c r="N62" s="59"/>
      <c r="O62" s="73">
        <f>+ROUND(M62*N62,2)</f>
        <v>0</v>
      </c>
    </row>
    <row r="63" spans="1:16" s="8" customFormat="1" x14ac:dyDescent="0.3">
      <c r="A63" s="52">
        <v>10662</v>
      </c>
      <c r="B63" s="53"/>
      <c r="C63" s="54"/>
      <c r="D63" s="76" t="s">
        <v>1160</v>
      </c>
      <c r="E63" s="56"/>
      <c r="F63" s="57">
        <v>1</v>
      </c>
      <c r="G63" s="57">
        <v>1</v>
      </c>
      <c r="H63" s="57"/>
      <c r="I63" s="57"/>
      <c r="J63" s="57"/>
      <c r="K63" s="57">
        <f>PRODUCT(F63:I63)</f>
        <v>1</v>
      </c>
      <c r="L63" s="57"/>
      <c r="M63" s="58"/>
      <c r="N63" s="59"/>
      <c r="O63" s="73"/>
    </row>
    <row r="64" spans="1:16" s="8" customFormat="1" ht="158.4" x14ac:dyDescent="0.3">
      <c r="A64" s="52">
        <v>10663</v>
      </c>
      <c r="B64" s="53"/>
      <c r="C64" s="54"/>
      <c r="D64" s="75" t="s">
        <v>1185</v>
      </c>
      <c r="E64" s="56" t="s">
        <v>89</v>
      </c>
      <c r="F64" s="57"/>
      <c r="G64" s="57"/>
      <c r="H64" s="57"/>
      <c r="I64" s="57"/>
      <c r="J64" s="57"/>
      <c r="K64" s="57"/>
      <c r="L64" s="57">
        <f>K65</f>
        <v>4</v>
      </c>
      <c r="M64" s="58">
        <v>4</v>
      </c>
      <c r="N64" s="59"/>
      <c r="O64" s="73">
        <f>+ROUND(M64*N64,2)</f>
        <v>0</v>
      </c>
    </row>
    <row r="65" spans="1:16" s="8" customFormat="1" x14ac:dyDescent="0.3">
      <c r="A65" s="52">
        <v>10664</v>
      </c>
      <c r="B65" s="53"/>
      <c r="C65" s="54"/>
      <c r="D65" s="76" t="s">
        <v>1186</v>
      </c>
      <c r="E65" s="56"/>
      <c r="F65" s="57">
        <v>4</v>
      </c>
      <c r="G65" s="57">
        <v>1</v>
      </c>
      <c r="H65" s="57"/>
      <c r="I65" s="57"/>
      <c r="J65" s="57"/>
      <c r="K65" s="57">
        <f>PRODUCT(F65:I65)</f>
        <v>4</v>
      </c>
      <c r="L65" s="57"/>
      <c r="M65" s="58"/>
      <c r="N65" s="59"/>
      <c r="O65" s="73"/>
    </row>
    <row r="66" spans="1:16" s="8" customFormat="1" x14ac:dyDescent="0.3">
      <c r="A66" s="52">
        <v>10695</v>
      </c>
      <c r="B66" s="53" t="s">
        <v>21</v>
      </c>
      <c r="C66" s="54" t="s">
        <v>1217</v>
      </c>
      <c r="D66" s="55" t="s">
        <v>1218</v>
      </c>
      <c r="E66" s="56"/>
      <c r="F66" s="70"/>
      <c r="G66" s="70"/>
      <c r="H66" s="70"/>
      <c r="I66" s="70"/>
      <c r="J66" s="70"/>
      <c r="K66" s="70"/>
      <c r="L66" s="70"/>
      <c r="M66" s="58"/>
      <c r="N66" s="59"/>
      <c r="O66" s="59"/>
    </row>
    <row r="67" spans="1:16" s="8" customFormat="1" x14ac:dyDescent="0.3">
      <c r="A67" s="52">
        <v>10704</v>
      </c>
      <c r="B67" s="53" t="s">
        <v>21</v>
      </c>
      <c r="C67" s="54" t="s">
        <v>1229</v>
      </c>
      <c r="D67" s="97" t="s">
        <v>55</v>
      </c>
      <c r="E67" s="93"/>
      <c r="F67" s="94"/>
      <c r="G67" s="95"/>
      <c r="H67" s="95"/>
      <c r="I67" s="95"/>
      <c r="J67" s="95"/>
      <c r="K67" s="95"/>
      <c r="L67" s="95"/>
      <c r="M67" s="58"/>
      <c r="N67" s="59"/>
      <c r="O67" s="59"/>
    </row>
    <row r="68" spans="1:16" s="8" customFormat="1" x14ac:dyDescent="0.3">
      <c r="A68" s="52">
        <v>10728</v>
      </c>
      <c r="B68" s="53"/>
      <c r="C68" s="72"/>
      <c r="D68" s="55" t="s">
        <v>878</v>
      </c>
      <c r="E68" s="56"/>
      <c r="F68" s="57"/>
      <c r="G68" s="57"/>
      <c r="H68" s="57"/>
      <c r="I68" s="57"/>
      <c r="J68" s="57"/>
      <c r="K68" s="57"/>
      <c r="L68" s="57"/>
      <c r="M68" s="58"/>
      <c r="N68" s="59"/>
      <c r="O68" s="73"/>
    </row>
    <row r="69" spans="1:16" s="8" customFormat="1" ht="158.4" x14ac:dyDescent="0.3">
      <c r="A69" s="52">
        <v>10732</v>
      </c>
      <c r="B69" s="53"/>
      <c r="C69" s="72"/>
      <c r="D69" s="75" t="s">
        <v>1256</v>
      </c>
      <c r="E69" s="56" t="s">
        <v>89</v>
      </c>
      <c r="F69" s="57"/>
      <c r="G69" s="57"/>
      <c r="H69" s="57"/>
      <c r="I69" s="57"/>
      <c r="J69" s="57"/>
      <c r="K69" s="57"/>
      <c r="L69" s="57">
        <f>K70+K71</f>
        <v>2</v>
      </c>
      <c r="M69" s="58">
        <v>2</v>
      </c>
      <c r="N69" s="59"/>
      <c r="O69" s="73">
        <f>+ROUND(M69*N69,2)</f>
        <v>0</v>
      </c>
    </row>
    <row r="70" spans="1:16" s="8" customFormat="1" x14ac:dyDescent="0.3">
      <c r="A70" s="52">
        <v>10733</v>
      </c>
      <c r="B70" s="53"/>
      <c r="C70" s="72"/>
      <c r="D70" s="76" t="s">
        <v>1257</v>
      </c>
      <c r="E70" s="56"/>
      <c r="F70" s="57">
        <v>1</v>
      </c>
      <c r="G70" s="57">
        <v>1</v>
      </c>
      <c r="H70" s="57"/>
      <c r="I70" s="57"/>
      <c r="J70" s="57"/>
      <c r="K70" s="57">
        <f>PRODUCT(F70:I70)</f>
        <v>1</v>
      </c>
      <c r="L70" s="57"/>
      <c r="M70" s="58"/>
      <c r="N70" s="59"/>
      <c r="O70" s="73"/>
    </row>
    <row r="71" spans="1:16" s="8" customFormat="1" x14ac:dyDescent="0.3">
      <c r="A71" s="52">
        <v>10734</v>
      </c>
      <c r="B71" s="53"/>
      <c r="C71" s="72"/>
      <c r="D71" s="76" t="s">
        <v>1258</v>
      </c>
      <c r="E71" s="56"/>
      <c r="F71" s="57">
        <v>1</v>
      </c>
      <c r="G71" s="57">
        <v>1</v>
      </c>
      <c r="H71" s="57"/>
      <c r="I71" s="57"/>
      <c r="J71" s="57"/>
      <c r="K71" s="57">
        <f>PRODUCT(F71:I71)</f>
        <v>1</v>
      </c>
      <c r="L71" s="57"/>
      <c r="M71" s="58"/>
      <c r="N71" s="59"/>
      <c r="O71" s="73"/>
    </row>
    <row r="72" spans="1:16" s="8" customFormat="1" ht="158.4" x14ac:dyDescent="0.3">
      <c r="A72" s="52">
        <v>10735</v>
      </c>
      <c r="B72" s="53"/>
      <c r="C72" s="72"/>
      <c r="D72" s="75" t="s">
        <v>1259</v>
      </c>
      <c r="E72" s="56" t="s">
        <v>89</v>
      </c>
      <c r="F72" s="57"/>
      <c r="G72" s="57"/>
      <c r="H72" s="57"/>
      <c r="I72" s="57"/>
      <c r="J72" s="57"/>
      <c r="K72" s="57"/>
      <c r="L72" s="57">
        <f>K73</f>
        <v>1</v>
      </c>
      <c r="M72" s="58">
        <v>1</v>
      </c>
      <c r="N72" s="59"/>
      <c r="O72" s="73">
        <f>+ROUND(M72*N72,2)</f>
        <v>0</v>
      </c>
    </row>
    <row r="73" spans="1:16" s="8" customFormat="1" x14ac:dyDescent="0.3">
      <c r="A73" s="52">
        <v>10736</v>
      </c>
      <c r="B73" s="53"/>
      <c r="C73" s="72"/>
      <c r="D73" s="76" t="s">
        <v>1260</v>
      </c>
      <c r="E73" s="56"/>
      <c r="F73" s="57">
        <v>1</v>
      </c>
      <c r="G73" s="57">
        <v>1</v>
      </c>
      <c r="H73" s="57"/>
      <c r="I73" s="57"/>
      <c r="J73" s="57"/>
      <c r="K73" s="57">
        <f>PRODUCT(F73:I73)</f>
        <v>1</v>
      </c>
      <c r="L73" s="57"/>
      <c r="M73" s="58"/>
      <c r="N73" s="59"/>
      <c r="O73" s="73"/>
    </row>
    <row r="74" spans="1:16" s="8" customFormat="1" x14ac:dyDescent="0.3">
      <c r="A74" s="52">
        <v>10803</v>
      </c>
      <c r="B74" s="53" t="s">
        <v>21</v>
      </c>
      <c r="C74" s="61" t="s">
        <v>1334</v>
      </c>
      <c r="D74" s="62" t="s">
        <v>1335</v>
      </c>
      <c r="E74" s="63"/>
      <c r="F74" s="86"/>
      <c r="G74" s="64"/>
      <c r="H74" s="64"/>
      <c r="I74" s="64"/>
      <c r="J74" s="64"/>
      <c r="K74" s="65">
        <f>SUM(O74:O224)</f>
        <v>0</v>
      </c>
      <c r="L74" s="64"/>
      <c r="M74" s="66"/>
      <c r="N74" s="67"/>
      <c r="O74" s="67"/>
      <c r="P74" s="112"/>
    </row>
    <row r="75" spans="1:16" s="8" customFormat="1" x14ac:dyDescent="0.3">
      <c r="A75" s="52">
        <v>10804</v>
      </c>
      <c r="B75" s="53" t="s">
        <v>21</v>
      </c>
      <c r="C75" s="54" t="s">
        <v>1336</v>
      </c>
      <c r="D75" s="55" t="s">
        <v>1337</v>
      </c>
      <c r="E75" s="96"/>
      <c r="F75" s="98"/>
      <c r="G75" s="57"/>
      <c r="H75" s="57"/>
      <c r="I75" s="57"/>
      <c r="J75" s="57"/>
      <c r="K75" s="57"/>
      <c r="L75" s="57"/>
      <c r="M75" s="58"/>
      <c r="N75" s="59"/>
      <c r="O75" s="59"/>
    </row>
    <row r="76" spans="1:16" s="8" customFormat="1" x14ac:dyDescent="0.3">
      <c r="A76" s="52">
        <v>10833</v>
      </c>
      <c r="B76" s="53"/>
      <c r="C76" s="54" t="s">
        <v>1347</v>
      </c>
      <c r="D76" s="55" t="s">
        <v>974</v>
      </c>
      <c r="E76" s="63"/>
      <c r="F76" s="57"/>
      <c r="G76" s="57"/>
      <c r="H76" s="57"/>
      <c r="I76" s="57"/>
      <c r="J76" s="57"/>
      <c r="K76" s="57"/>
      <c r="L76" s="57"/>
      <c r="M76" s="58"/>
      <c r="N76" s="59"/>
      <c r="O76" s="73"/>
    </row>
    <row r="77" spans="1:16" s="8" customFormat="1" x14ac:dyDescent="0.3">
      <c r="A77" s="52">
        <v>10858</v>
      </c>
      <c r="B77" s="53"/>
      <c r="C77" s="54" t="s">
        <v>1355</v>
      </c>
      <c r="D77" s="55" t="s">
        <v>55</v>
      </c>
      <c r="E77" s="63"/>
      <c r="F77" s="57"/>
      <c r="G77" s="57"/>
      <c r="H77" s="57"/>
      <c r="I77" s="57"/>
      <c r="J77" s="57"/>
      <c r="K77" s="57"/>
      <c r="L77" s="57"/>
      <c r="M77" s="58"/>
      <c r="N77" s="59"/>
      <c r="O77" s="73"/>
    </row>
    <row r="78" spans="1:16" s="8" customFormat="1" x14ac:dyDescent="0.3">
      <c r="A78" s="52">
        <v>10951</v>
      </c>
      <c r="B78" s="53"/>
      <c r="C78" s="72"/>
      <c r="D78" s="55" t="s">
        <v>878</v>
      </c>
      <c r="E78" s="56"/>
      <c r="F78" s="57"/>
      <c r="G78" s="57"/>
      <c r="H78" s="57"/>
      <c r="I78" s="57"/>
      <c r="J78" s="57"/>
      <c r="K78" s="57"/>
      <c r="L78" s="57"/>
      <c r="M78" s="58"/>
      <c r="N78" s="59"/>
      <c r="O78" s="73"/>
    </row>
    <row r="79" spans="1:16" s="8" customFormat="1" ht="158.4" x14ac:dyDescent="0.3">
      <c r="A79" s="52">
        <v>10957</v>
      </c>
      <c r="B79" s="53" t="s">
        <v>21</v>
      </c>
      <c r="C79" s="72" t="s">
        <v>1381</v>
      </c>
      <c r="D79" s="75" t="s">
        <v>1382</v>
      </c>
      <c r="E79" s="56" t="s">
        <v>89</v>
      </c>
      <c r="F79" s="57"/>
      <c r="G79" s="57"/>
      <c r="H79" s="57"/>
      <c r="I79" s="57"/>
      <c r="J79" s="57"/>
      <c r="K79" s="57"/>
      <c r="L79" s="57">
        <f>K80</f>
        <v>1</v>
      </c>
      <c r="M79" s="58">
        <v>1</v>
      </c>
      <c r="N79" s="59"/>
      <c r="O79" s="73">
        <f>+ROUND(M79*N79,2)</f>
        <v>0</v>
      </c>
    </row>
    <row r="80" spans="1:16" s="8" customFormat="1" x14ac:dyDescent="0.3">
      <c r="A80" s="52">
        <v>10958</v>
      </c>
      <c r="B80" s="53" t="s">
        <v>21</v>
      </c>
      <c r="C80" s="72" t="s">
        <v>1383</v>
      </c>
      <c r="D80" s="76" t="s">
        <v>1357</v>
      </c>
      <c r="E80" s="56"/>
      <c r="F80" s="57">
        <v>1</v>
      </c>
      <c r="G80" s="57">
        <v>1</v>
      </c>
      <c r="H80" s="57"/>
      <c r="I80" s="57"/>
      <c r="J80" s="57"/>
      <c r="K80" s="57">
        <f>PRODUCT(F80:I80)</f>
        <v>1</v>
      </c>
      <c r="L80" s="57"/>
      <c r="M80" s="58"/>
      <c r="N80" s="59"/>
      <c r="O80" s="73"/>
    </row>
    <row r="81" spans="1:15" s="8" customFormat="1" ht="158.4" collapsed="1" x14ac:dyDescent="0.3">
      <c r="A81" s="52">
        <v>10959</v>
      </c>
      <c r="B81" s="53" t="s">
        <v>21</v>
      </c>
      <c r="C81" s="72" t="s">
        <v>1384</v>
      </c>
      <c r="D81" s="75" t="s">
        <v>1385</v>
      </c>
      <c r="E81" s="56" t="s">
        <v>89</v>
      </c>
      <c r="F81" s="57"/>
      <c r="G81" s="57"/>
      <c r="H81" s="57"/>
      <c r="I81" s="57"/>
      <c r="J81" s="57"/>
      <c r="K81" s="57"/>
      <c r="L81" s="57">
        <f>K82</f>
        <v>1</v>
      </c>
      <c r="M81" s="58">
        <v>1</v>
      </c>
      <c r="N81" s="59"/>
      <c r="O81" s="73">
        <f>+ROUND(M81*N81,2)</f>
        <v>0</v>
      </c>
    </row>
    <row r="82" spans="1:15" s="8" customFormat="1" x14ac:dyDescent="0.3">
      <c r="A82" s="52">
        <v>10960</v>
      </c>
      <c r="B82" s="53"/>
      <c r="C82" s="72"/>
      <c r="D82" s="76" t="s">
        <v>1372</v>
      </c>
      <c r="E82" s="56"/>
      <c r="F82" s="57">
        <v>1</v>
      </c>
      <c r="G82" s="57">
        <v>1</v>
      </c>
      <c r="H82" s="57"/>
      <c r="I82" s="57"/>
      <c r="J82" s="57"/>
      <c r="K82" s="57">
        <f>PRODUCT(F82:I82)</f>
        <v>1</v>
      </c>
      <c r="L82" s="57"/>
      <c r="M82" s="58"/>
      <c r="N82" s="59"/>
      <c r="O82" s="73"/>
    </row>
    <row r="83" spans="1:15" s="8" customFormat="1" ht="158.4" x14ac:dyDescent="0.3">
      <c r="A83" s="52">
        <v>10961</v>
      </c>
      <c r="B83" s="53"/>
      <c r="C83" s="72"/>
      <c r="D83" s="75" t="s">
        <v>1386</v>
      </c>
      <c r="E83" s="56" t="s">
        <v>89</v>
      </c>
      <c r="F83" s="57"/>
      <c r="G83" s="57"/>
      <c r="H83" s="57"/>
      <c r="I83" s="57"/>
      <c r="J83" s="57"/>
      <c r="K83" s="57"/>
      <c r="L83" s="57">
        <f>K84</f>
        <v>4</v>
      </c>
      <c r="M83" s="58">
        <v>4</v>
      </c>
      <c r="N83" s="59"/>
      <c r="O83" s="73">
        <f>+ROUND(M83*N83,2)</f>
        <v>0</v>
      </c>
    </row>
    <row r="84" spans="1:15" s="8" customFormat="1" x14ac:dyDescent="0.3">
      <c r="A84" s="52">
        <v>10962</v>
      </c>
      <c r="B84" s="53"/>
      <c r="C84" s="72"/>
      <c r="D84" s="76" t="s">
        <v>1387</v>
      </c>
      <c r="E84" s="56"/>
      <c r="F84" s="57">
        <v>4</v>
      </c>
      <c r="G84" s="57">
        <v>1</v>
      </c>
      <c r="H84" s="57"/>
      <c r="I84" s="57"/>
      <c r="J84" s="57"/>
      <c r="K84" s="57">
        <f>PRODUCT(F84:I84)</f>
        <v>4</v>
      </c>
      <c r="L84" s="57"/>
      <c r="M84" s="58"/>
      <c r="N84" s="59"/>
      <c r="O84" s="73"/>
    </row>
    <row r="85" spans="1:15" s="8" customFormat="1" x14ac:dyDescent="0.3">
      <c r="A85" s="52">
        <v>10993</v>
      </c>
      <c r="B85" s="53" t="s">
        <v>21</v>
      </c>
      <c r="C85" s="54" t="s">
        <v>1435</v>
      </c>
      <c r="D85" s="99" t="s">
        <v>1436</v>
      </c>
      <c r="E85" s="56"/>
      <c r="F85" s="57"/>
      <c r="G85" s="57"/>
      <c r="H85" s="57"/>
      <c r="I85" s="57"/>
      <c r="J85" s="57"/>
      <c r="K85" s="57"/>
      <c r="L85" s="57"/>
      <c r="M85" s="58"/>
      <c r="N85" s="59"/>
      <c r="O85" s="59"/>
    </row>
    <row r="86" spans="1:15" s="8" customFormat="1" x14ac:dyDescent="0.3">
      <c r="A86" s="52">
        <v>11001</v>
      </c>
      <c r="B86" s="53"/>
      <c r="C86" s="54"/>
      <c r="D86" s="97" t="s">
        <v>55</v>
      </c>
      <c r="E86" s="93"/>
      <c r="F86" s="94"/>
      <c r="G86" s="95"/>
      <c r="H86" s="95"/>
      <c r="I86" s="95"/>
      <c r="J86" s="95"/>
      <c r="K86" s="95"/>
      <c r="L86" s="95"/>
      <c r="M86" s="58"/>
      <c r="N86" s="59"/>
      <c r="O86" s="59"/>
    </row>
    <row r="87" spans="1:15" s="8" customFormat="1" x14ac:dyDescent="0.3">
      <c r="A87" s="52">
        <v>11025</v>
      </c>
      <c r="B87" s="53"/>
      <c r="C87" s="54"/>
      <c r="D87" s="55" t="s">
        <v>878</v>
      </c>
      <c r="E87" s="56"/>
      <c r="F87" s="57"/>
      <c r="G87" s="57"/>
      <c r="H87" s="57"/>
      <c r="I87" s="57"/>
      <c r="J87" s="57"/>
      <c r="K87" s="57"/>
      <c r="L87" s="57"/>
      <c r="M87" s="58"/>
      <c r="N87" s="59"/>
      <c r="O87" s="73"/>
    </row>
    <row r="88" spans="1:15" s="8" customFormat="1" ht="158.4" x14ac:dyDescent="0.3">
      <c r="A88" s="52">
        <v>11029</v>
      </c>
      <c r="B88" s="53"/>
      <c r="C88" s="54"/>
      <c r="D88" s="75" t="s">
        <v>1256</v>
      </c>
      <c r="E88" s="56" t="s">
        <v>89</v>
      </c>
      <c r="F88" s="57"/>
      <c r="G88" s="57"/>
      <c r="H88" s="57"/>
      <c r="I88" s="57"/>
      <c r="J88" s="57"/>
      <c r="K88" s="57"/>
      <c r="L88" s="57">
        <f>K89+K90</f>
        <v>2</v>
      </c>
      <c r="M88" s="58">
        <v>2</v>
      </c>
      <c r="N88" s="59"/>
      <c r="O88" s="73">
        <f>+ROUND(M88*N88,2)</f>
        <v>0</v>
      </c>
    </row>
    <row r="89" spans="1:15" s="8" customFormat="1" x14ac:dyDescent="0.3">
      <c r="A89" s="52">
        <v>11030</v>
      </c>
      <c r="B89" s="53"/>
      <c r="C89" s="54"/>
      <c r="D89" s="76" t="s">
        <v>1440</v>
      </c>
      <c r="E89" s="56"/>
      <c r="F89" s="57">
        <v>1</v>
      </c>
      <c r="G89" s="57">
        <v>1</v>
      </c>
      <c r="H89" s="57"/>
      <c r="I89" s="57"/>
      <c r="J89" s="57"/>
      <c r="K89" s="57">
        <f>PRODUCT(F89:I89)</f>
        <v>1</v>
      </c>
      <c r="L89" s="57"/>
      <c r="M89" s="58"/>
      <c r="N89" s="59"/>
      <c r="O89" s="73"/>
    </row>
    <row r="90" spans="1:15" s="8" customFormat="1" x14ac:dyDescent="0.3">
      <c r="A90" s="52">
        <v>11031</v>
      </c>
      <c r="B90" s="53"/>
      <c r="C90" s="54"/>
      <c r="D90" s="76" t="s">
        <v>1441</v>
      </c>
      <c r="E90" s="56"/>
      <c r="F90" s="57">
        <v>1</v>
      </c>
      <c r="G90" s="57">
        <v>1</v>
      </c>
      <c r="H90" s="57"/>
      <c r="I90" s="57"/>
      <c r="J90" s="57"/>
      <c r="K90" s="57">
        <f>PRODUCT(F90:I90)</f>
        <v>1</v>
      </c>
      <c r="L90" s="57"/>
      <c r="M90" s="58"/>
      <c r="N90" s="59"/>
      <c r="O90" s="73"/>
    </row>
    <row r="91" spans="1:15" s="8" customFormat="1" ht="158.4" x14ac:dyDescent="0.3">
      <c r="A91" s="52">
        <v>11032</v>
      </c>
      <c r="B91" s="53"/>
      <c r="C91" s="54"/>
      <c r="D91" s="75" t="s">
        <v>1259</v>
      </c>
      <c r="E91" s="56" t="s">
        <v>89</v>
      </c>
      <c r="F91" s="57"/>
      <c r="G91" s="57"/>
      <c r="H91" s="57"/>
      <c r="I91" s="57"/>
      <c r="J91" s="57"/>
      <c r="K91" s="57"/>
      <c r="L91" s="57">
        <f>K92</f>
        <v>1</v>
      </c>
      <c r="M91" s="58">
        <v>1</v>
      </c>
      <c r="N91" s="59"/>
      <c r="O91" s="73">
        <f>+ROUND(M91*N91,2)</f>
        <v>0</v>
      </c>
    </row>
    <row r="92" spans="1:15" s="8" customFormat="1" x14ac:dyDescent="0.3">
      <c r="A92" s="52">
        <v>11033</v>
      </c>
      <c r="B92" s="53"/>
      <c r="C92" s="54"/>
      <c r="D92" s="76" t="s">
        <v>1442</v>
      </c>
      <c r="E92" s="56"/>
      <c r="F92" s="57">
        <v>1</v>
      </c>
      <c r="G92" s="57">
        <v>1</v>
      </c>
      <c r="H92" s="57"/>
      <c r="I92" s="57"/>
      <c r="J92" s="57"/>
      <c r="K92" s="57">
        <f>PRODUCT(F92:I92)</f>
        <v>1</v>
      </c>
      <c r="L92" s="57"/>
      <c r="M92" s="58"/>
      <c r="N92" s="59"/>
      <c r="O92" s="73"/>
    </row>
    <row r="93" spans="1:15" s="8" customFormat="1" x14ac:dyDescent="0.3">
      <c r="A93" s="52">
        <v>11048</v>
      </c>
      <c r="B93" s="53" t="s">
        <v>21</v>
      </c>
      <c r="C93" s="61" t="s">
        <v>1449</v>
      </c>
      <c r="D93" s="62" t="s">
        <v>1450</v>
      </c>
      <c r="E93" s="63"/>
      <c r="F93" s="86"/>
      <c r="G93" s="64"/>
      <c r="H93" s="64"/>
      <c r="I93" s="64"/>
      <c r="J93" s="64"/>
      <c r="K93" s="65">
        <f>SUM(O93:O263)</f>
        <v>0</v>
      </c>
      <c r="L93" s="64"/>
      <c r="M93" s="66"/>
      <c r="N93" s="67"/>
      <c r="O93" s="67"/>
    </row>
    <row r="94" spans="1:15" s="8" customFormat="1" x14ac:dyDescent="0.3">
      <c r="A94" s="52">
        <v>11049</v>
      </c>
      <c r="B94" s="53" t="s">
        <v>21</v>
      </c>
      <c r="C94" s="54" t="s">
        <v>1451</v>
      </c>
      <c r="D94" s="55" t="s">
        <v>1452</v>
      </c>
      <c r="E94" s="96"/>
      <c r="F94" s="98"/>
      <c r="G94" s="57"/>
      <c r="H94" s="57"/>
      <c r="I94" s="57"/>
      <c r="J94" s="57"/>
      <c r="K94" s="57"/>
      <c r="L94" s="57"/>
      <c r="M94" s="58"/>
      <c r="N94" s="59"/>
      <c r="O94" s="59"/>
    </row>
    <row r="95" spans="1:15" s="8" customFormat="1" x14ac:dyDescent="0.3">
      <c r="A95" s="52">
        <v>11078</v>
      </c>
      <c r="B95" s="53"/>
      <c r="C95" s="54" t="s">
        <v>1459</v>
      </c>
      <c r="D95" s="55" t="s">
        <v>974</v>
      </c>
      <c r="E95" s="63"/>
      <c r="F95" s="57"/>
      <c r="G95" s="57"/>
      <c r="H95" s="57"/>
      <c r="I95" s="57"/>
      <c r="J95" s="57"/>
      <c r="K95" s="57"/>
      <c r="L95" s="57"/>
      <c r="M95" s="66"/>
      <c r="N95" s="67"/>
      <c r="O95" s="67"/>
    </row>
    <row r="96" spans="1:15" s="8" customFormat="1" x14ac:dyDescent="0.3">
      <c r="A96" s="52">
        <v>11103</v>
      </c>
      <c r="B96" s="53"/>
      <c r="C96" s="54" t="s">
        <v>1467</v>
      </c>
      <c r="D96" s="55" t="s">
        <v>55</v>
      </c>
      <c r="E96" s="63"/>
      <c r="F96" s="57"/>
      <c r="G96" s="57"/>
      <c r="H96" s="57"/>
      <c r="I96" s="57"/>
      <c r="J96" s="57"/>
      <c r="K96" s="57"/>
      <c r="L96" s="57"/>
      <c r="M96" s="66"/>
      <c r="N96" s="67"/>
      <c r="O96" s="67"/>
    </row>
    <row r="97" spans="1:17" s="8" customFormat="1" x14ac:dyDescent="0.3">
      <c r="A97" s="52">
        <v>11196</v>
      </c>
      <c r="B97" s="53"/>
      <c r="C97" s="72"/>
      <c r="D97" s="55" t="s">
        <v>878</v>
      </c>
      <c r="E97" s="56"/>
      <c r="F97" s="57"/>
      <c r="G97" s="57"/>
      <c r="H97" s="57"/>
      <c r="I97" s="57"/>
      <c r="J97" s="57"/>
      <c r="K97" s="57"/>
      <c r="L97" s="57"/>
      <c r="M97" s="58"/>
      <c r="N97" s="59"/>
      <c r="O97" s="73"/>
    </row>
    <row r="98" spans="1:17" s="8" customFormat="1" ht="158.4" x14ac:dyDescent="0.3">
      <c r="A98" s="52">
        <v>11202</v>
      </c>
      <c r="B98" s="53"/>
      <c r="C98" s="72"/>
      <c r="D98" s="75" t="s">
        <v>1491</v>
      </c>
      <c r="E98" s="56" t="s">
        <v>89</v>
      </c>
      <c r="F98" s="57"/>
      <c r="G98" s="57"/>
      <c r="H98" s="57"/>
      <c r="I98" s="57"/>
      <c r="J98" s="57"/>
      <c r="K98" s="57"/>
      <c r="L98" s="57">
        <f>K99</f>
        <v>1</v>
      </c>
      <c r="M98" s="58">
        <v>1</v>
      </c>
      <c r="N98" s="59"/>
      <c r="O98" s="73">
        <f>+ROUND(M98*N98,2)</f>
        <v>0</v>
      </c>
    </row>
    <row r="99" spans="1:17" s="8" customFormat="1" x14ac:dyDescent="0.3">
      <c r="A99" s="52">
        <v>11203</v>
      </c>
      <c r="B99" s="53"/>
      <c r="C99" s="72"/>
      <c r="D99" s="76" t="s">
        <v>1469</v>
      </c>
      <c r="E99" s="56"/>
      <c r="F99" s="57">
        <v>1</v>
      </c>
      <c r="G99" s="57">
        <v>1</v>
      </c>
      <c r="H99" s="57"/>
      <c r="I99" s="57"/>
      <c r="J99" s="57"/>
      <c r="K99" s="57">
        <f>PRODUCT(F99:I99)</f>
        <v>1</v>
      </c>
      <c r="L99" s="57"/>
      <c r="M99" s="58"/>
      <c r="N99" s="59"/>
      <c r="O99" s="73"/>
    </row>
    <row r="100" spans="1:17" s="8" customFormat="1" ht="158.4" x14ac:dyDescent="0.3">
      <c r="A100" s="52">
        <v>11204</v>
      </c>
      <c r="B100" s="53"/>
      <c r="C100" s="72"/>
      <c r="D100" s="75" t="s">
        <v>1492</v>
      </c>
      <c r="E100" s="56" t="s">
        <v>89</v>
      </c>
      <c r="F100" s="57"/>
      <c r="G100" s="57"/>
      <c r="H100" s="57"/>
      <c r="I100" s="57"/>
      <c r="J100" s="57"/>
      <c r="K100" s="57"/>
      <c r="L100" s="57">
        <f>K101</f>
        <v>1</v>
      </c>
      <c r="M100" s="58">
        <v>1</v>
      </c>
      <c r="N100" s="59"/>
      <c r="O100" s="73">
        <f>+ROUND(M100*N100,2)</f>
        <v>0</v>
      </c>
    </row>
    <row r="101" spans="1:17" s="8" customFormat="1" x14ac:dyDescent="0.3">
      <c r="A101" s="52">
        <v>11205</v>
      </c>
      <c r="B101" s="53"/>
      <c r="C101" s="72"/>
      <c r="D101" s="76" t="s">
        <v>1493</v>
      </c>
      <c r="E101" s="56"/>
      <c r="F101" s="57">
        <v>1</v>
      </c>
      <c r="G101" s="57">
        <v>1</v>
      </c>
      <c r="H101" s="57"/>
      <c r="I101" s="57"/>
      <c r="J101" s="57"/>
      <c r="K101" s="57">
        <f>PRODUCT(F101:I101)</f>
        <v>1</v>
      </c>
      <c r="L101" s="57"/>
      <c r="M101" s="58"/>
      <c r="N101" s="59"/>
      <c r="O101" s="73"/>
    </row>
    <row r="102" spans="1:17" s="8" customFormat="1" ht="158.4" x14ac:dyDescent="0.3">
      <c r="A102" s="52">
        <v>11206</v>
      </c>
      <c r="B102" s="53"/>
      <c r="C102" s="72"/>
      <c r="D102" s="75" t="s">
        <v>1494</v>
      </c>
      <c r="E102" s="56" t="s">
        <v>89</v>
      </c>
      <c r="F102" s="57"/>
      <c r="G102" s="57"/>
      <c r="H102" s="57"/>
      <c r="I102" s="57"/>
      <c r="J102" s="57"/>
      <c r="K102" s="57"/>
      <c r="L102" s="57">
        <f>K103</f>
        <v>4</v>
      </c>
      <c r="M102" s="58">
        <v>4</v>
      </c>
      <c r="N102" s="59"/>
      <c r="O102" s="73">
        <f>+ROUND(M102*N102,2)</f>
        <v>0</v>
      </c>
    </row>
    <row r="103" spans="1:17" s="8" customFormat="1" x14ac:dyDescent="0.3">
      <c r="A103" s="52">
        <v>11207</v>
      </c>
      <c r="B103" s="53"/>
      <c r="C103" s="72"/>
      <c r="D103" s="76" t="s">
        <v>1495</v>
      </c>
      <c r="E103" s="56"/>
      <c r="F103" s="57">
        <v>4</v>
      </c>
      <c r="G103" s="57">
        <v>1</v>
      </c>
      <c r="H103" s="57"/>
      <c r="I103" s="57"/>
      <c r="J103" s="57"/>
      <c r="K103" s="57">
        <f>PRODUCT(F103:I103)</f>
        <v>4</v>
      </c>
      <c r="L103" s="57"/>
      <c r="M103" s="58"/>
      <c r="N103" s="59"/>
      <c r="O103" s="73"/>
    </row>
    <row r="104" spans="1:17" s="8" customFormat="1" x14ac:dyDescent="0.3">
      <c r="A104" s="52">
        <v>11235</v>
      </c>
      <c r="B104" s="53"/>
      <c r="C104" s="54" t="s">
        <v>1511</v>
      </c>
      <c r="D104" s="99" t="s">
        <v>1512</v>
      </c>
      <c r="E104" s="56"/>
      <c r="F104" s="57"/>
      <c r="G104" s="57"/>
      <c r="H104" s="57"/>
      <c r="I104" s="57"/>
      <c r="J104" s="57"/>
      <c r="K104" s="57"/>
      <c r="L104" s="57"/>
      <c r="M104" s="58"/>
      <c r="N104" s="59"/>
      <c r="O104" s="73"/>
    </row>
    <row r="105" spans="1:17" s="8" customFormat="1" x14ac:dyDescent="0.3">
      <c r="A105" s="52">
        <v>11242</v>
      </c>
      <c r="B105" s="53"/>
      <c r="C105" s="54" t="s">
        <v>1515</v>
      </c>
      <c r="D105" s="55" t="s">
        <v>55</v>
      </c>
      <c r="E105" s="56"/>
      <c r="F105" s="57"/>
      <c r="G105" s="57"/>
      <c r="H105" s="57"/>
      <c r="I105" s="57"/>
      <c r="J105" s="57"/>
      <c r="K105" s="57"/>
      <c r="L105" s="57"/>
      <c r="M105" s="58"/>
      <c r="N105" s="59"/>
      <c r="O105" s="73"/>
    </row>
    <row r="106" spans="1:17" s="8" customFormat="1" x14ac:dyDescent="0.3">
      <c r="A106" s="52">
        <v>11265</v>
      </c>
      <c r="B106" s="53"/>
      <c r="C106" s="72"/>
      <c r="D106" s="55" t="s">
        <v>878</v>
      </c>
      <c r="E106" s="56"/>
      <c r="F106" s="57"/>
      <c r="G106" s="57"/>
      <c r="H106" s="57"/>
      <c r="I106" s="57"/>
      <c r="J106" s="57"/>
      <c r="K106" s="57"/>
      <c r="L106" s="57"/>
      <c r="M106" s="58"/>
      <c r="N106" s="59"/>
      <c r="O106" s="73"/>
    </row>
    <row r="107" spans="1:17" s="8" customFormat="1" ht="158.4" x14ac:dyDescent="0.3">
      <c r="A107" s="52">
        <v>11271</v>
      </c>
      <c r="B107" s="53"/>
      <c r="C107" s="72"/>
      <c r="D107" s="75" t="s">
        <v>1256</v>
      </c>
      <c r="E107" s="56" t="s">
        <v>89</v>
      </c>
      <c r="F107" s="57"/>
      <c r="G107" s="57"/>
      <c r="H107" s="57"/>
      <c r="I107" s="57"/>
      <c r="J107" s="57"/>
      <c r="K107" s="57"/>
      <c r="L107" s="57">
        <f>K108+K109</f>
        <v>2</v>
      </c>
      <c r="M107" s="58">
        <v>2</v>
      </c>
      <c r="N107" s="59"/>
      <c r="O107" s="73">
        <f>+ROUND(M107*N107,2)</f>
        <v>0</v>
      </c>
    </row>
    <row r="108" spans="1:17" s="8" customFormat="1" x14ac:dyDescent="0.3">
      <c r="A108" s="52">
        <v>11272</v>
      </c>
      <c r="B108" s="53"/>
      <c r="C108" s="72"/>
      <c r="D108" s="76" t="s">
        <v>1521</v>
      </c>
      <c r="E108" s="56"/>
      <c r="F108" s="57">
        <v>1</v>
      </c>
      <c r="G108" s="57">
        <v>1</v>
      </c>
      <c r="H108" s="57"/>
      <c r="I108" s="57"/>
      <c r="J108" s="57"/>
      <c r="K108" s="57">
        <f>PRODUCT(F108:I108)</f>
        <v>1</v>
      </c>
      <c r="L108" s="57"/>
      <c r="M108" s="58"/>
      <c r="N108" s="59"/>
      <c r="O108" s="73"/>
    </row>
    <row r="109" spans="1:17" s="8" customFormat="1" x14ac:dyDescent="0.3">
      <c r="A109" s="52">
        <v>11273</v>
      </c>
      <c r="B109" s="53"/>
      <c r="C109" s="72"/>
      <c r="D109" s="76" t="s">
        <v>1522</v>
      </c>
      <c r="E109" s="56"/>
      <c r="F109" s="57">
        <v>1</v>
      </c>
      <c r="G109" s="57">
        <v>1</v>
      </c>
      <c r="H109" s="57"/>
      <c r="I109" s="57"/>
      <c r="J109" s="57"/>
      <c r="K109" s="57">
        <f>PRODUCT(F109:I109)</f>
        <v>1</v>
      </c>
      <c r="L109" s="57"/>
      <c r="M109" s="58"/>
      <c r="N109" s="59"/>
      <c r="O109" s="73"/>
    </row>
    <row r="110" spans="1:17" s="8" customFormat="1" ht="158.4" x14ac:dyDescent="0.3">
      <c r="A110" s="52">
        <v>11274</v>
      </c>
      <c r="B110" s="53"/>
      <c r="C110" s="72"/>
      <c r="D110" s="75" t="s">
        <v>1259</v>
      </c>
      <c r="E110" s="56" t="s">
        <v>89</v>
      </c>
      <c r="F110" s="57"/>
      <c r="G110" s="57"/>
      <c r="H110" s="57"/>
      <c r="I110" s="57"/>
      <c r="J110" s="57"/>
      <c r="K110" s="57"/>
      <c r="L110" s="57">
        <f>K111</f>
        <v>1</v>
      </c>
      <c r="M110" s="58">
        <v>1</v>
      </c>
      <c r="N110" s="59"/>
      <c r="O110" s="73">
        <f>+ROUND(M110*N110,2)</f>
        <v>0</v>
      </c>
    </row>
    <row r="111" spans="1:17" s="8" customFormat="1" x14ac:dyDescent="0.3">
      <c r="A111" s="52">
        <v>11275</v>
      </c>
      <c r="B111" s="53"/>
      <c r="C111" s="72"/>
      <c r="D111" s="76" t="s">
        <v>1523</v>
      </c>
      <c r="E111" s="56"/>
      <c r="F111" s="57">
        <v>1</v>
      </c>
      <c r="G111" s="57">
        <v>1</v>
      </c>
      <c r="H111" s="57"/>
      <c r="I111" s="57"/>
      <c r="J111" s="57"/>
      <c r="K111" s="57">
        <f>PRODUCT(F111:I111)</f>
        <v>1</v>
      </c>
      <c r="L111" s="57"/>
      <c r="M111" s="58"/>
      <c r="N111" s="59"/>
      <c r="O111" s="73"/>
    </row>
    <row r="112" spans="1:17" s="8" customFormat="1" x14ac:dyDescent="0.3">
      <c r="A112" s="52">
        <v>11291</v>
      </c>
      <c r="B112" s="53" t="s">
        <v>21</v>
      </c>
      <c r="C112" s="61" t="s">
        <v>1532</v>
      </c>
      <c r="D112" s="62" t="s">
        <v>1533</v>
      </c>
      <c r="E112" s="63"/>
      <c r="F112" s="86"/>
      <c r="G112" s="64"/>
      <c r="H112" s="64"/>
      <c r="I112" s="64"/>
      <c r="J112" s="64"/>
      <c r="K112" s="65">
        <f>SUM(O112:O280)</f>
        <v>0</v>
      </c>
      <c r="L112" s="64"/>
      <c r="M112" s="66"/>
      <c r="N112" s="67"/>
      <c r="O112" s="67"/>
      <c r="Q112" s="111"/>
    </row>
    <row r="113" spans="1:15" s="8" customFormat="1" x14ac:dyDescent="0.3">
      <c r="A113" s="52">
        <v>11292</v>
      </c>
      <c r="B113" s="53" t="s">
        <v>21</v>
      </c>
      <c r="C113" s="54" t="s">
        <v>1534</v>
      </c>
      <c r="D113" s="55" t="s">
        <v>1535</v>
      </c>
      <c r="E113" s="96"/>
      <c r="F113" s="98"/>
      <c r="G113" s="57"/>
      <c r="H113" s="57"/>
      <c r="I113" s="57"/>
      <c r="J113" s="57"/>
      <c r="K113" s="57"/>
      <c r="L113" s="57"/>
      <c r="M113" s="58"/>
      <c r="N113" s="59"/>
      <c r="O113" s="59"/>
    </row>
    <row r="114" spans="1:15" s="8" customFormat="1" x14ac:dyDescent="0.3">
      <c r="A114" s="52">
        <v>11321</v>
      </c>
      <c r="B114" s="53" t="s">
        <v>21</v>
      </c>
      <c r="C114" s="54" t="s">
        <v>1544</v>
      </c>
      <c r="D114" s="55" t="s">
        <v>974</v>
      </c>
      <c r="E114" s="96"/>
      <c r="F114" s="98"/>
      <c r="G114" s="57"/>
      <c r="H114" s="57"/>
      <c r="I114" s="57"/>
      <c r="J114" s="57"/>
      <c r="K114" s="57"/>
      <c r="L114" s="57"/>
      <c r="M114" s="58"/>
      <c r="N114" s="59"/>
      <c r="O114" s="59"/>
    </row>
    <row r="115" spans="1:15" s="8" customFormat="1" x14ac:dyDescent="0.3">
      <c r="A115" s="52">
        <v>11346</v>
      </c>
      <c r="B115" s="53" t="s">
        <v>21</v>
      </c>
      <c r="C115" s="54" t="s">
        <v>1552</v>
      </c>
      <c r="D115" s="55" t="s">
        <v>55</v>
      </c>
      <c r="E115" s="63"/>
      <c r="F115" s="57"/>
      <c r="G115" s="57"/>
      <c r="H115" s="57"/>
      <c r="I115" s="57"/>
      <c r="J115" s="57"/>
      <c r="K115" s="57"/>
      <c r="L115" s="57"/>
      <c r="M115" s="66"/>
      <c r="N115" s="67"/>
      <c r="O115" s="67"/>
    </row>
    <row r="116" spans="1:15" s="8" customFormat="1" x14ac:dyDescent="0.3">
      <c r="A116" s="52">
        <v>11439</v>
      </c>
      <c r="B116" s="53"/>
      <c r="C116" s="54"/>
      <c r="D116" s="55" t="s">
        <v>878</v>
      </c>
      <c r="E116" s="56"/>
      <c r="F116" s="57"/>
      <c r="G116" s="57"/>
      <c r="H116" s="57"/>
      <c r="I116" s="57"/>
      <c r="J116" s="57"/>
      <c r="K116" s="57"/>
      <c r="L116" s="57"/>
      <c r="M116" s="58"/>
      <c r="N116" s="59"/>
      <c r="O116" s="73"/>
    </row>
    <row r="117" spans="1:15" s="8" customFormat="1" ht="158.4" x14ac:dyDescent="0.3">
      <c r="A117" s="52">
        <v>11445</v>
      </c>
      <c r="B117" s="53"/>
      <c r="C117" s="54"/>
      <c r="D117" s="75" t="s">
        <v>1576</v>
      </c>
      <c r="E117" s="56" t="s">
        <v>89</v>
      </c>
      <c r="F117" s="57"/>
      <c r="G117" s="57"/>
      <c r="H117" s="57"/>
      <c r="I117" s="57"/>
      <c r="J117" s="57"/>
      <c r="K117" s="57"/>
      <c r="L117" s="57">
        <f>K118</f>
        <v>1</v>
      </c>
      <c r="M117" s="58">
        <v>1</v>
      </c>
      <c r="N117" s="59"/>
      <c r="O117" s="73">
        <f>+ROUND(M117*N117,2)</f>
        <v>0</v>
      </c>
    </row>
    <row r="118" spans="1:15" s="8" customFormat="1" x14ac:dyDescent="0.3">
      <c r="A118" s="52">
        <v>11446</v>
      </c>
      <c r="B118" s="53"/>
      <c r="C118" s="54"/>
      <c r="D118" s="76" t="s">
        <v>1554</v>
      </c>
      <c r="E118" s="56"/>
      <c r="F118" s="57">
        <v>1</v>
      </c>
      <c r="G118" s="57">
        <v>1</v>
      </c>
      <c r="H118" s="57"/>
      <c r="I118" s="57"/>
      <c r="J118" s="57"/>
      <c r="K118" s="57">
        <f>PRODUCT(F118:I118)</f>
        <v>1</v>
      </c>
      <c r="L118" s="57"/>
      <c r="M118" s="58"/>
      <c r="N118" s="59"/>
      <c r="O118" s="73"/>
    </row>
    <row r="119" spans="1:15" s="8" customFormat="1" ht="158.4" x14ac:dyDescent="0.3">
      <c r="A119" s="52">
        <v>11447</v>
      </c>
      <c r="B119" s="53"/>
      <c r="C119" s="54"/>
      <c r="D119" s="75" t="s">
        <v>1577</v>
      </c>
      <c r="E119" s="56" t="s">
        <v>89</v>
      </c>
      <c r="F119" s="57"/>
      <c r="G119" s="57"/>
      <c r="H119" s="57"/>
      <c r="I119" s="57"/>
      <c r="J119" s="57"/>
      <c r="K119" s="57"/>
      <c r="L119" s="57">
        <f>K120</f>
        <v>1</v>
      </c>
      <c r="M119" s="58">
        <v>1</v>
      </c>
      <c r="N119" s="59"/>
      <c r="O119" s="73">
        <f>+ROUND(M119*N119,2)</f>
        <v>0</v>
      </c>
    </row>
    <row r="120" spans="1:15" s="8" customFormat="1" x14ac:dyDescent="0.3">
      <c r="A120" s="52">
        <v>11448</v>
      </c>
      <c r="B120" s="53"/>
      <c r="C120" s="54"/>
      <c r="D120" s="76" t="s">
        <v>1578</v>
      </c>
      <c r="E120" s="56"/>
      <c r="F120" s="57">
        <v>1</v>
      </c>
      <c r="G120" s="57">
        <v>1</v>
      </c>
      <c r="H120" s="57"/>
      <c r="I120" s="57"/>
      <c r="J120" s="57"/>
      <c r="K120" s="57">
        <f>PRODUCT(F120:I120)</f>
        <v>1</v>
      </c>
      <c r="L120" s="57"/>
      <c r="M120" s="58"/>
      <c r="N120" s="59"/>
      <c r="O120" s="73"/>
    </row>
    <row r="121" spans="1:15" s="8" customFormat="1" ht="158.4" x14ac:dyDescent="0.3">
      <c r="A121" s="52">
        <v>11449</v>
      </c>
      <c r="B121" s="53"/>
      <c r="C121" s="54"/>
      <c r="D121" s="75" t="s">
        <v>1579</v>
      </c>
      <c r="E121" s="56" t="s">
        <v>89</v>
      </c>
      <c r="F121" s="57"/>
      <c r="G121" s="57"/>
      <c r="H121" s="57"/>
      <c r="I121" s="57"/>
      <c r="J121" s="57"/>
      <c r="K121" s="57"/>
      <c r="L121" s="57">
        <f>K122</f>
        <v>4</v>
      </c>
      <c r="M121" s="58">
        <v>4</v>
      </c>
      <c r="N121" s="59"/>
      <c r="O121" s="73">
        <f>+ROUND(M121*N121,2)</f>
        <v>0</v>
      </c>
    </row>
    <row r="122" spans="1:15" s="8" customFormat="1" x14ac:dyDescent="0.3">
      <c r="A122" s="52">
        <v>11450</v>
      </c>
      <c r="B122" s="53"/>
      <c r="C122" s="54"/>
      <c r="D122" s="76" t="s">
        <v>1580</v>
      </c>
      <c r="E122" s="56"/>
      <c r="F122" s="57">
        <v>4</v>
      </c>
      <c r="G122" s="57">
        <v>1</v>
      </c>
      <c r="H122" s="57"/>
      <c r="I122" s="57"/>
      <c r="J122" s="57"/>
      <c r="K122" s="57">
        <f>PRODUCT(F122:I122)</f>
        <v>4</v>
      </c>
      <c r="L122" s="57"/>
      <c r="M122" s="58"/>
      <c r="N122" s="59"/>
      <c r="O122" s="73"/>
    </row>
    <row r="123" spans="1:15" s="8" customFormat="1" x14ac:dyDescent="0.3">
      <c r="A123" s="52">
        <v>11478</v>
      </c>
      <c r="B123" s="53" t="s">
        <v>21</v>
      </c>
      <c r="C123" s="54" t="s">
        <v>1596</v>
      </c>
      <c r="D123" s="99" t="s">
        <v>1597</v>
      </c>
      <c r="E123" s="56"/>
      <c r="F123" s="57"/>
      <c r="G123" s="57"/>
      <c r="H123" s="57"/>
      <c r="I123" s="57"/>
      <c r="J123" s="57"/>
      <c r="K123" s="57"/>
      <c r="L123" s="57"/>
      <c r="M123" s="58"/>
      <c r="N123" s="59"/>
      <c r="O123" s="59"/>
    </row>
    <row r="124" spans="1:15" s="8" customFormat="1" x14ac:dyDescent="0.3">
      <c r="A124" s="52">
        <v>11490</v>
      </c>
      <c r="B124" s="53" t="s">
        <v>21</v>
      </c>
      <c r="C124" s="54" t="s">
        <v>1601</v>
      </c>
      <c r="D124" s="55" t="s">
        <v>55</v>
      </c>
      <c r="E124" s="56"/>
      <c r="F124" s="57"/>
      <c r="G124" s="57"/>
      <c r="H124" s="57"/>
      <c r="I124" s="57"/>
      <c r="J124" s="57"/>
      <c r="K124" s="57"/>
      <c r="L124" s="57"/>
      <c r="M124" s="58"/>
      <c r="N124" s="59"/>
      <c r="O124" s="59"/>
    </row>
    <row r="125" spans="1:15" s="8" customFormat="1" x14ac:dyDescent="0.3">
      <c r="A125" s="52">
        <v>11519</v>
      </c>
      <c r="B125" s="53"/>
      <c r="C125" s="54"/>
      <c r="D125" s="55" t="s">
        <v>878</v>
      </c>
      <c r="E125" s="56"/>
      <c r="F125" s="57"/>
      <c r="G125" s="57"/>
      <c r="H125" s="57"/>
      <c r="I125" s="57"/>
      <c r="J125" s="57"/>
      <c r="K125" s="57"/>
      <c r="L125" s="57"/>
      <c r="M125" s="58"/>
      <c r="N125" s="59"/>
      <c r="O125" s="73"/>
    </row>
    <row r="126" spans="1:15" s="8" customFormat="1" ht="158.4" x14ac:dyDescent="0.3">
      <c r="A126" s="52">
        <v>11525</v>
      </c>
      <c r="B126" s="53"/>
      <c r="C126" s="54"/>
      <c r="D126" s="75" t="s">
        <v>1256</v>
      </c>
      <c r="E126" s="56" t="s">
        <v>89</v>
      </c>
      <c r="F126" s="57"/>
      <c r="G126" s="57"/>
      <c r="H126" s="57"/>
      <c r="I126" s="57"/>
      <c r="J126" s="57"/>
      <c r="K126" s="57"/>
      <c r="L126" s="57">
        <f>K127+K128</f>
        <v>2</v>
      </c>
      <c r="M126" s="58">
        <v>2</v>
      </c>
      <c r="N126" s="59"/>
      <c r="O126" s="73">
        <f>+ROUND(M126*N126,2)</f>
        <v>0</v>
      </c>
    </row>
    <row r="127" spans="1:15" s="8" customFormat="1" x14ac:dyDescent="0.3">
      <c r="A127" s="52">
        <v>11526</v>
      </c>
      <c r="B127" s="53"/>
      <c r="C127" s="54"/>
      <c r="D127" s="76" t="s">
        <v>1609</v>
      </c>
      <c r="E127" s="56"/>
      <c r="F127" s="57">
        <v>1</v>
      </c>
      <c r="G127" s="57">
        <v>1</v>
      </c>
      <c r="H127" s="57"/>
      <c r="I127" s="57"/>
      <c r="J127" s="57"/>
      <c r="K127" s="57">
        <f>PRODUCT(F127:I127)</f>
        <v>1</v>
      </c>
      <c r="L127" s="57"/>
      <c r="M127" s="58"/>
      <c r="N127" s="59"/>
      <c r="O127" s="73"/>
    </row>
    <row r="128" spans="1:15" s="8" customFormat="1" x14ac:dyDescent="0.3">
      <c r="A128" s="52">
        <v>11527</v>
      </c>
      <c r="B128" s="53"/>
      <c r="C128" s="54"/>
      <c r="D128" s="76" t="s">
        <v>1610</v>
      </c>
      <c r="E128" s="56"/>
      <c r="F128" s="57">
        <v>1</v>
      </c>
      <c r="G128" s="57">
        <v>1</v>
      </c>
      <c r="H128" s="57"/>
      <c r="I128" s="57"/>
      <c r="J128" s="57"/>
      <c r="K128" s="57">
        <f>PRODUCT(F128:I128)</f>
        <v>1</v>
      </c>
      <c r="L128" s="57"/>
      <c r="M128" s="58"/>
      <c r="N128" s="59"/>
      <c r="O128" s="73"/>
    </row>
    <row r="129" spans="1:15" s="8" customFormat="1" ht="158.4" x14ac:dyDescent="0.3">
      <c r="A129" s="52">
        <v>11528</v>
      </c>
      <c r="B129" s="53"/>
      <c r="C129" s="54"/>
      <c r="D129" s="75" t="s">
        <v>1259</v>
      </c>
      <c r="E129" s="56" t="s">
        <v>89</v>
      </c>
      <c r="F129" s="57"/>
      <c r="G129" s="57"/>
      <c r="H129" s="57"/>
      <c r="I129" s="57"/>
      <c r="J129" s="57"/>
      <c r="K129" s="57"/>
      <c r="L129" s="57">
        <f>K130</f>
        <v>1</v>
      </c>
      <c r="M129" s="58">
        <v>1</v>
      </c>
      <c r="N129" s="59"/>
      <c r="O129" s="73">
        <f>+ROUND(M129*N129,2)</f>
        <v>0</v>
      </c>
    </row>
    <row r="130" spans="1:15" s="8" customFormat="1" x14ac:dyDescent="0.3">
      <c r="A130" s="52">
        <v>11529</v>
      </c>
      <c r="B130" s="53"/>
      <c r="C130" s="54"/>
      <c r="D130" s="76" t="s">
        <v>1611</v>
      </c>
      <c r="E130" s="56"/>
      <c r="F130" s="57">
        <v>1</v>
      </c>
      <c r="G130" s="57">
        <v>1</v>
      </c>
      <c r="H130" s="57"/>
      <c r="I130" s="57"/>
      <c r="J130" s="57"/>
      <c r="K130" s="57">
        <f>PRODUCT(F130:I130)</f>
        <v>1</v>
      </c>
      <c r="L130" s="57"/>
      <c r="M130" s="58"/>
      <c r="N130" s="59"/>
      <c r="O130" s="73"/>
    </row>
    <row r="131" spans="1:15" s="8" customFormat="1" x14ac:dyDescent="0.3">
      <c r="A131" s="52">
        <v>11545</v>
      </c>
      <c r="B131" s="53" t="s">
        <v>21</v>
      </c>
      <c r="C131" s="61" t="s">
        <v>1622</v>
      </c>
      <c r="D131" s="62" t="s">
        <v>1623</v>
      </c>
      <c r="E131" s="63"/>
      <c r="F131" s="86"/>
      <c r="G131" s="64"/>
      <c r="H131" s="64"/>
      <c r="I131" s="64"/>
      <c r="J131" s="64"/>
      <c r="K131" s="65">
        <f>SUM(O131:O305)</f>
        <v>0</v>
      </c>
      <c r="L131" s="64"/>
      <c r="M131" s="66"/>
      <c r="N131" s="67"/>
      <c r="O131" s="67"/>
    </row>
    <row r="132" spans="1:15" s="8" customFormat="1" x14ac:dyDescent="0.3">
      <c r="A132" s="52">
        <v>11546</v>
      </c>
      <c r="B132" s="53" t="s">
        <v>21</v>
      </c>
      <c r="C132" s="54" t="s">
        <v>1624</v>
      </c>
      <c r="D132" s="55" t="s">
        <v>1625</v>
      </c>
      <c r="E132" s="96"/>
      <c r="F132" s="98"/>
      <c r="G132" s="57"/>
      <c r="H132" s="57"/>
      <c r="I132" s="57"/>
      <c r="J132" s="57"/>
      <c r="K132" s="57"/>
      <c r="L132" s="57"/>
      <c r="M132" s="58"/>
      <c r="N132" s="59"/>
      <c r="O132" s="59"/>
    </row>
    <row r="133" spans="1:15" s="8" customFormat="1" x14ac:dyDescent="0.3">
      <c r="A133" s="52">
        <v>11575</v>
      </c>
      <c r="B133" s="53" t="s">
        <v>21</v>
      </c>
      <c r="C133" s="54" t="s">
        <v>1634</v>
      </c>
      <c r="D133" s="55" t="s">
        <v>974</v>
      </c>
      <c r="E133" s="96"/>
      <c r="F133" s="98"/>
      <c r="G133" s="57"/>
      <c r="H133" s="57"/>
      <c r="I133" s="57"/>
      <c r="J133" s="57"/>
      <c r="K133" s="57"/>
      <c r="L133" s="57"/>
      <c r="M133" s="58"/>
      <c r="N133" s="59"/>
      <c r="O133" s="59"/>
    </row>
    <row r="134" spans="1:15" s="8" customFormat="1" x14ac:dyDescent="0.3">
      <c r="A134" s="52">
        <v>11600</v>
      </c>
      <c r="B134" s="53" t="s">
        <v>21</v>
      </c>
      <c r="C134" s="54" t="s">
        <v>1641</v>
      </c>
      <c r="D134" s="55" t="s">
        <v>55</v>
      </c>
      <c r="E134" s="63"/>
      <c r="F134" s="57"/>
      <c r="G134" s="57"/>
      <c r="H134" s="57"/>
      <c r="I134" s="57"/>
      <c r="J134" s="57"/>
      <c r="K134" s="57"/>
      <c r="L134" s="57"/>
      <c r="M134" s="66"/>
      <c r="N134" s="67"/>
      <c r="O134" s="67"/>
    </row>
    <row r="135" spans="1:15" s="8" customFormat="1" x14ac:dyDescent="0.3">
      <c r="A135" s="52">
        <v>11693</v>
      </c>
      <c r="B135" s="53"/>
      <c r="C135" s="54"/>
      <c r="D135" s="55" t="s">
        <v>878</v>
      </c>
      <c r="E135" s="56"/>
      <c r="F135" s="57"/>
      <c r="G135" s="57"/>
      <c r="H135" s="57"/>
      <c r="I135" s="57"/>
      <c r="J135" s="57"/>
      <c r="K135" s="57"/>
      <c r="L135" s="57"/>
      <c r="M135" s="58"/>
      <c r="N135" s="59"/>
      <c r="O135" s="73"/>
    </row>
    <row r="136" spans="1:15" s="8" customFormat="1" ht="158.4" x14ac:dyDescent="0.3">
      <c r="A136" s="52">
        <v>11699</v>
      </c>
      <c r="B136" s="53"/>
      <c r="C136" s="54"/>
      <c r="D136" s="75" t="s">
        <v>1665</v>
      </c>
      <c r="E136" s="56" t="s">
        <v>89</v>
      </c>
      <c r="F136" s="57"/>
      <c r="G136" s="57"/>
      <c r="H136" s="57"/>
      <c r="I136" s="57"/>
      <c r="J136" s="57"/>
      <c r="K136" s="57"/>
      <c r="L136" s="57">
        <f>K137</f>
        <v>1</v>
      </c>
      <c r="M136" s="58">
        <v>1</v>
      </c>
      <c r="N136" s="59"/>
      <c r="O136" s="73">
        <f>+ROUND(M136*N136,2)</f>
        <v>0</v>
      </c>
    </row>
    <row r="137" spans="1:15" s="8" customFormat="1" x14ac:dyDescent="0.3">
      <c r="A137" s="52">
        <v>11700</v>
      </c>
      <c r="B137" s="53"/>
      <c r="C137" s="72"/>
      <c r="D137" s="76" t="s">
        <v>1643</v>
      </c>
      <c r="E137" s="56"/>
      <c r="F137" s="57">
        <v>1</v>
      </c>
      <c r="G137" s="57">
        <v>1</v>
      </c>
      <c r="H137" s="57"/>
      <c r="I137" s="57"/>
      <c r="J137" s="57"/>
      <c r="K137" s="57">
        <f>PRODUCT(F137:I137)</f>
        <v>1</v>
      </c>
      <c r="L137" s="57"/>
      <c r="M137" s="58"/>
      <c r="N137" s="59"/>
      <c r="O137" s="73"/>
    </row>
    <row r="138" spans="1:15" s="8" customFormat="1" ht="158.4" x14ac:dyDescent="0.3">
      <c r="A138" s="52">
        <v>11701</v>
      </c>
      <c r="B138" s="53"/>
      <c r="C138" s="72"/>
      <c r="D138" s="75" t="s">
        <v>1666</v>
      </c>
      <c r="E138" s="56" t="s">
        <v>89</v>
      </c>
      <c r="F138" s="57"/>
      <c r="G138" s="57"/>
      <c r="H138" s="57"/>
      <c r="I138" s="57"/>
      <c r="J138" s="57"/>
      <c r="K138" s="57"/>
      <c r="L138" s="57">
        <f>K139</f>
        <v>1</v>
      </c>
      <c r="M138" s="58">
        <v>1</v>
      </c>
      <c r="N138" s="59"/>
      <c r="O138" s="73">
        <f>+ROUND(M138*N138,2)</f>
        <v>0</v>
      </c>
    </row>
    <row r="139" spans="1:15" s="8" customFormat="1" x14ac:dyDescent="0.3">
      <c r="A139" s="52">
        <v>11702</v>
      </c>
      <c r="B139" s="53"/>
      <c r="C139" s="72"/>
      <c r="D139" s="76" t="s">
        <v>1667</v>
      </c>
      <c r="E139" s="56"/>
      <c r="F139" s="57">
        <v>1</v>
      </c>
      <c r="G139" s="57">
        <v>1</v>
      </c>
      <c r="H139" s="57"/>
      <c r="I139" s="57"/>
      <c r="J139" s="57"/>
      <c r="K139" s="57">
        <f>PRODUCT(F139:I139)</f>
        <v>1</v>
      </c>
      <c r="L139" s="57"/>
      <c r="M139" s="58"/>
      <c r="N139" s="59"/>
      <c r="O139" s="73"/>
    </row>
    <row r="140" spans="1:15" s="8" customFormat="1" ht="158.4" x14ac:dyDescent="0.3">
      <c r="A140" s="52">
        <v>11703</v>
      </c>
      <c r="B140" s="53"/>
      <c r="C140" s="72"/>
      <c r="D140" s="75" t="s">
        <v>1668</v>
      </c>
      <c r="E140" s="56" t="s">
        <v>89</v>
      </c>
      <c r="F140" s="57"/>
      <c r="G140" s="57"/>
      <c r="H140" s="57"/>
      <c r="I140" s="57"/>
      <c r="J140" s="57"/>
      <c r="K140" s="57"/>
      <c r="L140" s="57">
        <f>K141</f>
        <v>4</v>
      </c>
      <c r="M140" s="58">
        <v>4</v>
      </c>
      <c r="N140" s="59"/>
      <c r="O140" s="73">
        <f>+ROUND(M140*N140,2)</f>
        <v>0</v>
      </c>
    </row>
    <row r="141" spans="1:15" s="8" customFormat="1" x14ac:dyDescent="0.3">
      <c r="A141" s="52">
        <v>11704</v>
      </c>
      <c r="B141" s="53"/>
      <c r="C141" s="72"/>
      <c r="D141" s="76" t="s">
        <v>1669</v>
      </c>
      <c r="E141" s="56"/>
      <c r="F141" s="57">
        <v>4</v>
      </c>
      <c r="G141" s="57">
        <v>1</v>
      </c>
      <c r="H141" s="57"/>
      <c r="I141" s="57"/>
      <c r="J141" s="57"/>
      <c r="K141" s="57">
        <f>PRODUCT(F141:I141)</f>
        <v>4</v>
      </c>
      <c r="L141" s="57"/>
      <c r="M141" s="58"/>
      <c r="N141" s="59"/>
      <c r="O141" s="73"/>
    </row>
    <row r="142" spans="1:15" s="8" customFormat="1" x14ac:dyDescent="0.3">
      <c r="A142" s="52">
        <v>11732</v>
      </c>
      <c r="B142" s="53" t="s">
        <v>21</v>
      </c>
      <c r="C142" s="54" t="s">
        <v>1687</v>
      </c>
      <c r="D142" s="55" t="s">
        <v>1688</v>
      </c>
      <c r="E142" s="56"/>
      <c r="F142" s="57"/>
      <c r="G142" s="57"/>
      <c r="H142" s="57"/>
      <c r="I142" s="57"/>
      <c r="J142" s="57"/>
      <c r="K142" s="57"/>
      <c r="L142" s="57"/>
      <c r="M142" s="58"/>
      <c r="N142" s="59"/>
      <c r="O142" s="59"/>
    </row>
    <row r="143" spans="1:15" s="8" customFormat="1" x14ac:dyDescent="0.3">
      <c r="A143" s="52">
        <v>11743</v>
      </c>
      <c r="B143" s="53" t="s">
        <v>21</v>
      </c>
      <c r="C143" s="54" t="s">
        <v>1693</v>
      </c>
      <c r="D143" s="55" t="s">
        <v>55</v>
      </c>
      <c r="E143" s="56"/>
      <c r="F143" s="57"/>
      <c r="G143" s="57"/>
      <c r="H143" s="57"/>
      <c r="I143" s="57"/>
      <c r="J143" s="57"/>
      <c r="K143" s="57"/>
      <c r="L143" s="57"/>
      <c r="M143" s="58"/>
      <c r="N143" s="59"/>
      <c r="O143" s="59"/>
    </row>
    <row r="144" spans="1:15" s="8" customFormat="1" x14ac:dyDescent="0.3">
      <c r="A144" s="52">
        <v>11771</v>
      </c>
      <c r="B144" s="53"/>
      <c r="C144" s="54"/>
      <c r="D144" s="55" t="s">
        <v>878</v>
      </c>
      <c r="E144" s="56"/>
      <c r="F144" s="57"/>
      <c r="G144" s="57"/>
      <c r="H144" s="57"/>
      <c r="I144" s="57"/>
      <c r="J144" s="57"/>
      <c r="K144" s="57"/>
      <c r="L144" s="57"/>
      <c r="M144" s="58"/>
      <c r="N144" s="59"/>
      <c r="O144" s="73"/>
    </row>
    <row r="145" spans="1:15" s="8" customFormat="1" ht="158.4" x14ac:dyDescent="0.3">
      <c r="A145" s="52">
        <v>11777</v>
      </c>
      <c r="B145" s="53"/>
      <c r="C145" s="54"/>
      <c r="D145" s="75" t="s">
        <v>1256</v>
      </c>
      <c r="E145" s="56" t="s">
        <v>89</v>
      </c>
      <c r="F145" s="57"/>
      <c r="G145" s="57"/>
      <c r="H145" s="57"/>
      <c r="I145" s="57"/>
      <c r="J145" s="57"/>
      <c r="K145" s="57"/>
      <c r="L145" s="57">
        <f>K146+K147</f>
        <v>2</v>
      </c>
      <c r="M145" s="58">
        <v>2</v>
      </c>
      <c r="N145" s="59"/>
      <c r="O145" s="73">
        <f>+ROUND(M145*N145,2)</f>
        <v>0</v>
      </c>
    </row>
    <row r="146" spans="1:15" s="8" customFormat="1" x14ac:dyDescent="0.3">
      <c r="A146" s="52">
        <v>11778</v>
      </c>
      <c r="B146" s="53"/>
      <c r="C146" s="54"/>
      <c r="D146" s="76" t="s">
        <v>1703</v>
      </c>
      <c r="E146" s="56"/>
      <c r="F146" s="57">
        <v>1</v>
      </c>
      <c r="G146" s="57">
        <v>1</v>
      </c>
      <c r="H146" s="57"/>
      <c r="I146" s="57"/>
      <c r="J146" s="57"/>
      <c r="K146" s="57">
        <f>PRODUCT(F146:I146)</f>
        <v>1</v>
      </c>
      <c r="L146" s="57"/>
      <c r="M146" s="58"/>
      <c r="N146" s="59"/>
      <c r="O146" s="73"/>
    </row>
    <row r="147" spans="1:15" s="8" customFormat="1" x14ac:dyDescent="0.3">
      <c r="A147" s="52">
        <v>11779</v>
      </c>
      <c r="B147" s="53"/>
      <c r="C147" s="54"/>
      <c r="D147" s="76" t="s">
        <v>1704</v>
      </c>
      <c r="E147" s="56"/>
      <c r="F147" s="57">
        <v>1</v>
      </c>
      <c r="G147" s="57">
        <v>1</v>
      </c>
      <c r="H147" s="57"/>
      <c r="I147" s="57"/>
      <c r="J147" s="57"/>
      <c r="K147" s="57">
        <f>PRODUCT(F147:I147)</f>
        <v>1</v>
      </c>
      <c r="L147" s="57"/>
      <c r="M147" s="58"/>
      <c r="N147" s="59"/>
      <c r="O147" s="73"/>
    </row>
    <row r="148" spans="1:15" s="8" customFormat="1" ht="158.4" x14ac:dyDescent="0.3">
      <c r="A148" s="52">
        <v>11780</v>
      </c>
      <c r="B148" s="53"/>
      <c r="C148" s="54"/>
      <c r="D148" s="75" t="s">
        <v>1259</v>
      </c>
      <c r="E148" s="56" t="s">
        <v>89</v>
      </c>
      <c r="F148" s="57"/>
      <c r="G148" s="57"/>
      <c r="H148" s="57"/>
      <c r="I148" s="57"/>
      <c r="J148" s="57"/>
      <c r="K148" s="57"/>
      <c r="L148" s="57">
        <f>K149</f>
        <v>1</v>
      </c>
      <c r="M148" s="58">
        <v>1</v>
      </c>
      <c r="N148" s="59"/>
      <c r="O148" s="73">
        <f>+ROUND(M148*N148,2)</f>
        <v>0</v>
      </c>
    </row>
    <row r="149" spans="1:15" s="8" customFormat="1" x14ac:dyDescent="0.3">
      <c r="A149" s="52">
        <v>11781</v>
      </c>
      <c r="B149" s="53"/>
      <c r="C149" s="54"/>
      <c r="D149" s="76" t="s">
        <v>1705</v>
      </c>
      <c r="E149" s="56"/>
      <c r="F149" s="57">
        <v>1</v>
      </c>
      <c r="G149" s="57">
        <v>1</v>
      </c>
      <c r="H149" s="57"/>
      <c r="I149" s="57"/>
      <c r="J149" s="57"/>
      <c r="K149" s="57">
        <f>PRODUCT(F149:I149)</f>
        <v>1</v>
      </c>
      <c r="L149" s="57"/>
      <c r="M149" s="58"/>
      <c r="N149" s="59"/>
      <c r="O149" s="73"/>
    </row>
    <row r="150" spans="1:15" s="8" customFormat="1" x14ac:dyDescent="0.3">
      <c r="A150" s="52">
        <v>11799</v>
      </c>
      <c r="B150" s="53" t="s">
        <v>21</v>
      </c>
      <c r="C150" s="61" t="s">
        <v>1714</v>
      </c>
      <c r="D150" s="62" t="s">
        <v>1715</v>
      </c>
      <c r="E150" s="63"/>
      <c r="F150" s="86"/>
      <c r="G150" s="64"/>
      <c r="H150" s="64"/>
      <c r="I150" s="64"/>
      <c r="J150" s="64"/>
      <c r="K150" s="65">
        <f>SUM(O150:O518)</f>
        <v>0</v>
      </c>
      <c r="L150" s="64"/>
      <c r="M150" s="66"/>
      <c r="N150" s="67"/>
      <c r="O150" s="67"/>
    </row>
    <row r="151" spans="1:15" s="8" customFormat="1" x14ac:dyDescent="0.3">
      <c r="A151" s="52">
        <v>11800</v>
      </c>
      <c r="B151" s="53" t="s">
        <v>21</v>
      </c>
      <c r="C151" s="54" t="s">
        <v>1716</v>
      </c>
      <c r="D151" s="99" t="s">
        <v>1717</v>
      </c>
      <c r="E151" s="96"/>
      <c r="F151" s="98"/>
      <c r="G151" s="57"/>
      <c r="H151" s="57"/>
      <c r="I151" s="57"/>
      <c r="J151" s="57"/>
      <c r="K151" s="57"/>
      <c r="L151" s="57"/>
      <c r="M151" s="58"/>
      <c r="N151" s="59"/>
      <c r="O151" s="59"/>
    </row>
    <row r="152" spans="1:15" s="8" customFormat="1" x14ac:dyDescent="0.3">
      <c r="A152" s="52">
        <v>11872</v>
      </c>
      <c r="B152" s="53" t="s">
        <v>21</v>
      </c>
      <c r="C152" s="54" t="s">
        <v>1740</v>
      </c>
      <c r="D152" s="55" t="s">
        <v>974</v>
      </c>
      <c r="E152" s="96"/>
      <c r="F152" s="98"/>
      <c r="G152" s="57"/>
      <c r="H152" s="57"/>
      <c r="I152" s="57"/>
      <c r="J152" s="57"/>
      <c r="K152" s="57"/>
      <c r="L152" s="57"/>
      <c r="M152" s="58"/>
      <c r="N152" s="59"/>
      <c r="O152" s="59"/>
    </row>
    <row r="153" spans="1:15" s="8" customFormat="1" x14ac:dyDescent="0.3">
      <c r="A153" s="52">
        <v>11889</v>
      </c>
      <c r="B153" s="53" t="s">
        <v>21</v>
      </c>
      <c r="C153" s="54" t="s">
        <v>1759</v>
      </c>
      <c r="D153" s="55" t="s">
        <v>55</v>
      </c>
      <c r="E153" s="63"/>
      <c r="F153" s="57"/>
      <c r="G153" s="57"/>
      <c r="H153" s="57"/>
      <c r="I153" s="57"/>
      <c r="J153" s="57"/>
      <c r="K153" s="57"/>
      <c r="L153" s="57"/>
      <c r="M153" s="66"/>
      <c r="N153" s="67"/>
      <c r="O153" s="67"/>
    </row>
    <row r="154" spans="1:15" s="8" customFormat="1" x14ac:dyDescent="0.3">
      <c r="A154" s="52">
        <v>12036</v>
      </c>
      <c r="B154" s="53" t="s">
        <v>21</v>
      </c>
      <c r="C154" s="54" t="s">
        <v>1844</v>
      </c>
      <c r="D154" s="55" t="s">
        <v>878</v>
      </c>
      <c r="E154" s="56"/>
      <c r="F154" s="57"/>
      <c r="G154" s="57"/>
      <c r="H154" s="57"/>
      <c r="I154" s="57"/>
      <c r="J154" s="57"/>
      <c r="K154" s="57"/>
      <c r="L154" s="57"/>
      <c r="M154" s="58"/>
      <c r="N154" s="59"/>
      <c r="O154" s="73"/>
    </row>
    <row r="155" spans="1:15" s="8" customFormat="1" ht="172.8" x14ac:dyDescent="0.3">
      <c r="A155" s="52">
        <v>12044</v>
      </c>
      <c r="B155" s="53"/>
      <c r="C155" s="54"/>
      <c r="D155" s="75" t="s">
        <v>1850</v>
      </c>
      <c r="E155" s="56" t="s">
        <v>89</v>
      </c>
      <c r="F155" s="57"/>
      <c r="G155" s="57"/>
      <c r="H155" s="57"/>
      <c r="I155" s="57"/>
      <c r="J155" s="57"/>
      <c r="K155" s="57"/>
      <c r="L155" s="57">
        <v>2</v>
      </c>
      <c r="M155" s="58">
        <v>2</v>
      </c>
      <c r="N155" s="59"/>
      <c r="O155" s="73">
        <f>+ROUND(M155*N155,2)</f>
        <v>0</v>
      </c>
    </row>
    <row r="156" spans="1:15" s="8" customFormat="1" x14ac:dyDescent="0.3">
      <c r="A156" s="52">
        <v>12045</v>
      </c>
      <c r="B156" s="53"/>
      <c r="C156" s="54"/>
      <c r="D156" s="76" t="s">
        <v>1798</v>
      </c>
      <c r="E156" s="56"/>
      <c r="F156" s="57">
        <v>2</v>
      </c>
      <c r="G156" s="57"/>
      <c r="H156" s="57"/>
      <c r="I156" s="57"/>
      <c r="J156" s="57"/>
      <c r="K156" s="57">
        <f>PRODUCT(F156:I156)</f>
        <v>2</v>
      </c>
      <c r="L156" s="57"/>
      <c r="M156" s="58"/>
      <c r="N156" s="59"/>
      <c r="O156" s="73"/>
    </row>
    <row r="157" spans="1:15" s="8" customFormat="1" ht="172.8" x14ac:dyDescent="0.3">
      <c r="A157" s="52">
        <v>12046</v>
      </c>
      <c r="B157" s="53"/>
      <c r="C157" s="54"/>
      <c r="D157" s="75" t="s">
        <v>1851</v>
      </c>
      <c r="E157" s="56" t="s">
        <v>89</v>
      </c>
      <c r="F157" s="57"/>
      <c r="G157" s="57"/>
      <c r="H157" s="57"/>
      <c r="I157" s="57"/>
      <c r="J157" s="57"/>
      <c r="K157" s="57"/>
      <c r="L157" s="57">
        <f>SUM(K158:K163)</f>
        <v>6</v>
      </c>
      <c r="M157" s="58">
        <v>7</v>
      </c>
      <c r="N157" s="59"/>
      <c r="O157" s="73">
        <f>+ROUND(M157*N157,2)</f>
        <v>0</v>
      </c>
    </row>
    <row r="158" spans="1:15" s="8" customFormat="1" x14ac:dyDescent="0.3">
      <c r="A158" s="52">
        <v>12047</v>
      </c>
      <c r="B158" s="53"/>
      <c r="C158" s="54"/>
      <c r="D158" s="76" t="s">
        <v>1852</v>
      </c>
      <c r="E158" s="63"/>
      <c r="F158" s="57">
        <v>1</v>
      </c>
      <c r="G158" s="57"/>
      <c r="H158" s="57"/>
      <c r="I158" s="57"/>
      <c r="J158" s="57"/>
      <c r="K158" s="57">
        <f t="shared" ref="K158:K163" si="12">PRODUCT(F158:I158)</f>
        <v>1</v>
      </c>
      <c r="L158" s="57"/>
      <c r="M158" s="58"/>
      <c r="N158" s="59"/>
      <c r="O158" s="73"/>
    </row>
    <row r="159" spans="1:15" s="8" customFormat="1" x14ac:dyDescent="0.3">
      <c r="A159" s="52">
        <v>12048</v>
      </c>
      <c r="B159" s="53"/>
      <c r="C159" s="54"/>
      <c r="D159" s="76" t="s">
        <v>1853</v>
      </c>
      <c r="E159" s="63"/>
      <c r="F159" s="57">
        <v>1</v>
      </c>
      <c r="G159" s="57"/>
      <c r="H159" s="57"/>
      <c r="I159" s="57"/>
      <c r="J159" s="57"/>
      <c r="K159" s="57">
        <f t="shared" si="12"/>
        <v>1</v>
      </c>
      <c r="L159" s="57"/>
      <c r="M159" s="58"/>
      <c r="N159" s="59"/>
      <c r="O159" s="73"/>
    </row>
    <row r="160" spans="1:15" s="8" customFormat="1" x14ac:dyDescent="0.3">
      <c r="A160" s="52">
        <v>12049</v>
      </c>
      <c r="B160" s="53"/>
      <c r="C160" s="54"/>
      <c r="D160" s="76" t="s">
        <v>1854</v>
      </c>
      <c r="E160" s="63"/>
      <c r="F160" s="57">
        <v>1</v>
      </c>
      <c r="G160" s="57"/>
      <c r="H160" s="57"/>
      <c r="I160" s="57"/>
      <c r="J160" s="57"/>
      <c r="K160" s="57">
        <f t="shared" si="12"/>
        <v>1</v>
      </c>
      <c r="L160" s="57"/>
      <c r="M160" s="58"/>
      <c r="N160" s="59"/>
      <c r="O160" s="73"/>
    </row>
    <row r="161" spans="1:15" s="8" customFormat="1" x14ac:dyDescent="0.3">
      <c r="A161" s="52">
        <v>12050</v>
      </c>
      <c r="B161" s="53"/>
      <c r="C161" s="54"/>
      <c r="D161" s="76" t="s">
        <v>1855</v>
      </c>
      <c r="E161" s="63"/>
      <c r="F161" s="57">
        <v>1</v>
      </c>
      <c r="G161" s="57"/>
      <c r="H161" s="57"/>
      <c r="I161" s="57"/>
      <c r="J161" s="57"/>
      <c r="K161" s="57">
        <f t="shared" si="12"/>
        <v>1</v>
      </c>
      <c r="L161" s="57"/>
      <c r="M161" s="58"/>
      <c r="N161" s="59"/>
      <c r="O161" s="73"/>
    </row>
    <row r="162" spans="1:15" s="8" customFormat="1" x14ac:dyDescent="0.3">
      <c r="A162" s="52">
        <v>12051</v>
      </c>
      <c r="B162" s="53"/>
      <c r="C162" s="54"/>
      <c r="D162" s="76" t="s">
        <v>1856</v>
      </c>
      <c r="E162" s="63"/>
      <c r="F162" s="57">
        <v>1</v>
      </c>
      <c r="G162" s="57"/>
      <c r="H162" s="57"/>
      <c r="I162" s="57"/>
      <c r="J162" s="57"/>
      <c r="K162" s="57">
        <f t="shared" si="12"/>
        <v>1</v>
      </c>
      <c r="L162" s="57"/>
      <c r="M162" s="58"/>
      <c r="N162" s="59"/>
      <c r="O162" s="73"/>
    </row>
    <row r="163" spans="1:15" s="8" customFormat="1" x14ac:dyDescent="0.3">
      <c r="A163" s="52">
        <v>12052</v>
      </c>
      <c r="B163" s="53"/>
      <c r="C163" s="54"/>
      <c r="D163" s="76" t="s">
        <v>1857</v>
      </c>
      <c r="E163" s="63"/>
      <c r="F163" s="57">
        <v>1</v>
      </c>
      <c r="G163" s="57"/>
      <c r="H163" s="57"/>
      <c r="I163" s="57"/>
      <c r="J163" s="57"/>
      <c r="K163" s="57">
        <f t="shared" si="12"/>
        <v>1</v>
      </c>
      <c r="L163" s="57"/>
      <c r="M163" s="58"/>
      <c r="N163" s="59"/>
      <c r="O163" s="73"/>
    </row>
    <row r="164" spans="1:15" s="8" customFormat="1" ht="201.6" x14ac:dyDescent="0.3">
      <c r="A164" s="52">
        <v>12053</v>
      </c>
      <c r="B164" s="53"/>
      <c r="C164" s="54"/>
      <c r="D164" s="83" t="s">
        <v>1858</v>
      </c>
      <c r="E164" s="56" t="s">
        <v>89</v>
      </c>
      <c r="F164" s="57"/>
      <c r="G164" s="57"/>
      <c r="H164" s="57"/>
      <c r="I164" s="57"/>
      <c r="J164" s="57"/>
      <c r="K164" s="57"/>
      <c r="L164" s="57">
        <f>SUM(K165:K167)</f>
        <v>3</v>
      </c>
      <c r="M164" s="58">
        <v>3</v>
      </c>
      <c r="N164" s="59"/>
      <c r="O164" s="73">
        <f>+ROUND(M164*N164,2)</f>
        <v>0</v>
      </c>
    </row>
    <row r="165" spans="1:15" s="8" customFormat="1" x14ac:dyDescent="0.3">
      <c r="A165" s="52">
        <v>12054</v>
      </c>
      <c r="B165" s="53"/>
      <c r="C165" s="54"/>
      <c r="D165" s="76" t="s">
        <v>1859</v>
      </c>
      <c r="E165" s="63"/>
      <c r="F165" s="57">
        <v>1</v>
      </c>
      <c r="G165" s="57"/>
      <c r="H165" s="57"/>
      <c r="I165" s="57"/>
      <c r="J165" s="57"/>
      <c r="K165" s="57">
        <f t="shared" ref="K165:K167" si="13">PRODUCT(F165:I165)</f>
        <v>1</v>
      </c>
      <c r="L165" s="57"/>
      <c r="M165" s="58"/>
      <c r="N165" s="59"/>
      <c r="O165" s="73"/>
    </row>
    <row r="166" spans="1:15" s="8" customFormat="1" x14ac:dyDescent="0.3">
      <c r="A166" s="52">
        <v>12055</v>
      </c>
      <c r="B166" s="53"/>
      <c r="C166" s="54"/>
      <c r="D166" s="76" t="s">
        <v>1860</v>
      </c>
      <c r="E166" s="56"/>
      <c r="F166" s="57">
        <v>1</v>
      </c>
      <c r="G166" s="57"/>
      <c r="H166" s="57"/>
      <c r="I166" s="57"/>
      <c r="J166" s="57"/>
      <c r="K166" s="57">
        <f t="shared" si="13"/>
        <v>1</v>
      </c>
      <c r="L166" s="57"/>
      <c r="M166" s="58"/>
      <c r="N166" s="59"/>
      <c r="O166" s="73"/>
    </row>
    <row r="167" spans="1:15" s="8" customFormat="1" x14ac:dyDescent="0.3">
      <c r="A167" s="52">
        <v>12056</v>
      </c>
      <c r="B167" s="53"/>
      <c r="C167" s="54"/>
      <c r="D167" s="76" t="s">
        <v>1861</v>
      </c>
      <c r="E167" s="56"/>
      <c r="F167" s="57">
        <v>1</v>
      </c>
      <c r="G167" s="57"/>
      <c r="H167" s="57"/>
      <c r="I167" s="57"/>
      <c r="J167" s="57"/>
      <c r="K167" s="57">
        <f t="shared" si="13"/>
        <v>1</v>
      </c>
      <c r="L167" s="57"/>
      <c r="M167" s="58"/>
      <c r="N167" s="59"/>
      <c r="O167" s="73"/>
    </row>
    <row r="168" spans="1:15" s="8" customFormat="1" x14ac:dyDescent="0.3">
      <c r="A168" s="52">
        <v>12165</v>
      </c>
      <c r="B168" s="53" t="s">
        <v>21</v>
      </c>
      <c r="C168" s="54" t="s">
        <v>1960</v>
      </c>
      <c r="D168" s="55" t="s">
        <v>29</v>
      </c>
      <c r="E168" s="96"/>
      <c r="F168" s="98"/>
      <c r="G168" s="57"/>
      <c r="H168" s="57"/>
      <c r="I168" s="57"/>
      <c r="J168" s="57"/>
      <c r="K168" s="57"/>
      <c r="L168" s="57"/>
      <c r="M168" s="58"/>
      <c r="N168" s="59"/>
      <c r="O168" s="59"/>
    </row>
    <row r="169" spans="1:15" s="8" customFormat="1" x14ac:dyDescent="0.3">
      <c r="A169" s="52">
        <v>12188</v>
      </c>
      <c r="B169" s="53"/>
      <c r="C169" s="72"/>
      <c r="D169" s="55" t="s">
        <v>878</v>
      </c>
      <c r="E169" s="63"/>
      <c r="F169" s="57"/>
      <c r="G169" s="57"/>
      <c r="H169" s="57"/>
      <c r="I169" s="57"/>
      <c r="J169" s="57"/>
      <c r="K169" s="57"/>
      <c r="L169" s="57"/>
      <c r="M169" s="58"/>
      <c r="N169" s="59"/>
      <c r="O169" s="73"/>
    </row>
    <row r="170" spans="1:15" s="8" customFormat="1" ht="172.8" x14ac:dyDescent="0.3">
      <c r="A170" s="52">
        <v>12189</v>
      </c>
      <c r="B170" s="53"/>
      <c r="C170" s="72"/>
      <c r="D170" s="75" t="s">
        <v>1974</v>
      </c>
      <c r="E170" s="56" t="s">
        <v>89</v>
      </c>
      <c r="F170" s="57"/>
      <c r="G170" s="57"/>
      <c r="H170" s="57"/>
      <c r="I170" s="57"/>
      <c r="J170" s="57"/>
      <c r="K170" s="57"/>
      <c r="L170" s="57">
        <f>SUM(K171:K172)</f>
        <v>4</v>
      </c>
      <c r="M170" s="58">
        <v>4</v>
      </c>
      <c r="N170" s="59"/>
      <c r="O170" s="73">
        <f>+ROUND(M170*N170,2)</f>
        <v>0</v>
      </c>
    </row>
    <row r="171" spans="1:15" s="8" customFormat="1" x14ac:dyDescent="0.3">
      <c r="A171" s="52">
        <v>12190</v>
      </c>
      <c r="B171" s="53"/>
      <c r="C171" s="72"/>
      <c r="D171" s="74" t="s">
        <v>1975</v>
      </c>
      <c r="E171" s="63"/>
      <c r="F171" s="57">
        <v>2</v>
      </c>
      <c r="G171" s="57"/>
      <c r="H171" s="57"/>
      <c r="I171" s="57"/>
      <c r="J171" s="57"/>
      <c r="K171" s="57">
        <f>PRODUCT(F171:I171)</f>
        <v>2</v>
      </c>
      <c r="L171" s="57"/>
      <c r="M171" s="58"/>
      <c r="N171" s="59"/>
      <c r="O171" s="73"/>
    </row>
    <row r="172" spans="1:15" s="8" customFormat="1" x14ac:dyDescent="0.3">
      <c r="A172" s="52">
        <v>12191</v>
      </c>
      <c r="B172" s="53"/>
      <c r="C172" s="72"/>
      <c r="D172" s="74" t="s">
        <v>1976</v>
      </c>
      <c r="E172" s="63"/>
      <c r="F172" s="57">
        <v>2</v>
      </c>
      <c r="G172" s="57"/>
      <c r="H172" s="57"/>
      <c r="I172" s="57"/>
      <c r="J172" s="57"/>
      <c r="K172" s="57">
        <f>PRODUCT(F172:I172)</f>
        <v>2</v>
      </c>
      <c r="L172" s="57"/>
      <c r="M172" s="58"/>
      <c r="N172" s="59"/>
      <c r="O172" s="73"/>
    </row>
  </sheetData>
  <mergeCells count="3">
    <mergeCell ref="B2:C2"/>
    <mergeCell ref="N4:O4"/>
    <mergeCell ref="G5:K5"/>
  </mergeCells>
  <dataValidations count="1">
    <dataValidation type="custom" operator="equal" allowBlank="1" showInputMessage="1" showErrorMessage="1" sqref="F4:L4" xr:uid="{B3AE7656-0F8A-4FEA-80EC-3599259636EF}">
      <formula1>"witdh='40'"</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CAD16-62BC-4107-B4A3-D4992B246444}">
  <dimension ref="A1:Q111"/>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SUM(J1091:J1093)</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SUM(O7:O3196)+O3201+O3202</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SUM(O9:O1288)</f>
        <v>0</v>
      </c>
      <c r="L9" s="64"/>
      <c r="M9" s="66"/>
      <c r="N9" s="67"/>
      <c r="O9" s="67"/>
    </row>
    <row r="10" spans="1:15" s="8" customFormat="1" ht="15.6" x14ac:dyDescent="0.3">
      <c r="A10" s="52">
        <v>9272</v>
      </c>
      <c r="B10" s="53" t="s">
        <v>21</v>
      </c>
      <c r="C10" s="54" t="s">
        <v>230</v>
      </c>
      <c r="D10" s="80" t="s">
        <v>231</v>
      </c>
      <c r="E10" s="69"/>
      <c r="F10" s="70"/>
      <c r="G10" s="70"/>
      <c r="H10" s="70"/>
      <c r="I10" s="70"/>
      <c r="J10" s="70"/>
      <c r="K10" s="70"/>
      <c r="L10" s="70"/>
      <c r="M10" s="66"/>
      <c r="N10" s="67"/>
      <c r="O10" s="67"/>
    </row>
    <row r="11" spans="1:15" s="8" customFormat="1" x14ac:dyDescent="0.3">
      <c r="A11" s="52">
        <v>9303</v>
      </c>
      <c r="B11" s="53" t="s">
        <v>21</v>
      </c>
      <c r="C11" s="54" t="s">
        <v>278</v>
      </c>
      <c r="D11" s="55" t="s">
        <v>55</v>
      </c>
      <c r="E11" s="63"/>
      <c r="F11" s="57"/>
      <c r="G11" s="57"/>
      <c r="H11" s="57"/>
      <c r="I11" s="57"/>
      <c r="J11" s="57"/>
      <c r="K11" s="57"/>
      <c r="L11" s="57"/>
      <c r="M11" s="66"/>
      <c r="N11" s="67"/>
      <c r="O11" s="67"/>
    </row>
    <row r="12" spans="1:15" s="8" customFormat="1" x14ac:dyDescent="0.3">
      <c r="A12" s="52">
        <v>9488</v>
      </c>
      <c r="B12" s="53" t="s">
        <v>21</v>
      </c>
      <c r="C12" s="54" t="s">
        <v>411</v>
      </c>
      <c r="D12" s="55" t="s">
        <v>86</v>
      </c>
      <c r="E12" s="63"/>
      <c r="F12" s="57"/>
      <c r="G12" s="57"/>
      <c r="H12" s="57"/>
      <c r="I12" s="57"/>
      <c r="J12" s="57"/>
      <c r="K12" s="57"/>
      <c r="L12" s="57"/>
      <c r="M12" s="58"/>
      <c r="N12" s="59"/>
      <c r="O12" s="73"/>
    </row>
    <row r="13" spans="1:15" s="8" customFormat="1" x14ac:dyDescent="0.3">
      <c r="A13" s="52">
        <v>9502</v>
      </c>
      <c r="B13" s="53" t="s">
        <v>21</v>
      </c>
      <c r="C13" s="72"/>
      <c r="D13" s="76" t="s">
        <v>425</v>
      </c>
      <c r="E13" s="56"/>
      <c r="F13" s="57">
        <v>1</v>
      </c>
      <c r="G13" s="57"/>
      <c r="H13" s="57"/>
      <c r="I13" s="57"/>
      <c r="J13" s="57">
        <f>PRODUCT(F13:I13)</f>
        <v>1</v>
      </c>
      <c r="K13" s="57"/>
      <c r="L13" s="57"/>
      <c r="M13" s="58"/>
      <c r="N13" s="59"/>
      <c r="O13" s="73"/>
    </row>
    <row r="14" spans="1:15" s="8" customFormat="1" ht="120.75" customHeight="1" collapsed="1" x14ac:dyDescent="0.3">
      <c r="A14" s="52">
        <v>9503</v>
      </c>
      <c r="B14" s="53" t="s">
        <v>21</v>
      </c>
      <c r="C14" s="72" t="s">
        <v>426</v>
      </c>
      <c r="D14" s="75" t="s">
        <v>427</v>
      </c>
      <c r="E14" s="56" t="s">
        <v>89</v>
      </c>
      <c r="F14" s="57"/>
      <c r="G14" s="57"/>
      <c r="H14" s="57"/>
      <c r="I14" s="57"/>
      <c r="J14" s="57"/>
      <c r="K14" s="57"/>
      <c r="L14" s="57">
        <f>+J15</f>
        <v>0</v>
      </c>
      <c r="M14" s="58">
        <v>1</v>
      </c>
      <c r="N14" s="59"/>
      <c r="O14" s="73">
        <f t="shared" ref="O14" si="0">+ROUND(M14*N14,2)</f>
        <v>0</v>
      </c>
    </row>
    <row r="15" spans="1:15" s="8" customFormat="1" x14ac:dyDescent="0.3">
      <c r="A15" s="52">
        <v>9505</v>
      </c>
      <c r="B15" s="53" t="s">
        <v>21</v>
      </c>
      <c r="C15" s="54" t="s">
        <v>429</v>
      </c>
      <c r="D15" s="68" t="s">
        <v>430</v>
      </c>
      <c r="E15" s="69"/>
      <c r="F15" s="70"/>
      <c r="G15" s="70"/>
      <c r="H15" s="70"/>
      <c r="I15" s="70"/>
      <c r="J15" s="70"/>
      <c r="K15" s="70"/>
      <c r="L15" s="70"/>
      <c r="M15" s="66"/>
      <c r="N15" s="67"/>
      <c r="O15" s="67"/>
    </row>
    <row r="16" spans="1:15" s="8" customFormat="1" x14ac:dyDescent="0.3">
      <c r="A16" s="52">
        <v>9544</v>
      </c>
      <c r="B16" s="53" t="s">
        <v>21</v>
      </c>
      <c r="C16" s="54" t="s">
        <v>450</v>
      </c>
      <c r="D16" s="55" t="s">
        <v>55</v>
      </c>
      <c r="E16" s="63"/>
      <c r="F16" s="57"/>
      <c r="G16" s="57"/>
      <c r="H16" s="57"/>
      <c r="I16" s="57"/>
      <c r="J16" s="57"/>
      <c r="K16" s="57"/>
      <c r="L16" s="57"/>
      <c r="M16" s="66"/>
      <c r="N16" s="67"/>
      <c r="O16" s="67"/>
    </row>
    <row r="17" spans="1:16" s="8" customFormat="1" x14ac:dyDescent="0.3">
      <c r="A17" s="52">
        <v>9690</v>
      </c>
      <c r="B17" s="53" t="s">
        <v>21</v>
      </c>
      <c r="C17" s="54" t="s">
        <v>531</v>
      </c>
      <c r="D17" s="55" t="s">
        <v>91</v>
      </c>
      <c r="E17" s="63"/>
      <c r="F17" s="57"/>
      <c r="G17" s="57"/>
      <c r="H17" s="57"/>
      <c r="I17" s="57"/>
      <c r="J17" s="57"/>
      <c r="K17" s="57"/>
      <c r="L17" s="57"/>
      <c r="M17" s="58"/>
      <c r="N17" s="59"/>
      <c r="O17" s="73"/>
    </row>
    <row r="18" spans="1:16" s="8" customFormat="1" ht="230.4" collapsed="1" x14ac:dyDescent="0.3">
      <c r="A18" s="52">
        <v>9691</v>
      </c>
      <c r="B18" s="53" t="s">
        <v>21</v>
      </c>
      <c r="C18" s="72" t="s">
        <v>532</v>
      </c>
      <c r="D18" s="78" t="s">
        <v>533</v>
      </c>
      <c r="E18" s="56" t="s">
        <v>89</v>
      </c>
      <c r="F18" s="57"/>
      <c r="G18" s="57"/>
      <c r="H18" s="57"/>
      <c r="I18" s="57"/>
      <c r="J18" s="57"/>
      <c r="K18" s="57"/>
      <c r="L18" s="57">
        <f>SUM(J19:J19)</f>
        <v>1</v>
      </c>
      <c r="M18" s="58">
        <v>1</v>
      </c>
      <c r="N18" s="59"/>
      <c r="O18" s="73">
        <f>+ROUND(M18*N18,2)</f>
        <v>0</v>
      </c>
    </row>
    <row r="19" spans="1:16" s="8" customFormat="1" x14ac:dyDescent="0.3">
      <c r="A19" s="52">
        <v>9692</v>
      </c>
      <c r="B19" s="53"/>
      <c r="C19" s="72"/>
      <c r="D19" s="76" t="s">
        <v>449</v>
      </c>
      <c r="E19" s="56"/>
      <c r="F19" s="57">
        <v>1</v>
      </c>
      <c r="G19" s="57"/>
      <c r="H19" s="57"/>
      <c r="I19" s="57"/>
      <c r="J19" s="57">
        <f>PRODUCT(F19:I19)</f>
        <v>1</v>
      </c>
      <c r="K19" s="57"/>
      <c r="L19" s="57"/>
      <c r="M19" s="58"/>
      <c r="N19" s="59"/>
      <c r="O19" s="73"/>
    </row>
    <row r="20" spans="1:16" s="8" customFormat="1" x14ac:dyDescent="0.3">
      <c r="A20" s="52">
        <v>10506</v>
      </c>
      <c r="B20" s="53" t="s">
        <v>21</v>
      </c>
      <c r="C20" s="90" t="s">
        <v>1065</v>
      </c>
      <c r="D20" s="55" t="s">
        <v>1066</v>
      </c>
      <c r="E20" s="56"/>
      <c r="F20" s="64"/>
      <c r="G20" s="64"/>
      <c r="H20" s="64"/>
      <c r="I20" s="64"/>
      <c r="J20" s="64"/>
      <c r="K20" s="65">
        <f>SUM(O20:O164)</f>
        <v>0</v>
      </c>
      <c r="L20" s="64"/>
      <c r="M20" s="58"/>
      <c r="N20" s="59"/>
      <c r="O20" s="59"/>
    </row>
    <row r="21" spans="1:16" s="8" customFormat="1" x14ac:dyDescent="0.3">
      <c r="A21" s="52">
        <v>10507</v>
      </c>
      <c r="B21" s="53" t="s">
        <v>21</v>
      </c>
      <c r="C21" s="54" t="s">
        <v>1067</v>
      </c>
      <c r="D21" s="55" t="s">
        <v>1068</v>
      </c>
      <c r="E21" s="91"/>
      <c r="F21" s="92"/>
      <c r="G21" s="70"/>
      <c r="H21" s="70"/>
      <c r="I21" s="70"/>
      <c r="J21" s="70"/>
      <c r="K21" s="70"/>
      <c r="L21" s="70"/>
      <c r="M21" s="58"/>
      <c r="N21" s="59"/>
      <c r="O21" s="59"/>
    </row>
    <row r="22" spans="1:16" s="8" customFormat="1" x14ac:dyDescent="0.3">
      <c r="A22" s="52">
        <v>10536</v>
      </c>
      <c r="B22" s="53" t="s">
        <v>21</v>
      </c>
      <c r="C22" s="54" t="s">
        <v>1097</v>
      </c>
      <c r="D22" s="55" t="s">
        <v>974</v>
      </c>
      <c r="E22" s="96"/>
      <c r="F22" s="94"/>
      <c r="G22" s="95"/>
      <c r="H22" s="95"/>
      <c r="I22" s="95"/>
      <c r="J22" s="95"/>
      <c r="K22" s="95"/>
      <c r="L22" s="95"/>
      <c r="M22" s="58"/>
      <c r="N22" s="59"/>
      <c r="O22" s="59"/>
      <c r="P22" s="111"/>
    </row>
    <row r="23" spans="1:16" s="8" customFormat="1" x14ac:dyDescent="0.3">
      <c r="A23" s="52">
        <v>10561</v>
      </c>
      <c r="B23" s="53" t="s">
        <v>21</v>
      </c>
      <c r="C23" s="54" t="s">
        <v>1124</v>
      </c>
      <c r="D23" s="55" t="s">
        <v>55</v>
      </c>
      <c r="E23" s="63"/>
      <c r="F23" s="57"/>
      <c r="G23" s="57"/>
      <c r="H23" s="57"/>
      <c r="I23" s="57"/>
      <c r="J23" s="57"/>
      <c r="K23" s="57"/>
      <c r="L23" s="57"/>
      <c r="M23" s="66"/>
      <c r="N23" s="67"/>
      <c r="O23" s="67"/>
    </row>
    <row r="24" spans="1:16" s="8" customFormat="1" x14ac:dyDescent="0.3">
      <c r="A24" s="52">
        <v>10654</v>
      </c>
      <c r="B24" s="53" t="s">
        <v>21</v>
      </c>
      <c r="C24" s="54" t="s">
        <v>1178</v>
      </c>
      <c r="D24" s="55" t="s">
        <v>878</v>
      </c>
      <c r="E24" s="56"/>
      <c r="F24" s="57"/>
      <c r="G24" s="57"/>
      <c r="H24" s="57"/>
      <c r="I24" s="57"/>
      <c r="J24" s="57"/>
      <c r="K24" s="57"/>
      <c r="L24" s="57"/>
      <c r="M24" s="58"/>
      <c r="N24" s="59"/>
      <c r="O24" s="73"/>
    </row>
    <row r="25" spans="1:16" s="8" customFormat="1" ht="129.6" x14ac:dyDescent="0.3">
      <c r="A25" s="52">
        <v>10655</v>
      </c>
      <c r="B25" s="53"/>
      <c r="C25" s="54"/>
      <c r="D25" s="75" t="s">
        <v>1179</v>
      </c>
      <c r="E25" s="56" t="s">
        <v>89</v>
      </c>
      <c r="F25" s="57"/>
      <c r="G25" s="57"/>
      <c r="H25" s="57"/>
      <c r="I25" s="57"/>
      <c r="J25" s="57"/>
      <c r="K25" s="57"/>
      <c r="L25" s="57">
        <f>+J26</f>
        <v>1</v>
      </c>
      <c r="M25" s="58">
        <v>1</v>
      </c>
      <c r="N25" s="59"/>
      <c r="O25" s="73">
        <f t="shared" ref="O25" si="1">+ROUND(M25*N25,2)</f>
        <v>0</v>
      </c>
    </row>
    <row r="26" spans="1:16" s="8" customFormat="1" x14ac:dyDescent="0.3">
      <c r="A26" s="52">
        <v>10656</v>
      </c>
      <c r="B26" s="53"/>
      <c r="C26" s="54"/>
      <c r="D26" s="76" t="s">
        <v>1180</v>
      </c>
      <c r="E26" s="56"/>
      <c r="F26" s="57">
        <v>1</v>
      </c>
      <c r="G26" s="57"/>
      <c r="H26" s="57"/>
      <c r="I26" s="57"/>
      <c r="J26" s="57">
        <f t="shared" ref="J26" si="2">PRODUCT(F26:I26)</f>
        <v>1</v>
      </c>
      <c r="K26" s="57"/>
      <c r="L26" s="57"/>
      <c r="M26" s="58"/>
      <c r="N26" s="59"/>
      <c r="O26" s="73"/>
    </row>
    <row r="27" spans="1:16" s="8" customFormat="1" ht="115.2" x14ac:dyDescent="0.3">
      <c r="A27" s="52">
        <v>10657</v>
      </c>
      <c r="B27" s="53"/>
      <c r="C27" s="54"/>
      <c r="D27" s="75" t="s">
        <v>1181</v>
      </c>
      <c r="E27" s="56" t="s">
        <v>89</v>
      </c>
      <c r="F27" s="57"/>
      <c r="G27" s="57"/>
      <c r="H27" s="57"/>
      <c r="I27" s="57"/>
      <c r="J27" s="57"/>
      <c r="K27" s="57"/>
      <c r="L27" s="57">
        <f>K28</f>
        <v>1</v>
      </c>
      <c r="M27" s="58">
        <v>1</v>
      </c>
      <c r="N27" s="59"/>
      <c r="O27" s="73">
        <f t="shared" ref="O27" si="3">+ROUND(M27*N27,2)</f>
        <v>0</v>
      </c>
    </row>
    <row r="28" spans="1:16" s="8" customFormat="1" x14ac:dyDescent="0.3">
      <c r="A28" s="52">
        <v>10658</v>
      </c>
      <c r="B28" s="53"/>
      <c r="C28" s="54"/>
      <c r="D28" s="76" t="s">
        <v>1182</v>
      </c>
      <c r="E28" s="56"/>
      <c r="F28" s="57">
        <v>1</v>
      </c>
      <c r="G28" s="57">
        <v>1</v>
      </c>
      <c r="H28" s="57"/>
      <c r="I28" s="57"/>
      <c r="J28" s="57"/>
      <c r="K28" s="57">
        <f>PRODUCT(F28:I28)</f>
        <v>1</v>
      </c>
      <c r="L28" s="57"/>
      <c r="M28" s="58"/>
      <c r="N28" s="59"/>
      <c r="O28" s="73"/>
    </row>
    <row r="29" spans="1:16" s="8" customFormat="1" x14ac:dyDescent="0.3">
      <c r="A29" s="52">
        <v>10695</v>
      </c>
      <c r="B29" s="53" t="s">
        <v>21</v>
      </c>
      <c r="C29" s="54" t="s">
        <v>1217</v>
      </c>
      <c r="D29" s="55" t="s">
        <v>1218</v>
      </c>
      <c r="E29" s="56"/>
      <c r="F29" s="70"/>
      <c r="G29" s="70"/>
      <c r="H29" s="70"/>
      <c r="I29" s="70"/>
      <c r="J29" s="70"/>
      <c r="K29" s="70"/>
      <c r="L29" s="70"/>
      <c r="M29" s="58"/>
      <c r="N29" s="59"/>
      <c r="O29" s="59"/>
    </row>
    <row r="30" spans="1:16" s="8" customFormat="1" x14ac:dyDescent="0.3">
      <c r="A30" s="52">
        <v>10704</v>
      </c>
      <c r="B30" s="53" t="s">
        <v>21</v>
      </c>
      <c r="C30" s="54" t="s">
        <v>1229</v>
      </c>
      <c r="D30" s="97" t="s">
        <v>55</v>
      </c>
      <c r="E30" s="93"/>
      <c r="F30" s="94"/>
      <c r="G30" s="95"/>
      <c r="H30" s="95"/>
      <c r="I30" s="95"/>
      <c r="J30" s="95"/>
      <c r="K30" s="95"/>
      <c r="L30" s="95"/>
      <c r="M30" s="58"/>
      <c r="N30" s="59"/>
      <c r="O30" s="59"/>
    </row>
    <row r="31" spans="1:16" s="8" customFormat="1" x14ac:dyDescent="0.3">
      <c r="A31" s="52">
        <v>10728</v>
      </c>
      <c r="B31" s="53"/>
      <c r="C31" s="72"/>
      <c r="D31" s="55" t="s">
        <v>878</v>
      </c>
      <c r="E31" s="56"/>
      <c r="F31" s="57"/>
      <c r="G31" s="57"/>
      <c r="H31" s="57"/>
      <c r="I31" s="57"/>
      <c r="J31" s="57"/>
      <c r="K31" s="57"/>
      <c r="L31" s="57"/>
      <c r="M31" s="58"/>
      <c r="N31" s="59"/>
      <c r="O31" s="73"/>
    </row>
    <row r="32" spans="1:16" s="8" customFormat="1" ht="115.2" x14ac:dyDescent="0.3">
      <c r="A32" s="52">
        <v>10729</v>
      </c>
      <c r="B32" s="53"/>
      <c r="C32" s="72"/>
      <c r="D32" s="75" t="s">
        <v>1253</v>
      </c>
      <c r="E32" s="56" t="s">
        <v>89</v>
      </c>
      <c r="F32" s="57"/>
      <c r="G32" s="57"/>
      <c r="H32" s="57"/>
      <c r="I32" s="57"/>
      <c r="J32" s="57"/>
      <c r="K32" s="57"/>
      <c r="L32" s="57">
        <f>K33+K34</f>
        <v>2</v>
      </c>
      <c r="M32" s="58">
        <v>1</v>
      </c>
      <c r="N32" s="59"/>
      <c r="O32" s="73">
        <f t="shared" ref="O32" si="4">+ROUND(M32*N32,2)</f>
        <v>0</v>
      </c>
    </row>
    <row r="33" spans="1:16" s="8" customFormat="1" x14ac:dyDescent="0.3">
      <c r="A33" s="52">
        <v>10730</v>
      </c>
      <c r="B33" s="53"/>
      <c r="C33" s="72"/>
      <c r="D33" s="76" t="s">
        <v>1254</v>
      </c>
      <c r="E33" s="56"/>
      <c r="F33" s="57">
        <v>1</v>
      </c>
      <c r="G33" s="57">
        <v>1</v>
      </c>
      <c r="H33" s="57"/>
      <c r="I33" s="57"/>
      <c r="J33" s="57"/>
      <c r="K33" s="57">
        <f>PRODUCT(F33:I33)</f>
        <v>1</v>
      </c>
      <c r="L33" s="57"/>
      <c r="M33" s="58"/>
      <c r="N33" s="59"/>
      <c r="O33" s="73"/>
    </row>
    <row r="34" spans="1:16" s="8" customFormat="1" x14ac:dyDescent="0.3">
      <c r="A34" s="52">
        <v>10731</v>
      </c>
      <c r="B34" s="53"/>
      <c r="C34" s="72"/>
      <c r="D34" s="76" t="s">
        <v>1255</v>
      </c>
      <c r="E34" s="63"/>
      <c r="F34" s="57">
        <v>1</v>
      </c>
      <c r="G34" s="57">
        <v>1</v>
      </c>
      <c r="H34" s="57"/>
      <c r="I34" s="57"/>
      <c r="J34" s="57"/>
      <c r="K34" s="57">
        <f>PRODUCT(F34:I34)</f>
        <v>1</v>
      </c>
      <c r="L34" s="57"/>
      <c r="M34" s="58"/>
      <c r="N34" s="59"/>
      <c r="O34" s="73"/>
    </row>
    <row r="35" spans="1:16" s="8" customFormat="1" ht="158.4" x14ac:dyDescent="0.3">
      <c r="A35" s="52">
        <v>10732</v>
      </c>
      <c r="B35" s="53"/>
      <c r="C35" s="72"/>
      <c r="D35" s="75" t="s">
        <v>1256</v>
      </c>
      <c r="E35" s="56" t="s">
        <v>89</v>
      </c>
      <c r="F35" s="57"/>
      <c r="G35" s="57"/>
      <c r="H35" s="57"/>
      <c r="I35" s="57"/>
      <c r="J35" s="57"/>
      <c r="K35" s="57"/>
      <c r="L35" s="57">
        <f>K36+K37</f>
        <v>2</v>
      </c>
      <c r="M35" s="58">
        <v>2</v>
      </c>
      <c r="N35" s="59"/>
      <c r="O35" s="73">
        <f>+ROUND(M35*N35,2)</f>
        <v>0</v>
      </c>
    </row>
    <row r="36" spans="1:16" s="8" customFormat="1" x14ac:dyDescent="0.3">
      <c r="A36" s="52">
        <v>10733</v>
      </c>
      <c r="B36" s="53"/>
      <c r="C36" s="72"/>
      <c r="D36" s="76" t="s">
        <v>1257</v>
      </c>
      <c r="E36" s="56"/>
      <c r="F36" s="57">
        <v>1</v>
      </c>
      <c r="G36" s="57">
        <v>1</v>
      </c>
      <c r="H36" s="57"/>
      <c r="I36" s="57"/>
      <c r="J36" s="57"/>
      <c r="K36" s="57">
        <f>PRODUCT(F36:I36)</f>
        <v>1</v>
      </c>
      <c r="L36" s="57"/>
      <c r="M36" s="58"/>
      <c r="N36" s="59"/>
      <c r="O36" s="73"/>
    </row>
    <row r="37" spans="1:16" s="8" customFormat="1" x14ac:dyDescent="0.3">
      <c r="A37" s="52">
        <v>10734</v>
      </c>
      <c r="B37" s="53"/>
      <c r="C37" s="72"/>
      <c r="D37" s="76" t="s">
        <v>1258</v>
      </c>
      <c r="E37" s="56"/>
      <c r="F37" s="57">
        <v>1</v>
      </c>
      <c r="G37" s="57">
        <v>1</v>
      </c>
      <c r="H37" s="57"/>
      <c r="I37" s="57"/>
      <c r="J37" s="57"/>
      <c r="K37" s="57">
        <f>PRODUCT(F37:I37)</f>
        <v>1</v>
      </c>
      <c r="L37" s="57"/>
      <c r="M37" s="58"/>
      <c r="N37" s="59"/>
      <c r="O37" s="73"/>
    </row>
    <row r="38" spans="1:16" s="8" customFormat="1" ht="158.4" x14ac:dyDescent="0.3">
      <c r="A38" s="52">
        <v>10735</v>
      </c>
      <c r="B38" s="53"/>
      <c r="C38" s="72"/>
      <c r="D38" s="75" t="s">
        <v>1259</v>
      </c>
      <c r="E38" s="56" t="s">
        <v>89</v>
      </c>
      <c r="F38" s="57"/>
      <c r="G38" s="57"/>
      <c r="H38" s="57"/>
      <c r="I38" s="57"/>
      <c r="J38" s="57"/>
      <c r="K38" s="57"/>
      <c r="L38" s="57">
        <f>K39</f>
        <v>1</v>
      </c>
      <c r="M38" s="58">
        <v>1</v>
      </c>
      <c r="N38" s="59"/>
      <c r="O38" s="73">
        <f>+ROUND(M38*N38,2)</f>
        <v>0</v>
      </c>
    </row>
    <row r="39" spans="1:16" s="8" customFormat="1" x14ac:dyDescent="0.3">
      <c r="A39" s="52">
        <v>10736</v>
      </c>
      <c r="B39" s="53"/>
      <c r="C39" s="72"/>
      <c r="D39" s="76" t="s">
        <v>1260</v>
      </c>
      <c r="E39" s="56"/>
      <c r="F39" s="57">
        <v>1</v>
      </c>
      <c r="G39" s="57">
        <v>1</v>
      </c>
      <c r="H39" s="57"/>
      <c r="I39" s="57"/>
      <c r="J39" s="57"/>
      <c r="K39" s="57">
        <f>PRODUCT(F39:I39)</f>
        <v>1</v>
      </c>
      <c r="L39" s="57"/>
      <c r="M39" s="58"/>
      <c r="N39" s="59"/>
      <c r="O39" s="73"/>
    </row>
    <row r="40" spans="1:16" s="8" customFormat="1" x14ac:dyDescent="0.3">
      <c r="A40" s="52">
        <v>10803</v>
      </c>
      <c r="B40" s="53" t="s">
        <v>21</v>
      </c>
      <c r="C40" s="61" t="s">
        <v>1334</v>
      </c>
      <c r="D40" s="62" t="s">
        <v>1335</v>
      </c>
      <c r="E40" s="63"/>
      <c r="F40" s="86"/>
      <c r="G40" s="64"/>
      <c r="H40" s="64"/>
      <c r="I40" s="64"/>
      <c r="J40" s="64"/>
      <c r="K40" s="65">
        <f>SUM(O40:O205)</f>
        <v>0</v>
      </c>
      <c r="L40" s="64"/>
      <c r="M40" s="66"/>
      <c r="N40" s="67"/>
      <c r="O40" s="67"/>
      <c r="P40" s="112"/>
    </row>
    <row r="41" spans="1:16" s="8" customFormat="1" x14ac:dyDescent="0.3">
      <c r="A41" s="52">
        <v>10804</v>
      </c>
      <c r="B41" s="53" t="s">
        <v>21</v>
      </c>
      <c r="C41" s="54" t="s">
        <v>1336</v>
      </c>
      <c r="D41" s="55" t="s">
        <v>1337</v>
      </c>
      <c r="E41" s="96"/>
      <c r="F41" s="98"/>
      <c r="G41" s="57"/>
      <c r="H41" s="57"/>
      <c r="I41" s="57"/>
      <c r="J41" s="57"/>
      <c r="K41" s="57"/>
      <c r="L41" s="57"/>
      <c r="M41" s="58"/>
      <c r="N41" s="59"/>
      <c r="O41" s="59"/>
    </row>
    <row r="42" spans="1:16" s="8" customFormat="1" x14ac:dyDescent="0.3">
      <c r="A42" s="52">
        <v>10833</v>
      </c>
      <c r="B42" s="53"/>
      <c r="C42" s="54" t="s">
        <v>1347</v>
      </c>
      <c r="D42" s="55" t="s">
        <v>974</v>
      </c>
      <c r="E42" s="63"/>
      <c r="F42" s="57"/>
      <c r="G42" s="57"/>
      <c r="H42" s="57"/>
      <c r="I42" s="57"/>
      <c r="J42" s="57"/>
      <c r="K42" s="57"/>
      <c r="L42" s="57"/>
      <c r="M42" s="58"/>
      <c r="N42" s="59"/>
      <c r="O42" s="73"/>
    </row>
    <row r="43" spans="1:16" s="8" customFormat="1" x14ac:dyDescent="0.3">
      <c r="A43" s="52">
        <v>10858</v>
      </c>
      <c r="B43" s="53"/>
      <c r="C43" s="54" t="s">
        <v>1355</v>
      </c>
      <c r="D43" s="55" t="s">
        <v>55</v>
      </c>
      <c r="E43" s="63"/>
      <c r="F43" s="57"/>
      <c r="G43" s="57"/>
      <c r="H43" s="57"/>
      <c r="I43" s="57"/>
      <c r="J43" s="57"/>
      <c r="K43" s="57"/>
      <c r="L43" s="57"/>
      <c r="M43" s="58"/>
      <c r="N43" s="59"/>
      <c r="O43" s="73"/>
    </row>
    <row r="44" spans="1:16" s="8" customFormat="1" x14ac:dyDescent="0.3">
      <c r="A44" s="52">
        <v>10951</v>
      </c>
      <c r="B44" s="53"/>
      <c r="C44" s="72"/>
      <c r="D44" s="55" t="s">
        <v>878</v>
      </c>
      <c r="E44" s="56"/>
      <c r="F44" s="57"/>
      <c r="G44" s="57"/>
      <c r="H44" s="57"/>
      <c r="I44" s="57"/>
      <c r="J44" s="57"/>
      <c r="K44" s="57"/>
      <c r="L44" s="57"/>
      <c r="M44" s="58"/>
      <c r="N44" s="59"/>
      <c r="O44" s="73"/>
    </row>
    <row r="45" spans="1:16" s="8" customFormat="1" ht="129.6" x14ac:dyDescent="0.3">
      <c r="A45" s="52">
        <v>10952</v>
      </c>
      <c r="B45" s="53"/>
      <c r="C45" s="72"/>
      <c r="D45" s="75" t="s">
        <v>1375</v>
      </c>
      <c r="E45" s="56" t="s">
        <v>89</v>
      </c>
      <c r="F45" s="57"/>
      <c r="G45" s="57"/>
      <c r="H45" s="57"/>
      <c r="I45" s="57"/>
      <c r="J45" s="57"/>
      <c r="K45" s="57"/>
      <c r="L45" s="57">
        <f>+J46+J47</f>
        <v>2</v>
      </c>
      <c r="M45" s="58">
        <v>2</v>
      </c>
      <c r="N45" s="59"/>
      <c r="O45" s="73">
        <f t="shared" ref="O45" si="5">+ROUND(M45*N45,2)</f>
        <v>0</v>
      </c>
    </row>
    <row r="46" spans="1:16" s="8" customFormat="1" x14ac:dyDescent="0.3">
      <c r="A46" s="52">
        <v>10953</v>
      </c>
      <c r="B46" s="53" t="s">
        <v>21</v>
      </c>
      <c r="C46" s="54" t="s">
        <v>1355</v>
      </c>
      <c r="D46" s="76" t="s">
        <v>1376</v>
      </c>
      <c r="E46" s="56"/>
      <c r="F46" s="57">
        <v>1</v>
      </c>
      <c r="G46" s="57"/>
      <c r="H46" s="57"/>
      <c r="I46" s="57"/>
      <c r="J46" s="57">
        <f t="shared" ref="J46:J47" si="6">PRODUCT(F46:I46)</f>
        <v>1</v>
      </c>
      <c r="K46" s="57"/>
      <c r="L46" s="57"/>
      <c r="M46" s="58"/>
      <c r="N46" s="59"/>
      <c r="O46" s="73"/>
    </row>
    <row r="47" spans="1:16" s="8" customFormat="1" x14ac:dyDescent="0.3">
      <c r="A47" s="52">
        <v>10954</v>
      </c>
      <c r="B47" s="53"/>
      <c r="C47" s="54"/>
      <c r="D47" s="76" t="s">
        <v>1377</v>
      </c>
      <c r="E47" s="56"/>
      <c r="F47" s="57">
        <v>1</v>
      </c>
      <c r="G47" s="57"/>
      <c r="H47" s="57"/>
      <c r="I47" s="57"/>
      <c r="J47" s="57">
        <f t="shared" si="6"/>
        <v>1</v>
      </c>
      <c r="K47" s="57"/>
      <c r="L47" s="57"/>
      <c r="M47" s="58"/>
      <c r="N47" s="59"/>
      <c r="O47" s="73"/>
    </row>
    <row r="48" spans="1:16" s="8" customFormat="1" ht="115.2" x14ac:dyDescent="0.3">
      <c r="A48" s="52">
        <v>10955</v>
      </c>
      <c r="B48" s="53" t="s">
        <v>21</v>
      </c>
      <c r="C48" s="54" t="s">
        <v>1356</v>
      </c>
      <c r="D48" s="75" t="s">
        <v>1378</v>
      </c>
      <c r="E48" s="56" t="s">
        <v>89</v>
      </c>
      <c r="F48" s="57"/>
      <c r="G48" s="57"/>
      <c r="H48" s="57"/>
      <c r="I48" s="57"/>
      <c r="J48" s="57"/>
      <c r="K48" s="57"/>
      <c r="L48" s="57">
        <f>K49</f>
        <v>1</v>
      </c>
      <c r="M48" s="58">
        <v>1</v>
      </c>
      <c r="N48" s="59"/>
      <c r="O48" s="73">
        <f t="shared" ref="O48" si="7">+ROUND(M48*N48,2)</f>
        <v>0</v>
      </c>
    </row>
    <row r="49" spans="1:15" s="8" customFormat="1" ht="15" customHeight="1" x14ac:dyDescent="0.3">
      <c r="A49" s="52">
        <v>10956</v>
      </c>
      <c r="B49" s="53" t="s">
        <v>21</v>
      </c>
      <c r="C49" s="72" t="s">
        <v>1379</v>
      </c>
      <c r="D49" s="76" t="s">
        <v>1380</v>
      </c>
      <c r="E49" s="56"/>
      <c r="F49" s="57">
        <v>1</v>
      </c>
      <c r="G49" s="57">
        <v>1</v>
      </c>
      <c r="H49" s="57"/>
      <c r="I49" s="57"/>
      <c r="J49" s="57"/>
      <c r="K49" s="57">
        <f>PRODUCT(F49:I49)</f>
        <v>1</v>
      </c>
      <c r="L49" s="57"/>
      <c r="M49" s="58"/>
      <c r="N49" s="59"/>
      <c r="O49" s="73"/>
    </row>
    <row r="50" spans="1:15" s="8" customFormat="1" ht="158.4" x14ac:dyDescent="0.3">
      <c r="A50" s="52">
        <v>10957</v>
      </c>
      <c r="B50" s="53" t="s">
        <v>21</v>
      </c>
      <c r="C50" s="72" t="s">
        <v>1381</v>
      </c>
      <c r="D50" s="75" t="s">
        <v>1382</v>
      </c>
      <c r="E50" s="56" t="s">
        <v>89</v>
      </c>
      <c r="F50" s="57"/>
      <c r="G50" s="57"/>
      <c r="H50" s="57"/>
      <c r="I50" s="57"/>
      <c r="J50" s="57"/>
      <c r="K50" s="57"/>
      <c r="L50" s="57">
        <f>K51</f>
        <v>1</v>
      </c>
      <c r="M50" s="58">
        <v>1</v>
      </c>
      <c r="N50" s="59"/>
      <c r="O50" s="73">
        <f>+ROUND(M50*N50,2)</f>
        <v>0</v>
      </c>
    </row>
    <row r="51" spans="1:15" s="8" customFormat="1" x14ac:dyDescent="0.3">
      <c r="A51" s="52">
        <v>10958</v>
      </c>
      <c r="B51" s="53" t="s">
        <v>21</v>
      </c>
      <c r="C51" s="72" t="s">
        <v>1383</v>
      </c>
      <c r="D51" s="76" t="s">
        <v>1357</v>
      </c>
      <c r="E51" s="56"/>
      <c r="F51" s="57">
        <v>1</v>
      </c>
      <c r="G51" s="57">
        <v>1</v>
      </c>
      <c r="H51" s="57"/>
      <c r="I51" s="57"/>
      <c r="J51" s="57"/>
      <c r="K51" s="57">
        <f>PRODUCT(F51:I51)</f>
        <v>1</v>
      </c>
      <c r="L51" s="57"/>
      <c r="M51" s="58"/>
      <c r="N51" s="59"/>
      <c r="O51" s="73"/>
    </row>
    <row r="52" spans="1:15" s="8" customFormat="1" ht="158.4" collapsed="1" x14ac:dyDescent="0.3">
      <c r="A52" s="52">
        <v>10959</v>
      </c>
      <c r="B52" s="53" t="s">
        <v>21</v>
      </c>
      <c r="C52" s="72" t="s">
        <v>1384</v>
      </c>
      <c r="D52" s="75" t="s">
        <v>1385</v>
      </c>
      <c r="E52" s="56" t="s">
        <v>89</v>
      </c>
      <c r="F52" s="57"/>
      <c r="G52" s="57"/>
      <c r="H52" s="57"/>
      <c r="I52" s="57"/>
      <c r="J52" s="57"/>
      <c r="K52" s="57"/>
      <c r="L52" s="57">
        <f>K53</f>
        <v>1</v>
      </c>
      <c r="M52" s="58">
        <v>1</v>
      </c>
      <c r="N52" s="59"/>
      <c r="O52" s="73">
        <f>+ROUND(M52*N52,2)</f>
        <v>0</v>
      </c>
    </row>
    <row r="53" spans="1:15" s="8" customFormat="1" x14ac:dyDescent="0.3">
      <c r="A53" s="52">
        <v>10960</v>
      </c>
      <c r="B53" s="53"/>
      <c r="C53" s="72"/>
      <c r="D53" s="76" t="s">
        <v>1372</v>
      </c>
      <c r="E53" s="56"/>
      <c r="F53" s="57">
        <v>1</v>
      </c>
      <c r="G53" s="57">
        <v>1</v>
      </c>
      <c r="H53" s="57"/>
      <c r="I53" s="57"/>
      <c r="J53" s="57"/>
      <c r="K53" s="57">
        <f>PRODUCT(F53:I53)</f>
        <v>1</v>
      </c>
      <c r="L53" s="57"/>
      <c r="M53" s="58"/>
      <c r="N53" s="59"/>
      <c r="O53" s="73"/>
    </row>
    <row r="54" spans="1:15" s="8" customFormat="1" ht="158.4" x14ac:dyDescent="0.3">
      <c r="A54" s="52">
        <v>10961</v>
      </c>
      <c r="B54" s="53"/>
      <c r="C54" s="72"/>
      <c r="D54" s="75" t="s">
        <v>1386</v>
      </c>
      <c r="E54" s="56" t="s">
        <v>89</v>
      </c>
      <c r="F54" s="57"/>
      <c r="G54" s="57"/>
      <c r="H54" s="57"/>
      <c r="I54" s="57"/>
      <c r="J54" s="57"/>
      <c r="K54" s="57"/>
      <c r="L54" s="57">
        <f>K55</f>
        <v>4</v>
      </c>
      <c r="M54" s="58">
        <v>4</v>
      </c>
      <c r="N54" s="59"/>
      <c r="O54" s="73">
        <f>+ROUND(M54*N54,2)</f>
        <v>0</v>
      </c>
    </row>
    <row r="55" spans="1:15" s="8" customFormat="1" x14ac:dyDescent="0.3">
      <c r="A55" s="52">
        <v>10962</v>
      </c>
      <c r="B55" s="53"/>
      <c r="C55" s="72"/>
      <c r="D55" s="76" t="s">
        <v>1387</v>
      </c>
      <c r="E55" s="56"/>
      <c r="F55" s="57">
        <v>4</v>
      </c>
      <c r="G55" s="57">
        <v>1</v>
      </c>
      <c r="H55" s="57"/>
      <c r="I55" s="57"/>
      <c r="J55" s="57"/>
      <c r="K55" s="57">
        <f>PRODUCT(F55:I55)</f>
        <v>4</v>
      </c>
      <c r="L55" s="57"/>
      <c r="M55" s="58"/>
      <c r="N55" s="59"/>
      <c r="O55" s="73"/>
    </row>
    <row r="56" spans="1:15" s="8" customFormat="1" x14ac:dyDescent="0.3">
      <c r="A56" s="52">
        <v>10993</v>
      </c>
      <c r="B56" s="53" t="s">
        <v>21</v>
      </c>
      <c r="C56" s="54" t="s">
        <v>1435</v>
      </c>
      <c r="D56" s="99" t="s">
        <v>1436</v>
      </c>
      <c r="E56" s="56"/>
      <c r="F56" s="57"/>
      <c r="G56" s="57"/>
      <c r="H56" s="57"/>
      <c r="I56" s="57"/>
      <c r="J56" s="57"/>
      <c r="K56" s="57"/>
      <c r="L56" s="57"/>
      <c r="M56" s="58"/>
      <c r="N56" s="59"/>
      <c r="O56" s="59"/>
    </row>
    <row r="57" spans="1:15" s="8" customFormat="1" x14ac:dyDescent="0.3">
      <c r="A57" s="52">
        <v>11001</v>
      </c>
      <c r="B57" s="53"/>
      <c r="C57" s="54"/>
      <c r="D57" s="97" t="s">
        <v>55</v>
      </c>
      <c r="E57" s="93"/>
      <c r="F57" s="94"/>
      <c r="G57" s="95"/>
      <c r="H57" s="95"/>
      <c r="I57" s="95"/>
      <c r="J57" s="95"/>
      <c r="K57" s="95"/>
      <c r="L57" s="95"/>
      <c r="M57" s="58"/>
      <c r="N57" s="59"/>
      <c r="O57" s="59"/>
    </row>
    <row r="58" spans="1:15" s="8" customFormat="1" x14ac:dyDescent="0.3">
      <c r="A58" s="52">
        <v>11025</v>
      </c>
      <c r="B58" s="53"/>
      <c r="C58" s="54"/>
      <c r="D58" s="55" t="s">
        <v>878</v>
      </c>
      <c r="E58" s="56"/>
      <c r="F58" s="57"/>
      <c r="G58" s="57"/>
      <c r="H58" s="57"/>
      <c r="I58" s="57"/>
      <c r="J58" s="57"/>
      <c r="K58" s="57"/>
      <c r="L58" s="57"/>
      <c r="M58" s="58"/>
      <c r="N58" s="59"/>
      <c r="O58" s="73"/>
    </row>
    <row r="59" spans="1:15" s="8" customFormat="1" ht="115.2" x14ac:dyDescent="0.3">
      <c r="A59" s="52">
        <v>11026</v>
      </c>
      <c r="B59" s="53"/>
      <c r="C59" s="54"/>
      <c r="D59" s="75" t="s">
        <v>1253</v>
      </c>
      <c r="E59" s="56" t="s">
        <v>89</v>
      </c>
      <c r="F59" s="57"/>
      <c r="G59" s="57"/>
      <c r="H59" s="57"/>
      <c r="I59" s="57"/>
      <c r="J59" s="57"/>
      <c r="K59" s="57"/>
      <c r="L59" s="57">
        <f>K60+K61</f>
        <v>2</v>
      </c>
      <c r="M59" s="58">
        <v>1</v>
      </c>
      <c r="N59" s="59"/>
      <c r="O59" s="73">
        <f t="shared" ref="O59" si="8">+ROUND(M59*N59,2)</f>
        <v>0</v>
      </c>
    </row>
    <row r="60" spans="1:15" s="8" customFormat="1" x14ac:dyDescent="0.3">
      <c r="A60" s="52">
        <v>11027</v>
      </c>
      <c r="B60" s="53"/>
      <c r="C60" s="54"/>
      <c r="D60" s="76" t="s">
        <v>1438</v>
      </c>
      <c r="E60" s="56"/>
      <c r="F60" s="57">
        <v>1</v>
      </c>
      <c r="G60" s="57">
        <v>1</v>
      </c>
      <c r="H60" s="57"/>
      <c r="I60" s="57"/>
      <c r="J60" s="57"/>
      <c r="K60" s="57">
        <f>PRODUCT(F60:I60)</f>
        <v>1</v>
      </c>
      <c r="L60" s="57"/>
      <c r="M60" s="58"/>
      <c r="N60" s="59"/>
      <c r="O60" s="73"/>
    </row>
    <row r="61" spans="1:15" s="8" customFormat="1" x14ac:dyDescent="0.3">
      <c r="A61" s="52">
        <v>11028</v>
      </c>
      <c r="B61" s="53"/>
      <c r="C61" s="54"/>
      <c r="D61" s="76" t="s">
        <v>1439</v>
      </c>
      <c r="E61" s="63"/>
      <c r="F61" s="57">
        <v>1</v>
      </c>
      <c r="G61" s="57">
        <v>1</v>
      </c>
      <c r="H61" s="57"/>
      <c r="I61" s="57"/>
      <c r="J61" s="57"/>
      <c r="K61" s="57">
        <f>PRODUCT(F61:I61)</f>
        <v>1</v>
      </c>
      <c r="L61" s="57"/>
      <c r="M61" s="58"/>
      <c r="N61" s="59"/>
      <c r="O61" s="73"/>
    </row>
    <row r="62" spans="1:15" s="8" customFormat="1" x14ac:dyDescent="0.3">
      <c r="A62" s="52">
        <v>11048</v>
      </c>
      <c r="B62" s="53" t="s">
        <v>21</v>
      </c>
      <c r="C62" s="61" t="s">
        <v>1449</v>
      </c>
      <c r="D62" s="62" t="s">
        <v>1450</v>
      </c>
      <c r="E62" s="63"/>
      <c r="F62" s="86"/>
      <c r="G62" s="64"/>
      <c r="H62" s="64"/>
      <c r="I62" s="64"/>
      <c r="J62" s="64"/>
      <c r="K62" s="65">
        <f>SUM(O62:O245)</f>
        <v>0</v>
      </c>
      <c r="L62" s="64"/>
      <c r="M62" s="66"/>
      <c r="N62" s="67"/>
      <c r="O62" s="67"/>
    </row>
    <row r="63" spans="1:15" s="8" customFormat="1" x14ac:dyDescent="0.3">
      <c r="A63" s="52">
        <v>11049</v>
      </c>
      <c r="B63" s="53" t="s">
        <v>21</v>
      </c>
      <c r="C63" s="54" t="s">
        <v>1451</v>
      </c>
      <c r="D63" s="55" t="s">
        <v>1452</v>
      </c>
      <c r="E63" s="96"/>
      <c r="F63" s="98"/>
      <c r="G63" s="57"/>
      <c r="H63" s="57"/>
      <c r="I63" s="57"/>
      <c r="J63" s="57"/>
      <c r="K63" s="57"/>
      <c r="L63" s="57"/>
      <c r="M63" s="58"/>
      <c r="N63" s="59"/>
      <c r="O63" s="59"/>
    </row>
    <row r="64" spans="1:15" s="8" customFormat="1" x14ac:dyDescent="0.3">
      <c r="A64" s="52">
        <v>11078</v>
      </c>
      <c r="B64" s="53"/>
      <c r="C64" s="54" t="s">
        <v>1459</v>
      </c>
      <c r="D64" s="55" t="s">
        <v>974</v>
      </c>
      <c r="E64" s="63"/>
      <c r="F64" s="57"/>
      <c r="G64" s="57"/>
      <c r="H64" s="57"/>
      <c r="I64" s="57"/>
      <c r="J64" s="57"/>
      <c r="K64" s="57"/>
      <c r="L64" s="57"/>
      <c r="M64" s="66"/>
      <c r="N64" s="67"/>
      <c r="O64" s="67"/>
    </row>
    <row r="65" spans="1:17" s="8" customFormat="1" x14ac:dyDescent="0.3">
      <c r="A65" s="52">
        <v>11103</v>
      </c>
      <c r="B65" s="53"/>
      <c r="C65" s="54" t="s">
        <v>1467</v>
      </c>
      <c r="D65" s="55" t="s">
        <v>55</v>
      </c>
      <c r="E65" s="63"/>
      <c r="F65" s="57"/>
      <c r="G65" s="57"/>
      <c r="H65" s="57"/>
      <c r="I65" s="57"/>
      <c r="J65" s="57"/>
      <c r="K65" s="57"/>
      <c r="L65" s="57"/>
      <c r="M65" s="66"/>
      <c r="N65" s="67"/>
      <c r="O65" s="67"/>
    </row>
    <row r="66" spans="1:17" s="8" customFormat="1" x14ac:dyDescent="0.3">
      <c r="A66" s="52">
        <v>11196</v>
      </c>
      <c r="B66" s="53"/>
      <c r="C66" s="72"/>
      <c r="D66" s="55" t="s">
        <v>878</v>
      </c>
      <c r="E66" s="56"/>
      <c r="F66" s="57"/>
      <c r="G66" s="57"/>
      <c r="H66" s="57"/>
      <c r="I66" s="57"/>
      <c r="J66" s="57"/>
      <c r="K66" s="57"/>
      <c r="L66" s="57"/>
      <c r="M66" s="58"/>
      <c r="N66" s="59"/>
      <c r="O66" s="73"/>
    </row>
    <row r="67" spans="1:17" s="8" customFormat="1" ht="129.6" x14ac:dyDescent="0.3">
      <c r="A67" s="52">
        <v>11197</v>
      </c>
      <c r="B67" s="53"/>
      <c r="C67" s="72"/>
      <c r="D67" s="75" t="s">
        <v>1375</v>
      </c>
      <c r="E67" s="56" t="s">
        <v>89</v>
      </c>
      <c r="F67" s="57"/>
      <c r="G67" s="57"/>
      <c r="H67" s="57"/>
      <c r="I67" s="57"/>
      <c r="J67" s="57"/>
      <c r="K67" s="57"/>
      <c r="L67" s="57">
        <f>+J68+J69</f>
        <v>2</v>
      </c>
      <c r="M67" s="58">
        <v>2</v>
      </c>
      <c r="N67" s="59"/>
      <c r="O67" s="73">
        <f t="shared" ref="O67" si="9">+ROUND(M67*N67,2)</f>
        <v>0</v>
      </c>
    </row>
    <row r="68" spans="1:17" s="8" customFormat="1" x14ac:dyDescent="0.3">
      <c r="A68" s="52">
        <v>11198</v>
      </c>
      <c r="B68" s="53"/>
      <c r="C68" s="72"/>
      <c r="D68" s="76" t="s">
        <v>1487</v>
      </c>
      <c r="E68" s="56"/>
      <c r="F68" s="57">
        <v>1</v>
      </c>
      <c r="G68" s="57"/>
      <c r="H68" s="57"/>
      <c r="I68" s="57"/>
      <c r="J68" s="57">
        <f t="shared" ref="J68:J69" si="10">PRODUCT(F68:I68)</f>
        <v>1</v>
      </c>
      <c r="K68" s="57"/>
      <c r="L68" s="57"/>
      <c r="M68" s="58"/>
      <c r="N68" s="59"/>
      <c r="O68" s="73"/>
    </row>
    <row r="69" spans="1:17" s="8" customFormat="1" x14ac:dyDescent="0.3">
      <c r="A69" s="52">
        <v>11199</v>
      </c>
      <c r="B69" s="53"/>
      <c r="C69" s="72"/>
      <c r="D69" s="76" t="s">
        <v>1488</v>
      </c>
      <c r="E69" s="56"/>
      <c r="F69" s="57">
        <v>1</v>
      </c>
      <c r="G69" s="57"/>
      <c r="H69" s="57"/>
      <c r="I69" s="57"/>
      <c r="J69" s="57">
        <f t="shared" si="10"/>
        <v>1</v>
      </c>
      <c r="K69" s="57"/>
      <c r="L69" s="57"/>
      <c r="M69" s="58"/>
      <c r="N69" s="59"/>
      <c r="O69" s="73"/>
    </row>
    <row r="70" spans="1:17" s="8" customFormat="1" ht="115.2" x14ac:dyDescent="0.3">
      <c r="A70" s="52">
        <v>11200</v>
      </c>
      <c r="B70" s="53"/>
      <c r="C70" s="72"/>
      <c r="D70" s="75" t="s">
        <v>1489</v>
      </c>
      <c r="E70" s="56" t="s">
        <v>89</v>
      </c>
      <c r="F70" s="57"/>
      <c r="G70" s="57"/>
      <c r="H70" s="57"/>
      <c r="I70" s="57"/>
      <c r="J70" s="57"/>
      <c r="K70" s="57"/>
      <c r="L70" s="57">
        <f>K71</f>
        <v>1</v>
      </c>
      <c r="M70" s="58">
        <v>1</v>
      </c>
      <c r="N70" s="59"/>
      <c r="O70" s="73">
        <f t="shared" ref="O70" si="11">+ROUND(M70*N70,2)</f>
        <v>0</v>
      </c>
    </row>
    <row r="71" spans="1:17" s="8" customFormat="1" x14ac:dyDescent="0.3">
      <c r="A71" s="52">
        <v>11201</v>
      </c>
      <c r="B71" s="53"/>
      <c r="C71" s="72"/>
      <c r="D71" s="76" t="s">
        <v>1490</v>
      </c>
      <c r="E71" s="56"/>
      <c r="F71" s="57">
        <v>1</v>
      </c>
      <c r="G71" s="57">
        <v>1</v>
      </c>
      <c r="H71" s="57"/>
      <c r="I71" s="57"/>
      <c r="J71" s="57"/>
      <c r="K71" s="57">
        <f>PRODUCT(F71:I71)</f>
        <v>1</v>
      </c>
      <c r="L71" s="57"/>
      <c r="M71" s="58"/>
      <c r="N71" s="59"/>
      <c r="O71" s="73"/>
    </row>
    <row r="72" spans="1:17" s="8" customFormat="1" x14ac:dyDescent="0.3">
      <c r="A72" s="52">
        <v>11235</v>
      </c>
      <c r="B72" s="53"/>
      <c r="C72" s="54" t="s">
        <v>1511</v>
      </c>
      <c r="D72" s="99" t="s">
        <v>1512</v>
      </c>
      <c r="E72" s="56"/>
      <c r="F72" s="57"/>
      <c r="G72" s="57"/>
      <c r="H72" s="57"/>
      <c r="I72" s="57"/>
      <c r="J72" s="57"/>
      <c r="K72" s="57"/>
      <c r="L72" s="57"/>
      <c r="M72" s="58"/>
      <c r="N72" s="59"/>
      <c r="O72" s="73"/>
    </row>
    <row r="73" spans="1:17" s="8" customFormat="1" x14ac:dyDescent="0.3">
      <c r="A73" s="52">
        <v>11242</v>
      </c>
      <c r="B73" s="53"/>
      <c r="C73" s="54" t="s">
        <v>1515</v>
      </c>
      <c r="D73" s="55" t="s">
        <v>55</v>
      </c>
      <c r="E73" s="56"/>
      <c r="F73" s="57"/>
      <c r="G73" s="57"/>
      <c r="H73" s="57"/>
      <c r="I73" s="57"/>
      <c r="J73" s="57"/>
      <c r="K73" s="57"/>
      <c r="L73" s="57"/>
      <c r="M73" s="58"/>
      <c r="N73" s="59"/>
      <c r="O73" s="73"/>
    </row>
    <row r="74" spans="1:17" s="8" customFormat="1" x14ac:dyDescent="0.3">
      <c r="A74" s="52">
        <v>11265</v>
      </c>
      <c r="B74" s="53"/>
      <c r="C74" s="72"/>
      <c r="D74" s="55" t="s">
        <v>878</v>
      </c>
      <c r="E74" s="56"/>
      <c r="F74" s="57"/>
      <c r="G74" s="57"/>
      <c r="H74" s="57"/>
      <c r="I74" s="57"/>
      <c r="J74" s="57"/>
      <c r="K74" s="57"/>
      <c r="L74" s="57"/>
      <c r="M74" s="58"/>
      <c r="N74" s="59"/>
      <c r="O74" s="73"/>
    </row>
    <row r="75" spans="1:17" s="8" customFormat="1" ht="115.2" x14ac:dyDescent="0.3">
      <c r="A75" s="52">
        <v>11268</v>
      </c>
      <c r="B75" s="53"/>
      <c r="C75" s="72"/>
      <c r="D75" s="75" t="s">
        <v>1253</v>
      </c>
      <c r="E75" s="56" t="s">
        <v>89</v>
      </c>
      <c r="F75" s="57"/>
      <c r="G75" s="57"/>
      <c r="H75" s="57"/>
      <c r="I75" s="57"/>
      <c r="J75" s="57"/>
      <c r="K75" s="57"/>
      <c r="L75" s="57">
        <f>K76+K77</f>
        <v>2</v>
      </c>
      <c r="M75" s="58">
        <v>2</v>
      </c>
      <c r="N75" s="59"/>
      <c r="O75" s="73">
        <f t="shared" ref="O75" si="12">+ROUND(M75*N75,2)</f>
        <v>0</v>
      </c>
    </row>
    <row r="76" spans="1:17" s="8" customFormat="1" x14ac:dyDescent="0.3">
      <c r="A76" s="52">
        <v>11269</v>
      </c>
      <c r="B76" s="53"/>
      <c r="C76" s="72"/>
      <c r="D76" s="76" t="s">
        <v>1519</v>
      </c>
      <c r="E76" s="56"/>
      <c r="F76" s="57">
        <v>1</v>
      </c>
      <c r="G76" s="57">
        <v>1</v>
      </c>
      <c r="H76" s="57"/>
      <c r="I76" s="57"/>
      <c r="J76" s="57"/>
      <c r="K76" s="57">
        <f>PRODUCT(F76:I76)</f>
        <v>1</v>
      </c>
      <c r="L76" s="57"/>
      <c r="M76" s="58"/>
      <c r="N76" s="59"/>
      <c r="O76" s="73"/>
    </row>
    <row r="77" spans="1:17" s="8" customFormat="1" x14ac:dyDescent="0.3">
      <c r="A77" s="52">
        <v>11270</v>
      </c>
      <c r="B77" s="53"/>
      <c r="C77" s="72"/>
      <c r="D77" s="76" t="s">
        <v>1520</v>
      </c>
      <c r="E77" s="63"/>
      <c r="F77" s="57">
        <v>1</v>
      </c>
      <c r="G77" s="57">
        <v>1</v>
      </c>
      <c r="H77" s="57"/>
      <c r="I77" s="57"/>
      <c r="J77" s="57"/>
      <c r="K77" s="57">
        <f>PRODUCT(F77:I77)</f>
        <v>1</v>
      </c>
      <c r="L77" s="57"/>
      <c r="M77" s="58"/>
      <c r="N77" s="59"/>
      <c r="O77" s="73"/>
    </row>
    <row r="78" spans="1:17" s="8" customFormat="1" ht="115.2" x14ac:dyDescent="0.3">
      <c r="A78" s="52">
        <v>11276</v>
      </c>
      <c r="B78" s="53"/>
      <c r="C78" s="72"/>
      <c r="D78" s="75" t="s">
        <v>1524</v>
      </c>
      <c r="E78" s="56" t="s">
        <v>89</v>
      </c>
      <c r="F78" s="57"/>
      <c r="G78" s="57"/>
      <c r="H78" s="57"/>
      <c r="I78" s="57"/>
      <c r="J78" s="57"/>
      <c r="K78" s="57"/>
      <c r="L78" s="57">
        <f>K79+K84</f>
        <v>1</v>
      </c>
      <c r="M78" s="58">
        <v>1</v>
      </c>
      <c r="N78" s="59"/>
      <c r="O78" s="73">
        <f t="shared" ref="O78" si="13">+ROUND(M78*N78,2)</f>
        <v>0</v>
      </c>
    </row>
    <row r="79" spans="1:17" s="8" customFormat="1" x14ac:dyDescent="0.3">
      <c r="A79" s="52">
        <v>11277</v>
      </c>
      <c r="B79" s="53"/>
      <c r="C79" s="72"/>
      <c r="D79" s="76" t="s">
        <v>1525</v>
      </c>
      <c r="E79" s="56"/>
      <c r="F79" s="57">
        <v>1</v>
      </c>
      <c r="G79" s="57">
        <v>1</v>
      </c>
      <c r="H79" s="57"/>
      <c r="I79" s="57"/>
      <c r="J79" s="57"/>
      <c r="K79" s="57">
        <f>PRODUCT(F79:I79)</f>
        <v>1</v>
      </c>
      <c r="L79" s="57"/>
      <c r="M79" s="58"/>
      <c r="N79" s="59"/>
      <c r="O79" s="73"/>
    </row>
    <row r="80" spans="1:17" s="8" customFormat="1" x14ac:dyDescent="0.3">
      <c r="A80" s="52">
        <v>11291</v>
      </c>
      <c r="B80" s="53" t="s">
        <v>21</v>
      </c>
      <c r="C80" s="61" t="s">
        <v>1532</v>
      </c>
      <c r="D80" s="62" t="s">
        <v>1533</v>
      </c>
      <c r="E80" s="63"/>
      <c r="F80" s="86"/>
      <c r="G80" s="64"/>
      <c r="H80" s="64"/>
      <c r="I80" s="64"/>
      <c r="J80" s="64"/>
      <c r="K80" s="65">
        <f>SUM(O80:O255)</f>
        <v>0</v>
      </c>
      <c r="L80" s="64"/>
      <c r="M80" s="66"/>
      <c r="N80" s="67"/>
      <c r="O80" s="67"/>
      <c r="Q80" s="111"/>
    </row>
    <row r="81" spans="1:15" s="8" customFormat="1" x14ac:dyDescent="0.3">
      <c r="A81" s="52">
        <v>11292</v>
      </c>
      <c r="B81" s="53" t="s">
        <v>21</v>
      </c>
      <c r="C81" s="54" t="s">
        <v>1534</v>
      </c>
      <c r="D81" s="55" t="s">
        <v>1535</v>
      </c>
      <c r="E81" s="96"/>
      <c r="F81" s="98"/>
      <c r="G81" s="57"/>
      <c r="H81" s="57"/>
      <c r="I81" s="57"/>
      <c r="J81" s="57"/>
      <c r="K81" s="57"/>
      <c r="L81" s="57"/>
      <c r="M81" s="58"/>
      <c r="N81" s="59"/>
      <c r="O81" s="59"/>
    </row>
    <row r="82" spans="1:15" s="8" customFormat="1" x14ac:dyDescent="0.3">
      <c r="A82" s="52">
        <v>11321</v>
      </c>
      <c r="B82" s="53" t="s">
        <v>21</v>
      </c>
      <c r="C82" s="54" t="s">
        <v>1544</v>
      </c>
      <c r="D82" s="55" t="s">
        <v>974</v>
      </c>
      <c r="E82" s="96"/>
      <c r="F82" s="98"/>
      <c r="G82" s="57"/>
      <c r="H82" s="57"/>
      <c r="I82" s="57"/>
      <c r="J82" s="57"/>
      <c r="K82" s="57"/>
      <c r="L82" s="57"/>
      <c r="M82" s="58"/>
      <c r="N82" s="59"/>
      <c r="O82" s="59"/>
    </row>
    <row r="83" spans="1:15" s="8" customFormat="1" x14ac:dyDescent="0.3">
      <c r="A83" s="52">
        <v>11346</v>
      </c>
      <c r="B83" s="53" t="s">
        <v>21</v>
      </c>
      <c r="C83" s="54" t="s">
        <v>1552</v>
      </c>
      <c r="D83" s="55" t="s">
        <v>55</v>
      </c>
      <c r="E83" s="63"/>
      <c r="F83" s="57"/>
      <c r="G83" s="57"/>
      <c r="H83" s="57"/>
      <c r="I83" s="57"/>
      <c r="J83" s="57"/>
      <c r="K83" s="57"/>
      <c r="L83" s="57"/>
      <c r="M83" s="66"/>
      <c r="N83" s="67"/>
      <c r="O83" s="67"/>
    </row>
    <row r="84" spans="1:15" s="8" customFormat="1" x14ac:dyDescent="0.3">
      <c r="A84" s="52">
        <v>11439</v>
      </c>
      <c r="B84" s="53"/>
      <c r="C84" s="54"/>
      <c r="D84" s="55" t="s">
        <v>878</v>
      </c>
      <c r="E84" s="56"/>
      <c r="F84" s="57"/>
      <c r="G84" s="57"/>
      <c r="H84" s="57"/>
      <c r="I84" s="57"/>
      <c r="J84" s="57"/>
      <c r="K84" s="57"/>
      <c r="L84" s="57"/>
      <c r="M84" s="58"/>
      <c r="N84" s="59"/>
      <c r="O84" s="73"/>
    </row>
    <row r="85" spans="1:15" s="8" customFormat="1" ht="129.6" x14ac:dyDescent="0.3">
      <c r="A85" s="52">
        <v>11440</v>
      </c>
      <c r="B85" s="53"/>
      <c r="C85" s="54"/>
      <c r="D85" s="75" t="s">
        <v>1375</v>
      </c>
      <c r="E85" s="56" t="s">
        <v>89</v>
      </c>
      <c r="F85" s="57"/>
      <c r="G85" s="57"/>
      <c r="H85" s="57"/>
      <c r="I85" s="57"/>
      <c r="J85" s="57"/>
      <c r="K85" s="57"/>
      <c r="L85" s="57">
        <f>+J86+J87</f>
        <v>2</v>
      </c>
      <c r="M85" s="58">
        <v>2</v>
      </c>
      <c r="N85" s="59"/>
      <c r="O85" s="73">
        <f t="shared" ref="O85" si="14">+ROUND(M85*N85,2)</f>
        <v>0</v>
      </c>
    </row>
    <row r="86" spans="1:15" s="8" customFormat="1" x14ac:dyDescent="0.3">
      <c r="A86" s="52">
        <v>11441</v>
      </c>
      <c r="B86" s="53"/>
      <c r="C86" s="54"/>
      <c r="D86" s="76" t="s">
        <v>1572</v>
      </c>
      <c r="E86" s="56"/>
      <c r="F86" s="57">
        <v>1</v>
      </c>
      <c r="G86" s="57"/>
      <c r="H86" s="57"/>
      <c r="I86" s="57"/>
      <c r="J86" s="57">
        <f t="shared" ref="J86:J87" si="15">PRODUCT(F86:I86)</f>
        <v>1</v>
      </c>
      <c r="K86" s="57"/>
      <c r="L86" s="57"/>
      <c r="M86" s="58"/>
      <c r="N86" s="59"/>
      <c r="O86" s="73"/>
    </row>
    <row r="87" spans="1:15" s="8" customFormat="1" x14ac:dyDescent="0.3">
      <c r="A87" s="52">
        <v>11442</v>
      </c>
      <c r="B87" s="53"/>
      <c r="C87" s="54"/>
      <c r="D87" s="76" t="s">
        <v>1573</v>
      </c>
      <c r="E87" s="56"/>
      <c r="F87" s="57">
        <v>1</v>
      </c>
      <c r="G87" s="57"/>
      <c r="H87" s="57"/>
      <c r="I87" s="57"/>
      <c r="J87" s="57">
        <f t="shared" si="15"/>
        <v>1</v>
      </c>
      <c r="K87" s="57"/>
      <c r="L87" s="57"/>
      <c r="M87" s="58"/>
      <c r="N87" s="59"/>
      <c r="O87" s="73"/>
    </row>
    <row r="88" spans="1:15" s="8" customFormat="1" ht="115.2" x14ac:dyDescent="0.3">
      <c r="A88" s="52">
        <v>11443</v>
      </c>
      <c r="B88" s="53"/>
      <c r="C88" s="54"/>
      <c r="D88" s="75" t="s">
        <v>1574</v>
      </c>
      <c r="E88" s="56" t="s">
        <v>89</v>
      </c>
      <c r="F88" s="57"/>
      <c r="G88" s="57"/>
      <c r="H88" s="57"/>
      <c r="I88" s="57"/>
      <c r="J88" s="57"/>
      <c r="K88" s="57"/>
      <c r="L88" s="57">
        <f>K89</f>
        <v>1</v>
      </c>
      <c r="M88" s="58">
        <v>1</v>
      </c>
      <c r="N88" s="59"/>
      <c r="O88" s="73">
        <f t="shared" ref="O88" si="16">+ROUND(M88*N88,2)</f>
        <v>0</v>
      </c>
    </row>
    <row r="89" spans="1:15" s="8" customFormat="1" x14ac:dyDescent="0.3">
      <c r="A89" s="52">
        <v>11444</v>
      </c>
      <c r="B89" s="53"/>
      <c r="C89" s="54"/>
      <c r="D89" s="76" t="s">
        <v>1575</v>
      </c>
      <c r="E89" s="56"/>
      <c r="F89" s="57">
        <v>1</v>
      </c>
      <c r="G89" s="57">
        <v>1</v>
      </c>
      <c r="H89" s="57"/>
      <c r="I89" s="57"/>
      <c r="J89" s="57"/>
      <c r="K89" s="57">
        <f>PRODUCT(F89:I89)</f>
        <v>1</v>
      </c>
      <c r="L89" s="57"/>
      <c r="M89" s="58"/>
      <c r="N89" s="59"/>
      <c r="O89" s="73"/>
    </row>
    <row r="90" spans="1:15" s="8" customFormat="1" x14ac:dyDescent="0.3">
      <c r="A90" s="52">
        <v>11478</v>
      </c>
      <c r="B90" s="53" t="s">
        <v>21</v>
      </c>
      <c r="C90" s="54" t="s">
        <v>1596</v>
      </c>
      <c r="D90" s="99" t="s">
        <v>1597</v>
      </c>
      <c r="E90" s="56"/>
      <c r="F90" s="57"/>
      <c r="G90" s="57"/>
      <c r="H90" s="57"/>
      <c r="I90" s="57"/>
      <c r="J90" s="57"/>
      <c r="K90" s="57"/>
      <c r="L90" s="57"/>
      <c r="M90" s="58"/>
      <c r="N90" s="59"/>
      <c r="O90" s="59"/>
    </row>
    <row r="91" spans="1:15" s="8" customFormat="1" x14ac:dyDescent="0.3">
      <c r="A91" s="52">
        <v>11490</v>
      </c>
      <c r="B91" s="53" t="s">
        <v>21</v>
      </c>
      <c r="C91" s="54" t="s">
        <v>1601</v>
      </c>
      <c r="D91" s="55" t="s">
        <v>55</v>
      </c>
      <c r="E91" s="56"/>
      <c r="F91" s="57"/>
      <c r="G91" s="57"/>
      <c r="H91" s="57"/>
      <c r="I91" s="57"/>
      <c r="J91" s="57"/>
      <c r="K91" s="57"/>
      <c r="L91" s="57"/>
      <c r="M91" s="58"/>
      <c r="N91" s="59"/>
      <c r="O91" s="59"/>
    </row>
    <row r="92" spans="1:15" s="8" customFormat="1" x14ac:dyDescent="0.3">
      <c r="A92" s="52">
        <v>11519</v>
      </c>
      <c r="B92" s="53"/>
      <c r="C92" s="54"/>
      <c r="D92" s="55" t="s">
        <v>878</v>
      </c>
      <c r="E92" s="56"/>
      <c r="F92" s="57"/>
      <c r="G92" s="57"/>
      <c r="H92" s="57"/>
      <c r="I92" s="57"/>
      <c r="J92" s="57"/>
      <c r="K92" s="57"/>
      <c r="L92" s="57"/>
      <c r="M92" s="58"/>
      <c r="N92" s="59"/>
      <c r="O92" s="73"/>
    </row>
    <row r="93" spans="1:15" s="8" customFormat="1" ht="115.2" x14ac:dyDescent="0.3">
      <c r="A93" s="52">
        <v>11522</v>
      </c>
      <c r="B93" s="53"/>
      <c r="C93" s="54"/>
      <c r="D93" s="75" t="s">
        <v>1253</v>
      </c>
      <c r="E93" s="56" t="s">
        <v>89</v>
      </c>
      <c r="F93" s="57"/>
      <c r="G93" s="57"/>
      <c r="H93" s="57"/>
      <c r="I93" s="57"/>
      <c r="J93" s="57"/>
      <c r="K93" s="57"/>
      <c r="L93" s="57">
        <f>K94+K95</f>
        <v>2</v>
      </c>
      <c r="M93" s="58">
        <v>2</v>
      </c>
      <c r="N93" s="59"/>
      <c r="O93" s="73">
        <f t="shared" ref="O93" si="17">+ROUND(M93*N93,2)</f>
        <v>0</v>
      </c>
    </row>
    <row r="94" spans="1:15" s="8" customFormat="1" x14ac:dyDescent="0.3">
      <c r="A94" s="52">
        <v>11523</v>
      </c>
      <c r="B94" s="53"/>
      <c r="C94" s="54"/>
      <c r="D94" s="76" t="s">
        <v>1607</v>
      </c>
      <c r="E94" s="56"/>
      <c r="F94" s="57">
        <v>1</v>
      </c>
      <c r="G94" s="57">
        <v>1</v>
      </c>
      <c r="H94" s="57"/>
      <c r="I94" s="57"/>
      <c r="J94" s="57"/>
      <c r="K94" s="57">
        <f>PRODUCT(F94:I94)</f>
        <v>1</v>
      </c>
      <c r="L94" s="57"/>
      <c r="M94" s="58"/>
      <c r="N94" s="59"/>
      <c r="O94" s="73"/>
    </row>
    <row r="95" spans="1:15" s="8" customFormat="1" x14ac:dyDescent="0.3">
      <c r="A95" s="52">
        <v>11524</v>
      </c>
      <c r="B95" s="53"/>
      <c r="C95" s="54"/>
      <c r="D95" s="76" t="s">
        <v>1608</v>
      </c>
      <c r="E95" s="63"/>
      <c r="F95" s="57">
        <v>1</v>
      </c>
      <c r="G95" s="57">
        <v>1</v>
      </c>
      <c r="H95" s="57"/>
      <c r="I95" s="57"/>
      <c r="J95" s="57"/>
      <c r="K95" s="57">
        <f>PRODUCT(F95:I95)</f>
        <v>1</v>
      </c>
      <c r="L95" s="57"/>
      <c r="M95" s="58"/>
      <c r="N95" s="59"/>
      <c r="O95" s="73"/>
    </row>
    <row r="96" spans="1:15" s="8" customFormat="1" x14ac:dyDescent="0.3">
      <c r="A96" s="52">
        <v>11545</v>
      </c>
      <c r="B96" s="53" t="s">
        <v>21</v>
      </c>
      <c r="C96" s="61" t="s">
        <v>1622</v>
      </c>
      <c r="D96" s="62" t="s">
        <v>1623</v>
      </c>
      <c r="E96" s="63"/>
      <c r="F96" s="86"/>
      <c r="G96" s="64"/>
      <c r="H96" s="64"/>
      <c r="I96" s="64"/>
      <c r="J96" s="64"/>
      <c r="K96" s="65">
        <f>SUM(O96:O277)</f>
        <v>0</v>
      </c>
      <c r="L96" s="64"/>
      <c r="M96" s="66"/>
      <c r="N96" s="67"/>
      <c r="O96" s="67"/>
    </row>
    <row r="97" spans="1:15" s="8" customFormat="1" x14ac:dyDescent="0.3">
      <c r="A97" s="52">
        <v>11546</v>
      </c>
      <c r="B97" s="53" t="s">
        <v>21</v>
      </c>
      <c r="C97" s="54" t="s">
        <v>1624</v>
      </c>
      <c r="D97" s="55" t="s">
        <v>1625</v>
      </c>
      <c r="E97" s="96"/>
      <c r="F97" s="98"/>
      <c r="G97" s="57"/>
      <c r="H97" s="57"/>
      <c r="I97" s="57"/>
      <c r="J97" s="57"/>
      <c r="K97" s="57"/>
      <c r="L97" s="57"/>
      <c r="M97" s="58"/>
      <c r="N97" s="59"/>
      <c r="O97" s="59"/>
    </row>
    <row r="98" spans="1:15" s="8" customFormat="1" x14ac:dyDescent="0.3">
      <c r="A98" s="52">
        <v>11575</v>
      </c>
      <c r="B98" s="53" t="s">
        <v>21</v>
      </c>
      <c r="C98" s="54" t="s">
        <v>1634</v>
      </c>
      <c r="D98" s="55" t="s">
        <v>974</v>
      </c>
      <c r="E98" s="96"/>
      <c r="F98" s="98"/>
      <c r="G98" s="57"/>
      <c r="H98" s="57"/>
      <c r="I98" s="57"/>
      <c r="J98" s="57"/>
      <c r="K98" s="57"/>
      <c r="L98" s="57"/>
      <c r="M98" s="58"/>
      <c r="N98" s="59"/>
      <c r="O98" s="59"/>
    </row>
    <row r="99" spans="1:15" s="8" customFormat="1" x14ac:dyDescent="0.3">
      <c r="A99" s="52">
        <v>11600</v>
      </c>
      <c r="B99" s="53" t="s">
        <v>21</v>
      </c>
      <c r="C99" s="54" t="s">
        <v>1641</v>
      </c>
      <c r="D99" s="55" t="s">
        <v>55</v>
      </c>
      <c r="E99" s="63"/>
      <c r="F99" s="57"/>
      <c r="G99" s="57"/>
      <c r="H99" s="57"/>
      <c r="I99" s="57"/>
      <c r="J99" s="57"/>
      <c r="K99" s="57"/>
      <c r="L99" s="57"/>
      <c r="M99" s="66"/>
      <c r="N99" s="67"/>
      <c r="O99" s="67"/>
    </row>
    <row r="100" spans="1:15" s="8" customFormat="1" x14ac:dyDescent="0.3">
      <c r="A100" s="52">
        <v>11693</v>
      </c>
      <c r="B100" s="53"/>
      <c r="C100" s="54"/>
      <c r="D100" s="55" t="s">
        <v>878</v>
      </c>
      <c r="E100" s="56"/>
      <c r="F100" s="57"/>
      <c r="G100" s="57"/>
      <c r="H100" s="57"/>
      <c r="I100" s="57"/>
      <c r="J100" s="57"/>
      <c r="K100" s="57"/>
      <c r="L100" s="57"/>
      <c r="M100" s="58"/>
      <c r="N100" s="59"/>
      <c r="O100" s="73"/>
    </row>
    <row r="101" spans="1:15" s="8" customFormat="1" ht="129.6" x14ac:dyDescent="0.3">
      <c r="A101" s="52">
        <v>11694</v>
      </c>
      <c r="B101" s="53"/>
      <c r="C101" s="72"/>
      <c r="D101" s="75" t="s">
        <v>1375</v>
      </c>
      <c r="E101" s="56" t="s">
        <v>89</v>
      </c>
      <c r="F101" s="57"/>
      <c r="G101" s="57"/>
      <c r="H101" s="57"/>
      <c r="I101" s="57"/>
      <c r="J101" s="57"/>
      <c r="K101" s="57"/>
      <c r="L101" s="57">
        <f>+J102+J103</f>
        <v>2</v>
      </c>
      <c r="M101" s="58">
        <v>2</v>
      </c>
      <c r="N101" s="59"/>
      <c r="O101" s="73">
        <f t="shared" ref="O101" si="18">+ROUND(M101*N101,2)</f>
        <v>0</v>
      </c>
    </row>
    <row r="102" spans="1:15" s="8" customFormat="1" x14ac:dyDescent="0.3">
      <c r="A102" s="52">
        <v>11695</v>
      </c>
      <c r="B102" s="53"/>
      <c r="C102" s="72"/>
      <c r="D102" s="76" t="s">
        <v>1661</v>
      </c>
      <c r="E102" s="56"/>
      <c r="F102" s="57">
        <v>1</v>
      </c>
      <c r="G102" s="57"/>
      <c r="H102" s="57"/>
      <c r="I102" s="57"/>
      <c r="J102" s="57">
        <f t="shared" ref="J102:J103" si="19">PRODUCT(F102:I102)</f>
        <v>1</v>
      </c>
      <c r="K102" s="57"/>
      <c r="L102" s="57"/>
      <c r="M102" s="58"/>
      <c r="N102" s="59"/>
      <c r="O102" s="73"/>
    </row>
    <row r="103" spans="1:15" s="8" customFormat="1" x14ac:dyDescent="0.3">
      <c r="A103" s="52">
        <v>11696</v>
      </c>
      <c r="B103" s="53"/>
      <c r="C103" s="72"/>
      <c r="D103" s="76" t="s">
        <v>1662</v>
      </c>
      <c r="E103" s="56"/>
      <c r="F103" s="57">
        <v>1</v>
      </c>
      <c r="G103" s="57"/>
      <c r="H103" s="57"/>
      <c r="I103" s="57"/>
      <c r="J103" s="57">
        <f t="shared" si="19"/>
        <v>1</v>
      </c>
      <c r="K103" s="57"/>
      <c r="L103" s="57"/>
      <c r="M103" s="58"/>
      <c r="N103" s="59"/>
      <c r="O103" s="73"/>
    </row>
    <row r="104" spans="1:15" s="8" customFormat="1" ht="115.2" x14ac:dyDescent="0.3">
      <c r="A104" s="52">
        <v>11697</v>
      </c>
      <c r="B104" s="53"/>
      <c r="C104" s="72"/>
      <c r="D104" s="75" t="s">
        <v>1663</v>
      </c>
      <c r="E104" s="56" t="s">
        <v>89</v>
      </c>
      <c r="F104" s="57"/>
      <c r="G104" s="57"/>
      <c r="H104" s="57"/>
      <c r="I104" s="57"/>
      <c r="J104" s="57"/>
      <c r="K104" s="57"/>
      <c r="L104" s="57">
        <f>K105</f>
        <v>1</v>
      </c>
      <c r="M104" s="58">
        <v>1</v>
      </c>
      <c r="N104" s="59"/>
      <c r="O104" s="73">
        <f t="shared" ref="O104" si="20">+ROUND(M104*N104,2)</f>
        <v>0</v>
      </c>
    </row>
    <row r="105" spans="1:15" s="8" customFormat="1" x14ac:dyDescent="0.3">
      <c r="A105" s="52">
        <v>11698</v>
      </c>
      <c r="B105" s="53"/>
      <c r="C105" s="72"/>
      <c r="D105" s="76" t="s">
        <v>1664</v>
      </c>
      <c r="E105" s="56"/>
      <c r="F105" s="57">
        <v>1</v>
      </c>
      <c r="G105" s="57">
        <v>1</v>
      </c>
      <c r="H105" s="57"/>
      <c r="I105" s="57"/>
      <c r="J105" s="57"/>
      <c r="K105" s="57">
        <f>PRODUCT(F105:I105)</f>
        <v>1</v>
      </c>
      <c r="L105" s="57"/>
      <c r="M105" s="58"/>
      <c r="N105" s="59"/>
      <c r="O105" s="73"/>
    </row>
    <row r="106" spans="1:15" s="8" customFormat="1" x14ac:dyDescent="0.3">
      <c r="A106" s="52">
        <v>11732</v>
      </c>
      <c r="B106" s="53" t="s">
        <v>21</v>
      </c>
      <c r="C106" s="54" t="s">
        <v>1687</v>
      </c>
      <c r="D106" s="55" t="s">
        <v>1688</v>
      </c>
      <c r="E106" s="56"/>
      <c r="F106" s="57"/>
      <c r="G106" s="57"/>
      <c r="H106" s="57"/>
      <c r="I106" s="57"/>
      <c r="J106" s="57"/>
      <c r="K106" s="57"/>
      <c r="L106" s="57"/>
      <c r="M106" s="58"/>
      <c r="N106" s="59"/>
      <c r="O106" s="59"/>
    </row>
    <row r="107" spans="1:15" s="8" customFormat="1" x14ac:dyDescent="0.3">
      <c r="A107" s="52">
        <v>11743</v>
      </c>
      <c r="B107" s="53" t="s">
        <v>21</v>
      </c>
      <c r="C107" s="54" t="s">
        <v>1693</v>
      </c>
      <c r="D107" s="55" t="s">
        <v>55</v>
      </c>
      <c r="E107" s="56"/>
      <c r="F107" s="57"/>
      <c r="G107" s="57"/>
      <c r="H107" s="57"/>
      <c r="I107" s="57"/>
      <c r="J107" s="57"/>
      <c r="K107" s="57"/>
      <c r="L107" s="57"/>
      <c r="M107" s="58"/>
      <c r="N107" s="59"/>
      <c r="O107" s="59"/>
    </row>
    <row r="108" spans="1:15" s="8" customFormat="1" x14ac:dyDescent="0.3">
      <c r="A108" s="52">
        <v>11771</v>
      </c>
      <c r="B108" s="53"/>
      <c r="C108" s="54"/>
      <c r="D108" s="55" t="s">
        <v>878</v>
      </c>
      <c r="E108" s="56"/>
      <c r="F108" s="57"/>
      <c r="G108" s="57"/>
      <c r="H108" s="57"/>
      <c r="I108" s="57"/>
      <c r="J108" s="57"/>
      <c r="K108" s="57"/>
      <c r="L108" s="57"/>
      <c r="M108" s="58"/>
      <c r="N108" s="59"/>
      <c r="O108" s="73"/>
    </row>
    <row r="109" spans="1:15" s="8" customFormat="1" ht="115.2" x14ac:dyDescent="0.3">
      <c r="A109" s="52">
        <v>11774</v>
      </c>
      <c r="B109" s="53"/>
      <c r="C109" s="54"/>
      <c r="D109" s="75" t="s">
        <v>1253</v>
      </c>
      <c r="E109" s="56" t="s">
        <v>89</v>
      </c>
      <c r="F109" s="57"/>
      <c r="G109" s="57"/>
      <c r="H109" s="57"/>
      <c r="I109" s="57"/>
      <c r="J109" s="57"/>
      <c r="K109" s="57"/>
      <c r="L109" s="57">
        <f>K110+K111</f>
        <v>2</v>
      </c>
      <c r="M109" s="58">
        <v>2</v>
      </c>
      <c r="N109" s="59"/>
      <c r="O109" s="73">
        <f t="shared" ref="O109" si="21">+ROUND(M109*N109,2)</f>
        <v>0</v>
      </c>
    </row>
    <row r="110" spans="1:15" s="8" customFormat="1" x14ac:dyDescent="0.3">
      <c r="A110" s="52">
        <v>11775</v>
      </c>
      <c r="B110" s="53"/>
      <c r="C110" s="54"/>
      <c r="D110" s="76" t="s">
        <v>1701</v>
      </c>
      <c r="E110" s="56"/>
      <c r="F110" s="57">
        <v>1</v>
      </c>
      <c r="G110" s="57">
        <v>1</v>
      </c>
      <c r="H110" s="57"/>
      <c r="I110" s="57"/>
      <c r="J110" s="57"/>
      <c r="K110" s="57">
        <f>PRODUCT(F110:I110)</f>
        <v>1</v>
      </c>
      <c r="L110" s="57"/>
      <c r="M110" s="58"/>
      <c r="N110" s="59"/>
      <c r="O110" s="73"/>
    </row>
    <row r="111" spans="1:15" s="8" customFormat="1" x14ac:dyDescent="0.3">
      <c r="A111" s="52">
        <v>11776</v>
      </c>
      <c r="B111" s="53"/>
      <c r="C111" s="54"/>
      <c r="D111" s="76" t="s">
        <v>1702</v>
      </c>
      <c r="E111" s="63"/>
      <c r="F111" s="57">
        <v>1</v>
      </c>
      <c r="G111" s="57">
        <v>1</v>
      </c>
      <c r="H111" s="57"/>
      <c r="I111" s="57"/>
      <c r="J111" s="57"/>
      <c r="K111" s="57">
        <f>PRODUCT(F111:I111)</f>
        <v>1</v>
      </c>
      <c r="L111" s="57"/>
      <c r="M111" s="58"/>
      <c r="N111" s="59"/>
      <c r="O111" s="73"/>
    </row>
  </sheetData>
  <mergeCells count="3">
    <mergeCell ref="B2:C2"/>
    <mergeCell ref="N4:O4"/>
    <mergeCell ref="G5:K5"/>
  </mergeCells>
  <dataValidations count="1">
    <dataValidation type="custom" operator="equal" allowBlank="1" showInputMessage="1" showErrorMessage="1" sqref="F4:L4" xr:uid="{B0BB311D-7AFC-4D73-8515-9FCDC369DF1C}">
      <formula1>"witdh='40'"</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D7B3E-15F8-4690-B6EC-C7FE7EE30EF0}">
  <dimension ref="A1:Q522"/>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SUM(J1074:J1076)</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SUM(O7:O3179)+O3184+O3185</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SUM(O9:O1271)</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8966</v>
      </c>
      <c r="B11" s="53" t="s">
        <v>21</v>
      </c>
      <c r="C11" s="54" t="s">
        <v>30</v>
      </c>
      <c r="D11" s="71" t="s">
        <v>31</v>
      </c>
      <c r="E11" s="63"/>
      <c r="F11" s="57"/>
      <c r="G11" s="57"/>
      <c r="H11" s="57"/>
      <c r="I11" s="57"/>
      <c r="J11" s="57"/>
      <c r="K11" s="57"/>
      <c r="L11" s="57"/>
      <c r="M11" s="66"/>
      <c r="N11" s="67"/>
      <c r="O11" s="67"/>
    </row>
    <row r="12" spans="1:15" s="8" customFormat="1" x14ac:dyDescent="0.3">
      <c r="A12" s="52">
        <v>8987</v>
      </c>
      <c r="B12" s="53" t="s">
        <v>21</v>
      </c>
      <c r="C12" s="54" t="s">
        <v>54</v>
      </c>
      <c r="D12" s="55" t="s">
        <v>55</v>
      </c>
      <c r="E12" s="63"/>
      <c r="F12" s="57"/>
      <c r="G12" s="57"/>
      <c r="H12" s="57"/>
      <c r="I12" s="57"/>
      <c r="J12" s="57"/>
      <c r="K12" s="57"/>
      <c r="L12" s="57"/>
      <c r="M12" s="66"/>
      <c r="N12" s="67"/>
      <c r="O12" s="67"/>
    </row>
    <row r="13" spans="1:15" s="8" customFormat="1" x14ac:dyDescent="0.3">
      <c r="A13" s="52">
        <v>9058</v>
      </c>
      <c r="B13" s="53" t="s">
        <v>21</v>
      </c>
      <c r="C13" s="54" t="s">
        <v>90</v>
      </c>
      <c r="D13" s="62" t="s">
        <v>91</v>
      </c>
      <c r="E13" s="56"/>
      <c r="F13" s="57"/>
      <c r="G13" s="57"/>
      <c r="H13" s="57"/>
      <c r="I13" s="57"/>
      <c r="J13" s="57"/>
      <c r="K13" s="57"/>
      <c r="L13" s="57"/>
      <c r="M13" s="58"/>
      <c r="N13" s="59"/>
      <c r="O13" s="73"/>
    </row>
    <row r="14" spans="1:15" s="8" customFormat="1" ht="228" customHeight="1" collapsed="1" x14ac:dyDescent="0.3">
      <c r="A14" s="52">
        <v>9059</v>
      </c>
      <c r="B14" s="53" t="s">
        <v>21</v>
      </c>
      <c r="C14" s="72" t="s">
        <v>92</v>
      </c>
      <c r="D14" s="75" t="s">
        <v>93</v>
      </c>
      <c r="E14" s="56" t="s">
        <v>89</v>
      </c>
      <c r="F14" s="57"/>
      <c r="G14" s="57"/>
      <c r="H14" s="57"/>
      <c r="I14" s="57"/>
      <c r="J14" s="57"/>
      <c r="K14" s="57"/>
      <c r="L14" s="57">
        <f>+J15</f>
        <v>1</v>
      </c>
      <c r="M14" s="58">
        <v>1</v>
      </c>
      <c r="N14" s="59"/>
      <c r="O14" s="73">
        <f>+ROUND(M14*N14,2)</f>
        <v>0</v>
      </c>
    </row>
    <row r="15" spans="1:15" s="8" customFormat="1" x14ac:dyDescent="0.3">
      <c r="A15" s="52">
        <v>9060</v>
      </c>
      <c r="B15" s="53"/>
      <c r="C15" s="72"/>
      <c r="D15" s="74" t="s">
        <v>47</v>
      </c>
      <c r="E15" s="56"/>
      <c r="F15" s="57">
        <v>1</v>
      </c>
      <c r="G15" s="57"/>
      <c r="H15" s="57"/>
      <c r="I15" s="57"/>
      <c r="J15" s="57">
        <f t="shared" ref="J15" si="0">PRODUCT(F15:I15)</f>
        <v>1</v>
      </c>
      <c r="K15" s="57"/>
      <c r="L15" s="57"/>
      <c r="M15" s="58"/>
      <c r="N15" s="59"/>
      <c r="O15" s="73"/>
    </row>
    <row r="16" spans="1:15" s="8" customFormat="1" x14ac:dyDescent="0.3">
      <c r="A16" s="52">
        <v>9061</v>
      </c>
      <c r="B16" s="53" t="s">
        <v>21</v>
      </c>
      <c r="C16" s="54" t="s">
        <v>94</v>
      </c>
      <c r="D16" s="71" t="s">
        <v>95</v>
      </c>
      <c r="E16" s="63"/>
      <c r="F16" s="57"/>
      <c r="G16" s="57"/>
      <c r="H16" s="57"/>
      <c r="I16" s="57"/>
      <c r="J16" s="57"/>
      <c r="K16" s="57"/>
      <c r="L16" s="57"/>
      <c r="M16" s="66"/>
      <c r="N16" s="67"/>
      <c r="O16" s="67"/>
    </row>
    <row r="17" spans="1:15" s="8" customFormat="1" x14ac:dyDescent="0.3">
      <c r="A17" s="52">
        <v>9072</v>
      </c>
      <c r="B17" s="53" t="s">
        <v>21</v>
      </c>
      <c r="C17" s="54" t="s">
        <v>102</v>
      </c>
      <c r="D17" s="55" t="s">
        <v>55</v>
      </c>
      <c r="E17" s="63"/>
      <c r="F17" s="57"/>
      <c r="G17" s="57"/>
      <c r="H17" s="57"/>
      <c r="I17" s="57"/>
      <c r="J17" s="57"/>
      <c r="K17" s="57"/>
      <c r="L17" s="57"/>
      <c r="M17" s="66"/>
      <c r="N17" s="67"/>
      <c r="O17" s="67"/>
    </row>
    <row r="18" spans="1:15" s="8" customFormat="1" x14ac:dyDescent="0.3">
      <c r="A18" s="52">
        <v>9097</v>
      </c>
      <c r="B18" s="53" t="s">
        <v>21</v>
      </c>
      <c r="C18" s="54" t="s">
        <v>116</v>
      </c>
      <c r="D18" s="62" t="s">
        <v>91</v>
      </c>
      <c r="E18" s="56"/>
      <c r="F18" s="57"/>
      <c r="G18" s="57"/>
      <c r="H18" s="57"/>
      <c r="I18" s="57"/>
      <c r="J18" s="57"/>
      <c r="K18" s="57"/>
      <c r="L18" s="57"/>
      <c r="M18" s="58"/>
      <c r="N18" s="59"/>
      <c r="O18" s="73"/>
    </row>
    <row r="19" spans="1:15" s="8" customFormat="1" ht="201.6" collapsed="1" x14ac:dyDescent="0.3">
      <c r="A19" s="52">
        <v>9098</v>
      </c>
      <c r="B19" s="53" t="s">
        <v>21</v>
      </c>
      <c r="C19" s="72" t="s">
        <v>117</v>
      </c>
      <c r="D19" s="75" t="s">
        <v>118</v>
      </c>
      <c r="E19" s="56" t="s">
        <v>89</v>
      </c>
      <c r="F19" s="57"/>
      <c r="G19" s="57"/>
      <c r="H19" s="57"/>
      <c r="I19" s="57"/>
      <c r="J19" s="57"/>
      <c r="K19" s="57"/>
      <c r="L19" s="57">
        <f>+J20</f>
        <v>1</v>
      </c>
      <c r="M19" s="58">
        <v>1</v>
      </c>
      <c r="N19" s="59"/>
      <c r="O19" s="73">
        <f>+ROUND(M19*N19,2)</f>
        <v>0</v>
      </c>
    </row>
    <row r="20" spans="1:15" s="8" customFormat="1" x14ac:dyDescent="0.3">
      <c r="A20" s="52">
        <v>9099</v>
      </c>
      <c r="B20" s="53"/>
      <c r="C20" s="72"/>
      <c r="D20" s="74" t="s">
        <v>98</v>
      </c>
      <c r="E20" s="56"/>
      <c r="F20" s="57">
        <v>1</v>
      </c>
      <c r="G20" s="57"/>
      <c r="H20" s="57"/>
      <c r="I20" s="57"/>
      <c r="J20" s="57">
        <f t="shared" ref="J20" si="1">PRODUCT(F20:I20)</f>
        <v>1</v>
      </c>
      <c r="K20" s="57"/>
      <c r="L20" s="57"/>
      <c r="M20" s="58"/>
      <c r="N20" s="59"/>
      <c r="O20" s="73"/>
    </row>
    <row r="21" spans="1:15" s="8" customFormat="1" ht="201.6" collapsed="1" x14ac:dyDescent="0.3">
      <c r="A21" s="52">
        <v>9100</v>
      </c>
      <c r="B21" s="53" t="s">
        <v>21</v>
      </c>
      <c r="C21" s="72" t="s">
        <v>119</v>
      </c>
      <c r="D21" s="75" t="s">
        <v>120</v>
      </c>
      <c r="E21" s="56" t="s">
        <v>89</v>
      </c>
      <c r="F21" s="57"/>
      <c r="G21" s="57"/>
      <c r="H21" s="57"/>
      <c r="I21" s="57"/>
      <c r="J21" s="57"/>
      <c r="K21" s="57"/>
      <c r="L21" s="57">
        <f>+J22</f>
        <v>1</v>
      </c>
      <c r="M21" s="58">
        <v>1</v>
      </c>
      <c r="N21" s="59"/>
      <c r="O21" s="73">
        <f>+ROUND(M21*N21,2)</f>
        <v>0</v>
      </c>
    </row>
    <row r="22" spans="1:15" s="8" customFormat="1" x14ac:dyDescent="0.3">
      <c r="A22" s="52">
        <v>9101</v>
      </c>
      <c r="B22" s="53"/>
      <c r="C22" s="72"/>
      <c r="D22" s="74" t="s">
        <v>99</v>
      </c>
      <c r="E22" s="56"/>
      <c r="F22" s="57">
        <v>1</v>
      </c>
      <c r="G22" s="57"/>
      <c r="H22" s="57"/>
      <c r="I22" s="57"/>
      <c r="J22" s="57">
        <f t="shared" ref="J22" si="2">PRODUCT(F22:I22)</f>
        <v>1</v>
      </c>
      <c r="K22" s="57"/>
      <c r="L22" s="57"/>
      <c r="M22" s="58"/>
      <c r="N22" s="59"/>
      <c r="O22" s="73"/>
    </row>
    <row r="23" spans="1:15" s="8" customFormat="1" x14ac:dyDescent="0.3">
      <c r="A23" s="52">
        <v>9102</v>
      </c>
      <c r="B23" s="53" t="s">
        <v>21</v>
      </c>
      <c r="C23" s="54" t="s">
        <v>121</v>
      </c>
      <c r="D23" s="71" t="s">
        <v>122</v>
      </c>
      <c r="E23" s="63"/>
      <c r="F23" s="57"/>
      <c r="G23" s="57"/>
      <c r="H23" s="57"/>
      <c r="I23" s="57"/>
      <c r="J23" s="57"/>
      <c r="K23" s="57"/>
      <c r="L23" s="57"/>
      <c r="M23" s="66"/>
      <c r="N23" s="67"/>
      <c r="O23" s="67"/>
    </row>
    <row r="24" spans="1:15" s="8" customFormat="1" x14ac:dyDescent="0.3">
      <c r="A24" s="52">
        <v>9132</v>
      </c>
      <c r="B24" s="53" t="s">
        <v>21</v>
      </c>
      <c r="C24" s="54" t="s">
        <v>139</v>
      </c>
      <c r="D24" s="55" t="s">
        <v>55</v>
      </c>
      <c r="E24" s="63"/>
      <c r="F24" s="57"/>
      <c r="G24" s="57"/>
      <c r="H24" s="57"/>
      <c r="I24" s="57"/>
      <c r="J24" s="57"/>
      <c r="K24" s="57"/>
      <c r="L24" s="57"/>
      <c r="M24" s="66"/>
      <c r="N24" s="67"/>
      <c r="O24" s="67"/>
    </row>
    <row r="25" spans="1:15" s="8" customFormat="1" x14ac:dyDescent="0.3">
      <c r="A25" s="52">
        <v>9217</v>
      </c>
      <c r="B25" s="53" t="s">
        <v>21</v>
      </c>
      <c r="C25" s="54" t="s">
        <v>176</v>
      </c>
      <c r="D25" s="62" t="s">
        <v>91</v>
      </c>
      <c r="E25" s="56"/>
      <c r="F25" s="57"/>
      <c r="G25" s="57"/>
      <c r="H25" s="57"/>
      <c r="I25" s="57"/>
      <c r="J25" s="57"/>
      <c r="K25" s="57"/>
      <c r="L25" s="57"/>
      <c r="M25" s="58"/>
      <c r="N25" s="59"/>
      <c r="O25" s="73"/>
    </row>
    <row r="26" spans="1:15" s="8" customFormat="1" ht="216" x14ac:dyDescent="0.3">
      <c r="A26" s="52">
        <v>9218</v>
      </c>
      <c r="B26" s="53" t="s">
        <v>21</v>
      </c>
      <c r="C26" s="72" t="s">
        <v>177</v>
      </c>
      <c r="D26" s="75" t="s">
        <v>178</v>
      </c>
      <c r="E26" s="56" t="s">
        <v>89</v>
      </c>
      <c r="F26" s="57"/>
      <c r="G26" s="57"/>
      <c r="H26" s="57"/>
      <c r="I26" s="57"/>
      <c r="J26" s="57"/>
      <c r="K26" s="57"/>
      <c r="L26" s="57">
        <f>SUM(J27:J32)</f>
        <v>3</v>
      </c>
      <c r="M26" s="58">
        <v>3</v>
      </c>
      <c r="N26" s="59"/>
      <c r="O26" s="73">
        <f>+ROUND(M26*N26,2)</f>
        <v>0</v>
      </c>
    </row>
    <row r="27" spans="1:15" s="8" customFormat="1" x14ac:dyDescent="0.3">
      <c r="A27" s="52">
        <v>9219</v>
      </c>
      <c r="B27" s="53"/>
      <c r="C27" s="72"/>
      <c r="D27" s="74" t="s">
        <v>129</v>
      </c>
      <c r="E27" s="56"/>
      <c r="F27" s="57">
        <v>1</v>
      </c>
      <c r="G27" s="57"/>
      <c r="H27" s="57"/>
      <c r="I27" s="57"/>
      <c r="J27" s="57">
        <f t="shared" ref="J27:J29" si="3">PRODUCT(F27:I27)</f>
        <v>1</v>
      </c>
      <c r="K27" s="57"/>
      <c r="L27" s="57"/>
      <c r="M27" s="58"/>
      <c r="N27" s="59"/>
      <c r="O27" s="73"/>
    </row>
    <row r="28" spans="1:15" s="8" customFormat="1" x14ac:dyDescent="0.3">
      <c r="A28" s="52">
        <v>9220</v>
      </c>
      <c r="B28" s="53"/>
      <c r="C28" s="72"/>
      <c r="D28" s="76" t="s">
        <v>179</v>
      </c>
      <c r="E28" s="56"/>
      <c r="F28" s="57"/>
      <c r="G28" s="57"/>
      <c r="H28" s="57"/>
      <c r="I28" s="57"/>
      <c r="J28" s="57"/>
      <c r="K28" s="57"/>
      <c r="L28" s="57"/>
      <c r="M28" s="58"/>
      <c r="N28" s="59"/>
      <c r="O28" s="73"/>
    </row>
    <row r="29" spans="1:15" s="8" customFormat="1" x14ac:dyDescent="0.3">
      <c r="A29" s="52">
        <v>9221</v>
      </c>
      <c r="B29" s="53"/>
      <c r="C29" s="72"/>
      <c r="D29" s="74" t="s">
        <v>130</v>
      </c>
      <c r="E29" s="56"/>
      <c r="F29" s="57">
        <v>1</v>
      </c>
      <c r="G29" s="57"/>
      <c r="H29" s="57"/>
      <c r="I29" s="57"/>
      <c r="J29" s="57">
        <f t="shared" si="3"/>
        <v>1</v>
      </c>
      <c r="K29" s="57"/>
      <c r="L29" s="57"/>
      <c r="M29" s="58"/>
      <c r="N29" s="59"/>
      <c r="O29" s="73"/>
    </row>
    <row r="30" spans="1:15" s="8" customFormat="1" x14ac:dyDescent="0.3">
      <c r="A30" s="52">
        <v>9222</v>
      </c>
      <c r="B30" s="53"/>
      <c r="C30" s="72"/>
      <c r="D30" s="76" t="s">
        <v>180</v>
      </c>
      <c r="E30" s="56"/>
      <c r="F30" s="57"/>
      <c r="G30" s="57"/>
      <c r="H30" s="57"/>
      <c r="I30" s="57"/>
      <c r="J30" s="57"/>
      <c r="K30" s="57"/>
      <c r="L30" s="57"/>
      <c r="M30" s="58"/>
      <c r="N30" s="59"/>
      <c r="O30" s="73"/>
    </row>
    <row r="31" spans="1:15" s="8" customFormat="1" x14ac:dyDescent="0.3">
      <c r="A31" s="52">
        <v>9223</v>
      </c>
      <c r="B31" s="53"/>
      <c r="C31" s="72"/>
      <c r="D31" s="74" t="s">
        <v>131</v>
      </c>
      <c r="E31" s="56"/>
      <c r="F31" s="57">
        <v>1</v>
      </c>
      <c r="G31" s="57"/>
      <c r="H31" s="57"/>
      <c r="I31" s="57"/>
      <c r="J31" s="57">
        <f t="shared" ref="J31" si="4">PRODUCT(F31:I31)</f>
        <v>1</v>
      </c>
      <c r="K31" s="57"/>
      <c r="L31" s="57"/>
      <c r="M31" s="58"/>
      <c r="N31" s="59"/>
      <c r="O31" s="73"/>
    </row>
    <row r="32" spans="1:15" s="8" customFormat="1" x14ac:dyDescent="0.3">
      <c r="A32" s="52">
        <v>9224</v>
      </c>
      <c r="B32" s="53"/>
      <c r="C32" s="72"/>
      <c r="D32" s="76" t="s">
        <v>181</v>
      </c>
      <c r="E32" s="56"/>
      <c r="F32" s="57"/>
      <c r="G32" s="57"/>
      <c r="H32" s="57"/>
      <c r="I32" s="57"/>
      <c r="J32" s="57"/>
      <c r="K32" s="57"/>
      <c r="L32" s="57"/>
      <c r="M32" s="58"/>
      <c r="N32" s="59"/>
      <c r="O32" s="73"/>
    </row>
    <row r="33" spans="1:15" s="8" customFormat="1" ht="216" x14ac:dyDescent="0.3">
      <c r="A33" s="52">
        <v>9225</v>
      </c>
      <c r="B33" s="53" t="s">
        <v>21</v>
      </c>
      <c r="C33" s="72" t="s">
        <v>182</v>
      </c>
      <c r="D33" s="75" t="s">
        <v>183</v>
      </c>
      <c r="E33" s="56" t="s">
        <v>89</v>
      </c>
      <c r="F33" s="57"/>
      <c r="G33" s="57"/>
      <c r="H33" s="57"/>
      <c r="I33" s="57"/>
      <c r="J33" s="57"/>
      <c r="K33" s="57"/>
      <c r="L33" s="57">
        <f>+J34</f>
        <v>1</v>
      </c>
      <c r="M33" s="58">
        <v>1</v>
      </c>
      <c r="N33" s="59"/>
      <c r="O33" s="73">
        <f>+ROUND(M33*N33,2)</f>
        <v>0</v>
      </c>
    </row>
    <row r="34" spans="1:15" s="8" customFormat="1" collapsed="1" x14ac:dyDescent="0.3">
      <c r="A34" s="52">
        <v>9226</v>
      </c>
      <c r="B34" s="53"/>
      <c r="C34" s="72"/>
      <c r="D34" s="74" t="s">
        <v>133</v>
      </c>
      <c r="E34" s="56"/>
      <c r="F34" s="57">
        <v>1</v>
      </c>
      <c r="G34" s="57"/>
      <c r="H34" s="57"/>
      <c r="I34" s="57"/>
      <c r="J34" s="57">
        <f t="shared" ref="J34" si="5">PRODUCT(F34:I34)</f>
        <v>1</v>
      </c>
      <c r="K34" s="57"/>
      <c r="L34" s="57"/>
      <c r="M34" s="58"/>
      <c r="N34" s="59"/>
      <c r="O34" s="73"/>
    </row>
    <row r="35" spans="1:15" s="8" customFormat="1" x14ac:dyDescent="0.3">
      <c r="A35" s="52">
        <v>9227</v>
      </c>
      <c r="B35" s="53"/>
      <c r="C35" s="72"/>
      <c r="D35" s="76" t="s">
        <v>184</v>
      </c>
      <c r="E35" s="56"/>
      <c r="F35" s="57"/>
      <c r="G35" s="57"/>
      <c r="H35" s="57"/>
      <c r="I35" s="57"/>
      <c r="J35" s="57"/>
      <c r="K35" s="57"/>
      <c r="L35" s="57"/>
      <c r="M35" s="58"/>
      <c r="N35" s="59"/>
      <c r="O35" s="73"/>
    </row>
    <row r="36" spans="1:15" s="8" customFormat="1" x14ac:dyDescent="0.3">
      <c r="A36" s="52">
        <v>9265</v>
      </c>
      <c r="B36" s="53" t="s">
        <v>21</v>
      </c>
      <c r="C36" s="54" t="s">
        <v>217</v>
      </c>
      <c r="D36" s="71" t="s">
        <v>218</v>
      </c>
      <c r="E36" s="63"/>
      <c r="F36" s="57"/>
      <c r="G36" s="57"/>
      <c r="H36" s="57"/>
      <c r="I36" s="57"/>
      <c r="J36" s="57"/>
      <c r="K36" s="57"/>
      <c r="L36" s="57"/>
      <c r="M36" s="66"/>
      <c r="N36" s="67"/>
      <c r="O36" s="67"/>
    </row>
    <row r="37" spans="1:15" s="8" customFormat="1" ht="43.2" x14ac:dyDescent="0.3">
      <c r="A37" s="52">
        <v>9270</v>
      </c>
      <c r="B37" s="53"/>
      <c r="C37" s="72" t="s">
        <v>227</v>
      </c>
      <c r="D37" s="75" t="s">
        <v>228</v>
      </c>
      <c r="E37" s="56" t="s">
        <v>89</v>
      </c>
      <c r="F37" s="57"/>
      <c r="G37" s="57"/>
      <c r="H37" s="57"/>
      <c r="I37" s="57"/>
      <c r="J37" s="57"/>
      <c r="K37" s="57"/>
      <c r="L37" s="57">
        <v>1</v>
      </c>
      <c r="M37" s="58">
        <v>1</v>
      </c>
      <c r="N37" s="59"/>
      <c r="O37" s="73">
        <f>+ROUND(M37*N37,2)</f>
        <v>0</v>
      </c>
    </row>
    <row r="38" spans="1:15" s="8" customFormat="1" x14ac:dyDescent="0.3">
      <c r="A38" s="52">
        <v>9271</v>
      </c>
      <c r="B38" s="53"/>
      <c r="C38" s="72"/>
      <c r="D38" s="79" t="s">
        <v>229</v>
      </c>
      <c r="E38" s="56"/>
      <c r="F38" s="57">
        <v>1</v>
      </c>
      <c r="G38" s="57">
        <v>1</v>
      </c>
      <c r="H38" s="57"/>
      <c r="I38" s="57"/>
      <c r="J38" s="57">
        <v>1</v>
      </c>
      <c r="K38" s="57"/>
      <c r="L38" s="57"/>
      <c r="M38" s="58"/>
      <c r="N38" s="59"/>
      <c r="O38" s="73"/>
    </row>
    <row r="39" spans="1:15" s="8" customFormat="1" ht="15.6" x14ac:dyDescent="0.3">
      <c r="A39" s="52">
        <v>9272</v>
      </c>
      <c r="B39" s="53" t="s">
        <v>21</v>
      </c>
      <c r="C39" s="54" t="s">
        <v>230</v>
      </c>
      <c r="D39" s="80" t="s">
        <v>231</v>
      </c>
      <c r="E39" s="69"/>
      <c r="F39" s="70"/>
      <c r="G39" s="70"/>
      <c r="H39" s="70"/>
      <c r="I39" s="70"/>
      <c r="J39" s="70"/>
      <c r="K39" s="70"/>
      <c r="L39" s="70"/>
      <c r="M39" s="66"/>
      <c r="N39" s="67"/>
      <c r="O39" s="67"/>
    </row>
    <row r="40" spans="1:15" s="8" customFormat="1" x14ac:dyDescent="0.3">
      <c r="A40" s="52">
        <v>9303</v>
      </c>
      <c r="B40" s="53" t="s">
        <v>21</v>
      </c>
      <c r="C40" s="54" t="s">
        <v>278</v>
      </c>
      <c r="D40" s="55" t="s">
        <v>55</v>
      </c>
      <c r="E40" s="63"/>
      <c r="F40" s="57"/>
      <c r="G40" s="57"/>
      <c r="H40" s="57"/>
      <c r="I40" s="57"/>
      <c r="J40" s="57"/>
      <c r="K40" s="57"/>
      <c r="L40" s="57"/>
      <c r="M40" s="66"/>
      <c r="N40" s="67"/>
      <c r="O40" s="67"/>
    </row>
    <row r="41" spans="1:15" s="8" customFormat="1" x14ac:dyDescent="0.3">
      <c r="A41" s="52">
        <v>9304</v>
      </c>
      <c r="B41" s="53" t="s">
        <v>21</v>
      </c>
      <c r="C41" s="54" t="s">
        <v>279</v>
      </c>
      <c r="D41" s="55" t="s">
        <v>57</v>
      </c>
      <c r="E41" s="56"/>
      <c r="F41" s="57"/>
      <c r="G41" s="57"/>
      <c r="H41" s="57"/>
      <c r="I41" s="57"/>
      <c r="J41" s="57"/>
      <c r="K41" s="57"/>
      <c r="L41" s="57"/>
      <c r="M41" s="58"/>
      <c r="N41" s="59"/>
      <c r="O41" s="73"/>
    </row>
    <row r="42" spans="1:15" s="8" customFormat="1" ht="86.4" collapsed="1" x14ac:dyDescent="0.3">
      <c r="A42" s="52">
        <v>9336</v>
      </c>
      <c r="B42" s="53" t="s">
        <v>21</v>
      </c>
      <c r="C42" s="72" t="s">
        <v>310</v>
      </c>
      <c r="D42" s="75" t="s">
        <v>311</v>
      </c>
      <c r="E42" s="63" t="s">
        <v>312</v>
      </c>
      <c r="F42" s="57"/>
      <c r="G42" s="57"/>
      <c r="H42" s="57"/>
      <c r="I42" s="57"/>
      <c r="J42" s="57"/>
      <c r="K42" s="57"/>
      <c r="L42" s="57">
        <f>SUM(J43:J45)</f>
        <v>660</v>
      </c>
      <c r="M42" s="58">
        <v>660</v>
      </c>
      <c r="N42" s="59"/>
      <c r="O42" s="73">
        <f>+ROUND(M42*N42,2)</f>
        <v>0</v>
      </c>
    </row>
    <row r="43" spans="1:15" s="8" customFormat="1" x14ac:dyDescent="0.3">
      <c r="A43" s="52">
        <v>9337</v>
      </c>
      <c r="B43" s="53" t="s">
        <v>21</v>
      </c>
      <c r="C43" s="72"/>
      <c r="D43" s="76" t="s">
        <v>313</v>
      </c>
      <c r="E43" s="63"/>
      <c r="F43" s="57">
        <v>1</v>
      </c>
      <c r="G43" s="57">
        <v>110</v>
      </c>
      <c r="H43" s="57"/>
      <c r="I43" s="57"/>
      <c r="J43" s="57">
        <f t="shared" ref="J43:J49" si="6">PRODUCT(F43:I43)</f>
        <v>110</v>
      </c>
      <c r="K43" s="57"/>
      <c r="L43" s="57"/>
      <c r="M43" s="66"/>
      <c r="N43" s="67"/>
      <c r="O43" s="67"/>
    </row>
    <row r="44" spans="1:15" s="8" customFormat="1" x14ac:dyDescent="0.3">
      <c r="A44" s="52">
        <v>9338</v>
      </c>
      <c r="B44" s="53" t="s">
        <v>21</v>
      </c>
      <c r="C44" s="72"/>
      <c r="D44" s="76" t="s">
        <v>314</v>
      </c>
      <c r="E44" s="63"/>
      <c r="F44" s="57">
        <v>1</v>
      </c>
      <c r="G44" s="57">
        <v>300</v>
      </c>
      <c r="H44" s="57"/>
      <c r="I44" s="57"/>
      <c r="J44" s="57">
        <f t="shared" si="6"/>
        <v>300</v>
      </c>
      <c r="K44" s="57"/>
      <c r="L44" s="57"/>
      <c r="M44" s="66"/>
      <c r="N44" s="67"/>
      <c r="O44" s="67"/>
    </row>
    <row r="45" spans="1:15" s="8" customFormat="1" x14ac:dyDescent="0.3">
      <c r="A45" s="52">
        <v>9339</v>
      </c>
      <c r="B45" s="53" t="s">
        <v>21</v>
      </c>
      <c r="C45" s="72"/>
      <c r="D45" s="76" t="s">
        <v>315</v>
      </c>
      <c r="E45" s="63"/>
      <c r="F45" s="57">
        <v>1</v>
      </c>
      <c r="G45" s="57">
        <v>250</v>
      </c>
      <c r="H45" s="57"/>
      <c r="I45" s="57"/>
      <c r="J45" s="57">
        <f t="shared" si="6"/>
        <v>250</v>
      </c>
      <c r="K45" s="57"/>
      <c r="L45" s="57"/>
      <c r="M45" s="66"/>
      <c r="N45" s="67"/>
      <c r="O45" s="67"/>
    </row>
    <row r="46" spans="1:15" s="8" customFormat="1" ht="163.5" customHeight="1" collapsed="1" x14ac:dyDescent="0.3">
      <c r="A46" s="52">
        <v>9340</v>
      </c>
      <c r="B46" s="53" t="s">
        <v>21</v>
      </c>
      <c r="C46" s="72" t="s">
        <v>316</v>
      </c>
      <c r="D46" s="75" t="s">
        <v>317</v>
      </c>
      <c r="E46" s="63" t="s">
        <v>89</v>
      </c>
      <c r="F46" s="57"/>
      <c r="G46" s="57"/>
      <c r="H46" s="57"/>
      <c r="I46" s="57"/>
      <c r="J46" s="57"/>
      <c r="K46" s="57"/>
      <c r="L46" s="57">
        <f>SUM(J47:J49)</f>
        <v>8</v>
      </c>
      <c r="M46" s="58">
        <v>8</v>
      </c>
      <c r="N46" s="59"/>
      <c r="O46" s="73">
        <f>+ROUND(M46*N46,2)</f>
        <v>0</v>
      </c>
    </row>
    <row r="47" spans="1:15" s="8" customFormat="1" x14ac:dyDescent="0.3">
      <c r="A47" s="52">
        <v>9341</v>
      </c>
      <c r="B47" s="53" t="s">
        <v>21</v>
      </c>
      <c r="C47" s="72"/>
      <c r="D47" s="76" t="s">
        <v>313</v>
      </c>
      <c r="E47" s="63"/>
      <c r="F47" s="57">
        <v>1</v>
      </c>
      <c r="G47" s="57">
        <v>2</v>
      </c>
      <c r="H47" s="57"/>
      <c r="I47" s="57"/>
      <c r="J47" s="57">
        <f t="shared" si="6"/>
        <v>2</v>
      </c>
      <c r="K47" s="57"/>
      <c r="L47" s="57"/>
      <c r="M47" s="66"/>
      <c r="N47" s="67"/>
      <c r="O47" s="67"/>
    </row>
    <row r="48" spans="1:15" s="8" customFormat="1" x14ac:dyDescent="0.3">
      <c r="A48" s="52">
        <v>9342</v>
      </c>
      <c r="B48" s="53" t="s">
        <v>21</v>
      </c>
      <c r="C48" s="72"/>
      <c r="D48" s="76" t="s">
        <v>314</v>
      </c>
      <c r="E48" s="63"/>
      <c r="F48" s="57">
        <v>1</v>
      </c>
      <c r="G48" s="57">
        <v>3</v>
      </c>
      <c r="H48" s="57"/>
      <c r="I48" s="57"/>
      <c r="J48" s="57">
        <f t="shared" si="6"/>
        <v>3</v>
      </c>
      <c r="K48" s="57"/>
      <c r="L48" s="57"/>
      <c r="M48" s="66"/>
      <c r="N48" s="67"/>
      <c r="O48" s="67"/>
    </row>
    <row r="49" spans="1:15" s="8" customFormat="1" x14ac:dyDescent="0.3">
      <c r="A49" s="52">
        <v>9343</v>
      </c>
      <c r="B49" s="53" t="s">
        <v>21</v>
      </c>
      <c r="C49" s="72"/>
      <c r="D49" s="76" t="s">
        <v>315</v>
      </c>
      <c r="E49" s="63"/>
      <c r="F49" s="57">
        <v>1</v>
      </c>
      <c r="G49" s="57">
        <v>3</v>
      </c>
      <c r="H49" s="57"/>
      <c r="I49" s="57"/>
      <c r="J49" s="57">
        <f t="shared" si="6"/>
        <v>3</v>
      </c>
      <c r="K49" s="57"/>
      <c r="L49" s="57"/>
      <c r="M49" s="66"/>
      <c r="N49" s="67"/>
      <c r="O49" s="67"/>
    </row>
    <row r="50" spans="1:15" s="8" customFormat="1" ht="179.25" customHeight="1" collapsed="1" x14ac:dyDescent="0.3">
      <c r="A50" s="52">
        <v>9344</v>
      </c>
      <c r="B50" s="53" t="s">
        <v>21</v>
      </c>
      <c r="C50" s="72" t="s">
        <v>318</v>
      </c>
      <c r="D50" s="75" t="s">
        <v>319</v>
      </c>
      <c r="E50" s="63" t="s">
        <v>84</v>
      </c>
      <c r="F50" s="57"/>
      <c r="G50" s="57"/>
      <c r="H50" s="57"/>
      <c r="I50" s="57"/>
      <c r="J50" s="57"/>
      <c r="K50" s="57"/>
      <c r="L50" s="57">
        <f>SUM(J51:J55)</f>
        <v>81.704000000000008</v>
      </c>
      <c r="M50" s="58">
        <v>81.704000000000008</v>
      </c>
      <c r="N50" s="59"/>
      <c r="O50" s="73">
        <f>+ROUND(M50*N50,2)</f>
        <v>0</v>
      </c>
    </row>
    <row r="51" spans="1:15" s="8" customFormat="1" x14ac:dyDescent="0.3">
      <c r="A51" s="52">
        <v>9345</v>
      </c>
      <c r="B51" s="53" t="s">
        <v>21</v>
      </c>
      <c r="C51" s="72"/>
      <c r="D51" s="76" t="s">
        <v>313</v>
      </c>
      <c r="E51" s="63"/>
      <c r="F51" s="57">
        <v>1</v>
      </c>
      <c r="G51" s="57">
        <v>8.32</v>
      </c>
      <c r="H51" s="57"/>
      <c r="I51" s="57"/>
      <c r="J51" s="57">
        <f t="shared" ref="J51:J55" si="7">PRODUCT(F51:I51)</f>
        <v>8.32</v>
      </c>
      <c r="K51" s="57"/>
      <c r="L51" s="57"/>
      <c r="M51" s="66"/>
      <c r="N51" s="67"/>
      <c r="O51" s="67"/>
    </row>
    <row r="52" spans="1:15" s="8" customFormat="1" x14ac:dyDescent="0.3">
      <c r="A52" s="52">
        <v>9346</v>
      </c>
      <c r="B52" s="53" t="s">
        <v>21</v>
      </c>
      <c r="C52" s="72"/>
      <c r="D52" s="76" t="s">
        <v>314</v>
      </c>
      <c r="E52" s="63"/>
      <c r="F52" s="57">
        <v>1</v>
      </c>
      <c r="G52" s="57">
        <v>21.75</v>
      </c>
      <c r="H52" s="57"/>
      <c r="I52" s="57"/>
      <c r="J52" s="57">
        <f t="shared" si="7"/>
        <v>21.75</v>
      </c>
      <c r="K52" s="57"/>
      <c r="L52" s="57"/>
      <c r="M52" s="66"/>
      <c r="N52" s="67"/>
      <c r="O52" s="67"/>
    </row>
    <row r="53" spans="1:15" s="8" customFormat="1" x14ac:dyDescent="0.3">
      <c r="A53" s="52">
        <v>9347</v>
      </c>
      <c r="B53" s="53" t="s">
        <v>21</v>
      </c>
      <c r="C53" s="72"/>
      <c r="D53" s="76" t="s">
        <v>315</v>
      </c>
      <c r="E53" s="63"/>
      <c r="F53" s="57">
        <v>1</v>
      </c>
      <c r="G53" s="57">
        <v>16.670000000000002</v>
      </c>
      <c r="H53" s="57"/>
      <c r="I53" s="57"/>
      <c r="J53" s="57">
        <f t="shared" si="7"/>
        <v>16.670000000000002</v>
      </c>
      <c r="K53" s="57"/>
      <c r="L53" s="57"/>
      <c r="M53" s="66"/>
      <c r="N53" s="67"/>
      <c r="O53" s="67"/>
    </row>
    <row r="54" spans="1:15" s="8" customFormat="1" x14ac:dyDescent="0.3">
      <c r="A54" s="52">
        <v>9348</v>
      </c>
      <c r="B54" s="53" t="s">
        <v>21</v>
      </c>
      <c r="C54" s="72"/>
      <c r="D54" s="76" t="s">
        <v>306</v>
      </c>
      <c r="E54" s="63"/>
      <c r="F54" s="57">
        <v>1</v>
      </c>
      <c r="G54" s="57">
        <v>12.901</v>
      </c>
      <c r="H54" s="57"/>
      <c r="I54" s="57"/>
      <c r="J54" s="57">
        <f t="shared" si="7"/>
        <v>12.901</v>
      </c>
      <c r="K54" s="57"/>
      <c r="L54" s="57"/>
      <c r="M54" s="66"/>
      <c r="N54" s="67"/>
      <c r="O54" s="67"/>
    </row>
    <row r="55" spans="1:15" s="8" customFormat="1" x14ac:dyDescent="0.3">
      <c r="A55" s="52">
        <v>9349</v>
      </c>
      <c r="B55" s="53" t="s">
        <v>21</v>
      </c>
      <c r="C55" s="72"/>
      <c r="D55" s="76" t="s">
        <v>307</v>
      </c>
      <c r="E55" s="63"/>
      <c r="F55" s="57">
        <v>1</v>
      </c>
      <c r="G55" s="57">
        <v>22.062999999999999</v>
      </c>
      <c r="H55" s="57"/>
      <c r="I55" s="57"/>
      <c r="J55" s="57">
        <f t="shared" si="7"/>
        <v>22.062999999999999</v>
      </c>
      <c r="K55" s="57"/>
      <c r="L55" s="57"/>
      <c r="M55" s="66"/>
      <c r="N55" s="67"/>
      <c r="O55" s="67"/>
    </row>
    <row r="56" spans="1:15" s="8" customFormat="1" ht="178.5" customHeight="1" collapsed="1" x14ac:dyDescent="0.3">
      <c r="A56" s="52">
        <v>9350</v>
      </c>
      <c r="B56" s="53" t="s">
        <v>21</v>
      </c>
      <c r="C56" s="72" t="s">
        <v>320</v>
      </c>
      <c r="D56" s="75" t="s">
        <v>321</v>
      </c>
      <c r="E56" s="63"/>
      <c r="F56" s="57"/>
      <c r="G56" s="57"/>
      <c r="H56" s="57"/>
      <c r="I56" s="57"/>
      <c r="J56" s="57"/>
      <c r="K56" s="57"/>
      <c r="L56" s="57">
        <f>SUM(J57:J61)</f>
        <v>10</v>
      </c>
      <c r="M56" s="58">
        <v>10</v>
      </c>
      <c r="N56" s="59"/>
      <c r="O56" s="73">
        <f>+ROUND(M56*N56,2)</f>
        <v>0</v>
      </c>
    </row>
    <row r="57" spans="1:15" s="8" customFormat="1" x14ac:dyDescent="0.3">
      <c r="A57" s="52">
        <v>9351</v>
      </c>
      <c r="B57" s="53" t="s">
        <v>21</v>
      </c>
      <c r="C57" s="72"/>
      <c r="D57" s="76" t="s">
        <v>313</v>
      </c>
      <c r="E57" s="63"/>
      <c r="F57" s="57">
        <v>2</v>
      </c>
      <c r="G57" s="57"/>
      <c r="H57" s="57"/>
      <c r="I57" s="57"/>
      <c r="J57" s="57">
        <f t="shared" ref="J57:J61" si="8">PRODUCT(F57:I57)</f>
        <v>2</v>
      </c>
      <c r="K57" s="57"/>
      <c r="L57" s="57"/>
      <c r="M57" s="66"/>
      <c r="N57" s="67"/>
      <c r="O57" s="67"/>
    </row>
    <row r="58" spans="1:15" s="8" customFormat="1" x14ac:dyDescent="0.3">
      <c r="A58" s="52">
        <v>9352</v>
      </c>
      <c r="B58" s="53" t="s">
        <v>21</v>
      </c>
      <c r="C58" s="72"/>
      <c r="D58" s="76" t="s">
        <v>322</v>
      </c>
      <c r="E58" s="63"/>
      <c r="F58" s="57">
        <v>2</v>
      </c>
      <c r="G58" s="57"/>
      <c r="H58" s="57"/>
      <c r="I58" s="57"/>
      <c r="J58" s="57">
        <f t="shared" si="8"/>
        <v>2</v>
      </c>
      <c r="K58" s="57"/>
      <c r="L58" s="57"/>
      <c r="M58" s="66"/>
      <c r="N58" s="67"/>
      <c r="O58" s="67"/>
    </row>
    <row r="59" spans="1:15" s="8" customFormat="1" x14ac:dyDescent="0.3">
      <c r="A59" s="52">
        <v>9353</v>
      </c>
      <c r="B59" s="53" t="s">
        <v>21</v>
      </c>
      <c r="C59" s="72"/>
      <c r="D59" s="76" t="s">
        <v>323</v>
      </c>
      <c r="E59" s="63"/>
      <c r="F59" s="57">
        <v>2</v>
      </c>
      <c r="G59" s="57"/>
      <c r="H59" s="57"/>
      <c r="I59" s="57"/>
      <c r="J59" s="57">
        <f t="shared" si="8"/>
        <v>2</v>
      </c>
      <c r="K59" s="57"/>
      <c r="L59" s="57"/>
      <c r="M59" s="66"/>
      <c r="N59" s="67"/>
      <c r="O59" s="67"/>
    </row>
    <row r="60" spans="1:15" s="8" customFormat="1" x14ac:dyDescent="0.3">
      <c r="A60" s="52">
        <v>9354</v>
      </c>
      <c r="B60" s="53" t="s">
        <v>21</v>
      </c>
      <c r="C60" s="72"/>
      <c r="D60" s="76" t="s">
        <v>306</v>
      </c>
      <c r="E60" s="63"/>
      <c r="F60" s="57">
        <v>2</v>
      </c>
      <c r="G60" s="57"/>
      <c r="H60" s="57"/>
      <c r="I60" s="57"/>
      <c r="J60" s="57">
        <f t="shared" si="8"/>
        <v>2</v>
      </c>
      <c r="K60" s="57"/>
      <c r="L60" s="57"/>
      <c r="M60" s="66"/>
      <c r="N60" s="67"/>
      <c r="O60" s="67"/>
    </row>
    <row r="61" spans="1:15" s="8" customFormat="1" x14ac:dyDescent="0.3">
      <c r="A61" s="52">
        <v>9355</v>
      </c>
      <c r="B61" s="53" t="s">
        <v>21</v>
      </c>
      <c r="C61" s="72"/>
      <c r="D61" s="76" t="s">
        <v>307</v>
      </c>
      <c r="E61" s="63"/>
      <c r="F61" s="57">
        <v>2</v>
      </c>
      <c r="G61" s="57"/>
      <c r="H61" s="57"/>
      <c r="I61" s="57"/>
      <c r="J61" s="57">
        <f t="shared" si="8"/>
        <v>2</v>
      </c>
      <c r="K61" s="57"/>
      <c r="L61" s="57"/>
      <c r="M61" s="66"/>
      <c r="N61" s="67"/>
      <c r="O61" s="67"/>
    </row>
    <row r="62" spans="1:15" s="8" customFormat="1" x14ac:dyDescent="0.3">
      <c r="A62" s="52">
        <v>9505</v>
      </c>
      <c r="B62" s="53" t="s">
        <v>21</v>
      </c>
      <c r="C62" s="54" t="s">
        <v>429</v>
      </c>
      <c r="D62" s="68" t="s">
        <v>430</v>
      </c>
      <c r="E62" s="69"/>
      <c r="F62" s="70"/>
      <c r="G62" s="70"/>
      <c r="H62" s="70"/>
      <c r="I62" s="70"/>
      <c r="J62" s="70"/>
      <c r="K62" s="70"/>
      <c r="L62" s="70"/>
      <c r="M62" s="66"/>
      <c r="N62" s="67"/>
      <c r="O62" s="67"/>
    </row>
    <row r="63" spans="1:15" s="8" customFormat="1" x14ac:dyDescent="0.3">
      <c r="A63" s="52">
        <v>9544</v>
      </c>
      <c r="B63" s="53" t="s">
        <v>21</v>
      </c>
      <c r="C63" s="54" t="s">
        <v>450</v>
      </c>
      <c r="D63" s="55" t="s">
        <v>55</v>
      </c>
      <c r="E63" s="63"/>
      <c r="F63" s="57"/>
      <c r="G63" s="57"/>
      <c r="H63" s="57"/>
      <c r="I63" s="57"/>
      <c r="J63" s="57"/>
      <c r="K63" s="57"/>
      <c r="L63" s="57"/>
      <c r="M63" s="66"/>
      <c r="N63" s="67"/>
      <c r="O63" s="67"/>
    </row>
    <row r="64" spans="1:15" s="8" customFormat="1" x14ac:dyDescent="0.3">
      <c r="A64" s="52">
        <v>9665</v>
      </c>
      <c r="B64" s="53" t="s">
        <v>21</v>
      </c>
      <c r="C64" s="54" t="s">
        <v>510</v>
      </c>
      <c r="D64" s="55" t="s">
        <v>86</v>
      </c>
      <c r="E64" s="63"/>
      <c r="F64" s="57"/>
      <c r="G64" s="57"/>
      <c r="H64" s="57"/>
      <c r="I64" s="57"/>
      <c r="J64" s="57"/>
      <c r="K64" s="57"/>
      <c r="L64" s="57"/>
      <c r="M64" s="58"/>
      <c r="N64" s="59"/>
      <c r="O64" s="73"/>
    </row>
    <row r="65" spans="1:15" s="8" customFormat="1" ht="201.6" x14ac:dyDescent="0.3">
      <c r="A65" s="52">
        <v>9681</v>
      </c>
      <c r="B65" s="53"/>
      <c r="C65" s="72"/>
      <c r="D65" s="75" t="s">
        <v>523</v>
      </c>
      <c r="E65" s="56" t="s">
        <v>89</v>
      </c>
      <c r="F65" s="57"/>
      <c r="G65" s="57"/>
      <c r="H65" s="57"/>
      <c r="I65" s="57"/>
      <c r="J65" s="57"/>
      <c r="K65" s="57"/>
      <c r="L65" s="57">
        <f>K66</f>
        <v>3</v>
      </c>
      <c r="M65" s="58">
        <v>3</v>
      </c>
      <c r="N65" s="59"/>
      <c r="O65" s="73">
        <f>+ROUND(M65*N65,2)</f>
        <v>0</v>
      </c>
    </row>
    <row r="66" spans="1:15" s="8" customFormat="1" x14ac:dyDescent="0.3">
      <c r="A66" s="52">
        <v>9682</v>
      </c>
      <c r="B66" s="53"/>
      <c r="C66" s="72"/>
      <c r="D66" s="76" t="s">
        <v>463</v>
      </c>
      <c r="E66" s="56"/>
      <c r="F66" s="57"/>
      <c r="G66" s="57"/>
      <c r="H66" s="57"/>
      <c r="I66" s="57"/>
      <c r="J66" s="57"/>
      <c r="K66" s="57">
        <f>SUM(J67:J69)</f>
        <v>3</v>
      </c>
      <c r="L66" s="57"/>
      <c r="M66" s="58"/>
      <c r="N66" s="59"/>
      <c r="O66" s="73"/>
    </row>
    <row r="67" spans="1:15" s="8" customFormat="1" x14ac:dyDescent="0.3">
      <c r="A67" s="52">
        <v>9683</v>
      </c>
      <c r="B67" s="53"/>
      <c r="C67" s="72"/>
      <c r="D67" s="76" t="s">
        <v>524</v>
      </c>
      <c r="E67" s="56"/>
      <c r="F67" s="57">
        <v>1</v>
      </c>
      <c r="G67" s="57"/>
      <c r="H67" s="57"/>
      <c r="I67" s="57"/>
      <c r="J67" s="57">
        <f t="shared" ref="J67:J69" si="9">PRODUCT(F67:I67)</f>
        <v>1</v>
      </c>
      <c r="K67" s="57"/>
      <c r="L67" s="57"/>
      <c r="M67" s="58"/>
      <c r="N67" s="59"/>
      <c r="O67" s="73"/>
    </row>
    <row r="68" spans="1:15" s="8" customFormat="1" x14ac:dyDescent="0.3">
      <c r="A68" s="52">
        <v>9684</v>
      </c>
      <c r="B68" s="53"/>
      <c r="C68" s="72"/>
      <c r="D68" s="76" t="s">
        <v>525</v>
      </c>
      <c r="E68" s="56"/>
      <c r="F68" s="57">
        <v>1</v>
      </c>
      <c r="G68" s="57"/>
      <c r="H68" s="57"/>
      <c r="I68" s="57"/>
      <c r="J68" s="57">
        <f t="shared" si="9"/>
        <v>1</v>
      </c>
      <c r="K68" s="57"/>
      <c r="L68" s="57"/>
      <c r="M68" s="58"/>
      <c r="N68" s="59"/>
      <c r="O68" s="73"/>
    </row>
    <row r="69" spans="1:15" s="8" customFormat="1" x14ac:dyDescent="0.3">
      <c r="A69" s="52">
        <v>9685</v>
      </c>
      <c r="B69" s="53"/>
      <c r="C69" s="72"/>
      <c r="D69" s="76" t="s">
        <v>526</v>
      </c>
      <c r="E69" s="56"/>
      <c r="F69" s="57">
        <v>1</v>
      </c>
      <c r="G69" s="57"/>
      <c r="H69" s="57"/>
      <c r="I69" s="57"/>
      <c r="J69" s="57">
        <f t="shared" si="9"/>
        <v>1</v>
      </c>
      <c r="K69" s="57"/>
      <c r="L69" s="57"/>
      <c r="M69" s="58"/>
      <c r="N69" s="59"/>
      <c r="O69" s="73"/>
    </row>
    <row r="70" spans="1:15" s="8" customFormat="1" ht="72" x14ac:dyDescent="0.3">
      <c r="A70" s="52">
        <v>9686</v>
      </c>
      <c r="B70" s="53"/>
      <c r="C70" s="72"/>
      <c r="D70" s="75" t="s">
        <v>527</v>
      </c>
      <c r="E70" s="56" t="s">
        <v>89</v>
      </c>
      <c r="F70" s="57"/>
      <c r="G70" s="57"/>
      <c r="H70" s="57"/>
      <c r="I70" s="57"/>
      <c r="J70" s="57"/>
      <c r="K70" s="57"/>
      <c r="L70" s="57">
        <f>K71</f>
        <v>1</v>
      </c>
      <c r="M70" s="58">
        <v>1</v>
      </c>
      <c r="N70" s="59"/>
      <c r="O70" s="73">
        <f>+ROUND(M70*N70,2)</f>
        <v>0</v>
      </c>
    </row>
    <row r="71" spans="1:15" s="8" customFormat="1" x14ac:dyDescent="0.3">
      <c r="A71" s="52">
        <v>9687</v>
      </c>
      <c r="B71" s="53"/>
      <c r="C71" s="72"/>
      <c r="D71" s="76" t="s">
        <v>528</v>
      </c>
      <c r="E71" s="56"/>
      <c r="F71" s="57">
        <v>1</v>
      </c>
      <c r="G71" s="57"/>
      <c r="H71" s="57"/>
      <c r="I71" s="57"/>
      <c r="J71" s="57"/>
      <c r="K71" s="57">
        <f>PRODUCT(F71:J71)</f>
        <v>1</v>
      </c>
      <c r="L71" s="57"/>
      <c r="M71" s="58"/>
      <c r="N71" s="59"/>
      <c r="O71" s="73"/>
    </row>
    <row r="72" spans="1:15" s="8" customFormat="1" ht="72" x14ac:dyDescent="0.3">
      <c r="A72" s="52">
        <v>9688</v>
      </c>
      <c r="B72" s="53"/>
      <c r="C72" s="72"/>
      <c r="D72" s="75" t="s">
        <v>529</v>
      </c>
      <c r="E72" s="56" t="s">
        <v>89</v>
      </c>
      <c r="F72" s="57"/>
      <c r="G72" s="57"/>
      <c r="H72" s="57"/>
      <c r="I72" s="57"/>
      <c r="J72" s="57"/>
      <c r="K72" s="57"/>
      <c r="L72" s="57">
        <f>K73</f>
        <v>1</v>
      </c>
      <c r="M72" s="58">
        <v>1</v>
      </c>
      <c r="N72" s="59"/>
      <c r="O72" s="73">
        <f>+ROUND(M72*N72,2)</f>
        <v>0</v>
      </c>
    </row>
    <row r="73" spans="1:15" s="8" customFormat="1" x14ac:dyDescent="0.3">
      <c r="A73" s="52">
        <v>9689</v>
      </c>
      <c r="B73" s="53"/>
      <c r="C73" s="72"/>
      <c r="D73" s="76" t="s">
        <v>530</v>
      </c>
      <c r="E73" s="56"/>
      <c r="F73" s="57">
        <v>1</v>
      </c>
      <c r="G73" s="57"/>
      <c r="H73" s="57"/>
      <c r="I73" s="57"/>
      <c r="J73" s="57"/>
      <c r="K73" s="57">
        <f>PRODUCT(F73:J73)</f>
        <v>1</v>
      </c>
      <c r="L73" s="57"/>
      <c r="M73" s="58"/>
      <c r="N73" s="59"/>
      <c r="O73" s="73"/>
    </row>
    <row r="74" spans="1:15" s="8" customFormat="1" x14ac:dyDescent="0.3">
      <c r="A74" s="52">
        <v>9690</v>
      </c>
      <c r="B74" s="53" t="s">
        <v>21</v>
      </c>
      <c r="C74" s="54" t="s">
        <v>531</v>
      </c>
      <c r="D74" s="55" t="s">
        <v>91</v>
      </c>
      <c r="E74" s="63"/>
      <c r="F74" s="57"/>
      <c r="G74" s="57"/>
      <c r="H74" s="57"/>
      <c r="I74" s="57"/>
      <c r="J74" s="57"/>
      <c r="K74" s="57"/>
      <c r="L74" s="57"/>
      <c r="M74" s="58"/>
      <c r="N74" s="59"/>
      <c r="O74" s="73"/>
    </row>
    <row r="75" spans="1:15" s="8" customFormat="1" ht="230.4" collapsed="1" x14ac:dyDescent="0.3">
      <c r="A75" s="52">
        <v>9691</v>
      </c>
      <c r="B75" s="53" t="s">
        <v>21</v>
      </c>
      <c r="C75" s="72" t="s">
        <v>532</v>
      </c>
      <c r="D75" s="78" t="s">
        <v>533</v>
      </c>
      <c r="E75" s="56" t="s">
        <v>89</v>
      </c>
      <c r="F75" s="57"/>
      <c r="G75" s="57"/>
      <c r="H75" s="57"/>
      <c r="I75" s="57"/>
      <c r="J75" s="57"/>
      <c r="K75" s="57"/>
      <c r="L75" s="57">
        <f>SUM(J76:J76)</f>
        <v>1</v>
      </c>
      <c r="M75" s="58">
        <v>1</v>
      </c>
      <c r="N75" s="59"/>
      <c r="O75" s="73">
        <f>+ROUND(M75*N75,2)</f>
        <v>0</v>
      </c>
    </row>
    <row r="76" spans="1:15" s="8" customFormat="1" x14ac:dyDescent="0.3">
      <c r="A76" s="52">
        <v>9692</v>
      </c>
      <c r="B76" s="53"/>
      <c r="C76" s="72"/>
      <c r="D76" s="76" t="s">
        <v>449</v>
      </c>
      <c r="E76" s="56"/>
      <c r="F76" s="57">
        <v>1</v>
      </c>
      <c r="G76" s="57"/>
      <c r="H76" s="57"/>
      <c r="I76" s="57"/>
      <c r="J76" s="57">
        <f>PRODUCT(F76:I76)</f>
        <v>1</v>
      </c>
      <c r="K76" s="57"/>
      <c r="L76" s="57"/>
      <c r="M76" s="58"/>
      <c r="N76" s="59"/>
      <c r="O76" s="73"/>
    </row>
    <row r="77" spans="1:15" s="8" customFormat="1" ht="244.8" collapsed="1" x14ac:dyDescent="0.3">
      <c r="A77" s="52">
        <v>9693</v>
      </c>
      <c r="B77" s="53" t="s">
        <v>21</v>
      </c>
      <c r="C77" s="72" t="s">
        <v>534</v>
      </c>
      <c r="D77" s="78" t="s">
        <v>535</v>
      </c>
      <c r="E77" s="56" t="s">
        <v>89</v>
      </c>
      <c r="F77" s="57"/>
      <c r="G77" s="57"/>
      <c r="H77" s="57"/>
      <c r="I77" s="57"/>
      <c r="J77" s="57"/>
      <c r="K77" s="57"/>
      <c r="L77" s="57">
        <f>SUM(J78:J78)</f>
        <v>1</v>
      </c>
      <c r="M77" s="58">
        <v>1</v>
      </c>
      <c r="N77" s="59"/>
      <c r="O77" s="73">
        <f>+ROUND(M77*N77,2)</f>
        <v>0</v>
      </c>
    </row>
    <row r="78" spans="1:15" s="8" customFormat="1" x14ac:dyDescent="0.3">
      <c r="A78" s="52">
        <v>9694</v>
      </c>
      <c r="B78" s="53"/>
      <c r="C78" s="72"/>
      <c r="D78" s="76" t="s">
        <v>453</v>
      </c>
      <c r="E78" s="56"/>
      <c r="F78" s="57">
        <v>1</v>
      </c>
      <c r="G78" s="57"/>
      <c r="H78" s="57"/>
      <c r="I78" s="57"/>
      <c r="J78" s="57">
        <f>PRODUCT(F78:I78)</f>
        <v>1</v>
      </c>
      <c r="K78" s="57"/>
      <c r="L78" s="57"/>
      <c r="M78" s="58"/>
      <c r="N78" s="59"/>
      <c r="O78" s="73"/>
    </row>
    <row r="79" spans="1:15" s="8" customFormat="1" ht="201.6" x14ac:dyDescent="0.3">
      <c r="A79" s="52">
        <v>9695</v>
      </c>
      <c r="B79" s="53"/>
      <c r="C79" s="72"/>
      <c r="D79" s="75" t="s">
        <v>536</v>
      </c>
      <c r="E79" s="56" t="s">
        <v>89</v>
      </c>
      <c r="F79" s="57"/>
      <c r="G79" s="57"/>
      <c r="H79" s="57"/>
      <c r="I79" s="57"/>
      <c r="J79" s="57"/>
      <c r="K79" s="57"/>
      <c r="L79" s="57">
        <f>+J80</f>
        <v>1</v>
      </c>
      <c r="M79" s="58">
        <v>1</v>
      </c>
      <c r="N79" s="59"/>
      <c r="O79" s="73">
        <f>+ROUND(M79*N79,2)</f>
        <v>0</v>
      </c>
    </row>
    <row r="80" spans="1:15" s="8" customFormat="1" x14ac:dyDescent="0.3">
      <c r="A80" s="52">
        <v>9696</v>
      </c>
      <c r="B80" s="53"/>
      <c r="C80" s="72"/>
      <c r="D80" s="76" t="s">
        <v>537</v>
      </c>
      <c r="E80" s="56"/>
      <c r="F80" s="57">
        <v>1</v>
      </c>
      <c r="G80" s="57"/>
      <c r="H80" s="57"/>
      <c r="I80" s="57"/>
      <c r="J80" s="57">
        <f t="shared" ref="J80" si="10">PRODUCT(F80:I80)</f>
        <v>1</v>
      </c>
      <c r="K80" s="57"/>
      <c r="L80" s="57"/>
      <c r="M80" s="58"/>
      <c r="N80" s="59"/>
      <c r="O80" s="73"/>
    </row>
    <row r="81" spans="1:15" s="8" customFormat="1" ht="244.8" x14ac:dyDescent="0.3">
      <c r="A81" s="52">
        <v>9697</v>
      </c>
      <c r="B81" s="53"/>
      <c r="C81" s="72"/>
      <c r="D81" s="78" t="s">
        <v>538</v>
      </c>
      <c r="E81" s="56" t="s">
        <v>89</v>
      </c>
      <c r="F81" s="57"/>
      <c r="G81" s="57"/>
      <c r="H81" s="57"/>
      <c r="I81" s="57"/>
      <c r="J81" s="57"/>
      <c r="K81" s="57"/>
      <c r="L81" s="57">
        <f>J82</f>
        <v>1</v>
      </c>
      <c r="M81" s="58">
        <v>1</v>
      </c>
      <c r="N81" s="59"/>
      <c r="O81" s="73">
        <f>+ROUND(M81*N81,2)</f>
        <v>0</v>
      </c>
    </row>
    <row r="82" spans="1:15" s="8" customFormat="1" x14ac:dyDescent="0.3">
      <c r="A82" s="52">
        <v>9698</v>
      </c>
      <c r="B82" s="53"/>
      <c r="C82" s="72"/>
      <c r="D82" s="76" t="s">
        <v>454</v>
      </c>
      <c r="E82" s="56"/>
      <c r="F82" s="57">
        <v>1</v>
      </c>
      <c r="G82" s="57"/>
      <c r="H82" s="57"/>
      <c r="I82" s="57"/>
      <c r="J82" s="57">
        <v>1</v>
      </c>
      <c r="K82" s="57"/>
      <c r="L82" s="57"/>
      <c r="M82" s="58"/>
      <c r="N82" s="59"/>
      <c r="O82" s="73"/>
    </row>
    <row r="83" spans="1:15" s="8" customFormat="1" x14ac:dyDescent="0.3">
      <c r="A83" s="52">
        <v>9759</v>
      </c>
      <c r="B83" s="53" t="s">
        <v>21</v>
      </c>
      <c r="C83" s="54" t="s">
        <v>592</v>
      </c>
      <c r="D83" s="68" t="s">
        <v>593</v>
      </c>
      <c r="E83" s="69"/>
      <c r="F83" s="70"/>
      <c r="G83" s="70"/>
      <c r="H83" s="70"/>
      <c r="I83" s="70"/>
      <c r="J83" s="70"/>
      <c r="K83" s="70"/>
      <c r="L83" s="70"/>
      <c r="M83" s="66"/>
      <c r="N83" s="67"/>
      <c r="O83" s="67"/>
    </row>
    <row r="84" spans="1:15" s="8" customFormat="1" x14ac:dyDescent="0.3">
      <c r="A84" s="52">
        <v>9816</v>
      </c>
      <c r="B84" s="53" t="s">
        <v>21</v>
      </c>
      <c r="C84" s="54" t="s">
        <v>636</v>
      </c>
      <c r="D84" s="55" t="s">
        <v>55</v>
      </c>
      <c r="E84" s="63"/>
      <c r="F84" s="57"/>
      <c r="G84" s="57"/>
      <c r="H84" s="57"/>
      <c r="I84" s="57"/>
      <c r="J84" s="57"/>
      <c r="K84" s="57"/>
      <c r="L84" s="57"/>
      <c r="M84" s="66"/>
      <c r="N84" s="67"/>
      <c r="O84" s="67"/>
    </row>
    <row r="85" spans="1:15" s="8" customFormat="1" collapsed="1" x14ac:dyDescent="0.3">
      <c r="A85" s="52">
        <v>9967</v>
      </c>
      <c r="B85" s="53"/>
      <c r="C85" s="54" t="s">
        <v>691</v>
      </c>
      <c r="D85" s="55" t="s">
        <v>86</v>
      </c>
      <c r="E85" s="63"/>
      <c r="F85" s="57"/>
      <c r="G85" s="57"/>
      <c r="H85" s="57"/>
      <c r="I85" s="57"/>
      <c r="J85" s="57"/>
      <c r="K85" s="57"/>
      <c r="L85" s="57"/>
      <c r="M85" s="58"/>
      <c r="N85" s="59"/>
      <c r="O85" s="73"/>
    </row>
    <row r="86" spans="1:15" s="8" customFormat="1" ht="172.8" x14ac:dyDescent="0.3">
      <c r="A86" s="52">
        <v>10014</v>
      </c>
      <c r="B86" s="53"/>
      <c r="C86" s="72"/>
      <c r="D86" s="75" t="s">
        <v>718</v>
      </c>
      <c r="E86" s="56" t="s">
        <v>89</v>
      </c>
      <c r="F86" s="57"/>
      <c r="G86" s="57"/>
      <c r="H86" s="57"/>
      <c r="I86" s="57"/>
      <c r="J86" s="57"/>
      <c r="K86" s="57"/>
      <c r="L86" s="57">
        <f>J87</f>
        <v>1</v>
      </c>
      <c r="M86" s="58">
        <v>1</v>
      </c>
      <c r="N86" s="59"/>
      <c r="O86" s="73">
        <f>+ROUND(M86*N86,2)</f>
        <v>0</v>
      </c>
    </row>
    <row r="87" spans="1:15" s="8" customFormat="1" x14ac:dyDescent="0.3">
      <c r="A87" s="52">
        <v>10015</v>
      </c>
      <c r="B87" s="53"/>
      <c r="C87" s="72"/>
      <c r="D87" s="76" t="s">
        <v>719</v>
      </c>
      <c r="E87" s="56"/>
      <c r="F87" s="57">
        <v>1</v>
      </c>
      <c r="G87" s="57"/>
      <c r="H87" s="57"/>
      <c r="I87" s="57"/>
      <c r="J87" s="57">
        <v>1</v>
      </c>
      <c r="K87" s="57"/>
      <c r="L87" s="57"/>
      <c r="M87" s="58"/>
      <c r="N87" s="59"/>
      <c r="O87" s="73"/>
    </row>
    <row r="88" spans="1:15" s="8" customFormat="1" ht="201.6" x14ac:dyDescent="0.3">
      <c r="A88" s="52">
        <v>10016</v>
      </c>
      <c r="B88" s="53"/>
      <c r="C88" s="72"/>
      <c r="D88" s="75" t="s">
        <v>523</v>
      </c>
      <c r="E88" s="56" t="s">
        <v>89</v>
      </c>
      <c r="F88" s="57"/>
      <c r="G88" s="57"/>
      <c r="H88" s="57"/>
      <c r="I88" s="57"/>
      <c r="J88" s="57"/>
      <c r="K88" s="57"/>
      <c r="L88" s="57">
        <f>K89</f>
        <v>5</v>
      </c>
      <c r="M88" s="58">
        <v>5</v>
      </c>
      <c r="N88" s="59"/>
      <c r="O88" s="73">
        <f>+ROUND(M88*N88,2)</f>
        <v>0</v>
      </c>
    </row>
    <row r="89" spans="1:15" s="8" customFormat="1" x14ac:dyDescent="0.3">
      <c r="A89" s="52">
        <v>10017</v>
      </c>
      <c r="B89" s="53"/>
      <c r="C89" s="72"/>
      <c r="D89" s="74" t="s">
        <v>658</v>
      </c>
      <c r="E89" s="56"/>
      <c r="F89" s="57"/>
      <c r="G89" s="57"/>
      <c r="H89" s="57"/>
      <c r="I89" s="57"/>
      <c r="J89" s="57"/>
      <c r="K89" s="57">
        <f>SUM(J89:J94)</f>
        <v>5</v>
      </c>
      <c r="L89" s="57"/>
      <c r="M89" s="58"/>
      <c r="N89" s="59"/>
      <c r="O89" s="73"/>
    </row>
    <row r="90" spans="1:15" s="8" customFormat="1" x14ac:dyDescent="0.3">
      <c r="A90" s="52">
        <v>10018</v>
      </c>
      <c r="B90" s="53"/>
      <c r="C90" s="72"/>
      <c r="D90" s="74" t="s">
        <v>720</v>
      </c>
      <c r="E90" s="56"/>
      <c r="F90" s="57">
        <v>1</v>
      </c>
      <c r="G90" s="57"/>
      <c r="H90" s="57"/>
      <c r="I90" s="57"/>
      <c r="J90" s="57">
        <f>PRODUCT(F90:I90)</f>
        <v>1</v>
      </c>
      <c r="K90" s="57"/>
      <c r="L90" s="57"/>
      <c r="M90" s="58"/>
      <c r="N90" s="59"/>
      <c r="O90" s="73"/>
    </row>
    <row r="91" spans="1:15" s="8" customFormat="1" x14ac:dyDescent="0.3">
      <c r="A91" s="52">
        <v>10019</v>
      </c>
      <c r="B91" s="53"/>
      <c r="C91" s="72"/>
      <c r="D91" s="74" t="s">
        <v>721</v>
      </c>
      <c r="E91" s="56"/>
      <c r="F91" s="57">
        <v>1</v>
      </c>
      <c r="G91" s="57"/>
      <c r="H91" s="57"/>
      <c r="I91" s="57"/>
      <c r="J91" s="57">
        <f t="shared" ref="J91:J94" si="11">PRODUCT(F91:I91)</f>
        <v>1</v>
      </c>
      <c r="K91" s="57"/>
      <c r="L91" s="57"/>
      <c r="M91" s="58"/>
      <c r="N91" s="59"/>
      <c r="O91" s="73"/>
    </row>
    <row r="92" spans="1:15" s="8" customFormat="1" x14ac:dyDescent="0.3">
      <c r="A92" s="52">
        <v>10020</v>
      </c>
      <c r="B92" s="53"/>
      <c r="C92" s="72"/>
      <c r="D92" s="74" t="s">
        <v>722</v>
      </c>
      <c r="E92" s="56"/>
      <c r="F92" s="57">
        <v>1</v>
      </c>
      <c r="G92" s="57"/>
      <c r="H92" s="57"/>
      <c r="I92" s="57"/>
      <c r="J92" s="57">
        <f t="shared" si="11"/>
        <v>1</v>
      </c>
      <c r="K92" s="57"/>
      <c r="L92" s="57"/>
      <c r="M92" s="58"/>
      <c r="N92" s="59"/>
      <c r="O92" s="73"/>
    </row>
    <row r="93" spans="1:15" s="8" customFormat="1" x14ac:dyDescent="0.3">
      <c r="A93" s="52">
        <v>10021</v>
      </c>
      <c r="B93" s="53"/>
      <c r="C93" s="72"/>
      <c r="D93" s="74" t="s">
        <v>723</v>
      </c>
      <c r="E93" s="56"/>
      <c r="F93" s="57">
        <v>1</v>
      </c>
      <c r="G93" s="57"/>
      <c r="H93" s="57"/>
      <c r="I93" s="57"/>
      <c r="J93" s="57">
        <f t="shared" si="11"/>
        <v>1</v>
      </c>
      <c r="K93" s="57"/>
      <c r="L93" s="57"/>
      <c r="M93" s="58"/>
      <c r="N93" s="59"/>
      <c r="O93" s="73"/>
    </row>
    <row r="94" spans="1:15" s="8" customFormat="1" x14ac:dyDescent="0.3">
      <c r="A94" s="52">
        <v>10022</v>
      </c>
      <c r="B94" s="53"/>
      <c r="C94" s="72"/>
      <c r="D94" s="74" t="s">
        <v>724</v>
      </c>
      <c r="E94" s="56"/>
      <c r="F94" s="57">
        <v>1</v>
      </c>
      <c r="G94" s="57"/>
      <c r="H94" s="57"/>
      <c r="I94" s="57"/>
      <c r="J94" s="57">
        <f t="shared" si="11"/>
        <v>1</v>
      </c>
      <c r="K94" s="57"/>
      <c r="L94" s="57"/>
      <c r="M94" s="58"/>
      <c r="N94" s="59"/>
      <c r="O94" s="73"/>
    </row>
    <row r="95" spans="1:15" s="8" customFormat="1" x14ac:dyDescent="0.3">
      <c r="A95" s="52">
        <v>10069</v>
      </c>
      <c r="B95" s="53" t="s">
        <v>21</v>
      </c>
      <c r="C95" s="54" t="s">
        <v>772</v>
      </c>
      <c r="D95" s="68" t="s">
        <v>773</v>
      </c>
      <c r="E95" s="69"/>
      <c r="F95" s="85"/>
      <c r="G95" s="70"/>
      <c r="H95" s="70"/>
      <c r="I95" s="70"/>
      <c r="J95" s="70"/>
      <c r="K95" s="70"/>
      <c r="L95" s="70"/>
      <c r="M95" s="66"/>
      <c r="N95" s="67"/>
      <c r="O95" s="67"/>
    </row>
    <row r="96" spans="1:15" s="8" customFormat="1" x14ac:dyDescent="0.3">
      <c r="A96" s="52">
        <v>10131</v>
      </c>
      <c r="B96" s="53" t="s">
        <v>21</v>
      </c>
      <c r="C96" s="54" t="s">
        <v>817</v>
      </c>
      <c r="D96" s="55" t="s">
        <v>55</v>
      </c>
      <c r="E96" s="56"/>
      <c r="F96" s="57"/>
      <c r="G96" s="57"/>
      <c r="H96" s="57"/>
      <c r="I96" s="57"/>
      <c r="J96" s="57"/>
      <c r="K96" s="57"/>
      <c r="L96" s="57"/>
      <c r="M96" s="58"/>
      <c r="N96" s="59"/>
      <c r="O96" s="59"/>
    </row>
    <row r="97" spans="1:15" s="8" customFormat="1" x14ac:dyDescent="0.3">
      <c r="A97" s="52">
        <v>10287</v>
      </c>
      <c r="B97" s="53" t="s">
        <v>21</v>
      </c>
      <c r="C97" s="54" t="s">
        <v>877</v>
      </c>
      <c r="D97" s="55" t="s">
        <v>878</v>
      </c>
      <c r="E97" s="56"/>
      <c r="F97" s="57"/>
      <c r="G97" s="57"/>
      <c r="H97" s="57"/>
      <c r="I97" s="57"/>
      <c r="J97" s="57"/>
      <c r="K97" s="57"/>
      <c r="L97" s="57"/>
      <c r="M97" s="58"/>
      <c r="N97" s="59"/>
      <c r="O97" s="73"/>
    </row>
    <row r="98" spans="1:15" s="8" customFormat="1" ht="288" x14ac:dyDescent="0.3">
      <c r="A98" s="52">
        <v>10288</v>
      </c>
      <c r="B98" s="53"/>
      <c r="C98" s="54"/>
      <c r="D98" s="75" t="s">
        <v>879</v>
      </c>
      <c r="E98" s="56" t="s">
        <v>36</v>
      </c>
      <c r="F98" s="57"/>
      <c r="G98" s="57"/>
      <c r="H98" s="57"/>
      <c r="I98" s="57"/>
      <c r="J98" s="57"/>
      <c r="K98" s="57"/>
      <c r="L98" s="57">
        <f>K99</f>
        <v>4.7502000000000004</v>
      </c>
      <c r="M98" s="58">
        <v>4.75</v>
      </c>
      <c r="N98" s="59"/>
      <c r="O98" s="73">
        <f>+ROUND(M98*N98,2)</f>
        <v>0</v>
      </c>
    </row>
    <row r="99" spans="1:15" s="8" customFormat="1" x14ac:dyDescent="0.3">
      <c r="A99" s="52">
        <v>10289</v>
      </c>
      <c r="B99" s="53"/>
      <c r="C99" s="54"/>
      <c r="D99" s="55"/>
      <c r="E99" s="56"/>
      <c r="F99" s="57">
        <v>1</v>
      </c>
      <c r="G99" s="57">
        <f>(1.885*2.02)+(1.885*0.5)</f>
        <v>4.7502000000000004</v>
      </c>
      <c r="H99" s="57"/>
      <c r="I99" s="57"/>
      <c r="J99" s="57"/>
      <c r="K99" s="57">
        <f>PRODUCT(F99:I99)</f>
        <v>4.7502000000000004</v>
      </c>
      <c r="L99" s="57"/>
      <c r="M99" s="58"/>
      <c r="N99" s="59"/>
      <c r="O99" s="73"/>
    </row>
    <row r="100" spans="1:15" s="8" customFormat="1" ht="201.6" x14ac:dyDescent="0.3">
      <c r="A100" s="52">
        <v>10290</v>
      </c>
      <c r="B100" s="53"/>
      <c r="C100" s="54"/>
      <c r="D100" s="78" t="s">
        <v>165</v>
      </c>
      <c r="E100" s="56" t="s">
        <v>89</v>
      </c>
      <c r="F100" s="57"/>
      <c r="G100" s="57"/>
      <c r="H100" s="57"/>
      <c r="I100" s="57"/>
      <c r="J100" s="57"/>
      <c r="K100" s="57"/>
      <c r="L100" s="57">
        <f>SUM(K101:K104)</f>
        <v>2</v>
      </c>
      <c r="M100" s="58">
        <v>2</v>
      </c>
      <c r="N100" s="59"/>
      <c r="O100" s="73">
        <f>+ROUND(M100*N100,2)</f>
        <v>0</v>
      </c>
    </row>
    <row r="101" spans="1:15" s="8" customFormat="1" x14ac:dyDescent="0.3">
      <c r="A101" s="52">
        <v>10291</v>
      </c>
      <c r="B101" s="53"/>
      <c r="C101" s="54"/>
      <c r="D101" s="74" t="s">
        <v>880</v>
      </c>
      <c r="E101" s="56"/>
      <c r="F101" s="57"/>
      <c r="G101" s="57"/>
      <c r="H101" s="57"/>
      <c r="I101" s="57"/>
      <c r="J101" s="57"/>
      <c r="K101" s="57"/>
      <c r="L101" s="57"/>
      <c r="M101" s="58"/>
      <c r="N101" s="59"/>
      <c r="O101" s="73"/>
    </row>
    <row r="102" spans="1:15" s="8" customFormat="1" x14ac:dyDescent="0.3">
      <c r="A102" s="52">
        <v>10292</v>
      </c>
      <c r="B102" s="53"/>
      <c r="C102" s="54"/>
      <c r="D102" s="76" t="s">
        <v>881</v>
      </c>
      <c r="E102" s="56"/>
      <c r="F102" s="57">
        <v>1</v>
      </c>
      <c r="G102" s="57"/>
      <c r="H102" s="57"/>
      <c r="I102" s="57"/>
      <c r="J102" s="57"/>
      <c r="K102" s="57">
        <f>PRODUCT(F102:I102)</f>
        <v>1</v>
      </c>
      <c r="L102" s="57"/>
      <c r="M102" s="58"/>
      <c r="N102" s="59"/>
      <c r="O102" s="73"/>
    </row>
    <row r="103" spans="1:15" s="8" customFormat="1" x14ac:dyDescent="0.3">
      <c r="A103" s="52">
        <v>10293</v>
      </c>
      <c r="B103" s="53"/>
      <c r="C103" s="54"/>
      <c r="D103" s="74" t="s">
        <v>882</v>
      </c>
      <c r="E103" s="56"/>
      <c r="F103" s="57"/>
      <c r="G103" s="57"/>
      <c r="H103" s="57"/>
      <c r="I103" s="57"/>
      <c r="J103" s="57"/>
      <c r="K103" s="57"/>
      <c r="L103" s="57"/>
      <c r="M103" s="58"/>
      <c r="N103" s="59"/>
      <c r="O103" s="73"/>
    </row>
    <row r="104" spans="1:15" s="8" customFormat="1" x14ac:dyDescent="0.3">
      <c r="A104" s="52">
        <v>10294</v>
      </c>
      <c r="B104" s="53"/>
      <c r="C104" s="54"/>
      <c r="D104" s="76" t="s">
        <v>883</v>
      </c>
      <c r="E104" s="56"/>
      <c r="F104" s="57">
        <v>1</v>
      </c>
      <c r="G104" s="57"/>
      <c r="H104" s="57"/>
      <c r="I104" s="57"/>
      <c r="J104" s="57"/>
      <c r="K104" s="57">
        <f>PRODUCT(F104:I104)</f>
        <v>1</v>
      </c>
      <c r="L104" s="57"/>
      <c r="M104" s="58"/>
      <c r="N104" s="59"/>
      <c r="O104" s="73"/>
    </row>
    <row r="105" spans="1:15" s="8" customFormat="1" ht="259.2" x14ac:dyDescent="0.3">
      <c r="A105" s="52">
        <v>10299</v>
      </c>
      <c r="B105" s="53"/>
      <c r="C105" s="54"/>
      <c r="D105" s="75" t="s">
        <v>887</v>
      </c>
      <c r="E105" s="56" t="s">
        <v>36</v>
      </c>
      <c r="F105" s="57"/>
      <c r="G105" s="57"/>
      <c r="H105" s="57"/>
      <c r="I105" s="57"/>
      <c r="J105" s="57"/>
      <c r="K105" s="57"/>
      <c r="L105" s="57">
        <f>SUM(K106:K111)</f>
        <v>9.072000000000001</v>
      </c>
      <c r="M105" s="58">
        <v>9.0719999999999992</v>
      </c>
      <c r="N105" s="59"/>
      <c r="O105" s="73">
        <f>+ROUND(M105*N105,2)</f>
        <v>0</v>
      </c>
    </row>
    <row r="106" spans="1:15" s="8" customFormat="1" x14ac:dyDescent="0.3">
      <c r="A106" s="52">
        <v>10300</v>
      </c>
      <c r="B106" s="53"/>
      <c r="C106" s="54"/>
      <c r="D106" s="76" t="s">
        <v>888</v>
      </c>
      <c r="E106" s="56"/>
      <c r="F106" s="57"/>
      <c r="G106" s="57"/>
      <c r="H106" s="57"/>
      <c r="I106" s="57"/>
      <c r="J106" s="57"/>
      <c r="K106" s="57">
        <f>SUM(J107:J108)</f>
        <v>4.5360000000000005</v>
      </c>
      <c r="L106" s="57"/>
      <c r="M106" s="58"/>
      <c r="N106" s="59"/>
      <c r="O106" s="73"/>
    </row>
    <row r="107" spans="1:15" s="8" customFormat="1" x14ac:dyDescent="0.3">
      <c r="A107" s="52">
        <v>10301</v>
      </c>
      <c r="B107" s="53"/>
      <c r="C107" s="54"/>
      <c r="D107" s="76" t="s">
        <v>889</v>
      </c>
      <c r="E107" s="56"/>
      <c r="F107" s="57">
        <v>1</v>
      </c>
      <c r="G107" s="57">
        <f>(0.9*2)+(0.9*0.52)</f>
        <v>2.2680000000000002</v>
      </c>
      <c r="H107" s="57"/>
      <c r="I107" s="57"/>
      <c r="J107" s="57">
        <f>PRODUCT(F107:I107)</f>
        <v>2.2680000000000002</v>
      </c>
      <c r="K107" s="57"/>
      <c r="L107" s="57"/>
      <c r="M107" s="58"/>
      <c r="N107" s="59"/>
      <c r="O107" s="73"/>
    </row>
    <row r="108" spans="1:15" s="8" customFormat="1" x14ac:dyDescent="0.3">
      <c r="A108" s="52">
        <v>10302</v>
      </c>
      <c r="B108" s="53"/>
      <c r="C108" s="54"/>
      <c r="D108" s="76" t="s">
        <v>890</v>
      </c>
      <c r="E108" s="56"/>
      <c r="F108" s="57">
        <v>1</v>
      </c>
      <c r="G108" s="57">
        <f>(0.9*2)+(0.9*0.52)</f>
        <v>2.2680000000000002</v>
      </c>
      <c r="H108" s="57"/>
      <c r="I108" s="57"/>
      <c r="J108" s="57">
        <f>PRODUCT(F108:I108)</f>
        <v>2.2680000000000002</v>
      </c>
      <c r="K108" s="57"/>
      <c r="L108" s="57"/>
      <c r="M108" s="58"/>
      <c r="N108" s="59"/>
      <c r="O108" s="73"/>
    </row>
    <row r="109" spans="1:15" s="8" customFormat="1" x14ac:dyDescent="0.3">
      <c r="A109" s="52">
        <v>10303</v>
      </c>
      <c r="B109" s="53"/>
      <c r="C109" s="54"/>
      <c r="D109" s="76" t="s">
        <v>891</v>
      </c>
      <c r="E109" s="56"/>
      <c r="F109" s="57"/>
      <c r="G109" s="57"/>
      <c r="H109" s="57"/>
      <c r="I109" s="57"/>
      <c r="J109" s="57"/>
      <c r="K109" s="57">
        <f>SUM(J110:J111)</f>
        <v>4.5360000000000005</v>
      </c>
      <c r="L109" s="57"/>
      <c r="M109" s="58"/>
      <c r="N109" s="59"/>
      <c r="O109" s="73"/>
    </row>
    <row r="110" spans="1:15" s="8" customFormat="1" x14ac:dyDescent="0.3">
      <c r="A110" s="52">
        <v>10304</v>
      </c>
      <c r="B110" s="53"/>
      <c r="C110" s="54"/>
      <c r="D110" s="76" t="s">
        <v>892</v>
      </c>
      <c r="E110" s="56"/>
      <c r="F110" s="57">
        <v>1</v>
      </c>
      <c r="G110" s="57">
        <f>(0.9*2)+(0.9*0.52)</f>
        <v>2.2680000000000002</v>
      </c>
      <c r="H110" s="57"/>
      <c r="I110" s="57"/>
      <c r="J110" s="57">
        <f>PRODUCT(F110:I110)</f>
        <v>2.2680000000000002</v>
      </c>
      <c r="K110" s="57"/>
      <c r="L110" s="57"/>
      <c r="M110" s="58"/>
      <c r="N110" s="59"/>
      <c r="O110" s="73"/>
    </row>
    <row r="111" spans="1:15" s="8" customFormat="1" x14ac:dyDescent="0.3">
      <c r="A111" s="52">
        <v>10305</v>
      </c>
      <c r="B111" s="53"/>
      <c r="C111" s="54"/>
      <c r="D111" s="76" t="s">
        <v>893</v>
      </c>
      <c r="E111" s="56"/>
      <c r="F111" s="57">
        <v>1</v>
      </c>
      <c r="G111" s="57">
        <f>(0.9*2)+(0.9*0.52)</f>
        <v>2.2680000000000002</v>
      </c>
      <c r="H111" s="57"/>
      <c r="I111" s="57"/>
      <c r="J111" s="57">
        <f>PRODUCT(F111:I111)</f>
        <v>2.2680000000000002</v>
      </c>
      <c r="K111" s="57"/>
      <c r="L111" s="57"/>
      <c r="M111" s="58"/>
      <c r="N111" s="59"/>
      <c r="O111" s="73"/>
    </row>
    <row r="112" spans="1:15" s="8" customFormat="1" ht="144" x14ac:dyDescent="0.3">
      <c r="A112" s="52">
        <v>10306</v>
      </c>
      <c r="B112" s="53"/>
      <c r="C112" s="54"/>
      <c r="D112" s="75" t="s">
        <v>894</v>
      </c>
      <c r="E112" s="56" t="s">
        <v>36</v>
      </c>
      <c r="F112" s="57"/>
      <c r="G112" s="57"/>
      <c r="H112" s="57"/>
      <c r="I112" s="57"/>
      <c r="J112" s="57"/>
      <c r="K112" s="57"/>
      <c r="L112" s="57">
        <f>SUM(K113:K115)</f>
        <v>1.7472000000000001</v>
      </c>
      <c r="M112" s="58">
        <v>1.7470000000000001</v>
      </c>
      <c r="N112" s="59"/>
      <c r="O112" s="73">
        <f>+ROUND(M112*N112,2)</f>
        <v>0</v>
      </c>
    </row>
    <row r="113" spans="1:15" s="8" customFormat="1" x14ac:dyDescent="0.3">
      <c r="A113" s="52">
        <v>10307</v>
      </c>
      <c r="B113" s="53"/>
      <c r="C113" s="54"/>
      <c r="D113" s="76" t="s">
        <v>888</v>
      </c>
      <c r="E113" s="56"/>
      <c r="F113" s="57"/>
      <c r="G113" s="57"/>
      <c r="H113" s="57"/>
      <c r="I113" s="57"/>
      <c r="J113" s="57"/>
      <c r="K113" s="57">
        <f>SUM(J114:J115)</f>
        <v>1.7472000000000001</v>
      </c>
      <c r="L113" s="57"/>
      <c r="M113" s="58"/>
      <c r="N113" s="59"/>
      <c r="O113" s="73"/>
    </row>
    <row r="114" spans="1:15" s="8" customFormat="1" x14ac:dyDescent="0.3">
      <c r="A114" s="52">
        <v>10308</v>
      </c>
      <c r="B114" s="53"/>
      <c r="C114" s="54"/>
      <c r="D114" s="76" t="s">
        <v>895</v>
      </c>
      <c r="E114" s="56"/>
      <c r="F114" s="57">
        <v>1</v>
      </c>
      <c r="G114" s="57">
        <v>0.33600000000000002</v>
      </c>
      <c r="H114" s="57"/>
      <c r="I114" s="57">
        <v>2.6</v>
      </c>
      <c r="J114" s="57">
        <f>PRODUCT(F114:I114)</f>
        <v>0.87360000000000004</v>
      </c>
      <c r="K114" s="57"/>
      <c r="L114" s="57"/>
      <c r="M114" s="58"/>
      <c r="N114" s="59"/>
      <c r="O114" s="73"/>
    </row>
    <row r="115" spans="1:15" s="8" customFormat="1" x14ac:dyDescent="0.3">
      <c r="A115" s="52">
        <v>10309</v>
      </c>
      <c r="B115" s="53"/>
      <c r="C115" s="54"/>
      <c r="D115" s="76" t="s">
        <v>896</v>
      </c>
      <c r="E115" s="56"/>
      <c r="F115" s="57">
        <v>1</v>
      </c>
      <c r="G115" s="57">
        <v>0.33600000000000002</v>
      </c>
      <c r="H115" s="57"/>
      <c r="I115" s="57">
        <v>2.6</v>
      </c>
      <c r="J115" s="57">
        <f>PRODUCT(F115:I115)</f>
        <v>0.87360000000000004</v>
      </c>
      <c r="K115" s="57"/>
      <c r="L115" s="57"/>
      <c r="M115" s="58"/>
      <c r="N115" s="59"/>
      <c r="O115" s="73"/>
    </row>
    <row r="116" spans="1:15" s="8" customFormat="1" ht="144" x14ac:dyDescent="0.3">
      <c r="A116" s="52">
        <v>10310</v>
      </c>
      <c r="B116" s="53"/>
      <c r="C116" s="54"/>
      <c r="D116" s="75" t="s">
        <v>897</v>
      </c>
      <c r="E116" s="56" t="s">
        <v>36</v>
      </c>
      <c r="F116" s="57"/>
      <c r="G116" s="57"/>
      <c r="H116" s="57"/>
      <c r="I116" s="57"/>
      <c r="J116" s="57"/>
      <c r="K116" s="57"/>
      <c r="L116" s="57">
        <f>SUM(K117:K119)</f>
        <v>4.3315999999999999</v>
      </c>
      <c r="M116" s="58">
        <v>4.3319999999999999</v>
      </c>
      <c r="N116" s="59"/>
      <c r="O116" s="73">
        <f>+ROUND(M116*N116,2)</f>
        <v>0</v>
      </c>
    </row>
    <row r="117" spans="1:15" s="8" customFormat="1" x14ac:dyDescent="0.3">
      <c r="A117" s="52">
        <v>10311</v>
      </c>
      <c r="B117" s="53"/>
      <c r="C117" s="54"/>
      <c r="D117" s="76" t="s">
        <v>891</v>
      </c>
      <c r="E117" s="56"/>
      <c r="F117" s="57"/>
      <c r="G117" s="57"/>
      <c r="H117" s="57"/>
      <c r="I117" s="57"/>
      <c r="J117" s="57"/>
      <c r="K117" s="57">
        <f>SUM(J118:J119)</f>
        <v>4.3315999999999999</v>
      </c>
      <c r="L117" s="57"/>
      <c r="M117" s="58"/>
      <c r="N117" s="59"/>
      <c r="O117" s="73"/>
    </row>
    <row r="118" spans="1:15" s="8" customFormat="1" x14ac:dyDescent="0.3">
      <c r="A118" s="52">
        <v>10312</v>
      </c>
      <c r="B118" s="53"/>
      <c r="C118" s="54"/>
      <c r="D118" s="76" t="s">
        <v>898</v>
      </c>
      <c r="E118" s="56"/>
      <c r="F118" s="57">
        <v>1</v>
      </c>
      <c r="G118" s="57">
        <v>0.83299999999999996</v>
      </c>
      <c r="H118" s="57"/>
      <c r="I118" s="57">
        <v>2.6</v>
      </c>
      <c r="J118" s="57">
        <f>PRODUCT(F118:I118)</f>
        <v>2.1657999999999999</v>
      </c>
      <c r="K118" s="57"/>
      <c r="L118" s="57"/>
      <c r="M118" s="58"/>
      <c r="N118" s="59"/>
      <c r="O118" s="73"/>
    </row>
    <row r="119" spans="1:15" s="8" customFormat="1" x14ac:dyDescent="0.3">
      <c r="A119" s="52">
        <v>10313</v>
      </c>
      <c r="B119" s="53"/>
      <c r="C119" s="54"/>
      <c r="D119" s="76" t="s">
        <v>899</v>
      </c>
      <c r="E119" s="56"/>
      <c r="F119" s="57">
        <v>1</v>
      </c>
      <c r="G119" s="57">
        <v>0.83299999999999996</v>
      </c>
      <c r="H119" s="57"/>
      <c r="I119" s="57">
        <v>2.6</v>
      </c>
      <c r="J119" s="57">
        <f>PRODUCT(F119:I119)</f>
        <v>2.1657999999999999</v>
      </c>
      <c r="K119" s="57"/>
      <c r="L119" s="57"/>
      <c r="M119" s="58"/>
      <c r="N119" s="59"/>
      <c r="O119" s="73"/>
    </row>
    <row r="120" spans="1:15" s="8" customFormat="1" ht="187.2" x14ac:dyDescent="0.3">
      <c r="A120" s="52">
        <v>10314</v>
      </c>
      <c r="B120" s="53"/>
      <c r="C120" s="54"/>
      <c r="D120" s="75" t="s">
        <v>900</v>
      </c>
      <c r="E120" s="56" t="s">
        <v>36</v>
      </c>
      <c r="F120" s="57"/>
      <c r="G120" s="57"/>
      <c r="H120" s="57"/>
      <c r="I120" s="57"/>
      <c r="J120" s="57"/>
      <c r="K120" s="57"/>
      <c r="L120" s="57">
        <f>SUM(K121:K144)</f>
        <v>194.67300000000003</v>
      </c>
      <c r="M120" s="58">
        <v>17.68</v>
      </c>
      <c r="N120" s="59"/>
      <c r="O120" s="73">
        <f>+ROUND(M120*N120,2)</f>
        <v>0</v>
      </c>
    </row>
    <row r="121" spans="1:15" s="8" customFormat="1" x14ac:dyDescent="0.3">
      <c r="A121" s="52">
        <v>10315</v>
      </c>
      <c r="B121" s="53"/>
      <c r="C121" s="54"/>
      <c r="D121" s="76" t="s">
        <v>901</v>
      </c>
      <c r="E121" s="56"/>
      <c r="F121" s="57">
        <v>1</v>
      </c>
      <c r="G121" s="57">
        <v>6.8</v>
      </c>
      <c r="H121" s="57"/>
      <c r="I121" s="57">
        <v>2.6</v>
      </c>
      <c r="J121" s="57"/>
      <c r="K121" s="57">
        <f>PRODUCT(F121:I121)</f>
        <v>17.68</v>
      </c>
      <c r="L121" s="57"/>
      <c r="M121" s="58"/>
      <c r="N121" s="59"/>
      <c r="O121" s="73"/>
    </row>
    <row r="122" spans="1:15" s="8" customFormat="1" ht="187.2" x14ac:dyDescent="0.3">
      <c r="A122" s="52">
        <v>10316</v>
      </c>
      <c r="B122" s="53"/>
      <c r="C122" s="54"/>
      <c r="D122" s="75" t="s">
        <v>902</v>
      </c>
      <c r="E122" s="56" t="s">
        <v>36</v>
      </c>
      <c r="F122" s="57"/>
      <c r="G122" s="57"/>
      <c r="H122" s="57"/>
      <c r="I122" s="57"/>
      <c r="J122" s="57"/>
      <c r="K122" s="57"/>
      <c r="L122" s="57">
        <f>K123</f>
        <v>15.379000000000001</v>
      </c>
      <c r="M122" s="58">
        <v>15.379</v>
      </c>
      <c r="N122" s="59"/>
      <c r="O122" s="73">
        <f>+ROUND(M122*N122,2)</f>
        <v>0</v>
      </c>
    </row>
    <row r="123" spans="1:15" s="8" customFormat="1" x14ac:dyDescent="0.3">
      <c r="A123" s="52">
        <v>10317</v>
      </c>
      <c r="B123" s="53"/>
      <c r="C123" s="54"/>
      <c r="D123" s="76" t="s">
        <v>901</v>
      </c>
      <c r="E123" s="56"/>
      <c r="F123" s="57">
        <v>1</v>
      </c>
      <c r="G123" s="57">
        <v>5.915</v>
      </c>
      <c r="H123" s="57"/>
      <c r="I123" s="57">
        <v>2.6</v>
      </c>
      <c r="J123" s="57"/>
      <c r="K123" s="57">
        <f>PRODUCT(F123:I123)</f>
        <v>15.379000000000001</v>
      </c>
      <c r="L123" s="57"/>
      <c r="M123" s="58"/>
      <c r="N123" s="59"/>
      <c r="O123" s="73"/>
    </row>
    <row r="124" spans="1:15" s="8" customFormat="1" ht="187.2" x14ac:dyDescent="0.3">
      <c r="A124" s="52">
        <v>10318</v>
      </c>
      <c r="B124" s="53"/>
      <c r="C124" s="54"/>
      <c r="D124" s="75" t="s">
        <v>903</v>
      </c>
      <c r="E124" s="56" t="s">
        <v>36</v>
      </c>
      <c r="F124" s="57"/>
      <c r="G124" s="57"/>
      <c r="H124" s="57"/>
      <c r="I124" s="57"/>
      <c r="J124" s="57"/>
      <c r="K124" s="57"/>
      <c r="L124" s="57">
        <f>K125</f>
        <v>5.7200000000000006</v>
      </c>
      <c r="M124" s="58">
        <v>5.72</v>
      </c>
      <c r="N124" s="59"/>
      <c r="O124" s="73">
        <f>+ROUND(M124*N124,2)</f>
        <v>0</v>
      </c>
    </row>
    <row r="125" spans="1:15" s="8" customFormat="1" x14ac:dyDescent="0.3">
      <c r="A125" s="52">
        <v>10319</v>
      </c>
      <c r="B125" s="53"/>
      <c r="C125" s="54"/>
      <c r="D125" s="76" t="s">
        <v>901</v>
      </c>
      <c r="E125" s="56"/>
      <c r="F125" s="57">
        <v>1</v>
      </c>
      <c r="G125" s="57">
        <v>2.2000000000000002</v>
      </c>
      <c r="H125" s="57"/>
      <c r="I125" s="57">
        <v>2.6</v>
      </c>
      <c r="J125" s="57"/>
      <c r="K125" s="57">
        <f>PRODUCT(F125:I125)</f>
        <v>5.7200000000000006</v>
      </c>
      <c r="L125" s="57"/>
      <c r="M125" s="58"/>
      <c r="N125" s="59"/>
      <c r="O125" s="73"/>
    </row>
    <row r="126" spans="1:15" s="8" customFormat="1" ht="187.2" x14ac:dyDescent="0.3">
      <c r="A126" s="52">
        <v>10320</v>
      </c>
      <c r="B126" s="53"/>
      <c r="C126" s="54"/>
      <c r="D126" s="75" t="s">
        <v>904</v>
      </c>
      <c r="E126" s="56" t="s">
        <v>36</v>
      </c>
      <c r="F126" s="57"/>
      <c r="G126" s="57"/>
      <c r="H126" s="57"/>
      <c r="I126" s="57"/>
      <c r="J126" s="57"/>
      <c r="K126" s="57"/>
      <c r="L126" s="57">
        <f>SUM(K127:K156)</f>
        <v>274.11799999999999</v>
      </c>
      <c r="M126" s="58">
        <v>60.32</v>
      </c>
      <c r="N126" s="59"/>
      <c r="O126" s="73">
        <f>+ROUND(M126*N126,2)</f>
        <v>0</v>
      </c>
    </row>
    <row r="127" spans="1:15" s="8" customFormat="1" x14ac:dyDescent="0.3">
      <c r="A127" s="52">
        <v>10321</v>
      </c>
      <c r="B127" s="53"/>
      <c r="C127" s="54"/>
      <c r="D127" s="76" t="s">
        <v>901</v>
      </c>
      <c r="E127" s="56"/>
      <c r="F127" s="57">
        <v>4</v>
      </c>
      <c r="G127" s="57">
        <v>5.8</v>
      </c>
      <c r="H127" s="57"/>
      <c r="I127" s="57">
        <v>2.6</v>
      </c>
      <c r="J127" s="57"/>
      <c r="K127" s="57">
        <f>PRODUCT(F127:I127)</f>
        <v>60.32</v>
      </c>
      <c r="L127" s="57"/>
      <c r="M127" s="58"/>
      <c r="N127" s="59"/>
      <c r="O127" s="73"/>
    </row>
    <row r="128" spans="1:15" s="8" customFormat="1" ht="187.2" x14ac:dyDescent="0.3">
      <c r="A128" s="52">
        <v>10322</v>
      </c>
      <c r="B128" s="53"/>
      <c r="C128" s="54"/>
      <c r="D128" s="75" t="s">
        <v>905</v>
      </c>
      <c r="E128" s="56" t="s">
        <v>36</v>
      </c>
      <c r="F128" s="57"/>
      <c r="G128" s="57"/>
      <c r="H128" s="57"/>
      <c r="I128" s="57"/>
      <c r="J128" s="57"/>
      <c r="K128" s="57"/>
      <c r="L128" s="57">
        <f>K129</f>
        <v>10.192</v>
      </c>
      <c r="M128" s="58">
        <v>10.192</v>
      </c>
      <c r="N128" s="59"/>
      <c r="O128" s="73">
        <f>+ROUND(M128*N128,2)</f>
        <v>0</v>
      </c>
    </row>
    <row r="129" spans="1:15" s="8" customFormat="1" x14ac:dyDescent="0.3">
      <c r="A129" s="52">
        <v>10323</v>
      </c>
      <c r="B129" s="53"/>
      <c r="C129" s="54"/>
      <c r="D129" s="76" t="s">
        <v>901</v>
      </c>
      <c r="E129" s="56"/>
      <c r="F129" s="57">
        <v>1</v>
      </c>
      <c r="G129" s="57">
        <v>3.92</v>
      </c>
      <c r="H129" s="57"/>
      <c r="I129" s="57">
        <v>2.6</v>
      </c>
      <c r="J129" s="57"/>
      <c r="K129" s="57">
        <f>PRODUCT(F129:I129)</f>
        <v>10.192</v>
      </c>
      <c r="L129" s="57"/>
      <c r="M129" s="58"/>
      <c r="N129" s="59"/>
      <c r="O129" s="73"/>
    </row>
    <row r="130" spans="1:15" s="8" customFormat="1" ht="187.2" x14ac:dyDescent="0.3">
      <c r="A130" s="52">
        <v>10324</v>
      </c>
      <c r="B130" s="53"/>
      <c r="C130" s="54"/>
      <c r="D130" s="75" t="s">
        <v>906</v>
      </c>
      <c r="E130" s="56" t="s">
        <v>36</v>
      </c>
      <c r="F130" s="57"/>
      <c r="G130" s="57"/>
      <c r="H130" s="57"/>
      <c r="I130" s="57"/>
      <c r="J130" s="57"/>
      <c r="K130" s="57"/>
      <c r="L130" s="57">
        <f>K131</f>
        <v>22.048000000000002</v>
      </c>
      <c r="M130" s="58">
        <v>22.047999999999998</v>
      </c>
      <c r="N130" s="59"/>
      <c r="O130" s="73">
        <f>+ROUND(M130*N130,2)</f>
        <v>0</v>
      </c>
    </row>
    <row r="131" spans="1:15" s="8" customFormat="1" x14ac:dyDescent="0.3">
      <c r="A131" s="52">
        <v>10325</v>
      </c>
      <c r="B131" s="53"/>
      <c r="C131" s="54"/>
      <c r="D131" s="76" t="s">
        <v>907</v>
      </c>
      <c r="E131" s="56"/>
      <c r="F131" s="57">
        <v>1</v>
      </c>
      <c r="G131" s="57">
        <v>8.48</v>
      </c>
      <c r="H131" s="57"/>
      <c r="I131" s="57">
        <v>2.6</v>
      </c>
      <c r="J131" s="57"/>
      <c r="K131" s="57">
        <f>PRODUCT(F131:I131)</f>
        <v>22.048000000000002</v>
      </c>
      <c r="L131" s="57"/>
      <c r="M131" s="58"/>
      <c r="N131" s="59"/>
      <c r="O131" s="73"/>
    </row>
    <row r="132" spans="1:15" s="8" customFormat="1" ht="259.2" x14ac:dyDescent="0.3">
      <c r="A132" s="52">
        <v>10326</v>
      </c>
      <c r="B132" s="53"/>
      <c r="C132" s="54"/>
      <c r="D132" s="75" t="s">
        <v>908</v>
      </c>
      <c r="E132" s="56" t="s">
        <v>36</v>
      </c>
      <c r="F132" s="57"/>
      <c r="G132" s="57"/>
      <c r="H132" s="57"/>
      <c r="I132" s="57"/>
      <c r="J132" s="57"/>
      <c r="K132" s="57"/>
      <c r="L132" s="57">
        <f>K133</f>
        <v>3.12</v>
      </c>
      <c r="M132" s="58">
        <v>3.12</v>
      </c>
      <c r="N132" s="59"/>
      <c r="O132" s="73">
        <f>+ROUND(M132*N132,2)</f>
        <v>0</v>
      </c>
    </row>
    <row r="133" spans="1:15" s="8" customFormat="1" x14ac:dyDescent="0.3">
      <c r="A133" s="52">
        <v>10327</v>
      </c>
      <c r="B133" s="53"/>
      <c r="C133" s="54"/>
      <c r="D133" s="55"/>
      <c r="E133" s="56"/>
      <c r="F133" s="57">
        <v>1</v>
      </c>
      <c r="G133" s="57">
        <v>1.2</v>
      </c>
      <c r="H133" s="57"/>
      <c r="I133" s="57">
        <v>2.6</v>
      </c>
      <c r="J133" s="57"/>
      <c r="K133" s="57">
        <f>PRODUCT(F133:I133)</f>
        <v>3.12</v>
      </c>
      <c r="L133" s="57"/>
      <c r="M133" s="58"/>
      <c r="N133" s="59"/>
      <c r="O133" s="73"/>
    </row>
    <row r="134" spans="1:15" s="8" customFormat="1" ht="187.2" x14ac:dyDescent="0.3">
      <c r="A134" s="52">
        <v>10328</v>
      </c>
      <c r="B134" s="53"/>
      <c r="C134" s="54"/>
      <c r="D134" s="75" t="s">
        <v>909</v>
      </c>
      <c r="E134" s="56" t="s">
        <v>36</v>
      </c>
      <c r="F134" s="57"/>
      <c r="G134" s="57"/>
      <c r="H134" s="57"/>
      <c r="I134" s="57"/>
      <c r="J134" s="57"/>
      <c r="K134" s="57"/>
      <c r="L134" s="57">
        <f>K135</f>
        <v>45.239999999999995</v>
      </c>
      <c r="M134" s="58">
        <v>45.24</v>
      </c>
      <c r="N134" s="59"/>
      <c r="O134" s="73">
        <f>+ROUND(M134*N134,2)</f>
        <v>0</v>
      </c>
    </row>
    <row r="135" spans="1:15" s="8" customFormat="1" x14ac:dyDescent="0.3">
      <c r="A135" s="52">
        <v>10329</v>
      </c>
      <c r="B135" s="53"/>
      <c r="C135" s="54"/>
      <c r="D135" s="76" t="s">
        <v>907</v>
      </c>
      <c r="E135" s="56"/>
      <c r="F135" s="57">
        <v>3</v>
      </c>
      <c r="G135" s="57">
        <v>5.8</v>
      </c>
      <c r="H135" s="57"/>
      <c r="I135" s="57">
        <v>2.6</v>
      </c>
      <c r="J135" s="57"/>
      <c r="K135" s="57">
        <f>PRODUCT(F135:I135)</f>
        <v>45.239999999999995</v>
      </c>
      <c r="L135" s="57"/>
      <c r="M135" s="58"/>
      <c r="N135" s="59"/>
      <c r="O135" s="73"/>
    </row>
    <row r="136" spans="1:15" s="8" customFormat="1" ht="158.4" x14ac:dyDescent="0.3">
      <c r="A136" s="52">
        <v>10330</v>
      </c>
      <c r="B136" s="53"/>
      <c r="C136" s="54"/>
      <c r="D136" s="75" t="s">
        <v>910</v>
      </c>
      <c r="E136" s="56" t="s">
        <v>36</v>
      </c>
      <c r="F136" s="57"/>
      <c r="G136" s="57"/>
      <c r="H136" s="57"/>
      <c r="I136" s="57"/>
      <c r="J136" s="57"/>
      <c r="K136" s="57"/>
      <c r="L136" s="57">
        <f>SUM(K137:K138)</f>
        <v>6.24</v>
      </c>
      <c r="M136" s="58">
        <v>6.24</v>
      </c>
      <c r="N136" s="59"/>
      <c r="O136" s="73">
        <f t="shared" ref="O136" si="12">+ROUND(M136*N136,2)</f>
        <v>0</v>
      </c>
    </row>
    <row r="137" spans="1:15" s="8" customFormat="1" x14ac:dyDescent="0.3">
      <c r="A137" s="52">
        <v>10331</v>
      </c>
      <c r="B137" s="53"/>
      <c r="C137" s="54"/>
      <c r="D137" s="76" t="s">
        <v>911</v>
      </c>
      <c r="E137" s="56"/>
      <c r="F137" s="57">
        <v>1</v>
      </c>
      <c r="G137" s="57">
        <v>1.2</v>
      </c>
      <c r="H137" s="57"/>
      <c r="I137" s="57">
        <v>2.6</v>
      </c>
      <c r="J137" s="57"/>
      <c r="K137" s="57">
        <f>PRODUCT(F137:I137)</f>
        <v>3.12</v>
      </c>
      <c r="L137" s="57"/>
      <c r="M137" s="58"/>
      <c r="N137" s="59"/>
      <c r="O137" s="73"/>
    </row>
    <row r="138" spans="1:15" s="8" customFormat="1" x14ac:dyDescent="0.3">
      <c r="A138" s="52">
        <v>10332</v>
      </c>
      <c r="B138" s="53"/>
      <c r="C138" s="54"/>
      <c r="D138" s="76" t="s">
        <v>912</v>
      </c>
      <c r="E138" s="56"/>
      <c r="F138" s="57">
        <v>1</v>
      </c>
      <c r="G138" s="57">
        <v>1.2</v>
      </c>
      <c r="H138" s="57"/>
      <c r="I138" s="57">
        <v>2.6</v>
      </c>
      <c r="J138" s="57"/>
      <c r="K138" s="57">
        <f>PRODUCT(F138:I138)</f>
        <v>3.12</v>
      </c>
      <c r="L138" s="57"/>
      <c r="M138" s="58"/>
      <c r="N138" s="59"/>
      <c r="O138" s="73"/>
    </row>
    <row r="139" spans="1:15" s="8" customFormat="1" ht="86.4" x14ac:dyDescent="0.3">
      <c r="A139" s="52">
        <v>10333</v>
      </c>
      <c r="B139" s="53"/>
      <c r="C139" s="54"/>
      <c r="D139" s="75" t="s">
        <v>913</v>
      </c>
      <c r="E139" s="56" t="s">
        <v>89</v>
      </c>
      <c r="F139" s="57"/>
      <c r="G139" s="57"/>
      <c r="H139" s="57"/>
      <c r="I139" s="57"/>
      <c r="J139" s="57"/>
      <c r="K139" s="57"/>
      <c r="L139" s="57">
        <f>SUM(K140:K141)</f>
        <v>1</v>
      </c>
      <c r="M139" s="58">
        <v>1</v>
      </c>
      <c r="N139" s="59"/>
      <c r="O139" s="73">
        <f t="shared" ref="O139" si="13">+ROUND(M139*N139,2)</f>
        <v>0</v>
      </c>
    </row>
    <row r="140" spans="1:15" s="8" customFormat="1" x14ac:dyDescent="0.3">
      <c r="A140" s="52">
        <v>10334</v>
      </c>
      <c r="B140" s="53"/>
      <c r="C140" s="54"/>
      <c r="D140" s="76" t="s">
        <v>914</v>
      </c>
      <c r="E140" s="56"/>
      <c r="F140" s="57">
        <v>1</v>
      </c>
      <c r="G140" s="57"/>
      <c r="H140" s="57"/>
      <c r="I140" s="57"/>
      <c r="J140" s="57"/>
      <c r="K140" s="57">
        <f>PRODUCT(F140:I140)</f>
        <v>1</v>
      </c>
      <c r="L140" s="57"/>
      <c r="M140" s="58"/>
      <c r="N140" s="59"/>
      <c r="O140" s="73"/>
    </row>
    <row r="141" spans="1:15" s="8" customFormat="1" ht="86.4" x14ac:dyDescent="0.3">
      <c r="A141" s="52">
        <v>10335</v>
      </c>
      <c r="B141" s="53"/>
      <c r="C141" s="54"/>
      <c r="D141" s="75" t="s">
        <v>915</v>
      </c>
      <c r="E141" s="56"/>
      <c r="F141" s="57"/>
      <c r="G141" s="57"/>
      <c r="H141" s="57"/>
      <c r="I141" s="57"/>
      <c r="J141" s="57"/>
      <c r="K141" s="57"/>
      <c r="L141" s="57">
        <f>SUM(K142:K143)</f>
        <v>1</v>
      </c>
      <c r="M141" s="58">
        <v>1</v>
      </c>
      <c r="N141" s="59"/>
      <c r="O141" s="73">
        <f t="shared" ref="O141" si="14">+ROUND(M141*N141,2)</f>
        <v>0</v>
      </c>
    </row>
    <row r="142" spans="1:15" s="8" customFormat="1" x14ac:dyDescent="0.3">
      <c r="A142" s="52">
        <v>10336</v>
      </c>
      <c r="B142" s="53"/>
      <c r="C142" s="54"/>
      <c r="D142" s="76" t="s">
        <v>916</v>
      </c>
      <c r="E142" s="56" t="s">
        <v>89</v>
      </c>
      <c r="F142" s="57">
        <v>1</v>
      </c>
      <c r="G142" s="57"/>
      <c r="H142" s="57"/>
      <c r="I142" s="57"/>
      <c r="J142" s="57"/>
      <c r="K142" s="57">
        <f>PRODUCT(F142:I142)</f>
        <v>1</v>
      </c>
      <c r="L142" s="57"/>
      <c r="M142" s="58"/>
      <c r="N142" s="59"/>
      <c r="O142" s="73"/>
    </row>
    <row r="143" spans="1:15" s="8" customFormat="1" ht="273.60000000000002" x14ac:dyDescent="0.3">
      <c r="A143" s="52">
        <v>10337</v>
      </c>
      <c r="B143" s="53"/>
      <c r="C143" s="54"/>
      <c r="D143" s="75" t="s">
        <v>917</v>
      </c>
      <c r="E143" s="56" t="s">
        <v>36</v>
      </c>
      <c r="F143" s="57"/>
      <c r="G143" s="57"/>
      <c r="H143" s="57"/>
      <c r="I143" s="57"/>
      <c r="J143" s="57"/>
      <c r="K143" s="57"/>
      <c r="L143" s="57">
        <f>K144</f>
        <v>6.734</v>
      </c>
      <c r="M143" s="58">
        <v>4.75</v>
      </c>
      <c r="N143" s="59"/>
      <c r="O143" s="73">
        <f>+ROUND(M143*N143,2)</f>
        <v>0</v>
      </c>
    </row>
    <row r="144" spans="1:15" s="8" customFormat="1" x14ac:dyDescent="0.3">
      <c r="A144" s="52">
        <v>10338</v>
      </c>
      <c r="B144" s="53"/>
      <c r="C144" s="54"/>
      <c r="D144" s="76" t="s">
        <v>918</v>
      </c>
      <c r="E144" s="56"/>
      <c r="F144" s="57">
        <v>1</v>
      </c>
      <c r="G144" s="57">
        <v>2.59</v>
      </c>
      <c r="H144" s="57"/>
      <c r="I144" s="57">
        <v>2.6</v>
      </c>
      <c r="J144" s="57"/>
      <c r="K144" s="57">
        <f>PRODUCT(F144:I144)</f>
        <v>6.734</v>
      </c>
      <c r="L144" s="57"/>
      <c r="M144" s="58"/>
      <c r="N144" s="59"/>
      <c r="O144" s="73"/>
    </row>
    <row r="145" spans="1:15" s="8" customFormat="1" ht="259.2" collapsed="1" x14ac:dyDescent="0.3">
      <c r="A145" s="52">
        <v>10339</v>
      </c>
      <c r="B145" s="53" t="s">
        <v>21</v>
      </c>
      <c r="C145" s="72" t="s">
        <v>919</v>
      </c>
      <c r="D145" s="83" t="s">
        <v>920</v>
      </c>
      <c r="E145" s="56" t="s">
        <v>89</v>
      </c>
      <c r="F145" s="57"/>
      <c r="G145" s="57"/>
      <c r="H145" s="57"/>
      <c r="I145" s="57"/>
      <c r="J145" s="57"/>
      <c r="K145" s="57"/>
      <c r="L145" s="57">
        <f>SUM(J146:J146)</f>
        <v>1</v>
      </c>
      <c r="M145" s="58">
        <v>1</v>
      </c>
      <c r="N145" s="59"/>
      <c r="O145" s="73">
        <f>+ROUND(M145*N145,2)</f>
        <v>0</v>
      </c>
    </row>
    <row r="146" spans="1:15" s="8" customFormat="1" x14ac:dyDescent="0.3">
      <c r="A146" s="52">
        <v>10340</v>
      </c>
      <c r="B146" s="53"/>
      <c r="C146" s="72"/>
      <c r="D146" s="76" t="s">
        <v>780</v>
      </c>
      <c r="E146" s="56"/>
      <c r="F146" s="57">
        <v>1</v>
      </c>
      <c r="G146" s="57"/>
      <c r="H146" s="57"/>
      <c r="I146" s="57"/>
      <c r="J146" s="57">
        <f t="shared" ref="J146" si="15">PRODUCT(F146:I146)</f>
        <v>1</v>
      </c>
      <c r="K146" s="57"/>
      <c r="L146" s="57"/>
      <c r="M146" s="58"/>
      <c r="N146" s="59"/>
      <c r="O146" s="73"/>
    </row>
    <row r="147" spans="1:15" s="8" customFormat="1" ht="172.8" x14ac:dyDescent="0.3">
      <c r="A147" s="52">
        <v>10341</v>
      </c>
      <c r="B147" s="53"/>
      <c r="C147" s="72"/>
      <c r="D147" s="83" t="s">
        <v>921</v>
      </c>
      <c r="E147" s="56" t="s">
        <v>36</v>
      </c>
      <c r="F147" s="57"/>
      <c r="G147" s="57"/>
      <c r="H147" s="57"/>
      <c r="I147" s="57"/>
      <c r="J147" s="57"/>
      <c r="K147" s="57"/>
      <c r="L147" s="57">
        <f>SUM(K148:K156)</f>
        <v>118.224</v>
      </c>
      <c r="M147" s="58">
        <v>118.224</v>
      </c>
      <c r="N147" s="59"/>
      <c r="O147" s="73">
        <f>+ROUND(M147*N147,2)</f>
        <v>0</v>
      </c>
    </row>
    <row r="148" spans="1:15" s="8" customFormat="1" x14ac:dyDescent="0.3">
      <c r="A148" s="52">
        <v>10342</v>
      </c>
      <c r="B148" s="53"/>
      <c r="C148" s="72"/>
      <c r="D148" s="76" t="s">
        <v>922</v>
      </c>
      <c r="E148" s="56"/>
      <c r="F148" s="57">
        <v>0.5</v>
      </c>
      <c r="G148" s="57">
        <v>5.5339999999999998</v>
      </c>
      <c r="H148" s="57"/>
      <c r="I148" s="57">
        <v>3</v>
      </c>
      <c r="J148" s="57"/>
      <c r="K148" s="57">
        <f>PRODUCT(F148:I148)</f>
        <v>8.3010000000000002</v>
      </c>
      <c r="L148" s="57"/>
      <c r="M148" s="58"/>
      <c r="N148" s="59"/>
      <c r="O148" s="73"/>
    </row>
    <row r="149" spans="1:15" s="8" customFormat="1" x14ac:dyDescent="0.3">
      <c r="A149" s="52">
        <v>10343</v>
      </c>
      <c r="B149" s="53"/>
      <c r="C149" s="72"/>
      <c r="D149" s="76" t="s">
        <v>923</v>
      </c>
      <c r="E149" s="56"/>
      <c r="F149" s="57">
        <v>1</v>
      </c>
      <c r="G149" s="57">
        <v>3.1259999999999999</v>
      </c>
      <c r="H149" s="57"/>
      <c r="I149" s="57">
        <v>3</v>
      </c>
      <c r="J149" s="57"/>
      <c r="K149" s="57">
        <f>PRODUCT(F149:I149)</f>
        <v>9.3780000000000001</v>
      </c>
      <c r="L149" s="57"/>
      <c r="M149" s="58"/>
      <c r="N149" s="59"/>
      <c r="O149" s="73"/>
    </row>
    <row r="150" spans="1:15" s="8" customFormat="1" x14ac:dyDescent="0.3">
      <c r="A150" s="52">
        <v>10344</v>
      </c>
      <c r="B150" s="53"/>
      <c r="C150" s="72"/>
      <c r="D150" s="76" t="s">
        <v>924</v>
      </c>
      <c r="E150" s="56"/>
      <c r="F150" s="57">
        <v>1</v>
      </c>
      <c r="G150" s="57">
        <v>7.65</v>
      </c>
      <c r="H150" s="57"/>
      <c r="I150" s="57">
        <v>3</v>
      </c>
      <c r="J150" s="57"/>
      <c r="K150" s="57">
        <f>PRODUCT(F150:I150)</f>
        <v>22.950000000000003</v>
      </c>
      <c r="L150" s="57"/>
      <c r="M150" s="58"/>
      <c r="N150" s="59"/>
      <c r="O150" s="73"/>
    </row>
    <row r="151" spans="1:15" s="8" customFormat="1" x14ac:dyDescent="0.3">
      <c r="A151" s="52">
        <v>10345</v>
      </c>
      <c r="B151" s="53"/>
      <c r="C151" s="72"/>
      <c r="D151" s="76" t="s">
        <v>925</v>
      </c>
      <c r="E151" s="56"/>
      <c r="F151" s="57">
        <v>1</v>
      </c>
      <c r="G151" s="57">
        <v>4.49</v>
      </c>
      <c r="H151" s="57"/>
      <c r="I151" s="57">
        <v>3</v>
      </c>
      <c r="J151" s="57"/>
      <c r="K151" s="57">
        <f>PRODUCT(F151:I151)</f>
        <v>13.47</v>
      </c>
      <c r="L151" s="57"/>
      <c r="M151" s="58"/>
      <c r="N151" s="59"/>
      <c r="O151" s="73"/>
    </row>
    <row r="152" spans="1:15" s="8" customFormat="1" x14ac:dyDescent="0.3">
      <c r="A152" s="52">
        <v>10346</v>
      </c>
      <c r="B152" s="53"/>
      <c r="C152" s="72"/>
      <c r="D152" s="76" t="s">
        <v>926</v>
      </c>
      <c r="E152" s="56"/>
      <c r="F152" s="57">
        <v>1</v>
      </c>
      <c r="G152" s="57">
        <v>1.9</v>
      </c>
      <c r="H152" s="57"/>
      <c r="I152" s="57">
        <v>3</v>
      </c>
      <c r="J152" s="57"/>
      <c r="K152" s="57">
        <f t="shared" ref="K152:K156" si="16">PRODUCT(F152:I152)</f>
        <v>5.6999999999999993</v>
      </c>
      <c r="L152" s="57"/>
      <c r="M152" s="58"/>
      <c r="N152" s="59"/>
      <c r="O152" s="73"/>
    </row>
    <row r="153" spans="1:15" s="8" customFormat="1" x14ac:dyDescent="0.3">
      <c r="A153" s="52">
        <v>10347</v>
      </c>
      <c r="B153" s="53"/>
      <c r="C153" s="72"/>
      <c r="D153" s="76" t="s">
        <v>927</v>
      </c>
      <c r="E153" s="56"/>
      <c r="F153" s="57">
        <v>1</v>
      </c>
      <c r="G153" s="57">
        <v>6.5410000000000004</v>
      </c>
      <c r="H153" s="57"/>
      <c r="I153" s="57">
        <v>3</v>
      </c>
      <c r="J153" s="57"/>
      <c r="K153" s="57">
        <f t="shared" si="16"/>
        <v>19.623000000000001</v>
      </c>
      <c r="L153" s="57"/>
      <c r="M153" s="58"/>
      <c r="N153" s="59"/>
      <c r="O153" s="73"/>
    </row>
    <row r="154" spans="1:15" s="8" customFormat="1" x14ac:dyDescent="0.3">
      <c r="A154" s="52">
        <v>10348</v>
      </c>
      <c r="B154" s="53"/>
      <c r="C154" s="72"/>
      <c r="D154" s="76" t="s">
        <v>928</v>
      </c>
      <c r="E154" s="56"/>
      <c r="F154" s="57">
        <v>1</v>
      </c>
      <c r="G154" s="57">
        <v>6.468</v>
      </c>
      <c r="H154" s="57"/>
      <c r="I154" s="57">
        <v>3</v>
      </c>
      <c r="J154" s="57"/>
      <c r="K154" s="57">
        <f t="shared" si="16"/>
        <v>19.404</v>
      </c>
      <c r="L154" s="57"/>
      <c r="M154" s="58"/>
      <c r="N154" s="59"/>
      <c r="O154" s="73"/>
    </row>
    <row r="155" spans="1:15" s="8" customFormat="1" x14ac:dyDescent="0.3">
      <c r="A155" s="52">
        <v>10349</v>
      </c>
      <c r="B155" s="53"/>
      <c r="C155" s="72"/>
      <c r="D155" s="76" t="s">
        <v>929</v>
      </c>
      <c r="E155" s="56"/>
      <c r="F155" s="57">
        <v>1</v>
      </c>
      <c r="G155" s="57">
        <v>2.8759999999999999</v>
      </c>
      <c r="H155" s="57"/>
      <c r="I155" s="57">
        <v>3</v>
      </c>
      <c r="J155" s="57"/>
      <c r="K155" s="57">
        <f t="shared" si="16"/>
        <v>8.6280000000000001</v>
      </c>
      <c r="L155" s="57"/>
      <c r="M155" s="58"/>
      <c r="N155" s="59"/>
      <c r="O155" s="73"/>
    </row>
    <row r="156" spans="1:15" s="8" customFormat="1" x14ac:dyDescent="0.3">
      <c r="A156" s="52">
        <v>10350</v>
      </c>
      <c r="B156" s="53"/>
      <c r="C156" s="72"/>
      <c r="D156" s="76" t="s">
        <v>930</v>
      </c>
      <c r="E156" s="56"/>
      <c r="F156" s="57">
        <v>1</v>
      </c>
      <c r="G156" s="57">
        <v>3.59</v>
      </c>
      <c r="H156" s="57"/>
      <c r="I156" s="57">
        <v>3</v>
      </c>
      <c r="J156" s="57"/>
      <c r="K156" s="57">
        <f t="shared" si="16"/>
        <v>10.77</v>
      </c>
      <c r="L156" s="57"/>
      <c r="M156" s="58"/>
      <c r="N156" s="59"/>
      <c r="O156" s="73"/>
    </row>
    <row r="157" spans="1:15" s="8" customFormat="1" x14ac:dyDescent="0.3">
      <c r="A157" s="52">
        <v>10351</v>
      </c>
      <c r="B157" s="53" t="s">
        <v>21</v>
      </c>
      <c r="C157" s="54" t="s">
        <v>931</v>
      </c>
      <c r="D157" s="55" t="s">
        <v>91</v>
      </c>
      <c r="E157" s="56"/>
      <c r="F157" s="57"/>
      <c r="G157" s="57"/>
      <c r="H157" s="57"/>
      <c r="I157" s="57"/>
      <c r="J157" s="57"/>
      <c r="K157" s="57"/>
      <c r="L157" s="57"/>
      <c r="M157" s="58"/>
      <c r="N157" s="59"/>
      <c r="O157" s="73"/>
    </row>
    <row r="158" spans="1:15" s="8" customFormat="1" ht="201.6" collapsed="1" x14ac:dyDescent="0.3">
      <c r="A158" s="52">
        <v>10352</v>
      </c>
      <c r="B158" s="53" t="s">
        <v>21</v>
      </c>
      <c r="C158" s="72" t="s">
        <v>932</v>
      </c>
      <c r="D158" s="75" t="s">
        <v>933</v>
      </c>
      <c r="E158" s="56" t="s">
        <v>89</v>
      </c>
      <c r="F158" s="57"/>
      <c r="G158" s="57"/>
      <c r="H158" s="57"/>
      <c r="I158" s="57"/>
      <c r="J158" s="57"/>
      <c r="K158" s="57"/>
      <c r="L158" s="57">
        <f>+J159</f>
        <v>1</v>
      </c>
      <c r="M158" s="58">
        <v>1</v>
      </c>
      <c r="N158" s="59"/>
      <c r="O158" s="73">
        <f>+ROUND(M158*N158,2)</f>
        <v>0</v>
      </c>
    </row>
    <row r="159" spans="1:15" s="8" customFormat="1" x14ac:dyDescent="0.3">
      <c r="A159" s="52">
        <v>10353</v>
      </c>
      <c r="B159" s="53"/>
      <c r="C159" s="72"/>
      <c r="D159" s="76" t="s">
        <v>934</v>
      </c>
      <c r="E159" s="56"/>
      <c r="F159" s="57">
        <v>1</v>
      </c>
      <c r="G159" s="57"/>
      <c r="H159" s="57"/>
      <c r="I159" s="57"/>
      <c r="J159" s="57">
        <f t="shared" ref="J159" si="17">PRODUCT(F159:I159)</f>
        <v>1</v>
      </c>
      <c r="K159" s="57"/>
      <c r="L159" s="57"/>
      <c r="M159" s="58"/>
      <c r="N159" s="59"/>
      <c r="O159" s="73"/>
    </row>
    <row r="160" spans="1:15" s="8" customFormat="1" ht="244.8" collapsed="1" x14ac:dyDescent="0.3">
      <c r="A160" s="52">
        <v>10354</v>
      </c>
      <c r="B160" s="53" t="s">
        <v>21</v>
      </c>
      <c r="C160" s="72" t="s">
        <v>935</v>
      </c>
      <c r="D160" s="83" t="s">
        <v>936</v>
      </c>
      <c r="E160" s="56" t="s">
        <v>89</v>
      </c>
      <c r="F160" s="57"/>
      <c r="G160" s="57"/>
      <c r="H160" s="57"/>
      <c r="I160" s="57"/>
      <c r="J160" s="57"/>
      <c r="K160" s="57"/>
      <c r="L160" s="57">
        <f>SUM(J161:J161)</f>
        <v>1</v>
      </c>
      <c r="M160" s="58">
        <v>1</v>
      </c>
      <c r="N160" s="59"/>
      <c r="O160" s="73">
        <f>+ROUND(M160*N160,2)</f>
        <v>0</v>
      </c>
    </row>
    <row r="161" spans="1:16" s="8" customFormat="1" x14ac:dyDescent="0.3">
      <c r="A161" s="52">
        <v>10355</v>
      </c>
      <c r="B161" s="53"/>
      <c r="C161" s="72"/>
      <c r="D161" s="76" t="s">
        <v>937</v>
      </c>
      <c r="E161" s="56"/>
      <c r="F161" s="57">
        <v>1</v>
      </c>
      <c r="G161" s="57"/>
      <c r="H161" s="57"/>
      <c r="I161" s="57"/>
      <c r="J161" s="57">
        <f>PRODUCT(F161:I161)</f>
        <v>1</v>
      </c>
      <c r="K161" s="57"/>
      <c r="L161" s="57"/>
      <c r="M161" s="58"/>
      <c r="N161" s="59"/>
      <c r="O161" s="73"/>
    </row>
    <row r="162" spans="1:16" s="8" customFormat="1" x14ac:dyDescent="0.3">
      <c r="A162" s="52">
        <v>10386</v>
      </c>
      <c r="B162" s="53" t="s">
        <v>21</v>
      </c>
      <c r="C162" s="61" t="s">
        <v>971</v>
      </c>
      <c r="D162" s="62" t="s">
        <v>972</v>
      </c>
      <c r="E162" s="63"/>
      <c r="F162" s="86"/>
      <c r="G162" s="64"/>
      <c r="H162" s="64"/>
      <c r="I162" s="64"/>
      <c r="J162" s="64"/>
      <c r="K162" s="65">
        <f>SUM(O162:O236)</f>
        <v>0</v>
      </c>
      <c r="L162" s="64"/>
      <c r="M162" s="66"/>
      <c r="N162" s="67"/>
      <c r="O162" s="67"/>
      <c r="P162" s="112"/>
    </row>
    <row r="163" spans="1:16" s="8" customFormat="1" x14ac:dyDescent="0.3">
      <c r="A163" s="52">
        <v>10387</v>
      </c>
      <c r="B163" s="53" t="s">
        <v>21</v>
      </c>
      <c r="C163" s="54" t="s">
        <v>973</v>
      </c>
      <c r="D163" s="55" t="s">
        <v>974</v>
      </c>
      <c r="E163" s="56"/>
      <c r="F163" s="57"/>
      <c r="G163" s="57"/>
      <c r="H163" s="57"/>
      <c r="I163" s="57"/>
      <c r="J163" s="57"/>
      <c r="K163" s="57"/>
      <c r="L163" s="57"/>
      <c r="M163" s="58"/>
      <c r="N163" s="59"/>
      <c r="O163" s="59"/>
    </row>
    <row r="164" spans="1:16" s="8" customFormat="1" x14ac:dyDescent="0.3">
      <c r="A164" s="52">
        <v>10397</v>
      </c>
      <c r="B164" s="53" t="s">
        <v>21</v>
      </c>
      <c r="C164" s="54" t="s">
        <v>985</v>
      </c>
      <c r="D164" s="55" t="s">
        <v>55</v>
      </c>
      <c r="E164" s="56"/>
      <c r="F164" s="57"/>
      <c r="G164" s="57"/>
      <c r="H164" s="57"/>
      <c r="I164" s="57"/>
      <c r="J164" s="57"/>
      <c r="K164" s="57"/>
      <c r="L164" s="57"/>
      <c r="M164" s="58"/>
      <c r="N164" s="59"/>
      <c r="O164" s="59"/>
    </row>
    <row r="165" spans="1:16" s="8" customFormat="1" x14ac:dyDescent="0.3">
      <c r="A165" s="52">
        <v>10398</v>
      </c>
      <c r="B165" s="53" t="s">
        <v>21</v>
      </c>
      <c r="C165" s="54" t="s">
        <v>986</v>
      </c>
      <c r="D165" s="55" t="s">
        <v>57</v>
      </c>
      <c r="E165" s="56"/>
      <c r="F165" s="57"/>
      <c r="G165" s="57"/>
      <c r="H165" s="57"/>
      <c r="I165" s="57"/>
      <c r="J165" s="57"/>
      <c r="K165" s="57"/>
      <c r="L165" s="57"/>
      <c r="M165" s="58"/>
      <c r="N165" s="59"/>
      <c r="O165" s="73"/>
    </row>
    <row r="166" spans="1:16" s="8" customFormat="1" ht="179.25" customHeight="1" collapsed="1" x14ac:dyDescent="0.3">
      <c r="A166" s="52">
        <v>10415</v>
      </c>
      <c r="B166" s="53" t="s">
        <v>21</v>
      </c>
      <c r="C166" s="72" t="s">
        <v>1002</v>
      </c>
      <c r="D166" s="75" t="s">
        <v>319</v>
      </c>
      <c r="E166" s="63" t="s">
        <v>84</v>
      </c>
      <c r="F166" s="57"/>
      <c r="G166" s="57"/>
      <c r="H166" s="57"/>
      <c r="I166" s="57"/>
      <c r="J166" s="57"/>
      <c r="K166" s="57"/>
      <c r="L166" s="57">
        <f>SUM(K167:K171)</f>
        <v>29.05</v>
      </c>
      <c r="M166" s="58">
        <v>29.05</v>
      </c>
      <c r="N166" s="59"/>
      <c r="O166" s="73">
        <f>+ROUND(M166*N166,2)</f>
        <v>0</v>
      </c>
    </row>
    <row r="167" spans="1:16" s="8" customFormat="1" x14ac:dyDescent="0.3">
      <c r="A167" s="52">
        <v>10416</v>
      </c>
      <c r="B167" s="53"/>
      <c r="C167" s="72"/>
      <c r="D167" s="76" t="s">
        <v>992</v>
      </c>
      <c r="E167" s="63"/>
      <c r="F167" s="57">
        <v>1</v>
      </c>
      <c r="G167" s="57">
        <v>5.85</v>
      </c>
      <c r="H167" s="57"/>
      <c r="I167" s="57"/>
      <c r="J167" s="57">
        <f t="shared" ref="J167:J171" si="18">PRODUCT(F167:I167)</f>
        <v>5.85</v>
      </c>
      <c r="K167" s="57">
        <f>+J167+J168</f>
        <v>11.7</v>
      </c>
      <c r="L167" s="57"/>
      <c r="M167" s="66"/>
      <c r="N167" s="67"/>
      <c r="O167" s="67"/>
    </row>
    <row r="168" spans="1:16" s="8" customFormat="1" x14ac:dyDescent="0.3">
      <c r="A168" s="52">
        <v>10417</v>
      </c>
      <c r="B168" s="53"/>
      <c r="C168" s="72"/>
      <c r="D168" s="76"/>
      <c r="E168" s="63"/>
      <c r="F168" s="57">
        <v>1</v>
      </c>
      <c r="G168" s="57">
        <v>5.85</v>
      </c>
      <c r="H168" s="57"/>
      <c r="I168" s="57"/>
      <c r="J168" s="57">
        <f t="shared" si="18"/>
        <v>5.85</v>
      </c>
      <c r="K168" s="57"/>
      <c r="L168" s="57"/>
      <c r="M168" s="66"/>
      <c r="N168" s="67"/>
      <c r="O168" s="67"/>
    </row>
    <row r="169" spans="1:16" s="8" customFormat="1" x14ac:dyDescent="0.3">
      <c r="A169" s="52">
        <v>10418</v>
      </c>
      <c r="B169" s="53"/>
      <c r="C169" s="72"/>
      <c r="D169" s="76" t="s">
        <v>1000</v>
      </c>
      <c r="E169" s="63"/>
      <c r="F169" s="57">
        <v>1</v>
      </c>
      <c r="G169" s="57">
        <v>5.85</v>
      </c>
      <c r="H169" s="57"/>
      <c r="I169" s="57"/>
      <c r="J169" s="57">
        <f t="shared" si="18"/>
        <v>5.85</v>
      </c>
      <c r="K169" s="57">
        <f>+J169+J170</f>
        <v>11.55</v>
      </c>
      <c r="L169" s="57"/>
      <c r="M169" s="66"/>
      <c r="N169" s="67"/>
      <c r="O169" s="67"/>
    </row>
    <row r="170" spans="1:16" s="8" customFormat="1" x14ac:dyDescent="0.3">
      <c r="A170" s="52">
        <v>10419</v>
      </c>
      <c r="B170" s="53"/>
      <c r="C170" s="72"/>
      <c r="D170" s="76"/>
      <c r="E170" s="63"/>
      <c r="F170" s="57">
        <v>1</v>
      </c>
      <c r="G170" s="57">
        <v>5.7</v>
      </c>
      <c r="H170" s="57"/>
      <c r="I170" s="57"/>
      <c r="J170" s="57">
        <f t="shared" si="18"/>
        <v>5.7</v>
      </c>
      <c r="K170" s="57"/>
      <c r="L170" s="57"/>
      <c r="M170" s="66"/>
      <c r="N170" s="67"/>
      <c r="O170" s="67"/>
    </row>
    <row r="171" spans="1:16" s="8" customFormat="1" x14ac:dyDescent="0.3">
      <c r="A171" s="52">
        <v>10420</v>
      </c>
      <c r="B171" s="53"/>
      <c r="C171" s="72"/>
      <c r="D171" s="76" t="s">
        <v>1001</v>
      </c>
      <c r="E171" s="63"/>
      <c r="F171" s="57">
        <v>1</v>
      </c>
      <c r="G171" s="57">
        <v>5.8</v>
      </c>
      <c r="H171" s="57"/>
      <c r="I171" s="57"/>
      <c r="J171" s="57">
        <f t="shared" si="18"/>
        <v>5.8</v>
      </c>
      <c r="K171" s="57">
        <f>+J171</f>
        <v>5.8</v>
      </c>
      <c r="L171" s="57"/>
      <c r="M171" s="66"/>
      <c r="N171" s="67"/>
      <c r="O171" s="67"/>
    </row>
    <row r="172" spans="1:16" s="8" customFormat="1" ht="178.5" customHeight="1" collapsed="1" x14ac:dyDescent="0.3">
      <c r="A172" s="52">
        <v>10421</v>
      </c>
      <c r="B172" s="53" t="s">
        <v>21</v>
      </c>
      <c r="C172" s="72" t="s">
        <v>1003</v>
      </c>
      <c r="D172" s="75" t="s">
        <v>321</v>
      </c>
      <c r="E172" s="63"/>
      <c r="F172" s="57"/>
      <c r="G172" s="57"/>
      <c r="H172" s="57"/>
      <c r="I172" s="57"/>
      <c r="J172" s="57"/>
      <c r="K172" s="57"/>
      <c r="L172" s="57">
        <f>SUM(K173:K175)</f>
        <v>10</v>
      </c>
      <c r="M172" s="58">
        <v>10</v>
      </c>
      <c r="N172" s="59"/>
      <c r="O172" s="73">
        <f>+ROUND(M172*N172,2)</f>
        <v>0</v>
      </c>
    </row>
    <row r="173" spans="1:16" s="8" customFormat="1" x14ac:dyDescent="0.3">
      <c r="A173" s="52">
        <v>10422</v>
      </c>
      <c r="B173" s="53"/>
      <c r="C173" s="72"/>
      <c r="D173" s="76" t="s">
        <v>992</v>
      </c>
      <c r="E173" s="63"/>
      <c r="F173" s="57">
        <v>4</v>
      </c>
      <c r="G173" s="57"/>
      <c r="H173" s="57"/>
      <c r="I173" s="57"/>
      <c r="J173" s="57"/>
      <c r="K173" s="57">
        <f>PRODUCT(F173:I173)</f>
        <v>4</v>
      </c>
      <c r="L173" s="57"/>
      <c r="M173" s="66"/>
      <c r="N173" s="67"/>
      <c r="O173" s="67"/>
    </row>
    <row r="174" spans="1:16" s="8" customFormat="1" x14ac:dyDescent="0.3">
      <c r="A174" s="52">
        <v>10423</v>
      </c>
      <c r="B174" s="53"/>
      <c r="C174" s="72"/>
      <c r="D174" s="76" t="s">
        <v>1000</v>
      </c>
      <c r="E174" s="63"/>
      <c r="F174" s="57">
        <v>4</v>
      </c>
      <c r="G174" s="57"/>
      <c r="H174" s="57"/>
      <c r="I174" s="57"/>
      <c r="J174" s="57"/>
      <c r="K174" s="57">
        <f t="shared" ref="K174:K175" si="19">PRODUCT(F174:I174)</f>
        <v>4</v>
      </c>
      <c r="L174" s="57"/>
      <c r="M174" s="66"/>
      <c r="N174" s="67"/>
      <c r="O174" s="67"/>
    </row>
    <row r="175" spans="1:16" s="8" customFormat="1" x14ac:dyDescent="0.3">
      <c r="A175" s="52">
        <v>10424</v>
      </c>
      <c r="B175" s="53"/>
      <c r="C175" s="72"/>
      <c r="D175" s="76" t="s">
        <v>1001</v>
      </c>
      <c r="E175" s="63"/>
      <c r="F175" s="57">
        <v>2</v>
      </c>
      <c r="G175" s="57"/>
      <c r="H175" s="57"/>
      <c r="I175" s="57"/>
      <c r="J175" s="57"/>
      <c r="K175" s="57">
        <f t="shared" si="19"/>
        <v>2</v>
      </c>
      <c r="L175" s="57"/>
      <c r="M175" s="66"/>
      <c r="N175" s="67"/>
      <c r="O175" s="67"/>
    </row>
    <row r="176" spans="1:16" s="8" customFormat="1" ht="129.6" collapsed="1" x14ac:dyDescent="0.3">
      <c r="A176" s="52">
        <v>10433</v>
      </c>
      <c r="B176" s="53" t="s">
        <v>21</v>
      </c>
      <c r="C176" s="72" t="s">
        <v>1006</v>
      </c>
      <c r="D176" s="75" t="s">
        <v>331</v>
      </c>
      <c r="E176" s="56" t="s">
        <v>36</v>
      </c>
      <c r="F176" s="57"/>
      <c r="G176" s="57"/>
      <c r="H176" s="57"/>
      <c r="I176" s="57"/>
      <c r="J176" s="57"/>
      <c r="K176" s="57"/>
      <c r="L176" s="57">
        <f>SUM(K177:K183)</f>
        <v>131.08002500000001</v>
      </c>
      <c r="M176" s="58">
        <v>131.08000000000001</v>
      </c>
      <c r="N176" s="59"/>
      <c r="O176" s="73">
        <f>+ROUND(M176*N176,2)</f>
        <v>0</v>
      </c>
    </row>
    <row r="177" spans="1:15" s="8" customFormat="1" x14ac:dyDescent="0.3">
      <c r="A177" s="52">
        <v>10434</v>
      </c>
      <c r="B177" s="53"/>
      <c r="C177" s="72"/>
      <c r="D177" s="76" t="s">
        <v>1007</v>
      </c>
      <c r="E177" s="56"/>
      <c r="F177" s="57"/>
      <c r="G177" s="57"/>
      <c r="H177" s="57"/>
      <c r="I177" s="57"/>
      <c r="J177" s="57"/>
      <c r="K177" s="57">
        <f>SUM(J178:J179)</f>
        <v>20.789024999999999</v>
      </c>
      <c r="L177" s="57"/>
      <c r="M177" s="58"/>
      <c r="N177" s="59"/>
      <c r="O177" s="73"/>
    </row>
    <row r="178" spans="1:15" s="8" customFormat="1" x14ac:dyDescent="0.3">
      <c r="A178" s="52">
        <v>10435</v>
      </c>
      <c r="B178" s="53"/>
      <c r="C178" s="72"/>
      <c r="D178" s="76"/>
      <c r="E178" s="56"/>
      <c r="F178" s="57">
        <v>1</v>
      </c>
      <c r="G178" s="57">
        <v>7.6289999999999996</v>
      </c>
      <c r="H178" s="57"/>
      <c r="I178" s="57">
        <v>2.5</v>
      </c>
      <c r="J178" s="57">
        <f>PRODUCT(F178:I178)</f>
        <v>19.072499999999998</v>
      </c>
      <c r="K178" s="57"/>
      <c r="L178" s="57"/>
      <c r="M178" s="58"/>
      <c r="N178" s="59"/>
      <c r="O178" s="73"/>
    </row>
    <row r="179" spans="1:15" s="8" customFormat="1" x14ac:dyDescent="0.3">
      <c r="A179" s="52">
        <v>10436</v>
      </c>
      <c r="B179" s="53"/>
      <c r="C179" s="72"/>
      <c r="D179" s="76"/>
      <c r="E179" s="56"/>
      <c r="F179" s="57">
        <v>0.5</v>
      </c>
      <c r="G179" s="57">
        <v>7.6289999999999996</v>
      </c>
      <c r="H179" s="57"/>
      <c r="I179" s="57">
        <v>0.45</v>
      </c>
      <c r="J179" s="57">
        <f>PRODUCT(F179:I179)</f>
        <v>1.7165249999999999</v>
      </c>
      <c r="K179" s="57"/>
      <c r="L179" s="57"/>
      <c r="M179" s="58"/>
      <c r="N179" s="59"/>
      <c r="O179" s="73"/>
    </row>
    <row r="180" spans="1:15" s="8" customFormat="1" x14ac:dyDescent="0.3">
      <c r="A180" s="52">
        <v>10437</v>
      </c>
      <c r="B180" s="53"/>
      <c r="C180" s="72"/>
      <c r="D180" s="76" t="s">
        <v>1001</v>
      </c>
      <c r="E180" s="56"/>
      <c r="F180" s="57"/>
      <c r="G180" s="57"/>
      <c r="H180" s="57"/>
      <c r="I180" s="57"/>
      <c r="J180" s="57"/>
      <c r="K180" s="57">
        <f>SUM(J181:J182)</f>
        <v>81.800000000000011</v>
      </c>
      <c r="L180" s="57"/>
      <c r="M180" s="58"/>
      <c r="N180" s="59"/>
      <c r="O180" s="73"/>
    </row>
    <row r="181" spans="1:15" s="8" customFormat="1" x14ac:dyDescent="0.3">
      <c r="A181" s="52">
        <v>10438</v>
      </c>
      <c r="B181" s="53"/>
      <c r="C181" s="72"/>
      <c r="D181" s="76" t="s">
        <v>1008</v>
      </c>
      <c r="E181" s="56"/>
      <c r="F181" s="57">
        <v>1</v>
      </c>
      <c r="G181" s="57">
        <v>27.92</v>
      </c>
      <c r="H181" s="57"/>
      <c r="I181" s="57">
        <v>2.5</v>
      </c>
      <c r="J181" s="57">
        <f>PRODUCT(F181:I181)</f>
        <v>69.800000000000011</v>
      </c>
      <c r="K181" s="57"/>
      <c r="L181" s="57"/>
      <c r="M181" s="58"/>
      <c r="N181" s="59"/>
      <c r="O181" s="73"/>
    </row>
    <row r="182" spans="1:15" s="8" customFormat="1" x14ac:dyDescent="0.3">
      <c r="A182" s="52">
        <v>10439</v>
      </c>
      <c r="B182" s="53"/>
      <c r="C182" s="72"/>
      <c r="D182" s="76" t="s">
        <v>1009</v>
      </c>
      <c r="E182" s="56"/>
      <c r="F182" s="57">
        <v>2</v>
      </c>
      <c r="G182" s="57">
        <v>2.4</v>
      </c>
      <c r="H182" s="57"/>
      <c r="I182" s="57">
        <v>2.5</v>
      </c>
      <c r="J182" s="57">
        <f>PRODUCT(F182:I182)</f>
        <v>12</v>
      </c>
      <c r="K182" s="57"/>
      <c r="L182" s="57"/>
      <c r="M182" s="58"/>
      <c r="N182" s="59"/>
      <c r="O182" s="73"/>
    </row>
    <row r="183" spans="1:15" s="8" customFormat="1" x14ac:dyDescent="0.3">
      <c r="A183" s="52">
        <v>10440</v>
      </c>
      <c r="B183" s="53"/>
      <c r="C183" s="72"/>
      <c r="D183" s="76" t="s">
        <v>1010</v>
      </c>
      <c r="E183" s="56"/>
      <c r="F183" s="57">
        <v>1</v>
      </c>
      <c r="G183" s="57">
        <v>9.4969999999999999</v>
      </c>
      <c r="H183" s="57"/>
      <c r="I183" s="57">
        <v>3</v>
      </c>
      <c r="J183" s="57">
        <f>PRODUCT(F183:I183)</f>
        <v>28.491</v>
      </c>
      <c r="K183" s="57">
        <f>PRODUCT(F183:I183)</f>
        <v>28.491</v>
      </c>
      <c r="L183" s="57"/>
      <c r="M183" s="58"/>
      <c r="N183" s="59"/>
      <c r="O183" s="73"/>
    </row>
    <row r="184" spans="1:15" s="8" customFormat="1" ht="57.6" collapsed="1" x14ac:dyDescent="0.3">
      <c r="A184" s="52">
        <v>10441</v>
      </c>
      <c r="B184" s="53" t="s">
        <v>21</v>
      </c>
      <c r="C184" s="72" t="s">
        <v>1011</v>
      </c>
      <c r="D184" s="75" t="s">
        <v>1012</v>
      </c>
      <c r="E184" s="56" t="s">
        <v>312</v>
      </c>
      <c r="F184" s="57"/>
      <c r="G184" s="57"/>
      <c r="H184" s="57"/>
      <c r="I184" s="57"/>
      <c r="J184" s="57"/>
      <c r="K184" s="57"/>
      <c r="L184" s="57">
        <f>SUM(K185:K186)</f>
        <v>7.5</v>
      </c>
      <c r="M184" s="58">
        <v>7.5</v>
      </c>
      <c r="N184" s="59"/>
      <c r="O184" s="73">
        <f>+ROUND(M184*N184,2)</f>
        <v>0</v>
      </c>
    </row>
    <row r="185" spans="1:15" s="8" customFormat="1" x14ac:dyDescent="0.3">
      <c r="A185" s="52">
        <v>10442</v>
      </c>
      <c r="B185" s="52" t="s">
        <v>21</v>
      </c>
      <c r="C185" s="72"/>
      <c r="D185" s="76" t="s">
        <v>992</v>
      </c>
      <c r="E185" s="56"/>
      <c r="F185" s="57">
        <v>3</v>
      </c>
      <c r="G185" s="57">
        <v>1.5</v>
      </c>
      <c r="H185" s="57"/>
      <c r="I185" s="57"/>
      <c r="J185" s="57"/>
      <c r="K185" s="57">
        <f>PRODUCT(F185:I185)</f>
        <v>4.5</v>
      </c>
      <c r="L185" s="57"/>
      <c r="M185" s="58"/>
      <c r="N185" s="59"/>
      <c r="O185" s="73"/>
    </row>
    <row r="186" spans="1:15" s="8" customFormat="1" x14ac:dyDescent="0.3">
      <c r="A186" s="52">
        <v>10443</v>
      </c>
      <c r="B186" s="52" t="s">
        <v>21</v>
      </c>
      <c r="C186" s="72"/>
      <c r="D186" s="76" t="s">
        <v>1000</v>
      </c>
      <c r="E186" s="56"/>
      <c r="F186" s="57">
        <v>2</v>
      </c>
      <c r="G186" s="57">
        <v>1.5</v>
      </c>
      <c r="H186" s="57"/>
      <c r="I186" s="57"/>
      <c r="J186" s="57"/>
      <c r="K186" s="57">
        <f>PRODUCT(F186:I186)</f>
        <v>3</v>
      </c>
      <c r="L186" s="57"/>
      <c r="M186" s="58"/>
      <c r="N186" s="59"/>
      <c r="O186" s="73"/>
    </row>
    <row r="187" spans="1:15" s="8" customFormat="1" x14ac:dyDescent="0.3">
      <c r="A187" s="52">
        <v>10475</v>
      </c>
      <c r="B187" s="53"/>
      <c r="C187" s="72"/>
      <c r="D187" s="55" t="s">
        <v>878</v>
      </c>
      <c r="E187" s="63"/>
      <c r="F187" s="57"/>
      <c r="G187" s="57"/>
      <c r="H187" s="57"/>
      <c r="I187" s="57"/>
      <c r="J187" s="57"/>
      <c r="K187" s="57"/>
      <c r="L187" s="57"/>
      <c r="M187" s="66"/>
      <c r="N187" s="67"/>
      <c r="O187" s="67"/>
    </row>
    <row r="188" spans="1:15" s="8" customFormat="1" ht="172.8" x14ac:dyDescent="0.3">
      <c r="A188" s="52">
        <v>10476</v>
      </c>
      <c r="B188" s="53"/>
      <c r="C188" s="72"/>
      <c r="D188" s="83" t="s">
        <v>1026</v>
      </c>
      <c r="E188" s="56" t="s">
        <v>36</v>
      </c>
      <c r="F188" s="57"/>
      <c r="G188" s="57"/>
      <c r="H188" s="57"/>
      <c r="I188" s="57"/>
      <c r="J188" s="57"/>
      <c r="K188" s="57"/>
      <c r="L188" s="57">
        <f>SUM(K189:K195)</f>
        <v>105.678</v>
      </c>
      <c r="M188" s="58">
        <v>105.678</v>
      </c>
      <c r="N188" s="59"/>
      <c r="O188" s="73">
        <f>+ROUND(M188*N188,2)</f>
        <v>0</v>
      </c>
    </row>
    <row r="189" spans="1:15" s="8" customFormat="1" x14ac:dyDescent="0.3">
      <c r="A189" s="52">
        <v>10477</v>
      </c>
      <c r="B189" s="53"/>
      <c r="C189" s="72"/>
      <c r="D189" s="76" t="s">
        <v>1027</v>
      </c>
      <c r="E189" s="56"/>
      <c r="F189" s="57">
        <v>1</v>
      </c>
      <c r="G189" s="57">
        <v>4.49</v>
      </c>
      <c r="H189" s="57"/>
      <c r="I189" s="57">
        <v>3</v>
      </c>
      <c r="J189" s="57"/>
      <c r="K189" s="57">
        <f>PRODUCT(F189:I189)</f>
        <v>13.47</v>
      </c>
      <c r="L189" s="57"/>
      <c r="M189" s="58"/>
      <c r="N189" s="59"/>
      <c r="O189" s="73"/>
    </row>
    <row r="190" spans="1:15" s="8" customFormat="1" x14ac:dyDescent="0.3">
      <c r="A190" s="52">
        <v>10478</v>
      </c>
      <c r="B190" s="53"/>
      <c r="C190" s="72"/>
      <c r="D190" s="76" t="s">
        <v>1028</v>
      </c>
      <c r="E190" s="56"/>
      <c r="F190" s="57">
        <v>1</v>
      </c>
      <c r="G190" s="57">
        <v>1.9</v>
      </c>
      <c r="H190" s="57"/>
      <c r="I190" s="57">
        <v>3</v>
      </c>
      <c r="J190" s="57"/>
      <c r="K190" s="57">
        <f t="shared" ref="K190:K195" si="20">PRODUCT(F190:I190)</f>
        <v>5.6999999999999993</v>
      </c>
      <c r="L190" s="57"/>
      <c r="M190" s="58"/>
      <c r="N190" s="59"/>
      <c r="O190" s="73"/>
    </row>
    <row r="191" spans="1:15" s="8" customFormat="1" x14ac:dyDescent="0.3">
      <c r="A191" s="52">
        <v>10479</v>
      </c>
      <c r="B191" s="53"/>
      <c r="C191" s="72"/>
      <c r="D191" s="76" t="s">
        <v>1029</v>
      </c>
      <c r="E191" s="56"/>
      <c r="F191" s="57">
        <v>1</v>
      </c>
      <c r="G191" s="57">
        <v>6.5410000000000004</v>
      </c>
      <c r="H191" s="57"/>
      <c r="I191" s="57">
        <v>3</v>
      </c>
      <c r="J191" s="57"/>
      <c r="K191" s="57">
        <f t="shared" si="20"/>
        <v>19.623000000000001</v>
      </c>
      <c r="L191" s="57"/>
      <c r="M191" s="58"/>
      <c r="N191" s="59"/>
      <c r="O191" s="73"/>
    </row>
    <row r="192" spans="1:15" s="8" customFormat="1" x14ac:dyDescent="0.3">
      <c r="A192" s="52">
        <v>10480</v>
      </c>
      <c r="B192" s="53"/>
      <c r="C192" s="72"/>
      <c r="D192" s="76" t="s">
        <v>1030</v>
      </c>
      <c r="E192" s="56"/>
      <c r="F192" s="57">
        <v>1</v>
      </c>
      <c r="G192" s="57">
        <v>6.468</v>
      </c>
      <c r="H192" s="57"/>
      <c r="I192" s="57">
        <v>3</v>
      </c>
      <c r="J192" s="57"/>
      <c r="K192" s="57">
        <f t="shared" si="20"/>
        <v>19.404</v>
      </c>
      <c r="L192" s="57"/>
      <c r="M192" s="58"/>
      <c r="N192" s="59"/>
      <c r="O192" s="73"/>
    </row>
    <row r="193" spans="1:16" s="8" customFormat="1" x14ac:dyDescent="0.3">
      <c r="A193" s="52">
        <v>10481</v>
      </c>
      <c r="B193" s="53"/>
      <c r="C193" s="72"/>
      <c r="D193" s="76" t="s">
        <v>1031</v>
      </c>
      <c r="E193" s="56"/>
      <c r="F193" s="57">
        <v>1</v>
      </c>
      <c r="G193" s="57">
        <v>2.8759999999999999</v>
      </c>
      <c r="H193" s="57"/>
      <c r="I193" s="57">
        <v>3</v>
      </c>
      <c r="J193" s="57"/>
      <c r="K193" s="57">
        <f t="shared" si="20"/>
        <v>8.6280000000000001</v>
      </c>
      <c r="L193" s="57"/>
      <c r="M193" s="58"/>
      <c r="N193" s="59"/>
      <c r="O193" s="73"/>
    </row>
    <row r="194" spans="1:16" s="8" customFormat="1" x14ac:dyDescent="0.3">
      <c r="A194" s="52">
        <v>10482</v>
      </c>
      <c r="B194" s="53"/>
      <c r="C194" s="72"/>
      <c r="D194" s="76" t="s">
        <v>1032</v>
      </c>
      <c r="E194" s="56"/>
      <c r="F194" s="57">
        <v>1</v>
      </c>
      <c r="G194" s="57">
        <v>3.59</v>
      </c>
      <c r="H194" s="57"/>
      <c r="I194" s="57">
        <v>3</v>
      </c>
      <c r="J194" s="57"/>
      <c r="K194" s="57">
        <f t="shared" si="20"/>
        <v>10.77</v>
      </c>
      <c r="L194" s="57"/>
      <c r="M194" s="58"/>
      <c r="N194" s="59"/>
      <c r="O194" s="73"/>
    </row>
    <row r="195" spans="1:16" s="8" customFormat="1" x14ac:dyDescent="0.3">
      <c r="A195" s="52">
        <v>10483</v>
      </c>
      <c r="B195" s="53"/>
      <c r="C195" s="72"/>
      <c r="D195" s="76" t="s">
        <v>1033</v>
      </c>
      <c r="E195" s="56"/>
      <c r="F195" s="57">
        <v>1</v>
      </c>
      <c r="G195" s="57">
        <v>9.3610000000000007</v>
      </c>
      <c r="H195" s="57"/>
      <c r="I195" s="57">
        <v>3</v>
      </c>
      <c r="J195" s="57"/>
      <c r="K195" s="57">
        <f t="shared" si="20"/>
        <v>28.083000000000002</v>
      </c>
      <c r="L195" s="57"/>
      <c r="M195" s="58"/>
      <c r="N195" s="59"/>
      <c r="O195" s="73"/>
    </row>
    <row r="196" spans="1:16" s="8" customFormat="1" ht="273.60000000000002" x14ac:dyDescent="0.3">
      <c r="A196" s="52">
        <v>10486</v>
      </c>
      <c r="B196" s="53"/>
      <c r="C196" s="72"/>
      <c r="D196" s="75" t="s">
        <v>1037</v>
      </c>
      <c r="E196" s="56" t="s">
        <v>36</v>
      </c>
      <c r="F196" s="57"/>
      <c r="G196" s="57"/>
      <c r="H196" s="57"/>
      <c r="I196" s="57"/>
      <c r="J196" s="57"/>
      <c r="K196" s="57"/>
      <c r="L196" s="57">
        <f>K197</f>
        <v>14.999400000000001</v>
      </c>
      <c r="M196" s="58">
        <v>14.999000000000001</v>
      </c>
      <c r="N196" s="59"/>
      <c r="O196" s="73">
        <f>+ROUND(M196*N196,2)</f>
        <v>0</v>
      </c>
    </row>
    <row r="197" spans="1:16" s="8" customFormat="1" ht="15" customHeight="1" x14ac:dyDescent="0.3">
      <c r="A197" s="52">
        <v>10487</v>
      </c>
      <c r="B197" s="53"/>
      <c r="C197" s="72"/>
      <c r="D197" s="76" t="s">
        <v>1001</v>
      </c>
      <c r="E197" s="56"/>
      <c r="F197" s="57">
        <v>1</v>
      </c>
      <c r="G197" s="57">
        <v>5.7690000000000001</v>
      </c>
      <c r="H197" s="57"/>
      <c r="I197" s="57">
        <v>2.6</v>
      </c>
      <c r="J197" s="57"/>
      <c r="K197" s="57">
        <f>PRODUCT(F197:I197)</f>
        <v>14.999400000000001</v>
      </c>
      <c r="L197" s="57"/>
      <c r="M197" s="58"/>
      <c r="N197" s="59"/>
      <c r="O197" s="73"/>
    </row>
    <row r="198" spans="1:16" s="8" customFormat="1" x14ac:dyDescent="0.3">
      <c r="A198" s="52">
        <v>10506</v>
      </c>
      <c r="B198" s="53" t="s">
        <v>21</v>
      </c>
      <c r="C198" s="90" t="s">
        <v>1065</v>
      </c>
      <c r="D198" s="55" t="s">
        <v>1066</v>
      </c>
      <c r="E198" s="56"/>
      <c r="F198" s="64"/>
      <c r="G198" s="64"/>
      <c r="H198" s="64"/>
      <c r="I198" s="64"/>
      <c r="J198" s="64"/>
      <c r="K198" s="65">
        <f>SUM(O198:O439)</f>
        <v>0</v>
      </c>
      <c r="L198" s="64"/>
      <c r="M198" s="58"/>
      <c r="N198" s="59"/>
      <c r="O198" s="59"/>
    </row>
    <row r="199" spans="1:16" s="8" customFormat="1" x14ac:dyDescent="0.3">
      <c r="A199" s="52">
        <v>10507</v>
      </c>
      <c r="B199" s="53" t="s">
        <v>21</v>
      </c>
      <c r="C199" s="54" t="s">
        <v>1067</v>
      </c>
      <c r="D199" s="55" t="s">
        <v>1068</v>
      </c>
      <c r="E199" s="91"/>
      <c r="F199" s="92"/>
      <c r="G199" s="70"/>
      <c r="H199" s="70"/>
      <c r="I199" s="70"/>
      <c r="J199" s="70"/>
      <c r="K199" s="70"/>
      <c r="L199" s="70"/>
      <c r="M199" s="58"/>
      <c r="N199" s="59"/>
      <c r="O199" s="59"/>
    </row>
    <row r="200" spans="1:16" s="8" customFormat="1" x14ac:dyDescent="0.3">
      <c r="A200" s="52">
        <v>10508</v>
      </c>
      <c r="B200" s="53" t="s">
        <v>21</v>
      </c>
      <c r="C200" s="54" t="s">
        <v>1069</v>
      </c>
      <c r="D200" s="55" t="s">
        <v>1070</v>
      </c>
      <c r="E200" s="93"/>
      <c r="F200" s="94"/>
      <c r="G200" s="95"/>
      <c r="H200" s="95"/>
      <c r="I200" s="95"/>
      <c r="J200" s="95"/>
      <c r="K200" s="95"/>
      <c r="L200" s="95"/>
      <c r="M200" s="58"/>
      <c r="N200" s="59"/>
      <c r="O200" s="59"/>
    </row>
    <row r="201" spans="1:16" s="8" customFormat="1" x14ac:dyDescent="0.3">
      <c r="A201" s="52">
        <v>10518</v>
      </c>
      <c r="B201" s="53" t="s">
        <v>21</v>
      </c>
      <c r="C201" s="54" t="s">
        <v>1081</v>
      </c>
      <c r="D201" s="55" t="s">
        <v>55</v>
      </c>
      <c r="E201" s="63"/>
      <c r="F201" s="57"/>
      <c r="G201" s="57"/>
      <c r="H201" s="57"/>
      <c r="I201" s="57"/>
      <c r="J201" s="57"/>
      <c r="K201" s="57"/>
      <c r="L201" s="57"/>
      <c r="M201" s="66"/>
      <c r="N201" s="67"/>
      <c r="O201" s="67"/>
    </row>
    <row r="202" spans="1:16" s="8" customFormat="1" x14ac:dyDescent="0.3">
      <c r="A202" s="52">
        <v>10519</v>
      </c>
      <c r="B202" s="53" t="s">
        <v>21</v>
      </c>
      <c r="C202" s="54" t="s">
        <v>1082</v>
      </c>
      <c r="D202" s="55" t="s">
        <v>57</v>
      </c>
      <c r="E202" s="63"/>
      <c r="F202" s="57"/>
      <c r="G202" s="57"/>
      <c r="H202" s="57"/>
      <c r="I202" s="57"/>
      <c r="J202" s="57"/>
      <c r="K202" s="57"/>
      <c r="L202" s="57"/>
      <c r="M202" s="66"/>
      <c r="N202" s="67"/>
      <c r="O202" s="67"/>
    </row>
    <row r="203" spans="1:16" s="8" customFormat="1" ht="244.8" x14ac:dyDescent="0.3">
      <c r="A203" s="52">
        <v>10520</v>
      </c>
      <c r="B203" s="53" t="s">
        <v>21</v>
      </c>
      <c r="C203" s="72" t="s">
        <v>1083</v>
      </c>
      <c r="D203" s="75" t="s">
        <v>1084</v>
      </c>
      <c r="E203" s="63" t="s">
        <v>89</v>
      </c>
      <c r="F203" s="57">
        <v>1</v>
      </c>
      <c r="G203" s="57"/>
      <c r="H203" s="57"/>
      <c r="I203" s="57"/>
      <c r="J203" s="57">
        <f t="shared" ref="J203:J206" si="21">PRODUCT(F203:I203)</f>
        <v>1</v>
      </c>
      <c r="K203" s="57"/>
      <c r="L203" s="57">
        <f>+J203</f>
        <v>1</v>
      </c>
      <c r="M203" s="58">
        <v>1</v>
      </c>
      <c r="N203" s="59"/>
      <c r="O203" s="73">
        <f>+ROUND(M203*N203,2)</f>
        <v>0</v>
      </c>
    </row>
    <row r="204" spans="1:16" s="8" customFormat="1" ht="244.8" x14ac:dyDescent="0.3">
      <c r="A204" s="52">
        <v>10521</v>
      </c>
      <c r="B204" s="53"/>
      <c r="C204" s="72"/>
      <c r="D204" s="75" t="s">
        <v>1085</v>
      </c>
      <c r="E204" s="63" t="s">
        <v>89</v>
      </c>
      <c r="F204" s="57">
        <v>1</v>
      </c>
      <c r="G204" s="57"/>
      <c r="H204" s="57"/>
      <c r="I204" s="57"/>
      <c r="J204" s="57">
        <f t="shared" si="21"/>
        <v>1</v>
      </c>
      <c r="K204" s="57"/>
      <c r="L204" s="57">
        <f>+J204</f>
        <v>1</v>
      </c>
      <c r="M204" s="58">
        <v>1</v>
      </c>
      <c r="N204" s="59"/>
      <c r="O204" s="73">
        <f>+ROUND(M204*N204,2)</f>
        <v>0</v>
      </c>
    </row>
    <row r="205" spans="1:16" s="8" customFormat="1" x14ac:dyDescent="0.3">
      <c r="A205" s="52">
        <v>10522</v>
      </c>
      <c r="B205" s="53" t="s">
        <v>21</v>
      </c>
      <c r="C205" s="54" t="s">
        <v>1086</v>
      </c>
      <c r="D205" s="55" t="s">
        <v>70</v>
      </c>
      <c r="E205" s="63"/>
      <c r="F205" s="57"/>
      <c r="G205" s="57"/>
      <c r="H205" s="57"/>
      <c r="I205" s="57"/>
      <c r="J205" s="57"/>
      <c r="K205" s="57"/>
      <c r="L205" s="57"/>
      <c r="M205" s="66"/>
      <c r="N205" s="67"/>
      <c r="O205" s="67"/>
    </row>
    <row r="206" spans="1:16" s="8" customFormat="1" ht="86.4" x14ac:dyDescent="0.3">
      <c r="A206" s="52">
        <v>10523</v>
      </c>
      <c r="B206" s="53" t="s">
        <v>21</v>
      </c>
      <c r="C206" s="72" t="s">
        <v>1087</v>
      </c>
      <c r="D206" s="75" t="s">
        <v>1088</v>
      </c>
      <c r="E206" s="63" t="s">
        <v>36</v>
      </c>
      <c r="F206" s="57">
        <v>1</v>
      </c>
      <c r="G206" s="57">
        <v>11.8</v>
      </c>
      <c r="H206" s="57">
        <v>1.9</v>
      </c>
      <c r="I206" s="57"/>
      <c r="J206" s="57">
        <f t="shared" si="21"/>
        <v>22.42</v>
      </c>
      <c r="K206" s="57"/>
      <c r="L206" s="57">
        <f>+J206</f>
        <v>22.42</v>
      </c>
      <c r="M206" s="58">
        <v>22.42</v>
      </c>
      <c r="N206" s="59"/>
      <c r="O206" s="73">
        <f>+ROUND(M206*N206,2)</f>
        <v>0</v>
      </c>
    </row>
    <row r="207" spans="1:16" s="8" customFormat="1" x14ac:dyDescent="0.3">
      <c r="A207" s="52">
        <v>10536</v>
      </c>
      <c r="B207" s="53" t="s">
        <v>21</v>
      </c>
      <c r="C207" s="54" t="s">
        <v>1097</v>
      </c>
      <c r="D207" s="55" t="s">
        <v>974</v>
      </c>
      <c r="E207" s="96"/>
      <c r="F207" s="94"/>
      <c r="G207" s="95"/>
      <c r="H207" s="95"/>
      <c r="I207" s="95"/>
      <c r="J207" s="95"/>
      <c r="K207" s="95"/>
      <c r="L207" s="95"/>
      <c r="M207" s="58"/>
      <c r="N207" s="59"/>
      <c r="O207" s="59"/>
      <c r="P207" s="111"/>
    </row>
    <row r="208" spans="1:16" s="8" customFormat="1" x14ac:dyDescent="0.3">
      <c r="A208" s="52">
        <v>10561</v>
      </c>
      <c r="B208" s="53" t="s">
        <v>21</v>
      </c>
      <c r="C208" s="54" t="s">
        <v>1124</v>
      </c>
      <c r="D208" s="55" t="s">
        <v>55</v>
      </c>
      <c r="E208" s="63"/>
      <c r="F208" s="57"/>
      <c r="G208" s="57"/>
      <c r="H208" s="57"/>
      <c r="I208" s="57"/>
      <c r="J208" s="57"/>
      <c r="K208" s="57"/>
      <c r="L208" s="57"/>
      <c r="M208" s="66"/>
      <c r="N208" s="67"/>
      <c r="O208" s="67"/>
    </row>
    <row r="209" spans="1:15" s="8" customFormat="1" x14ac:dyDescent="0.3">
      <c r="A209" s="52">
        <v>10665</v>
      </c>
      <c r="B209" s="53"/>
      <c r="C209" s="54"/>
      <c r="D209" s="55" t="s">
        <v>91</v>
      </c>
      <c r="E209" s="56"/>
      <c r="F209" s="57"/>
      <c r="G209" s="57"/>
      <c r="H209" s="57"/>
      <c r="I209" s="57"/>
      <c r="J209" s="57"/>
      <c r="K209" s="57"/>
      <c r="L209" s="57"/>
      <c r="M209" s="58"/>
      <c r="N209" s="59"/>
      <c r="O209" s="73"/>
    </row>
    <row r="210" spans="1:15" s="8" customFormat="1" ht="201.6" x14ac:dyDescent="0.3">
      <c r="A210" s="52">
        <v>10668</v>
      </c>
      <c r="B210" s="53"/>
      <c r="C210" s="54"/>
      <c r="D210" s="75" t="s">
        <v>1188</v>
      </c>
      <c r="E210" s="56" t="s">
        <v>89</v>
      </c>
      <c r="F210" s="57"/>
      <c r="G210" s="57"/>
      <c r="H210" s="57"/>
      <c r="I210" s="57"/>
      <c r="J210" s="57"/>
      <c r="K210" s="57"/>
      <c r="L210" s="57">
        <f>K211</f>
        <v>1</v>
      </c>
      <c r="M210" s="58">
        <v>1</v>
      </c>
      <c r="N210" s="59"/>
      <c r="O210" s="73">
        <f>+ROUND(M210*N210,2)</f>
        <v>0</v>
      </c>
    </row>
    <row r="211" spans="1:15" s="8" customFormat="1" x14ac:dyDescent="0.3">
      <c r="A211" s="52">
        <v>10669</v>
      </c>
      <c r="B211" s="53"/>
      <c r="C211" s="54"/>
      <c r="D211" s="76" t="s">
        <v>1189</v>
      </c>
      <c r="E211" s="56"/>
      <c r="F211" s="57">
        <v>1</v>
      </c>
      <c r="G211" s="57"/>
      <c r="H211" s="57"/>
      <c r="I211" s="57"/>
      <c r="J211" s="57"/>
      <c r="K211" s="57">
        <f>PRODUCT(F211:I211)</f>
        <v>1</v>
      </c>
      <c r="L211" s="57"/>
      <c r="M211" s="58"/>
      <c r="N211" s="59"/>
      <c r="O211" s="73"/>
    </row>
    <row r="212" spans="1:15" s="8" customFormat="1" ht="72" x14ac:dyDescent="0.3">
      <c r="A212" s="52">
        <v>10670</v>
      </c>
      <c r="B212" s="53"/>
      <c r="C212" s="54"/>
      <c r="D212" s="78" t="s">
        <v>1190</v>
      </c>
      <c r="E212" s="56" t="s">
        <v>89</v>
      </c>
      <c r="F212" s="57"/>
      <c r="G212" s="57"/>
      <c r="H212" s="57"/>
      <c r="I212" s="57"/>
      <c r="J212" s="57"/>
      <c r="K212" s="57"/>
      <c r="L212" s="57">
        <f>K213+K214</f>
        <v>2</v>
      </c>
      <c r="M212" s="58">
        <v>2</v>
      </c>
      <c r="N212" s="59"/>
      <c r="O212" s="73">
        <f>+ROUND(M212*N212,2)</f>
        <v>0</v>
      </c>
    </row>
    <row r="213" spans="1:15" s="8" customFormat="1" x14ac:dyDescent="0.3">
      <c r="A213" s="52">
        <v>10671</v>
      </c>
      <c r="B213" s="53"/>
      <c r="C213" s="54"/>
      <c r="D213" s="76" t="s">
        <v>1191</v>
      </c>
      <c r="E213" s="56"/>
      <c r="F213" s="57">
        <v>1</v>
      </c>
      <c r="G213" s="57">
        <v>1</v>
      </c>
      <c r="H213" s="57"/>
      <c r="I213" s="57"/>
      <c r="J213" s="57"/>
      <c r="K213" s="57">
        <f>PRODUCT(F213:I213)</f>
        <v>1</v>
      </c>
      <c r="L213" s="57"/>
      <c r="M213" s="58"/>
      <c r="N213" s="59"/>
      <c r="O213" s="73"/>
    </row>
    <row r="214" spans="1:15" s="8" customFormat="1" x14ac:dyDescent="0.3">
      <c r="A214" s="52">
        <v>10672</v>
      </c>
      <c r="B214" s="53"/>
      <c r="C214" s="54"/>
      <c r="D214" s="76" t="s">
        <v>1192</v>
      </c>
      <c r="E214" s="56"/>
      <c r="F214" s="57">
        <v>1</v>
      </c>
      <c r="G214" s="57">
        <v>1</v>
      </c>
      <c r="H214" s="57"/>
      <c r="I214" s="57"/>
      <c r="J214" s="57"/>
      <c r="K214" s="57">
        <f>PRODUCT(F214:I214)</f>
        <v>1</v>
      </c>
      <c r="L214" s="57"/>
      <c r="M214" s="58"/>
      <c r="N214" s="59"/>
      <c r="O214" s="73"/>
    </row>
    <row r="215" spans="1:15" s="8" customFormat="1" ht="172.8" x14ac:dyDescent="0.3">
      <c r="A215" s="52">
        <v>10673</v>
      </c>
      <c r="B215" s="53"/>
      <c r="C215" s="54"/>
      <c r="D215" s="75" t="s">
        <v>1193</v>
      </c>
      <c r="E215" s="87" t="s">
        <v>89</v>
      </c>
      <c r="F215" s="57"/>
      <c r="G215" s="57"/>
      <c r="H215" s="57"/>
      <c r="I215" s="57"/>
      <c r="J215" s="57"/>
      <c r="K215" s="57"/>
      <c r="L215" s="57">
        <f>K216+K217</f>
        <v>2</v>
      </c>
      <c r="M215" s="58">
        <v>2</v>
      </c>
      <c r="N215" s="59"/>
      <c r="O215" s="73">
        <f t="shared" ref="O215" si="22">+ROUND(M215*N215,2)</f>
        <v>0</v>
      </c>
    </row>
    <row r="216" spans="1:15" s="8" customFormat="1" x14ac:dyDescent="0.3">
      <c r="A216" s="52">
        <v>10674</v>
      </c>
      <c r="B216" s="53"/>
      <c r="C216" s="54"/>
      <c r="D216" s="76" t="s">
        <v>1194</v>
      </c>
      <c r="E216" s="56"/>
      <c r="F216" s="57">
        <v>1</v>
      </c>
      <c r="G216" s="57">
        <v>1</v>
      </c>
      <c r="H216" s="57"/>
      <c r="I216" s="57"/>
      <c r="J216" s="57"/>
      <c r="K216" s="57">
        <f>PRODUCT(F216:I216)</f>
        <v>1</v>
      </c>
      <c r="L216" s="57"/>
      <c r="M216" s="58"/>
      <c r="N216" s="59"/>
      <c r="O216" s="73"/>
    </row>
    <row r="217" spans="1:15" s="8" customFormat="1" x14ac:dyDescent="0.3">
      <c r="A217" s="52">
        <v>10675</v>
      </c>
      <c r="B217" s="53"/>
      <c r="C217" s="54"/>
      <c r="D217" s="76" t="s">
        <v>1195</v>
      </c>
      <c r="E217" s="56"/>
      <c r="F217" s="57">
        <v>1</v>
      </c>
      <c r="G217" s="57">
        <v>1</v>
      </c>
      <c r="H217" s="57"/>
      <c r="I217" s="57"/>
      <c r="J217" s="57"/>
      <c r="K217" s="57">
        <f>PRODUCT(F217:I217)</f>
        <v>1</v>
      </c>
      <c r="L217" s="57"/>
      <c r="M217" s="58"/>
      <c r="N217" s="59"/>
      <c r="O217" s="73"/>
    </row>
    <row r="218" spans="1:15" s="8" customFormat="1" ht="172.8" x14ac:dyDescent="0.3">
      <c r="A218" s="52">
        <v>10676</v>
      </c>
      <c r="B218" s="53"/>
      <c r="C218" s="72" t="s">
        <v>1196</v>
      </c>
      <c r="D218" s="75" t="s">
        <v>1197</v>
      </c>
      <c r="E218" s="87" t="s">
        <v>89</v>
      </c>
      <c r="F218" s="88"/>
      <c r="G218" s="57"/>
      <c r="H218" s="57"/>
      <c r="I218" s="57"/>
      <c r="J218" s="57"/>
      <c r="K218" s="57"/>
      <c r="L218" s="57">
        <f>SUM(K219:K228)</f>
        <v>10</v>
      </c>
      <c r="M218" s="58">
        <v>10</v>
      </c>
      <c r="N218" s="59"/>
      <c r="O218" s="73">
        <f t="shared" ref="O218" si="23">+ROUND(M218*N218,2)</f>
        <v>0</v>
      </c>
    </row>
    <row r="219" spans="1:15" s="8" customFormat="1" x14ac:dyDescent="0.3">
      <c r="A219" s="52">
        <v>10677</v>
      </c>
      <c r="B219" s="53"/>
      <c r="C219" s="72"/>
      <c r="D219" s="76" t="s">
        <v>1198</v>
      </c>
      <c r="E219" s="87"/>
      <c r="F219" s="88">
        <v>1</v>
      </c>
      <c r="G219" s="57"/>
      <c r="H219" s="57"/>
      <c r="I219" s="57"/>
      <c r="J219" s="57"/>
      <c r="K219" s="57">
        <f t="shared" ref="K219:K228" si="24">PRODUCT(F219:I219)</f>
        <v>1</v>
      </c>
      <c r="L219" s="57"/>
      <c r="M219" s="58"/>
      <c r="N219" s="59"/>
      <c r="O219" s="73"/>
    </row>
    <row r="220" spans="1:15" s="8" customFormat="1" x14ac:dyDescent="0.3">
      <c r="A220" s="52">
        <v>10678</v>
      </c>
      <c r="B220" s="53"/>
      <c r="C220" s="72"/>
      <c r="D220" s="76" t="s">
        <v>1199</v>
      </c>
      <c r="E220" s="87"/>
      <c r="F220" s="88">
        <v>1</v>
      </c>
      <c r="G220" s="57"/>
      <c r="H220" s="57"/>
      <c r="I220" s="57"/>
      <c r="J220" s="57"/>
      <c r="K220" s="57">
        <f t="shared" si="24"/>
        <v>1</v>
      </c>
      <c r="L220" s="57"/>
      <c r="M220" s="58"/>
      <c r="N220" s="59"/>
      <c r="O220" s="73"/>
    </row>
    <row r="221" spans="1:15" s="8" customFormat="1" x14ac:dyDescent="0.3">
      <c r="A221" s="52">
        <v>10679</v>
      </c>
      <c r="B221" s="53"/>
      <c r="C221" s="72"/>
      <c r="D221" s="76" t="s">
        <v>1200</v>
      </c>
      <c r="E221" s="87"/>
      <c r="F221" s="88">
        <v>1</v>
      </c>
      <c r="G221" s="57"/>
      <c r="H221" s="57"/>
      <c r="I221" s="57"/>
      <c r="J221" s="57"/>
      <c r="K221" s="57">
        <f t="shared" si="24"/>
        <v>1</v>
      </c>
      <c r="L221" s="57"/>
      <c r="M221" s="58"/>
      <c r="N221" s="59"/>
      <c r="O221" s="73"/>
    </row>
    <row r="222" spans="1:15" s="8" customFormat="1" x14ac:dyDescent="0.3">
      <c r="A222" s="52">
        <v>10680</v>
      </c>
      <c r="B222" s="53"/>
      <c r="C222" s="72"/>
      <c r="D222" s="76" t="s">
        <v>1201</v>
      </c>
      <c r="E222" s="87"/>
      <c r="F222" s="88">
        <v>1</v>
      </c>
      <c r="G222" s="57"/>
      <c r="H222" s="57"/>
      <c r="I222" s="57"/>
      <c r="J222" s="57"/>
      <c r="K222" s="57">
        <f t="shared" si="24"/>
        <v>1</v>
      </c>
      <c r="L222" s="57"/>
      <c r="M222" s="58"/>
      <c r="N222" s="59"/>
      <c r="O222" s="73"/>
    </row>
    <row r="223" spans="1:15" s="8" customFormat="1" x14ac:dyDescent="0.3">
      <c r="A223" s="52">
        <v>10681</v>
      </c>
      <c r="B223" s="53"/>
      <c r="C223" s="72"/>
      <c r="D223" s="76" t="s">
        <v>1202</v>
      </c>
      <c r="E223" s="87"/>
      <c r="F223" s="88">
        <v>1</v>
      </c>
      <c r="G223" s="57"/>
      <c r="H223" s="57"/>
      <c r="I223" s="57"/>
      <c r="J223" s="57"/>
      <c r="K223" s="57">
        <f t="shared" si="24"/>
        <v>1</v>
      </c>
      <c r="L223" s="57"/>
      <c r="M223" s="58"/>
      <c r="N223" s="59"/>
      <c r="O223" s="73"/>
    </row>
    <row r="224" spans="1:15" s="8" customFormat="1" x14ac:dyDescent="0.3">
      <c r="A224" s="52">
        <v>10682</v>
      </c>
      <c r="B224" s="53"/>
      <c r="C224" s="72"/>
      <c r="D224" s="76" t="s">
        <v>1203</v>
      </c>
      <c r="E224" s="87"/>
      <c r="F224" s="88">
        <v>1</v>
      </c>
      <c r="G224" s="57"/>
      <c r="H224" s="57"/>
      <c r="I224" s="57"/>
      <c r="J224" s="57"/>
      <c r="K224" s="57">
        <f t="shared" si="24"/>
        <v>1</v>
      </c>
      <c r="L224" s="57"/>
      <c r="M224" s="58"/>
      <c r="N224" s="59"/>
      <c r="O224" s="73"/>
    </row>
    <row r="225" spans="1:15" s="8" customFormat="1" x14ac:dyDescent="0.3">
      <c r="A225" s="52">
        <v>10683</v>
      </c>
      <c r="B225" s="53"/>
      <c r="C225" s="72"/>
      <c r="D225" s="76" t="s">
        <v>1204</v>
      </c>
      <c r="E225" s="87"/>
      <c r="F225" s="88">
        <v>1</v>
      </c>
      <c r="G225" s="57"/>
      <c r="H225" s="57"/>
      <c r="I225" s="57"/>
      <c r="J225" s="57"/>
      <c r="K225" s="57">
        <f t="shared" si="24"/>
        <v>1</v>
      </c>
      <c r="L225" s="57"/>
      <c r="M225" s="58"/>
      <c r="N225" s="59"/>
      <c r="O225" s="73"/>
    </row>
    <row r="226" spans="1:15" s="8" customFormat="1" x14ac:dyDescent="0.3">
      <c r="A226" s="52">
        <v>10684</v>
      </c>
      <c r="B226" s="53"/>
      <c r="C226" s="72"/>
      <c r="D226" s="76" t="s">
        <v>1205</v>
      </c>
      <c r="E226" s="87"/>
      <c r="F226" s="88">
        <v>1</v>
      </c>
      <c r="G226" s="57"/>
      <c r="H226" s="57"/>
      <c r="I226" s="57"/>
      <c r="J226" s="57"/>
      <c r="K226" s="57">
        <f t="shared" si="24"/>
        <v>1</v>
      </c>
      <c r="L226" s="57"/>
      <c r="M226" s="58"/>
      <c r="N226" s="59"/>
      <c r="O226" s="73"/>
    </row>
    <row r="227" spans="1:15" s="8" customFormat="1" x14ac:dyDescent="0.3">
      <c r="A227" s="52">
        <v>10685</v>
      </c>
      <c r="B227" s="53"/>
      <c r="C227" s="72"/>
      <c r="D227" s="76" t="s">
        <v>1206</v>
      </c>
      <c r="E227" s="87"/>
      <c r="F227" s="88">
        <v>1</v>
      </c>
      <c r="G227" s="57"/>
      <c r="H227" s="57"/>
      <c r="I227" s="57"/>
      <c r="J227" s="57"/>
      <c r="K227" s="57">
        <f t="shared" si="24"/>
        <v>1</v>
      </c>
      <c r="L227" s="57"/>
      <c r="M227" s="58"/>
      <c r="N227" s="59"/>
      <c r="O227" s="73"/>
    </row>
    <row r="228" spans="1:15" s="8" customFormat="1" x14ac:dyDescent="0.3">
      <c r="A228" s="52">
        <v>10686</v>
      </c>
      <c r="B228" s="53"/>
      <c r="C228" s="54"/>
      <c r="D228" s="76" t="s">
        <v>1207</v>
      </c>
      <c r="E228" s="56"/>
      <c r="F228" s="57">
        <v>1</v>
      </c>
      <c r="G228" s="57"/>
      <c r="H228" s="57"/>
      <c r="I228" s="57"/>
      <c r="J228" s="57"/>
      <c r="K228" s="57">
        <f t="shared" si="24"/>
        <v>1</v>
      </c>
      <c r="L228" s="57"/>
      <c r="M228" s="58"/>
      <c r="N228" s="59"/>
      <c r="O228" s="73"/>
    </row>
    <row r="229" spans="1:15" s="8" customFormat="1" x14ac:dyDescent="0.3">
      <c r="A229" s="52">
        <v>10687</v>
      </c>
      <c r="B229" s="53" t="s">
        <v>21</v>
      </c>
      <c r="C229" s="54" t="s">
        <v>1208</v>
      </c>
      <c r="D229" s="55" t="s">
        <v>408</v>
      </c>
      <c r="E229" s="56"/>
      <c r="F229" s="57"/>
      <c r="G229" s="57"/>
      <c r="H229" s="57"/>
      <c r="I229" s="57"/>
      <c r="J229" s="57"/>
      <c r="K229" s="57"/>
      <c r="L229" s="57"/>
      <c r="M229" s="58"/>
      <c r="N229" s="59"/>
      <c r="O229" s="73"/>
    </row>
    <row r="230" spans="1:15" s="8" customFormat="1" ht="187.2" x14ac:dyDescent="0.3">
      <c r="A230" s="52">
        <v>10688</v>
      </c>
      <c r="B230" s="53" t="s">
        <v>21</v>
      </c>
      <c r="C230" s="72" t="s">
        <v>1209</v>
      </c>
      <c r="D230" s="75" t="s">
        <v>1210</v>
      </c>
      <c r="E230" s="87" t="s">
        <v>84</v>
      </c>
      <c r="F230" s="88"/>
      <c r="G230" s="57"/>
      <c r="H230" s="57"/>
      <c r="I230" s="57"/>
      <c r="J230" s="57"/>
      <c r="K230" s="57"/>
      <c r="L230" s="57">
        <f>K231</f>
        <v>30.734000000000002</v>
      </c>
      <c r="M230" s="58">
        <v>30.734000000000002</v>
      </c>
      <c r="N230" s="59"/>
      <c r="O230" s="73">
        <f>+ROUND(M230*N230,2)</f>
        <v>0</v>
      </c>
    </row>
    <row r="231" spans="1:15" s="8" customFormat="1" x14ac:dyDescent="0.3">
      <c r="A231" s="52">
        <v>10689</v>
      </c>
      <c r="B231" s="53"/>
      <c r="C231" s="72"/>
      <c r="D231" s="76" t="s">
        <v>1168</v>
      </c>
      <c r="E231" s="87"/>
      <c r="F231" s="88">
        <v>1</v>
      </c>
      <c r="G231" s="57">
        <v>30.734000000000002</v>
      </c>
      <c r="H231" s="57"/>
      <c r="I231" s="57"/>
      <c r="J231" s="57"/>
      <c r="K231" s="57">
        <f>PRODUCT(F231:I231)</f>
        <v>30.734000000000002</v>
      </c>
      <c r="L231" s="57"/>
      <c r="M231" s="58"/>
      <c r="N231" s="59"/>
      <c r="O231" s="73"/>
    </row>
    <row r="232" spans="1:15" s="8" customFormat="1" ht="86.4" x14ac:dyDescent="0.3">
      <c r="A232" s="52">
        <v>10690</v>
      </c>
      <c r="B232" s="53" t="s">
        <v>21</v>
      </c>
      <c r="C232" s="72" t="s">
        <v>1211</v>
      </c>
      <c r="D232" s="75" t="s">
        <v>1212</v>
      </c>
      <c r="E232" s="63" t="s">
        <v>36</v>
      </c>
      <c r="F232" s="57"/>
      <c r="G232" s="57"/>
      <c r="H232" s="57"/>
      <c r="I232" s="57"/>
      <c r="J232" s="57"/>
      <c r="K232" s="57"/>
      <c r="L232" s="57">
        <f>K233</f>
        <v>20.39</v>
      </c>
      <c r="M232" s="58">
        <v>20.39</v>
      </c>
      <c r="N232" s="59"/>
      <c r="O232" s="73">
        <f t="shared" ref="O232" si="25">+ROUND(M232*N232,2)</f>
        <v>0</v>
      </c>
    </row>
    <row r="233" spans="1:15" s="8" customFormat="1" x14ac:dyDescent="0.3">
      <c r="A233" s="52">
        <v>10691</v>
      </c>
      <c r="B233" s="53"/>
      <c r="C233" s="72"/>
      <c r="D233" s="76" t="s">
        <v>1168</v>
      </c>
      <c r="E233" s="63"/>
      <c r="F233" s="57">
        <v>1</v>
      </c>
      <c r="G233" s="57">
        <v>10.195</v>
      </c>
      <c r="H233" s="57"/>
      <c r="I233" s="57">
        <v>2</v>
      </c>
      <c r="J233" s="57"/>
      <c r="K233" s="57">
        <f>PRODUCT(F233:I233)</f>
        <v>20.39</v>
      </c>
      <c r="L233" s="57"/>
      <c r="M233" s="58"/>
      <c r="N233" s="59"/>
      <c r="O233" s="73"/>
    </row>
    <row r="234" spans="1:15" s="8" customFormat="1" x14ac:dyDescent="0.3">
      <c r="A234" s="52">
        <v>10695</v>
      </c>
      <c r="B234" s="53" t="s">
        <v>21</v>
      </c>
      <c r="C234" s="54" t="s">
        <v>1217</v>
      </c>
      <c r="D234" s="55" t="s">
        <v>1218</v>
      </c>
      <c r="E234" s="56"/>
      <c r="F234" s="70"/>
      <c r="G234" s="70"/>
      <c r="H234" s="70"/>
      <c r="I234" s="70"/>
      <c r="J234" s="70"/>
      <c r="K234" s="70"/>
      <c r="L234" s="70"/>
      <c r="M234" s="58"/>
      <c r="N234" s="59"/>
      <c r="O234" s="59"/>
    </row>
    <row r="235" spans="1:15" s="8" customFormat="1" x14ac:dyDescent="0.3">
      <c r="A235" s="52">
        <v>10704</v>
      </c>
      <c r="B235" s="53" t="s">
        <v>21</v>
      </c>
      <c r="C235" s="54" t="s">
        <v>1229</v>
      </c>
      <c r="D235" s="97" t="s">
        <v>55</v>
      </c>
      <c r="E235" s="93"/>
      <c r="F235" s="94"/>
      <c r="G235" s="95"/>
      <c r="H235" s="95"/>
      <c r="I235" s="95"/>
      <c r="J235" s="95"/>
      <c r="K235" s="95"/>
      <c r="L235" s="95"/>
      <c r="M235" s="58"/>
      <c r="N235" s="59"/>
      <c r="O235" s="59"/>
    </row>
    <row r="236" spans="1:15" s="8" customFormat="1" x14ac:dyDescent="0.3">
      <c r="A236" s="52">
        <v>10737</v>
      </c>
      <c r="B236" s="53"/>
      <c r="C236" s="72"/>
      <c r="D236" s="55" t="s">
        <v>91</v>
      </c>
      <c r="E236" s="63"/>
      <c r="F236" s="57"/>
      <c r="G236" s="57"/>
      <c r="H236" s="57"/>
      <c r="I236" s="57"/>
      <c r="J236" s="57"/>
      <c r="K236" s="57"/>
      <c r="L236" s="57"/>
      <c r="M236" s="58"/>
      <c r="N236" s="59"/>
      <c r="O236" s="73"/>
    </row>
    <row r="237" spans="1:15" s="8" customFormat="1" ht="187.2" x14ac:dyDescent="0.3">
      <c r="A237" s="52">
        <v>10738</v>
      </c>
      <c r="B237" s="53"/>
      <c r="C237" s="72"/>
      <c r="D237" s="75" t="s">
        <v>1261</v>
      </c>
      <c r="E237" s="87" t="s">
        <v>89</v>
      </c>
      <c r="F237" s="88"/>
      <c r="G237" s="57"/>
      <c r="H237" s="57"/>
      <c r="I237" s="57"/>
      <c r="J237" s="57"/>
      <c r="K237" s="57"/>
      <c r="L237" s="57">
        <f>SUM(K238:K239)</f>
        <v>2</v>
      </c>
      <c r="M237" s="58">
        <v>2</v>
      </c>
      <c r="N237" s="59"/>
      <c r="O237" s="73">
        <f t="shared" ref="O237" si="26">+ROUND(M237*N237,2)</f>
        <v>0</v>
      </c>
    </row>
    <row r="238" spans="1:15" s="8" customFormat="1" x14ac:dyDescent="0.3">
      <c r="A238" s="52">
        <v>10739</v>
      </c>
      <c r="B238" s="53"/>
      <c r="C238" s="72"/>
      <c r="D238" s="76" t="s">
        <v>1262</v>
      </c>
      <c r="E238" s="56"/>
      <c r="F238" s="57">
        <v>1</v>
      </c>
      <c r="G238" s="57">
        <v>1</v>
      </c>
      <c r="H238" s="57"/>
      <c r="I238" s="57"/>
      <c r="J238" s="57"/>
      <c r="K238" s="57">
        <f>PRODUCT(F238:I238)</f>
        <v>1</v>
      </c>
      <c r="L238" s="57"/>
      <c r="M238" s="58"/>
      <c r="N238" s="59"/>
      <c r="O238" s="73"/>
    </row>
    <row r="239" spans="1:15" s="8" customFormat="1" x14ac:dyDescent="0.3">
      <c r="A239" s="52">
        <v>10740</v>
      </c>
      <c r="B239" s="53"/>
      <c r="C239" s="72"/>
      <c r="D239" s="76" t="s">
        <v>1263</v>
      </c>
      <c r="E239" s="63"/>
      <c r="F239" s="57">
        <v>1</v>
      </c>
      <c r="G239" s="57">
        <v>1</v>
      </c>
      <c r="H239" s="57"/>
      <c r="I239" s="57"/>
      <c r="J239" s="57"/>
      <c r="K239" s="57">
        <f>PRODUCT(F239:I239)</f>
        <v>1</v>
      </c>
      <c r="L239" s="57"/>
      <c r="M239" s="58"/>
      <c r="N239" s="59"/>
      <c r="O239" s="73"/>
    </row>
    <row r="240" spans="1:15" s="8" customFormat="1" ht="172.8" x14ac:dyDescent="0.3">
      <c r="A240" s="52">
        <v>10741</v>
      </c>
      <c r="B240" s="53"/>
      <c r="C240" s="72"/>
      <c r="D240" s="75" t="s">
        <v>1264</v>
      </c>
      <c r="E240" s="87" t="s">
        <v>89</v>
      </c>
      <c r="F240" s="88"/>
      <c r="G240" s="57"/>
      <c r="H240" s="57"/>
      <c r="I240" s="57"/>
      <c r="J240" s="57"/>
      <c r="K240" s="57"/>
      <c r="L240" s="57">
        <f>SUM(K241:K243)</f>
        <v>3</v>
      </c>
      <c r="M240" s="58">
        <v>3</v>
      </c>
      <c r="N240" s="59"/>
      <c r="O240" s="73">
        <f>+ROUND(M240*N240,2)</f>
        <v>0</v>
      </c>
    </row>
    <row r="241" spans="1:16" s="8" customFormat="1" x14ac:dyDescent="0.3">
      <c r="A241" s="52">
        <v>10742</v>
      </c>
      <c r="B241" s="53"/>
      <c r="C241" s="72"/>
      <c r="D241" s="76" t="s">
        <v>1265</v>
      </c>
      <c r="E241" s="87"/>
      <c r="F241" s="57">
        <v>1</v>
      </c>
      <c r="G241" s="57">
        <v>1</v>
      </c>
      <c r="H241" s="57"/>
      <c r="I241" s="57"/>
      <c r="J241" s="57"/>
      <c r="K241" s="57">
        <f>PRODUCT(F241:I241)</f>
        <v>1</v>
      </c>
      <c r="L241" s="57"/>
      <c r="M241" s="58"/>
      <c r="N241" s="59"/>
      <c r="O241" s="73"/>
    </row>
    <row r="242" spans="1:16" s="8" customFormat="1" x14ac:dyDescent="0.3">
      <c r="A242" s="52">
        <v>10743</v>
      </c>
      <c r="B242" s="53"/>
      <c r="C242" s="72"/>
      <c r="D242" s="76" t="s">
        <v>1266</v>
      </c>
      <c r="E242" s="63"/>
      <c r="F242" s="57">
        <v>1</v>
      </c>
      <c r="G242" s="57">
        <v>1</v>
      </c>
      <c r="H242" s="57"/>
      <c r="I242" s="57"/>
      <c r="J242" s="57"/>
      <c r="K242" s="57">
        <f t="shared" ref="K242:K243" si="27">PRODUCT(F242:I242)</f>
        <v>1</v>
      </c>
      <c r="L242" s="57"/>
      <c r="M242" s="58"/>
      <c r="N242" s="59"/>
      <c r="O242" s="73"/>
    </row>
    <row r="243" spans="1:16" s="8" customFormat="1" x14ac:dyDescent="0.3">
      <c r="A243" s="52">
        <v>10744</v>
      </c>
      <c r="B243" s="53"/>
      <c r="C243" s="72"/>
      <c r="D243" s="76" t="s">
        <v>1267</v>
      </c>
      <c r="E243" s="63"/>
      <c r="F243" s="57">
        <v>1</v>
      </c>
      <c r="G243" s="57">
        <v>1</v>
      </c>
      <c r="H243" s="57"/>
      <c r="I243" s="57"/>
      <c r="J243" s="57"/>
      <c r="K243" s="57">
        <f t="shared" si="27"/>
        <v>1</v>
      </c>
      <c r="L243" s="57"/>
      <c r="M243" s="58"/>
      <c r="N243" s="59"/>
      <c r="O243" s="73"/>
    </row>
    <row r="244" spans="1:16" s="8" customFormat="1" ht="187.2" x14ac:dyDescent="0.3">
      <c r="A244" s="52">
        <v>10745</v>
      </c>
      <c r="B244" s="53"/>
      <c r="C244" s="72"/>
      <c r="D244" s="75" t="s">
        <v>1268</v>
      </c>
      <c r="E244" s="87" t="s">
        <v>89</v>
      </c>
      <c r="F244" s="88"/>
      <c r="G244" s="57"/>
      <c r="H244" s="57"/>
      <c r="I244" s="57"/>
      <c r="J244" s="57"/>
      <c r="K244" s="57"/>
      <c r="L244" s="57">
        <f>SUM(K245:K245)</f>
        <v>1</v>
      </c>
      <c r="M244" s="58">
        <v>1</v>
      </c>
      <c r="N244" s="59"/>
      <c r="O244" s="73">
        <f t="shared" ref="O244" si="28">+ROUND(M244*N244,2)</f>
        <v>0</v>
      </c>
    </row>
    <row r="245" spans="1:16" s="8" customFormat="1" x14ac:dyDescent="0.3">
      <c r="A245" s="52">
        <v>10746</v>
      </c>
      <c r="B245" s="53"/>
      <c r="C245" s="72"/>
      <c r="D245" s="76" t="s">
        <v>1269</v>
      </c>
      <c r="E245" s="56"/>
      <c r="F245" s="57">
        <v>1</v>
      </c>
      <c r="G245" s="57">
        <v>1</v>
      </c>
      <c r="H245" s="57"/>
      <c r="I245" s="57"/>
      <c r="J245" s="57"/>
      <c r="K245" s="57">
        <f>PRODUCT(F245:I245)</f>
        <v>1</v>
      </c>
      <c r="L245" s="57"/>
      <c r="M245" s="58"/>
      <c r="N245" s="59"/>
      <c r="O245" s="73"/>
    </row>
    <row r="246" spans="1:16" s="8" customFormat="1" x14ac:dyDescent="0.3">
      <c r="A246" s="52">
        <v>10803</v>
      </c>
      <c r="B246" s="53" t="s">
        <v>21</v>
      </c>
      <c r="C246" s="61" t="s">
        <v>1334</v>
      </c>
      <c r="D246" s="62" t="s">
        <v>1335</v>
      </c>
      <c r="E246" s="63"/>
      <c r="F246" s="86"/>
      <c r="G246" s="64"/>
      <c r="H246" s="64"/>
      <c r="I246" s="64"/>
      <c r="J246" s="64"/>
      <c r="K246" s="65">
        <f>SUM(O246:O470)</f>
        <v>0</v>
      </c>
      <c r="L246" s="64"/>
      <c r="M246" s="66"/>
      <c r="N246" s="67"/>
      <c r="O246" s="67"/>
      <c r="P246" s="112"/>
    </row>
    <row r="247" spans="1:16" s="8" customFormat="1" x14ac:dyDescent="0.3">
      <c r="A247" s="52">
        <v>10804</v>
      </c>
      <c r="B247" s="53" t="s">
        <v>21</v>
      </c>
      <c r="C247" s="54" t="s">
        <v>1336</v>
      </c>
      <c r="D247" s="55" t="s">
        <v>1337</v>
      </c>
      <c r="E247" s="96"/>
      <c r="F247" s="98"/>
      <c r="G247" s="57"/>
      <c r="H247" s="57"/>
      <c r="I247" s="57"/>
      <c r="J247" s="57"/>
      <c r="K247" s="57"/>
      <c r="L247" s="57"/>
      <c r="M247" s="58"/>
      <c r="N247" s="59"/>
      <c r="O247" s="59"/>
    </row>
    <row r="248" spans="1:16" s="8" customFormat="1" x14ac:dyDescent="0.3">
      <c r="A248" s="52">
        <v>10805</v>
      </c>
      <c r="B248" s="53" t="s">
        <v>21</v>
      </c>
      <c r="C248" s="54" t="s">
        <v>1338</v>
      </c>
      <c r="D248" s="55" t="s">
        <v>1070</v>
      </c>
      <c r="E248" s="96"/>
      <c r="F248" s="98"/>
      <c r="G248" s="57"/>
      <c r="H248" s="57"/>
      <c r="I248" s="57"/>
      <c r="J248" s="57"/>
      <c r="K248" s="57"/>
      <c r="L248" s="57"/>
      <c r="M248" s="58"/>
      <c r="N248" s="59"/>
      <c r="O248" s="59"/>
    </row>
    <row r="249" spans="1:16" s="8" customFormat="1" x14ac:dyDescent="0.3">
      <c r="A249" s="52">
        <v>10815</v>
      </c>
      <c r="B249" s="53"/>
      <c r="C249" s="54" t="s">
        <v>1342</v>
      </c>
      <c r="D249" s="55" t="s">
        <v>55</v>
      </c>
      <c r="E249" s="63"/>
      <c r="F249" s="57"/>
      <c r="G249" s="57"/>
      <c r="H249" s="57"/>
      <c r="I249" s="57"/>
      <c r="J249" s="57"/>
      <c r="K249" s="57"/>
      <c r="L249" s="57"/>
      <c r="M249" s="58"/>
      <c r="N249" s="59"/>
      <c r="O249" s="73"/>
    </row>
    <row r="250" spans="1:16" s="8" customFormat="1" x14ac:dyDescent="0.3">
      <c r="A250" s="52">
        <v>10816</v>
      </c>
      <c r="B250" s="53"/>
      <c r="C250" s="54" t="s">
        <v>1343</v>
      </c>
      <c r="D250" s="55" t="s">
        <v>57</v>
      </c>
      <c r="E250" s="63"/>
      <c r="F250" s="57"/>
      <c r="G250" s="57"/>
      <c r="H250" s="57"/>
      <c r="I250" s="57"/>
      <c r="J250" s="57"/>
      <c r="K250" s="57"/>
      <c r="L250" s="57"/>
      <c r="M250" s="58"/>
      <c r="N250" s="59"/>
      <c r="O250" s="73"/>
    </row>
    <row r="251" spans="1:16" s="8" customFormat="1" ht="244.8" x14ac:dyDescent="0.3">
      <c r="A251" s="52">
        <v>10817</v>
      </c>
      <c r="B251" s="53"/>
      <c r="C251" s="72"/>
      <c r="D251" s="75" t="s">
        <v>1344</v>
      </c>
      <c r="E251" s="63" t="s">
        <v>89</v>
      </c>
      <c r="F251" s="57">
        <v>1</v>
      </c>
      <c r="G251" s="57"/>
      <c r="H251" s="57"/>
      <c r="I251" s="57"/>
      <c r="J251" s="57">
        <f t="shared" ref="J251:J252" si="29">PRODUCT(F251:I251)</f>
        <v>1</v>
      </c>
      <c r="K251" s="57"/>
      <c r="L251" s="57">
        <f>+J251</f>
        <v>1</v>
      </c>
      <c r="M251" s="58">
        <v>1</v>
      </c>
      <c r="N251" s="59"/>
      <c r="O251" s="73">
        <f>+ROUND(M251*N251,2)</f>
        <v>0</v>
      </c>
    </row>
    <row r="252" spans="1:16" s="8" customFormat="1" ht="244.8" x14ac:dyDescent="0.3">
      <c r="A252" s="52">
        <v>10818</v>
      </c>
      <c r="B252" s="53"/>
      <c r="C252" s="72"/>
      <c r="D252" s="75" t="s">
        <v>1345</v>
      </c>
      <c r="E252" s="63" t="s">
        <v>89</v>
      </c>
      <c r="F252" s="57">
        <v>1</v>
      </c>
      <c r="G252" s="57"/>
      <c r="H252" s="57"/>
      <c r="I252" s="57"/>
      <c r="J252" s="57">
        <f t="shared" si="29"/>
        <v>1</v>
      </c>
      <c r="K252" s="57"/>
      <c r="L252" s="57">
        <f>+J252</f>
        <v>1</v>
      </c>
      <c r="M252" s="58">
        <v>1</v>
      </c>
      <c r="N252" s="59"/>
      <c r="O252" s="73">
        <f>+ROUND(M252*N252,2)</f>
        <v>0</v>
      </c>
    </row>
    <row r="253" spans="1:16" s="8" customFormat="1" x14ac:dyDescent="0.3">
      <c r="A253" s="52">
        <v>10819</v>
      </c>
      <c r="B253" s="53"/>
      <c r="C253" s="72"/>
      <c r="D253" s="55" t="s">
        <v>70</v>
      </c>
      <c r="E253" s="63"/>
      <c r="F253" s="57"/>
      <c r="G253" s="57"/>
      <c r="H253" s="57"/>
      <c r="I253" s="57"/>
      <c r="J253" s="57"/>
      <c r="K253" s="57"/>
      <c r="L253" s="57"/>
      <c r="M253" s="66"/>
      <c r="N253" s="67"/>
      <c r="O253" s="67"/>
    </row>
    <row r="254" spans="1:16" s="8" customFormat="1" ht="86.4" x14ac:dyDescent="0.3">
      <c r="A254" s="52">
        <v>10820</v>
      </c>
      <c r="B254" s="53"/>
      <c r="C254" s="72"/>
      <c r="D254" s="75" t="s">
        <v>1346</v>
      </c>
      <c r="E254" s="63" t="s">
        <v>36</v>
      </c>
      <c r="F254" s="57">
        <v>1</v>
      </c>
      <c r="G254" s="57">
        <v>11.8</v>
      </c>
      <c r="H254" s="57">
        <v>1.9</v>
      </c>
      <c r="I254" s="57"/>
      <c r="J254" s="57">
        <f t="shared" ref="J254" si="30">PRODUCT(F254:I254)</f>
        <v>22.42</v>
      </c>
      <c r="K254" s="57"/>
      <c r="L254" s="57">
        <f>+J254</f>
        <v>22.42</v>
      </c>
      <c r="M254" s="58">
        <v>22.42</v>
      </c>
      <c r="N254" s="59"/>
      <c r="O254" s="73">
        <f>+ROUND(M254*N254,2)</f>
        <v>0</v>
      </c>
    </row>
    <row r="255" spans="1:16" s="8" customFormat="1" x14ac:dyDescent="0.3">
      <c r="A255" s="52">
        <v>10833</v>
      </c>
      <c r="B255" s="53"/>
      <c r="C255" s="54" t="s">
        <v>1347</v>
      </c>
      <c r="D255" s="55" t="s">
        <v>974</v>
      </c>
      <c r="E255" s="63"/>
      <c r="F255" s="57"/>
      <c r="G255" s="57"/>
      <c r="H255" s="57"/>
      <c r="I255" s="57"/>
      <c r="J255" s="57"/>
      <c r="K255" s="57"/>
      <c r="L255" s="57"/>
      <c r="M255" s="58"/>
      <c r="N255" s="59"/>
      <c r="O255" s="73"/>
    </row>
    <row r="256" spans="1:16" s="8" customFormat="1" x14ac:dyDescent="0.3">
      <c r="A256" s="52">
        <v>10858</v>
      </c>
      <c r="B256" s="53"/>
      <c r="C256" s="54" t="s">
        <v>1355</v>
      </c>
      <c r="D256" s="55" t="s">
        <v>55</v>
      </c>
      <c r="E256" s="63"/>
      <c r="F256" s="57"/>
      <c r="G256" s="57"/>
      <c r="H256" s="57"/>
      <c r="I256" s="57"/>
      <c r="J256" s="57"/>
      <c r="K256" s="57"/>
      <c r="L256" s="57"/>
      <c r="M256" s="58"/>
      <c r="N256" s="59"/>
      <c r="O256" s="73"/>
    </row>
    <row r="257" spans="1:15" s="8" customFormat="1" x14ac:dyDescent="0.3">
      <c r="A257" s="52">
        <v>10963</v>
      </c>
      <c r="B257" s="53" t="s">
        <v>21</v>
      </c>
      <c r="C257" s="72" t="s">
        <v>1388</v>
      </c>
      <c r="D257" s="55" t="s">
        <v>91</v>
      </c>
      <c r="E257" s="56"/>
      <c r="F257" s="57"/>
      <c r="G257" s="57"/>
      <c r="H257" s="57"/>
      <c r="I257" s="57"/>
      <c r="J257" s="57"/>
      <c r="K257" s="57"/>
      <c r="L257" s="57"/>
      <c r="M257" s="58"/>
      <c r="N257" s="59"/>
      <c r="O257" s="73"/>
    </row>
    <row r="258" spans="1:15" s="8" customFormat="1" ht="244.8" x14ac:dyDescent="0.3">
      <c r="A258" s="52">
        <v>10964</v>
      </c>
      <c r="B258" s="53" t="s">
        <v>21</v>
      </c>
      <c r="C258" s="54" t="s">
        <v>1389</v>
      </c>
      <c r="D258" s="78" t="s">
        <v>1390</v>
      </c>
      <c r="E258" s="56" t="s">
        <v>89</v>
      </c>
      <c r="F258" s="57"/>
      <c r="G258" s="57"/>
      <c r="H258" s="57"/>
      <c r="I258" s="57"/>
      <c r="J258" s="57"/>
      <c r="K258" s="57"/>
      <c r="L258" s="57">
        <f>K259</f>
        <v>1</v>
      </c>
      <c r="M258" s="58">
        <v>1</v>
      </c>
      <c r="N258" s="59"/>
      <c r="O258" s="73">
        <f>+ROUND(M258*N258,2)</f>
        <v>0</v>
      </c>
    </row>
    <row r="259" spans="1:15" s="8" customFormat="1" x14ac:dyDescent="0.3">
      <c r="A259" s="52">
        <v>10965</v>
      </c>
      <c r="B259" s="53" t="s">
        <v>21</v>
      </c>
      <c r="C259" s="72" t="s">
        <v>1391</v>
      </c>
      <c r="D259" s="76" t="s">
        <v>1341</v>
      </c>
      <c r="E259" s="56"/>
      <c r="F259" s="57">
        <v>1</v>
      </c>
      <c r="G259" s="57"/>
      <c r="H259" s="57"/>
      <c r="I259" s="57"/>
      <c r="J259" s="57"/>
      <c r="K259" s="57">
        <f>PRODUCT(F259:I259)</f>
        <v>1</v>
      </c>
      <c r="L259" s="57"/>
      <c r="M259" s="58"/>
      <c r="N259" s="59"/>
      <c r="O259" s="73"/>
    </row>
    <row r="260" spans="1:15" s="8" customFormat="1" ht="201.6" x14ac:dyDescent="0.3">
      <c r="A260" s="52">
        <v>10966</v>
      </c>
      <c r="B260" s="53" t="s">
        <v>21</v>
      </c>
      <c r="C260" s="72" t="s">
        <v>1392</v>
      </c>
      <c r="D260" s="75" t="s">
        <v>1393</v>
      </c>
      <c r="E260" s="56" t="s">
        <v>89</v>
      </c>
      <c r="F260" s="57"/>
      <c r="G260" s="57"/>
      <c r="H260" s="57"/>
      <c r="I260" s="57"/>
      <c r="J260" s="57"/>
      <c r="K260" s="57"/>
      <c r="L260" s="57">
        <f>K261</f>
        <v>1</v>
      </c>
      <c r="M260" s="58">
        <v>1</v>
      </c>
      <c r="N260" s="59"/>
      <c r="O260" s="73">
        <f>+ROUND(M260*N260,2)</f>
        <v>0</v>
      </c>
    </row>
    <row r="261" spans="1:15" s="8" customFormat="1" x14ac:dyDescent="0.3">
      <c r="A261" s="52">
        <v>10967</v>
      </c>
      <c r="B261" s="53" t="s">
        <v>21</v>
      </c>
      <c r="C261" s="72" t="s">
        <v>1394</v>
      </c>
      <c r="D261" s="76" t="s">
        <v>1395</v>
      </c>
      <c r="E261" s="56"/>
      <c r="F261" s="57">
        <v>1</v>
      </c>
      <c r="G261" s="57"/>
      <c r="H261" s="57"/>
      <c r="I261" s="57"/>
      <c r="J261" s="57"/>
      <c r="K261" s="57">
        <f>PRODUCT(F261:I261)</f>
        <v>1</v>
      </c>
      <c r="L261" s="57"/>
      <c r="M261" s="58"/>
      <c r="N261" s="59"/>
      <c r="O261" s="73"/>
    </row>
    <row r="262" spans="1:15" s="8" customFormat="1" ht="72" x14ac:dyDescent="0.3">
      <c r="A262" s="52">
        <v>10968</v>
      </c>
      <c r="B262" s="53" t="s">
        <v>21</v>
      </c>
      <c r="C262" s="72" t="s">
        <v>1396</v>
      </c>
      <c r="D262" s="78" t="s">
        <v>1190</v>
      </c>
      <c r="E262" s="56" t="s">
        <v>89</v>
      </c>
      <c r="F262" s="57"/>
      <c r="G262" s="57"/>
      <c r="H262" s="57"/>
      <c r="I262" s="57"/>
      <c r="J262" s="57"/>
      <c r="K262" s="57"/>
      <c r="L262" s="57">
        <f>K263+K264</f>
        <v>2</v>
      </c>
      <c r="M262" s="58">
        <v>2</v>
      </c>
      <c r="N262" s="59"/>
      <c r="O262" s="73">
        <f>+ROUND(M262*N262,2)</f>
        <v>0</v>
      </c>
    </row>
    <row r="263" spans="1:15" s="8" customFormat="1" x14ac:dyDescent="0.3">
      <c r="A263" s="52">
        <v>10969</v>
      </c>
      <c r="B263" s="53" t="s">
        <v>21</v>
      </c>
      <c r="C263" s="72" t="s">
        <v>1397</v>
      </c>
      <c r="D263" s="76" t="s">
        <v>1398</v>
      </c>
      <c r="E263" s="56"/>
      <c r="F263" s="57">
        <v>1</v>
      </c>
      <c r="G263" s="57">
        <v>1</v>
      </c>
      <c r="H263" s="57"/>
      <c r="I263" s="57"/>
      <c r="J263" s="57"/>
      <c r="K263" s="57">
        <f>PRODUCT(F263:I263)</f>
        <v>1</v>
      </c>
      <c r="L263" s="57"/>
      <c r="M263" s="58"/>
      <c r="N263" s="59"/>
      <c r="O263" s="73"/>
    </row>
    <row r="264" spans="1:15" s="8" customFormat="1" x14ac:dyDescent="0.3">
      <c r="A264" s="52">
        <v>10970</v>
      </c>
      <c r="B264" s="53" t="s">
        <v>21</v>
      </c>
      <c r="C264" s="54" t="s">
        <v>1399</v>
      </c>
      <c r="D264" s="76" t="s">
        <v>1400</v>
      </c>
      <c r="E264" s="56"/>
      <c r="F264" s="57">
        <v>1</v>
      </c>
      <c r="G264" s="57">
        <v>1</v>
      </c>
      <c r="H264" s="57"/>
      <c r="I264" s="57"/>
      <c r="J264" s="57"/>
      <c r="K264" s="57">
        <f>PRODUCT(F264:I264)</f>
        <v>1</v>
      </c>
      <c r="L264" s="57"/>
      <c r="M264" s="58"/>
      <c r="N264" s="59"/>
      <c r="O264" s="73"/>
    </row>
    <row r="265" spans="1:15" s="8" customFormat="1" ht="172.8" x14ac:dyDescent="0.3">
      <c r="A265" s="52">
        <v>10971</v>
      </c>
      <c r="B265" s="53" t="s">
        <v>21</v>
      </c>
      <c r="C265" s="72" t="s">
        <v>1401</v>
      </c>
      <c r="D265" s="75" t="s">
        <v>1193</v>
      </c>
      <c r="E265" s="87" t="s">
        <v>89</v>
      </c>
      <c r="F265" s="57"/>
      <c r="G265" s="57"/>
      <c r="H265" s="57"/>
      <c r="I265" s="57"/>
      <c r="J265" s="57"/>
      <c r="K265" s="57"/>
      <c r="L265" s="57">
        <f>K266+K267</f>
        <v>2</v>
      </c>
      <c r="M265" s="58">
        <v>2</v>
      </c>
      <c r="N265" s="59"/>
      <c r="O265" s="73">
        <f t="shared" ref="O265" si="31">+ROUND(M265*N265,2)</f>
        <v>0</v>
      </c>
    </row>
    <row r="266" spans="1:15" s="8" customFormat="1" x14ac:dyDescent="0.3">
      <c r="A266" s="52">
        <v>10972</v>
      </c>
      <c r="B266" s="53" t="s">
        <v>21</v>
      </c>
      <c r="C266" s="72" t="s">
        <v>1402</v>
      </c>
      <c r="D266" s="76" t="s">
        <v>1403</v>
      </c>
      <c r="E266" s="56"/>
      <c r="F266" s="57">
        <v>1</v>
      </c>
      <c r="G266" s="57">
        <v>1</v>
      </c>
      <c r="H266" s="57"/>
      <c r="I266" s="57"/>
      <c r="J266" s="57"/>
      <c r="K266" s="57">
        <f>PRODUCT(F266:I266)</f>
        <v>1</v>
      </c>
      <c r="L266" s="57"/>
      <c r="M266" s="58"/>
      <c r="N266" s="59"/>
      <c r="O266" s="73"/>
    </row>
    <row r="267" spans="1:15" s="8" customFormat="1" x14ac:dyDescent="0.3">
      <c r="A267" s="52">
        <v>10973</v>
      </c>
      <c r="B267" s="53" t="s">
        <v>21</v>
      </c>
      <c r="C267" s="72" t="s">
        <v>1404</v>
      </c>
      <c r="D267" s="76" t="s">
        <v>1405</v>
      </c>
      <c r="E267" s="56"/>
      <c r="F267" s="57">
        <v>1</v>
      </c>
      <c r="G267" s="57">
        <v>1</v>
      </c>
      <c r="H267" s="57"/>
      <c r="I267" s="57"/>
      <c r="J267" s="57"/>
      <c r="K267" s="57">
        <f>PRODUCT(F267:I267)</f>
        <v>1</v>
      </c>
      <c r="L267" s="57"/>
      <c r="M267" s="58"/>
      <c r="N267" s="59"/>
      <c r="O267" s="73"/>
    </row>
    <row r="268" spans="1:15" s="8" customFormat="1" ht="172.8" x14ac:dyDescent="0.3">
      <c r="A268" s="52">
        <v>10974</v>
      </c>
      <c r="B268" s="53" t="s">
        <v>21</v>
      </c>
      <c r="C268" s="72" t="s">
        <v>1406</v>
      </c>
      <c r="D268" s="75" t="s">
        <v>1197</v>
      </c>
      <c r="E268" s="87" t="s">
        <v>89</v>
      </c>
      <c r="F268" s="88"/>
      <c r="G268" s="57"/>
      <c r="H268" s="57"/>
      <c r="I268" s="57"/>
      <c r="J268" s="57"/>
      <c r="K268" s="57"/>
      <c r="L268" s="57">
        <f>SUM(K269:K278)</f>
        <v>10</v>
      </c>
      <c r="M268" s="58">
        <v>10</v>
      </c>
      <c r="N268" s="59"/>
      <c r="O268" s="73">
        <f t="shared" ref="O268" si="32">+ROUND(M268*N268,2)</f>
        <v>0</v>
      </c>
    </row>
    <row r="269" spans="1:15" s="8" customFormat="1" x14ac:dyDescent="0.3">
      <c r="A269" s="52">
        <v>10975</v>
      </c>
      <c r="B269" s="53" t="s">
        <v>21</v>
      </c>
      <c r="C269" s="72" t="s">
        <v>1407</v>
      </c>
      <c r="D269" s="76" t="s">
        <v>1408</v>
      </c>
      <c r="E269" s="87"/>
      <c r="F269" s="88">
        <v>1</v>
      </c>
      <c r="G269" s="57"/>
      <c r="H269" s="57"/>
      <c r="I269" s="57"/>
      <c r="J269" s="57"/>
      <c r="K269" s="57">
        <f t="shared" ref="K269:K278" si="33">PRODUCT(F269:I269)</f>
        <v>1</v>
      </c>
      <c r="L269" s="57"/>
      <c r="M269" s="58"/>
      <c r="N269" s="59"/>
      <c r="O269" s="73"/>
    </row>
    <row r="270" spans="1:15" s="8" customFormat="1" x14ac:dyDescent="0.3">
      <c r="A270" s="52">
        <v>10976</v>
      </c>
      <c r="B270" s="53" t="s">
        <v>21</v>
      </c>
      <c r="C270" s="72" t="s">
        <v>1409</v>
      </c>
      <c r="D270" s="76" t="s">
        <v>1410</v>
      </c>
      <c r="E270" s="87"/>
      <c r="F270" s="88">
        <v>1</v>
      </c>
      <c r="G270" s="57"/>
      <c r="H270" s="57"/>
      <c r="I270" s="57"/>
      <c r="J270" s="57"/>
      <c r="K270" s="57">
        <f t="shared" si="33"/>
        <v>1</v>
      </c>
      <c r="L270" s="57"/>
      <c r="M270" s="58"/>
      <c r="N270" s="59"/>
      <c r="O270" s="73"/>
    </row>
    <row r="271" spans="1:15" s="8" customFormat="1" x14ac:dyDescent="0.3">
      <c r="A271" s="52">
        <v>10977</v>
      </c>
      <c r="B271" s="53" t="s">
        <v>21</v>
      </c>
      <c r="C271" s="54" t="s">
        <v>1411</v>
      </c>
      <c r="D271" s="76" t="s">
        <v>1412</v>
      </c>
      <c r="E271" s="87"/>
      <c r="F271" s="88">
        <v>1</v>
      </c>
      <c r="G271" s="57"/>
      <c r="H271" s="57"/>
      <c r="I271" s="57"/>
      <c r="J271" s="57"/>
      <c r="K271" s="57">
        <f t="shared" si="33"/>
        <v>1</v>
      </c>
      <c r="L271" s="57"/>
      <c r="M271" s="58"/>
      <c r="N271" s="59"/>
      <c r="O271" s="73"/>
    </row>
    <row r="272" spans="1:15" s="8" customFormat="1" x14ac:dyDescent="0.3">
      <c r="A272" s="52">
        <v>10978</v>
      </c>
      <c r="B272" s="53" t="s">
        <v>21</v>
      </c>
      <c r="C272" s="72" t="s">
        <v>1413</v>
      </c>
      <c r="D272" s="76" t="s">
        <v>1414</v>
      </c>
      <c r="E272" s="87"/>
      <c r="F272" s="88">
        <v>1</v>
      </c>
      <c r="G272" s="57"/>
      <c r="H272" s="57"/>
      <c r="I272" s="57"/>
      <c r="J272" s="57"/>
      <c r="K272" s="57">
        <f t="shared" si="33"/>
        <v>1</v>
      </c>
      <c r="L272" s="57"/>
      <c r="M272" s="58"/>
      <c r="N272" s="59"/>
      <c r="O272" s="73"/>
    </row>
    <row r="273" spans="1:15" s="8" customFormat="1" x14ac:dyDescent="0.3">
      <c r="A273" s="52">
        <v>10979</v>
      </c>
      <c r="B273" s="53" t="s">
        <v>21</v>
      </c>
      <c r="C273" s="72" t="s">
        <v>1415</v>
      </c>
      <c r="D273" s="76" t="s">
        <v>1416</v>
      </c>
      <c r="E273" s="87"/>
      <c r="F273" s="88">
        <v>1</v>
      </c>
      <c r="G273" s="57"/>
      <c r="H273" s="57"/>
      <c r="I273" s="57"/>
      <c r="J273" s="57"/>
      <c r="K273" s="57">
        <f t="shared" si="33"/>
        <v>1</v>
      </c>
      <c r="L273" s="57"/>
      <c r="M273" s="58"/>
      <c r="N273" s="59"/>
      <c r="O273" s="73"/>
    </row>
    <row r="274" spans="1:15" s="8" customFormat="1" x14ac:dyDescent="0.3">
      <c r="A274" s="52">
        <v>10980</v>
      </c>
      <c r="B274" s="53" t="s">
        <v>21</v>
      </c>
      <c r="C274" s="72" t="s">
        <v>1417</v>
      </c>
      <c r="D274" s="76" t="s">
        <v>1418</v>
      </c>
      <c r="E274" s="87"/>
      <c r="F274" s="88">
        <v>1</v>
      </c>
      <c r="G274" s="57"/>
      <c r="H274" s="57"/>
      <c r="I274" s="57"/>
      <c r="J274" s="57"/>
      <c r="K274" s="57">
        <f t="shared" si="33"/>
        <v>1</v>
      </c>
      <c r="L274" s="57"/>
      <c r="M274" s="58"/>
      <c r="N274" s="59"/>
      <c r="O274" s="73"/>
    </row>
    <row r="275" spans="1:15" s="8" customFormat="1" x14ac:dyDescent="0.3">
      <c r="A275" s="52">
        <v>10981</v>
      </c>
      <c r="B275" s="53" t="s">
        <v>21</v>
      </c>
      <c r="C275" s="72" t="s">
        <v>1419</v>
      </c>
      <c r="D275" s="76" t="s">
        <v>1420</v>
      </c>
      <c r="E275" s="87"/>
      <c r="F275" s="88">
        <v>1</v>
      </c>
      <c r="G275" s="57"/>
      <c r="H275" s="57"/>
      <c r="I275" s="57"/>
      <c r="J275" s="57"/>
      <c r="K275" s="57">
        <f t="shared" si="33"/>
        <v>1</v>
      </c>
      <c r="L275" s="57"/>
      <c r="M275" s="58"/>
      <c r="N275" s="59"/>
      <c r="O275" s="73"/>
    </row>
    <row r="276" spans="1:15" s="8" customFormat="1" x14ac:dyDescent="0.3">
      <c r="A276" s="52">
        <v>10982</v>
      </c>
      <c r="B276" s="53" t="s">
        <v>21</v>
      </c>
      <c r="C276" s="72" t="s">
        <v>1421</v>
      </c>
      <c r="D276" s="76" t="s">
        <v>1422</v>
      </c>
      <c r="E276" s="87"/>
      <c r="F276" s="88">
        <v>1</v>
      </c>
      <c r="G276" s="57"/>
      <c r="H276" s="57"/>
      <c r="I276" s="57"/>
      <c r="J276" s="57"/>
      <c r="K276" s="57">
        <f t="shared" si="33"/>
        <v>1</v>
      </c>
      <c r="L276" s="57"/>
      <c r="M276" s="58"/>
      <c r="N276" s="59"/>
      <c r="O276" s="73"/>
    </row>
    <row r="277" spans="1:15" s="8" customFormat="1" x14ac:dyDescent="0.3">
      <c r="A277" s="52">
        <v>10983</v>
      </c>
      <c r="B277" s="53" t="s">
        <v>21</v>
      </c>
      <c r="C277" s="72" t="s">
        <v>1423</v>
      </c>
      <c r="D277" s="76" t="s">
        <v>1424</v>
      </c>
      <c r="E277" s="87"/>
      <c r="F277" s="88">
        <v>1</v>
      </c>
      <c r="G277" s="57"/>
      <c r="H277" s="57"/>
      <c r="I277" s="57"/>
      <c r="J277" s="57"/>
      <c r="K277" s="57">
        <f t="shared" si="33"/>
        <v>1</v>
      </c>
      <c r="L277" s="57"/>
      <c r="M277" s="58"/>
      <c r="N277" s="59"/>
      <c r="O277" s="73"/>
    </row>
    <row r="278" spans="1:15" s="8" customFormat="1" x14ac:dyDescent="0.3">
      <c r="A278" s="52">
        <v>10984</v>
      </c>
      <c r="B278" s="53" t="s">
        <v>21</v>
      </c>
      <c r="C278" s="54" t="s">
        <v>1425</v>
      </c>
      <c r="D278" s="76" t="s">
        <v>1426</v>
      </c>
      <c r="E278" s="56"/>
      <c r="F278" s="57">
        <v>1</v>
      </c>
      <c r="G278" s="57"/>
      <c r="H278" s="57"/>
      <c r="I278" s="57"/>
      <c r="J278" s="57"/>
      <c r="K278" s="57">
        <f t="shared" si="33"/>
        <v>1</v>
      </c>
      <c r="L278" s="57"/>
      <c r="M278" s="58"/>
      <c r="N278" s="59"/>
      <c r="O278" s="73"/>
    </row>
    <row r="279" spans="1:15" s="8" customFormat="1" x14ac:dyDescent="0.3">
      <c r="A279" s="52">
        <v>10985</v>
      </c>
      <c r="B279" s="53" t="s">
        <v>21</v>
      </c>
      <c r="C279" s="72" t="s">
        <v>1427</v>
      </c>
      <c r="D279" s="55" t="s">
        <v>408</v>
      </c>
      <c r="E279" s="56"/>
      <c r="F279" s="57"/>
      <c r="G279" s="57"/>
      <c r="H279" s="57"/>
      <c r="I279" s="57"/>
      <c r="J279" s="57"/>
      <c r="K279" s="57"/>
      <c r="L279" s="57"/>
      <c r="M279" s="58"/>
      <c r="N279" s="59"/>
      <c r="O279" s="73"/>
    </row>
    <row r="280" spans="1:15" s="8" customFormat="1" ht="187.2" x14ac:dyDescent="0.3">
      <c r="A280" s="52">
        <v>10986</v>
      </c>
      <c r="B280" s="53" t="s">
        <v>21</v>
      </c>
      <c r="C280" s="72" t="s">
        <v>1428</v>
      </c>
      <c r="D280" s="75" t="s">
        <v>1210</v>
      </c>
      <c r="E280" s="87" t="s">
        <v>84</v>
      </c>
      <c r="F280" s="88"/>
      <c r="G280" s="57"/>
      <c r="H280" s="57"/>
      <c r="I280" s="57"/>
      <c r="J280" s="57"/>
      <c r="K280" s="57"/>
      <c r="L280" s="57">
        <f>K281</f>
        <v>30.734000000000002</v>
      </c>
      <c r="M280" s="58">
        <v>30.734000000000002</v>
      </c>
      <c r="N280" s="59"/>
      <c r="O280" s="73">
        <f>+ROUND(M280*N280,2)</f>
        <v>0</v>
      </c>
    </row>
    <row r="281" spans="1:15" s="8" customFormat="1" x14ac:dyDescent="0.3">
      <c r="A281" s="52">
        <v>10987</v>
      </c>
      <c r="B281" s="53" t="s">
        <v>21</v>
      </c>
      <c r="C281" s="72" t="s">
        <v>1429</v>
      </c>
      <c r="D281" s="76" t="s">
        <v>1371</v>
      </c>
      <c r="E281" s="87"/>
      <c r="F281" s="88">
        <v>1</v>
      </c>
      <c r="G281" s="57">
        <v>30.734000000000002</v>
      </c>
      <c r="H281" s="57"/>
      <c r="I281" s="57"/>
      <c r="J281" s="57"/>
      <c r="K281" s="57">
        <f>PRODUCT(F281:I281)</f>
        <v>30.734000000000002</v>
      </c>
      <c r="L281" s="57"/>
      <c r="M281" s="58"/>
      <c r="N281" s="59"/>
      <c r="O281" s="73"/>
    </row>
    <row r="282" spans="1:15" s="8" customFormat="1" ht="86.4" x14ac:dyDescent="0.3">
      <c r="A282" s="52">
        <v>10988</v>
      </c>
      <c r="B282" s="53" t="s">
        <v>21</v>
      </c>
      <c r="C282" s="72" t="s">
        <v>1430</v>
      </c>
      <c r="D282" s="75" t="s">
        <v>1212</v>
      </c>
      <c r="E282" s="63" t="s">
        <v>36</v>
      </c>
      <c r="F282" s="57"/>
      <c r="G282" s="57"/>
      <c r="H282" s="57"/>
      <c r="I282" s="57"/>
      <c r="J282" s="57"/>
      <c r="K282" s="57"/>
      <c r="L282" s="57">
        <f>K283</f>
        <v>20.39</v>
      </c>
      <c r="M282" s="58">
        <v>20.39</v>
      </c>
      <c r="N282" s="59"/>
      <c r="O282" s="73">
        <f t="shared" ref="O282" si="34">+ROUND(M282*N282,2)</f>
        <v>0</v>
      </c>
    </row>
    <row r="283" spans="1:15" s="8" customFormat="1" x14ac:dyDescent="0.3">
      <c r="A283" s="52">
        <v>10989</v>
      </c>
      <c r="B283" s="53" t="s">
        <v>21</v>
      </c>
      <c r="C283" s="72" t="s">
        <v>1431</v>
      </c>
      <c r="D283" s="76" t="s">
        <v>1371</v>
      </c>
      <c r="E283" s="63"/>
      <c r="F283" s="57">
        <v>1</v>
      </c>
      <c r="G283" s="57">
        <v>10.195</v>
      </c>
      <c r="H283" s="57"/>
      <c r="I283" s="57">
        <v>2</v>
      </c>
      <c r="J283" s="57"/>
      <c r="K283" s="57">
        <f>PRODUCT(F283:I283)</f>
        <v>20.39</v>
      </c>
      <c r="L283" s="57"/>
      <c r="M283" s="58"/>
      <c r="N283" s="59"/>
      <c r="O283" s="73"/>
    </row>
    <row r="284" spans="1:15" s="8" customFormat="1" x14ac:dyDescent="0.3">
      <c r="A284" s="52">
        <v>10993</v>
      </c>
      <c r="B284" s="53" t="s">
        <v>21</v>
      </c>
      <c r="C284" s="54" t="s">
        <v>1435</v>
      </c>
      <c r="D284" s="99" t="s">
        <v>1436</v>
      </c>
      <c r="E284" s="56"/>
      <c r="F284" s="57"/>
      <c r="G284" s="57"/>
      <c r="H284" s="57"/>
      <c r="I284" s="57"/>
      <c r="J284" s="57"/>
      <c r="K284" s="57"/>
      <c r="L284" s="57"/>
      <c r="M284" s="58"/>
      <c r="N284" s="59"/>
      <c r="O284" s="59"/>
    </row>
    <row r="285" spans="1:15" s="8" customFormat="1" x14ac:dyDescent="0.3">
      <c r="A285" s="52">
        <v>11001</v>
      </c>
      <c r="B285" s="53"/>
      <c r="C285" s="54"/>
      <c r="D285" s="97" t="s">
        <v>55</v>
      </c>
      <c r="E285" s="93"/>
      <c r="F285" s="94"/>
      <c r="G285" s="95"/>
      <c r="H285" s="95"/>
      <c r="I285" s="95"/>
      <c r="J285" s="95"/>
      <c r="K285" s="95"/>
      <c r="L285" s="95"/>
      <c r="M285" s="58"/>
      <c r="N285" s="59"/>
      <c r="O285" s="59"/>
    </row>
    <row r="286" spans="1:15" s="8" customFormat="1" x14ac:dyDescent="0.3">
      <c r="A286" s="52">
        <v>11034</v>
      </c>
      <c r="B286" s="53"/>
      <c r="C286" s="54"/>
      <c r="D286" s="55" t="s">
        <v>91</v>
      </c>
      <c r="E286" s="63"/>
      <c r="F286" s="57"/>
      <c r="G286" s="57"/>
      <c r="H286" s="57"/>
      <c r="I286" s="57"/>
      <c r="J286" s="57"/>
      <c r="K286" s="57"/>
      <c r="L286" s="57"/>
      <c r="M286" s="58"/>
      <c r="N286" s="59"/>
      <c r="O286" s="73"/>
    </row>
    <row r="287" spans="1:15" s="8" customFormat="1" ht="187.2" x14ac:dyDescent="0.3">
      <c r="A287" s="52">
        <v>11035</v>
      </c>
      <c r="B287" s="53"/>
      <c r="C287" s="54"/>
      <c r="D287" s="75" t="s">
        <v>1261</v>
      </c>
      <c r="E287" s="87" t="s">
        <v>89</v>
      </c>
      <c r="F287" s="88"/>
      <c r="G287" s="57"/>
      <c r="H287" s="57"/>
      <c r="I287" s="57"/>
      <c r="J287" s="57"/>
      <c r="K287" s="57"/>
      <c r="L287" s="57">
        <f>SUM(K288:K290)</f>
        <v>3</v>
      </c>
      <c r="M287" s="58">
        <v>3</v>
      </c>
      <c r="N287" s="59"/>
      <c r="O287" s="73">
        <f t="shared" ref="O287" si="35">+ROUND(M287*N287,2)</f>
        <v>0</v>
      </c>
    </row>
    <row r="288" spans="1:15" s="8" customFormat="1" x14ac:dyDescent="0.3">
      <c r="A288" s="52">
        <v>11036</v>
      </c>
      <c r="B288" s="53"/>
      <c r="C288" s="54"/>
      <c r="D288" s="76" t="s">
        <v>1443</v>
      </c>
      <c r="E288" s="56"/>
      <c r="F288" s="57">
        <v>1</v>
      </c>
      <c r="G288" s="57">
        <v>1</v>
      </c>
      <c r="H288" s="57"/>
      <c r="I288" s="57"/>
      <c r="J288" s="57"/>
      <c r="K288" s="57">
        <f>PRODUCT(F288:I288)</f>
        <v>1</v>
      </c>
      <c r="L288" s="57"/>
      <c r="M288" s="58"/>
      <c r="N288" s="59"/>
      <c r="O288" s="73"/>
    </row>
    <row r="289" spans="1:15" s="8" customFormat="1" x14ac:dyDescent="0.3">
      <c r="A289" s="52">
        <v>11037</v>
      </c>
      <c r="B289" s="53"/>
      <c r="C289" s="54"/>
      <c r="D289" s="76" t="s">
        <v>1444</v>
      </c>
      <c r="E289" s="63"/>
      <c r="F289" s="57">
        <v>1</v>
      </c>
      <c r="G289" s="57">
        <v>1</v>
      </c>
      <c r="H289" s="57"/>
      <c r="I289" s="57"/>
      <c r="J289" s="57"/>
      <c r="K289" s="57">
        <f>PRODUCT(F289:I289)</f>
        <v>1</v>
      </c>
      <c r="L289" s="57"/>
      <c r="M289" s="58"/>
      <c r="N289" s="59"/>
      <c r="O289" s="73"/>
    </row>
    <row r="290" spans="1:15" s="8" customFormat="1" x14ac:dyDescent="0.3">
      <c r="A290" s="52">
        <v>11038</v>
      </c>
      <c r="B290" s="53"/>
      <c r="C290" s="54"/>
      <c r="D290" s="76" t="s">
        <v>1445</v>
      </c>
      <c r="E290" s="63"/>
      <c r="F290" s="57">
        <v>1</v>
      </c>
      <c r="G290" s="57">
        <v>1</v>
      </c>
      <c r="H290" s="57"/>
      <c r="I290" s="57"/>
      <c r="J290" s="57"/>
      <c r="K290" s="57">
        <f>PRODUCT(F290:I290)</f>
        <v>1</v>
      </c>
      <c r="L290" s="57"/>
      <c r="M290" s="58"/>
      <c r="N290" s="59"/>
      <c r="O290" s="73"/>
    </row>
    <row r="291" spans="1:15" s="8" customFormat="1" ht="172.8" x14ac:dyDescent="0.3">
      <c r="A291" s="52">
        <v>11039</v>
      </c>
      <c r="B291" s="53"/>
      <c r="C291" s="54"/>
      <c r="D291" s="75" t="s">
        <v>1264</v>
      </c>
      <c r="E291" s="87" t="s">
        <v>89</v>
      </c>
      <c r="F291" s="88"/>
      <c r="G291" s="57"/>
      <c r="H291" s="57"/>
      <c r="I291" s="57"/>
      <c r="J291" s="57"/>
      <c r="K291" s="57"/>
      <c r="L291" s="57">
        <f>SUM(K292:K293)</f>
        <v>2</v>
      </c>
      <c r="M291" s="58">
        <v>2</v>
      </c>
      <c r="N291" s="59"/>
      <c r="O291" s="73">
        <f>+ROUND(M291*N291,2)</f>
        <v>0</v>
      </c>
    </row>
    <row r="292" spans="1:15" s="8" customFormat="1" x14ac:dyDescent="0.3">
      <c r="A292" s="52">
        <v>11040</v>
      </c>
      <c r="B292" s="53"/>
      <c r="C292" s="54"/>
      <c r="D292" s="76" t="s">
        <v>1446</v>
      </c>
      <c r="E292" s="87"/>
      <c r="F292" s="57">
        <v>1</v>
      </c>
      <c r="G292" s="57">
        <v>1</v>
      </c>
      <c r="H292" s="57"/>
      <c r="I292" s="57"/>
      <c r="J292" s="57"/>
      <c r="K292" s="57">
        <f>PRODUCT(F292:I292)</f>
        <v>1</v>
      </c>
      <c r="L292" s="57"/>
      <c r="M292" s="58"/>
      <c r="N292" s="59"/>
      <c r="O292" s="73"/>
    </row>
    <row r="293" spans="1:15" s="8" customFormat="1" x14ac:dyDescent="0.3">
      <c r="A293" s="52">
        <v>11041</v>
      </c>
      <c r="B293" s="53"/>
      <c r="C293" s="54"/>
      <c r="D293" s="76" t="s">
        <v>1447</v>
      </c>
      <c r="E293" s="63"/>
      <c r="F293" s="57">
        <v>1</v>
      </c>
      <c r="G293" s="57">
        <v>1</v>
      </c>
      <c r="H293" s="57"/>
      <c r="I293" s="57"/>
      <c r="J293" s="57"/>
      <c r="K293" s="57">
        <f t="shared" ref="K293" si="36">PRODUCT(F293:I293)</f>
        <v>1</v>
      </c>
      <c r="L293" s="57"/>
      <c r="M293" s="58"/>
      <c r="N293" s="59"/>
      <c r="O293" s="73"/>
    </row>
    <row r="294" spans="1:15" s="8" customFormat="1" ht="187.2" x14ac:dyDescent="0.3">
      <c r="A294" s="52">
        <v>11042</v>
      </c>
      <c r="B294" s="53"/>
      <c r="C294" s="54"/>
      <c r="D294" s="75" t="s">
        <v>1268</v>
      </c>
      <c r="E294" s="87" t="s">
        <v>89</v>
      </c>
      <c r="F294" s="88"/>
      <c r="G294" s="57"/>
      <c r="H294" s="57"/>
      <c r="I294" s="57"/>
      <c r="J294" s="57"/>
      <c r="K294" s="57"/>
      <c r="L294" s="57">
        <f>SUM(K295:K295)</f>
        <v>1</v>
      </c>
      <c r="M294" s="58">
        <v>1</v>
      </c>
      <c r="N294" s="59"/>
      <c r="O294" s="73">
        <f t="shared" ref="O294" si="37">+ROUND(M294*N294,2)</f>
        <v>0</v>
      </c>
    </row>
    <row r="295" spans="1:15" s="8" customFormat="1" x14ac:dyDescent="0.3">
      <c r="A295" s="52">
        <v>11043</v>
      </c>
      <c r="B295" s="53"/>
      <c r="C295" s="54"/>
      <c r="D295" s="76" t="s">
        <v>1448</v>
      </c>
      <c r="E295" s="56"/>
      <c r="F295" s="57">
        <v>1</v>
      </c>
      <c r="G295" s="57">
        <v>1</v>
      </c>
      <c r="H295" s="57"/>
      <c r="I295" s="57"/>
      <c r="J295" s="57"/>
      <c r="K295" s="57">
        <f>PRODUCT(F295:I295)</f>
        <v>1</v>
      </c>
      <c r="L295" s="57"/>
      <c r="M295" s="58"/>
      <c r="N295" s="59"/>
      <c r="O295" s="73"/>
    </row>
    <row r="296" spans="1:15" s="8" customFormat="1" x14ac:dyDescent="0.3">
      <c r="A296" s="52">
        <v>11048</v>
      </c>
      <c r="B296" s="53" t="s">
        <v>21</v>
      </c>
      <c r="C296" s="61" t="s">
        <v>1449</v>
      </c>
      <c r="D296" s="62" t="s">
        <v>1450</v>
      </c>
      <c r="E296" s="63"/>
      <c r="F296" s="86"/>
      <c r="G296" s="64"/>
      <c r="H296" s="64"/>
      <c r="I296" s="64"/>
      <c r="J296" s="64"/>
      <c r="K296" s="65">
        <f>SUM(O296:O514)</f>
        <v>0</v>
      </c>
      <c r="L296" s="64"/>
      <c r="M296" s="66"/>
      <c r="N296" s="67"/>
      <c r="O296" s="67"/>
    </row>
    <row r="297" spans="1:15" s="8" customFormat="1" x14ac:dyDescent="0.3">
      <c r="A297" s="52">
        <v>11049</v>
      </c>
      <c r="B297" s="53" t="s">
        <v>21</v>
      </c>
      <c r="C297" s="54" t="s">
        <v>1451</v>
      </c>
      <c r="D297" s="55" t="s">
        <v>1452</v>
      </c>
      <c r="E297" s="96"/>
      <c r="F297" s="98"/>
      <c r="G297" s="57"/>
      <c r="H297" s="57"/>
      <c r="I297" s="57"/>
      <c r="J297" s="57"/>
      <c r="K297" s="57"/>
      <c r="L297" s="57"/>
      <c r="M297" s="58"/>
      <c r="N297" s="59"/>
      <c r="O297" s="59"/>
    </row>
    <row r="298" spans="1:15" s="8" customFormat="1" x14ac:dyDescent="0.3">
      <c r="A298" s="52">
        <v>11050</v>
      </c>
      <c r="B298" s="53" t="s">
        <v>21</v>
      </c>
      <c r="C298" s="54" t="s">
        <v>1453</v>
      </c>
      <c r="D298" s="55" t="s">
        <v>1070</v>
      </c>
      <c r="E298" s="96"/>
      <c r="F298" s="98"/>
      <c r="G298" s="57"/>
      <c r="H298" s="57"/>
      <c r="I298" s="57"/>
      <c r="J298" s="57"/>
      <c r="K298" s="57"/>
      <c r="L298" s="57"/>
      <c r="M298" s="58"/>
      <c r="N298" s="59"/>
      <c r="O298" s="59"/>
    </row>
    <row r="299" spans="1:15" s="8" customFormat="1" x14ac:dyDescent="0.3">
      <c r="A299" s="52">
        <v>11060</v>
      </c>
      <c r="B299" s="53"/>
      <c r="C299" s="54"/>
      <c r="D299" s="55" t="s">
        <v>55</v>
      </c>
      <c r="E299" s="63"/>
      <c r="F299" s="57"/>
      <c r="G299" s="57"/>
      <c r="H299" s="57"/>
      <c r="I299" s="57"/>
      <c r="J299" s="57"/>
      <c r="K299" s="57"/>
      <c r="L299" s="57"/>
      <c r="M299" s="58"/>
      <c r="N299" s="59"/>
      <c r="O299" s="73"/>
    </row>
    <row r="300" spans="1:15" s="8" customFormat="1" x14ac:dyDescent="0.3">
      <c r="A300" s="52">
        <v>11061</v>
      </c>
      <c r="B300" s="53"/>
      <c r="C300" s="54"/>
      <c r="D300" s="55" t="s">
        <v>57</v>
      </c>
      <c r="E300" s="63"/>
      <c r="F300" s="57"/>
      <c r="G300" s="57"/>
      <c r="H300" s="57"/>
      <c r="I300" s="57"/>
      <c r="J300" s="57"/>
      <c r="K300" s="57"/>
      <c r="L300" s="57"/>
      <c r="M300" s="58"/>
      <c r="N300" s="59"/>
      <c r="O300" s="73"/>
    </row>
    <row r="301" spans="1:15" s="8" customFormat="1" ht="244.8" x14ac:dyDescent="0.3">
      <c r="A301" s="52">
        <v>11062</v>
      </c>
      <c r="B301" s="53"/>
      <c r="C301" s="54"/>
      <c r="D301" s="75" t="s">
        <v>1456</v>
      </c>
      <c r="E301" s="63" t="s">
        <v>89</v>
      </c>
      <c r="F301" s="57">
        <v>1</v>
      </c>
      <c r="G301" s="57"/>
      <c r="H301" s="57"/>
      <c r="I301" s="57"/>
      <c r="J301" s="57">
        <f t="shared" ref="J301:J302" si="38">PRODUCT(F301:I301)</f>
        <v>1</v>
      </c>
      <c r="K301" s="57"/>
      <c r="L301" s="57">
        <f>+J301</f>
        <v>1</v>
      </c>
      <c r="M301" s="58">
        <v>1</v>
      </c>
      <c r="N301" s="59"/>
      <c r="O301" s="73">
        <f>+ROUND(M301*N301,2)</f>
        <v>0</v>
      </c>
    </row>
    <row r="302" spans="1:15" s="8" customFormat="1" ht="244.8" x14ac:dyDescent="0.3">
      <c r="A302" s="52">
        <v>11063</v>
      </c>
      <c r="B302" s="53"/>
      <c r="C302" s="54"/>
      <c r="D302" s="75" t="s">
        <v>1457</v>
      </c>
      <c r="E302" s="63" t="s">
        <v>89</v>
      </c>
      <c r="F302" s="57">
        <v>1</v>
      </c>
      <c r="G302" s="57"/>
      <c r="H302" s="57"/>
      <c r="I302" s="57"/>
      <c r="J302" s="57">
        <f t="shared" si="38"/>
        <v>1</v>
      </c>
      <c r="K302" s="57"/>
      <c r="L302" s="57">
        <f>+J302</f>
        <v>1</v>
      </c>
      <c r="M302" s="58">
        <v>1</v>
      </c>
      <c r="N302" s="59"/>
      <c r="O302" s="73">
        <f>+ROUND(M302*N302,2)</f>
        <v>0</v>
      </c>
    </row>
    <row r="303" spans="1:15" s="8" customFormat="1" x14ac:dyDescent="0.3">
      <c r="A303" s="52">
        <v>11064</v>
      </c>
      <c r="B303" s="53"/>
      <c r="C303" s="54"/>
      <c r="D303" s="55" t="s">
        <v>70</v>
      </c>
      <c r="E303" s="63"/>
      <c r="F303" s="57"/>
      <c r="G303" s="57"/>
      <c r="H303" s="57"/>
      <c r="I303" s="57"/>
      <c r="J303" s="57"/>
      <c r="K303" s="57"/>
      <c r="L303" s="57"/>
      <c r="M303" s="66"/>
      <c r="N303" s="67"/>
      <c r="O303" s="67"/>
    </row>
    <row r="304" spans="1:15" s="8" customFormat="1" ht="86.4" x14ac:dyDescent="0.3">
      <c r="A304" s="52">
        <v>11065</v>
      </c>
      <c r="B304" s="53"/>
      <c r="C304" s="54"/>
      <c r="D304" s="75" t="s">
        <v>1458</v>
      </c>
      <c r="E304" s="63" t="s">
        <v>36</v>
      </c>
      <c r="F304" s="57">
        <v>1</v>
      </c>
      <c r="G304" s="57">
        <v>11.8</v>
      </c>
      <c r="H304" s="57">
        <v>1.9</v>
      </c>
      <c r="I304" s="57"/>
      <c r="J304" s="57">
        <f t="shared" ref="J304" si="39">PRODUCT(F304:I304)</f>
        <v>22.42</v>
      </c>
      <c r="K304" s="57"/>
      <c r="L304" s="57">
        <f>+J304</f>
        <v>22.42</v>
      </c>
      <c r="M304" s="58">
        <v>22.42</v>
      </c>
      <c r="N304" s="59"/>
      <c r="O304" s="73">
        <f>+ROUND(M304*N304,2)</f>
        <v>0</v>
      </c>
    </row>
    <row r="305" spans="1:15" s="8" customFormat="1" x14ac:dyDescent="0.3">
      <c r="A305" s="52">
        <v>11078</v>
      </c>
      <c r="B305" s="53"/>
      <c r="C305" s="54" t="s">
        <v>1459</v>
      </c>
      <c r="D305" s="55" t="s">
        <v>974</v>
      </c>
      <c r="E305" s="63"/>
      <c r="F305" s="57"/>
      <c r="G305" s="57"/>
      <c r="H305" s="57"/>
      <c r="I305" s="57"/>
      <c r="J305" s="57"/>
      <c r="K305" s="57"/>
      <c r="L305" s="57"/>
      <c r="M305" s="66"/>
      <c r="N305" s="67"/>
      <c r="O305" s="67"/>
    </row>
    <row r="306" spans="1:15" s="8" customFormat="1" x14ac:dyDescent="0.3">
      <c r="A306" s="52">
        <v>11103</v>
      </c>
      <c r="B306" s="53"/>
      <c r="C306" s="54" t="s">
        <v>1467</v>
      </c>
      <c r="D306" s="55" t="s">
        <v>55</v>
      </c>
      <c r="E306" s="63"/>
      <c r="F306" s="57"/>
      <c r="G306" s="57"/>
      <c r="H306" s="57"/>
      <c r="I306" s="57"/>
      <c r="J306" s="57"/>
      <c r="K306" s="57"/>
      <c r="L306" s="57"/>
      <c r="M306" s="66"/>
      <c r="N306" s="67"/>
      <c r="O306" s="67"/>
    </row>
    <row r="307" spans="1:15" s="8" customFormat="1" x14ac:dyDescent="0.3">
      <c r="A307" s="52">
        <v>11208</v>
      </c>
      <c r="B307" s="53"/>
      <c r="C307" s="72"/>
      <c r="D307" s="55" t="s">
        <v>91</v>
      </c>
      <c r="E307" s="56"/>
      <c r="F307" s="57"/>
      <c r="G307" s="57"/>
      <c r="H307" s="57"/>
      <c r="I307" s="57"/>
      <c r="J307" s="57"/>
      <c r="K307" s="57"/>
      <c r="L307" s="57"/>
      <c r="M307" s="58"/>
      <c r="N307" s="59"/>
      <c r="O307" s="73"/>
    </row>
    <row r="308" spans="1:15" s="8" customFormat="1" ht="201.6" x14ac:dyDescent="0.3">
      <c r="A308" s="52">
        <v>11211</v>
      </c>
      <c r="B308" s="53"/>
      <c r="C308" s="72"/>
      <c r="D308" s="75" t="s">
        <v>1497</v>
      </c>
      <c r="E308" s="56" t="s">
        <v>89</v>
      </c>
      <c r="F308" s="57"/>
      <c r="G308" s="57"/>
      <c r="H308" s="57"/>
      <c r="I308" s="57"/>
      <c r="J308" s="57"/>
      <c r="K308" s="57"/>
      <c r="L308" s="57">
        <f>K309</f>
        <v>1</v>
      </c>
      <c r="M308" s="58">
        <v>1</v>
      </c>
      <c r="N308" s="59"/>
      <c r="O308" s="73">
        <f>+ROUND(M308*N308,2)</f>
        <v>0</v>
      </c>
    </row>
    <row r="309" spans="1:15" s="8" customFormat="1" x14ac:dyDescent="0.3">
      <c r="A309" s="52">
        <v>11212</v>
      </c>
      <c r="B309" s="53"/>
      <c r="C309" s="72"/>
      <c r="D309" s="76" t="s">
        <v>1498</v>
      </c>
      <c r="E309" s="56"/>
      <c r="F309" s="57">
        <v>1</v>
      </c>
      <c r="G309" s="57"/>
      <c r="H309" s="57"/>
      <c r="I309" s="57"/>
      <c r="J309" s="57"/>
      <c r="K309" s="57">
        <f>PRODUCT(F309:I309)</f>
        <v>1</v>
      </c>
      <c r="L309" s="57"/>
      <c r="M309" s="58"/>
      <c r="N309" s="59"/>
      <c r="O309" s="73"/>
    </row>
    <row r="310" spans="1:15" s="8" customFormat="1" ht="72" x14ac:dyDescent="0.3">
      <c r="A310" s="52">
        <v>11213</v>
      </c>
      <c r="B310" s="53"/>
      <c r="C310" s="72"/>
      <c r="D310" s="78" t="s">
        <v>1190</v>
      </c>
      <c r="E310" s="56" t="s">
        <v>89</v>
      </c>
      <c r="F310" s="57"/>
      <c r="G310" s="57"/>
      <c r="H310" s="57"/>
      <c r="I310" s="57"/>
      <c r="J310" s="57"/>
      <c r="K310" s="57"/>
      <c r="L310" s="57">
        <f>K311+K312</f>
        <v>2</v>
      </c>
      <c r="M310" s="58">
        <v>2</v>
      </c>
      <c r="N310" s="59"/>
      <c r="O310" s="73">
        <f>+ROUND(M310*N310,2)</f>
        <v>0</v>
      </c>
    </row>
    <row r="311" spans="1:15" s="8" customFormat="1" x14ac:dyDescent="0.3">
      <c r="A311" s="52">
        <v>11214</v>
      </c>
      <c r="B311" s="53"/>
      <c r="C311" s="72"/>
      <c r="D311" s="76" t="s">
        <v>1499</v>
      </c>
      <c r="E311" s="56"/>
      <c r="F311" s="57">
        <v>1</v>
      </c>
      <c r="G311" s="57">
        <v>1</v>
      </c>
      <c r="H311" s="57"/>
      <c r="I311" s="57"/>
      <c r="J311" s="57"/>
      <c r="K311" s="57">
        <f>PRODUCT(F311:I311)</f>
        <v>1</v>
      </c>
      <c r="L311" s="57"/>
      <c r="M311" s="58"/>
      <c r="N311" s="59"/>
      <c r="O311" s="73"/>
    </row>
    <row r="312" spans="1:15" s="8" customFormat="1" x14ac:dyDescent="0.3">
      <c r="A312" s="52">
        <v>11215</v>
      </c>
      <c r="B312" s="53"/>
      <c r="C312" s="72"/>
      <c r="D312" s="76" t="s">
        <v>1500</v>
      </c>
      <c r="E312" s="56"/>
      <c r="F312" s="57">
        <v>1</v>
      </c>
      <c r="G312" s="57">
        <v>1</v>
      </c>
      <c r="H312" s="57"/>
      <c r="I312" s="57"/>
      <c r="J312" s="57"/>
      <c r="K312" s="57">
        <f>PRODUCT(F312:I312)</f>
        <v>1</v>
      </c>
      <c r="L312" s="57"/>
      <c r="M312" s="58"/>
      <c r="N312" s="59"/>
      <c r="O312" s="73"/>
    </row>
    <row r="313" spans="1:15" s="8" customFormat="1" ht="172.8" x14ac:dyDescent="0.3">
      <c r="A313" s="52">
        <v>11216</v>
      </c>
      <c r="B313" s="53"/>
      <c r="C313" s="72"/>
      <c r="D313" s="75" t="s">
        <v>1193</v>
      </c>
      <c r="E313" s="87" t="s">
        <v>89</v>
      </c>
      <c r="F313" s="57"/>
      <c r="G313" s="57"/>
      <c r="H313" s="57"/>
      <c r="I313" s="57"/>
      <c r="J313" s="57"/>
      <c r="K313" s="57"/>
      <c r="L313" s="57">
        <f>K314+K315</f>
        <v>2</v>
      </c>
      <c r="M313" s="58">
        <v>2</v>
      </c>
      <c r="N313" s="59"/>
      <c r="O313" s="73">
        <f t="shared" ref="O313" si="40">+ROUND(M313*N313,2)</f>
        <v>0</v>
      </c>
    </row>
    <row r="314" spans="1:15" s="8" customFormat="1" x14ac:dyDescent="0.3">
      <c r="A314" s="52">
        <v>11217</v>
      </c>
      <c r="B314" s="53"/>
      <c r="C314" s="72"/>
      <c r="D314" s="76" t="s">
        <v>1403</v>
      </c>
      <c r="E314" s="56"/>
      <c r="F314" s="57">
        <v>1</v>
      </c>
      <c r="G314" s="57">
        <v>1</v>
      </c>
      <c r="H314" s="57"/>
      <c r="I314" s="57"/>
      <c r="J314" s="57"/>
      <c r="K314" s="57">
        <f>PRODUCT(F314:I314)</f>
        <v>1</v>
      </c>
      <c r="L314" s="57"/>
      <c r="M314" s="58"/>
      <c r="N314" s="59"/>
      <c r="O314" s="73"/>
    </row>
    <row r="315" spans="1:15" s="8" customFormat="1" x14ac:dyDescent="0.3">
      <c r="A315" s="52">
        <v>11218</v>
      </c>
      <c r="B315" s="53"/>
      <c r="C315" s="72"/>
      <c r="D315" s="76" t="s">
        <v>1405</v>
      </c>
      <c r="E315" s="56"/>
      <c r="F315" s="57">
        <v>1</v>
      </c>
      <c r="G315" s="57">
        <v>1</v>
      </c>
      <c r="H315" s="57"/>
      <c r="I315" s="57"/>
      <c r="J315" s="57"/>
      <c r="K315" s="57">
        <f>PRODUCT(F315:I315)</f>
        <v>1</v>
      </c>
      <c r="L315" s="57"/>
      <c r="M315" s="58"/>
      <c r="N315" s="59"/>
      <c r="O315" s="73"/>
    </row>
    <row r="316" spans="1:15" s="8" customFormat="1" ht="172.8" x14ac:dyDescent="0.3">
      <c r="A316" s="52">
        <v>11219</v>
      </c>
      <c r="B316" s="53"/>
      <c r="C316" s="72"/>
      <c r="D316" s="75" t="s">
        <v>1197</v>
      </c>
      <c r="E316" s="87" t="s">
        <v>89</v>
      </c>
      <c r="F316" s="88"/>
      <c r="G316" s="57"/>
      <c r="H316" s="57"/>
      <c r="I316" s="57"/>
      <c r="J316" s="57"/>
      <c r="K316" s="57"/>
      <c r="L316" s="57">
        <f>SUM(K317:K326)</f>
        <v>10</v>
      </c>
      <c r="M316" s="58">
        <v>10</v>
      </c>
      <c r="N316" s="59"/>
      <c r="O316" s="73">
        <f t="shared" ref="O316" si="41">+ROUND(M316*N316,2)</f>
        <v>0</v>
      </c>
    </row>
    <row r="317" spans="1:15" s="8" customFormat="1" x14ac:dyDescent="0.3">
      <c r="A317" s="52">
        <v>11220</v>
      </c>
      <c r="B317" s="53"/>
      <c r="C317" s="72"/>
      <c r="D317" s="76" t="s">
        <v>1501</v>
      </c>
      <c r="E317" s="87"/>
      <c r="F317" s="88">
        <v>1</v>
      </c>
      <c r="G317" s="57"/>
      <c r="H317" s="57"/>
      <c r="I317" s="57"/>
      <c r="J317" s="57"/>
      <c r="K317" s="57">
        <f t="shared" ref="K317:K326" si="42">PRODUCT(F317:I317)</f>
        <v>1</v>
      </c>
      <c r="L317" s="57"/>
      <c r="M317" s="58"/>
      <c r="N317" s="59"/>
      <c r="O317" s="73"/>
    </row>
    <row r="318" spans="1:15" s="8" customFormat="1" x14ac:dyDescent="0.3">
      <c r="A318" s="52">
        <v>11221</v>
      </c>
      <c r="B318" s="53"/>
      <c r="C318" s="72"/>
      <c r="D318" s="76" t="s">
        <v>1502</v>
      </c>
      <c r="E318" s="87"/>
      <c r="F318" s="88">
        <v>1</v>
      </c>
      <c r="G318" s="57"/>
      <c r="H318" s="57"/>
      <c r="I318" s="57"/>
      <c r="J318" s="57"/>
      <c r="K318" s="57">
        <f t="shared" si="42"/>
        <v>1</v>
      </c>
      <c r="L318" s="57"/>
      <c r="M318" s="58"/>
      <c r="N318" s="59"/>
      <c r="O318" s="73"/>
    </row>
    <row r="319" spans="1:15" s="8" customFormat="1" x14ac:dyDescent="0.3">
      <c r="A319" s="52">
        <v>11222</v>
      </c>
      <c r="B319" s="53"/>
      <c r="C319" s="72"/>
      <c r="D319" s="76" t="s">
        <v>1503</v>
      </c>
      <c r="E319" s="87"/>
      <c r="F319" s="88">
        <v>1</v>
      </c>
      <c r="G319" s="57"/>
      <c r="H319" s="57"/>
      <c r="I319" s="57"/>
      <c r="J319" s="57"/>
      <c r="K319" s="57">
        <f t="shared" si="42"/>
        <v>1</v>
      </c>
      <c r="L319" s="57"/>
      <c r="M319" s="58"/>
      <c r="N319" s="59"/>
      <c r="O319" s="73"/>
    </row>
    <row r="320" spans="1:15" s="8" customFormat="1" x14ac:dyDescent="0.3">
      <c r="A320" s="52">
        <v>11223</v>
      </c>
      <c r="B320" s="53"/>
      <c r="C320" s="72"/>
      <c r="D320" s="76" t="s">
        <v>1504</v>
      </c>
      <c r="E320" s="87"/>
      <c r="F320" s="88">
        <v>1</v>
      </c>
      <c r="G320" s="57"/>
      <c r="H320" s="57"/>
      <c r="I320" s="57"/>
      <c r="J320" s="57"/>
      <c r="K320" s="57">
        <f t="shared" si="42"/>
        <v>1</v>
      </c>
      <c r="L320" s="57"/>
      <c r="M320" s="58"/>
      <c r="N320" s="59"/>
      <c r="O320" s="73"/>
    </row>
    <row r="321" spans="1:15" s="8" customFormat="1" x14ac:dyDescent="0.3">
      <c r="A321" s="52">
        <v>11224</v>
      </c>
      <c r="B321" s="53"/>
      <c r="C321" s="72"/>
      <c r="D321" s="76" t="s">
        <v>1505</v>
      </c>
      <c r="E321" s="87"/>
      <c r="F321" s="88">
        <v>1</v>
      </c>
      <c r="G321" s="57"/>
      <c r="H321" s="57"/>
      <c r="I321" s="57"/>
      <c r="J321" s="57"/>
      <c r="K321" s="57">
        <f t="shared" si="42"/>
        <v>1</v>
      </c>
      <c r="L321" s="57"/>
      <c r="M321" s="58"/>
      <c r="N321" s="59"/>
      <c r="O321" s="73"/>
    </row>
    <row r="322" spans="1:15" s="8" customFormat="1" x14ac:dyDescent="0.3">
      <c r="A322" s="52">
        <v>11225</v>
      </c>
      <c r="B322" s="53"/>
      <c r="C322" s="72"/>
      <c r="D322" s="76" t="s">
        <v>1506</v>
      </c>
      <c r="E322" s="87"/>
      <c r="F322" s="88">
        <v>1</v>
      </c>
      <c r="G322" s="57"/>
      <c r="H322" s="57"/>
      <c r="I322" s="57"/>
      <c r="J322" s="57"/>
      <c r="K322" s="57">
        <f t="shared" si="42"/>
        <v>1</v>
      </c>
      <c r="L322" s="57"/>
      <c r="M322" s="58"/>
      <c r="N322" s="59"/>
      <c r="O322" s="73"/>
    </row>
    <row r="323" spans="1:15" s="8" customFormat="1" x14ac:dyDescent="0.3">
      <c r="A323" s="52">
        <v>11226</v>
      </c>
      <c r="B323" s="53"/>
      <c r="C323" s="72"/>
      <c r="D323" s="76" t="s">
        <v>1507</v>
      </c>
      <c r="E323" s="87"/>
      <c r="F323" s="88">
        <v>1</v>
      </c>
      <c r="G323" s="57"/>
      <c r="H323" s="57"/>
      <c r="I323" s="57"/>
      <c r="J323" s="57"/>
      <c r="K323" s="57">
        <f t="shared" si="42"/>
        <v>1</v>
      </c>
      <c r="L323" s="57"/>
      <c r="M323" s="58"/>
      <c r="N323" s="59"/>
      <c r="O323" s="73"/>
    </row>
    <row r="324" spans="1:15" s="8" customFormat="1" x14ac:dyDescent="0.3">
      <c r="A324" s="52">
        <v>11227</v>
      </c>
      <c r="B324" s="53"/>
      <c r="C324" s="72"/>
      <c r="D324" s="76" t="s">
        <v>1508</v>
      </c>
      <c r="E324" s="87"/>
      <c r="F324" s="88">
        <v>1</v>
      </c>
      <c r="G324" s="57"/>
      <c r="H324" s="57"/>
      <c r="I324" s="57"/>
      <c r="J324" s="57"/>
      <c r="K324" s="57">
        <f t="shared" si="42"/>
        <v>1</v>
      </c>
      <c r="L324" s="57"/>
      <c r="M324" s="58"/>
      <c r="N324" s="59"/>
      <c r="O324" s="73"/>
    </row>
    <row r="325" spans="1:15" s="8" customFormat="1" x14ac:dyDescent="0.3">
      <c r="A325" s="52">
        <v>11228</v>
      </c>
      <c r="B325" s="53"/>
      <c r="C325" s="72"/>
      <c r="D325" s="76" t="s">
        <v>1509</v>
      </c>
      <c r="E325" s="87"/>
      <c r="F325" s="88">
        <v>1</v>
      </c>
      <c r="G325" s="57"/>
      <c r="H325" s="57"/>
      <c r="I325" s="57"/>
      <c r="J325" s="57"/>
      <c r="K325" s="57">
        <f t="shared" si="42"/>
        <v>1</v>
      </c>
      <c r="L325" s="57"/>
      <c r="M325" s="58"/>
      <c r="N325" s="59"/>
      <c r="O325" s="73"/>
    </row>
    <row r="326" spans="1:15" s="8" customFormat="1" x14ac:dyDescent="0.3">
      <c r="A326" s="52">
        <v>11229</v>
      </c>
      <c r="B326" s="53"/>
      <c r="C326" s="72"/>
      <c r="D326" s="76" t="s">
        <v>1510</v>
      </c>
      <c r="E326" s="56"/>
      <c r="F326" s="57">
        <v>1</v>
      </c>
      <c r="G326" s="57"/>
      <c r="H326" s="57"/>
      <c r="I326" s="57"/>
      <c r="J326" s="57"/>
      <c r="K326" s="57">
        <f t="shared" si="42"/>
        <v>1</v>
      </c>
      <c r="L326" s="57"/>
      <c r="M326" s="58"/>
      <c r="N326" s="59"/>
      <c r="O326" s="73"/>
    </row>
    <row r="327" spans="1:15" s="8" customFormat="1" x14ac:dyDescent="0.3">
      <c r="A327" s="52">
        <v>11230</v>
      </c>
      <c r="B327" s="53"/>
      <c r="C327" s="72"/>
      <c r="D327" s="55" t="s">
        <v>408</v>
      </c>
      <c r="E327" s="56"/>
      <c r="F327" s="57"/>
      <c r="G327" s="57"/>
      <c r="H327" s="57"/>
      <c r="I327" s="57"/>
      <c r="J327" s="57"/>
      <c r="K327" s="57"/>
      <c r="L327" s="57"/>
      <c r="M327" s="58"/>
      <c r="N327" s="59"/>
      <c r="O327" s="73"/>
    </row>
    <row r="328" spans="1:15" s="8" customFormat="1" ht="187.2" x14ac:dyDescent="0.3">
      <c r="A328" s="52">
        <v>11231</v>
      </c>
      <c r="B328" s="53"/>
      <c r="C328" s="72"/>
      <c r="D328" s="75" t="s">
        <v>1210</v>
      </c>
      <c r="E328" s="87" t="s">
        <v>84</v>
      </c>
      <c r="F328" s="88"/>
      <c r="G328" s="57"/>
      <c r="H328" s="57"/>
      <c r="I328" s="57"/>
      <c r="J328" s="57"/>
      <c r="K328" s="57"/>
      <c r="L328" s="57">
        <f>K329</f>
        <v>30.734000000000002</v>
      </c>
      <c r="M328" s="58">
        <v>30.734000000000002</v>
      </c>
      <c r="N328" s="59"/>
      <c r="O328" s="73">
        <f>+ROUND(M328*N328,2)</f>
        <v>0</v>
      </c>
    </row>
    <row r="329" spans="1:15" s="8" customFormat="1" x14ac:dyDescent="0.3">
      <c r="A329" s="52">
        <v>11232</v>
      </c>
      <c r="B329" s="53"/>
      <c r="C329" s="72"/>
      <c r="D329" s="76" t="s">
        <v>1483</v>
      </c>
      <c r="E329" s="87"/>
      <c r="F329" s="88">
        <v>1</v>
      </c>
      <c r="G329" s="57">
        <v>30.734000000000002</v>
      </c>
      <c r="H329" s="57"/>
      <c r="I329" s="57"/>
      <c r="J329" s="57"/>
      <c r="K329" s="57">
        <f>PRODUCT(F329:I329)</f>
        <v>30.734000000000002</v>
      </c>
      <c r="L329" s="57"/>
      <c r="M329" s="58"/>
      <c r="N329" s="59"/>
      <c r="O329" s="73"/>
    </row>
    <row r="330" spans="1:15" s="8" customFormat="1" ht="86.4" x14ac:dyDescent="0.3">
      <c r="A330" s="52">
        <v>11233</v>
      </c>
      <c r="B330" s="53"/>
      <c r="C330" s="72"/>
      <c r="D330" s="75" t="s">
        <v>1212</v>
      </c>
      <c r="E330" s="63" t="s">
        <v>36</v>
      </c>
      <c r="F330" s="57"/>
      <c r="G330" s="57"/>
      <c r="H330" s="57"/>
      <c r="I330" s="57"/>
      <c r="J330" s="57"/>
      <c r="K330" s="57"/>
      <c r="L330" s="57">
        <f>K331</f>
        <v>20.39</v>
      </c>
      <c r="M330" s="58">
        <v>20.39</v>
      </c>
      <c r="N330" s="59"/>
      <c r="O330" s="73">
        <f t="shared" ref="O330" si="43">+ROUND(M330*N330,2)</f>
        <v>0</v>
      </c>
    </row>
    <row r="331" spans="1:15" s="8" customFormat="1" x14ac:dyDescent="0.3">
      <c r="A331" s="52">
        <v>11234</v>
      </c>
      <c r="B331" s="53"/>
      <c r="C331" s="72"/>
      <c r="D331" s="76" t="s">
        <v>1483</v>
      </c>
      <c r="E331" s="63"/>
      <c r="F331" s="57">
        <v>1</v>
      </c>
      <c r="G331" s="57">
        <v>10.195</v>
      </c>
      <c r="H331" s="57"/>
      <c r="I331" s="57">
        <v>2</v>
      </c>
      <c r="J331" s="57"/>
      <c r="K331" s="57">
        <f>PRODUCT(F331:I331)</f>
        <v>20.39</v>
      </c>
      <c r="L331" s="57"/>
      <c r="M331" s="58"/>
      <c r="N331" s="59"/>
      <c r="O331" s="73"/>
    </row>
    <row r="332" spans="1:15" s="8" customFormat="1" x14ac:dyDescent="0.3">
      <c r="A332" s="52">
        <v>11235</v>
      </c>
      <c r="B332" s="53"/>
      <c r="C332" s="54" t="s">
        <v>1511</v>
      </c>
      <c r="D332" s="99" t="s">
        <v>1512</v>
      </c>
      <c r="E332" s="56"/>
      <c r="F332" s="57"/>
      <c r="G332" s="57"/>
      <c r="H332" s="57"/>
      <c r="I332" s="57"/>
      <c r="J332" s="57"/>
      <c r="K332" s="57"/>
      <c r="L332" s="57"/>
      <c r="M332" s="58"/>
      <c r="N332" s="59"/>
      <c r="O332" s="73"/>
    </row>
    <row r="333" spans="1:15" s="8" customFormat="1" x14ac:dyDescent="0.3">
      <c r="A333" s="52">
        <v>11242</v>
      </c>
      <c r="B333" s="53"/>
      <c r="C333" s="54" t="s">
        <v>1515</v>
      </c>
      <c r="D333" s="55" t="s">
        <v>55</v>
      </c>
      <c r="E333" s="56"/>
      <c r="F333" s="57"/>
      <c r="G333" s="57"/>
      <c r="H333" s="57"/>
      <c r="I333" s="57"/>
      <c r="J333" s="57"/>
      <c r="K333" s="57"/>
      <c r="L333" s="57"/>
      <c r="M333" s="58"/>
      <c r="N333" s="59"/>
      <c r="O333" s="73"/>
    </row>
    <row r="334" spans="1:15" s="8" customFormat="1" x14ac:dyDescent="0.3">
      <c r="A334" s="52">
        <v>11278</v>
      </c>
      <c r="B334" s="53"/>
      <c r="C334" s="72"/>
      <c r="D334" s="55" t="s">
        <v>91</v>
      </c>
      <c r="E334" s="63"/>
      <c r="F334" s="57"/>
      <c r="G334" s="57"/>
      <c r="H334" s="57"/>
      <c r="I334" s="57"/>
      <c r="J334" s="57"/>
      <c r="K334" s="57"/>
      <c r="L334" s="57"/>
      <c r="M334" s="58"/>
      <c r="N334" s="59"/>
      <c r="O334" s="73"/>
    </row>
    <row r="335" spans="1:15" s="8" customFormat="1" ht="187.2" x14ac:dyDescent="0.3">
      <c r="A335" s="52">
        <v>11279</v>
      </c>
      <c r="B335" s="53"/>
      <c r="C335" s="72"/>
      <c r="D335" s="75" t="s">
        <v>1261</v>
      </c>
      <c r="E335" s="87" t="s">
        <v>89</v>
      </c>
      <c r="F335" s="88"/>
      <c r="G335" s="57"/>
      <c r="H335" s="57"/>
      <c r="I335" s="57"/>
      <c r="J335" s="57"/>
      <c r="K335" s="57"/>
      <c r="L335" s="57">
        <f>SUM(K336:K337)</f>
        <v>2</v>
      </c>
      <c r="M335" s="58">
        <v>2</v>
      </c>
      <c r="N335" s="59"/>
      <c r="O335" s="73">
        <f t="shared" ref="O335" si="44">+ROUND(M335*N335,2)</f>
        <v>0</v>
      </c>
    </row>
    <row r="336" spans="1:15" s="8" customFormat="1" x14ac:dyDescent="0.3">
      <c r="A336" s="52">
        <v>11280</v>
      </c>
      <c r="B336" s="53"/>
      <c r="C336" s="72"/>
      <c r="D336" s="76" t="s">
        <v>1526</v>
      </c>
      <c r="E336" s="56"/>
      <c r="F336" s="57">
        <v>1</v>
      </c>
      <c r="G336" s="57">
        <v>1</v>
      </c>
      <c r="H336" s="57"/>
      <c r="I336" s="57"/>
      <c r="J336" s="57"/>
      <c r="K336" s="57">
        <f>PRODUCT(F336:I336)</f>
        <v>1</v>
      </c>
      <c r="L336" s="57"/>
      <c r="M336" s="58"/>
      <c r="N336" s="59"/>
      <c r="O336" s="73"/>
    </row>
    <row r="337" spans="1:17" s="8" customFormat="1" x14ac:dyDescent="0.3">
      <c r="A337" s="52">
        <v>11281</v>
      </c>
      <c r="B337" s="53"/>
      <c r="C337" s="72"/>
      <c r="D337" s="76" t="s">
        <v>1527</v>
      </c>
      <c r="E337" s="63"/>
      <c r="F337" s="57">
        <v>1</v>
      </c>
      <c r="G337" s="57">
        <v>1</v>
      </c>
      <c r="H337" s="57"/>
      <c r="I337" s="57"/>
      <c r="J337" s="57"/>
      <c r="K337" s="57">
        <f>PRODUCT(F337:I337)</f>
        <v>1</v>
      </c>
      <c r="L337" s="57"/>
      <c r="M337" s="58"/>
      <c r="N337" s="59"/>
      <c r="O337" s="73"/>
    </row>
    <row r="338" spans="1:17" s="8" customFormat="1" ht="172.8" x14ac:dyDescent="0.3">
      <c r="A338" s="52">
        <v>11282</v>
      </c>
      <c r="B338" s="53"/>
      <c r="C338" s="72"/>
      <c r="D338" s="75" t="s">
        <v>1264</v>
      </c>
      <c r="E338" s="87" t="s">
        <v>89</v>
      </c>
      <c r="F338" s="88"/>
      <c r="G338" s="57"/>
      <c r="H338" s="57"/>
      <c r="I338" s="57"/>
      <c r="J338" s="57"/>
      <c r="K338" s="57"/>
      <c r="L338" s="57">
        <f>SUM(K339:K342)</f>
        <v>4</v>
      </c>
      <c r="M338" s="58">
        <v>4</v>
      </c>
      <c r="N338" s="59"/>
      <c r="O338" s="73">
        <f>+ROUND(M338*N338,2)</f>
        <v>0</v>
      </c>
    </row>
    <row r="339" spans="1:17" s="8" customFormat="1" x14ac:dyDescent="0.3">
      <c r="A339" s="52">
        <v>11283</v>
      </c>
      <c r="B339" s="53"/>
      <c r="C339" s="72"/>
      <c r="D339" s="76" t="s">
        <v>1528</v>
      </c>
      <c r="E339" s="87"/>
      <c r="F339" s="57">
        <v>1</v>
      </c>
      <c r="G339" s="57">
        <v>1</v>
      </c>
      <c r="H339" s="57"/>
      <c r="I339" s="57"/>
      <c r="J339" s="57"/>
      <c r="K339" s="57">
        <f>PRODUCT(F339:I339)</f>
        <v>1</v>
      </c>
      <c r="L339" s="57"/>
      <c r="M339" s="58"/>
      <c r="N339" s="59"/>
      <c r="O339" s="73"/>
    </row>
    <row r="340" spans="1:17" s="8" customFormat="1" x14ac:dyDescent="0.3">
      <c r="A340" s="52">
        <v>11284</v>
      </c>
      <c r="B340" s="53"/>
      <c r="C340" s="72"/>
      <c r="D340" s="76" t="s">
        <v>1529</v>
      </c>
      <c r="E340" s="87"/>
      <c r="F340" s="57">
        <v>1</v>
      </c>
      <c r="G340" s="57">
        <v>1</v>
      </c>
      <c r="H340" s="57"/>
      <c r="I340" s="57"/>
      <c r="J340" s="57"/>
      <c r="K340" s="57">
        <f t="shared" ref="K340:K342" si="45">PRODUCT(F340:I340)</f>
        <v>1</v>
      </c>
      <c r="L340" s="57"/>
      <c r="M340" s="58"/>
      <c r="N340" s="59"/>
      <c r="O340" s="73"/>
    </row>
    <row r="341" spans="1:17" s="8" customFormat="1" x14ac:dyDescent="0.3">
      <c r="A341" s="52">
        <v>11285</v>
      </c>
      <c r="B341" s="53"/>
      <c r="C341" s="72"/>
      <c r="D341" s="76" t="s">
        <v>1530</v>
      </c>
      <c r="E341" s="87"/>
      <c r="F341" s="57">
        <v>1</v>
      </c>
      <c r="G341" s="57">
        <v>1</v>
      </c>
      <c r="H341" s="57"/>
      <c r="I341" s="57"/>
      <c r="J341" s="57"/>
      <c r="K341" s="57">
        <f t="shared" si="45"/>
        <v>1</v>
      </c>
      <c r="L341" s="57"/>
      <c r="M341" s="58"/>
      <c r="N341" s="59"/>
      <c r="O341" s="73"/>
    </row>
    <row r="342" spans="1:17" s="8" customFormat="1" x14ac:dyDescent="0.3">
      <c r="A342" s="52">
        <v>11286</v>
      </c>
      <c r="B342" s="53"/>
      <c r="C342" s="72"/>
      <c r="D342" s="76" t="s">
        <v>1531</v>
      </c>
      <c r="E342" s="63"/>
      <c r="F342" s="57">
        <v>1</v>
      </c>
      <c r="G342" s="57">
        <v>1</v>
      </c>
      <c r="H342" s="57"/>
      <c r="I342" s="57"/>
      <c r="J342" s="57"/>
      <c r="K342" s="57">
        <f t="shared" si="45"/>
        <v>1</v>
      </c>
      <c r="L342" s="57"/>
      <c r="M342" s="58"/>
      <c r="N342" s="59"/>
      <c r="O342" s="73"/>
    </row>
    <row r="343" spans="1:17" s="8" customFormat="1" x14ac:dyDescent="0.3">
      <c r="A343" s="52">
        <v>11291</v>
      </c>
      <c r="B343" s="53" t="s">
        <v>21</v>
      </c>
      <c r="C343" s="61" t="s">
        <v>1532</v>
      </c>
      <c r="D343" s="62" t="s">
        <v>1533</v>
      </c>
      <c r="E343" s="63"/>
      <c r="F343" s="86"/>
      <c r="G343" s="64"/>
      <c r="H343" s="64"/>
      <c r="I343" s="64"/>
      <c r="J343" s="64"/>
      <c r="K343" s="65">
        <f>SUM(O343:O519)</f>
        <v>0</v>
      </c>
      <c r="L343" s="64"/>
      <c r="M343" s="66"/>
      <c r="N343" s="67"/>
      <c r="O343" s="67"/>
      <c r="Q343" s="111"/>
    </row>
    <row r="344" spans="1:17" s="8" customFormat="1" x14ac:dyDescent="0.3">
      <c r="A344" s="52">
        <v>11292</v>
      </c>
      <c r="B344" s="53" t="s">
        <v>21</v>
      </c>
      <c r="C344" s="54" t="s">
        <v>1534</v>
      </c>
      <c r="D344" s="55" t="s">
        <v>1535</v>
      </c>
      <c r="E344" s="96"/>
      <c r="F344" s="98"/>
      <c r="G344" s="57"/>
      <c r="H344" s="57"/>
      <c r="I344" s="57"/>
      <c r="J344" s="57"/>
      <c r="K344" s="57"/>
      <c r="L344" s="57"/>
      <c r="M344" s="58"/>
      <c r="N344" s="59"/>
      <c r="O344" s="59"/>
    </row>
    <row r="345" spans="1:17" s="8" customFormat="1" x14ac:dyDescent="0.3">
      <c r="A345" s="52">
        <v>11293</v>
      </c>
      <c r="B345" s="53" t="s">
        <v>21</v>
      </c>
      <c r="C345" s="54" t="s">
        <v>1536</v>
      </c>
      <c r="D345" s="55" t="s">
        <v>1070</v>
      </c>
      <c r="E345" s="96"/>
      <c r="F345" s="98"/>
      <c r="G345" s="57"/>
      <c r="H345" s="57"/>
      <c r="I345" s="57"/>
      <c r="J345" s="57"/>
      <c r="K345" s="57"/>
      <c r="L345" s="57"/>
      <c r="M345" s="58"/>
      <c r="N345" s="59"/>
      <c r="O345" s="59"/>
    </row>
    <row r="346" spans="1:17" s="8" customFormat="1" x14ac:dyDescent="0.3">
      <c r="A346" s="52">
        <v>11303</v>
      </c>
      <c r="B346" s="53"/>
      <c r="C346" s="54" t="s">
        <v>1539</v>
      </c>
      <c r="D346" s="55" t="s">
        <v>55</v>
      </c>
      <c r="E346" s="63"/>
      <c r="F346" s="57"/>
      <c r="G346" s="57"/>
      <c r="H346" s="57"/>
      <c r="I346" s="57"/>
      <c r="J346" s="57"/>
      <c r="K346" s="57"/>
      <c r="L346" s="57"/>
      <c r="M346" s="58"/>
      <c r="N346" s="59"/>
      <c r="O346" s="73"/>
    </row>
    <row r="347" spans="1:17" s="8" customFormat="1" x14ac:dyDescent="0.3">
      <c r="A347" s="52">
        <v>11304</v>
      </c>
      <c r="B347" s="53"/>
      <c r="C347" s="54" t="s">
        <v>1540</v>
      </c>
      <c r="D347" s="55" t="s">
        <v>57</v>
      </c>
      <c r="E347" s="63"/>
      <c r="F347" s="57"/>
      <c r="G347" s="57"/>
      <c r="H347" s="57"/>
      <c r="I347" s="57"/>
      <c r="J347" s="57"/>
      <c r="K347" s="57"/>
      <c r="L347" s="57"/>
      <c r="M347" s="58"/>
      <c r="N347" s="59"/>
      <c r="O347" s="73"/>
    </row>
    <row r="348" spans="1:17" s="8" customFormat="1" ht="244.8" x14ac:dyDescent="0.3">
      <c r="A348" s="52">
        <v>11305</v>
      </c>
      <c r="B348" s="53"/>
      <c r="C348" s="72"/>
      <c r="D348" s="75" t="s">
        <v>1541</v>
      </c>
      <c r="E348" s="63" t="s">
        <v>89</v>
      </c>
      <c r="F348" s="57">
        <v>1</v>
      </c>
      <c r="G348" s="57"/>
      <c r="H348" s="57"/>
      <c r="I348" s="57"/>
      <c r="J348" s="57">
        <f t="shared" ref="J348:J349" si="46">PRODUCT(F348:I348)</f>
        <v>1</v>
      </c>
      <c r="K348" s="57"/>
      <c r="L348" s="57">
        <f>+J348</f>
        <v>1</v>
      </c>
      <c r="M348" s="58">
        <v>1</v>
      </c>
      <c r="N348" s="59"/>
      <c r="O348" s="73">
        <f>+ROUND(M348*N348,2)</f>
        <v>0</v>
      </c>
    </row>
    <row r="349" spans="1:17" s="8" customFormat="1" ht="244.8" x14ac:dyDescent="0.3">
      <c r="A349" s="52">
        <v>11306</v>
      </c>
      <c r="B349" s="53"/>
      <c r="C349" s="72"/>
      <c r="D349" s="75" t="s">
        <v>1542</v>
      </c>
      <c r="E349" s="63" t="s">
        <v>89</v>
      </c>
      <c r="F349" s="57">
        <v>1</v>
      </c>
      <c r="G349" s="57"/>
      <c r="H349" s="57"/>
      <c r="I349" s="57"/>
      <c r="J349" s="57">
        <f t="shared" si="46"/>
        <v>1</v>
      </c>
      <c r="K349" s="57"/>
      <c r="L349" s="57">
        <f>+J349</f>
        <v>1</v>
      </c>
      <c r="M349" s="58">
        <v>1</v>
      </c>
      <c r="N349" s="59"/>
      <c r="O349" s="73">
        <f>+ROUND(M349*N349,2)</f>
        <v>0</v>
      </c>
    </row>
    <row r="350" spans="1:17" s="8" customFormat="1" x14ac:dyDescent="0.3">
      <c r="A350" s="52">
        <v>11307</v>
      </c>
      <c r="B350" s="53"/>
      <c r="C350" s="72"/>
      <c r="D350" s="55" t="s">
        <v>70</v>
      </c>
      <c r="E350" s="63"/>
      <c r="F350" s="57"/>
      <c r="G350" s="57"/>
      <c r="H350" s="57"/>
      <c r="I350" s="57"/>
      <c r="J350" s="57"/>
      <c r="K350" s="57"/>
      <c r="L350" s="57"/>
      <c r="M350" s="66"/>
      <c r="N350" s="67"/>
      <c r="O350" s="67"/>
    </row>
    <row r="351" spans="1:17" s="8" customFormat="1" ht="86.4" x14ac:dyDescent="0.3">
      <c r="A351" s="52">
        <v>11308</v>
      </c>
      <c r="B351" s="53"/>
      <c r="C351" s="72"/>
      <c r="D351" s="75" t="s">
        <v>1543</v>
      </c>
      <c r="E351" s="63" t="s">
        <v>36</v>
      </c>
      <c r="F351" s="57">
        <v>1</v>
      </c>
      <c r="G351" s="57">
        <v>11.8</v>
      </c>
      <c r="H351" s="57">
        <v>1.9</v>
      </c>
      <c r="I351" s="57"/>
      <c r="J351" s="57">
        <f t="shared" ref="J351" si="47">PRODUCT(F351:I351)</f>
        <v>22.42</v>
      </c>
      <c r="K351" s="57"/>
      <c r="L351" s="57">
        <f>+J351</f>
        <v>22.42</v>
      </c>
      <c r="M351" s="58">
        <v>22.42</v>
      </c>
      <c r="N351" s="59"/>
      <c r="O351" s="73">
        <f>+ROUND(M351*N351,2)</f>
        <v>0</v>
      </c>
    </row>
    <row r="352" spans="1:17" s="8" customFormat="1" x14ac:dyDescent="0.3">
      <c r="A352" s="52">
        <v>11451</v>
      </c>
      <c r="B352" s="53"/>
      <c r="C352" s="54"/>
      <c r="D352" s="55" t="s">
        <v>91</v>
      </c>
      <c r="E352" s="56"/>
      <c r="F352" s="57"/>
      <c r="G352" s="57"/>
      <c r="H352" s="57"/>
      <c r="I352" s="57"/>
      <c r="J352" s="57"/>
      <c r="K352" s="57"/>
      <c r="L352" s="57"/>
      <c r="M352" s="58"/>
      <c r="N352" s="59"/>
      <c r="O352" s="73"/>
    </row>
    <row r="353" spans="1:15" s="8" customFormat="1" ht="201.6" x14ac:dyDescent="0.3">
      <c r="A353" s="52">
        <v>11454</v>
      </c>
      <c r="B353" s="53"/>
      <c r="C353" s="54"/>
      <c r="D353" s="75" t="s">
        <v>1582</v>
      </c>
      <c r="E353" s="56" t="s">
        <v>89</v>
      </c>
      <c r="F353" s="57"/>
      <c r="G353" s="57"/>
      <c r="H353" s="57"/>
      <c r="I353" s="57"/>
      <c r="J353" s="57"/>
      <c r="K353" s="57"/>
      <c r="L353" s="57">
        <f>K354</f>
        <v>1</v>
      </c>
      <c r="M353" s="58">
        <v>1</v>
      </c>
      <c r="N353" s="59"/>
      <c r="O353" s="73">
        <f>+ROUND(M353*N353,2)</f>
        <v>0</v>
      </c>
    </row>
    <row r="354" spans="1:15" s="8" customFormat="1" x14ac:dyDescent="0.3">
      <c r="A354" s="52">
        <v>11455</v>
      </c>
      <c r="B354" s="53"/>
      <c r="C354" s="54"/>
      <c r="D354" s="76" t="s">
        <v>1583</v>
      </c>
      <c r="E354" s="56"/>
      <c r="F354" s="57">
        <v>1</v>
      </c>
      <c r="G354" s="57"/>
      <c r="H354" s="57"/>
      <c r="I354" s="57"/>
      <c r="J354" s="57"/>
      <c r="K354" s="57">
        <f>PRODUCT(F354:I354)</f>
        <v>1</v>
      </c>
      <c r="L354" s="57"/>
      <c r="M354" s="58"/>
      <c r="N354" s="59"/>
      <c r="O354" s="73"/>
    </row>
    <row r="355" spans="1:15" s="8" customFormat="1" ht="72" x14ac:dyDescent="0.3">
      <c r="A355" s="52">
        <v>11456</v>
      </c>
      <c r="B355" s="53"/>
      <c r="C355" s="54"/>
      <c r="D355" s="78" t="s">
        <v>1190</v>
      </c>
      <c r="E355" s="56" t="s">
        <v>89</v>
      </c>
      <c r="F355" s="57"/>
      <c r="G355" s="57"/>
      <c r="H355" s="57"/>
      <c r="I355" s="57"/>
      <c r="J355" s="57"/>
      <c r="K355" s="57"/>
      <c r="L355" s="57">
        <f>K356+K357</f>
        <v>2</v>
      </c>
      <c r="M355" s="58">
        <v>2</v>
      </c>
      <c r="N355" s="59"/>
      <c r="O355" s="73">
        <f>+ROUND(M355*N355,2)</f>
        <v>0</v>
      </c>
    </row>
    <row r="356" spans="1:15" s="8" customFormat="1" x14ac:dyDescent="0.3">
      <c r="A356" s="52">
        <v>11457</v>
      </c>
      <c r="B356" s="53"/>
      <c r="C356" s="54"/>
      <c r="D356" s="76" t="s">
        <v>1584</v>
      </c>
      <c r="E356" s="56"/>
      <c r="F356" s="57">
        <v>1</v>
      </c>
      <c r="G356" s="57">
        <v>1</v>
      </c>
      <c r="H356" s="57"/>
      <c r="I356" s="57"/>
      <c r="J356" s="57"/>
      <c r="K356" s="57">
        <f>PRODUCT(F356:I356)</f>
        <v>1</v>
      </c>
      <c r="L356" s="57"/>
      <c r="M356" s="58"/>
      <c r="N356" s="59"/>
      <c r="O356" s="73"/>
    </row>
    <row r="357" spans="1:15" s="8" customFormat="1" x14ac:dyDescent="0.3">
      <c r="A357" s="52">
        <v>11458</v>
      </c>
      <c r="B357" s="53"/>
      <c r="C357" s="54"/>
      <c r="D357" s="76" t="s">
        <v>1585</v>
      </c>
      <c r="E357" s="56"/>
      <c r="F357" s="57">
        <v>1</v>
      </c>
      <c r="G357" s="57">
        <v>1</v>
      </c>
      <c r="H357" s="57"/>
      <c r="I357" s="57"/>
      <c r="J357" s="57"/>
      <c r="K357" s="57">
        <f>PRODUCT(F357:I357)</f>
        <v>1</v>
      </c>
      <c r="L357" s="57"/>
      <c r="M357" s="58"/>
      <c r="N357" s="59"/>
      <c r="O357" s="73"/>
    </row>
    <row r="358" spans="1:15" s="8" customFormat="1" ht="172.8" x14ac:dyDescent="0.3">
      <c r="A358" s="52">
        <v>11459</v>
      </c>
      <c r="B358" s="53"/>
      <c r="C358" s="54"/>
      <c r="D358" s="75" t="s">
        <v>1193</v>
      </c>
      <c r="E358" s="87" t="s">
        <v>89</v>
      </c>
      <c r="F358" s="57"/>
      <c r="G358" s="57"/>
      <c r="H358" s="57"/>
      <c r="I358" s="57"/>
      <c r="J358" s="57"/>
      <c r="K358" s="57"/>
      <c r="L358" s="57">
        <f>K359+K360</f>
        <v>2</v>
      </c>
      <c r="M358" s="58">
        <v>2</v>
      </c>
      <c r="N358" s="59"/>
      <c r="O358" s="73">
        <f t="shared" ref="O358" si="48">+ROUND(M358*N358,2)</f>
        <v>0</v>
      </c>
    </row>
    <row r="359" spans="1:15" s="8" customFormat="1" x14ac:dyDescent="0.3">
      <c r="A359" s="52">
        <v>11460</v>
      </c>
      <c r="B359" s="53"/>
      <c r="C359" s="54"/>
      <c r="D359" s="76" t="s">
        <v>1403</v>
      </c>
      <c r="E359" s="56"/>
      <c r="F359" s="57">
        <v>1</v>
      </c>
      <c r="G359" s="57">
        <v>1</v>
      </c>
      <c r="H359" s="57"/>
      <c r="I359" s="57"/>
      <c r="J359" s="57"/>
      <c r="K359" s="57">
        <f>PRODUCT(F359:I359)</f>
        <v>1</v>
      </c>
      <c r="L359" s="57"/>
      <c r="M359" s="58"/>
      <c r="N359" s="59"/>
      <c r="O359" s="73"/>
    </row>
    <row r="360" spans="1:15" s="8" customFormat="1" x14ac:dyDescent="0.3">
      <c r="A360" s="52">
        <v>11461</v>
      </c>
      <c r="B360" s="53"/>
      <c r="C360" s="54"/>
      <c r="D360" s="76" t="s">
        <v>1405</v>
      </c>
      <c r="E360" s="56"/>
      <c r="F360" s="57">
        <v>1</v>
      </c>
      <c r="G360" s="57">
        <v>1</v>
      </c>
      <c r="H360" s="57"/>
      <c r="I360" s="57"/>
      <c r="J360" s="57"/>
      <c r="K360" s="57">
        <f>PRODUCT(F360:I360)</f>
        <v>1</v>
      </c>
      <c r="L360" s="57"/>
      <c r="M360" s="58"/>
      <c r="N360" s="59"/>
      <c r="O360" s="73"/>
    </row>
    <row r="361" spans="1:15" s="8" customFormat="1" ht="172.8" x14ac:dyDescent="0.3">
      <c r="A361" s="52">
        <v>11462</v>
      </c>
      <c r="B361" s="53"/>
      <c r="C361" s="54"/>
      <c r="D361" s="75" t="s">
        <v>1197</v>
      </c>
      <c r="E361" s="87" t="s">
        <v>89</v>
      </c>
      <c r="F361" s="88"/>
      <c r="G361" s="57"/>
      <c r="H361" s="57"/>
      <c r="I361" s="57"/>
      <c r="J361" s="57"/>
      <c r="K361" s="57"/>
      <c r="L361" s="57">
        <f>SUM(K362:K371)</f>
        <v>10</v>
      </c>
      <c r="M361" s="58">
        <v>10</v>
      </c>
      <c r="N361" s="59"/>
      <c r="O361" s="73">
        <f t="shared" ref="O361" si="49">+ROUND(M361*N361,2)</f>
        <v>0</v>
      </c>
    </row>
    <row r="362" spans="1:15" s="8" customFormat="1" x14ac:dyDescent="0.3">
      <c r="A362" s="52">
        <v>11463</v>
      </c>
      <c r="B362" s="53"/>
      <c r="C362" s="54"/>
      <c r="D362" s="76" t="s">
        <v>1586</v>
      </c>
      <c r="E362" s="87"/>
      <c r="F362" s="88">
        <v>1</v>
      </c>
      <c r="G362" s="57"/>
      <c r="H362" s="57"/>
      <c r="I362" s="57"/>
      <c r="J362" s="57"/>
      <c r="K362" s="57">
        <f t="shared" ref="K362:K371" si="50">PRODUCT(F362:I362)</f>
        <v>1</v>
      </c>
      <c r="L362" s="57"/>
      <c r="M362" s="58"/>
      <c r="N362" s="59"/>
      <c r="O362" s="73"/>
    </row>
    <row r="363" spans="1:15" s="8" customFormat="1" x14ac:dyDescent="0.3">
      <c r="A363" s="52">
        <v>11464</v>
      </c>
      <c r="B363" s="53"/>
      <c r="C363" s="54"/>
      <c r="D363" s="76" t="s">
        <v>1587</v>
      </c>
      <c r="E363" s="87"/>
      <c r="F363" s="88">
        <v>1</v>
      </c>
      <c r="G363" s="57"/>
      <c r="H363" s="57"/>
      <c r="I363" s="57"/>
      <c r="J363" s="57"/>
      <c r="K363" s="57">
        <f t="shared" si="50"/>
        <v>1</v>
      </c>
      <c r="L363" s="57"/>
      <c r="M363" s="58"/>
      <c r="N363" s="59"/>
      <c r="O363" s="73"/>
    </row>
    <row r="364" spans="1:15" s="8" customFormat="1" x14ac:dyDescent="0.3">
      <c r="A364" s="52">
        <v>11465</v>
      </c>
      <c r="B364" s="53"/>
      <c r="C364" s="54"/>
      <c r="D364" s="76" t="s">
        <v>1588</v>
      </c>
      <c r="E364" s="87"/>
      <c r="F364" s="88">
        <v>1</v>
      </c>
      <c r="G364" s="57"/>
      <c r="H364" s="57"/>
      <c r="I364" s="57"/>
      <c r="J364" s="57"/>
      <c r="K364" s="57">
        <f t="shared" si="50"/>
        <v>1</v>
      </c>
      <c r="L364" s="57"/>
      <c r="M364" s="58"/>
      <c r="N364" s="59"/>
      <c r="O364" s="73"/>
    </row>
    <row r="365" spans="1:15" s="8" customFormat="1" x14ac:dyDescent="0.3">
      <c r="A365" s="52">
        <v>11466</v>
      </c>
      <c r="B365" s="53"/>
      <c r="C365" s="54"/>
      <c r="D365" s="76" t="s">
        <v>1589</v>
      </c>
      <c r="E365" s="87"/>
      <c r="F365" s="88">
        <v>1</v>
      </c>
      <c r="G365" s="57"/>
      <c r="H365" s="57"/>
      <c r="I365" s="57"/>
      <c r="J365" s="57"/>
      <c r="K365" s="57">
        <f t="shared" si="50"/>
        <v>1</v>
      </c>
      <c r="L365" s="57"/>
      <c r="M365" s="58"/>
      <c r="N365" s="59"/>
      <c r="O365" s="73"/>
    </row>
    <row r="366" spans="1:15" s="8" customFormat="1" x14ac:dyDescent="0.3">
      <c r="A366" s="52">
        <v>11467</v>
      </c>
      <c r="B366" s="53"/>
      <c r="C366" s="54"/>
      <c r="D366" s="76" t="s">
        <v>1590</v>
      </c>
      <c r="E366" s="87"/>
      <c r="F366" s="88">
        <v>1</v>
      </c>
      <c r="G366" s="57"/>
      <c r="H366" s="57"/>
      <c r="I366" s="57"/>
      <c r="J366" s="57"/>
      <c r="K366" s="57">
        <f t="shared" si="50"/>
        <v>1</v>
      </c>
      <c r="L366" s="57"/>
      <c r="M366" s="58"/>
      <c r="N366" s="59"/>
      <c r="O366" s="73"/>
    </row>
    <row r="367" spans="1:15" s="8" customFormat="1" x14ac:dyDescent="0.3">
      <c r="A367" s="52">
        <v>11468</v>
      </c>
      <c r="B367" s="53"/>
      <c r="C367" s="54"/>
      <c r="D367" s="76" t="s">
        <v>1591</v>
      </c>
      <c r="E367" s="87"/>
      <c r="F367" s="88">
        <v>1</v>
      </c>
      <c r="G367" s="57"/>
      <c r="H367" s="57"/>
      <c r="I367" s="57"/>
      <c r="J367" s="57"/>
      <c r="K367" s="57">
        <f t="shared" si="50"/>
        <v>1</v>
      </c>
      <c r="L367" s="57"/>
      <c r="M367" s="58"/>
      <c r="N367" s="59"/>
      <c r="O367" s="73"/>
    </row>
    <row r="368" spans="1:15" s="8" customFormat="1" x14ac:dyDescent="0.3">
      <c r="A368" s="52">
        <v>11469</v>
      </c>
      <c r="B368" s="53"/>
      <c r="C368" s="54"/>
      <c r="D368" s="76" t="s">
        <v>1592</v>
      </c>
      <c r="E368" s="87"/>
      <c r="F368" s="88">
        <v>1</v>
      </c>
      <c r="G368" s="57"/>
      <c r="H368" s="57"/>
      <c r="I368" s="57"/>
      <c r="J368" s="57"/>
      <c r="K368" s="57">
        <f t="shared" si="50"/>
        <v>1</v>
      </c>
      <c r="L368" s="57"/>
      <c r="M368" s="58"/>
      <c r="N368" s="59"/>
      <c r="O368" s="73"/>
    </row>
    <row r="369" spans="1:15" s="8" customFormat="1" x14ac:dyDescent="0.3">
      <c r="A369" s="52">
        <v>11470</v>
      </c>
      <c r="B369" s="53"/>
      <c r="C369" s="54"/>
      <c r="D369" s="76" t="s">
        <v>1593</v>
      </c>
      <c r="E369" s="87"/>
      <c r="F369" s="88">
        <v>1</v>
      </c>
      <c r="G369" s="57"/>
      <c r="H369" s="57"/>
      <c r="I369" s="57"/>
      <c r="J369" s="57"/>
      <c r="K369" s="57">
        <f t="shared" si="50"/>
        <v>1</v>
      </c>
      <c r="L369" s="57"/>
      <c r="M369" s="58"/>
      <c r="N369" s="59"/>
      <c r="O369" s="73"/>
    </row>
    <row r="370" spans="1:15" s="8" customFormat="1" x14ac:dyDescent="0.3">
      <c r="A370" s="52">
        <v>11471</v>
      </c>
      <c r="B370" s="53"/>
      <c r="C370" s="54"/>
      <c r="D370" s="76" t="s">
        <v>1594</v>
      </c>
      <c r="E370" s="87"/>
      <c r="F370" s="88">
        <v>1</v>
      </c>
      <c r="G370" s="57"/>
      <c r="H370" s="57"/>
      <c r="I370" s="57"/>
      <c r="J370" s="57"/>
      <c r="K370" s="57">
        <f t="shared" si="50"/>
        <v>1</v>
      </c>
      <c r="L370" s="57"/>
      <c r="M370" s="58"/>
      <c r="N370" s="59"/>
      <c r="O370" s="73"/>
    </row>
    <row r="371" spans="1:15" s="8" customFormat="1" x14ac:dyDescent="0.3">
      <c r="A371" s="52">
        <v>11472</v>
      </c>
      <c r="B371" s="53"/>
      <c r="C371" s="54"/>
      <c r="D371" s="76" t="s">
        <v>1595</v>
      </c>
      <c r="E371" s="56"/>
      <c r="F371" s="57">
        <v>1</v>
      </c>
      <c r="G371" s="57"/>
      <c r="H371" s="57"/>
      <c r="I371" s="57"/>
      <c r="J371" s="57"/>
      <c r="K371" s="57">
        <f t="shared" si="50"/>
        <v>1</v>
      </c>
      <c r="L371" s="57"/>
      <c r="M371" s="58"/>
      <c r="N371" s="59"/>
      <c r="O371" s="73"/>
    </row>
    <row r="372" spans="1:15" s="8" customFormat="1" x14ac:dyDescent="0.3">
      <c r="A372" s="52">
        <v>11473</v>
      </c>
      <c r="B372" s="53"/>
      <c r="C372" s="54"/>
      <c r="D372" s="55" t="s">
        <v>408</v>
      </c>
      <c r="E372" s="56"/>
      <c r="F372" s="57"/>
      <c r="G372" s="57"/>
      <c r="H372" s="57"/>
      <c r="I372" s="57"/>
      <c r="J372" s="57"/>
      <c r="K372" s="57"/>
      <c r="L372" s="57"/>
      <c r="M372" s="58"/>
      <c r="N372" s="59"/>
      <c r="O372" s="73"/>
    </row>
    <row r="373" spans="1:15" s="8" customFormat="1" ht="187.2" x14ac:dyDescent="0.3">
      <c r="A373" s="52">
        <v>11474</v>
      </c>
      <c r="B373" s="53"/>
      <c r="C373" s="54"/>
      <c r="D373" s="75" t="s">
        <v>1210</v>
      </c>
      <c r="E373" s="87" t="s">
        <v>84</v>
      </c>
      <c r="F373" s="88"/>
      <c r="G373" s="57"/>
      <c r="H373" s="57"/>
      <c r="I373" s="57"/>
      <c r="J373" s="57"/>
      <c r="K373" s="57"/>
      <c r="L373" s="57">
        <f>K374</f>
        <v>30.734000000000002</v>
      </c>
      <c r="M373" s="58">
        <v>30.734000000000002</v>
      </c>
      <c r="N373" s="59"/>
      <c r="O373" s="73">
        <f>+ROUND(M373*N373,2)</f>
        <v>0</v>
      </c>
    </row>
    <row r="374" spans="1:15" s="8" customFormat="1" x14ac:dyDescent="0.3">
      <c r="A374" s="52">
        <v>11475</v>
      </c>
      <c r="B374" s="53"/>
      <c r="C374" s="54"/>
      <c r="D374" s="76" t="s">
        <v>1568</v>
      </c>
      <c r="E374" s="87"/>
      <c r="F374" s="88">
        <v>1</v>
      </c>
      <c r="G374" s="57">
        <v>30.734000000000002</v>
      </c>
      <c r="H374" s="57"/>
      <c r="I374" s="57"/>
      <c r="J374" s="57"/>
      <c r="K374" s="57">
        <f>PRODUCT(F374:I374)</f>
        <v>30.734000000000002</v>
      </c>
      <c r="L374" s="57"/>
      <c r="M374" s="58"/>
      <c r="N374" s="59"/>
      <c r="O374" s="73"/>
    </row>
    <row r="375" spans="1:15" s="8" customFormat="1" ht="86.4" x14ac:dyDescent="0.3">
      <c r="A375" s="52">
        <v>11476</v>
      </c>
      <c r="B375" s="53"/>
      <c r="C375" s="54"/>
      <c r="D375" s="75" t="s">
        <v>1212</v>
      </c>
      <c r="E375" s="63" t="s">
        <v>36</v>
      </c>
      <c r="F375" s="57"/>
      <c r="G375" s="57"/>
      <c r="H375" s="57"/>
      <c r="I375" s="57"/>
      <c r="J375" s="57"/>
      <c r="K375" s="57"/>
      <c r="L375" s="57">
        <f>K376</f>
        <v>20.39</v>
      </c>
      <c r="M375" s="58">
        <v>20.39</v>
      </c>
      <c r="N375" s="59"/>
      <c r="O375" s="73">
        <f t="shared" ref="O375" si="51">+ROUND(M375*N375,2)</f>
        <v>0</v>
      </c>
    </row>
    <row r="376" spans="1:15" s="8" customFormat="1" x14ac:dyDescent="0.3">
      <c r="A376" s="52">
        <v>11477</v>
      </c>
      <c r="B376" s="53"/>
      <c r="C376" s="54"/>
      <c r="D376" s="76" t="s">
        <v>1568</v>
      </c>
      <c r="E376" s="63"/>
      <c r="F376" s="57">
        <v>1</v>
      </c>
      <c r="G376" s="57">
        <v>10.195</v>
      </c>
      <c r="H376" s="57"/>
      <c r="I376" s="57">
        <v>2</v>
      </c>
      <c r="J376" s="57"/>
      <c r="K376" s="57">
        <f>PRODUCT(F376:I376)</f>
        <v>20.39</v>
      </c>
      <c r="L376" s="57"/>
      <c r="M376" s="58"/>
      <c r="N376" s="59"/>
      <c r="O376" s="73"/>
    </row>
    <row r="377" spans="1:15" s="8" customFormat="1" x14ac:dyDescent="0.3">
      <c r="A377" s="52">
        <v>11478</v>
      </c>
      <c r="B377" s="53" t="s">
        <v>21</v>
      </c>
      <c r="C377" s="54" t="s">
        <v>1596</v>
      </c>
      <c r="D377" s="99" t="s">
        <v>1597</v>
      </c>
      <c r="E377" s="56"/>
      <c r="F377" s="57"/>
      <c r="G377" s="57"/>
      <c r="H377" s="57"/>
      <c r="I377" s="57"/>
      <c r="J377" s="57"/>
      <c r="K377" s="57"/>
      <c r="L377" s="57"/>
      <c r="M377" s="58"/>
      <c r="N377" s="59"/>
      <c r="O377" s="59"/>
    </row>
    <row r="378" spans="1:15" s="8" customFormat="1" x14ac:dyDescent="0.3">
      <c r="A378" s="52">
        <v>11490</v>
      </c>
      <c r="B378" s="53" t="s">
        <v>21</v>
      </c>
      <c r="C378" s="54" t="s">
        <v>1601</v>
      </c>
      <c r="D378" s="55" t="s">
        <v>55</v>
      </c>
      <c r="E378" s="56"/>
      <c r="F378" s="57"/>
      <c r="G378" s="57"/>
      <c r="H378" s="57"/>
      <c r="I378" s="57"/>
      <c r="J378" s="57"/>
      <c r="K378" s="57"/>
      <c r="L378" s="57"/>
      <c r="M378" s="58"/>
      <c r="N378" s="59"/>
      <c r="O378" s="59"/>
    </row>
    <row r="379" spans="1:15" s="8" customFormat="1" x14ac:dyDescent="0.3">
      <c r="A379" s="52">
        <v>11530</v>
      </c>
      <c r="B379" s="53"/>
      <c r="C379" s="54"/>
      <c r="D379" s="55" t="s">
        <v>91</v>
      </c>
      <c r="E379" s="63"/>
      <c r="F379" s="57"/>
      <c r="G379" s="57"/>
      <c r="H379" s="57"/>
      <c r="I379" s="57"/>
      <c r="J379" s="57"/>
      <c r="K379" s="57"/>
      <c r="L379" s="57"/>
      <c r="M379" s="58"/>
      <c r="N379" s="59"/>
      <c r="O379" s="73"/>
    </row>
    <row r="380" spans="1:15" s="8" customFormat="1" ht="187.2" x14ac:dyDescent="0.3">
      <c r="A380" s="52">
        <v>11533</v>
      </c>
      <c r="B380" s="53"/>
      <c r="C380" s="54"/>
      <c r="D380" s="75" t="s">
        <v>1614</v>
      </c>
      <c r="E380" s="87" t="s">
        <v>89</v>
      </c>
      <c r="F380" s="88"/>
      <c r="G380" s="57"/>
      <c r="H380" s="57"/>
      <c r="I380" s="57"/>
      <c r="J380" s="57"/>
      <c r="K380" s="57"/>
      <c r="L380" s="57">
        <f>SUM(K381:K382)</f>
        <v>2</v>
      </c>
      <c r="M380" s="58">
        <v>2</v>
      </c>
      <c r="N380" s="59"/>
      <c r="O380" s="73">
        <f t="shared" ref="O380" si="52">+ROUND(M380*N380,2)</f>
        <v>0</v>
      </c>
    </row>
    <row r="381" spans="1:15" s="8" customFormat="1" x14ac:dyDescent="0.3">
      <c r="A381" s="52">
        <v>11534</v>
      </c>
      <c r="B381" s="53"/>
      <c r="C381" s="54"/>
      <c r="D381" s="76" t="s">
        <v>1615</v>
      </c>
      <c r="E381" s="56"/>
      <c r="F381" s="57">
        <v>1</v>
      </c>
      <c r="G381" s="57">
        <v>1</v>
      </c>
      <c r="H381" s="57"/>
      <c r="I381" s="57"/>
      <c r="J381" s="57"/>
      <c r="K381" s="57">
        <f>PRODUCT(F381:I381)</f>
        <v>1</v>
      </c>
      <c r="L381" s="57"/>
      <c r="M381" s="58"/>
      <c r="N381" s="59"/>
      <c r="O381" s="73"/>
    </row>
    <row r="382" spans="1:15" s="8" customFormat="1" x14ac:dyDescent="0.3">
      <c r="A382" s="52">
        <v>11535</v>
      </c>
      <c r="B382" s="53"/>
      <c r="C382" s="54"/>
      <c r="D382" s="76" t="s">
        <v>1616</v>
      </c>
      <c r="E382" s="63"/>
      <c r="F382" s="57">
        <v>1</v>
      </c>
      <c r="G382" s="57">
        <v>1</v>
      </c>
      <c r="H382" s="57"/>
      <c r="I382" s="57"/>
      <c r="J382" s="57"/>
      <c r="K382" s="57">
        <f>PRODUCT(F382:I382)</f>
        <v>1</v>
      </c>
      <c r="L382" s="57"/>
      <c r="M382" s="58"/>
      <c r="N382" s="59"/>
      <c r="O382" s="73"/>
    </row>
    <row r="383" spans="1:15" s="8" customFormat="1" ht="172.8" x14ac:dyDescent="0.3">
      <c r="A383" s="52">
        <v>11536</v>
      </c>
      <c r="B383" s="53"/>
      <c r="C383" s="54"/>
      <c r="D383" s="75" t="s">
        <v>1617</v>
      </c>
      <c r="E383" s="87" t="s">
        <v>89</v>
      </c>
      <c r="F383" s="88"/>
      <c r="G383" s="57"/>
      <c r="H383" s="57"/>
      <c r="I383" s="57"/>
      <c r="J383" s="57"/>
      <c r="K383" s="57"/>
      <c r="L383" s="57">
        <f>SUM(K384:K387)</f>
        <v>4</v>
      </c>
      <c r="M383" s="58">
        <v>4</v>
      </c>
      <c r="N383" s="59"/>
      <c r="O383" s="73">
        <f>+ROUND(M383*N383,2)</f>
        <v>0</v>
      </c>
    </row>
    <row r="384" spans="1:15" s="8" customFormat="1" x14ac:dyDescent="0.3">
      <c r="A384" s="52">
        <v>11537</v>
      </c>
      <c r="B384" s="53"/>
      <c r="C384" s="54"/>
      <c r="D384" s="76" t="s">
        <v>1618</v>
      </c>
      <c r="E384" s="87"/>
      <c r="F384" s="57">
        <v>1</v>
      </c>
      <c r="G384" s="57">
        <v>1</v>
      </c>
      <c r="H384" s="57"/>
      <c r="I384" s="57"/>
      <c r="J384" s="57"/>
      <c r="K384" s="57">
        <f>PRODUCT(F384:I384)</f>
        <v>1</v>
      </c>
      <c r="L384" s="57"/>
      <c r="M384" s="58"/>
      <c r="N384" s="59"/>
      <c r="O384" s="73"/>
    </row>
    <row r="385" spans="1:15" s="8" customFormat="1" x14ac:dyDescent="0.3">
      <c r="A385" s="52">
        <v>11538</v>
      </c>
      <c r="B385" s="53"/>
      <c r="C385" s="54"/>
      <c r="D385" s="76" t="s">
        <v>1619</v>
      </c>
      <c r="E385" s="87"/>
      <c r="F385" s="57">
        <v>1</v>
      </c>
      <c r="G385" s="57">
        <v>1</v>
      </c>
      <c r="H385" s="57"/>
      <c r="I385" s="57"/>
      <c r="J385" s="57"/>
      <c r="K385" s="57">
        <f t="shared" ref="K385:K387" si="53">PRODUCT(F385:I385)</f>
        <v>1</v>
      </c>
      <c r="L385" s="57"/>
      <c r="M385" s="58"/>
      <c r="N385" s="59"/>
      <c r="O385" s="73"/>
    </row>
    <row r="386" spans="1:15" s="8" customFormat="1" x14ac:dyDescent="0.3">
      <c r="A386" s="52">
        <v>11539</v>
      </c>
      <c r="B386" s="53"/>
      <c r="C386" s="54"/>
      <c r="D386" s="76" t="s">
        <v>1620</v>
      </c>
      <c r="E386" s="87"/>
      <c r="F386" s="57">
        <v>1</v>
      </c>
      <c r="G386" s="57">
        <v>1</v>
      </c>
      <c r="H386" s="57"/>
      <c r="I386" s="57"/>
      <c r="J386" s="57"/>
      <c r="K386" s="57">
        <f t="shared" si="53"/>
        <v>1</v>
      </c>
      <c r="L386" s="57"/>
      <c r="M386" s="58"/>
      <c r="N386" s="59"/>
      <c r="O386" s="73"/>
    </row>
    <row r="387" spans="1:15" s="8" customFormat="1" x14ac:dyDescent="0.3">
      <c r="A387" s="52">
        <v>11540</v>
      </c>
      <c r="B387" s="53"/>
      <c r="C387" s="54"/>
      <c r="D387" s="76" t="s">
        <v>1621</v>
      </c>
      <c r="E387" s="63"/>
      <c r="F387" s="57">
        <v>1</v>
      </c>
      <c r="G387" s="57">
        <v>1</v>
      </c>
      <c r="H387" s="57"/>
      <c r="I387" s="57"/>
      <c r="J387" s="57"/>
      <c r="K387" s="57">
        <f t="shared" si="53"/>
        <v>1</v>
      </c>
      <c r="L387" s="57"/>
      <c r="M387" s="58"/>
      <c r="N387" s="59"/>
      <c r="O387" s="73"/>
    </row>
    <row r="388" spans="1:15" s="8" customFormat="1" x14ac:dyDescent="0.3">
      <c r="A388" s="52">
        <v>11545</v>
      </c>
      <c r="B388" s="53" t="s">
        <v>21</v>
      </c>
      <c r="C388" s="61" t="s">
        <v>1622</v>
      </c>
      <c r="D388" s="62" t="s">
        <v>1623</v>
      </c>
      <c r="E388" s="63"/>
      <c r="F388" s="86"/>
      <c r="G388" s="64"/>
      <c r="H388" s="64"/>
      <c r="I388" s="64"/>
      <c r="J388" s="64"/>
      <c r="K388" s="65">
        <f>SUM(O388:O620)</f>
        <v>0</v>
      </c>
      <c r="L388" s="64"/>
      <c r="M388" s="66"/>
      <c r="N388" s="67"/>
      <c r="O388" s="67"/>
    </row>
    <row r="389" spans="1:15" s="8" customFormat="1" x14ac:dyDescent="0.3">
      <c r="A389" s="52">
        <v>11546</v>
      </c>
      <c r="B389" s="53" t="s">
        <v>21</v>
      </c>
      <c r="C389" s="54" t="s">
        <v>1624</v>
      </c>
      <c r="D389" s="55" t="s">
        <v>1625</v>
      </c>
      <c r="E389" s="96"/>
      <c r="F389" s="98"/>
      <c r="G389" s="57"/>
      <c r="H389" s="57"/>
      <c r="I389" s="57"/>
      <c r="J389" s="57"/>
      <c r="K389" s="57"/>
      <c r="L389" s="57"/>
      <c r="M389" s="58"/>
      <c r="N389" s="59"/>
      <c r="O389" s="59"/>
    </row>
    <row r="390" spans="1:15" s="8" customFormat="1" x14ac:dyDescent="0.3">
      <c r="A390" s="52">
        <v>11547</v>
      </c>
      <c r="B390" s="53" t="s">
        <v>21</v>
      </c>
      <c r="C390" s="54" t="s">
        <v>1626</v>
      </c>
      <c r="D390" s="55" t="s">
        <v>1070</v>
      </c>
      <c r="E390" s="96"/>
      <c r="F390" s="98"/>
      <c r="G390" s="57"/>
      <c r="H390" s="57"/>
      <c r="I390" s="57"/>
      <c r="J390" s="57"/>
      <c r="K390" s="57"/>
      <c r="L390" s="57"/>
      <c r="M390" s="58"/>
      <c r="N390" s="59"/>
      <c r="O390" s="59"/>
    </row>
    <row r="391" spans="1:15" s="8" customFormat="1" x14ac:dyDescent="0.3">
      <c r="A391" s="52">
        <v>11557</v>
      </c>
      <c r="B391" s="53" t="s">
        <v>21</v>
      </c>
      <c r="C391" s="54" t="s">
        <v>1629</v>
      </c>
      <c r="D391" s="55" t="s">
        <v>55</v>
      </c>
      <c r="E391" s="63"/>
      <c r="F391" s="57"/>
      <c r="G391" s="57"/>
      <c r="H391" s="57"/>
      <c r="I391" s="57"/>
      <c r="J391" s="57"/>
      <c r="K391" s="57"/>
      <c r="L391" s="57"/>
      <c r="M391" s="66"/>
      <c r="N391" s="67"/>
      <c r="O391" s="67"/>
    </row>
    <row r="392" spans="1:15" s="8" customFormat="1" x14ac:dyDescent="0.3">
      <c r="A392" s="52">
        <v>11558</v>
      </c>
      <c r="B392" s="53" t="s">
        <v>21</v>
      </c>
      <c r="C392" s="54" t="s">
        <v>1630</v>
      </c>
      <c r="D392" s="55" t="s">
        <v>57</v>
      </c>
      <c r="E392" s="63"/>
      <c r="F392" s="57"/>
      <c r="G392" s="57"/>
      <c r="H392" s="57"/>
      <c r="I392" s="57"/>
      <c r="J392" s="57"/>
      <c r="K392" s="57"/>
      <c r="L392" s="57"/>
      <c r="M392" s="66"/>
      <c r="N392" s="67"/>
      <c r="O392" s="67"/>
    </row>
    <row r="393" spans="1:15" s="8" customFormat="1" ht="244.8" x14ac:dyDescent="0.3">
      <c r="A393" s="52">
        <v>11559</v>
      </c>
      <c r="B393" s="53"/>
      <c r="C393" s="54"/>
      <c r="D393" s="75" t="s">
        <v>1631</v>
      </c>
      <c r="E393" s="63" t="s">
        <v>89</v>
      </c>
      <c r="F393" s="57">
        <v>1</v>
      </c>
      <c r="G393" s="57"/>
      <c r="H393" s="57"/>
      <c r="I393" s="57"/>
      <c r="J393" s="57">
        <f t="shared" ref="J393:J394" si="54">PRODUCT(F393:I393)</f>
        <v>1</v>
      </c>
      <c r="K393" s="57"/>
      <c r="L393" s="57">
        <f>+J393</f>
        <v>1</v>
      </c>
      <c r="M393" s="58">
        <v>1</v>
      </c>
      <c r="N393" s="59"/>
      <c r="O393" s="73">
        <f>+ROUND(M393*N393,2)</f>
        <v>0</v>
      </c>
    </row>
    <row r="394" spans="1:15" s="8" customFormat="1" ht="244.8" x14ac:dyDescent="0.3">
      <c r="A394" s="52">
        <v>11560</v>
      </c>
      <c r="B394" s="53"/>
      <c r="C394" s="54"/>
      <c r="D394" s="75" t="s">
        <v>1632</v>
      </c>
      <c r="E394" s="63" t="s">
        <v>89</v>
      </c>
      <c r="F394" s="57">
        <v>1</v>
      </c>
      <c r="G394" s="57"/>
      <c r="H394" s="57"/>
      <c r="I394" s="57"/>
      <c r="J394" s="57">
        <f t="shared" si="54"/>
        <v>1</v>
      </c>
      <c r="K394" s="57"/>
      <c r="L394" s="57">
        <f>+J394</f>
        <v>1</v>
      </c>
      <c r="M394" s="58">
        <v>1</v>
      </c>
      <c r="N394" s="59"/>
      <c r="O394" s="73">
        <f>+ROUND(M394*N394,2)</f>
        <v>0</v>
      </c>
    </row>
    <row r="395" spans="1:15" s="8" customFormat="1" x14ac:dyDescent="0.3">
      <c r="A395" s="52">
        <v>11561</v>
      </c>
      <c r="B395" s="53"/>
      <c r="C395" s="54"/>
      <c r="D395" s="55" t="s">
        <v>70</v>
      </c>
      <c r="E395" s="63"/>
      <c r="F395" s="57"/>
      <c r="G395" s="57"/>
      <c r="H395" s="57"/>
      <c r="I395" s="57"/>
      <c r="J395" s="57"/>
      <c r="K395" s="57"/>
      <c r="L395" s="57"/>
      <c r="M395" s="66"/>
      <c r="N395" s="67"/>
      <c r="O395" s="67"/>
    </row>
    <row r="396" spans="1:15" s="8" customFormat="1" ht="86.4" x14ac:dyDescent="0.3">
      <c r="A396" s="52">
        <v>11562</v>
      </c>
      <c r="B396" s="53"/>
      <c r="C396" s="54"/>
      <c r="D396" s="75" t="s">
        <v>1633</v>
      </c>
      <c r="E396" s="63" t="s">
        <v>36</v>
      </c>
      <c r="F396" s="57">
        <v>1</v>
      </c>
      <c r="G396" s="57">
        <v>11.8</v>
      </c>
      <c r="H396" s="57">
        <v>1.9</v>
      </c>
      <c r="I396" s="57"/>
      <c r="J396" s="57">
        <f t="shared" ref="J396" si="55">PRODUCT(F396:I396)</f>
        <v>22.42</v>
      </c>
      <c r="K396" s="57"/>
      <c r="L396" s="57">
        <f>+J396</f>
        <v>22.42</v>
      </c>
      <c r="M396" s="58">
        <v>22.42</v>
      </c>
      <c r="N396" s="59"/>
      <c r="O396" s="73">
        <f>+ROUND(M396*N396,2)</f>
        <v>0</v>
      </c>
    </row>
    <row r="397" spans="1:15" s="8" customFormat="1" x14ac:dyDescent="0.3">
      <c r="A397" s="52">
        <v>11575</v>
      </c>
      <c r="B397" s="53" t="s">
        <v>21</v>
      </c>
      <c r="C397" s="54" t="s">
        <v>1634</v>
      </c>
      <c r="D397" s="55" t="s">
        <v>974</v>
      </c>
      <c r="E397" s="96"/>
      <c r="F397" s="98"/>
      <c r="G397" s="57"/>
      <c r="H397" s="57"/>
      <c r="I397" s="57"/>
      <c r="J397" s="57"/>
      <c r="K397" s="57"/>
      <c r="L397" s="57"/>
      <c r="M397" s="58"/>
      <c r="N397" s="59"/>
      <c r="O397" s="59"/>
    </row>
    <row r="398" spans="1:15" s="8" customFormat="1" x14ac:dyDescent="0.3">
      <c r="A398" s="52">
        <v>11600</v>
      </c>
      <c r="B398" s="53" t="s">
        <v>21</v>
      </c>
      <c r="C398" s="54" t="s">
        <v>1641</v>
      </c>
      <c r="D398" s="55" t="s">
        <v>55</v>
      </c>
      <c r="E398" s="63"/>
      <c r="F398" s="57"/>
      <c r="G398" s="57"/>
      <c r="H398" s="57"/>
      <c r="I398" s="57"/>
      <c r="J398" s="57"/>
      <c r="K398" s="57"/>
      <c r="L398" s="57"/>
      <c r="M398" s="66"/>
      <c r="N398" s="67"/>
      <c r="O398" s="67"/>
    </row>
    <row r="399" spans="1:15" s="8" customFormat="1" x14ac:dyDescent="0.3">
      <c r="A399" s="52">
        <v>11705</v>
      </c>
      <c r="B399" s="53"/>
      <c r="C399" s="72"/>
      <c r="D399" s="55" t="s">
        <v>91</v>
      </c>
      <c r="E399" s="56"/>
      <c r="F399" s="57"/>
      <c r="G399" s="57"/>
      <c r="H399" s="57"/>
      <c r="I399" s="57"/>
      <c r="J399" s="57"/>
      <c r="K399" s="57"/>
      <c r="L399" s="57"/>
      <c r="M399" s="58"/>
      <c r="N399" s="59"/>
      <c r="O399" s="73"/>
    </row>
    <row r="400" spans="1:15" s="8" customFormat="1" ht="201.6" x14ac:dyDescent="0.3">
      <c r="A400" s="52">
        <v>11708</v>
      </c>
      <c r="B400" s="53"/>
      <c r="C400" s="72"/>
      <c r="D400" s="75" t="s">
        <v>1671</v>
      </c>
      <c r="E400" s="56" t="s">
        <v>89</v>
      </c>
      <c r="F400" s="57"/>
      <c r="G400" s="57"/>
      <c r="H400" s="57"/>
      <c r="I400" s="57"/>
      <c r="J400" s="57"/>
      <c r="K400" s="57"/>
      <c r="L400" s="57">
        <f>K401</f>
        <v>1</v>
      </c>
      <c r="M400" s="58">
        <v>1</v>
      </c>
      <c r="N400" s="59"/>
      <c r="O400" s="73">
        <f>+ROUND(M400*N400,2)</f>
        <v>0</v>
      </c>
    </row>
    <row r="401" spans="1:15" s="8" customFormat="1" x14ac:dyDescent="0.3">
      <c r="A401" s="52">
        <v>11709</v>
      </c>
      <c r="B401" s="53"/>
      <c r="C401" s="72"/>
      <c r="D401" s="76" t="s">
        <v>1672</v>
      </c>
      <c r="E401" s="56"/>
      <c r="F401" s="57">
        <v>1</v>
      </c>
      <c r="G401" s="57"/>
      <c r="H401" s="57"/>
      <c r="I401" s="57"/>
      <c r="J401" s="57"/>
      <c r="K401" s="57">
        <f>PRODUCT(F401:I401)</f>
        <v>1</v>
      </c>
      <c r="L401" s="57"/>
      <c r="M401" s="58"/>
      <c r="N401" s="59"/>
      <c r="O401" s="73"/>
    </row>
    <row r="402" spans="1:15" s="8" customFormat="1" ht="72" x14ac:dyDescent="0.3">
      <c r="A402" s="52">
        <v>11710</v>
      </c>
      <c r="B402" s="53"/>
      <c r="C402" s="72"/>
      <c r="D402" s="78" t="s">
        <v>1190</v>
      </c>
      <c r="E402" s="56" t="s">
        <v>89</v>
      </c>
      <c r="F402" s="57"/>
      <c r="G402" s="57"/>
      <c r="H402" s="57"/>
      <c r="I402" s="57"/>
      <c r="J402" s="57"/>
      <c r="K402" s="57"/>
      <c r="L402" s="57">
        <f>K403+K404</f>
        <v>2</v>
      </c>
      <c r="M402" s="58">
        <v>2</v>
      </c>
      <c r="N402" s="59"/>
      <c r="O402" s="73">
        <f>+ROUND(M402*N402,2)</f>
        <v>0</v>
      </c>
    </row>
    <row r="403" spans="1:15" s="8" customFormat="1" x14ac:dyDescent="0.3">
      <c r="A403" s="52">
        <v>11711</v>
      </c>
      <c r="B403" s="53"/>
      <c r="C403" s="72"/>
      <c r="D403" s="76" t="s">
        <v>1673</v>
      </c>
      <c r="E403" s="56"/>
      <c r="F403" s="57">
        <v>1</v>
      </c>
      <c r="G403" s="57">
        <v>1</v>
      </c>
      <c r="H403" s="57"/>
      <c r="I403" s="57"/>
      <c r="J403" s="57"/>
      <c r="K403" s="57">
        <f>PRODUCT(F403:I403)</f>
        <v>1</v>
      </c>
      <c r="L403" s="57"/>
      <c r="M403" s="58"/>
      <c r="N403" s="59"/>
      <c r="O403" s="73"/>
    </row>
    <row r="404" spans="1:15" s="8" customFormat="1" x14ac:dyDescent="0.3">
      <c r="A404" s="52">
        <v>11712</v>
      </c>
      <c r="B404" s="53"/>
      <c r="C404" s="72"/>
      <c r="D404" s="76" t="s">
        <v>1674</v>
      </c>
      <c r="E404" s="56"/>
      <c r="F404" s="57">
        <v>1</v>
      </c>
      <c r="G404" s="57">
        <v>1</v>
      </c>
      <c r="H404" s="57"/>
      <c r="I404" s="57"/>
      <c r="J404" s="57"/>
      <c r="K404" s="57">
        <f>PRODUCT(F404:I404)</f>
        <v>1</v>
      </c>
      <c r="L404" s="57"/>
      <c r="M404" s="58"/>
      <c r="N404" s="59"/>
      <c r="O404" s="73"/>
    </row>
    <row r="405" spans="1:15" s="8" customFormat="1" ht="172.8" x14ac:dyDescent="0.3">
      <c r="A405" s="52">
        <v>11713</v>
      </c>
      <c r="B405" s="53"/>
      <c r="C405" s="72"/>
      <c r="D405" s="75" t="s">
        <v>1193</v>
      </c>
      <c r="E405" s="87" t="s">
        <v>89</v>
      </c>
      <c r="F405" s="57"/>
      <c r="G405" s="57"/>
      <c r="H405" s="57"/>
      <c r="I405" s="57"/>
      <c r="J405" s="57"/>
      <c r="K405" s="57"/>
      <c r="L405" s="57">
        <f>K406+K407</f>
        <v>2</v>
      </c>
      <c r="M405" s="58">
        <v>2</v>
      </c>
      <c r="N405" s="59"/>
      <c r="O405" s="73">
        <f t="shared" ref="O405" si="56">+ROUND(M405*N405,2)</f>
        <v>0</v>
      </c>
    </row>
    <row r="406" spans="1:15" s="8" customFormat="1" x14ac:dyDescent="0.3">
      <c r="A406" s="52">
        <v>11714</v>
      </c>
      <c r="B406" s="53"/>
      <c r="C406" s="72"/>
      <c r="D406" s="76" t="s">
        <v>1675</v>
      </c>
      <c r="E406" s="56"/>
      <c r="F406" s="57">
        <v>1</v>
      </c>
      <c r="G406" s="57">
        <v>1</v>
      </c>
      <c r="H406" s="57"/>
      <c r="I406" s="57"/>
      <c r="J406" s="57"/>
      <c r="K406" s="57">
        <f>PRODUCT(F406:I406)</f>
        <v>1</v>
      </c>
      <c r="L406" s="57"/>
      <c r="M406" s="58"/>
      <c r="N406" s="59"/>
      <c r="O406" s="73"/>
    </row>
    <row r="407" spans="1:15" s="8" customFormat="1" x14ac:dyDescent="0.3">
      <c r="A407" s="52">
        <v>11715</v>
      </c>
      <c r="B407" s="53"/>
      <c r="C407" s="72"/>
      <c r="D407" s="76" t="s">
        <v>1676</v>
      </c>
      <c r="E407" s="56"/>
      <c r="F407" s="57">
        <v>1</v>
      </c>
      <c r="G407" s="57">
        <v>1</v>
      </c>
      <c r="H407" s="57"/>
      <c r="I407" s="57"/>
      <c r="J407" s="57"/>
      <c r="K407" s="57">
        <f>PRODUCT(F407:I407)</f>
        <v>1</v>
      </c>
      <c r="L407" s="57"/>
      <c r="M407" s="58"/>
      <c r="N407" s="59"/>
      <c r="O407" s="73"/>
    </row>
    <row r="408" spans="1:15" s="8" customFormat="1" ht="172.8" x14ac:dyDescent="0.3">
      <c r="A408" s="52">
        <v>11716</v>
      </c>
      <c r="B408" s="53"/>
      <c r="C408" s="72"/>
      <c r="D408" s="75" t="s">
        <v>1197</v>
      </c>
      <c r="E408" s="87" t="s">
        <v>89</v>
      </c>
      <c r="F408" s="88"/>
      <c r="G408" s="57"/>
      <c r="H408" s="57"/>
      <c r="I408" s="57"/>
      <c r="J408" s="57"/>
      <c r="K408" s="57"/>
      <c r="L408" s="57">
        <f>SUM(K409:K418)</f>
        <v>10</v>
      </c>
      <c r="M408" s="58">
        <v>10</v>
      </c>
      <c r="N408" s="59"/>
      <c r="O408" s="73">
        <f t="shared" ref="O408" si="57">+ROUND(M408*N408,2)</f>
        <v>0</v>
      </c>
    </row>
    <row r="409" spans="1:15" s="8" customFormat="1" x14ac:dyDescent="0.3">
      <c r="A409" s="52">
        <v>11717</v>
      </c>
      <c r="B409" s="53"/>
      <c r="C409" s="72"/>
      <c r="D409" s="76" t="s">
        <v>1677</v>
      </c>
      <c r="E409" s="87"/>
      <c r="F409" s="88">
        <v>1</v>
      </c>
      <c r="G409" s="57"/>
      <c r="H409" s="57"/>
      <c r="I409" s="57"/>
      <c r="J409" s="57"/>
      <c r="K409" s="57">
        <f t="shared" ref="K409:K418" si="58">PRODUCT(F409:I409)</f>
        <v>1</v>
      </c>
      <c r="L409" s="57"/>
      <c r="M409" s="58"/>
      <c r="N409" s="59"/>
      <c r="O409" s="73"/>
    </row>
    <row r="410" spans="1:15" s="8" customFormat="1" x14ac:dyDescent="0.3">
      <c r="A410" s="52">
        <v>11718</v>
      </c>
      <c r="B410" s="53"/>
      <c r="C410" s="72"/>
      <c r="D410" s="76" t="s">
        <v>1678</v>
      </c>
      <c r="E410" s="87"/>
      <c r="F410" s="88">
        <v>1</v>
      </c>
      <c r="G410" s="57"/>
      <c r="H410" s="57"/>
      <c r="I410" s="57"/>
      <c r="J410" s="57"/>
      <c r="K410" s="57">
        <f t="shared" si="58"/>
        <v>1</v>
      </c>
      <c r="L410" s="57"/>
      <c r="M410" s="58"/>
      <c r="N410" s="59"/>
      <c r="O410" s="73"/>
    </row>
    <row r="411" spans="1:15" s="8" customFormat="1" x14ac:dyDescent="0.3">
      <c r="A411" s="52">
        <v>11719</v>
      </c>
      <c r="B411" s="53"/>
      <c r="C411" s="72"/>
      <c r="D411" s="76" t="s">
        <v>1679</v>
      </c>
      <c r="E411" s="87"/>
      <c r="F411" s="88">
        <v>1</v>
      </c>
      <c r="G411" s="57"/>
      <c r="H411" s="57"/>
      <c r="I411" s="57"/>
      <c r="J411" s="57"/>
      <c r="K411" s="57">
        <f t="shared" si="58"/>
        <v>1</v>
      </c>
      <c r="L411" s="57"/>
      <c r="M411" s="58"/>
      <c r="N411" s="59"/>
      <c r="O411" s="73"/>
    </row>
    <row r="412" spans="1:15" s="8" customFormat="1" x14ac:dyDescent="0.3">
      <c r="A412" s="52">
        <v>11720</v>
      </c>
      <c r="B412" s="53"/>
      <c r="C412" s="72"/>
      <c r="D412" s="76" t="s">
        <v>1680</v>
      </c>
      <c r="E412" s="87"/>
      <c r="F412" s="88">
        <v>1</v>
      </c>
      <c r="G412" s="57"/>
      <c r="H412" s="57"/>
      <c r="I412" s="57"/>
      <c r="J412" s="57"/>
      <c r="K412" s="57">
        <f t="shared" si="58"/>
        <v>1</v>
      </c>
      <c r="L412" s="57"/>
      <c r="M412" s="58"/>
      <c r="N412" s="59"/>
      <c r="O412" s="73"/>
    </row>
    <row r="413" spans="1:15" s="8" customFormat="1" x14ac:dyDescent="0.3">
      <c r="A413" s="52">
        <v>11721</v>
      </c>
      <c r="B413" s="53"/>
      <c r="C413" s="72"/>
      <c r="D413" s="76" t="s">
        <v>1681</v>
      </c>
      <c r="E413" s="87"/>
      <c r="F413" s="88">
        <v>1</v>
      </c>
      <c r="G413" s="57"/>
      <c r="H413" s="57"/>
      <c r="I413" s="57"/>
      <c r="J413" s="57"/>
      <c r="K413" s="57">
        <f t="shared" si="58"/>
        <v>1</v>
      </c>
      <c r="L413" s="57"/>
      <c r="M413" s="58"/>
      <c r="N413" s="59"/>
      <c r="O413" s="73"/>
    </row>
    <row r="414" spans="1:15" s="8" customFormat="1" x14ac:dyDescent="0.3">
      <c r="A414" s="52">
        <v>11722</v>
      </c>
      <c r="B414" s="53"/>
      <c r="C414" s="72"/>
      <c r="D414" s="76" t="s">
        <v>1682</v>
      </c>
      <c r="E414" s="87"/>
      <c r="F414" s="88">
        <v>1</v>
      </c>
      <c r="G414" s="57"/>
      <c r="H414" s="57"/>
      <c r="I414" s="57"/>
      <c r="J414" s="57"/>
      <c r="K414" s="57">
        <f t="shared" si="58"/>
        <v>1</v>
      </c>
      <c r="L414" s="57"/>
      <c r="M414" s="58"/>
      <c r="N414" s="59"/>
      <c r="O414" s="73"/>
    </row>
    <row r="415" spans="1:15" s="8" customFormat="1" x14ac:dyDescent="0.3">
      <c r="A415" s="52">
        <v>11723</v>
      </c>
      <c r="B415" s="53"/>
      <c r="C415" s="72"/>
      <c r="D415" s="76" t="s">
        <v>1683</v>
      </c>
      <c r="E415" s="87"/>
      <c r="F415" s="88">
        <v>1</v>
      </c>
      <c r="G415" s="57"/>
      <c r="H415" s="57"/>
      <c r="I415" s="57"/>
      <c r="J415" s="57"/>
      <c r="K415" s="57">
        <f t="shared" si="58"/>
        <v>1</v>
      </c>
      <c r="L415" s="57"/>
      <c r="M415" s="58"/>
      <c r="N415" s="59"/>
      <c r="O415" s="73"/>
    </row>
    <row r="416" spans="1:15" s="8" customFormat="1" x14ac:dyDescent="0.3">
      <c r="A416" s="52">
        <v>11724</v>
      </c>
      <c r="B416" s="53"/>
      <c r="C416" s="72"/>
      <c r="D416" s="76" t="s">
        <v>1684</v>
      </c>
      <c r="E416" s="87"/>
      <c r="F416" s="88">
        <v>1</v>
      </c>
      <c r="G416" s="57"/>
      <c r="H416" s="57"/>
      <c r="I416" s="57"/>
      <c r="J416" s="57"/>
      <c r="K416" s="57">
        <f t="shared" si="58"/>
        <v>1</v>
      </c>
      <c r="L416" s="57"/>
      <c r="M416" s="58"/>
      <c r="N416" s="59"/>
      <c r="O416" s="73"/>
    </row>
    <row r="417" spans="1:15" s="8" customFormat="1" x14ac:dyDescent="0.3">
      <c r="A417" s="52">
        <v>11725</v>
      </c>
      <c r="B417" s="53"/>
      <c r="C417" s="72"/>
      <c r="D417" s="76" t="s">
        <v>1685</v>
      </c>
      <c r="E417" s="87"/>
      <c r="F417" s="88">
        <v>1</v>
      </c>
      <c r="G417" s="57"/>
      <c r="H417" s="57"/>
      <c r="I417" s="57"/>
      <c r="J417" s="57"/>
      <c r="K417" s="57">
        <f t="shared" si="58"/>
        <v>1</v>
      </c>
      <c r="L417" s="57"/>
      <c r="M417" s="58"/>
      <c r="N417" s="59"/>
      <c r="O417" s="73"/>
    </row>
    <row r="418" spans="1:15" s="8" customFormat="1" x14ac:dyDescent="0.3">
      <c r="A418" s="52">
        <v>11726</v>
      </c>
      <c r="B418" s="53"/>
      <c r="C418" s="72"/>
      <c r="D418" s="76" t="s">
        <v>1686</v>
      </c>
      <c r="E418" s="56"/>
      <c r="F418" s="57">
        <v>1</v>
      </c>
      <c r="G418" s="57"/>
      <c r="H418" s="57"/>
      <c r="I418" s="57"/>
      <c r="J418" s="57"/>
      <c r="K418" s="57">
        <f t="shared" si="58"/>
        <v>1</v>
      </c>
      <c r="L418" s="57"/>
      <c r="M418" s="58"/>
      <c r="N418" s="59"/>
      <c r="O418" s="73"/>
    </row>
    <row r="419" spans="1:15" s="8" customFormat="1" x14ac:dyDescent="0.3">
      <c r="A419" s="52">
        <v>11727</v>
      </c>
      <c r="B419" s="53"/>
      <c r="C419" s="54"/>
      <c r="D419" s="55" t="s">
        <v>408</v>
      </c>
      <c r="E419" s="56"/>
      <c r="F419" s="57"/>
      <c r="G419" s="57"/>
      <c r="H419" s="57"/>
      <c r="I419" s="57"/>
      <c r="J419" s="57"/>
      <c r="K419" s="57"/>
      <c r="L419" s="57"/>
      <c r="M419" s="58"/>
      <c r="N419" s="59"/>
      <c r="O419" s="73"/>
    </row>
    <row r="420" spans="1:15" s="8" customFormat="1" ht="187.2" x14ac:dyDescent="0.3">
      <c r="A420" s="52">
        <v>11728</v>
      </c>
      <c r="B420" s="53"/>
      <c r="C420" s="72"/>
      <c r="D420" s="75" t="s">
        <v>1210</v>
      </c>
      <c r="E420" s="87" t="s">
        <v>84</v>
      </c>
      <c r="F420" s="88"/>
      <c r="G420" s="57"/>
      <c r="H420" s="57"/>
      <c r="I420" s="57"/>
      <c r="J420" s="57"/>
      <c r="K420" s="57"/>
      <c r="L420" s="57">
        <f>K421</f>
        <v>30.734000000000002</v>
      </c>
      <c r="M420" s="58">
        <v>30.734000000000002</v>
      </c>
      <c r="N420" s="59"/>
      <c r="O420" s="73">
        <f>+ROUND(M420*N420,2)</f>
        <v>0</v>
      </c>
    </row>
    <row r="421" spans="1:15" s="8" customFormat="1" x14ac:dyDescent="0.3">
      <c r="A421" s="52">
        <v>11729</v>
      </c>
      <c r="B421" s="53"/>
      <c r="C421" s="72"/>
      <c r="D421" s="76" t="s">
        <v>1657</v>
      </c>
      <c r="E421" s="87"/>
      <c r="F421" s="88">
        <v>1</v>
      </c>
      <c r="G421" s="57">
        <v>30.734000000000002</v>
      </c>
      <c r="H421" s="57"/>
      <c r="I421" s="57"/>
      <c r="J421" s="57"/>
      <c r="K421" s="57">
        <f>PRODUCT(F421:I421)</f>
        <v>30.734000000000002</v>
      </c>
      <c r="L421" s="57"/>
      <c r="M421" s="58"/>
      <c r="N421" s="59"/>
      <c r="O421" s="73"/>
    </row>
    <row r="422" spans="1:15" s="8" customFormat="1" ht="86.4" x14ac:dyDescent="0.3">
      <c r="A422" s="52">
        <v>11730</v>
      </c>
      <c r="B422" s="53"/>
      <c r="C422" s="72"/>
      <c r="D422" s="75" t="s">
        <v>1212</v>
      </c>
      <c r="E422" s="63" t="s">
        <v>36</v>
      </c>
      <c r="F422" s="57"/>
      <c r="G422" s="57"/>
      <c r="H422" s="57"/>
      <c r="I422" s="57"/>
      <c r="J422" s="57"/>
      <c r="K422" s="57"/>
      <c r="L422" s="57">
        <f>K423</f>
        <v>20.39</v>
      </c>
      <c r="M422" s="58">
        <v>20.39</v>
      </c>
      <c r="N422" s="59"/>
      <c r="O422" s="73">
        <f t="shared" ref="O422" si="59">+ROUND(M422*N422,2)</f>
        <v>0</v>
      </c>
    </row>
    <row r="423" spans="1:15" s="8" customFormat="1" x14ac:dyDescent="0.3">
      <c r="A423" s="52">
        <v>11731</v>
      </c>
      <c r="B423" s="53"/>
      <c r="C423" s="72"/>
      <c r="D423" s="76" t="s">
        <v>1657</v>
      </c>
      <c r="E423" s="63"/>
      <c r="F423" s="57">
        <v>1</v>
      </c>
      <c r="G423" s="57">
        <v>10.195</v>
      </c>
      <c r="H423" s="57"/>
      <c r="I423" s="57">
        <v>2</v>
      </c>
      <c r="J423" s="57"/>
      <c r="K423" s="57">
        <f>PRODUCT(F423:I423)</f>
        <v>20.39</v>
      </c>
      <c r="L423" s="57"/>
      <c r="M423" s="58"/>
      <c r="N423" s="59"/>
      <c r="O423" s="73"/>
    </row>
    <row r="424" spans="1:15" s="8" customFormat="1" x14ac:dyDescent="0.3">
      <c r="A424" s="52">
        <v>11732</v>
      </c>
      <c r="B424" s="53" t="s">
        <v>21</v>
      </c>
      <c r="C424" s="54" t="s">
        <v>1687</v>
      </c>
      <c r="D424" s="55" t="s">
        <v>1688</v>
      </c>
      <c r="E424" s="56"/>
      <c r="F424" s="57"/>
      <c r="G424" s="57"/>
      <c r="H424" s="57"/>
      <c r="I424" s="57"/>
      <c r="J424" s="57"/>
      <c r="K424" s="57"/>
      <c r="L424" s="57"/>
      <c r="M424" s="58"/>
      <c r="N424" s="59"/>
      <c r="O424" s="59"/>
    </row>
    <row r="425" spans="1:15" s="8" customFormat="1" x14ac:dyDescent="0.3">
      <c r="A425" s="52">
        <v>11743</v>
      </c>
      <c r="B425" s="53" t="s">
        <v>21</v>
      </c>
      <c r="C425" s="54" t="s">
        <v>1693</v>
      </c>
      <c r="D425" s="55" t="s">
        <v>55</v>
      </c>
      <c r="E425" s="56"/>
      <c r="F425" s="57"/>
      <c r="G425" s="57"/>
      <c r="H425" s="57"/>
      <c r="I425" s="57"/>
      <c r="J425" s="57"/>
      <c r="K425" s="57"/>
      <c r="L425" s="57"/>
      <c r="M425" s="58"/>
      <c r="N425" s="59"/>
      <c r="O425" s="59"/>
    </row>
    <row r="426" spans="1:15" s="8" customFormat="1" x14ac:dyDescent="0.3">
      <c r="A426" s="52">
        <v>11782</v>
      </c>
      <c r="B426" s="53"/>
      <c r="C426" s="54"/>
      <c r="D426" s="55" t="s">
        <v>91</v>
      </c>
      <c r="E426" s="63"/>
      <c r="F426" s="57"/>
      <c r="G426" s="57"/>
      <c r="H426" s="57"/>
      <c r="I426" s="57"/>
      <c r="J426" s="57"/>
      <c r="K426" s="57"/>
      <c r="L426" s="57"/>
      <c r="M426" s="58"/>
      <c r="N426" s="59"/>
      <c r="O426" s="73"/>
    </row>
    <row r="427" spans="1:15" s="8" customFormat="1" ht="187.2" x14ac:dyDescent="0.3">
      <c r="A427" s="52">
        <v>11787</v>
      </c>
      <c r="B427" s="53"/>
      <c r="C427" s="54"/>
      <c r="D427" s="75" t="s">
        <v>1261</v>
      </c>
      <c r="E427" s="87" t="s">
        <v>89</v>
      </c>
      <c r="F427" s="88"/>
      <c r="G427" s="57"/>
      <c r="H427" s="57"/>
      <c r="I427" s="57"/>
      <c r="J427" s="57"/>
      <c r="K427" s="57"/>
      <c r="L427" s="57">
        <f>SUM(K428:K429)</f>
        <v>2</v>
      </c>
      <c r="M427" s="58">
        <v>2</v>
      </c>
      <c r="N427" s="59"/>
      <c r="O427" s="73">
        <f t="shared" ref="O427" si="60">+ROUND(M427*N427,2)</f>
        <v>0</v>
      </c>
    </row>
    <row r="428" spans="1:15" s="8" customFormat="1" x14ac:dyDescent="0.3">
      <c r="A428" s="52">
        <v>11788</v>
      </c>
      <c r="B428" s="53"/>
      <c r="C428" s="54"/>
      <c r="D428" s="76" t="s">
        <v>1708</v>
      </c>
      <c r="E428" s="56"/>
      <c r="F428" s="57">
        <v>1</v>
      </c>
      <c r="G428" s="57">
        <v>1</v>
      </c>
      <c r="H428" s="57"/>
      <c r="I428" s="57"/>
      <c r="J428" s="57"/>
      <c r="K428" s="57">
        <f>PRODUCT(F428:I428)</f>
        <v>1</v>
      </c>
      <c r="L428" s="57"/>
      <c r="M428" s="58"/>
      <c r="N428" s="59"/>
      <c r="O428" s="73"/>
    </row>
    <row r="429" spans="1:15" s="8" customFormat="1" x14ac:dyDescent="0.3">
      <c r="A429" s="52">
        <v>11789</v>
      </c>
      <c r="B429" s="53"/>
      <c r="C429" s="54"/>
      <c r="D429" s="76" t="s">
        <v>1709</v>
      </c>
      <c r="E429" s="63"/>
      <c r="F429" s="57">
        <v>1</v>
      </c>
      <c r="G429" s="57">
        <v>1</v>
      </c>
      <c r="H429" s="57"/>
      <c r="I429" s="57"/>
      <c r="J429" s="57"/>
      <c r="K429" s="57">
        <f>PRODUCT(F429:I429)</f>
        <v>1</v>
      </c>
      <c r="L429" s="57"/>
      <c r="M429" s="58"/>
      <c r="N429" s="59"/>
      <c r="O429" s="73"/>
    </row>
    <row r="430" spans="1:15" s="8" customFormat="1" ht="172.8" x14ac:dyDescent="0.3">
      <c r="A430" s="52">
        <v>11790</v>
      </c>
      <c r="B430" s="53"/>
      <c r="C430" s="54"/>
      <c r="D430" s="75" t="s">
        <v>1264</v>
      </c>
      <c r="E430" s="87" t="s">
        <v>89</v>
      </c>
      <c r="F430" s="88"/>
      <c r="G430" s="57"/>
      <c r="H430" s="57"/>
      <c r="I430" s="57"/>
      <c r="J430" s="57"/>
      <c r="K430" s="57"/>
      <c r="L430" s="57">
        <f>SUM(K431:K434)</f>
        <v>4</v>
      </c>
      <c r="M430" s="58">
        <v>4</v>
      </c>
      <c r="N430" s="59"/>
      <c r="O430" s="73">
        <f>+ROUND(M430*N430,2)</f>
        <v>0</v>
      </c>
    </row>
    <row r="431" spans="1:15" s="8" customFormat="1" x14ac:dyDescent="0.3">
      <c r="A431" s="52">
        <v>11791</v>
      </c>
      <c r="B431" s="53"/>
      <c r="C431" s="54"/>
      <c r="D431" s="76" t="s">
        <v>1710</v>
      </c>
      <c r="E431" s="87"/>
      <c r="F431" s="57">
        <v>1</v>
      </c>
      <c r="G431" s="57">
        <v>1</v>
      </c>
      <c r="H431" s="57"/>
      <c r="I431" s="57"/>
      <c r="J431" s="57"/>
      <c r="K431" s="57">
        <f>PRODUCT(F431:I431)</f>
        <v>1</v>
      </c>
      <c r="L431" s="57"/>
      <c r="M431" s="58"/>
      <c r="N431" s="59"/>
      <c r="O431" s="73"/>
    </row>
    <row r="432" spans="1:15" s="8" customFormat="1" x14ac:dyDescent="0.3">
      <c r="A432" s="52">
        <v>11792</v>
      </c>
      <c r="B432" s="53"/>
      <c r="C432" s="54"/>
      <c r="D432" s="76" t="s">
        <v>1711</v>
      </c>
      <c r="E432" s="87"/>
      <c r="F432" s="57">
        <v>1</v>
      </c>
      <c r="G432" s="57">
        <v>1</v>
      </c>
      <c r="H432" s="57"/>
      <c r="I432" s="57"/>
      <c r="J432" s="57"/>
      <c r="K432" s="57">
        <f t="shared" ref="K432:K434" si="61">PRODUCT(F432:I432)</f>
        <v>1</v>
      </c>
      <c r="L432" s="57"/>
      <c r="M432" s="58"/>
      <c r="N432" s="59"/>
      <c r="O432" s="73"/>
    </row>
    <row r="433" spans="1:15" s="8" customFormat="1" x14ac:dyDescent="0.3">
      <c r="A433" s="52">
        <v>11793</v>
      </c>
      <c r="B433" s="53"/>
      <c r="C433" s="54"/>
      <c r="D433" s="76" t="s">
        <v>1712</v>
      </c>
      <c r="E433" s="87"/>
      <c r="F433" s="57">
        <v>1</v>
      </c>
      <c r="G433" s="57">
        <v>1</v>
      </c>
      <c r="H433" s="57"/>
      <c r="I433" s="57"/>
      <c r="J433" s="57"/>
      <c r="K433" s="57">
        <f t="shared" si="61"/>
        <v>1</v>
      </c>
      <c r="L433" s="57"/>
      <c r="M433" s="58"/>
      <c r="N433" s="59"/>
      <c r="O433" s="73"/>
    </row>
    <row r="434" spans="1:15" s="8" customFormat="1" x14ac:dyDescent="0.3">
      <c r="A434" s="52">
        <v>11794</v>
      </c>
      <c r="B434" s="53"/>
      <c r="C434" s="54"/>
      <c r="D434" s="76" t="s">
        <v>1713</v>
      </c>
      <c r="E434" s="63"/>
      <c r="F434" s="57">
        <v>1</v>
      </c>
      <c r="G434" s="57">
        <v>1</v>
      </c>
      <c r="H434" s="57"/>
      <c r="I434" s="57"/>
      <c r="J434" s="57"/>
      <c r="K434" s="57">
        <f t="shared" si="61"/>
        <v>1</v>
      </c>
      <c r="L434" s="57"/>
      <c r="M434" s="58"/>
      <c r="N434" s="59"/>
      <c r="O434" s="73"/>
    </row>
    <row r="435" spans="1:15" s="8" customFormat="1" x14ac:dyDescent="0.3">
      <c r="A435" s="52">
        <v>11799</v>
      </c>
      <c r="B435" s="53" t="s">
        <v>21</v>
      </c>
      <c r="C435" s="61" t="s">
        <v>1714</v>
      </c>
      <c r="D435" s="62" t="s">
        <v>1715</v>
      </c>
      <c r="E435" s="63"/>
      <c r="F435" s="86"/>
      <c r="G435" s="64"/>
      <c r="H435" s="64"/>
      <c r="I435" s="64"/>
      <c r="J435" s="64"/>
      <c r="K435" s="65">
        <f>SUM(O435:O792)</f>
        <v>0</v>
      </c>
      <c r="L435" s="64"/>
      <c r="M435" s="66"/>
      <c r="N435" s="67"/>
      <c r="O435" s="67"/>
    </row>
    <row r="436" spans="1:15" s="8" customFormat="1" x14ac:dyDescent="0.3">
      <c r="A436" s="52">
        <v>11800</v>
      </c>
      <c r="B436" s="53" t="s">
        <v>21</v>
      </c>
      <c r="C436" s="54" t="s">
        <v>1716</v>
      </c>
      <c r="D436" s="99" t="s">
        <v>1717</v>
      </c>
      <c r="E436" s="96"/>
      <c r="F436" s="98"/>
      <c r="G436" s="57"/>
      <c r="H436" s="57"/>
      <c r="I436" s="57"/>
      <c r="J436" s="57"/>
      <c r="K436" s="57"/>
      <c r="L436" s="57"/>
      <c r="M436" s="58"/>
      <c r="N436" s="59"/>
      <c r="O436" s="59"/>
    </row>
    <row r="437" spans="1:15" s="8" customFormat="1" x14ac:dyDescent="0.3">
      <c r="A437" s="52">
        <v>11872</v>
      </c>
      <c r="B437" s="53" t="s">
        <v>21</v>
      </c>
      <c r="C437" s="54" t="s">
        <v>1740</v>
      </c>
      <c r="D437" s="55" t="s">
        <v>974</v>
      </c>
      <c r="E437" s="96"/>
      <c r="F437" s="98"/>
      <c r="G437" s="57"/>
      <c r="H437" s="57"/>
      <c r="I437" s="57"/>
      <c r="J437" s="57"/>
      <c r="K437" s="57"/>
      <c r="L437" s="57"/>
      <c r="M437" s="58"/>
      <c r="N437" s="59"/>
      <c r="O437" s="59"/>
    </row>
    <row r="438" spans="1:15" s="8" customFormat="1" x14ac:dyDescent="0.3">
      <c r="A438" s="52">
        <v>11889</v>
      </c>
      <c r="B438" s="53" t="s">
        <v>21</v>
      </c>
      <c r="C438" s="54" t="s">
        <v>1759</v>
      </c>
      <c r="D438" s="55" t="s">
        <v>55</v>
      </c>
      <c r="E438" s="63"/>
      <c r="F438" s="57"/>
      <c r="G438" s="57"/>
      <c r="H438" s="57"/>
      <c r="I438" s="57"/>
      <c r="J438" s="57"/>
      <c r="K438" s="57"/>
      <c r="L438" s="57"/>
      <c r="M438" s="66"/>
      <c r="N438" s="67"/>
      <c r="O438" s="67"/>
    </row>
    <row r="439" spans="1:15" s="8" customFormat="1" x14ac:dyDescent="0.3">
      <c r="A439" s="52">
        <v>12036</v>
      </c>
      <c r="B439" s="53" t="s">
        <v>21</v>
      </c>
      <c r="C439" s="54" t="s">
        <v>1844</v>
      </c>
      <c r="D439" s="55" t="s">
        <v>878</v>
      </c>
      <c r="E439" s="56"/>
      <c r="F439" s="57"/>
      <c r="G439" s="57"/>
      <c r="H439" s="57"/>
      <c r="I439" s="57"/>
      <c r="J439" s="57"/>
      <c r="K439" s="57"/>
      <c r="L439" s="57"/>
      <c r="M439" s="58"/>
      <c r="N439" s="59"/>
      <c r="O439" s="73"/>
    </row>
    <row r="440" spans="1:15" s="8" customFormat="1" ht="230.4" x14ac:dyDescent="0.3">
      <c r="A440" s="52">
        <v>12057</v>
      </c>
      <c r="B440" s="53"/>
      <c r="C440" s="54"/>
      <c r="D440" s="75" t="s">
        <v>1862</v>
      </c>
      <c r="E440" s="56" t="s">
        <v>36</v>
      </c>
      <c r="F440" s="57"/>
      <c r="G440" s="57"/>
      <c r="H440" s="57"/>
      <c r="I440" s="57"/>
      <c r="J440" s="57"/>
      <c r="K440" s="57"/>
      <c r="L440" s="57">
        <f>K441</f>
        <v>3.3676500000000003</v>
      </c>
      <c r="M440" s="58">
        <v>3.3679999999999999</v>
      </c>
      <c r="N440" s="59"/>
      <c r="O440" s="73">
        <f>+ROUND(M440*N440,2)</f>
        <v>0</v>
      </c>
    </row>
    <row r="441" spans="1:15" s="8" customFormat="1" x14ac:dyDescent="0.3">
      <c r="A441" s="52">
        <v>12058</v>
      </c>
      <c r="B441" s="53"/>
      <c r="C441" s="54"/>
      <c r="D441" s="76" t="s">
        <v>1863</v>
      </c>
      <c r="E441" s="56"/>
      <c r="F441" s="57">
        <v>1</v>
      </c>
      <c r="G441" s="57">
        <v>1.57</v>
      </c>
      <c r="H441" s="57"/>
      <c r="I441" s="57">
        <v>2.145</v>
      </c>
      <c r="J441" s="57"/>
      <c r="K441" s="57">
        <f>PRODUCT(F441:I441)</f>
        <v>3.3676500000000003</v>
      </c>
      <c r="L441" s="57"/>
      <c r="M441" s="58"/>
      <c r="N441" s="59"/>
      <c r="O441" s="73"/>
    </row>
    <row r="442" spans="1:15" s="8" customFormat="1" x14ac:dyDescent="0.3">
      <c r="A442" s="52">
        <v>12059</v>
      </c>
      <c r="B442" s="53" t="s">
        <v>21</v>
      </c>
      <c r="C442" s="54" t="s">
        <v>1864</v>
      </c>
      <c r="D442" s="55" t="s">
        <v>91</v>
      </c>
      <c r="E442" s="56"/>
      <c r="F442" s="57"/>
      <c r="G442" s="57"/>
      <c r="H442" s="57"/>
      <c r="I442" s="57"/>
      <c r="J442" s="57"/>
      <c r="K442" s="57"/>
      <c r="L442" s="57"/>
      <c r="M442" s="58"/>
      <c r="N442" s="59"/>
      <c r="O442" s="73"/>
    </row>
    <row r="443" spans="1:15" s="8" customFormat="1" ht="172.8" x14ac:dyDescent="0.3">
      <c r="A443" s="52">
        <v>12060</v>
      </c>
      <c r="B443" s="53"/>
      <c r="C443" s="54"/>
      <c r="D443" s="75" t="s">
        <v>1865</v>
      </c>
      <c r="E443" s="87" t="s">
        <v>89</v>
      </c>
      <c r="F443" s="88"/>
      <c r="G443" s="57"/>
      <c r="H443" s="57"/>
      <c r="I443" s="57"/>
      <c r="J443" s="57"/>
      <c r="K443" s="57"/>
      <c r="L443" s="57">
        <f>SUM(K444:K445)</f>
        <v>2</v>
      </c>
      <c r="M443" s="58">
        <v>2</v>
      </c>
      <c r="N443" s="59"/>
      <c r="O443" s="73">
        <f t="shared" ref="O443" si="62">+ROUND(M443*N443,2)</f>
        <v>0</v>
      </c>
    </row>
    <row r="444" spans="1:15" s="8" customFormat="1" x14ac:dyDescent="0.3">
      <c r="A444" s="52">
        <v>12061</v>
      </c>
      <c r="B444" s="53"/>
      <c r="C444" s="54"/>
      <c r="D444" s="76" t="s">
        <v>1866</v>
      </c>
      <c r="E444" s="87"/>
      <c r="F444" s="88">
        <v>1</v>
      </c>
      <c r="G444" s="57"/>
      <c r="H444" s="57"/>
      <c r="I444" s="57"/>
      <c r="J444" s="57"/>
      <c r="K444" s="57">
        <f>PRODUCT(F444:H444)</f>
        <v>1</v>
      </c>
      <c r="L444" s="57"/>
      <c r="M444" s="58"/>
      <c r="N444" s="59"/>
      <c r="O444" s="73"/>
    </row>
    <row r="445" spans="1:15" s="8" customFormat="1" x14ac:dyDescent="0.3">
      <c r="A445" s="52">
        <v>12062</v>
      </c>
      <c r="B445" s="53"/>
      <c r="C445" s="54"/>
      <c r="D445" s="76" t="s">
        <v>1867</v>
      </c>
      <c r="E445" s="87"/>
      <c r="F445" s="88">
        <v>1</v>
      </c>
      <c r="G445" s="57"/>
      <c r="H445" s="57"/>
      <c r="I445" s="57"/>
      <c r="J445" s="57"/>
      <c r="K445" s="57">
        <f>PRODUCT(F445:H445)</f>
        <v>1</v>
      </c>
      <c r="L445" s="57"/>
      <c r="M445" s="58"/>
      <c r="N445" s="59"/>
      <c r="O445" s="73"/>
    </row>
    <row r="446" spans="1:15" s="8" customFormat="1" ht="172.8" x14ac:dyDescent="0.3">
      <c r="A446" s="52">
        <v>12063</v>
      </c>
      <c r="B446" s="53"/>
      <c r="C446" s="54"/>
      <c r="D446" s="75" t="s">
        <v>1868</v>
      </c>
      <c r="E446" s="87" t="s">
        <v>89</v>
      </c>
      <c r="F446" s="88"/>
      <c r="G446" s="57"/>
      <c r="H446" s="57"/>
      <c r="I446" s="57"/>
      <c r="J446" s="57"/>
      <c r="K446" s="57"/>
      <c r="L446" s="57">
        <f>SUM(K447:K485)</f>
        <v>37</v>
      </c>
      <c r="M446" s="58">
        <v>37</v>
      </c>
      <c r="N446" s="59"/>
      <c r="O446" s="73">
        <f t="shared" ref="O446" si="63">+ROUND(M446*N446,2)</f>
        <v>0</v>
      </c>
    </row>
    <row r="447" spans="1:15" s="8" customFormat="1" x14ac:dyDescent="0.3">
      <c r="A447" s="52">
        <v>12064</v>
      </c>
      <c r="B447" s="53"/>
      <c r="C447" s="54"/>
      <c r="D447" s="76" t="s">
        <v>1869</v>
      </c>
      <c r="E447" s="87"/>
      <c r="F447" s="88"/>
      <c r="G447" s="57"/>
      <c r="H447" s="57"/>
      <c r="I447" s="57"/>
      <c r="J447" s="57"/>
      <c r="K447" s="57">
        <f>SUM(J448:J464)</f>
        <v>17</v>
      </c>
      <c r="L447" s="57"/>
      <c r="M447" s="58"/>
      <c r="N447" s="59"/>
      <c r="O447" s="73"/>
    </row>
    <row r="448" spans="1:15" s="8" customFormat="1" x14ac:dyDescent="0.3">
      <c r="A448" s="52">
        <v>12065</v>
      </c>
      <c r="B448" s="53"/>
      <c r="C448" s="54"/>
      <c r="D448" s="76" t="s">
        <v>1870</v>
      </c>
      <c r="E448" s="87"/>
      <c r="F448" s="88">
        <v>1</v>
      </c>
      <c r="G448" s="57"/>
      <c r="H448" s="57"/>
      <c r="I448" s="57"/>
      <c r="J448" s="57">
        <f>PRODUCT(F448:H448)</f>
        <v>1</v>
      </c>
      <c r="K448" s="57"/>
      <c r="L448" s="57"/>
      <c r="M448" s="58"/>
      <c r="N448" s="59"/>
      <c r="O448" s="73"/>
    </row>
    <row r="449" spans="1:15" s="8" customFormat="1" x14ac:dyDescent="0.3">
      <c r="A449" s="52">
        <v>12066</v>
      </c>
      <c r="B449" s="53"/>
      <c r="C449" s="54"/>
      <c r="D449" s="76" t="s">
        <v>1871</v>
      </c>
      <c r="E449" s="87"/>
      <c r="F449" s="88">
        <v>1</v>
      </c>
      <c r="G449" s="57"/>
      <c r="H449" s="57"/>
      <c r="I449" s="57"/>
      <c r="J449" s="57">
        <f t="shared" ref="J449:J464" si="64">PRODUCT(F449:H449)</f>
        <v>1</v>
      </c>
      <c r="K449" s="57"/>
      <c r="L449" s="57"/>
      <c r="M449" s="58"/>
      <c r="N449" s="59"/>
      <c r="O449" s="73"/>
    </row>
    <row r="450" spans="1:15" s="8" customFormat="1" x14ac:dyDescent="0.3">
      <c r="A450" s="52">
        <v>12067</v>
      </c>
      <c r="B450" s="53"/>
      <c r="C450" s="54"/>
      <c r="D450" s="76" t="s">
        <v>1872</v>
      </c>
      <c r="E450" s="87"/>
      <c r="F450" s="88">
        <v>1</v>
      </c>
      <c r="G450" s="57"/>
      <c r="H450" s="57"/>
      <c r="I450" s="57"/>
      <c r="J450" s="57">
        <f t="shared" si="64"/>
        <v>1</v>
      </c>
      <c r="K450" s="57"/>
      <c r="L450" s="57"/>
      <c r="M450" s="58"/>
      <c r="N450" s="59"/>
      <c r="O450" s="73"/>
    </row>
    <row r="451" spans="1:15" s="8" customFormat="1" x14ac:dyDescent="0.3">
      <c r="A451" s="52">
        <v>12068</v>
      </c>
      <c r="B451" s="53"/>
      <c r="C451" s="54"/>
      <c r="D451" s="76" t="s">
        <v>1873</v>
      </c>
      <c r="E451" s="87"/>
      <c r="F451" s="88">
        <v>1</v>
      </c>
      <c r="G451" s="57"/>
      <c r="H451" s="57"/>
      <c r="I451" s="57"/>
      <c r="J451" s="57">
        <f t="shared" si="64"/>
        <v>1</v>
      </c>
      <c r="K451" s="57"/>
      <c r="L451" s="57"/>
      <c r="M451" s="58"/>
      <c r="N451" s="59"/>
      <c r="O451" s="73"/>
    </row>
    <row r="452" spans="1:15" s="8" customFormat="1" x14ac:dyDescent="0.3">
      <c r="A452" s="52">
        <v>12069</v>
      </c>
      <c r="B452" s="53"/>
      <c r="C452" s="54"/>
      <c r="D452" s="76" t="s">
        <v>1874</v>
      </c>
      <c r="E452" s="87"/>
      <c r="F452" s="88">
        <v>1</v>
      </c>
      <c r="G452" s="57"/>
      <c r="H452" s="57"/>
      <c r="I452" s="57"/>
      <c r="J452" s="57">
        <f t="shared" si="64"/>
        <v>1</v>
      </c>
      <c r="K452" s="57"/>
      <c r="L452" s="57"/>
      <c r="M452" s="58"/>
      <c r="N452" s="59"/>
      <c r="O452" s="73"/>
    </row>
    <row r="453" spans="1:15" s="8" customFormat="1" x14ac:dyDescent="0.3">
      <c r="A453" s="52">
        <v>12070</v>
      </c>
      <c r="B453" s="53"/>
      <c r="C453" s="54"/>
      <c r="D453" s="76" t="s">
        <v>1875</v>
      </c>
      <c r="E453" s="87"/>
      <c r="F453" s="88">
        <v>1</v>
      </c>
      <c r="G453" s="57"/>
      <c r="H453" s="57"/>
      <c r="I453" s="57"/>
      <c r="J453" s="57">
        <f t="shared" si="64"/>
        <v>1</v>
      </c>
      <c r="K453" s="57"/>
      <c r="L453" s="57"/>
      <c r="M453" s="58"/>
      <c r="N453" s="59"/>
      <c r="O453" s="73"/>
    </row>
    <row r="454" spans="1:15" s="8" customFormat="1" x14ac:dyDescent="0.3">
      <c r="A454" s="52">
        <v>12071</v>
      </c>
      <c r="B454" s="53"/>
      <c r="C454" s="54"/>
      <c r="D454" s="76" t="s">
        <v>1876</v>
      </c>
      <c r="E454" s="87"/>
      <c r="F454" s="88">
        <v>1</v>
      </c>
      <c r="G454" s="57"/>
      <c r="H454" s="57"/>
      <c r="I454" s="57"/>
      <c r="J454" s="57">
        <f t="shared" si="64"/>
        <v>1</v>
      </c>
      <c r="K454" s="57"/>
      <c r="L454" s="57"/>
      <c r="M454" s="58"/>
      <c r="N454" s="59"/>
      <c r="O454" s="73"/>
    </row>
    <row r="455" spans="1:15" s="8" customFormat="1" x14ac:dyDescent="0.3">
      <c r="A455" s="52">
        <v>12072</v>
      </c>
      <c r="B455" s="53"/>
      <c r="C455" s="54"/>
      <c r="D455" s="76" t="s">
        <v>1877</v>
      </c>
      <c r="E455" s="87"/>
      <c r="F455" s="88">
        <v>1</v>
      </c>
      <c r="G455" s="57"/>
      <c r="H455" s="57"/>
      <c r="I455" s="57"/>
      <c r="J455" s="57">
        <f t="shared" si="64"/>
        <v>1</v>
      </c>
      <c r="K455" s="57"/>
      <c r="L455" s="57"/>
      <c r="M455" s="58"/>
      <c r="N455" s="59"/>
      <c r="O455" s="73"/>
    </row>
    <row r="456" spans="1:15" s="8" customFormat="1" x14ac:dyDescent="0.3">
      <c r="A456" s="52">
        <v>12073</v>
      </c>
      <c r="B456" s="53"/>
      <c r="C456" s="54"/>
      <c r="D456" s="76" t="s">
        <v>1878</v>
      </c>
      <c r="E456" s="87"/>
      <c r="F456" s="88">
        <v>1</v>
      </c>
      <c r="G456" s="57"/>
      <c r="H456" s="57"/>
      <c r="I456" s="57"/>
      <c r="J456" s="57">
        <f t="shared" si="64"/>
        <v>1</v>
      </c>
      <c r="K456" s="57"/>
      <c r="L456" s="57"/>
      <c r="M456" s="58"/>
      <c r="N456" s="59"/>
      <c r="O456" s="73"/>
    </row>
    <row r="457" spans="1:15" s="8" customFormat="1" x14ac:dyDescent="0.3">
      <c r="A457" s="52">
        <v>12074</v>
      </c>
      <c r="B457" s="53"/>
      <c r="C457" s="54"/>
      <c r="D457" s="76" t="s">
        <v>1879</v>
      </c>
      <c r="E457" s="87"/>
      <c r="F457" s="88">
        <v>1</v>
      </c>
      <c r="G457" s="57"/>
      <c r="H457" s="57"/>
      <c r="I457" s="57"/>
      <c r="J457" s="57">
        <f t="shared" si="64"/>
        <v>1</v>
      </c>
      <c r="K457" s="57"/>
      <c r="L457" s="57"/>
      <c r="M457" s="58"/>
      <c r="N457" s="59"/>
      <c r="O457" s="73"/>
    </row>
    <row r="458" spans="1:15" s="8" customFormat="1" x14ac:dyDescent="0.3">
      <c r="A458" s="52">
        <v>12075</v>
      </c>
      <c r="B458" s="53"/>
      <c r="C458" s="54"/>
      <c r="D458" s="76" t="s">
        <v>1880</v>
      </c>
      <c r="E458" s="87"/>
      <c r="F458" s="88">
        <v>1</v>
      </c>
      <c r="G458" s="57"/>
      <c r="H458" s="57"/>
      <c r="I458" s="57"/>
      <c r="J458" s="57">
        <f t="shared" si="64"/>
        <v>1</v>
      </c>
      <c r="K458" s="57"/>
      <c r="L458" s="57"/>
      <c r="M458" s="58"/>
      <c r="N458" s="59"/>
      <c r="O458" s="73"/>
    </row>
    <row r="459" spans="1:15" s="8" customFormat="1" x14ac:dyDescent="0.3">
      <c r="A459" s="52">
        <v>12076</v>
      </c>
      <c r="B459" s="53"/>
      <c r="C459" s="54"/>
      <c r="D459" s="76" t="s">
        <v>1881</v>
      </c>
      <c r="E459" s="87"/>
      <c r="F459" s="88">
        <v>1</v>
      </c>
      <c r="G459" s="57"/>
      <c r="H459" s="57"/>
      <c r="I459" s="57"/>
      <c r="J459" s="57">
        <f t="shared" si="64"/>
        <v>1</v>
      </c>
      <c r="K459" s="57"/>
      <c r="L459" s="57"/>
      <c r="M459" s="58"/>
      <c r="N459" s="59"/>
      <c r="O459" s="73"/>
    </row>
    <row r="460" spans="1:15" s="8" customFormat="1" x14ac:dyDescent="0.3">
      <c r="A460" s="52">
        <v>12077</v>
      </c>
      <c r="B460" s="53"/>
      <c r="C460" s="54"/>
      <c r="D460" s="76" t="s">
        <v>1882</v>
      </c>
      <c r="E460" s="87"/>
      <c r="F460" s="88">
        <v>1</v>
      </c>
      <c r="G460" s="57"/>
      <c r="H460" s="57"/>
      <c r="I460" s="57"/>
      <c r="J460" s="57">
        <f t="shared" si="64"/>
        <v>1</v>
      </c>
      <c r="K460" s="57"/>
      <c r="L460" s="57"/>
      <c r="M460" s="58"/>
      <c r="N460" s="59"/>
      <c r="O460" s="73"/>
    </row>
    <row r="461" spans="1:15" s="8" customFormat="1" x14ac:dyDescent="0.3">
      <c r="A461" s="52">
        <v>12078</v>
      </c>
      <c r="B461" s="53"/>
      <c r="C461" s="54"/>
      <c r="D461" s="76" t="s">
        <v>1883</v>
      </c>
      <c r="E461" s="87"/>
      <c r="F461" s="88">
        <v>1</v>
      </c>
      <c r="G461" s="57"/>
      <c r="H461" s="57"/>
      <c r="I461" s="57"/>
      <c r="J461" s="57">
        <f t="shared" si="64"/>
        <v>1</v>
      </c>
      <c r="K461" s="57"/>
      <c r="L461" s="57"/>
      <c r="M461" s="58"/>
      <c r="N461" s="59"/>
      <c r="O461" s="73"/>
    </row>
    <row r="462" spans="1:15" s="8" customFormat="1" x14ac:dyDescent="0.3">
      <c r="A462" s="52">
        <v>12079</v>
      </c>
      <c r="B462" s="53"/>
      <c r="C462" s="54"/>
      <c r="D462" s="76" t="s">
        <v>1884</v>
      </c>
      <c r="E462" s="87"/>
      <c r="F462" s="88">
        <v>1</v>
      </c>
      <c r="G462" s="57"/>
      <c r="H462" s="57"/>
      <c r="I462" s="57"/>
      <c r="J462" s="57">
        <f t="shared" si="64"/>
        <v>1</v>
      </c>
      <c r="K462" s="57"/>
      <c r="L462" s="57"/>
      <c r="M462" s="58"/>
      <c r="N462" s="59"/>
      <c r="O462" s="73"/>
    </row>
    <row r="463" spans="1:15" s="8" customFormat="1" x14ac:dyDescent="0.3">
      <c r="A463" s="52">
        <v>12080</v>
      </c>
      <c r="B463" s="53"/>
      <c r="C463" s="54"/>
      <c r="D463" s="76" t="s">
        <v>1885</v>
      </c>
      <c r="E463" s="87"/>
      <c r="F463" s="88">
        <v>1</v>
      </c>
      <c r="G463" s="57"/>
      <c r="H463" s="57"/>
      <c r="I463" s="57"/>
      <c r="J463" s="57">
        <f t="shared" si="64"/>
        <v>1</v>
      </c>
      <c r="K463" s="57"/>
      <c r="L463" s="57"/>
      <c r="M463" s="58"/>
      <c r="N463" s="59"/>
      <c r="O463" s="73"/>
    </row>
    <row r="464" spans="1:15" s="8" customFormat="1" x14ac:dyDescent="0.3">
      <c r="A464" s="52">
        <v>12081</v>
      </c>
      <c r="B464" s="53"/>
      <c r="C464" s="54"/>
      <c r="D464" s="76" t="s">
        <v>1886</v>
      </c>
      <c r="E464" s="87"/>
      <c r="F464" s="88">
        <v>1</v>
      </c>
      <c r="G464" s="57"/>
      <c r="H464" s="57"/>
      <c r="I464" s="57"/>
      <c r="J464" s="57">
        <f t="shared" si="64"/>
        <v>1</v>
      </c>
      <c r="K464" s="57"/>
      <c r="L464" s="57"/>
      <c r="M464" s="58"/>
      <c r="N464" s="59"/>
      <c r="O464" s="73"/>
    </row>
    <row r="465" spans="1:15" s="8" customFormat="1" x14ac:dyDescent="0.3">
      <c r="A465" s="52">
        <v>12082</v>
      </c>
      <c r="B465" s="53"/>
      <c r="C465" s="54"/>
      <c r="D465" s="76" t="s">
        <v>1794</v>
      </c>
      <c r="E465" s="87"/>
      <c r="F465" s="88"/>
      <c r="G465" s="57"/>
      <c r="H465" s="57"/>
      <c r="I465" s="57"/>
      <c r="J465" s="57"/>
      <c r="K465" s="57">
        <f>SUM(J466:J485)</f>
        <v>20</v>
      </c>
      <c r="L465" s="57"/>
      <c r="M465" s="58"/>
      <c r="N465" s="59"/>
      <c r="O465" s="73"/>
    </row>
    <row r="466" spans="1:15" s="8" customFormat="1" x14ac:dyDescent="0.3">
      <c r="A466" s="52">
        <v>12083</v>
      </c>
      <c r="B466" s="53"/>
      <c r="C466" s="54"/>
      <c r="D466" s="76" t="s">
        <v>1887</v>
      </c>
      <c r="E466" s="87"/>
      <c r="F466" s="88">
        <v>1</v>
      </c>
      <c r="G466" s="57"/>
      <c r="H466" s="57"/>
      <c r="I466" s="57"/>
      <c r="J466" s="57">
        <f t="shared" ref="J466:J485" si="65">PRODUCT(F466:H466)</f>
        <v>1</v>
      </c>
      <c r="K466" s="57"/>
      <c r="L466" s="57"/>
      <c r="M466" s="58"/>
      <c r="N466" s="59"/>
      <c r="O466" s="73"/>
    </row>
    <row r="467" spans="1:15" s="8" customFormat="1" x14ac:dyDescent="0.3">
      <c r="A467" s="52">
        <v>12084</v>
      </c>
      <c r="B467" s="53"/>
      <c r="C467" s="54"/>
      <c r="D467" s="76" t="s">
        <v>1888</v>
      </c>
      <c r="E467" s="87"/>
      <c r="F467" s="88">
        <v>1</v>
      </c>
      <c r="G467" s="57"/>
      <c r="H467" s="57"/>
      <c r="I467" s="57"/>
      <c r="J467" s="57">
        <f t="shared" si="65"/>
        <v>1</v>
      </c>
      <c r="K467" s="57"/>
      <c r="L467" s="57"/>
      <c r="M467" s="58"/>
      <c r="N467" s="59"/>
      <c r="O467" s="73"/>
    </row>
    <row r="468" spans="1:15" s="8" customFormat="1" x14ac:dyDescent="0.3">
      <c r="A468" s="52">
        <v>12085</v>
      </c>
      <c r="B468" s="53"/>
      <c r="C468" s="54"/>
      <c r="D468" s="76" t="s">
        <v>1889</v>
      </c>
      <c r="E468" s="87"/>
      <c r="F468" s="88">
        <v>1</v>
      </c>
      <c r="G468" s="57"/>
      <c r="H468" s="57"/>
      <c r="I468" s="57"/>
      <c r="J468" s="57">
        <f t="shared" si="65"/>
        <v>1</v>
      </c>
      <c r="K468" s="57"/>
      <c r="L468" s="57"/>
      <c r="M468" s="58"/>
      <c r="N468" s="59"/>
      <c r="O468" s="73"/>
    </row>
    <row r="469" spans="1:15" s="8" customFormat="1" x14ac:dyDescent="0.3">
      <c r="A469" s="52">
        <v>12086</v>
      </c>
      <c r="B469" s="53"/>
      <c r="C469" s="54"/>
      <c r="D469" s="76" t="s">
        <v>1890</v>
      </c>
      <c r="E469" s="87"/>
      <c r="F469" s="88">
        <v>1</v>
      </c>
      <c r="G469" s="57"/>
      <c r="H469" s="57"/>
      <c r="I469" s="57"/>
      <c r="J469" s="57">
        <f t="shared" si="65"/>
        <v>1</v>
      </c>
      <c r="K469" s="57"/>
      <c r="L469" s="57"/>
      <c r="M469" s="58"/>
      <c r="N469" s="59"/>
      <c r="O469" s="73"/>
    </row>
    <row r="470" spans="1:15" s="8" customFormat="1" x14ac:dyDescent="0.3">
      <c r="A470" s="52">
        <v>12087</v>
      </c>
      <c r="B470" s="53"/>
      <c r="C470" s="54"/>
      <c r="D470" s="76" t="s">
        <v>1891</v>
      </c>
      <c r="E470" s="87"/>
      <c r="F470" s="88">
        <v>1</v>
      </c>
      <c r="G470" s="57"/>
      <c r="H470" s="57"/>
      <c r="I470" s="57"/>
      <c r="J470" s="57">
        <f t="shared" si="65"/>
        <v>1</v>
      </c>
      <c r="K470" s="57"/>
      <c r="L470" s="57"/>
      <c r="M470" s="58"/>
      <c r="N470" s="59"/>
      <c r="O470" s="73"/>
    </row>
    <row r="471" spans="1:15" s="8" customFormat="1" x14ac:dyDescent="0.3">
      <c r="A471" s="52">
        <v>12088</v>
      </c>
      <c r="B471" s="53"/>
      <c r="C471" s="54"/>
      <c r="D471" s="76" t="s">
        <v>1892</v>
      </c>
      <c r="E471" s="87"/>
      <c r="F471" s="88">
        <v>1</v>
      </c>
      <c r="G471" s="57"/>
      <c r="H471" s="57"/>
      <c r="I471" s="57"/>
      <c r="J471" s="57">
        <f t="shared" si="65"/>
        <v>1</v>
      </c>
      <c r="K471" s="57"/>
      <c r="L471" s="57"/>
      <c r="M471" s="58"/>
      <c r="N471" s="59"/>
      <c r="O471" s="73"/>
    </row>
    <row r="472" spans="1:15" s="8" customFormat="1" x14ac:dyDescent="0.3">
      <c r="A472" s="52">
        <v>12089</v>
      </c>
      <c r="B472" s="53"/>
      <c r="C472" s="54"/>
      <c r="D472" s="76" t="s">
        <v>1893</v>
      </c>
      <c r="E472" s="87"/>
      <c r="F472" s="88">
        <v>1</v>
      </c>
      <c r="G472" s="57"/>
      <c r="H472" s="57"/>
      <c r="I472" s="57"/>
      <c r="J472" s="57">
        <f t="shared" si="65"/>
        <v>1</v>
      </c>
      <c r="K472" s="57"/>
      <c r="L472" s="57"/>
      <c r="M472" s="58"/>
      <c r="N472" s="59"/>
      <c r="O472" s="73"/>
    </row>
    <row r="473" spans="1:15" s="8" customFormat="1" x14ac:dyDescent="0.3">
      <c r="A473" s="52">
        <v>12090</v>
      </c>
      <c r="B473" s="53"/>
      <c r="C473" s="54"/>
      <c r="D473" s="76" t="s">
        <v>1894</v>
      </c>
      <c r="E473" s="87"/>
      <c r="F473" s="88">
        <v>1</v>
      </c>
      <c r="G473" s="57"/>
      <c r="H473" s="57"/>
      <c r="I473" s="57"/>
      <c r="J473" s="57">
        <f t="shared" si="65"/>
        <v>1</v>
      </c>
      <c r="K473" s="57"/>
      <c r="L473" s="57"/>
      <c r="M473" s="58"/>
      <c r="N473" s="59"/>
      <c r="O473" s="73"/>
    </row>
    <row r="474" spans="1:15" s="8" customFormat="1" x14ac:dyDescent="0.3">
      <c r="A474" s="52">
        <v>12091</v>
      </c>
      <c r="B474" s="53"/>
      <c r="C474" s="54"/>
      <c r="D474" s="76" t="s">
        <v>1895</v>
      </c>
      <c r="E474" s="87"/>
      <c r="F474" s="88">
        <v>1</v>
      </c>
      <c r="G474" s="57"/>
      <c r="H474" s="57"/>
      <c r="I474" s="57"/>
      <c r="J474" s="57">
        <f t="shared" si="65"/>
        <v>1</v>
      </c>
      <c r="K474" s="57"/>
      <c r="L474" s="57"/>
      <c r="M474" s="58"/>
      <c r="N474" s="59"/>
      <c r="O474" s="73"/>
    </row>
    <row r="475" spans="1:15" s="8" customFormat="1" x14ac:dyDescent="0.3">
      <c r="A475" s="52">
        <v>12092</v>
      </c>
      <c r="B475" s="53"/>
      <c r="C475" s="54"/>
      <c r="D475" s="76" t="s">
        <v>1896</v>
      </c>
      <c r="E475" s="87"/>
      <c r="F475" s="88">
        <v>1</v>
      </c>
      <c r="G475" s="57"/>
      <c r="H475" s="57"/>
      <c r="I475" s="57"/>
      <c r="J475" s="57">
        <f t="shared" si="65"/>
        <v>1</v>
      </c>
      <c r="K475" s="57"/>
      <c r="L475" s="57"/>
      <c r="M475" s="58"/>
      <c r="N475" s="59"/>
      <c r="O475" s="73"/>
    </row>
    <row r="476" spans="1:15" s="8" customFormat="1" x14ac:dyDescent="0.3">
      <c r="A476" s="52">
        <v>12093</v>
      </c>
      <c r="B476" s="53"/>
      <c r="C476" s="54"/>
      <c r="D476" s="76" t="s">
        <v>1897</v>
      </c>
      <c r="E476" s="87"/>
      <c r="F476" s="88">
        <v>1</v>
      </c>
      <c r="G476" s="57"/>
      <c r="H476" s="57"/>
      <c r="I476" s="57"/>
      <c r="J476" s="57">
        <f t="shared" si="65"/>
        <v>1</v>
      </c>
      <c r="K476" s="57"/>
      <c r="L476" s="57"/>
      <c r="M476" s="58"/>
      <c r="N476" s="59"/>
      <c r="O476" s="73"/>
    </row>
    <row r="477" spans="1:15" s="8" customFormat="1" x14ac:dyDescent="0.3">
      <c r="A477" s="52">
        <v>12094</v>
      </c>
      <c r="B477" s="53"/>
      <c r="C477" s="54"/>
      <c r="D477" s="76" t="s">
        <v>1898</v>
      </c>
      <c r="E477" s="87"/>
      <c r="F477" s="88">
        <v>1</v>
      </c>
      <c r="G477" s="57"/>
      <c r="H477" s="57"/>
      <c r="I477" s="57"/>
      <c r="J477" s="57">
        <f t="shared" si="65"/>
        <v>1</v>
      </c>
      <c r="K477" s="57"/>
      <c r="L477" s="57"/>
      <c r="M477" s="58"/>
      <c r="N477" s="59"/>
      <c r="O477" s="73"/>
    </row>
    <row r="478" spans="1:15" s="8" customFormat="1" x14ac:dyDescent="0.3">
      <c r="A478" s="52">
        <v>12095</v>
      </c>
      <c r="B478" s="53"/>
      <c r="C478" s="54"/>
      <c r="D478" s="76" t="s">
        <v>1899</v>
      </c>
      <c r="E478" s="87"/>
      <c r="F478" s="88">
        <v>1</v>
      </c>
      <c r="G478" s="57"/>
      <c r="H478" s="57"/>
      <c r="I478" s="57"/>
      <c r="J478" s="57">
        <f t="shared" si="65"/>
        <v>1</v>
      </c>
      <c r="K478" s="57"/>
      <c r="L478" s="57"/>
      <c r="M478" s="58"/>
      <c r="N478" s="59"/>
      <c r="O478" s="73"/>
    </row>
    <row r="479" spans="1:15" s="8" customFormat="1" x14ac:dyDescent="0.3">
      <c r="A479" s="52">
        <v>12096</v>
      </c>
      <c r="B479" s="53"/>
      <c r="C479" s="54"/>
      <c r="D479" s="76" t="s">
        <v>1900</v>
      </c>
      <c r="E479" s="87"/>
      <c r="F479" s="88">
        <v>1</v>
      </c>
      <c r="G479" s="57"/>
      <c r="H479" s="57"/>
      <c r="I479" s="57"/>
      <c r="J479" s="57">
        <f t="shared" si="65"/>
        <v>1</v>
      </c>
      <c r="K479" s="57"/>
      <c r="L479" s="57"/>
      <c r="M479" s="58"/>
      <c r="N479" s="59"/>
      <c r="O479" s="73"/>
    </row>
    <row r="480" spans="1:15" s="8" customFormat="1" x14ac:dyDescent="0.3">
      <c r="A480" s="52">
        <v>12097</v>
      </c>
      <c r="B480" s="53"/>
      <c r="C480" s="54"/>
      <c r="D480" s="76" t="s">
        <v>1901</v>
      </c>
      <c r="E480" s="87"/>
      <c r="F480" s="88">
        <v>1</v>
      </c>
      <c r="G480" s="57"/>
      <c r="H480" s="57"/>
      <c r="I480" s="57"/>
      <c r="J480" s="57">
        <f t="shared" si="65"/>
        <v>1</v>
      </c>
      <c r="K480" s="57"/>
      <c r="L480" s="57"/>
      <c r="M480" s="58"/>
      <c r="N480" s="59"/>
      <c r="O480" s="73"/>
    </row>
    <row r="481" spans="1:15" s="8" customFormat="1" x14ac:dyDescent="0.3">
      <c r="A481" s="52">
        <v>12098</v>
      </c>
      <c r="B481" s="53"/>
      <c r="C481" s="54"/>
      <c r="D481" s="76" t="s">
        <v>1902</v>
      </c>
      <c r="E481" s="87"/>
      <c r="F481" s="88">
        <v>1</v>
      </c>
      <c r="G481" s="57"/>
      <c r="H481" s="57"/>
      <c r="I481" s="57"/>
      <c r="J481" s="57">
        <f t="shared" si="65"/>
        <v>1</v>
      </c>
      <c r="K481" s="57"/>
      <c r="L481" s="57"/>
      <c r="M481" s="58"/>
      <c r="N481" s="59"/>
      <c r="O481" s="73"/>
    </row>
    <row r="482" spans="1:15" s="8" customFormat="1" x14ac:dyDescent="0.3">
      <c r="A482" s="52">
        <v>12099</v>
      </c>
      <c r="B482" s="53"/>
      <c r="C482" s="54"/>
      <c r="D482" s="76" t="s">
        <v>1903</v>
      </c>
      <c r="E482" s="87"/>
      <c r="F482" s="88">
        <v>1</v>
      </c>
      <c r="G482" s="57"/>
      <c r="H482" s="57"/>
      <c r="I482" s="57"/>
      <c r="J482" s="57">
        <f t="shared" si="65"/>
        <v>1</v>
      </c>
      <c r="K482" s="57"/>
      <c r="L482" s="57"/>
      <c r="M482" s="58"/>
      <c r="N482" s="59"/>
      <c r="O482" s="73"/>
    </row>
    <row r="483" spans="1:15" s="8" customFormat="1" x14ac:dyDescent="0.3">
      <c r="A483" s="52">
        <v>12100</v>
      </c>
      <c r="B483" s="53"/>
      <c r="C483" s="54"/>
      <c r="D483" s="76" t="s">
        <v>1904</v>
      </c>
      <c r="E483" s="87"/>
      <c r="F483" s="88">
        <v>1</v>
      </c>
      <c r="G483" s="57"/>
      <c r="H483" s="57"/>
      <c r="I483" s="57"/>
      <c r="J483" s="57">
        <f t="shared" si="65"/>
        <v>1</v>
      </c>
      <c r="K483" s="57"/>
      <c r="L483" s="57"/>
      <c r="M483" s="58"/>
      <c r="N483" s="59"/>
      <c r="O483" s="73"/>
    </row>
    <row r="484" spans="1:15" s="8" customFormat="1" x14ac:dyDescent="0.3">
      <c r="A484" s="52">
        <v>12101</v>
      </c>
      <c r="B484" s="53"/>
      <c r="C484" s="54"/>
      <c r="D484" s="76" t="s">
        <v>1905</v>
      </c>
      <c r="E484" s="87"/>
      <c r="F484" s="88">
        <v>1</v>
      </c>
      <c r="G484" s="57"/>
      <c r="H484" s="57"/>
      <c r="I484" s="57"/>
      <c r="J484" s="57">
        <f t="shared" si="65"/>
        <v>1</v>
      </c>
      <c r="K484" s="57"/>
      <c r="L484" s="57"/>
      <c r="M484" s="58"/>
      <c r="N484" s="59"/>
      <c r="O484" s="73"/>
    </row>
    <row r="485" spans="1:15" s="8" customFormat="1" x14ac:dyDescent="0.3">
      <c r="A485" s="52">
        <v>12102</v>
      </c>
      <c r="B485" s="53"/>
      <c r="C485" s="54"/>
      <c r="D485" s="76" t="s">
        <v>1906</v>
      </c>
      <c r="E485" s="87"/>
      <c r="F485" s="88">
        <v>1</v>
      </c>
      <c r="G485" s="57"/>
      <c r="H485" s="57"/>
      <c r="I485" s="57"/>
      <c r="J485" s="57">
        <f t="shared" si="65"/>
        <v>1</v>
      </c>
      <c r="K485" s="57"/>
      <c r="L485" s="57"/>
      <c r="M485" s="58"/>
      <c r="N485" s="59"/>
      <c r="O485" s="73"/>
    </row>
    <row r="486" spans="1:15" s="8" customFormat="1" ht="172.8" x14ac:dyDescent="0.3">
      <c r="A486" s="52">
        <v>12103</v>
      </c>
      <c r="B486" s="53"/>
      <c r="C486" s="54"/>
      <c r="D486" s="75" t="s">
        <v>1907</v>
      </c>
      <c r="E486" s="87" t="s">
        <v>89</v>
      </c>
      <c r="F486" s="88"/>
      <c r="G486" s="57"/>
      <c r="H486" s="57"/>
      <c r="I486" s="57"/>
      <c r="J486" s="57"/>
      <c r="K486" s="57"/>
      <c r="L486" s="57">
        <f>SUM(K487:K539)</f>
        <v>29</v>
      </c>
      <c r="M486" s="58">
        <v>1</v>
      </c>
      <c r="N486" s="59"/>
      <c r="O486" s="73">
        <f t="shared" ref="O486" si="66">+ROUND(M486*N486,2)</f>
        <v>0</v>
      </c>
    </row>
    <row r="487" spans="1:15" s="8" customFormat="1" x14ac:dyDescent="0.3">
      <c r="A487" s="52">
        <v>12104</v>
      </c>
      <c r="B487" s="53"/>
      <c r="C487" s="54"/>
      <c r="D487" s="76" t="s">
        <v>1908</v>
      </c>
      <c r="E487" s="87"/>
      <c r="F487" s="88">
        <v>1</v>
      </c>
      <c r="G487" s="57"/>
      <c r="H487" s="57"/>
      <c r="I487" s="57"/>
      <c r="J487" s="57"/>
      <c r="K487" s="57">
        <f>PRODUCT(F487:I487)</f>
        <v>1</v>
      </c>
      <c r="L487" s="57"/>
      <c r="M487" s="58"/>
      <c r="N487" s="59"/>
      <c r="O487" s="73"/>
    </row>
    <row r="488" spans="1:15" s="8" customFormat="1" ht="201.6" x14ac:dyDescent="0.3">
      <c r="A488" s="52">
        <v>12105</v>
      </c>
      <c r="B488" s="53"/>
      <c r="C488" s="54"/>
      <c r="D488" s="75" t="s">
        <v>1909</v>
      </c>
      <c r="E488" s="87" t="s">
        <v>89</v>
      </c>
      <c r="F488" s="88"/>
      <c r="G488" s="57"/>
      <c r="H488" s="57"/>
      <c r="I488" s="57"/>
      <c r="J488" s="57"/>
      <c r="K488" s="57"/>
      <c r="L488" s="57">
        <f>SUM(K489:K541)</f>
        <v>28</v>
      </c>
      <c r="M488" s="58">
        <v>1</v>
      </c>
      <c r="N488" s="59"/>
      <c r="O488" s="73">
        <f t="shared" ref="O488" si="67">+ROUND(M488*N488,2)</f>
        <v>0</v>
      </c>
    </row>
    <row r="489" spans="1:15" s="8" customFormat="1" x14ac:dyDescent="0.3">
      <c r="A489" s="52">
        <v>12106</v>
      </c>
      <c r="B489" s="53"/>
      <c r="C489" s="54"/>
      <c r="D489" s="76" t="s">
        <v>1910</v>
      </c>
      <c r="E489" s="87"/>
      <c r="F489" s="88">
        <v>1</v>
      </c>
      <c r="G489" s="57"/>
      <c r="H489" s="57"/>
      <c r="I489" s="57"/>
      <c r="J489" s="57"/>
      <c r="K489" s="57">
        <f>PRODUCT(F489:I489)</f>
        <v>1</v>
      </c>
      <c r="L489" s="57"/>
      <c r="M489" s="58"/>
      <c r="N489" s="59"/>
      <c r="O489" s="73"/>
    </row>
    <row r="490" spans="1:15" s="8" customFormat="1" ht="187.2" x14ac:dyDescent="0.3">
      <c r="A490" s="52">
        <v>12107</v>
      </c>
      <c r="B490" s="53"/>
      <c r="C490" s="54"/>
      <c r="D490" s="75" t="s">
        <v>1911</v>
      </c>
      <c r="E490" s="87" t="s">
        <v>89</v>
      </c>
      <c r="F490" s="88"/>
      <c r="G490" s="57"/>
      <c r="H490" s="57"/>
      <c r="I490" s="57"/>
      <c r="J490" s="57"/>
      <c r="K490" s="57"/>
      <c r="L490" s="57">
        <f>SUM(K491:K494)</f>
        <v>4</v>
      </c>
      <c r="M490" s="58">
        <v>4</v>
      </c>
      <c r="N490" s="59"/>
      <c r="O490" s="73">
        <f t="shared" ref="O490" si="68">+ROUND(M490*N490,2)</f>
        <v>0</v>
      </c>
    </row>
    <row r="491" spans="1:15" s="8" customFormat="1" x14ac:dyDescent="0.3">
      <c r="A491" s="52">
        <v>12108</v>
      </c>
      <c r="B491" s="53"/>
      <c r="C491" s="54"/>
      <c r="D491" s="76" t="s">
        <v>1912</v>
      </c>
      <c r="E491" s="56"/>
      <c r="F491" s="57">
        <v>1</v>
      </c>
      <c r="G491" s="57"/>
      <c r="H491" s="57"/>
      <c r="I491" s="57"/>
      <c r="J491" s="57"/>
      <c r="K491" s="57">
        <f>PRODUCT(F491:I491)</f>
        <v>1</v>
      </c>
      <c r="L491" s="57"/>
      <c r="M491" s="58"/>
      <c r="N491" s="59"/>
      <c r="O491" s="73"/>
    </row>
    <row r="492" spans="1:15" s="8" customFormat="1" x14ac:dyDescent="0.3">
      <c r="A492" s="52">
        <v>12109</v>
      </c>
      <c r="B492" s="53"/>
      <c r="C492" s="54"/>
      <c r="D492" s="76" t="s">
        <v>1913</v>
      </c>
      <c r="E492" s="87"/>
      <c r="F492" s="88">
        <v>1</v>
      </c>
      <c r="G492" s="57"/>
      <c r="H492" s="57"/>
      <c r="I492" s="57"/>
      <c r="J492" s="57"/>
      <c r="K492" s="57">
        <f t="shared" ref="K492:K494" si="69">PRODUCT(F492:I492)</f>
        <v>1</v>
      </c>
      <c r="L492" s="57"/>
      <c r="M492" s="58"/>
      <c r="N492" s="59"/>
      <c r="O492" s="73"/>
    </row>
    <row r="493" spans="1:15" s="8" customFormat="1" x14ac:dyDescent="0.3">
      <c r="A493" s="52">
        <v>12110</v>
      </c>
      <c r="B493" s="53"/>
      <c r="C493" s="54"/>
      <c r="D493" s="76" t="s">
        <v>1914</v>
      </c>
      <c r="E493" s="87"/>
      <c r="F493" s="88">
        <v>1</v>
      </c>
      <c r="G493" s="57"/>
      <c r="H493" s="57"/>
      <c r="I493" s="57"/>
      <c r="J493" s="57"/>
      <c r="K493" s="57">
        <f t="shared" si="69"/>
        <v>1</v>
      </c>
      <c r="L493" s="57"/>
      <c r="M493" s="58"/>
      <c r="N493" s="59"/>
      <c r="O493" s="73"/>
    </row>
    <row r="494" spans="1:15" s="8" customFormat="1" x14ac:dyDescent="0.3">
      <c r="A494" s="52">
        <v>12111</v>
      </c>
      <c r="B494" s="53"/>
      <c r="C494" s="54"/>
      <c r="D494" s="76" t="s">
        <v>1915</v>
      </c>
      <c r="E494" s="87"/>
      <c r="F494" s="88">
        <v>1</v>
      </c>
      <c r="G494" s="57"/>
      <c r="H494" s="57"/>
      <c r="I494" s="57"/>
      <c r="J494" s="57"/>
      <c r="K494" s="57">
        <f t="shared" si="69"/>
        <v>1</v>
      </c>
      <c r="L494" s="57"/>
      <c r="M494" s="58"/>
      <c r="N494" s="59"/>
      <c r="O494" s="73"/>
    </row>
    <row r="495" spans="1:15" s="8" customFormat="1" ht="172.8" x14ac:dyDescent="0.3">
      <c r="A495" s="52">
        <v>12112</v>
      </c>
      <c r="B495" s="53"/>
      <c r="C495" s="54"/>
      <c r="D495" s="75" t="s">
        <v>1916</v>
      </c>
      <c r="E495" s="87" t="s">
        <v>89</v>
      </c>
      <c r="F495" s="88"/>
      <c r="G495" s="57"/>
      <c r="H495" s="57"/>
      <c r="I495" s="57"/>
      <c r="J495" s="57"/>
      <c r="K495" s="57"/>
      <c r="L495" s="57">
        <f>SUM(K496:K499)</f>
        <v>4</v>
      </c>
      <c r="M495" s="58">
        <v>4</v>
      </c>
      <c r="N495" s="59"/>
      <c r="O495" s="73">
        <f t="shared" ref="O495" si="70">+ROUND(M495*N495,2)</f>
        <v>0</v>
      </c>
    </row>
    <row r="496" spans="1:15" s="8" customFormat="1" x14ac:dyDescent="0.3">
      <c r="A496" s="52">
        <v>12113</v>
      </c>
      <c r="B496" s="53"/>
      <c r="C496" s="54"/>
      <c r="D496" s="76" t="s">
        <v>1917</v>
      </c>
      <c r="E496" s="87"/>
      <c r="F496" s="88">
        <v>1</v>
      </c>
      <c r="G496" s="57"/>
      <c r="H496" s="57"/>
      <c r="I496" s="57"/>
      <c r="J496" s="57"/>
      <c r="K496" s="57">
        <f t="shared" ref="K496:K499" si="71">PRODUCT(F496:I496)</f>
        <v>1</v>
      </c>
      <c r="L496" s="57"/>
      <c r="M496" s="58"/>
      <c r="N496" s="59"/>
      <c r="O496" s="73"/>
    </row>
    <row r="497" spans="1:15" s="8" customFormat="1" x14ac:dyDescent="0.3">
      <c r="A497" s="52">
        <v>12114</v>
      </c>
      <c r="B497" s="53"/>
      <c r="C497" s="54"/>
      <c r="D497" s="76" t="s">
        <v>1918</v>
      </c>
      <c r="E497" s="87"/>
      <c r="F497" s="88">
        <v>1</v>
      </c>
      <c r="G497" s="57"/>
      <c r="H497" s="57"/>
      <c r="I497" s="57"/>
      <c r="J497" s="57"/>
      <c r="K497" s="57">
        <f t="shared" si="71"/>
        <v>1</v>
      </c>
      <c r="L497" s="57"/>
      <c r="M497" s="58"/>
      <c r="N497" s="59"/>
      <c r="O497" s="73"/>
    </row>
    <row r="498" spans="1:15" s="8" customFormat="1" x14ac:dyDescent="0.3">
      <c r="A498" s="52">
        <v>12115</v>
      </c>
      <c r="B498" s="53"/>
      <c r="C498" s="54"/>
      <c r="D498" s="76" t="s">
        <v>1919</v>
      </c>
      <c r="E498" s="87"/>
      <c r="F498" s="88">
        <v>1</v>
      </c>
      <c r="G498" s="57"/>
      <c r="H498" s="57"/>
      <c r="I498" s="57"/>
      <c r="J498" s="57"/>
      <c r="K498" s="57">
        <f t="shared" si="71"/>
        <v>1</v>
      </c>
      <c r="L498" s="57"/>
      <c r="M498" s="58"/>
      <c r="N498" s="59"/>
      <c r="O498" s="73"/>
    </row>
    <row r="499" spans="1:15" s="8" customFormat="1" x14ac:dyDescent="0.3">
      <c r="A499" s="52">
        <v>12116</v>
      </c>
      <c r="B499" s="53"/>
      <c r="C499" s="54"/>
      <c r="D499" s="76" t="s">
        <v>1920</v>
      </c>
      <c r="E499" s="87"/>
      <c r="F499" s="88">
        <v>1</v>
      </c>
      <c r="G499" s="57"/>
      <c r="H499" s="57"/>
      <c r="I499" s="57"/>
      <c r="J499" s="57"/>
      <c r="K499" s="57">
        <f t="shared" si="71"/>
        <v>1</v>
      </c>
      <c r="L499" s="57"/>
      <c r="M499" s="58"/>
      <c r="N499" s="59"/>
      <c r="O499" s="73"/>
    </row>
    <row r="500" spans="1:15" s="8" customFormat="1" ht="172.8" x14ac:dyDescent="0.3">
      <c r="A500" s="52">
        <v>12117</v>
      </c>
      <c r="B500" s="53"/>
      <c r="C500" s="54"/>
      <c r="D500" s="75" t="s">
        <v>1921</v>
      </c>
      <c r="E500" s="87" t="s">
        <v>89</v>
      </c>
      <c r="F500" s="88"/>
      <c r="G500" s="57"/>
      <c r="H500" s="57"/>
      <c r="I500" s="57"/>
      <c r="J500" s="57"/>
      <c r="K500" s="57"/>
      <c r="L500" s="57">
        <f>SUM(K501:K519)</f>
        <v>19</v>
      </c>
      <c r="M500" s="58">
        <v>19</v>
      </c>
      <c r="N500" s="59"/>
      <c r="O500" s="73">
        <f t="shared" ref="O500" si="72">+ROUND(M500*N500,2)</f>
        <v>0</v>
      </c>
    </row>
    <row r="501" spans="1:15" s="8" customFormat="1" x14ac:dyDescent="0.3">
      <c r="A501" s="52">
        <v>12118</v>
      </c>
      <c r="B501" s="53"/>
      <c r="C501" s="54"/>
      <c r="D501" s="76" t="s">
        <v>1922</v>
      </c>
      <c r="E501" s="87"/>
      <c r="F501" s="88">
        <v>1</v>
      </c>
      <c r="G501" s="57"/>
      <c r="H501" s="57"/>
      <c r="I501" s="57"/>
      <c r="J501" s="57"/>
      <c r="K501" s="57">
        <f t="shared" ref="K501:K519" si="73">PRODUCT(F501:I501)</f>
        <v>1</v>
      </c>
      <c r="L501" s="57"/>
      <c r="M501" s="58"/>
      <c r="N501" s="59"/>
      <c r="O501" s="73"/>
    </row>
    <row r="502" spans="1:15" s="8" customFormat="1" x14ac:dyDescent="0.3">
      <c r="A502" s="52">
        <v>12119</v>
      </c>
      <c r="B502" s="53"/>
      <c r="C502" s="54"/>
      <c r="D502" s="76" t="s">
        <v>1923</v>
      </c>
      <c r="E502" s="87"/>
      <c r="F502" s="88">
        <v>1</v>
      </c>
      <c r="G502" s="57"/>
      <c r="H502" s="57"/>
      <c r="I502" s="57"/>
      <c r="J502" s="57"/>
      <c r="K502" s="57">
        <f t="shared" si="73"/>
        <v>1</v>
      </c>
      <c r="L502" s="57"/>
      <c r="M502" s="58"/>
      <c r="N502" s="59"/>
      <c r="O502" s="73"/>
    </row>
    <row r="503" spans="1:15" s="8" customFormat="1" x14ac:dyDescent="0.3">
      <c r="A503" s="52">
        <v>12120</v>
      </c>
      <c r="B503" s="53"/>
      <c r="C503" s="54"/>
      <c r="D503" s="76" t="s">
        <v>1924</v>
      </c>
      <c r="E503" s="87"/>
      <c r="F503" s="88">
        <v>1</v>
      </c>
      <c r="G503" s="57"/>
      <c r="H503" s="57"/>
      <c r="I503" s="57"/>
      <c r="J503" s="57"/>
      <c r="K503" s="57">
        <f t="shared" si="73"/>
        <v>1</v>
      </c>
      <c r="L503" s="57"/>
      <c r="M503" s="58"/>
      <c r="N503" s="59"/>
      <c r="O503" s="73"/>
    </row>
    <row r="504" spans="1:15" s="8" customFormat="1" x14ac:dyDescent="0.3">
      <c r="A504" s="52">
        <v>12121</v>
      </c>
      <c r="B504" s="53"/>
      <c r="C504" s="54"/>
      <c r="D504" s="76" t="s">
        <v>1925</v>
      </c>
      <c r="E504" s="87"/>
      <c r="F504" s="88">
        <v>1</v>
      </c>
      <c r="G504" s="57"/>
      <c r="H504" s="57"/>
      <c r="I504" s="57"/>
      <c r="J504" s="57"/>
      <c r="K504" s="57">
        <f t="shared" si="73"/>
        <v>1</v>
      </c>
      <c r="L504" s="57"/>
      <c r="M504" s="58"/>
      <c r="N504" s="59"/>
      <c r="O504" s="73"/>
    </row>
    <row r="505" spans="1:15" s="8" customFormat="1" x14ac:dyDescent="0.3">
      <c r="A505" s="52">
        <v>12122</v>
      </c>
      <c r="B505" s="53"/>
      <c r="C505" s="54"/>
      <c r="D505" s="76" t="s">
        <v>1926</v>
      </c>
      <c r="E505" s="87"/>
      <c r="F505" s="88">
        <v>1</v>
      </c>
      <c r="G505" s="57"/>
      <c r="H505" s="57"/>
      <c r="I505" s="57"/>
      <c r="J505" s="57"/>
      <c r="K505" s="57">
        <f t="shared" si="73"/>
        <v>1</v>
      </c>
      <c r="L505" s="57"/>
      <c r="M505" s="58"/>
      <c r="N505" s="59"/>
      <c r="O505" s="73"/>
    </row>
    <row r="506" spans="1:15" s="8" customFormat="1" x14ac:dyDescent="0.3">
      <c r="A506" s="52">
        <v>12123</v>
      </c>
      <c r="B506" s="53"/>
      <c r="C506" s="54"/>
      <c r="D506" s="76" t="s">
        <v>1927</v>
      </c>
      <c r="E506" s="87"/>
      <c r="F506" s="88">
        <v>1</v>
      </c>
      <c r="G506" s="57"/>
      <c r="H506" s="57"/>
      <c r="I506" s="57"/>
      <c r="J506" s="57"/>
      <c r="K506" s="57">
        <f t="shared" si="73"/>
        <v>1</v>
      </c>
      <c r="L506" s="57"/>
      <c r="M506" s="58"/>
      <c r="N506" s="59"/>
      <c r="O506" s="73"/>
    </row>
    <row r="507" spans="1:15" s="8" customFormat="1" x14ac:dyDescent="0.3">
      <c r="A507" s="52">
        <v>12124</v>
      </c>
      <c r="B507" s="53"/>
      <c r="C507" s="54"/>
      <c r="D507" s="76" t="s">
        <v>1928</v>
      </c>
      <c r="E507" s="87"/>
      <c r="F507" s="88">
        <v>1</v>
      </c>
      <c r="G507" s="57"/>
      <c r="H507" s="57"/>
      <c r="I507" s="57"/>
      <c r="J507" s="57"/>
      <c r="K507" s="57">
        <f t="shared" si="73"/>
        <v>1</v>
      </c>
      <c r="L507" s="57"/>
      <c r="M507" s="58"/>
      <c r="N507" s="59"/>
      <c r="O507" s="73"/>
    </row>
    <row r="508" spans="1:15" s="8" customFormat="1" x14ac:dyDescent="0.3">
      <c r="A508" s="52">
        <v>12125</v>
      </c>
      <c r="B508" s="53"/>
      <c r="C508" s="54"/>
      <c r="D508" s="76" t="s">
        <v>1929</v>
      </c>
      <c r="E508" s="87"/>
      <c r="F508" s="88">
        <v>1</v>
      </c>
      <c r="G508" s="57"/>
      <c r="H508" s="57"/>
      <c r="I508" s="57"/>
      <c r="J508" s="57"/>
      <c r="K508" s="57">
        <f t="shared" si="73"/>
        <v>1</v>
      </c>
      <c r="L508" s="57"/>
      <c r="M508" s="58"/>
      <c r="N508" s="59"/>
      <c r="O508" s="73"/>
    </row>
    <row r="509" spans="1:15" s="8" customFormat="1" x14ac:dyDescent="0.3">
      <c r="A509" s="52">
        <v>12126</v>
      </c>
      <c r="B509" s="53"/>
      <c r="C509" s="54"/>
      <c r="D509" s="76" t="s">
        <v>1930</v>
      </c>
      <c r="E509" s="87"/>
      <c r="F509" s="88">
        <v>1</v>
      </c>
      <c r="G509" s="57"/>
      <c r="H509" s="57"/>
      <c r="I509" s="57"/>
      <c r="J509" s="57"/>
      <c r="K509" s="57">
        <f t="shared" si="73"/>
        <v>1</v>
      </c>
      <c r="L509" s="57"/>
      <c r="M509" s="58"/>
      <c r="N509" s="59"/>
      <c r="O509" s="73"/>
    </row>
    <row r="510" spans="1:15" s="8" customFormat="1" x14ac:dyDescent="0.3">
      <c r="A510" s="52">
        <v>12127</v>
      </c>
      <c r="B510" s="53"/>
      <c r="C510" s="54"/>
      <c r="D510" s="76" t="s">
        <v>1931</v>
      </c>
      <c r="E510" s="87"/>
      <c r="F510" s="88">
        <v>1</v>
      </c>
      <c r="G510" s="57"/>
      <c r="H510" s="57"/>
      <c r="I510" s="57"/>
      <c r="J510" s="57"/>
      <c r="K510" s="57">
        <f t="shared" si="73"/>
        <v>1</v>
      </c>
      <c r="L510" s="57"/>
      <c r="M510" s="58"/>
      <c r="N510" s="59"/>
      <c r="O510" s="73"/>
    </row>
    <row r="511" spans="1:15" s="8" customFormat="1" x14ac:dyDescent="0.3">
      <c r="A511" s="52">
        <v>12128</v>
      </c>
      <c r="B511" s="53"/>
      <c r="C511" s="54"/>
      <c r="D511" s="76" t="s">
        <v>1932</v>
      </c>
      <c r="E511" s="87"/>
      <c r="F511" s="88">
        <v>1</v>
      </c>
      <c r="G511" s="57"/>
      <c r="H511" s="57"/>
      <c r="I511" s="57"/>
      <c r="J511" s="57"/>
      <c r="K511" s="57">
        <f t="shared" si="73"/>
        <v>1</v>
      </c>
      <c r="L511" s="57"/>
      <c r="M511" s="58"/>
      <c r="N511" s="59"/>
      <c r="O511" s="73"/>
    </row>
    <row r="512" spans="1:15" s="8" customFormat="1" x14ac:dyDescent="0.3">
      <c r="A512" s="52">
        <v>12129</v>
      </c>
      <c r="B512" s="53"/>
      <c r="C512" s="54"/>
      <c r="D512" s="76" t="s">
        <v>1933</v>
      </c>
      <c r="E512" s="87"/>
      <c r="F512" s="88">
        <v>1</v>
      </c>
      <c r="G512" s="57"/>
      <c r="H512" s="57"/>
      <c r="I512" s="57"/>
      <c r="J512" s="57"/>
      <c r="K512" s="57">
        <f t="shared" si="73"/>
        <v>1</v>
      </c>
      <c r="L512" s="57"/>
      <c r="M512" s="58"/>
      <c r="N512" s="59"/>
      <c r="O512" s="73"/>
    </row>
    <row r="513" spans="1:15" s="8" customFormat="1" x14ac:dyDescent="0.3">
      <c r="A513" s="52">
        <v>12130</v>
      </c>
      <c r="B513" s="53"/>
      <c r="C513" s="54"/>
      <c r="D513" s="76" t="s">
        <v>1934</v>
      </c>
      <c r="E513" s="87"/>
      <c r="F513" s="88">
        <v>1</v>
      </c>
      <c r="G513" s="57"/>
      <c r="H513" s="57"/>
      <c r="I513" s="57"/>
      <c r="J513" s="57"/>
      <c r="K513" s="57">
        <f t="shared" si="73"/>
        <v>1</v>
      </c>
      <c r="L513" s="57"/>
      <c r="M513" s="58"/>
      <c r="N513" s="59"/>
      <c r="O513" s="73"/>
    </row>
    <row r="514" spans="1:15" s="8" customFormat="1" x14ac:dyDescent="0.3">
      <c r="A514" s="52">
        <v>12131</v>
      </c>
      <c r="B514" s="53"/>
      <c r="C514" s="54"/>
      <c r="D514" s="76" t="s">
        <v>1935</v>
      </c>
      <c r="E514" s="87"/>
      <c r="F514" s="88">
        <v>1</v>
      </c>
      <c r="G514" s="57"/>
      <c r="H514" s="57"/>
      <c r="I514" s="57"/>
      <c r="J514" s="57"/>
      <c r="K514" s="57">
        <f t="shared" si="73"/>
        <v>1</v>
      </c>
      <c r="L514" s="57"/>
      <c r="M514" s="58"/>
      <c r="N514" s="59"/>
      <c r="O514" s="73"/>
    </row>
    <row r="515" spans="1:15" s="8" customFormat="1" x14ac:dyDescent="0.3">
      <c r="A515" s="52">
        <v>12132</v>
      </c>
      <c r="B515" s="53"/>
      <c r="C515" s="54"/>
      <c r="D515" s="76" t="s">
        <v>1936</v>
      </c>
      <c r="E515" s="87"/>
      <c r="F515" s="88">
        <v>1</v>
      </c>
      <c r="G515" s="57"/>
      <c r="H515" s="57"/>
      <c r="I515" s="57"/>
      <c r="J515" s="57"/>
      <c r="K515" s="57">
        <f t="shared" si="73"/>
        <v>1</v>
      </c>
      <c r="L515" s="57"/>
      <c r="M515" s="58"/>
      <c r="N515" s="59"/>
      <c r="O515" s="73"/>
    </row>
    <row r="516" spans="1:15" s="8" customFormat="1" x14ac:dyDescent="0.3">
      <c r="A516" s="52">
        <v>12133</v>
      </c>
      <c r="B516" s="53"/>
      <c r="C516" s="54"/>
      <c r="D516" s="76" t="s">
        <v>1937</v>
      </c>
      <c r="E516" s="87"/>
      <c r="F516" s="88">
        <v>1</v>
      </c>
      <c r="G516" s="57"/>
      <c r="H516" s="57"/>
      <c r="I516" s="57"/>
      <c r="J516" s="57"/>
      <c r="K516" s="57">
        <f t="shared" si="73"/>
        <v>1</v>
      </c>
      <c r="L516" s="57"/>
      <c r="M516" s="58"/>
      <c r="N516" s="59"/>
      <c r="O516" s="73"/>
    </row>
    <row r="517" spans="1:15" s="8" customFormat="1" x14ac:dyDescent="0.3">
      <c r="A517" s="52">
        <v>12134</v>
      </c>
      <c r="B517" s="53"/>
      <c r="C517" s="54"/>
      <c r="D517" s="76" t="s">
        <v>1938</v>
      </c>
      <c r="E517" s="87"/>
      <c r="F517" s="88">
        <v>1</v>
      </c>
      <c r="G517" s="57"/>
      <c r="H517" s="57"/>
      <c r="I517" s="57"/>
      <c r="J517" s="57"/>
      <c r="K517" s="57">
        <f t="shared" si="73"/>
        <v>1</v>
      </c>
      <c r="L517" s="57"/>
      <c r="M517" s="58"/>
      <c r="N517" s="59"/>
      <c r="O517" s="73"/>
    </row>
    <row r="518" spans="1:15" s="8" customFormat="1" x14ac:dyDescent="0.3">
      <c r="A518" s="52">
        <v>12135</v>
      </c>
      <c r="B518" s="53"/>
      <c r="C518" s="54"/>
      <c r="D518" s="76" t="s">
        <v>1939</v>
      </c>
      <c r="E518" s="87"/>
      <c r="F518" s="88">
        <v>1</v>
      </c>
      <c r="G518" s="57"/>
      <c r="H518" s="57"/>
      <c r="I518" s="57"/>
      <c r="J518" s="57"/>
      <c r="K518" s="57">
        <f t="shared" si="73"/>
        <v>1</v>
      </c>
      <c r="L518" s="57"/>
      <c r="M518" s="58"/>
      <c r="N518" s="59"/>
      <c r="O518" s="73"/>
    </row>
    <row r="519" spans="1:15" s="8" customFormat="1" x14ac:dyDescent="0.3">
      <c r="A519" s="52">
        <v>12136</v>
      </c>
      <c r="B519" s="53"/>
      <c r="C519" s="54"/>
      <c r="D519" s="76" t="s">
        <v>1940</v>
      </c>
      <c r="E519" s="87"/>
      <c r="F519" s="88">
        <v>1</v>
      </c>
      <c r="G519" s="57"/>
      <c r="H519" s="57"/>
      <c r="I519" s="57"/>
      <c r="J519" s="57"/>
      <c r="K519" s="57">
        <f t="shared" si="73"/>
        <v>1</v>
      </c>
      <c r="L519" s="57"/>
      <c r="M519" s="58"/>
      <c r="N519" s="59"/>
      <c r="O519" s="73"/>
    </row>
    <row r="520" spans="1:15" s="8" customFormat="1" x14ac:dyDescent="0.3">
      <c r="A520" s="52">
        <v>12192</v>
      </c>
      <c r="B520" s="53" t="s">
        <v>21</v>
      </c>
      <c r="C520" s="54" t="s">
        <v>1977</v>
      </c>
      <c r="D520" s="99" t="s">
        <v>1978</v>
      </c>
      <c r="E520" s="56"/>
      <c r="F520" s="57"/>
      <c r="G520" s="57"/>
      <c r="H520" s="57"/>
      <c r="I520" s="57"/>
      <c r="J520" s="57"/>
      <c r="K520" s="57"/>
      <c r="L520" s="57"/>
      <c r="M520" s="58"/>
      <c r="N520" s="59"/>
      <c r="O520" s="59"/>
    </row>
    <row r="521" spans="1:15" s="8" customFormat="1" x14ac:dyDescent="0.3">
      <c r="A521" s="52">
        <v>12285</v>
      </c>
      <c r="B521" s="53" t="s">
        <v>21</v>
      </c>
      <c r="C521" s="54" t="s">
        <v>2027</v>
      </c>
      <c r="D521" s="55" t="s">
        <v>91</v>
      </c>
      <c r="E521" s="56"/>
      <c r="F521" s="57"/>
      <c r="G521" s="57"/>
      <c r="H521" s="57"/>
      <c r="I521" s="57"/>
      <c r="J521" s="57"/>
      <c r="K521" s="57"/>
      <c r="L521" s="57"/>
      <c r="M521" s="58"/>
      <c r="N521" s="59"/>
      <c r="O521" s="73"/>
    </row>
    <row r="522" spans="1:15" s="8" customFormat="1" ht="72" x14ac:dyDescent="0.3">
      <c r="A522" s="52">
        <v>12286</v>
      </c>
      <c r="B522" s="53" t="s">
        <v>21</v>
      </c>
      <c r="C522" s="72" t="s">
        <v>2028</v>
      </c>
      <c r="D522" s="78" t="s">
        <v>2029</v>
      </c>
      <c r="E522" s="56" t="s">
        <v>89</v>
      </c>
      <c r="F522" s="57">
        <v>2</v>
      </c>
      <c r="G522" s="57"/>
      <c r="H522" s="57"/>
      <c r="I522" s="57"/>
      <c r="J522" s="57">
        <f>PRODUCT(F522:I522)</f>
        <v>2</v>
      </c>
      <c r="K522" s="57"/>
      <c r="L522" s="57">
        <f>+J522</f>
        <v>2</v>
      </c>
      <c r="M522" s="58">
        <v>2</v>
      </c>
      <c r="N522" s="59"/>
      <c r="O522" s="73">
        <f>+ROUND(M522*N522,2)</f>
        <v>0</v>
      </c>
    </row>
  </sheetData>
  <mergeCells count="3">
    <mergeCell ref="B2:C2"/>
    <mergeCell ref="N4:O4"/>
    <mergeCell ref="G5:K5"/>
  </mergeCells>
  <dataValidations count="1">
    <dataValidation type="custom" operator="equal" allowBlank="1" showInputMessage="1" showErrorMessage="1" sqref="F4:L4" xr:uid="{5E92CCF3-86BF-4542-B9F8-AE997BC5C477}">
      <formula1>"witdh='40'"</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60E21-0FE5-4050-BDB5-0AA11B22D32C}">
  <dimension ref="A1:O19"/>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SUM(J1183:J1185)</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SUM(O7:O3288)+O3293+O3294</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SUM(O9:O1380)</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9061</v>
      </c>
      <c r="B11" s="53" t="s">
        <v>21</v>
      </c>
      <c r="C11" s="54" t="s">
        <v>94</v>
      </c>
      <c r="D11" s="71" t="s">
        <v>95</v>
      </c>
      <c r="E11" s="63"/>
      <c r="F11" s="57"/>
      <c r="G11" s="57"/>
      <c r="H11" s="57"/>
      <c r="I11" s="57"/>
      <c r="J11" s="57"/>
      <c r="K11" s="57"/>
      <c r="L11" s="57"/>
      <c r="M11" s="66"/>
      <c r="N11" s="67"/>
      <c r="O11" s="67"/>
    </row>
    <row r="12" spans="1:15" s="8" customFormat="1" x14ac:dyDescent="0.3">
      <c r="A12" s="52">
        <v>9072</v>
      </c>
      <c r="B12" s="53" t="s">
        <v>21</v>
      </c>
      <c r="C12" s="54" t="s">
        <v>102</v>
      </c>
      <c r="D12" s="55" t="s">
        <v>55</v>
      </c>
      <c r="E12" s="63"/>
      <c r="F12" s="57"/>
      <c r="G12" s="57"/>
      <c r="H12" s="57"/>
      <c r="I12" s="57"/>
      <c r="J12" s="57"/>
      <c r="K12" s="57"/>
      <c r="L12" s="57"/>
      <c r="M12" s="66"/>
      <c r="N12" s="67"/>
      <c r="O12" s="67"/>
    </row>
    <row r="13" spans="1:15" s="8" customFormat="1" x14ac:dyDescent="0.3">
      <c r="A13" s="52">
        <v>9090</v>
      </c>
      <c r="B13" s="53" t="s">
        <v>21</v>
      </c>
      <c r="C13" s="54" t="s">
        <v>111</v>
      </c>
      <c r="D13" s="55" t="s">
        <v>74</v>
      </c>
      <c r="E13" s="63"/>
      <c r="F13" s="57"/>
      <c r="G13" s="57"/>
      <c r="H13" s="57"/>
      <c r="I13" s="57"/>
      <c r="J13" s="57"/>
      <c r="K13" s="57"/>
      <c r="L13" s="57"/>
      <c r="M13" s="66"/>
      <c r="N13" s="67"/>
      <c r="O13" s="67"/>
    </row>
    <row r="14" spans="1:15" s="8" customFormat="1" ht="115.2" collapsed="1" x14ac:dyDescent="0.3">
      <c r="A14" s="52">
        <v>9091</v>
      </c>
      <c r="B14" s="53" t="s">
        <v>21</v>
      </c>
      <c r="C14" s="72" t="s">
        <v>112</v>
      </c>
      <c r="D14" s="75" t="s">
        <v>113</v>
      </c>
      <c r="E14" s="63" t="s">
        <v>36</v>
      </c>
      <c r="F14" s="57"/>
      <c r="G14" s="57"/>
      <c r="H14" s="57"/>
      <c r="I14" s="57"/>
      <c r="J14" s="57"/>
      <c r="K14" s="57"/>
      <c r="L14" s="57">
        <f>SUM(J15:J16)</f>
        <v>50.905000000000001</v>
      </c>
      <c r="M14" s="58">
        <v>50.905000000000001</v>
      </c>
      <c r="N14" s="59"/>
      <c r="O14" s="73">
        <f>+ROUND(M14*N14,2)</f>
        <v>0</v>
      </c>
    </row>
    <row r="15" spans="1:15" s="8" customFormat="1" x14ac:dyDescent="0.3">
      <c r="A15" s="52">
        <v>9092</v>
      </c>
      <c r="B15" s="53"/>
      <c r="C15" s="72"/>
      <c r="D15" s="74" t="s">
        <v>98</v>
      </c>
      <c r="E15" s="56"/>
      <c r="F15" s="57">
        <v>1</v>
      </c>
      <c r="G15" s="57">
        <v>37.93</v>
      </c>
      <c r="H15" s="57"/>
      <c r="I15" s="57"/>
      <c r="J15" s="57">
        <f t="shared" ref="J15:J16" si="0">PRODUCT(F15:I15)</f>
        <v>37.93</v>
      </c>
      <c r="K15" s="57"/>
      <c r="L15" s="57"/>
      <c r="M15" s="58"/>
      <c r="N15" s="59"/>
      <c r="O15" s="73"/>
    </row>
    <row r="16" spans="1:15" s="8" customFormat="1" x14ac:dyDescent="0.3">
      <c r="A16" s="52">
        <v>9093</v>
      </c>
      <c r="B16" s="53"/>
      <c r="C16" s="72"/>
      <c r="D16" s="74" t="s">
        <v>99</v>
      </c>
      <c r="E16" s="56"/>
      <c r="F16" s="57">
        <v>1</v>
      </c>
      <c r="G16" s="57">
        <v>12.975</v>
      </c>
      <c r="H16" s="57"/>
      <c r="I16" s="57"/>
      <c r="J16" s="57">
        <f t="shared" si="0"/>
        <v>12.975</v>
      </c>
      <c r="K16" s="57"/>
      <c r="L16" s="57"/>
      <c r="M16" s="58"/>
      <c r="N16" s="59"/>
      <c r="O16" s="73"/>
    </row>
    <row r="17" spans="1:15" s="8" customFormat="1" ht="28.8" collapsed="1" x14ac:dyDescent="0.3">
      <c r="A17" s="52">
        <v>9094</v>
      </c>
      <c r="B17" s="53" t="s">
        <v>21</v>
      </c>
      <c r="C17" s="72" t="s">
        <v>114</v>
      </c>
      <c r="D17" s="75" t="s">
        <v>115</v>
      </c>
      <c r="E17" s="63" t="s">
        <v>50</v>
      </c>
      <c r="F17" s="57"/>
      <c r="G17" s="57"/>
      <c r="H17" s="57"/>
      <c r="I17" s="57"/>
      <c r="J17" s="57"/>
      <c r="K17" s="57"/>
      <c r="L17" s="57">
        <f>SUM(J18:J19)</f>
        <v>5.141</v>
      </c>
      <c r="M17" s="58">
        <v>5.141</v>
      </c>
      <c r="N17" s="59"/>
      <c r="O17" s="73">
        <f>+ROUND(M17*N17,2)</f>
        <v>0</v>
      </c>
    </row>
    <row r="18" spans="1:15" s="8" customFormat="1" x14ac:dyDescent="0.3">
      <c r="A18" s="52">
        <v>9095</v>
      </c>
      <c r="B18" s="53"/>
      <c r="C18" s="72"/>
      <c r="D18" s="74" t="s">
        <v>98</v>
      </c>
      <c r="E18" s="56"/>
      <c r="F18" s="57">
        <v>1</v>
      </c>
      <c r="G18" s="57">
        <v>2.3650000000000002</v>
      </c>
      <c r="H18" s="57"/>
      <c r="I18" s="57"/>
      <c r="J18" s="57">
        <f t="shared" ref="J18:J19" si="1">PRODUCT(F18:I18)</f>
        <v>2.3650000000000002</v>
      </c>
      <c r="K18" s="57"/>
      <c r="L18" s="57"/>
      <c r="M18" s="58"/>
      <c r="N18" s="59"/>
      <c r="O18" s="73"/>
    </row>
    <row r="19" spans="1:15" s="8" customFormat="1" x14ac:dyDescent="0.3">
      <c r="A19" s="52">
        <v>9096</v>
      </c>
      <c r="B19" s="53"/>
      <c r="C19" s="72"/>
      <c r="D19" s="74" t="s">
        <v>99</v>
      </c>
      <c r="E19" s="56"/>
      <c r="F19" s="57">
        <v>1</v>
      </c>
      <c r="G19" s="57">
        <v>2.7759999999999998</v>
      </c>
      <c r="H19" s="57"/>
      <c r="I19" s="57"/>
      <c r="J19" s="57">
        <f t="shared" si="1"/>
        <v>2.7759999999999998</v>
      </c>
      <c r="K19" s="57"/>
      <c r="L19" s="57"/>
      <c r="M19" s="58"/>
      <c r="N19" s="59"/>
      <c r="O19" s="73"/>
    </row>
  </sheetData>
  <mergeCells count="3">
    <mergeCell ref="B2:C2"/>
    <mergeCell ref="N4:O4"/>
    <mergeCell ref="G5:K5"/>
  </mergeCells>
  <dataValidations count="1">
    <dataValidation type="custom" operator="equal" allowBlank="1" showInputMessage="1" showErrorMessage="1" sqref="F4:L4" xr:uid="{C1E517D2-4FEE-4E88-9A36-EF20B23E1DE4}">
      <formula1>"witdh='40'"</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3375-6D37-465F-BBC4-391A6F2B4CC4}">
  <dimension ref="A1:O138"/>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SUM(J1133:J1135)</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SUM(O7:O3238)+O3243+O3244</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SUM(O9:O1330)</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9102</v>
      </c>
      <c r="B11" s="53" t="s">
        <v>21</v>
      </c>
      <c r="C11" s="54" t="s">
        <v>121</v>
      </c>
      <c r="D11" s="71" t="s">
        <v>122</v>
      </c>
      <c r="E11" s="63"/>
      <c r="F11" s="57"/>
      <c r="G11" s="57"/>
      <c r="H11" s="57"/>
      <c r="I11" s="57"/>
      <c r="J11" s="57"/>
      <c r="K11" s="57"/>
      <c r="L11" s="57"/>
      <c r="M11" s="66"/>
      <c r="N11" s="67"/>
      <c r="O11" s="67"/>
    </row>
    <row r="12" spans="1:15" s="8" customFormat="1" x14ac:dyDescent="0.3">
      <c r="A12" s="52">
        <v>9132</v>
      </c>
      <c r="B12" s="53" t="s">
        <v>21</v>
      </c>
      <c r="C12" s="54" t="s">
        <v>139</v>
      </c>
      <c r="D12" s="55" t="s">
        <v>55</v>
      </c>
      <c r="E12" s="63"/>
      <c r="F12" s="57"/>
      <c r="G12" s="57"/>
      <c r="H12" s="57"/>
      <c r="I12" s="57"/>
      <c r="J12" s="57"/>
      <c r="K12" s="57"/>
      <c r="L12" s="57"/>
      <c r="M12" s="66"/>
      <c r="N12" s="67"/>
      <c r="O12" s="67"/>
    </row>
    <row r="13" spans="1:15" s="8" customFormat="1" x14ac:dyDescent="0.3">
      <c r="A13" s="52">
        <v>9228</v>
      </c>
      <c r="B13" s="53" t="s">
        <v>21</v>
      </c>
      <c r="C13" s="54" t="s">
        <v>185</v>
      </c>
      <c r="D13" s="55" t="s">
        <v>186</v>
      </c>
      <c r="E13" s="56"/>
      <c r="F13" s="57"/>
      <c r="G13" s="57"/>
      <c r="H13" s="57"/>
      <c r="I13" s="57"/>
      <c r="J13" s="57"/>
      <c r="K13" s="57"/>
      <c r="L13" s="57"/>
      <c r="M13" s="58"/>
      <c r="N13" s="59"/>
      <c r="O13" s="73"/>
    </row>
    <row r="14" spans="1:15" s="8" customFormat="1" ht="115.2" x14ac:dyDescent="0.3">
      <c r="A14" s="52">
        <v>9229</v>
      </c>
      <c r="B14" s="53" t="s">
        <v>21</v>
      </c>
      <c r="C14" s="72" t="s">
        <v>187</v>
      </c>
      <c r="D14" s="75" t="s">
        <v>188</v>
      </c>
      <c r="E14" s="56" t="s">
        <v>89</v>
      </c>
      <c r="F14" s="57"/>
      <c r="G14" s="57"/>
      <c r="H14" s="57"/>
      <c r="I14" s="57"/>
      <c r="J14" s="57"/>
      <c r="K14" s="57"/>
      <c r="L14" s="57">
        <f>SUM(J15:J16)</f>
        <v>2</v>
      </c>
      <c r="M14" s="58">
        <v>2</v>
      </c>
      <c r="N14" s="59"/>
      <c r="O14" s="73">
        <f>+ROUND(M14*N14,2)</f>
        <v>0</v>
      </c>
    </row>
    <row r="15" spans="1:15" s="8" customFormat="1" x14ac:dyDescent="0.3">
      <c r="A15" s="52">
        <v>9230</v>
      </c>
      <c r="B15" s="53"/>
      <c r="C15" s="72"/>
      <c r="D15" s="74" t="s">
        <v>132</v>
      </c>
      <c r="E15" s="56"/>
      <c r="F15" s="57">
        <v>1</v>
      </c>
      <c r="G15" s="57"/>
      <c r="H15" s="57"/>
      <c r="I15" s="57"/>
      <c r="J15" s="57">
        <f t="shared" ref="J15:J40" si="0">PRODUCT(F15:I15)</f>
        <v>1</v>
      </c>
      <c r="K15" s="57"/>
      <c r="L15" s="57"/>
      <c r="M15" s="58"/>
      <c r="N15" s="59"/>
      <c r="O15" s="73"/>
    </row>
    <row r="16" spans="1:15" s="8" customFormat="1" x14ac:dyDescent="0.3">
      <c r="A16" s="52">
        <v>9231</v>
      </c>
      <c r="B16" s="53"/>
      <c r="C16" s="72"/>
      <c r="D16" s="74" t="s">
        <v>133</v>
      </c>
      <c r="E16" s="56"/>
      <c r="F16" s="57">
        <v>1</v>
      </c>
      <c r="G16" s="57"/>
      <c r="H16" s="57"/>
      <c r="I16" s="57"/>
      <c r="J16" s="57">
        <f t="shared" si="0"/>
        <v>1</v>
      </c>
      <c r="K16" s="57"/>
      <c r="L16" s="57"/>
      <c r="M16" s="58"/>
      <c r="N16" s="59"/>
      <c r="O16" s="73"/>
    </row>
    <row r="17" spans="1:15" s="8" customFormat="1" ht="72" x14ac:dyDescent="0.3">
      <c r="A17" s="52">
        <v>9232</v>
      </c>
      <c r="B17" s="53" t="s">
        <v>21</v>
      </c>
      <c r="C17" s="72" t="s">
        <v>189</v>
      </c>
      <c r="D17" s="75" t="s">
        <v>190</v>
      </c>
      <c r="E17" s="56" t="s">
        <v>89</v>
      </c>
      <c r="F17" s="57"/>
      <c r="G17" s="57"/>
      <c r="H17" s="57"/>
      <c r="I17" s="57"/>
      <c r="J17" s="57"/>
      <c r="K17" s="57"/>
      <c r="L17" s="57">
        <f>SUM(J18:J19)</f>
        <v>3</v>
      </c>
      <c r="M17" s="58">
        <v>3</v>
      </c>
      <c r="N17" s="59"/>
      <c r="O17" s="73">
        <f t="shared" ref="O17:O41" si="1">+ROUND(M17*N17,2)</f>
        <v>0</v>
      </c>
    </row>
    <row r="18" spans="1:15" s="8" customFormat="1" x14ac:dyDescent="0.3">
      <c r="A18" s="52">
        <v>9233</v>
      </c>
      <c r="B18" s="53"/>
      <c r="C18" s="72"/>
      <c r="D18" s="74" t="s">
        <v>132</v>
      </c>
      <c r="E18" s="56"/>
      <c r="F18" s="57">
        <v>1</v>
      </c>
      <c r="G18" s="57"/>
      <c r="H18" s="57"/>
      <c r="I18" s="57"/>
      <c r="J18" s="57">
        <f t="shared" ref="J18:J19" si="2">PRODUCT(F18:I18)</f>
        <v>1</v>
      </c>
      <c r="K18" s="57"/>
      <c r="L18" s="57"/>
      <c r="M18" s="58"/>
      <c r="N18" s="59"/>
      <c r="O18" s="73"/>
    </row>
    <row r="19" spans="1:15" s="8" customFormat="1" x14ac:dyDescent="0.3">
      <c r="A19" s="52">
        <v>9234</v>
      </c>
      <c r="B19" s="53"/>
      <c r="C19" s="72"/>
      <c r="D19" s="74" t="s">
        <v>133</v>
      </c>
      <c r="E19" s="56"/>
      <c r="F19" s="57">
        <v>2</v>
      </c>
      <c r="G19" s="57"/>
      <c r="H19" s="57"/>
      <c r="I19" s="57"/>
      <c r="J19" s="57">
        <f t="shared" si="2"/>
        <v>2</v>
      </c>
      <c r="K19" s="57"/>
      <c r="L19" s="57"/>
      <c r="M19" s="58"/>
      <c r="N19" s="59"/>
      <c r="O19" s="73"/>
    </row>
    <row r="20" spans="1:15" s="8" customFormat="1" ht="72" collapsed="1" x14ac:dyDescent="0.3">
      <c r="A20" s="52">
        <v>9235</v>
      </c>
      <c r="B20" s="53" t="s">
        <v>21</v>
      </c>
      <c r="C20" s="72" t="s">
        <v>191</v>
      </c>
      <c r="D20" s="75" t="s">
        <v>192</v>
      </c>
      <c r="E20" s="56" t="s">
        <v>36</v>
      </c>
      <c r="F20" s="57"/>
      <c r="G20" s="57"/>
      <c r="H20" s="57"/>
      <c r="I20" s="57"/>
      <c r="J20" s="57"/>
      <c r="K20" s="57"/>
      <c r="L20" s="57">
        <f>SUM(J21:J22)</f>
        <v>3.85</v>
      </c>
      <c r="M20" s="58">
        <v>3.85</v>
      </c>
      <c r="N20" s="59"/>
      <c r="O20" s="73">
        <f t="shared" si="1"/>
        <v>0</v>
      </c>
    </row>
    <row r="21" spans="1:15" s="8" customFormat="1" x14ac:dyDescent="0.3">
      <c r="A21" s="52">
        <v>9236</v>
      </c>
      <c r="B21" s="53"/>
      <c r="C21" s="72"/>
      <c r="D21" s="74" t="s">
        <v>132</v>
      </c>
      <c r="E21" s="63"/>
      <c r="F21" s="57">
        <v>1</v>
      </c>
      <c r="G21" s="57">
        <v>1.1000000000000001</v>
      </c>
      <c r="H21" s="57"/>
      <c r="I21" s="57"/>
      <c r="J21" s="57">
        <f t="shared" si="0"/>
        <v>1.1000000000000001</v>
      </c>
      <c r="K21" s="57"/>
      <c r="L21" s="57"/>
      <c r="M21" s="58"/>
      <c r="N21" s="59"/>
      <c r="O21" s="73"/>
    </row>
    <row r="22" spans="1:15" s="8" customFormat="1" x14ac:dyDescent="0.3">
      <c r="A22" s="52">
        <v>9237</v>
      </c>
      <c r="B22" s="53"/>
      <c r="C22" s="72"/>
      <c r="D22" s="74" t="s">
        <v>133</v>
      </c>
      <c r="E22" s="63"/>
      <c r="F22" s="57">
        <v>1</v>
      </c>
      <c r="G22" s="57">
        <v>2.75</v>
      </c>
      <c r="H22" s="57"/>
      <c r="I22" s="57"/>
      <c r="J22" s="57">
        <f t="shared" si="0"/>
        <v>2.75</v>
      </c>
      <c r="K22" s="57"/>
      <c r="L22" s="57"/>
      <c r="M22" s="58"/>
      <c r="N22" s="59"/>
      <c r="O22" s="73"/>
    </row>
    <row r="23" spans="1:15" s="8" customFormat="1" ht="72" x14ac:dyDescent="0.3">
      <c r="A23" s="52">
        <v>9238</v>
      </c>
      <c r="B23" s="53" t="s">
        <v>21</v>
      </c>
      <c r="C23" s="72" t="s">
        <v>193</v>
      </c>
      <c r="D23" s="75" t="s">
        <v>194</v>
      </c>
      <c r="E23" s="56" t="s">
        <v>89</v>
      </c>
      <c r="F23" s="57"/>
      <c r="G23" s="57"/>
      <c r="H23" s="57"/>
      <c r="I23" s="57"/>
      <c r="J23" s="57"/>
      <c r="K23" s="57"/>
      <c r="L23" s="57">
        <f>SUM(J24:J25)</f>
        <v>2</v>
      </c>
      <c r="M23" s="58">
        <v>2</v>
      </c>
      <c r="N23" s="59"/>
      <c r="O23" s="73">
        <f t="shared" si="1"/>
        <v>0</v>
      </c>
    </row>
    <row r="24" spans="1:15" s="8" customFormat="1" x14ac:dyDescent="0.3">
      <c r="A24" s="52">
        <v>9239</v>
      </c>
      <c r="B24" s="53"/>
      <c r="C24" s="72"/>
      <c r="D24" s="74" t="s">
        <v>132</v>
      </c>
      <c r="E24" s="56"/>
      <c r="F24" s="57">
        <v>1</v>
      </c>
      <c r="G24" s="57"/>
      <c r="H24" s="57"/>
      <c r="I24" s="57"/>
      <c r="J24" s="57">
        <f t="shared" si="0"/>
        <v>1</v>
      </c>
      <c r="K24" s="57"/>
      <c r="L24" s="57"/>
      <c r="M24" s="58"/>
      <c r="N24" s="59"/>
      <c r="O24" s="73"/>
    </row>
    <row r="25" spans="1:15" s="8" customFormat="1" x14ac:dyDescent="0.3">
      <c r="A25" s="52">
        <v>9240</v>
      </c>
      <c r="B25" s="53"/>
      <c r="C25" s="72"/>
      <c r="D25" s="74" t="s">
        <v>133</v>
      </c>
      <c r="E25" s="56"/>
      <c r="F25" s="57">
        <v>1</v>
      </c>
      <c r="G25" s="57"/>
      <c r="H25" s="57"/>
      <c r="I25" s="57"/>
      <c r="J25" s="57">
        <f t="shared" si="0"/>
        <v>1</v>
      </c>
      <c r="K25" s="57"/>
      <c r="L25" s="57"/>
      <c r="M25" s="58"/>
      <c r="N25" s="59"/>
      <c r="O25" s="73"/>
    </row>
    <row r="26" spans="1:15" s="8" customFormat="1" ht="129.6" x14ac:dyDescent="0.3">
      <c r="A26" s="52">
        <v>9241</v>
      </c>
      <c r="B26" s="53" t="s">
        <v>21</v>
      </c>
      <c r="C26" s="72" t="s">
        <v>195</v>
      </c>
      <c r="D26" s="75" t="s">
        <v>196</v>
      </c>
      <c r="E26" s="56" t="s">
        <v>36</v>
      </c>
      <c r="F26" s="57"/>
      <c r="G26" s="57"/>
      <c r="H26" s="57"/>
      <c r="I26" s="57"/>
      <c r="J26" s="57"/>
      <c r="K26" s="57"/>
      <c r="L26" s="57">
        <f>SUM(J27:J28)</f>
        <v>19</v>
      </c>
      <c r="M26" s="58">
        <v>19</v>
      </c>
      <c r="N26" s="59"/>
      <c r="O26" s="73">
        <f t="shared" si="1"/>
        <v>0</v>
      </c>
    </row>
    <row r="27" spans="1:15" s="8" customFormat="1" x14ac:dyDescent="0.3">
      <c r="A27" s="52">
        <v>9242</v>
      </c>
      <c r="B27" s="53"/>
      <c r="C27" s="72"/>
      <c r="D27" s="74" t="s">
        <v>132</v>
      </c>
      <c r="E27" s="56"/>
      <c r="F27" s="57">
        <v>1</v>
      </c>
      <c r="G27" s="57">
        <f>(2.3*2)+(1.5*2)</f>
        <v>7.6</v>
      </c>
      <c r="H27" s="57"/>
      <c r="I27" s="57"/>
      <c r="J27" s="57">
        <f t="shared" si="0"/>
        <v>7.6</v>
      </c>
      <c r="K27" s="57"/>
      <c r="L27" s="57"/>
      <c r="M27" s="58"/>
      <c r="N27" s="59"/>
      <c r="O27" s="73"/>
    </row>
    <row r="28" spans="1:15" s="8" customFormat="1" x14ac:dyDescent="0.3">
      <c r="A28" s="52">
        <v>9243</v>
      </c>
      <c r="B28" s="53"/>
      <c r="C28" s="72"/>
      <c r="D28" s="74" t="s">
        <v>133</v>
      </c>
      <c r="E28" s="56"/>
      <c r="F28" s="57">
        <v>1</v>
      </c>
      <c r="G28" s="57">
        <f>(2.7*2)+(2*1.5*2)</f>
        <v>11.4</v>
      </c>
      <c r="H28" s="57"/>
      <c r="I28" s="57"/>
      <c r="J28" s="57">
        <f t="shared" si="0"/>
        <v>11.4</v>
      </c>
      <c r="K28" s="57"/>
      <c r="L28" s="57"/>
      <c r="M28" s="58"/>
      <c r="N28" s="59"/>
      <c r="O28" s="73"/>
    </row>
    <row r="29" spans="1:15" s="8" customFormat="1" ht="43.2" collapsed="1" x14ac:dyDescent="0.3">
      <c r="A29" s="52">
        <v>9244</v>
      </c>
      <c r="B29" s="53" t="s">
        <v>21</v>
      </c>
      <c r="C29" s="72" t="s">
        <v>197</v>
      </c>
      <c r="D29" s="75" t="s">
        <v>198</v>
      </c>
      <c r="E29" s="56" t="s">
        <v>89</v>
      </c>
      <c r="F29" s="57"/>
      <c r="G29" s="57"/>
      <c r="H29" s="57"/>
      <c r="I29" s="57"/>
      <c r="J29" s="57"/>
      <c r="K29" s="57"/>
      <c r="L29" s="57">
        <f>SUM(J30:J31)</f>
        <v>5</v>
      </c>
      <c r="M29" s="58">
        <v>5</v>
      </c>
      <c r="N29" s="59"/>
      <c r="O29" s="73">
        <f t="shared" si="1"/>
        <v>0</v>
      </c>
    </row>
    <row r="30" spans="1:15" s="8" customFormat="1" x14ac:dyDescent="0.3">
      <c r="A30" s="52">
        <v>9245</v>
      </c>
      <c r="B30" s="53"/>
      <c r="C30" s="72"/>
      <c r="D30" s="74" t="s">
        <v>132</v>
      </c>
      <c r="E30" s="56"/>
      <c r="F30" s="57">
        <v>2</v>
      </c>
      <c r="G30" s="57"/>
      <c r="H30" s="57"/>
      <c r="I30" s="57"/>
      <c r="J30" s="57">
        <f t="shared" ref="J30:J31" si="3">PRODUCT(F30:I30)</f>
        <v>2</v>
      </c>
      <c r="K30" s="57"/>
      <c r="L30" s="57"/>
      <c r="M30" s="58"/>
      <c r="N30" s="59"/>
      <c r="O30" s="73"/>
    </row>
    <row r="31" spans="1:15" s="8" customFormat="1" x14ac:dyDescent="0.3">
      <c r="A31" s="52">
        <v>9246</v>
      </c>
      <c r="B31" s="53"/>
      <c r="C31" s="72"/>
      <c r="D31" s="74" t="s">
        <v>133</v>
      </c>
      <c r="E31" s="56"/>
      <c r="F31" s="57">
        <v>3</v>
      </c>
      <c r="G31" s="57"/>
      <c r="H31" s="57"/>
      <c r="I31" s="57"/>
      <c r="J31" s="57">
        <f t="shared" si="3"/>
        <v>3</v>
      </c>
      <c r="K31" s="57"/>
      <c r="L31" s="57"/>
      <c r="M31" s="58"/>
      <c r="N31" s="59"/>
      <c r="O31" s="73"/>
    </row>
    <row r="32" spans="1:15" s="8" customFormat="1" ht="43.2" x14ac:dyDescent="0.3">
      <c r="A32" s="52">
        <v>9247</v>
      </c>
      <c r="B32" s="53" t="s">
        <v>21</v>
      </c>
      <c r="C32" s="72" t="s">
        <v>199</v>
      </c>
      <c r="D32" s="75" t="s">
        <v>200</v>
      </c>
      <c r="E32" s="56" t="s">
        <v>89</v>
      </c>
      <c r="F32" s="57"/>
      <c r="G32" s="57"/>
      <c r="H32" s="57"/>
      <c r="I32" s="57"/>
      <c r="J32" s="57"/>
      <c r="K32" s="57"/>
      <c r="L32" s="57">
        <f>SUM(J33:J34)</f>
        <v>2</v>
      </c>
      <c r="M32" s="58">
        <v>2</v>
      </c>
      <c r="N32" s="59"/>
      <c r="O32" s="73">
        <f t="shared" si="1"/>
        <v>0</v>
      </c>
    </row>
    <row r="33" spans="1:15" s="8" customFormat="1" x14ac:dyDescent="0.3">
      <c r="A33" s="52">
        <v>9248</v>
      </c>
      <c r="B33" s="53"/>
      <c r="C33" s="72"/>
      <c r="D33" s="74" t="s">
        <v>132</v>
      </c>
      <c r="E33" s="56"/>
      <c r="F33" s="57">
        <v>1</v>
      </c>
      <c r="G33" s="57"/>
      <c r="H33" s="57"/>
      <c r="I33" s="57"/>
      <c r="J33" s="57">
        <f t="shared" si="0"/>
        <v>1</v>
      </c>
      <c r="K33" s="57"/>
      <c r="L33" s="57"/>
      <c r="M33" s="58"/>
      <c r="N33" s="59"/>
      <c r="O33" s="73"/>
    </row>
    <row r="34" spans="1:15" s="8" customFormat="1" x14ac:dyDescent="0.3">
      <c r="A34" s="52">
        <v>9249</v>
      </c>
      <c r="B34" s="53"/>
      <c r="C34" s="72"/>
      <c r="D34" s="74" t="s">
        <v>133</v>
      </c>
      <c r="E34" s="56"/>
      <c r="F34" s="57">
        <v>1</v>
      </c>
      <c r="G34" s="57"/>
      <c r="H34" s="57"/>
      <c r="I34" s="57"/>
      <c r="J34" s="57">
        <f t="shared" si="0"/>
        <v>1</v>
      </c>
      <c r="K34" s="57"/>
      <c r="L34" s="57"/>
      <c r="M34" s="58"/>
      <c r="N34" s="59"/>
      <c r="O34" s="73"/>
    </row>
    <row r="35" spans="1:15" s="8" customFormat="1" ht="144" x14ac:dyDescent="0.3">
      <c r="A35" s="52">
        <v>9250</v>
      </c>
      <c r="B35" s="53" t="s">
        <v>21</v>
      </c>
      <c r="C35" s="72" t="s">
        <v>201</v>
      </c>
      <c r="D35" s="75" t="s">
        <v>202</v>
      </c>
      <c r="E35" s="56" t="s">
        <v>36</v>
      </c>
      <c r="F35" s="57"/>
      <c r="G35" s="57"/>
      <c r="H35" s="57"/>
      <c r="I35" s="57"/>
      <c r="J35" s="57"/>
      <c r="K35" s="57"/>
      <c r="L35" s="57">
        <f>SUM(J36:J37)</f>
        <v>38.087500000000006</v>
      </c>
      <c r="M35" s="58">
        <v>38.088000000000001</v>
      </c>
      <c r="N35" s="59"/>
      <c r="O35" s="73">
        <f t="shared" si="1"/>
        <v>0</v>
      </c>
    </row>
    <row r="36" spans="1:15" s="8" customFormat="1" x14ac:dyDescent="0.3">
      <c r="A36" s="52">
        <v>9251</v>
      </c>
      <c r="B36" s="53"/>
      <c r="C36" s="72"/>
      <c r="D36" s="74" t="s">
        <v>132</v>
      </c>
      <c r="E36" s="63"/>
      <c r="F36" s="57">
        <v>1</v>
      </c>
      <c r="G36" s="57">
        <f>8.797+(13.323*0.3)</f>
        <v>12.793900000000001</v>
      </c>
      <c r="H36" s="57"/>
      <c r="I36" s="57"/>
      <c r="J36" s="57">
        <f>PRODUCT(F36:I36)</f>
        <v>12.793900000000001</v>
      </c>
      <c r="K36" s="57"/>
      <c r="L36" s="57"/>
      <c r="M36" s="58"/>
      <c r="N36" s="59"/>
      <c r="O36" s="73"/>
    </row>
    <row r="37" spans="1:15" s="8" customFormat="1" x14ac:dyDescent="0.3">
      <c r="A37" s="52">
        <v>9252</v>
      </c>
      <c r="B37" s="53"/>
      <c r="C37" s="72"/>
      <c r="D37" s="74" t="s">
        <v>133</v>
      </c>
      <c r="E37" s="63"/>
      <c r="F37" s="57">
        <v>1</v>
      </c>
      <c r="G37" s="57">
        <f>18.507+(22.622*0.3)</f>
        <v>25.293600000000001</v>
      </c>
      <c r="H37" s="57"/>
      <c r="I37" s="57"/>
      <c r="J37" s="57">
        <f>PRODUCT(F37:I37)</f>
        <v>25.293600000000001</v>
      </c>
      <c r="K37" s="57"/>
      <c r="L37" s="57"/>
      <c r="M37" s="58"/>
      <c r="N37" s="59"/>
      <c r="O37" s="73"/>
    </row>
    <row r="38" spans="1:15" s="8" customFormat="1" ht="172.8" x14ac:dyDescent="0.3">
      <c r="A38" s="52">
        <v>9253</v>
      </c>
      <c r="B38" s="53" t="s">
        <v>21</v>
      </c>
      <c r="C38" s="72" t="s">
        <v>203</v>
      </c>
      <c r="D38" s="75" t="s">
        <v>204</v>
      </c>
      <c r="E38" s="56" t="s">
        <v>89</v>
      </c>
      <c r="F38" s="57"/>
      <c r="G38" s="57"/>
      <c r="H38" s="57"/>
      <c r="I38" s="57"/>
      <c r="J38" s="57"/>
      <c r="K38" s="57"/>
      <c r="L38" s="57">
        <f>SUM(J39:J40)</f>
        <v>3</v>
      </c>
      <c r="M38" s="58">
        <v>3</v>
      </c>
      <c r="N38" s="59"/>
      <c r="O38" s="73">
        <f t="shared" si="1"/>
        <v>0</v>
      </c>
    </row>
    <row r="39" spans="1:15" s="8" customFormat="1" x14ac:dyDescent="0.3">
      <c r="A39" s="52">
        <v>9254</v>
      </c>
      <c r="B39" s="53"/>
      <c r="C39" s="72"/>
      <c r="D39" s="74" t="s">
        <v>132</v>
      </c>
      <c r="E39" s="56"/>
      <c r="F39" s="57">
        <v>1</v>
      </c>
      <c r="G39" s="57"/>
      <c r="H39" s="57"/>
      <c r="I39" s="57"/>
      <c r="J39" s="57">
        <f t="shared" si="0"/>
        <v>1</v>
      </c>
      <c r="K39" s="57"/>
      <c r="L39" s="57"/>
      <c r="M39" s="58"/>
      <c r="N39" s="59"/>
      <c r="O39" s="73"/>
    </row>
    <row r="40" spans="1:15" s="8" customFormat="1" x14ac:dyDescent="0.3">
      <c r="A40" s="52">
        <v>9255</v>
      </c>
      <c r="B40" s="53"/>
      <c r="C40" s="72"/>
      <c r="D40" s="74" t="s">
        <v>133</v>
      </c>
      <c r="E40" s="56"/>
      <c r="F40" s="57">
        <v>2</v>
      </c>
      <c r="G40" s="57"/>
      <c r="H40" s="57"/>
      <c r="I40" s="57"/>
      <c r="J40" s="57">
        <f t="shared" si="0"/>
        <v>2</v>
      </c>
      <c r="K40" s="57"/>
      <c r="L40" s="57"/>
      <c r="M40" s="58"/>
      <c r="N40" s="59"/>
      <c r="O40" s="73"/>
    </row>
    <row r="41" spans="1:15" s="8" customFormat="1" ht="43.2" x14ac:dyDescent="0.3">
      <c r="A41" s="52">
        <v>9256</v>
      </c>
      <c r="B41" s="53" t="s">
        <v>21</v>
      </c>
      <c r="C41" s="72" t="s">
        <v>205</v>
      </c>
      <c r="D41" s="75" t="s">
        <v>206</v>
      </c>
      <c r="E41" s="56" t="s">
        <v>89</v>
      </c>
      <c r="F41" s="57"/>
      <c r="G41" s="57"/>
      <c r="H41" s="57"/>
      <c r="I41" s="57"/>
      <c r="J41" s="57"/>
      <c r="K41" s="57"/>
      <c r="L41" s="57">
        <f>SUM(J42:J43)</f>
        <v>6</v>
      </c>
      <c r="M41" s="58">
        <v>6</v>
      </c>
      <c r="N41" s="59"/>
      <c r="O41" s="73">
        <f t="shared" si="1"/>
        <v>0</v>
      </c>
    </row>
    <row r="42" spans="1:15" s="8" customFormat="1" x14ac:dyDescent="0.3">
      <c r="A42" s="52">
        <v>9257</v>
      </c>
      <c r="B42" s="53"/>
      <c r="C42" s="72"/>
      <c r="D42" s="74" t="s">
        <v>132</v>
      </c>
      <c r="E42" s="56"/>
      <c r="F42" s="57">
        <v>2</v>
      </c>
      <c r="G42" s="57"/>
      <c r="H42" s="57"/>
      <c r="I42" s="57"/>
      <c r="J42" s="57">
        <f t="shared" ref="J42:J43" si="4">PRODUCT(F42:I42)</f>
        <v>2</v>
      </c>
      <c r="K42" s="57"/>
      <c r="L42" s="57"/>
      <c r="M42" s="58"/>
      <c r="N42" s="59"/>
      <c r="O42" s="73"/>
    </row>
    <row r="43" spans="1:15" s="8" customFormat="1" x14ac:dyDescent="0.3">
      <c r="A43" s="52">
        <v>9258</v>
      </c>
      <c r="B43" s="53"/>
      <c r="C43" s="72"/>
      <c r="D43" s="74" t="s">
        <v>133</v>
      </c>
      <c r="E43" s="56"/>
      <c r="F43" s="57">
        <v>4</v>
      </c>
      <c r="G43" s="57"/>
      <c r="H43" s="57"/>
      <c r="I43" s="57"/>
      <c r="J43" s="57">
        <f t="shared" si="4"/>
        <v>4</v>
      </c>
      <c r="K43" s="57"/>
      <c r="L43" s="57"/>
      <c r="M43" s="58"/>
      <c r="N43" s="59"/>
      <c r="O43" s="73"/>
    </row>
    <row r="44" spans="1:15" s="8" customFormat="1" x14ac:dyDescent="0.3">
      <c r="A44" s="52">
        <v>9505</v>
      </c>
      <c r="B44" s="53" t="s">
        <v>21</v>
      </c>
      <c r="C44" s="54" t="s">
        <v>429</v>
      </c>
      <c r="D44" s="68" t="s">
        <v>430</v>
      </c>
      <c r="E44" s="69"/>
      <c r="F44" s="70"/>
      <c r="G44" s="70"/>
      <c r="H44" s="70"/>
      <c r="I44" s="70"/>
      <c r="J44" s="70"/>
      <c r="K44" s="70"/>
      <c r="L44" s="70"/>
      <c r="M44" s="66"/>
      <c r="N44" s="67"/>
      <c r="O44" s="67"/>
    </row>
    <row r="45" spans="1:15" s="8" customFormat="1" x14ac:dyDescent="0.3">
      <c r="A45" s="52">
        <v>9544</v>
      </c>
      <c r="B45" s="53" t="s">
        <v>21</v>
      </c>
      <c r="C45" s="54" t="s">
        <v>450</v>
      </c>
      <c r="D45" s="55" t="s">
        <v>55</v>
      </c>
      <c r="E45" s="63"/>
      <c r="F45" s="57"/>
      <c r="G45" s="57"/>
      <c r="H45" s="57"/>
      <c r="I45" s="57"/>
      <c r="J45" s="57"/>
      <c r="K45" s="57"/>
      <c r="L45" s="57"/>
      <c r="M45" s="66"/>
      <c r="N45" s="67"/>
      <c r="O45" s="67"/>
    </row>
    <row r="46" spans="1:15" s="8" customFormat="1" collapsed="1" x14ac:dyDescent="0.3">
      <c r="A46" s="52">
        <v>9699</v>
      </c>
      <c r="B46" s="53" t="s">
        <v>21</v>
      </c>
      <c r="C46" s="54" t="s">
        <v>539</v>
      </c>
      <c r="D46" s="55" t="s">
        <v>540</v>
      </c>
      <c r="E46" s="56"/>
      <c r="F46" s="57"/>
      <c r="G46" s="57"/>
      <c r="H46" s="57"/>
      <c r="I46" s="57"/>
      <c r="J46" s="57"/>
      <c r="K46" s="57"/>
      <c r="L46" s="57"/>
      <c r="M46" s="58"/>
      <c r="N46" s="59"/>
      <c r="O46" s="73"/>
    </row>
    <row r="47" spans="1:15" s="8" customFormat="1" ht="115.2" x14ac:dyDescent="0.3">
      <c r="A47" s="52">
        <v>9700</v>
      </c>
      <c r="B47" s="53" t="s">
        <v>21</v>
      </c>
      <c r="C47" s="72" t="s">
        <v>541</v>
      </c>
      <c r="D47" s="78" t="s">
        <v>542</v>
      </c>
      <c r="E47" s="56" t="s">
        <v>89</v>
      </c>
      <c r="F47" s="57">
        <v>1</v>
      </c>
      <c r="G47" s="57"/>
      <c r="H47" s="57"/>
      <c r="I47" s="57"/>
      <c r="J47" s="57">
        <f t="shared" ref="J47:J59" si="5">PRODUCT(F47:I47)</f>
        <v>1</v>
      </c>
      <c r="K47" s="57"/>
      <c r="L47" s="57">
        <f>+J47</f>
        <v>1</v>
      </c>
      <c r="M47" s="58">
        <v>1</v>
      </c>
      <c r="N47" s="59"/>
      <c r="O47" s="73">
        <f>+ROUND(M47*N47,2)</f>
        <v>0</v>
      </c>
    </row>
    <row r="48" spans="1:15" s="8" customFormat="1" ht="86.4" x14ac:dyDescent="0.3">
      <c r="A48" s="52">
        <v>9701</v>
      </c>
      <c r="B48" s="53" t="s">
        <v>21</v>
      </c>
      <c r="C48" s="72" t="s">
        <v>543</v>
      </c>
      <c r="D48" s="78" t="s">
        <v>544</v>
      </c>
      <c r="E48" s="56" t="s">
        <v>89</v>
      </c>
      <c r="F48" s="57">
        <v>1</v>
      </c>
      <c r="G48" s="57"/>
      <c r="H48" s="57"/>
      <c r="I48" s="57"/>
      <c r="J48" s="57">
        <f t="shared" si="5"/>
        <v>1</v>
      </c>
      <c r="K48" s="57"/>
      <c r="L48" s="57">
        <f t="shared" ref="L48:L59" si="6">+J48</f>
        <v>1</v>
      </c>
      <c r="M48" s="58">
        <v>1</v>
      </c>
      <c r="N48" s="59"/>
      <c r="O48" s="73">
        <f t="shared" ref="O48:O59" si="7">+ROUND(M48*N48,2)</f>
        <v>0</v>
      </c>
    </row>
    <row r="49" spans="1:15" s="8" customFormat="1" ht="43.2" x14ac:dyDescent="0.3">
      <c r="A49" s="52">
        <v>9702</v>
      </c>
      <c r="B49" s="53" t="s">
        <v>21</v>
      </c>
      <c r="C49" s="72" t="s">
        <v>545</v>
      </c>
      <c r="D49" s="78" t="s">
        <v>546</v>
      </c>
      <c r="E49" s="56" t="s">
        <v>89</v>
      </c>
      <c r="F49" s="57">
        <v>1</v>
      </c>
      <c r="G49" s="57"/>
      <c r="H49" s="57"/>
      <c r="I49" s="57"/>
      <c r="J49" s="57">
        <f t="shared" si="5"/>
        <v>1</v>
      </c>
      <c r="K49" s="57"/>
      <c r="L49" s="57">
        <f t="shared" si="6"/>
        <v>1</v>
      </c>
      <c r="M49" s="58">
        <v>1</v>
      </c>
      <c r="N49" s="59"/>
      <c r="O49" s="73">
        <f t="shared" si="7"/>
        <v>0</v>
      </c>
    </row>
    <row r="50" spans="1:15" s="8" customFormat="1" ht="43.2" x14ac:dyDescent="0.3">
      <c r="A50" s="52">
        <v>9703</v>
      </c>
      <c r="B50" s="53" t="s">
        <v>21</v>
      </c>
      <c r="C50" s="72" t="s">
        <v>547</v>
      </c>
      <c r="D50" s="78" t="s">
        <v>548</v>
      </c>
      <c r="E50" s="56" t="s">
        <v>89</v>
      </c>
      <c r="F50" s="57">
        <v>1</v>
      </c>
      <c r="G50" s="57"/>
      <c r="H50" s="57"/>
      <c r="I50" s="57"/>
      <c r="J50" s="57">
        <f t="shared" si="5"/>
        <v>1</v>
      </c>
      <c r="K50" s="57"/>
      <c r="L50" s="57">
        <f t="shared" si="6"/>
        <v>1</v>
      </c>
      <c r="M50" s="58">
        <v>1</v>
      </c>
      <c r="N50" s="59"/>
      <c r="O50" s="73">
        <f t="shared" si="7"/>
        <v>0</v>
      </c>
    </row>
    <row r="51" spans="1:15" s="8" customFormat="1" ht="72" x14ac:dyDescent="0.3">
      <c r="A51" s="52">
        <v>9704</v>
      </c>
      <c r="B51" s="53" t="s">
        <v>21</v>
      </c>
      <c r="C51" s="72" t="s">
        <v>549</v>
      </c>
      <c r="D51" s="78" t="s">
        <v>550</v>
      </c>
      <c r="E51" s="56" t="s">
        <v>89</v>
      </c>
      <c r="F51" s="57">
        <v>1</v>
      </c>
      <c r="G51" s="57"/>
      <c r="H51" s="57"/>
      <c r="I51" s="57"/>
      <c r="J51" s="57">
        <f t="shared" si="5"/>
        <v>1</v>
      </c>
      <c r="K51" s="57"/>
      <c r="L51" s="57">
        <f t="shared" si="6"/>
        <v>1</v>
      </c>
      <c r="M51" s="58">
        <v>1</v>
      </c>
      <c r="N51" s="59"/>
      <c r="O51" s="73">
        <f t="shared" si="7"/>
        <v>0</v>
      </c>
    </row>
    <row r="52" spans="1:15" s="8" customFormat="1" ht="129.6" x14ac:dyDescent="0.3">
      <c r="A52" s="52">
        <v>9705</v>
      </c>
      <c r="B52" s="53" t="s">
        <v>21</v>
      </c>
      <c r="C52" s="72" t="s">
        <v>551</v>
      </c>
      <c r="D52" s="78" t="s">
        <v>552</v>
      </c>
      <c r="E52" s="56" t="s">
        <v>89</v>
      </c>
      <c r="F52" s="57">
        <v>1</v>
      </c>
      <c r="G52" s="57"/>
      <c r="H52" s="57"/>
      <c r="I52" s="57"/>
      <c r="J52" s="57">
        <f t="shared" si="5"/>
        <v>1</v>
      </c>
      <c r="K52" s="57"/>
      <c r="L52" s="57">
        <f t="shared" si="6"/>
        <v>1</v>
      </c>
      <c r="M52" s="58">
        <v>1</v>
      </c>
      <c r="N52" s="59"/>
      <c r="O52" s="73">
        <f t="shared" si="7"/>
        <v>0</v>
      </c>
    </row>
    <row r="53" spans="1:15" s="8" customFormat="1" ht="57.6" x14ac:dyDescent="0.3">
      <c r="A53" s="52">
        <v>9706</v>
      </c>
      <c r="B53" s="53" t="s">
        <v>21</v>
      </c>
      <c r="C53" s="72" t="s">
        <v>553</v>
      </c>
      <c r="D53" s="78" t="s">
        <v>554</v>
      </c>
      <c r="E53" s="56" t="s">
        <v>89</v>
      </c>
      <c r="F53" s="57">
        <v>1</v>
      </c>
      <c r="G53" s="57"/>
      <c r="H53" s="57"/>
      <c r="I53" s="57"/>
      <c r="J53" s="57">
        <f t="shared" si="5"/>
        <v>1</v>
      </c>
      <c r="K53" s="57"/>
      <c r="L53" s="57">
        <f t="shared" si="6"/>
        <v>1</v>
      </c>
      <c r="M53" s="58">
        <v>1</v>
      </c>
      <c r="N53" s="59"/>
      <c r="O53" s="73">
        <f t="shared" si="7"/>
        <v>0</v>
      </c>
    </row>
    <row r="54" spans="1:15" s="8" customFormat="1" ht="43.2" x14ac:dyDescent="0.3">
      <c r="A54" s="52">
        <v>9707</v>
      </c>
      <c r="B54" s="53" t="s">
        <v>21</v>
      </c>
      <c r="C54" s="72" t="s">
        <v>555</v>
      </c>
      <c r="D54" s="78" t="s">
        <v>198</v>
      </c>
      <c r="E54" s="56" t="s">
        <v>89</v>
      </c>
      <c r="F54" s="57">
        <v>1</v>
      </c>
      <c r="G54" s="57"/>
      <c r="H54" s="57"/>
      <c r="I54" s="57"/>
      <c r="J54" s="57">
        <f t="shared" si="5"/>
        <v>1</v>
      </c>
      <c r="K54" s="57"/>
      <c r="L54" s="57">
        <f t="shared" si="6"/>
        <v>1</v>
      </c>
      <c r="M54" s="58">
        <v>1</v>
      </c>
      <c r="N54" s="59"/>
      <c r="O54" s="73">
        <f t="shared" si="7"/>
        <v>0</v>
      </c>
    </row>
    <row r="55" spans="1:15" s="8" customFormat="1" ht="43.2" x14ac:dyDescent="0.3">
      <c r="A55" s="52">
        <v>9708</v>
      </c>
      <c r="B55" s="53" t="s">
        <v>21</v>
      </c>
      <c r="C55" s="72" t="s">
        <v>556</v>
      </c>
      <c r="D55" s="78" t="s">
        <v>200</v>
      </c>
      <c r="E55" s="56" t="s">
        <v>89</v>
      </c>
      <c r="F55" s="57">
        <v>1</v>
      </c>
      <c r="G55" s="57"/>
      <c r="H55" s="57"/>
      <c r="I55" s="57"/>
      <c r="J55" s="57">
        <f t="shared" si="5"/>
        <v>1</v>
      </c>
      <c r="K55" s="57"/>
      <c r="L55" s="57">
        <f t="shared" si="6"/>
        <v>1</v>
      </c>
      <c r="M55" s="58">
        <v>1</v>
      </c>
      <c r="N55" s="59"/>
      <c r="O55" s="73">
        <f t="shared" si="7"/>
        <v>0</v>
      </c>
    </row>
    <row r="56" spans="1:15" s="8" customFormat="1" ht="144" collapsed="1" x14ac:dyDescent="0.3">
      <c r="A56" s="52">
        <v>9709</v>
      </c>
      <c r="B56" s="53" t="s">
        <v>21</v>
      </c>
      <c r="C56" s="72" t="s">
        <v>557</v>
      </c>
      <c r="D56" s="78" t="s">
        <v>202</v>
      </c>
      <c r="E56" s="56" t="s">
        <v>36</v>
      </c>
      <c r="F56" s="57"/>
      <c r="G56" s="57"/>
      <c r="H56" s="57"/>
      <c r="I56" s="57"/>
      <c r="J56" s="57"/>
      <c r="K56" s="57"/>
      <c r="L56" s="57">
        <f>SUM(J57:J58)</f>
        <v>7.6281999999999996</v>
      </c>
      <c r="M56" s="58">
        <v>7.6281999999999996</v>
      </c>
      <c r="N56" s="59"/>
      <c r="O56" s="73">
        <f t="shared" si="7"/>
        <v>0</v>
      </c>
    </row>
    <row r="57" spans="1:15" s="8" customFormat="1" x14ac:dyDescent="0.3">
      <c r="A57" s="52">
        <v>9710</v>
      </c>
      <c r="B57" s="53"/>
      <c r="C57" s="72"/>
      <c r="D57" s="76" t="s">
        <v>478</v>
      </c>
      <c r="E57" s="56"/>
      <c r="F57" s="57">
        <v>1</v>
      </c>
      <c r="G57" s="57">
        <v>4.867</v>
      </c>
      <c r="H57" s="57"/>
      <c r="I57" s="57"/>
      <c r="J57" s="57">
        <f t="shared" si="5"/>
        <v>4.867</v>
      </c>
      <c r="K57" s="57"/>
      <c r="L57" s="57"/>
      <c r="M57" s="58"/>
      <c r="N57" s="59"/>
      <c r="O57" s="73"/>
    </row>
    <row r="58" spans="1:15" s="8" customFormat="1" x14ac:dyDescent="0.3">
      <c r="A58" s="52">
        <v>9711</v>
      </c>
      <c r="B58" s="53"/>
      <c r="C58" s="72"/>
      <c r="D58" s="76"/>
      <c r="E58" s="56"/>
      <c r="F58" s="57">
        <v>1</v>
      </c>
      <c r="G58" s="57">
        <v>9.2040000000000006</v>
      </c>
      <c r="H58" s="57"/>
      <c r="I58" s="57">
        <v>0.3</v>
      </c>
      <c r="J58" s="57">
        <f t="shared" si="5"/>
        <v>2.7612000000000001</v>
      </c>
      <c r="K58" s="57"/>
      <c r="L58" s="57"/>
      <c r="M58" s="58"/>
      <c r="N58" s="59"/>
      <c r="O58" s="73"/>
    </row>
    <row r="59" spans="1:15" s="8" customFormat="1" ht="57.6" x14ac:dyDescent="0.3">
      <c r="A59" s="52">
        <v>9712</v>
      </c>
      <c r="B59" s="53" t="s">
        <v>21</v>
      </c>
      <c r="C59" s="72" t="s">
        <v>558</v>
      </c>
      <c r="D59" s="78" t="s">
        <v>559</v>
      </c>
      <c r="E59" s="56" t="s">
        <v>89</v>
      </c>
      <c r="F59" s="57">
        <v>1</v>
      </c>
      <c r="G59" s="57"/>
      <c r="H59" s="57"/>
      <c r="I59" s="57"/>
      <c r="J59" s="57">
        <f t="shared" si="5"/>
        <v>1</v>
      </c>
      <c r="K59" s="57"/>
      <c r="L59" s="57">
        <f t="shared" si="6"/>
        <v>1</v>
      </c>
      <c r="M59" s="58">
        <v>1</v>
      </c>
      <c r="N59" s="59"/>
      <c r="O59" s="73">
        <f t="shared" si="7"/>
        <v>0</v>
      </c>
    </row>
    <row r="60" spans="1:15" s="8" customFormat="1" x14ac:dyDescent="0.3">
      <c r="A60" s="52">
        <v>9759</v>
      </c>
      <c r="B60" s="53" t="s">
        <v>21</v>
      </c>
      <c r="C60" s="54" t="s">
        <v>592</v>
      </c>
      <c r="D60" s="68" t="s">
        <v>593</v>
      </c>
      <c r="E60" s="69"/>
      <c r="F60" s="70"/>
      <c r="G60" s="70"/>
      <c r="H60" s="70"/>
      <c r="I60" s="70"/>
      <c r="J60" s="70"/>
      <c r="K60" s="70"/>
      <c r="L60" s="70"/>
      <c r="M60" s="66"/>
      <c r="N60" s="67"/>
      <c r="O60" s="67"/>
    </row>
    <row r="61" spans="1:15" s="8" customFormat="1" x14ac:dyDescent="0.3">
      <c r="A61" s="52">
        <v>9816</v>
      </c>
      <c r="B61" s="53" t="s">
        <v>21</v>
      </c>
      <c r="C61" s="54" t="s">
        <v>636</v>
      </c>
      <c r="D61" s="55" t="s">
        <v>55</v>
      </c>
      <c r="E61" s="63"/>
      <c r="F61" s="57"/>
      <c r="G61" s="57"/>
      <c r="H61" s="57"/>
      <c r="I61" s="57"/>
      <c r="J61" s="57"/>
      <c r="K61" s="57"/>
      <c r="L61" s="57"/>
      <c r="M61" s="66"/>
      <c r="N61" s="67"/>
      <c r="O61" s="67"/>
    </row>
    <row r="62" spans="1:15" s="8" customFormat="1" collapsed="1" x14ac:dyDescent="0.3">
      <c r="A62" s="52">
        <v>10025</v>
      </c>
      <c r="B62" s="53" t="s">
        <v>21</v>
      </c>
      <c r="C62" s="54" t="s">
        <v>729</v>
      </c>
      <c r="D62" s="55" t="s">
        <v>540</v>
      </c>
      <c r="E62" s="56"/>
      <c r="F62" s="57"/>
      <c r="G62" s="57"/>
      <c r="H62" s="57"/>
      <c r="I62" s="57"/>
      <c r="J62" s="57"/>
      <c r="K62" s="57"/>
      <c r="L62" s="57"/>
      <c r="M62" s="58"/>
      <c r="N62" s="59"/>
      <c r="O62" s="73"/>
    </row>
    <row r="63" spans="1:15" s="8" customFormat="1" ht="115.2" x14ac:dyDescent="0.3">
      <c r="A63" s="52">
        <v>10026</v>
      </c>
      <c r="B63" s="53" t="s">
        <v>21</v>
      </c>
      <c r="C63" s="72" t="s">
        <v>730</v>
      </c>
      <c r="D63" s="60" t="s">
        <v>542</v>
      </c>
      <c r="E63" s="56" t="s">
        <v>89</v>
      </c>
      <c r="F63" s="57">
        <v>1</v>
      </c>
      <c r="G63" s="57"/>
      <c r="H63" s="57"/>
      <c r="I63" s="57"/>
      <c r="J63" s="57">
        <f t="shared" ref="J63:J73" si="8">PRODUCT(F63:I63)</f>
        <v>1</v>
      </c>
      <c r="K63" s="57"/>
      <c r="L63" s="57">
        <f>+J63</f>
        <v>1</v>
      </c>
      <c r="M63" s="58">
        <v>1</v>
      </c>
      <c r="N63" s="59"/>
      <c r="O63" s="73">
        <f>+ROUND(M63*N63,2)</f>
        <v>0</v>
      </c>
    </row>
    <row r="64" spans="1:15" s="8" customFormat="1" ht="86.4" x14ac:dyDescent="0.3">
      <c r="A64" s="52">
        <v>10027</v>
      </c>
      <c r="B64" s="53" t="s">
        <v>21</v>
      </c>
      <c r="C64" s="72" t="s">
        <v>731</v>
      </c>
      <c r="D64" s="60" t="s">
        <v>544</v>
      </c>
      <c r="E64" s="56" t="s">
        <v>89</v>
      </c>
      <c r="F64" s="57">
        <v>1</v>
      </c>
      <c r="G64" s="57"/>
      <c r="H64" s="57"/>
      <c r="I64" s="57"/>
      <c r="J64" s="57">
        <f t="shared" si="8"/>
        <v>1</v>
      </c>
      <c r="K64" s="57"/>
      <c r="L64" s="57">
        <f t="shared" ref="L64:L73" si="9">+J64</f>
        <v>1</v>
      </c>
      <c r="M64" s="58">
        <v>1</v>
      </c>
      <c r="N64" s="59"/>
      <c r="O64" s="73">
        <f t="shared" ref="O64:O73" si="10">+ROUND(M64*N64,2)</f>
        <v>0</v>
      </c>
    </row>
    <row r="65" spans="1:15" s="8" customFormat="1" ht="43.2" x14ac:dyDescent="0.3">
      <c r="A65" s="52">
        <v>10028</v>
      </c>
      <c r="B65" s="53" t="s">
        <v>21</v>
      </c>
      <c r="C65" s="72" t="s">
        <v>732</v>
      </c>
      <c r="D65" s="60" t="s">
        <v>546</v>
      </c>
      <c r="E65" s="56" t="s">
        <v>89</v>
      </c>
      <c r="F65" s="57">
        <v>1</v>
      </c>
      <c r="G65" s="57"/>
      <c r="H65" s="57"/>
      <c r="I65" s="57"/>
      <c r="J65" s="57">
        <f t="shared" si="8"/>
        <v>1</v>
      </c>
      <c r="K65" s="57"/>
      <c r="L65" s="57">
        <f t="shared" si="9"/>
        <v>1</v>
      </c>
      <c r="M65" s="58">
        <v>1</v>
      </c>
      <c r="N65" s="59"/>
      <c r="O65" s="73">
        <f t="shared" si="10"/>
        <v>0</v>
      </c>
    </row>
    <row r="66" spans="1:15" s="8" customFormat="1" ht="43.2" x14ac:dyDescent="0.3">
      <c r="A66" s="52">
        <v>10029</v>
      </c>
      <c r="B66" s="53" t="s">
        <v>21</v>
      </c>
      <c r="C66" s="72" t="s">
        <v>733</v>
      </c>
      <c r="D66" s="60" t="s">
        <v>548</v>
      </c>
      <c r="E66" s="56" t="s">
        <v>89</v>
      </c>
      <c r="F66" s="57">
        <v>1</v>
      </c>
      <c r="G66" s="57"/>
      <c r="H66" s="57"/>
      <c r="I66" s="57"/>
      <c r="J66" s="57">
        <f t="shared" si="8"/>
        <v>1</v>
      </c>
      <c r="K66" s="57"/>
      <c r="L66" s="57">
        <f t="shared" si="9"/>
        <v>1</v>
      </c>
      <c r="M66" s="58">
        <v>1</v>
      </c>
      <c r="N66" s="59"/>
      <c r="O66" s="73">
        <f t="shared" si="10"/>
        <v>0</v>
      </c>
    </row>
    <row r="67" spans="1:15" s="8" customFormat="1" ht="72" x14ac:dyDescent="0.3">
      <c r="A67" s="52">
        <v>10030</v>
      </c>
      <c r="B67" s="53" t="s">
        <v>21</v>
      </c>
      <c r="C67" s="72" t="s">
        <v>734</v>
      </c>
      <c r="D67" s="78" t="s">
        <v>550</v>
      </c>
      <c r="E67" s="56" t="s">
        <v>89</v>
      </c>
      <c r="F67" s="57">
        <v>1</v>
      </c>
      <c r="G67" s="57"/>
      <c r="H67" s="57"/>
      <c r="I67" s="57"/>
      <c r="J67" s="57">
        <f t="shared" si="8"/>
        <v>1</v>
      </c>
      <c r="K67" s="57"/>
      <c r="L67" s="57">
        <f t="shared" si="9"/>
        <v>1</v>
      </c>
      <c r="M67" s="58">
        <v>1</v>
      </c>
      <c r="N67" s="59"/>
      <c r="O67" s="73">
        <f t="shared" si="10"/>
        <v>0</v>
      </c>
    </row>
    <row r="68" spans="1:15" s="8" customFormat="1" ht="129.6" x14ac:dyDescent="0.3">
      <c r="A68" s="52">
        <v>10031</v>
      </c>
      <c r="B68" s="53" t="s">
        <v>21</v>
      </c>
      <c r="C68" s="72" t="s">
        <v>735</v>
      </c>
      <c r="D68" s="78" t="s">
        <v>552</v>
      </c>
      <c r="E68" s="56" t="s">
        <v>89</v>
      </c>
      <c r="F68" s="57">
        <v>1</v>
      </c>
      <c r="G68" s="57"/>
      <c r="H68" s="57"/>
      <c r="I68" s="57"/>
      <c r="J68" s="57">
        <f t="shared" si="8"/>
        <v>1</v>
      </c>
      <c r="K68" s="57"/>
      <c r="L68" s="57">
        <f t="shared" si="9"/>
        <v>1</v>
      </c>
      <c r="M68" s="58">
        <v>1</v>
      </c>
      <c r="N68" s="59"/>
      <c r="O68" s="73">
        <f t="shared" si="10"/>
        <v>0</v>
      </c>
    </row>
    <row r="69" spans="1:15" s="8" customFormat="1" ht="57.6" x14ac:dyDescent="0.3">
      <c r="A69" s="52">
        <v>10032</v>
      </c>
      <c r="B69" s="53" t="s">
        <v>21</v>
      </c>
      <c r="C69" s="72" t="s">
        <v>736</v>
      </c>
      <c r="D69" s="78" t="s">
        <v>554</v>
      </c>
      <c r="E69" s="56" t="s">
        <v>89</v>
      </c>
      <c r="F69" s="57">
        <v>1</v>
      </c>
      <c r="G69" s="57"/>
      <c r="H69" s="57"/>
      <c r="I69" s="57"/>
      <c r="J69" s="57">
        <f t="shared" si="8"/>
        <v>1</v>
      </c>
      <c r="K69" s="57"/>
      <c r="L69" s="57">
        <f t="shared" si="9"/>
        <v>1</v>
      </c>
      <c r="M69" s="58">
        <v>1</v>
      </c>
      <c r="N69" s="59"/>
      <c r="O69" s="73">
        <f t="shared" si="10"/>
        <v>0</v>
      </c>
    </row>
    <row r="70" spans="1:15" s="8" customFormat="1" ht="43.2" x14ac:dyDescent="0.3">
      <c r="A70" s="52">
        <v>10033</v>
      </c>
      <c r="B70" s="53" t="s">
        <v>21</v>
      </c>
      <c r="C70" s="72" t="s">
        <v>737</v>
      </c>
      <c r="D70" s="78" t="s">
        <v>198</v>
      </c>
      <c r="E70" s="56" t="s">
        <v>89</v>
      </c>
      <c r="F70" s="57">
        <v>1</v>
      </c>
      <c r="G70" s="57"/>
      <c r="H70" s="57"/>
      <c r="I70" s="57"/>
      <c r="J70" s="57">
        <f t="shared" si="8"/>
        <v>1</v>
      </c>
      <c r="K70" s="57"/>
      <c r="L70" s="57">
        <f t="shared" si="9"/>
        <v>1</v>
      </c>
      <c r="M70" s="58">
        <v>1</v>
      </c>
      <c r="N70" s="59"/>
      <c r="O70" s="73">
        <f t="shared" si="10"/>
        <v>0</v>
      </c>
    </row>
    <row r="71" spans="1:15" s="8" customFormat="1" ht="43.2" x14ac:dyDescent="0.3">
      <c r="A71" s="52">
        <v>10034</v>
      </c>
      <c r="B71" s="53" t="s">
        <v>21</v>
      </c>
      <c r="C71" s="72" t="s">
        <v>738</v>
      </c>
      <c r="D71" s="78" t="s">
        <v>200</v>
      </c>
      <c r="E71" s="56" t="s">
        <v>89</v>
      </c>
      <c r="F71" s="57">
        <v>1</v>
      </c>
      <c r="G71" s="57"/>
      <c r="H71" s="57"/>
      <c r="I71" s="57"/>
      <c r="J71" s="57">
        <f t="shared" si="8"/>
        <v>1</v>
      </c>
      <c r="K71" s="57"/>
      <c r="L71" s="57">
        <f t="shared" si="9"/>
        <v>1</v>
      </c>
      <c r="M71" s="58">
        <v>1</v>
      </c>
      <c r="N71" s="59"/>
      <c r="O71" s="73">
        <f t="shared" si="10"/>
        <v>0</v>
      </c>
    </row>
    <row r="72" spans="1:15" s="8" customFormat="1" ht="144" x14ac:dyDescent="0.3">
      <c r="A72" s="52">
        <v>10035</v>
      </c>
      <c r="B72" s="53" t="s">
        <v>21</v>
      </c>
      <c r="C72" s="72" t="s">
        <v>739</v>
      </c>
      <c r="D72" s="78" t="s">
        <v>202</v>
      </c>
      <c r="E72" s="56" t="s">
        <v>36</v>
      </c>
      <c r="F72" s="57">
        <v>1</v>
      </c>
      <c r="G72" s="57"/>
      <c r="H72" s="57"/>
      <c r="I72" s="57"/>
      <c r="J72" s="57">
        <f t="shared" si="8"/>
        <v>1</v>
      </c>
      <c r="K72" s="57"/>
      <c r="L72" s="57">
        <f t="shared" si="9"/>
        <v>1</v>
      </c>
      <c r="M72" s="58">
        <v>1</v>
      </c>
      <c r="N72" s="59"/>
      <c r="O72" s="73">
        <f t="shared" si="10"/>
        <v>0</v>
      </c>
    </row>
    <row r="73" spans="1:15" s="8" customFormat="1" ht="57.6" x14ac:dyDescent="0.3">
      <c r="A73" s="52">
        <v>10036</v>
      </c>
      <c r="B73" s="53" t="s">
        <v>21</v>
      </c>
      <c r="C73" s="72" t="s">
        <v>740</v>
      </c>
      <c r="D73" s="78" t="s">
        <v>559</v>
      </c>
      <c r="E73" s="56" t="s">
        <v>89</v>
      </c>
      <c r="F73" s="57">
        <v>1</v>
      </c>
      <c r="G73" s="57"/>
      <c r="H73" s="57"/>
      <c r="I73" s="57"/>
      <c r="J73" s="57">
        <f t="shared" si="8"/>
        <v>1</v>
      </c>
      <c r="K73" s="57"/>
      <c r="L73" s="57">
        <f t="shared" si="9"/>
        <v>1</v>
      </c>
      <c r="M73" s="58">
        <v>1</v>
      </c>
      <c r="N73" s="59"/>
      <c r="O73" s="73">
        <f t="shared" si="10"/>
        <v>0</v>
      </c>
    </row>
    <row r="74" spans="1:15" s="8" customFormat="1" x14ac:dyDescent="0.3">
      <c r="A74" s="52">
        <v>10069</v>
      </c>
      <c r="B74" s="53" t="s">
        <v>21</v>
      </c>
      <c r="C74" s="54" t="s">
        <v>772</v>
      </c>
      <c r="D74" s="68" t="s">
        <v>773</v>
      </c>
      <c r="E74" s="69"/>
      <c r="F74" s="85"/>
      <c r="G74" s="70"/>
      <c r="H74" s="70"/>
      <c r="I74" s="70"/>
      <c r="J74" s="70"/>
      <c r="K74" s="70"/>
      <c r="L74" s="70"/>
      <c r="M74" s="66"/>
      <c r="N74" s="67"/>
      <c r="O74" s="67"/>
    </row>
    <row r="75" spans="1:15" s="8" customFormat="1" x14ac:dyDescent="0.3">
      <c r="A75" s="52">
        <v>10131</v>
      </c>
      <c r="B75" s="53" t="s">
        <v>21</v>
      </c>
      <c r="C75" s="54" t="s">
        <v>817</v>
      </c>
      <c r="D75" s="55" t="s">
        <v>55</v>
      </c>
      <c r="E75" s="56"/>
      <c r="F75" s="57"/>
      <c r="G75" s="57"/>
      <c r="H75" s="57"/>
      <c r="I75" s="57"/>
      <c r="J75" s="57"/>
      <c r="K75" s="57"/>
      <c r="L75" s="57"/>
      <c r="M75" s="58"/>
      <c r="N75" s="59"/>
      <c r="O75" s="59"/>
    </row>
    <row r="76" spans="1:15" s="8" customFormat="1" x14ac:dyDescent="0.3">
      <c r="A76" s="52">
        <v>10358</v>
      </c>
      <c r="B76" s="53" t="s">
        <v>21</v>
      </c>
      <c r="C76" s="54" t="s">
        <v>941</v>
      </c>
      <c r="D76" s="55" t="s">
        <v>186</v>
      </c>
      <c r="E76" s="56"/>
      <c r="F76" s="57"/>
      <c r="G76" s="57"/>
      <c r="H76" s="57"/>
      <c r="I76" s="57"/>
      <c r="J76" s="57"/>
      <c r="K76" s="57"/>
      <c r="L76" s="57"/>
      <c r="M76" s="58"/>
      <c r="N76" s="59"/>
      <c r="O76" s="73"/>
    </row>
    <row r="77" spans="1:15" s="8" customFormat="1" ht="104.25" customHeight="1" x14ac:dyDescent="0.3">
      <c r="A77" s="52">
        <v>10359</v>
      </c>
      <c r="B77" s="53" t="s">
        <v>21</v>
      </c>
      <c r="C77" s="54" t="s">
        <v>942</v>
      </c>
      <c r="D77" s="75" t="s">
        <v>188</v>
      </c>
      <c r="E77" s="56" t="s">
        <v>89</v>
      </c>
      <c r="F77" s="57">
        <v>4</v>
      </c>
      <c r="G77" s="57"/>
      <c r="H77" s="57"/>
      <c r="I77" s="57"/>
      <c r="J77" s="57">
        <f t="shared" ref="J77:J86" si="11">PRODUCT(F77:I77)</f>
        <v>4</v>
      </c>
      <c r="K77" s="57"/>
      <c r="L77" s="57">
        <f t="shared" ref="L77:L86" si="12">+J77</f>
        <v>4</v>
      </c>
      <c r="M77" s="58">
        <v>4</v>
      </c>
      <c r="N77" s="59"/>
      <c r="O77" s="73">
        <f>+ROUND(M77*N77,2)</f>
        <v>0</v>
      </c>
    </row>
    <row r="78" spans="1:15" s="8" customFormat="1" ht="72" x14ac:dyDescent="0.3">
      <c r="A78" s="52">
        <v>10360</v>
      </c>
      <c r="B78" s="53" t="s">
        <v>21</v>
      </c>
      <c r="C78" s="54" t="s">
        <v>943</v>
      </c>
      <c r="D78" s="75" t="s">
        <v>944</v>
      </c>
      <c r="E78" s="56" t="s">
        <v>89</v>
      </c>
      <c r="F78" s="57">
        <v>2</v>
      </c>
      <c r="G78" s="57"/>
      <c r="H78" s="57"/>
      <c r="I78" s="57"/>
      <c r="J78" s="57">
        <f t="shared" si="11"/>
        <v>2</v>
      </c>
      <c r="K78" s="57"/>
      <c r="L78" s="57">
        <f t="shared" si="12"/>
        <v>2</v>
      </c>
      <c r="M78" s="58">
        <v>2</v>
      </c>
      <c r="N78" s="59"/>
      <c r="O78" s="73">
        <f>+ROUND(M78*N78,2)</f>
        <v>0</v>
      </c>
    </row>
    <row r="79" spans="1:15" s="8" customFormat="1" ht="57.6" x14ac:dyDescent="0.3">
      <c r="A79" s="52">
        <v>10361</v>
      </c>
      <c r="B79" s="53" t="s">
        <v>21</v>
      </c>
      <c r="C79" s="54" t="s">
        <v>945</v>
      </c>
      <c r="D79" s="75" t="s">
        <v>946</v>
      </c>
      <c r="E79" s="56" t="s">
        <v>89</v>
      </c>
      <c r="F79" s="57">
        <v>1</v>
      </c>
      <c r="G79" s="57"/>
      <c r="H79" s="57"/>
      <c r="I79" s="57"/>
      <c r="J79" s="57">
        <f t="shared" si="11"/>
        <v>1</v>
      </c>
      <c r="K79" s="57"/>
      <c r="L79" s="57">
        <f t="shared" si="12"/>
        <v>1</v>
      </c>
      <c r="M79" s="58">
        <v>1</v>
      </c>
      <c r="N79" s="59"/>
      <c r="O79" s="73">
        <f>+ROUND(M79*N79,2)</f>
        <v>0</v>
      </c>
    </row>
    <row r="80" spans="1:15" s="8" customFormat="1" ht="72" x14ac:dyDescent="0.3">
      <c r="A80" s="52">
        <v>10362</v>
      </c>
      <c r="B80" s="53" t="s">
        <v>21</v>
      </c>
      <c r="C80" s="54" t="s">
        <v>947</v>
      </c>
      <c r="D80" s="75" t="s">
        <v>948</v>
      </c>
      <c r="E80" s="56" t="s">
        <v>50</v>
      </c>
      <c r="F80" s="57">
        <v>1</v>
      </c>
      <c r="G80" s="57">
        <f>2.9+3.3+0.5+0.9</f>
        <v>7.6</v>
      </c>
      <c r="H80" s="57"/>
      <c r="I80" s="57"/>
      <c r="J80" s="57">
        <f t="shared" si="11"/>
        <v>7.6</v>
      </c>
      <c r="K80" s="57"/>
      <c r="L80" s="57">
        <f t="shared" si="12"/>
        <v>7.6</v>
      </c>
      <c r="M80" s="58">
        <v>7.6</v>
      </c>
      <c r="N80" s="59"/>
      <c r="O80" s="73">
        <f t="shared" ref="O80:O87" si="13">+ROUND(M80*N80,2)</f>
        <v>0</v>
      </c>
    </row>
    <row r="81" spans="1:15" s="8" customFormat="1" ht="86.4" x14ac:dyDescent="0.3">
      <c r="A81" s="52">
        <v>10363</v>
      </c>
      <c r="B81" s="53" t="s">
        <v>21</v>
      </c>
      <c r="C81" s="54" t="s">
        <v>949</v>
      </c>
      <c r="D81" s="75" t="s">
        <v>950</v>
      </c>
      <c r="E81" s="56" t="s">
        <v>89</v>
      </c>
      <c r="F81" s="57">
        <v>4</v>
      </c>
      <c r="G81" s="57"/>
      <c r="H81" s="57"/>
      <c r="I81" s="57"/>
      <c r="J81" s="57">
        <f t="shared" si="11"/>
        <v>4</v>
      </c>
      <c r="K81" s="57"/>
      <c r="L81" s="57">
        <f t="shared" si="12"/>
        <v>4</v>
      </c>
      <c r="M81" s="58">
        <v>4</v>
      </c>
      <c r="N81" s="59"/>
      <c r="O81" s="73">
        <f t="shared" si="13"/>
        <v>0</v>
      </c>
    </row>
    <row r="82" spans="1:15" s="8" customFormat="1" ht="72" x14ac:dyDescent="0.3">
      <c r="A82" s="52">
        <v>10364</v>
      </c>
      <c r="B82" s="53" t="s">
        <v>21</v>
      </c>
      <c r="C82" s="54" t="s">
        <v>951</v>
      </c>
      <c r="D82" s="75" t="s">
        <v>192</v>
      </c>
      <c r="E82" s="56" t="s">
        <v>36</v>
      </c>
      <c r="F82" s="57">
        <v>1</v>
      </c>
      <c r="G82" s="57">
        <v>7.5</v>
      </c>
      <c r="H82" s="57"/>
      <c r="I82" s="57"/>
      <c r="J82" s="57">
        <f t="shared" si="11"/>
        <v>7.5</v>
      </c>
      <c r="K82" s="57"/>
      <c r="L82" s="57">
        <f t="shared" si="12"/>
        <v>7.5</v>
      </c>
      <c r="M82" s="58">
        <v>7.5</v>
      </c>
      <c r="N82" s="59"/>
      <c r="O82" s="73">
        <f t="shared" si="13"/>
        <v>0</v>
      </c>
    </row>
    <row r="83" spans="1:15" s="8" customFormat="1" ht="72" x14ac:dyDescent="0.3">
      <c r="A83" s="52">
        <v>10365</v>
      </c>
      <c r="B83" s="53" t="s">
        <v>21</v>
      </c>
      <c r="C83" s="54" t="s">
        <v>952</v>
      </c>
      <c r="D83" s="75" t="s">
        <v>194</v>
      </c>
      <c r="E83" s="56" t="s">
        <v>89</v>
      </c>
      <c r="F83" s="57">
        <v>2</v>
      </c>
      <c r="G83" s="57"/>
      <c r="H83" s="57"/>
      <c r="I83" s="57"/>
      <c r="J83" s="57">
        <f t="shared" si="11"/>
        <v>2</v>
      </c>
      <c r="K83" s="57"/>
      <c r="L83" s="57">
        <f t="shared" si="12"/>
        <v>2</v>
      </c>
      <c r="M83" s="58">
        <v>2</v>
      </c>
      <c r="N83" s="59"/>
      <c r="O83" s="73">
        <f t="shared" si="13"/>
        <v>0</v>
      </c>
    </row>
    <row r="84" spans="1:15" s="8" customFormat="1" ht="129.6" x14ac:dyDescent="0.3">
      <c r="A84" s="52">
        <v>10366</v>
      </c>
      <c r="B84" s="53" t="s">
        <v>21</v>
      </c>
      <c r="C84" s="54" t="s">
        <v>953</v>
      </c>
      <c r="D84" s="75" t="s">
        <v>196</v>
      </c>
      <c r="E84" s="56" t="s">
        <v>36</v>
      </c>
      <c r="F84" s="57">
        <v>2</v>
      </c>
      <c r="G84" s="57">
        <f>2.8+3.7</f>
        <v>6.5</v>
      </c>
      <c r="H84" s="57"/>
      <c r="I84" s="57"/>
      <c r="J84" s="57">
        <f t="shared" si="11"/>
        <v>13</v>
      </c>
      <c r="K84" s="57"/>
      <c r="L84" s="57">
        <f t="shared" si="12"/>
        <v>13</v>
      </c>
      <c r="M84" s="58">
        <v>13</v>
      </c>
      <c r="N84" s="59"/>
      <c r="O84" s="73">
        <f t="shared" si="13"/>
        <v>0</v>
      </c>
    </row>
    <row r="85" spans="1:15" s="8" customFormat="1" ht="43.2" collapsed="1" x14ac:dyDescent="0.3">
      <c r="A85" s="52">
        <v>10367</v>
      </c>
      <c r="B85" s="53" t="s">
        <v>21</v>
      </c>
      <c r="C85" s="54" t="s">
        <v>954</v>
      </c>
      <c r="D85" s="75" t="s">
        <v>198</v>
      </c>
      <c r="E85" s="56" t="s">
        <v>89</v>
      </c>
      <c r="F85" s="57">
        <v>4</v>
      </c>
      <c r="G85" s="57"/>
      <c r="H85" s="57"/>
      <c r="I85" s="57"/>
      <c r="J85" s="57">
        <f t="shared" si="11"/>
        <v>4</v>
      </c>
      <c r="K85" s="57"/>
      <c r="L85" s="57">
        <f t="shared" si="12"/>
        <v>4</v>
      </c>
      <c r="M85" s="58">
        <v>4</v>
      </c>
      <c r="N85" s="59"/>
      <c r="O85" s="73">
        <f t="shared" si="13"/>
        <v>0</v>
      </c>
    </row>
    <row r="86" spans="1:15" s="8" customFormat="1" ht="34.5" customHeight="1" x14ac:dyDescent="0.3">
      <c r="A86" s="52">
        <v>10368</v>
      </c>
      <c r="B86" s="53" t="s">
        <v>21</v>
      </c>
      <c r="C86" s="54" t="s">
        <v>955</v>
      </c>
      <c r="D86" s="75" t="s">
        <v>200</v>
      </c>
      <c r="E86" s="56" t="s">
        <v>89</v>
      </c>
      <c r="F86" s="57">
        <v>2</v>
      </c>
      <c r="G86" s="57"/>
      <c r="H86" s="57"/>
      <c r="I86" s="57"/>
      <c r="J86" s="57">
        <f t="shared" si="11"/>
        <v>2</v>
      </c>
      <c r="K86" s="57"/>
      <c r="L86" s="57">
        <f t="shared" si="12"/>
        <v>2</v>
      </c>
      <c r="M86" s="58">
        <v>2</v>
      </c>
      <c r="N86" s="59"/>
      <c r="O86" s="73">
        <f t="shared" si="13"/>
        <v>0</v>
      </c>
    </row>
    <row r="87" spans="1:15" s="8" customFormat="1" ht="168" customHeight="1" collapsed="1" x14ac:dyDescent="0.3">
      <c r="A87" s="52">
        <v>10369</v>
      </c>
      <c r="B87" s="53" t="s">
        <v>21</v>
      </c>
      <c r="C87" s="54" t="s">
        <v>956</v>
      </c>
      <c r="D87" s="75" t="s">
        <v>202</v>
      </c>
      <c r="E87" s="56" t="s">
        <v>36</v>
      </c>
      <c r="F87" s="57"/>
      <c r="G87" s="57"/>
      <c r="H87" s="57"/>
      <c r="I87" s="57"/>
      <c r="J87" s="57"/>
      <c r="K87" s="57"/>
      <c r="L87" s="57">
        <f>SUM(J88:J89)</f>
        <v>37.134399999999999</v>
      </c>
      <c r="M87" s="58">
        <v>37.134399999999999</v>
      </c>
      <c r="N87" s="59"/>
      <c r="O87" s="73">
        <f t="shared" si="13"/>
        <v>0</v>
      </c>
    </row>
    <row r="88" spans="1:15" s="8" customFormat="1" x14ac:dyDescent="0.3">
      <c r="A88" s="52">
        <v>10370</v>
      </c>
      <c r="B88" s="53"/>
      <c r="C88" s="72"/>
      <c r="D88" s="76" t="s">
        <v>957</v>
      </c>
      <c r="E88" s="56"/>
      <c r="F88" s="57">
        <v>1</v>
      </c>
      <c r="G88" s="57">
        <v>25.942</v>
      </c>
      <c r="H88" s="57"/>
      <c r="I88" s="57"/>
      <c r="J88" s="57">
        <f t="shared" ref="J88:J89" si="14">PRODUCT(F88:I88)</f>
        <v>25.942</v>
      </c>
      <c r="K88" s="57"/>
      <c r="L88" s="57"/>
      <c r="M88" s="58"/>
      <c r="N88" s="59"/>
      <c r="O88" s="73"/>
    </row>
    <row r="89" spans="1:15" s="8" customFormat="1" x14ac:dyDescent="0.3">
      <c r="A89" s="52">
        <v>10371</v>
      </c>
      <c r="B89" s="53"/>
      <c r="C89" s="72"/>
      <c r="D89" s="76" t="s">
        <v>957</v>
      </c>
      <c r="E89" s="56"/>
      <c r="F89" s="57">
        <v>1</v>
      </c>
      <c r="G89" s="57">
        <v>37.308</v>
      </c>
      <c r="H89" s="57"/>
      <c r="I89" s="57">
        <v>0.3</v>
      </c>
      <c r="J89" s="57">
        <f t="shared" si="14"/>
        <v>11.192399999999999</v>
      </c>
      <c r="K89" s="57"/>
      <c r="L89" s="57"/>
      <c r="M89" s="58"/>
      <c r="N89" s="59"/>
      <c r="O89" s="73"/>
    </row>
    <row r="90" spans="1:15" s="8" customFormat="1" collapsed="1" x14ac:dyDescent="0.3">
      <c r="A90" s="52">
        <v>10372</v>
      </c>
      <c r="B90" s="53" t="s">
        <v>21</v>
      </c>
      <c r="C90" s="54" t="s">
        <v>958</v>
      </c>
      <c r="D90" s="55" t="s">
        <v>540</v>
      </c>
      <c r="E90" s="56"/>
      <c r="F90" s="57"/>
      <c r="G90" s="57"/>
      <c r="H90" s="57"/>
      <c r="I90" s="57"/>
      <c r="J90" s="57"/>
      <c r="K90" s="57"/>
      <c r="L90" s="57"/>
      <c r="M90" s="58"/>
      <c r="N90" s="59"/>
      <c r="O90" s="73"/>
    </row>
    <row r="91" spans="1:15" s="8" customFormat="1" ht="115.2" x14ac:dyDescent="0.3">
      <c r="A91" s="52">
        <v>10373</v>
      </c>
      <c r="B91" s="53" t="s">
        <v>21</v>
      </c>
      <c r="C91" s="72" t="s">
        <v>959</v>
      </c>
      <c r="D91" s="75" t="s">
        <v>542</v>
      </c>
      <c r="E91" s="56" t="s">
        <v>89</v>
      </c>
      <c r="F91" s="57">
        <v>1</v>
      </c>
      <c r="G91" s="57"/>
      <c r="H91" s="57"/>
      <c r="I91" s="57"/>
      <c r="J91" s="57">
        <f t="shared" ref="J91:J99" si="15">PRODUCT(F91:I91)</f>
        <v>1</v>
      </c>
      <c r="K91" s="57"/>
      <c r="L91" s="57">
        <f>+J91</f>
        <v>1</v>
      </c>
      <c r="M91" s="58">
        <v>1</v>
      </c>
      <c r="N91" s="59"/>
      <c r="O91" s="73">
        <f>+ROUND(M91*N91,2)</f>
        <v>0</v>
      </c>
    </row>
    <row r="92" spans="1:15" s="8" customFormat="1" ht="86.4" x14ac:dyDescent="0.3">
      <c r="A92" s="52">
        <v>10374</v>
      </c>
      <c r="B92" s="53" t="s">
        <v>21</v>
      </c>
      <c r="C92" s="72" t="s">
        <v>960</v>
      </c>
      <c r="D92" s="75" t="s">
        <v>544</v>
      </c>
      <c r="E92" s="56" t="s">
        <v>89</v>
      </c>
      <c r="F92" s="57">
        <v>1</v>
      </c>
      <c r="G92" s="57"/>
      <c r="H92" s="57"/>
      <c r="I92" s="57"/>
      <c r="J92" s="57">
        <f t="shared" si="15"/>
        <v>1</v>
      </c>
      <c r="K92" s="57"/>
      <c r="L92" s="57">
        <f t="shared" ref="L92:L99" si="16">+J92</f>
        <v>1</v>
      </c>
      <c r="M92" s="58">
        <v>1</v>
      </c>
      <c r="N92" s="59"/>
      <c r="O92" s="73">
        <f t="shared" ref="O92:O100" si="17">+ROUND(M92*N92,2)</f>
        <v>0</v>
      </c>
    </row>
    <row r="93" spans="1:15" s="8" customFormat="1" ht="43.2" x14ac:dyDescent="0.3">
      <c r="A93" s="52">
        <v>10375</v>
      </c>
      <c r="B93" s="53" t="s">
        <v>21</v>
      </c>
      <c r="C93" s="72" t="s">
        <v>961</v>
      </c>
      <c r="D93" s="75" t="s">
        <v>546</v>
      </c>
      <c r="E93" s="56" t="s">
        <v>89</v>
      </c>
      <c r="F93" s="57">
        <v>1</v>
      </c>
      <c r="G93" s="57"/>
      <c r="H93" s="57"/>
      <c r="I93" s="57"/>
      <c r="J93" s="57">
        <f t="shared" si="15"/>
        <v>1</v>
      </c>
      <c r="K93" s="57"/>
      <c r="L93" s="57">
        <f t="shared" si="16"/>
        <v>1</v>
      </c>
      <c r="M93" s="58">
        <v>1</v>
      </c>
      <c r="N93" s="59"/>
      <c r="O93" s="73">
        <f t="shared" si="17"/>
        <v>0</v>
      </c>
    </row>
    <row r="94" spans="1:15" s="8" customFormat="1" ht="47.25" customHeight="1" x14ac:dyDescent="0.3">
      <c r="A94" s="52">
        <v>10376</v>
      </c>
      <c r="B94" s="53" t="s">
        <v>21</v>
      </c>
      <c r="C94" s="72" t="s">
        <v>962</v>
      </c>
      <c r="D94" s="75" t="s">
        <v>548</v>
      </c>
      <c r="E94" s="56" t="s">
        <v>89</v>
      </c>
      <c r="F94" s="57">
        <v>1</v>
      </c>
      <c r="G94" s="57"/>
      <c r="H94" s="57"/>
      <c r="I94" s="57"/>
      <c r="J94" s="57">
        <f t="shared" si="15"/>
        <v>1</v>
      </c>
      <c r="K94" s="57"/>
      <c r="L94" s="57">
        <f t="shared" si="16"/>
        <v>1</v>
      </c>
      <c r="M94" s="58">
        <v>1</v>
      </c>
      <c r="N94" s="59"/>
      <c r="O94" s="73">
        <f t="shared" si="17"/>
        <v>0</v>
      </c>
    </row>
    <row r="95" spans="1:15" s="8" customFormat="1" ht="76.5" customHeight="1" x14ac:dyDescent="0.3">
      <c r="A95" s="52">
        <v>10377</v>
      </c>
      <c r="B95" s="53" t="s">
        <v>21</v>
      </c>
      <c r="C95" s="72" t="s">
        <v>963</v>
      </c>
      <c r="D95" s="75" t="s">
        <v>550</v>
      </c>
      <c r="E95" s="56" t="s">
        <v>89</v>
      </c>
      <c r="F95" s="57">
        <v>4</v>
      </c>
      <c r="G95" s="57"/>
      <c r="H95" s="57"/>
      <c r="I95" s="57"/>
      <c r="J95" s="57">
        <f t="shared" si="15"/>
        <v>4</v>
      </c>
      <c r="K95" s="57"/>
      <c r="L95" s="57">
        <f t="shared" si="16"/>
        <v>4</v>
      </c>
      <c r="M95" s="58">
        <v>4</v>
      </c>
      <c r="N95" s="59"/>
      <c r="O95" s="73">
        <f t="shared" si="17"/>
        <v>0</v>
      </c>
    </row>
    <row r="96" spans="1:15" s="8" customFormat="1" ht="129.6" x14ac:dyDescent="0.3">
      <c r="A96" s="52">
        <v>10378</v>
      </c>
      <c r="B96" s="53" t="s">
        <v>21</v>
      </c>
      <c r="C96" s="72" t="s">
        <v>964</v>
      </c>
      <c r="D96" s="75" t="s">
        <v>552</v>
      </c>
      <c r="E96" s="56" t="s">
        <v>89</v>
      </c>
      <c r="F96" s="57">
        <v>1</v>
      </c>
      <c r="G96" s="57"/>
      <c r="H96" s="57"/>
      <c r="I96" s="57"/>
      <c r="J96" s="57">
        <f t="shared" si="15"/>
        <v>1</v>
      </c>
      <c r="K96" s="57"/>
      <c r="L96" s="57">
        <f t="shared" si="16"/>
        <v>1</v>
      </c>
      <c r="M96" s="58">
        <v>1</v>
      </c>
      <c r="N96" s="59"/>
      <c r="O96" s="73">
        <f t="shared" si="17"/>
        <v>0</v>
      </c>
    </row>
    <row r="97" spans="1:15" s="8" customFormat="1" ht="57.6" x14ac:dyDescent="0.3">
      <c r="A97" s="52">
        <v>10379</v>
      </c>
      <c r="B97" s="53" t="s">
        <v>21</v>
      </c>
      <c r="C97" s="72" t="s">
        <v>965</v>
      </c>
      <c r="D97" s="75" t="s">
        <v>554</v>
      </c>
      <c r="E97" s="56" t="s">
        <v>89</v>
      </c>
      <c r="F97" s="57">
        <v>1</v>
      </c>
      <c r="G97" s="57"/>
      <c r="H97" s="57"/>
      <c r="I97" s="57"/>
      <c r="J97" s="57">
        <f t="shared" si="15"/>
        <v>1</v>
      </c>
      <c r="K97" s="57"/>
      <c r="L97" s="57">
        <f t="shared" si="16"/>
        <v>1</v>
      </c>
      <c r="M97" s="58">
        <v>1</v>
      </c>
      <c r="N97" s="59"/>
      <c r="O97" s="73">
        <f t="shared" si="17"/>
        <v>0</v>
      </c>
    </row>
    <row r="98" spans="1:15" s="8" customFormat="1" ht="43.2" x14ac:dyDescent="0.3">
      <c r="A98" s="52">
        <v>10380</v>
      </c>
      <c r="B98" s="53" t="s">
        <v>21</v>
      </c>
      <c r="C98" s="72" t="s">
        <v>966</v>
      </c>
      <c r="D98" s="75" t="s">
        <v>198</v>
      </c>
      <c r="E98" s="56" t="s">
        <v>89</v>
      </c>
      <c r="F98" s="57">
        <v>1</v>
      </c>
      <c r="G98" s="57"/>
      <c r="H98" s="57"/>
      <c r="I98" s="57"/>
      <c r="J98" s="57">
        <f t="shared" si="15"/>
        <v>1</v>
      </c>
      <c r="K98" s="57"/>
      <c r="L98" s="57">
        <f t="shared" si="16"/>
        <v>1</v>
      </c>
      <c r="M98" s="58">
        <v>1</v>
      </c>
      <c r="N98" s="59"/>
      <c r="O98" s="73">
        <f t="shared" si="17"/>
        <v>0</v>
      </c>
    </row>
    <row r="99" spans="1:15" s="8" customFormat="1" ht="31.5" customHeight="1" x14ac:dyDescent="0.3">
      <c r="A99" s="52">
        <v>10381</v>
      </c>
      <c r="B99" s="53" t="s">
        <v>21</v>
      </c>
      <c r="C99" s="72" t="s">
        <v>967</v>
      </c>
      <c r="D99" s="75" t="s">
        <v>200</v>
      </c>
      <c r="E99" s="56" t="s">
        <v>89</v>
      </c>
      <c r="F99" s="57">
        <v>1</v>
      </c>
      <c r="G99" s="57"/>
      <c r="H99" s="57"/>
      <c r="I99" s="57"/>
      <c r="J99" s="57">
        <f t="shared" si="15"/>
        <v>1</v>
      </c>
      <c r="K99" s="57"/>
      <c r="L99" s="57">
        <f t="shared" si="16"/>
        <v>1</v>
      </c>
      <c r="M99" s="58">
        <v>1</v>
      </c>
      <c r="N99" s="59"/>
      <c r="O99" s="73">
        <f t="shared" si="17"/>
        <v>0</v>
      </c>
    </row>
    <row r="100" spans="1:15" s="8" customFormat="1" ht="144" collapsed="1" x14ac:dyDescent="0.3">
      <c r="A100" s="52">
        <v>10382</v>
      </c>
      <c r="B100" s="53" t="s">
        <v>21</v>
      </c>
      <c r="C100" s="72" t="s">
        <v>968</v>
      </c>
      <c r="D100" s="75" t="s">
        <v>202</v>
      </c>
      <c r="E100" s="56" t="s">
        <v>36</v>
      </c>
      <c r="F100" s="57"/>
      <c r="G100" s="57"/>
      <c r="H100" s="57"/>
      <c r="I100" s="57"/>
      <c r="J100" s="57"/>
      <c r="K100" s="57"/>
      <c r="L100" s="57">
        <f>SUM(J101:J102)</f>
        <v>8.6736000000000004</v>
      </c>
      <c r="M100" s="58">
        <v>8.6736000000000004</v>
      </c>
      <c r="N100" s="59"/>
      <c r="O100" s="73">
        <f t="shared" si="17"/>
        <v>0</v>
      </c>
    </row>
    <row r="101" spans="1:15" s="8" customFormat="1" x14ac:dyDescent="0.3">
      <c r="A101" s="52">
        <v>10383</v>
      </c>
      <c r="B101" s="53"/>
      <c r="C101" s="72"/>
      <c r="D101" s="76" t="s">
        <v>969</v>
      </c>
      <c r="E101" s="56"/>
      <c r="F101" s="57">
        <v>1</v>
      </c>
      <c r="G101" s="57">
        <v>5.8140000000000001</v>
      </c>
      <c r="H101" s="57"/>
      <c r="I101" s="57"/>
      <c r="J101" s="57">
        <f t="shared" ref="J101:J103" si="18">PRODUCT(F101:I101)</f>
        <v>5.8140000000000001</v>
      </c>
      <c r="K101" s="57"/>
      <c r="L101" s="57"/>
      <c r="M101" s="58"/>
      <c r="N101" s="59"/>
      <c r="O101" s="73"/>
    </row>
    <row r="102" spans="1:15" s="8" customFormat="1" x14ac:dyDescent="0.3">
      <c r="A102" s="52">
        <v>10384</v>
      </c>
      <c r="B102" s="53"/>
      <c r="C102" s="72"/>
      <c r="D102" s="76"/>
      <c r="E102" s="56"/>
      <c r="F102" s="57">
        <v>1</v>
      </c>
      <c r="G102" s="57">
        <v>9.532</v>
      </c>
      <c r="H102" s="57"/>
      <c r="I102" s="57">
        <v>0.3</v>
      </c>
      <c r="J102" s="57">
        <f t="shared" si="18"/>
        <v>2.8595999999999999</v>
      </c>
      <c r="K102" s="57"/>
      <c r="L102" s="57"/>
      <c r="M102" s="58"/>
      <c r="N102" s="59"/>
      <c r="O102" s="73"/>
    </row>
    <row r="103" spans="1:15" s="8" customFormat="1" ht="62.25" customHeight="1" x14ac:dyDescent="0.3">
      <c r="A103" s="52">
        <v>10385</v>
      </c>
      <c r="B103" s="53" t="s">
        <v>21</v>
      </c>
      <c r="C103" s="72" t="s">
        <v>970</v>
      </c>
      <c r="D103" s="75" t="s">
        <v>559</v>
      </c>
      <c r="E103" s="56" t="s">
        <v>89</v>
      </c>
      <c r="F103" s="57">
        <v>1</v>
      </c>
      <c r="G103" s="57"/>
      <c r="H103" s="57"/>
      <c r="I103" s="57"/>
      <c r="J103" s="57">
        <f t="shared" si="18"/>
        <v>1</v>
      </c>
      <c r="K103" s="57"/>
      <c r="L103" s="57">
        <f t="shared" ref="L103" si="19">+J103</f>
        <v>1</v>
      </c>
      <c r="M103" s="58">
        <v>1</v>
      </c>
      <c r="N103" s="59"/>
      <c r="O103" s="73">
        <f t="shared" ref="O103" si="20">+ROUND(M103*N103,2)</f>
        <v>0</v>
      </c>
    </row>
    <row r="104" spans="1:15" s="8" customFormat="1" x14ac:dyDescent="0.3">
      <c r="A104" s="52">
        <v>10488</v>
      </c>
      <c r="B104" s="53" t="s">
        <v>21</v>
      </c>
      <c r="C104" s="61" t="s">
        <v>1038</v>
      </c>
      <c r="D104" s="62" t="s">
        <v>1039</v>
      </c>
      <c r="E104" s="63"/>
      <c r="F104" s="86"/>
      <c r="G104" s="64"/>
      <c r="H104" s="64"/>
      <c r="I104" s="64"/>
      <c r="J104" s="64"/>
      <c r="K104" s="65">
        <f>SUM(O104:O124)</f>
        <v>0</v>
      </c>
      <c r="L104" s="64"/>
      <c r="M104" s="66"/>
      <c r="N104" s="67"/>
      <c r="O104" s="67"/>
    </row>
    <row r="105" spans="1:15" s="8" customFormat="1" x14ac:dyDescent="0.3">
      <c r="A105" s="52">
        <v>10493</v>
      </c>
      <c r="B105" s="53" t="s">
        <v>21</v>
      </c>
      <c r="C105" s="54" t="s">
        <v>1046</v>
      </c>
      <c r="D105" s="55" t="s">
        <v>55</v>
      </c>
      <c r="E105" s="63"/>
      <c r="F105" s="89"/>
      <c r="G105" s="57"/>
      <c r="H105" s="57"/>
      <c r="I105" s="57"/>
      <c r="J105" s="57"/>
      <c r="K105" s="57"/>
      <c r="L105" s="57"/>
      <c r="M105" s="66"/>
      <c r="N105" s="67"/>
      <c r="O105" s="67"/>
    </row>
    <row r="106" spans="1:15" s="8" customFormat="1" x14ac:dyDescent="0.3">
      <c r="A106" s="52">
        <v>10499</v>
      </c>
      <c r="B106" s="53" t="s">
        <v>21</v>
      </c>
      <c r="C106" s="54" t="s">
        <v>1054</v>
      </c>
      <c r="D106" s="55" t="s">
        <v>540</v>
      </c>
      <c r="E106" s="56"/>
      <c r="F106" s="57"/>
      <c r="G106" s="57"/>
      <c r="H106" s="57"/>
      <c r="I106" s="57"/>
      <c r="J106" s="57"/>
      <c r="K106" s="57"/>
      <c r="L106" s="57"/>
      <c r="M106" s="58"/>
      <c r="N106" s="59"/>
      <c r="O106" s="73"/>
    </row>
    <row r="107" spans="1:15" s="8" customFormat="1" ht="43.2" x14ac:dyDescent="0.3">
      <c r="A107" s="52">
        <v>10500</v>
      </c>
      <c r="B107" s="53" t="s">
        <v>21</v>
      </c>
      <c r="C107" s="72" t="s">
        <v>1055</v>
      </c>
      <c r="D107" s="60" t="s">
        <v>1056</v>
      </c>
      <c r="E107" s="56" t="s">
        <v>89</v>
      </c>
      <c r="F107" s="57">
        <v>1</v>
      </c>
      <c r="G107" s="57"/>
      <c r="H107" s="57"/>
      <c r="I107" s="57"/>
      <c r="J107" s="57">
        <f t="shared" ref="J107:J112" si="21">PRODUCT(F107:I107)</f>
        <v>1</v>
      </c>
      <c r="K107" s="57"/>
      <c r="L107" s="57">
        <f>+J107</f>
        <v>1</v>
      </c>
      <c r="M107" s="58">
        <v>1</v>
      </c>
      <c r="N107" s="59"/>
      <c r="O107" s="73">
        <f>+ROUND(M107*N107,2)</f>
        <v>0</v>
      </c>
    </row>
    <row r="108" spans="1:15" s="8" customFormat="1" ht="115.2" x14ac:dyDescent="0.3">
      <c r="A108" s="52">
        <v>10501</v>
      </c>
      <c r="B108" s="53" t="s">
        <v>21</v>
      </c>
      <c r="C108" s="72" t="s">
        <v>1057</v>
      </c>
      <c r="D108" s="60" t="s">
        <v>1058</v>
      </c>
      <c r="E108" s="56" t="s">
        <v>89</v>
      </c>
      <c r="F108" s="57">
        <v>1</v>
      </c>
      <c r="G108" s="57"/>
      <c r="H108" s="57"/>
      <c r="I108" s="57"/>
      <c r="J108" s="57">
        <f t="shared" si="21"/>
        <v>1</v>
      </c>
      <c r="K108" s="57"/>
      <c r="L108" s="57">
        <f t="shared" ref="L108:L112" si="22">+J108</f>
        <v>1</v>
      </c>
      <c r="M108" s="58">
        <v>1</v>
      </c>
      <c r="N108" s="59"/>
      <c r="O108" s="73">
        <f t="shared" ref="O108:O112" si="23">+ROUND(M108*N108,2)</f>
        <v>0</v>
      </c>
    </row>
    <row r="109" spans="1:15" s="8" customFormat="1" ht="43.2" x14ac:dyDescent="0.3">
      <c r="A109" s="52">
        <v>10502</v>
      </c>
      <c r="B109" s="53" t="s">
        <v>21</v>
      </c>
      <c r="C109" s="72" t="s">
        <v>1059</v>
      </c>
      <c r="D109" s="60" t="s">
        <v>1060</v>
      </c>
      <c r="E109" s="56" t="s">
        <v>89</v>
      </c>
      <c r="F109" s="57">
        <v>1</v>
      </c>
      <c r="G109" s="57"/>
      <c r="H109" s="57"/>
      <c r="I109" s="57"/>
      <c r="J109" s="57">
        <f t="shared" si="21"/>
        <v>1</v>
      </c>
      <c r="K109" s="57"/>
      <c r="L109" s="57">
        <f t="shared" si="22"/>
        <v>1</v>
      </c>
      <c r="M109" s="58">
        <v>1</v>
      </c>
      <c r="N109" s="59"/>
      <c r="O109" s="73">
        <f t="shared" si="23"/>
        <v>0</v>
      </c>
    </row>
    <row r="110" spans="1:15" s="8" customFormat="1" ht="43.2" x14ac:dyDescent="0.3">
      <c r="A110" s="52">
        <v>10503</v>
      </c>
      <c r="B110" s="53" t="s">
        <v>21</v>
      </c>
      <c r="C110" s="72" t="s">
        <v>1061</v>
      </c>
      <c r="D110" s="60" t="s">
        <v>548</v>
      </c>
      <c r="E110" s="56" t="s">
        <v>89</v>
      </c>
      <c r="F110" s="57">
        <v>1</v>
      </c>
      <c r="G110" s="57"/>
      <c r="H110" s="57"/>
      <c r="I110" s="57"/>
      <c r="J110" s="57">
        <f t="shared" si="21"/>
        <v>1</v>
      </c>
      <c r="K110" s="57"/>
      <c r="L110" s="57">
        <f t="shared" si="22"/>
        <v>1</v>
      </c>
      <c r="M110" s="58">
        <v>1</v>
      </c>
      <c r="N110" s="59"/>
      <c r="O110" s="73">
        <f t="shared" si="23"/>
        <v>0</v>
      </c>
    </row>
    <row r="111" spans="1:15" s="8" customFormat="1" ht="72" x14ac:dyDescent="0.3">
      <c r="A111" s="52">
        <v>10504</v>
      </c>
      <c r="B111" s="53" t="s">
        <v>21</v>
      </c>
      <c r="C111" s="72" t="s">
        <v>1062</v>
      </c>
      <c r="D111" s="78" t="s">
        <v>1063</v>
      </c>
      <c r="E111" s="56" t="s">
        <v>89</v>
      </c>
      <c r="F111" s="57">
        <v>1</v>
      </c>
      <c r="G111" s="57"/>
      <c r="H111" s="57"/>
      <c r="I111" s="57"/>
      <c r="J111" s="57">
        <f t="shared" si="21"/>
        <v>1</v>
      </c>
      <c r="K111" s="57"/>
      <c r="L111" s="57">
        <f t="shared" si="22"/>
        <v>1</v>
      </c>
      <c r="M111" s="58">
        <v>1</v>
      </c>
      <c r="N111" s="59"/>
      <c r="O111" s="73">
        <f t="shared" si="23"/>
        <v>0</v>
      </c>
    </row>
    <row r="112" spans="1:15" s="8" customFormat="1" ht="57.6" x14ac:dyDescent="0.3">
      <c r="A112" s="52">
        <v>10505</v>
      </c>
      <c r="B112" s="53" t="s">
        <v>21</v>
      </c>
      <c r="C112" s="72" t="s">
        <v>1064</v>
      </c>
      <c r="D112" s="78" t="s">
        <v>554</v>
      </c>
      <c r="E112" s="56" t="s">
        <v>89</v>
      </c>
      <c r="F112" s="57">
        <v>1</v>
      </c>
      <c r="G112" s="57"/>
      <c r="H112" s="57"/>
      <c r="I112" s="57"/>
      <c r="J112" s="57">
        <f t="shared" si="21"/>
        <v>1</v>
      </c>
      <c r="K112" s="57"/>
      <c r="L112" s="57">
        <f t="shared" si="22"/>
        <v>1</v>
      </c>
      <c r="M112" s="58">
        <v>1</v>
      </c>
      <c r="N112" s="59"/>
      <c r="O112" s="73">
        <f t="shared" si="23"/>
        <v>0</v>
      </c>
    </row>
    <row r="113" spans="1:15" s="8" customFormat="1" x14ac:dyDescent="0.3">
      <c r="A113" s="52">
        <v>11799</v>
      </c>
      <c r="B113" s="53" t="s">
        <v>21</v>
      </c>
      <c r="C113" s="61" t="s">
        <v>1714</v>
      </c>
      <c r="D113" s="62" t="s">
        <v>1715</v>
      </c>
      <c r="E113" s="63"/>
      <c r="F113" s="86"/>
      <c r="G113" s="64"/>
      <c r="H113" s="64"/>
      <c r="I113" s="64"/>
      <c r="J113" s="64"/>
      <c r="K113" s="65">
        <f>SUM(O113:O480)</f>
        <v>0</v>
      </c>
      <c r="L113" s="64"/>
      <c r="M113" s="66"/>
      <c r="N113" s="67"/>
      <c r="O113" s="67"/>
    </row>
    <row r="114" spans="1:15" s="8" customFormat="1" x14ac:dyDescent="0.3">
      <c r="A114" s="52">
        <v>11800</v>
      </c>
      <c r="B114" s="53" t="s">
        <v>21</v>
      </c>
      <c r="C114" s="54" t="s">
        <v>1716</v>
      </c>
      <c r="D114" s="99" t="s">
        <v>1717</v>
      </c>
      <c r="E114" s="96"/>
      <c r="F114" s="98"/>
      <c r="G114" s="57"/>
      <c r="H114" s="57"/>
      <c r="I114" s="57"/>
      <c r="J114" s="57"/>
      <c r="K114" s="57"/>
      <c r="L114" s="57"/>
      <c r="M114" s="58"/>
      <c r="N114" s="59"/>
      <c r="O114" s="59"/>
    </row>
    <row r="115" spans="1:15" s="8" customFormat="1" x14ac:dyDescent="0.3">
      <c r="A115" s="52">
        <v>11872</v>
      </c>
      <c r="B115" s="53" t="s">
        <v>21</v>
      </c>
      <c r="C115" s="54" t="s">
        <v>1740</v>
      </c>
      <c r="D115" s="55" t="s">
        <v>974</v>
      </c>
      <c r="E115" s="96"/>
      <c r="F115" s="98"/>
      <c r="G115" s="57"/>
      <c r="H115" s="57"/>
      <c r="I115" s="57"/>
      <c r="J115" s="57"/>
      <c r="K115" s="57"/>
      <c r="L115" s="57"/>
      <c r="M115" s="58"/>
      <c r="N115" s="59"/>
      <c r="O115" s="59"/>
    </row>
    <row r="116" spans="1:15" s="8" customFormat="1" x14ac:dyDescent="0.3">
      <c r="A116" s="52">
        <v>11889</v>
      </c>
      <c r="B116" s="53" t="s">
        <v>21</v>
      </c>
      <c r="C116" s="54" t="s">
        <v>1759</v>
      </c>
      <c r="D116" s="55" t="s">
        <v>55</v>
      </c>
      <c r="E116" s="63"/>
      <c r="F116" s="57"/>
      <c r="G116" s="57"/>
      <c r="H116" s="57"/>
      <c r="I116" s="57"/>
      <c r="J116" s="57"/>
      <c r="K116" s="57"/>
      <c r="L116" s="57"/>
      <c r="M116" s="66"/>
      <c r="N116" s="67"/>
      <c r="O116" s="67"/>
    </row>
    <row r="117" spans="1:15" s="8" customFormat="1" x14ac:dyDescent="0.3">
      <c r="A117" s="52">
        <v>12143</v>
      </c>
      <c r="B117" s="53" t="s">
        <v>21</v>
      </c>
      <c r="C117" s="54" t="s">
        <v>1947</v>
      </c>
      <c r="D117" s="55" t="s">
        <v>186</v>
      </c>
      <c r="E117" s="56"/>
      <c r="F117" s="57"/>
      <c r="G117" s="57"/>
      <c r="H117" s="57"/>
      <c r="I117" s="57"/>
      <c r="J117" s="57"/>
      <c r="K117" s="57"/>
      <c r="L117" s="57"/>
      <c r="M117" s="58"/>
      <c r="N117" s="59"/>
      <c r="O117" s="73"/>
    </row>
    <row r="118" spans="1:15" s="8" customFormat="1" ht="104.25" customHeight="1" x14ac:dyDescent="0.3">
      <c r="A118" s="52">
        <v>12144</v>
      </c>
      <c r="B118" s="53" t="s">
        <v>21</v>
      </c>
      <c r="C118" s="72" t="s">
        <v>1948</v>
      </c>
      <c r="D118" s="75" t="s">
        <v>188</v>
      </c>
      <c r="E118" s="56" t="s">
        <v>89</v>
      </c>
      <c r="F118" s="57">
        <v>29</v>
      </c>
      <c r="G118" s="57"/>
      <c r="H118" s="57"/>
      <c r="I118" s="57"/>
      <c r="J118" s="57">
        <f t="shared" ref="J118:J127" si="24">PRODUCT(F118:I118)</f>
        <v>29</v>
      </c>
      <c r="K118" s="57"/>
      <c r="L118" s="57">
        <f t="shared" ref="L118:L127" si="25">+J118</f>
        <v>29</v>
      </c>
      <c r="M118" s="58">
        <v>29</v>
      </c>
      <c r="N118" s="59"/>
      <c r="O118" s="73">
        <f>+ROUND(M118*N118,2)</f>
        <v>0</v>
      </c>
    </row>
    <row r="119" spans="1:15" s="8" customFormat="1" ht="72" x14ac:dyDescent="0.3">
      <c r="A119" s="52">
        <v>12145</v>
      </c>
      <c r="B119" s="53" t="s">
        <v>21</v>
      </c>
      <c r="C119" s="72" t="s">
        <v>1949</v>
      </c>
      <c r="D119" s="75" t="s">
        <v>944</v>
      </c>
      <c r="E119" s="56" t="s">
        <v>89</v>
      </c>
      <c r="F119" s="57">
        <v>10</v>
      </c>
      <c r="G119" s="57"/>
      <c r="H119" s="57"/>
      <c r="I119" s="57"/>
      <c r="J119" s="57">
        <f t="shared" si="24"/>
        <v>10</v>
      </c>
      <c r="K119" s="57"/>
      <c r="L119" s="57">
        <f t="shared" si="25"/>
        <v>10</v>
      </c>
      <c r="M119" s="58">
        <v>10</v>
      </c>
      <c r="N119" s="59"/>
      <c r="O119" s="73">
        <f>+ROUND(M119*N119,2)</f>
        <v>0</v>
      </c>
    </row>
    <row r="120" spans="1:15" s="8" customFormat="1" ht="57.6" x14ac:dyDescent="0.3">
      <c r="A120" s="52">
        <v>12146</v>
      </c>
      <c r="B120" s="53" t="s">
        <v>21</v>
      </c>
      <c r="C120" s="72" t="s">
        <v>1950</v>
      </c>
      <c r="D120" s="75" t="s">
        <v>946</v>
      </c>
      <c r="E120" s="56" t="s">
        <v>89</v>
      </c>
      <c r="F120" s="57">
        <v>8</v>
      </c>
      <c r="G120" s="57"/>
      <c r="H120" s="57"/>
      <c r="I120" s="57"/>
      <c r="J120" s="57">
        <f t="shared" si="24"/>
        <v>8</v>
      </c>
      <c r="K120" s="57"/>
      <c r="L120" s="57">
        <f t="shared" si="25"/>
        <v>8</v>
      </c>
      <c r="M120" s="58">
        <v>8</v>
      </c>
      <c r="N120" s="59"/>
      <c r="O120" s="73">
        <f>+ROUND(M120*N120,2)</f>
        <v>0</v>
      </c>
    </row>
    <row r="121" spans="1:15" s="8" customFormat="1" ht="72" x14ac:dyDescent="0.3">
      <c r="A121" s="52">
        <v>12147</v>
      </c>
      <c r="B121" s="53" t="s">
        <v>21</v>
      </c>
      <c r="C121" s="72" t="s">
        <v>1951</v>
      </c>
      <c r="D121" s="75" t="s">
        <v>948</v>
      </c>
      <c r="E121" s="56" t="s">
        <v>50</v>
      </c>
      <c r="F121" s="57">
        <v>39.4</v>
      </c>
      <c r="G121" s="57"/>
      <c r="H121" s="57"/>
      <c r="I121" s="57"/>
      <c r="J121" s="57">
        <f t="shared" si="24"/>
        <v>39.4</v>
      </c>
      <c r="K121" s="57"/>
      <c r="L121" s="57">
        <f t="shared" si="25"/>
        <v>39.4</v>
      </c>
      <c r="M121" s="58">
        <v>39.4</v>
      </c>
      <c r="N121" s="59"/>
      <c r="O121" s="73">
        <f t="shared" ref="O121:O128" si="26">+ROUND(M121*N121,2)</f>
        <v>0</v>
      </c>
    </row>
    <row r="122" spans="1:15" s="8" customFormat="1" ht="86.4" x14ac:dyDescent="0.3">
      <c r="A122" s="52">
        <v>12148</v>
      </c>
      <c r="B122" s="53" t="s">
        <v>21</v>
      </c>
      <c r="C122" s="72" t="s">
        <v>1952</v>
      </c>
      <c r="D122" s="75" t="s">
        <v>950</v>
      </c>
      <c r="E122" s="56" t="s">
        <v>89</v>
      </c>
      <c r="F122" s="57">
        <v>27</v>
      </c>
      <c r="G122" s="57"/>
      <c r="H122" s="57"/>
      <c r="I122" s="57"/>
      <c r="J122" s="57">
        <f t="shared" si="24"/>
        <v>27</v>
      </c>
      <c r="K122" s="57"/>
      <c r="L122" s="57">
        <f t="shared" si="25"/>
        <v>27</v>
      </c>
      <c r="M122" s="58">
        <v>27</v>
      </c>
      <c r="N122" s="59"/>
      <c r="O122" s="73">
        <f t="shared" si="26"/>
        <v>0</v>
      </c>
    </row>
    <row r="123" spans="1:15" s="8" customFormat="1" ht="72" x14ac:dyDescent="0.3">
      <c r="A123" s="52">
        <v>12149</v>
      </c>
      <c r="B123" s="53" t="s">
        <v>21</v>
      </c>
      <c r="C123" s="72" t="s">
        <v>1953</v>
      </c>
      <c r="D123" s="75" t="s">
        <v>192</v>
      </c>
      <c r="E123" s="56" t="s">
        <v>36</v>
      </c>
      <c r="F123" s="57">
        <v>33.479999999999997</v>
      </c>
      <c r="G123" s="57"/>
      <c r="H123" s="57"/>
      <c r="I123" s="57"/>
      <c r="J123" s="57">
        <f t="shared" si="24"/>
        <v>33.479999999999997</v>
      </c>
      <c r="K123" s="57"/>
      <c r="L123" s="57">
        <f t="shared" si="25"/>
        <v>33.479999999999997</v>
      </c>
      <c r="M123" s="58">
        <v>33.479999999999997</v>
      </c>
      <c r="N123" s="59"/>
      <c r="O123" s="73">
        <f t="shared" si="26"/>
        <v>0</v>
      </c>
    </row>
    <row r="124" spans="1:15" s="8" customFormat="1" ht="72" x14ac:dyDescent="0.3">
      <c r="A124" s="52">
        <v>12150</v>
      </c>
      <c r="B124" s="53" t="s">
        <v>21</v>
      </c>
      <c r="C124" s="72" t="s">
        <v>1954</v>
      </c>
      <c r="D124" s="75" t="s">
        <v>194</v>
      </c>
      <c r="E124" s="56" t="s">
        <v>89</v>
      </c>
      <c r="F124" s="57">
        <v>18</v>
      </c>
      <c r="G124" s="57"/>
      <c r="H124" s="57"/>
      <c r="I124" s="57"/>
      <c r="J124" s="57">
        <f t="shared" si="24"/>
        <v>18</v>
      </c>
      <c r="K124" s="57"/>
      <c r="L124" s="57">
        <f t="shared" si="25"/>
        <v>18</v>
      </c>
      <c r="M124" s="58">
        <v>18</v>
      </c>
      <c r="N124" s="59"/>
      <c r="O124" s="73">
        <f t="shared" si="26"/>
        <v>0</v>
      </c>
    </row>
    <row r="125" spans="1:15" s="8" customFormat="1" ht="129.6" x14ac:dyDescent="0.3">
      <c r="A125" s="52">
        <v>12151</v>
      </c>
      <c r="B125" s="53" t="s">
        <v>21</v>
      </c>
      <c r="C125" s="72" t="s">
        <v>1955</v>
      </c>
      <c r="D125" s="75" t="s">
        <v>196</v>
      </c>
      <c r="E125" s="56" t="s">
        <v>36</v>
      </c>
      <c r="F125" s="57">
        <f>6.795+45.885</f>
        <v>52.68</v>
      </c>
      <c r="G125" s="57"/>
      <c r="H125" s="57"/>
      <c r="I125" s="57"/>
      <c r="J125" s="57">
        <f t="shared" si="24"/>
        <v>52.68</v>
      </c>
      <c r="K125" s="57"/>
      <c r="L125" s="57">
        <f t="shared" si="25"/>
        <v>52.68</v>
      </c>
      <c r="M125" s="58">
        <v>52.68</v>
      </c>
      <c r="N125" s="59"/>
      <c r="O125" s="73">
        <f t="shared" si="26"/>
        <v>0</v>
      </c>
    </row>
    <row r="126" spans="1:15" s="8" customFormat="1" ht="43.2" collapsed="1" x14ac:dyDescent="0.3">
      <c r="A126" s="52">
        <v>12152</v>
      </c>
      <c r="B126" s="53" t="s">
        <v>21</v>
      </c>
      <c r="C126" s="72" t="s">
        <v>1956</v>
      </c>
      <c r="D126" s="75" t="s">
        <v>198</v>
      </c>
      <c r="E126" s="56" t="s">
        <v>89</v>
      </c>
      <c r="F126" s="57">
        <v>25</v>
      </c>
      <c r="G126" s="57"/>
      <c r="H126" s="57"/>
      <c r="I126" s="57"/>
      <c r="J126" s="57">
        <f t="shared" si="24"/>
        <v>25</v>
      </c>
      <c r="K126" s="57"/>
      <c r="L126" s="57">
        <f t="shared" si="25"/>
        <v>25</v>
      </c>
      <c r="M126" s="58">
        <v>25</v>
      </c>
      <c r="N126" s="59"/>
      <c r="O126" s="73">
        <f t="shared" si="26"/>
        <v>0</v>
      </c>
    </row>
    <row r="127" spans="1:15" s="8" customFormat="1" ht="43.2" x14ac:dyDescent="0.3">
      <c r="A127" s="52">
        <v>12153</v>
      </c>
      <c r="B127" s="53" t="s">
        <v>21</v>
      </c>
      <c r="C127" s="72" t="s">
        <v>1957</v>
      </c>
      <c r="D127" s="75" t="s">
        <v>200</v>
      </c>
      <c r="E127" s="56" t="s">
        <v>89</v>
      </c>
      <c r="F127" s="57">
        <v>4</v>
      </c>
      <c r="G127" s="57"/>
      <c r="H127" s="57"/>
      <c r="I127" s="57"/>
      <c r="J127" s="57">
        <f t="shared" si="24"/>
        <v>4</v>
      </c>
      <c r="K127" s="57"/>
      <c r="L127" s="57">
        <f t="shared" si="25"/>
        <v>4</v>
      </c>
      <c r="M127" s="58">
        <v>4</v>
      </c>
      <c r="N127" s="59"/>
      <c r="O127" s="73">
        <f t="shared" si="26"/>
        <v>0</v>
      </c>
    </row>
    <row r="128" spans="1:15" s="8" customFormat="1" ht="144" collapsed="1" x14ac:dyDescent="0.3">
      <c r="A128" s="52">
        <v>12154</v>
      </c>
      <c r="B128" s="53" t="s">
        <v>21</v>
      </c>
      <c r="C128" s="72" t="s">
        <v>1958</v>
      </c>
      <c r="D128" s="75" t="s">
        <v>202</v>
      </c>
      <c r="E128" s="56" t="s">
        <v>36</v>
      </c>
      <c r="F128" s="57"/>
      <c r="G128" s="57"/>
      <c r="H128" s="57"/>
      <c r="I128" s="57"/>
      <c r="J128" s="57"/>
      <c r="K128" s="57"/>
      <c r="L128" s="57">
        <f>SUM(J129:J129)</f>
        <v>292.78199999999998</v>
      </c>
      <c r="M128" s="58">
        <v>292.78199999999998</v>
      </c>
      <c r="N128" s="59"/>
      <c r="O128" s="73">
        <f t="shared" si="26"/>
        <v>0</v>
      </c>
    </row>
    <row r="129" spans="1:15" s="8" customFormat="1" x14ac:dyDescent="0.3">
      <c r="A129" s="52">
        <v>12155</v>
      </c>
      <c r="B129" s="53"/>
      <c r="C129" s="72"/>
      <c r="D129" s="76" t="s">
        <v>1959</v>
      </c>
      <c r="E129" s="56"/>
      <c r="F129" s="57">
        <v>292.78199999999998</v>
      </c>
      <c r="G129" s="57"/>
      <c r="H129" s="57"/>
      <c r="I129" s="57"/>
      <c r="J129" s="57">
        <f t="shared" ref="J129" si="27">PRODUCT(F129:I129)</f>
        <v>292.78199999999998</v>
      </c>
      <c r="K129" s="57"/>
      <c r="L129" s="57"/>
      <c r="M129" s="58"/>
      <c r="N129" s="59"/>
      <c r="O129" s="73"/>
    </row>
    <row r="130" spans="1:15" s="8" customFormat="1" collapsed="1" x14ac:dyDescent="0.3">
      <c r="A130" s="52">
        <v>12156</v>
      </c>
      <c r="B130" s="53" t="s">
        <v>21</v>
      </c>
      <c r="C130" s="54" t="s">
        <v>1947</v>
      </c>
      <c r="D130" s="55" t="s">
        <v>540</v>
      </c>
      <c r="E130" s="56"/>
      <c r="F130" s="57"/>
      <c r="G130" s="57"/>
      <c r="H130" s="57"/>
      <c r="I130" s="57"/>
      <c r="J130" s="57"/>
      <c r="K130" s="57"/>
      <c r="L130" s="57"/>
      <c r="M130" s="58"/>
      <c r="N130" s="59"/>
      <c r="O130" s="73"/>
    </row>
    <row r="131" spans="1:15" s="8" customFormat="1" ht="115.2" x14ac:dyDescent="0.3">
      <c r="A131" s="52">
        <v>12157</v>
      </c>
      <c r="B131" s="53" t="s">
        <v>21</v>
      </c>
      <c r="C131" s="72" t="s">
        <v>1948</v>
      </c>
      <c r="D131" s="78" t="s">
        <v>542</v>
      </c>
      <c r="E131" s="56" t="s">
        <v>89</v>
      </c>
      <c r="F131" s="57">
        <v>2</v>
      </c>
      <c r="G131" s="57"/>
      <c r="H131" s="57"/>
      <c r="I131" s="57"/>
      <c r="J131" s="57">
        <f t="shared" ref="J131:J138" si="28">PRODUCT(F131:I131)</f>
        <v>2</v>
      </c>
      <c r="K131" s="57"/>
      <c r="L131" s="57">
        <f>+J131</f>
        <v>2</v>
      </c>
      <c r="M131" s="58">
        <v>2</v>
      </c>
      <c r="N131" s="59"/>
      <c r="O131" s="73">
        <f>+ROUND(M131*N131,2)</f>
        <v>0</v>
      </c>
    </row>
    <row r="132" spans="1:15" s="8" customFormat="1" ht="86.4" x14ac:dyDescent="0.3">
      <c r="A132" s="52">
        <v>12158</v>
      </c>
      <c r="B132" s="53" t="s">
        <v>21</v>
      </c>
      <c r="C132" s="72" t="s">
        <v>1949</v>
      </c>
      <c r="D132" s="78" t="s">
        <v>544</v>
      </c>
      <c r="E132" s="56" t="s">
        <v>89</v>
      </c>
      <c r="F132" s="57">
        <v>2</v>
      </c>
      <c r="G132" s="57"/>
      <c r="H132" s="57"/>
      <c r="I132" s="57"/>
      <c r="J132" s="57">
        <f t="shared" si="28"/>
        <v>2</v>
      </c>
      <c r="K132" s="57"/>
      <c r="L132" s="57">
        <f t="shared" ref="L132:L138" si="29">+J132</f>
        <v>2</v>
      </c>
      <c r="M132" s="58">
        <v>2</v>
      </c>
      <c r="N132" s="59"/>
      <c r="O132" s="73">
        <f t="shared" ref="O132:O138" si="30">+ROUND(M132*N132,2)</f>
        <v>0</v>
      </c>
    </row>
    <row r="133" spans="1:15" s="8" customFormat="1" ht="43.2" x14ac:dyDescent="0.3">
      <c r="A133" s="52">
        <v>12159</v>
      </c>
      <c r="B133" s="53" t="s">
        <v>21</v>
      </c>
      <c r="C133" s="72" t="s">
        <v>1950</v>
      </c>
      <c r="D133" s="78" t="s">
        <v>546</v>
      </c>
      <c r="E133" s="56" t="s">
        <v>89</v>
      </c>
      <c r="F133" s="57">
        <v>2</v>
      </c>
      <c r="G133" s="57"/>
      <c r="H133" s="57"/>
      <c r="I133" s="57"/>
      <c r="J133" s="57">
        <f t="shared" si="28"/>
        <v>2</v>
      </c>
      <c r="K133" s="57"/>
      <c r="L133" s="57">
        <f t="shared" si="29"/>
        <v>2</v>
      </c>
      <c r="M133" s="58">
        <v>2</v>
      </c>
      <c r="N133" s="59"/>
      <c r="O133" s="73">
        <f t="shared" si="30"/>
        <v>0</v>
      </c>
    </row>
    <row r="134" spans="1:15" s="8" customFormat="1" ht="43.2" x14ac:dyDescent="0.3">
      <c r="A134" s="52">
        <v>12160</v>
      </c>
      <c r="B134" s="53" t="s">
        <v>21</v>
      </c>
      <c r="C134" s="72" t="s">
        <v>1951</v>
      </c>
      <c r="D134" s="78" t="s">
        <v>548</v>
      </c>
      <c r="E134" s="56" t="s">
        <v>89</v>
      </c>
      <c r="F134" s="57">
        <v>2</v>
      </c>
      <c r="G134" s="57"/>
      <c r="H134" s="57"/>
      <c r="I134" s="57"/>
      <c r="J134" s="57">
        <f t="shared" si="28"/>
        <v>2</v>
      </c>
      <c r="K134" s="57"/>
      <c r="L134" s="57">
        <f t="shared" si="29"/>
        <v>2</v>
      </c>
      <c r="M134" s="58">
        <v>2</v>
      </c>
      <c r="N134" s="59"/>
      <c r="O134" s="73">
        <f t="shared" si="30"/>
        <v>0</v>
      </c>
    </row>
    <row r="135" spans="1:15" s="8" customFormat="1" ht="72" x14ac:dyDescent="0.3">
      <c r="A135" s="52">
        <v>12161</v>
      </c>
      <c r="B135" s="53" t="s">
        <v>21</v>
      </c>
      <c r="C135" s="72" t="s">
        <v>1952</v>
      </c>
      <c r="D135" s="78" t="s">
        <v>550</v>
      </c>
      <c r="E135" s="56" t="s">
        <v>89</v>
      </c>
      <c r="F135" s="57">
        <v>4</v>
      </c>
      <c r="G135" s="57"/>
      <c r="H135" s="57"/>
      <c r="I135" s="57"/>
      <c r="J135" s="57">
        <f t="shared" si="28"/>
        <v>4</v>
      </c>
      <c r="K135" s="57"/>
      <c r="L135" s="57">
        <f t="shared" si="29"/>
        <v>4</v>
      </c>
      <c r="M135" s="58">
        <v>4</v>
      </c>
      <c r="N135" s="59"/>
      <c r="O135" s="73">
        <f t="shared" si="30"/>
        <v>0</v>
      </c>
    </row>
    <row r="136" spans="1:15" s="8" customFormat="1" ht="129.6" x14ac:dyDescent="0.3">
      <c r="A136" s="52">
        <v>12162</v>
      </c>
      <c r="B136" s="53" t="s">
        <v>21</v>
      </c>
      <c r="C136" s="72" t="s">
        <v>1953</v>
      </c>
      <c r="D136" s="78" t="s">
        <v>552</v>
      </c>
      <c r="E136" s="56" t="s">
        <v>89</v>
      </c>
      <c r="F136" s="57">
        <v>2</v>
      </c>
      <c r="G136" s="57"/>
      <c r="H136" s="57"/>
      <c r="I136" s="57"/>
      <c r="J136" s="57">
        <f t="shared" si="28"/>
        <v>2</v>
      </c>
      <c r="K136" s="57"/>
      <c r="L136" s="57">
        <f t="shared" si="29"/>
        <v>2</v>
      </c>
      <c r="M136" s="58">
        <v>2</v>
      </c>
      <c r="N136" s="59"/>
      <c r="O136" s="73">
        <f t="shared" si="30"/>
        <v>0</v>
      </c>
    </row>
    <row r="137" spans="1:15" s="8" customFormat="1" ht="57.6" x14ac:dyDescent="0.3">
      <c r="A137" s="52">
        <v>12163</v>
      </c>
      <c r="B137" s="53" t="s">
        <v>21</v>
      </c>
      <c r="C137" s="72" t="s">
        <v>1954</v>
      </c>
      <c r="D137" s="78" t="s">
        <v>554</v>
      </c>
      <c r="E137" s="56" t="s">
        <v>89</v>
      </c>
      <c r="F137" s="57">
        <v>2</v>
      </c>
      <c r="G137" s="57"/>
      <c r="H137" s="57"/>
      <c r="I137" s="57"/>
      <c r="J137" s="57">
        <f t="shared" si="28"/>
        <v>2</v>
      </c>
      <c r="K137" s="57"/>
      <c r="L137" s="57">
        <f t="shared" si="29"/>
        <v>2</v>
      </c>
      <c r="M137" s="58">
        <v>2</v>
      </c>
      <c r="N137" s="59"/>
      <c r="O137" s="73">
        <f t="shared" si="30"/>
        <v>0</v>
      </c>
    </row>
    <row r="138" spans="1:15" s="8" customFormat="1" ht="43.2" x14ac:dyDescent="0.3">
      <c r="A138" s="52">
        <v>12164</v>
      </c>
      <c r="B138" s="53" t="s">
        <v>21</v>
      </c>
      <c r="C138" s="72" t="s">
        <v>1955</v>
      </c>
      <c r="D138" s="78" t="s">
        <v>198</v>
      </c>
      <c r="E138" s="56" t="s">
        <v>89</v>
      </c>
      <c r="F138" s="57">
        <v>2</v>
      </c>
      <c r="G138" s="57"/>
      <c r="H138" s="57"/>
      <c r="I138" s="57"/>
      <c r="J138" s="57">
        <f t="shared" si="28"/>
        <v>2</v>
      </c>
      <c r="K138" s="57"/>
      <c r="L138" s="57">
        <f t="shared" si="29"/>
        <v>2</v>
      </c>
      <c r="M138" s="58">
        <v>2</v>
      </c>
      <c r="N138" s="59"/>
      <c r="O138" s="73">
        <f t="shared" si="30"/>
        <v>0</v>
      </c>
    </row>
  </sheetData>
  <mergeCells count="3">
    <mergeCell ref="B2:C2"/>
    <mergeCell ref="N4:O4"/>
    <mergeCell ref="G5:K5"/>
  </mergeCells>
  <dataValidations count="1">
    <dataValidation type="custom" operator="equal" allowBlank="1" showInputMessage="1" showErrorMessage="1" sqref="F4:L4" xr:uid="{F3CE7035-74E1-44FE-ACAE-4435132188EE}">
      <formula1>"witdh='40'"</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5E864-4BE5-467D-8A35-DA9EBA594C9D}">
  <dimension ref="A1:O19"/>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SUM(J1033:J1035)</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SUM(O7:O3138)+O3143+O3144</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SUM(O9:O1230)</f>
        <v>0</v>
      </c>
      <c r="L9" s="64"/>
      <c r="M9" s="66"/>
      <c r="N9" s="67"/>
      <c r="O9" s="67"/>
    </row>
    <row r="10" spans="1:15" s="8" customFormat="1" x14ac:dyDescent="0.3">
      <c r="A10" s="52">
        <v>10069</v>
      </c>
      <c r="B10" s="53" t="s">
        <v>21</v>
      </c>
      <c r="C10" s="54" t="s">
        <v>772</v>
      </c>
      <c r="D10" s="68" t="s">
        <v>773</v>
      </c>
      <c r="E10" s="69"/>
      <c r="F10" s="85"/>
      <c r="G10" s="70"/>
      <c r="H10" s="70"/>
      <c r="I10" s="70"/>
      <c r="J10" s="70"/>
      <c r="K10" s="70"/>
      <c r="L10" s="70"/>
      <c r="M10" s="66"/>
      <c r="N10" s="67"/>
      <c r="O10" s="67"/>
    </row>
    <row r="11" spans="1:15" s="8" customFormat="1" x14ac:dyDescent="0.3">
      <c r="A11" s="52">
        <v>10131</v>
      </c>
      <c r="B11" s="53" t="s">
        <v>21</v>
      </c>
      <c r="C11" s="54" t="s">
        <v>817</v>
      </c>
      <c r="D11" s="55" t="s">
        <v>55</v>
      </c>
      <c r="E11" s="56"/>
      <c r="F11" s="57"/>
      <c r="G11" s="57"/>
      <c r="H11" s="57"/>
      <c r="I11" s="57"/>
      <c r="J11" s="57"/>
      <c r="K11" s="57"/>
      <c r="L11" s="57"/>
      <c r="M11" s="58"/>
      <c r="N11" s="59"/>
      <c r="O11" s="59"/>
    </row>
    <row r="12" spans="1:15" s="8" customFormat="1" x14ac:dyDescent="0.3">
      <c r="A12" s="52">
        <v>10358</v>
      </c>
      <c r="B12" s="53" t="s">
        <v>21</v>
      </c>
      <c r="C12" s="54" t="s">
        <v>941</v>
      </c>
      <c r="D12" s="55" t="s">
        <v>186</v>
      </c>
      <c r="E12" s="56"/>
      <c r="F12" s="57"/>
      <c r="G12" s="57"/>
      <c r="H12" s="57"/>
      <c r="I12" s="57"/>
      <c r="J12" s="57"/>
      <c r="K12" s="57"/>
      <c r="L12" s="57"/>
      <c r="M12" s="58"/>
      <c r="N12" s="59"/>
      <c r="O12" s="73"/>
    </row>
    <row r="13" spans="1:15" s="8" customFormat="1" ht="72" x14ac:dyDescent="0.3">
      <c r="A13" s="52">
        <v>10362</v>
      </c>
      <c r="B13" s="53" t="s">
        <v>21</v>
      </c>
      <c r="C13" s="54" t="s">
        <v>947</v>
      </c>
      <c r="D13" s="75" t="s">
        <v>948</v>
      </c>
      <c r="E13" s="56" t="s">
        <v>50</v>
      </c>
      <c r="F13" s="57">
        <v>1</v>
      </c>
      <c r="G13" s="57">
        <f>2.9+3.3+0.5+0.9</f>
        <v>7.6</v>
      </c>
      <c r="H13" s="57"/>
      <c r="I13" s="57"/>
      <c r="J13" s="57">
        <f t="shared" ref="J13" si="0">PRODUCT(F13:I13)</f>
        <v>7.6</v>
      </c>
      <c r="K13" s="57"/>
      <c r="L13" s="57">
        <f t="shared" ref="L13" si="1">+J13</f>
        <v>7.6</v>
      </c>
      <c r="M13" s="58">
        <v>7.6</v>
      </c>
      <c r="N13" s="59"/>
      <c r="O13" s="73">
        <f t="shared" ref="O13" si="2">+ROUND(M13*N13,2)</f>
        <v>0</v>
      </c>
    </row>
    <row r="14" spans="1:15" s="8" customFormat="1" x14ac:dyDescent="0.3">
      <c r="A14" s="52">
        <v>11799</v>
      </c>
      <c r="B14" s="53" t="s">
        <v>21</v>
      </c>
      <c r="C14" s="61" t="s">
        <v>1714</v>
      </c>
      <c r="D14" s="62" t="s">
        <v>1715</v>
      </c>
      <c r="E14" s="63"/>
      <c r="F14" s="86"/>
      <c r="G14" s="64"/>
      <c r="H14" s="64"/>
      <c r="I14" s="64"/>
      <c r="J14" s="64"/>
      <c r="K14" s="65">
        <f>SUM(O14:O378)</f>
        <v>0</v>
      </c>
      <c r="L14" s="64"/>
      <c r="M14" s="66"/>
      <c r="N14" s="67"/>
      <c r="O14" s="67"/>
    </row>
    <row r="15" spans="1:15" s="8" customFormat="1" x14ac:dyDescent="0.3">
      <c r="A15" s="52">
        <v>11800</v>
      </c>
      <c r="B15" s="53" t="s">
        <v>21</v>
      </c>
      <c r="C15" s="54" t="s">
        <v>1716</v>
      </c>
      <c r="D15" s="99" t="s">
        <v>1717</v>
      </c>
      <c r="E15" s="96"/>
      <c r="F15" s="98"/>
      <c r="G15" s="57"/>
      <c r="H15" s="57"/>
      <c r="I15" s="57"/>
      <c r="J15" s="57"/>
      <c r="K15" s="57"/>
      <c r="L15" s="57"/>
      <c r="M15" s="58"/>
      <c r="N15" s="59"/>
      <c r="O15" s="59"/>
    </row>
    <row r="16" spans="1:15" s="8" customFormat="1" x14ac:dyDescent="0.3">
      <c r="A16" s="52">
        <v>11872</v>
      </c>
      <c r="B16" s="53" t="s">
        <v>21</v>
      </c>
      <c r="C16" s="54" t="s">
        <v>1740</v>
      </c>
      <c r="D16" s="55" t="s">
        <v>974</v>
      </c>
      <c r="E16" s="96"/>
      <c r="F16" s="98"/>
      <c r="G16" s="57"/>
      <c r="H16" s="57"/>
      <c r="I16" s="57"/>
      <c r="J16" s="57"/>
      <c r="K16" s="57"/>
      <c r="L16" s="57"/>
      <c r="M16" s="58"/>
      <c r="N16" s="59"/>
      <c r="O16" s="59"/>
    </row>
    <row r="17" spans="1:15" s="8" customFormat="1" x14ac:dyDescent="0.3">
      <c r="A17" s="52">
        <v>11889</v>
      </c>
      <c r="B17" s="53" t="s">
        <v>21</v>
      </c>
      <c r="C17" s="54" t="s">
        <v>1759</v>
      </c>
      <c r="D17" s="55" t="s">
        <v>55</v>
      </c>
      <c r="E17" s="63"/>
      <c r="F17" s="57"/>
      <c r="G17" s="57"/>
      <c r="H17" s="57"/>
      <c r="I17" s="57"/>
      <c r="J17" s="57"/>
      <c r="K17" s="57"/>
      <c r="L17" s="57"/>
      <c r="M17" s="66"/>
      <c r="N17" s="67"/>
      <c r="O17" s="67"/>
    </row>
    <row r="18" spans="1:15" s="8" customFormat="1" x14ac:dyDescent="0.3">
      <c r="A18" s="52">
        <v>12143</v>
      </c>
      <c r="B18" s="53" t="s">
        <v>21</v>
      </c>
      <c r="C18" s="54" t="s">
        <v>1947</v>
      </c>
      <c r="D18" s="55" t="s">
        <v>186</v>
      </c>
      <c r="E18" s="56"/>
      <c r="F18" s="57"/>
      <c r="G18" s="57"/>
      <c r="H18" s="57"/>
      <c r="I18" s="57"/>
      <c r="J18" s="57"/>
      <c r="K18" s="57"/>
      <c r="L18" s="57"/>
      <c r="M18" s="58"/>
      <c r="N18" s="59"/>
      <c r="O18" s="73"/>
    </row>
    <row r="19" spans="1:15" s="8" customFormat="1" ht="72" x14ac:dyDescent="0.3">
      <c r="A19" s="52">
        <v>12147</v>
      </c>
      <c r="B19" s="53" t="s">
        <v>21</v>
      </c>
      <c r="C19" s="72" t="s">
        <v>1951</v>
      </c>
      <c r="D19" s="75" t="s">
        <v>948</v>
      </c>
      <c r="E19" s="56" t="s">
        <v>50</v>
      </c>
      <c r="F19" s="57">
        <v>39.4</v>
      </c>
      <c r="G19" s="57"/>
      <c r="H19" s="57"/>
      <c r="I19" s="57"/>
      <c r="J19" s="57">
        <f t="shared" ref="J19" si="3">PRODUCT(F19:I19)</f>
        <v>39.4</v>
      </c>
      <c r="K19" s="57"/>
      <c r="L19" s="57">
        <f t="shared" ref="L19" si="4">+J19</f>
        <v>39.4</v>
      </c>
      <c r="M19" s="58">
        <v>39.4</v>
      </c>
      <c r="N19" s="59"/>
      <c r="O19" s="73">
        <f t="shared" ref="O19" si="5">+ROUND(M19*N19,2)</f>
        <v>0</v>
      </c>
    </row>
  </sheetData>
  <mergeCells count="3">
    <mergeCell ref="B2:C2"/>
    <mergeCell ref="N4:O4"/>
    <mergeCell ref="G5:K5"/>
  </mergeCells>
  <dataValidations count="1">
    <dataValidation type="custom" operator="equal" allowBlank="1" showInputMessage="1" showErrorMessage="1" sqref="F4:L4" xr:uid="{E734D786-BA55-4AC1-BE5E-6C9D3A73C98F}">
      <formula1>"witdh='40'"</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4B6FF-5208-4CB3-812D-70138E23DEA6}">
  <dimension ref="A1:O27"/>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SUM(J1081:J1083)</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SUM(O7:O3186)+O3191+O3192</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SUM(O9:O1278)</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9102</v>
      </c>
      <c r="B11" s="53" t="s">
        <v>21</v>
      </c>
      <c r="C11" s="54" t="s">
        <v>121</v>
      </c>
      <c r="D11" s="71" t="s">
        <v>122</v>
      </c>
      <c r="E11" s="63"/>
      <c r="F11" s="57"/>
      <c r="G11" s="57"/>
      <c r="H11" s="57"/>
      <c r="I11" s="57"/>
      <c r="J11" s="57"/>
      <c r="K11" s="57"/>
      <c r="L11" s="57"/>
      <c r="M11" s="66"/>
      <c r="N11" s="67"/>
      <c r="O11" s="67"/>
    </row>
    <row r="12" spans="1:15" s="8" customFormat="1" x14ac:dyDescent="0.3">
      <c r="A12" s="52">
        <v>9132</v>
      </c>
      <c r="B12" s="53" t="s">
        <v>21</v>
      </c>
      <c r="C12" s="54" t="s">
        <v>139</v>
      </c>
      <c r="D12" s="55" t="s">
        <v>55</v>
      </c>
      <c r="E12" s="63"/>
      <c r="F12" s="57"/>
      <c r="G12" s="57"/>
      <c r="H12" s="57"/>
      <c r="I12" s="57"/>
      <c r="J12" s="57"/>
      <c r="K12" s="57"/>
      <c r="L12" s="57"/>
      <c r="M12" s="66"/>
      <c r="N12" s="67"/>
      <c r="O12" s="67"/>
    </row>
    <row r="13" spans="1:15" s="8" customFormat="1" x14ac:dyDescent="0.3">
      <c r="A13" s="52">
        <v>9228</v>
      </c>
      <c r="B13" s="53" t="s">
        <v>21</v>
      </c>
      <c r="C13" s="54" t="s">
        <v>185</v>
      </c>
      <c r="D13" s="55" t="s">
        <v>186</v>
      </c>
      <c r="E13" s="56"/>
      <c r="F13" s="57"/>
      <c r="G13" s="57"/>
      <c r="H13" s="57"/>
      <c r="I13" s="57"/>
      <c r="J13" s="57"/>
      <c r="K13" s="57"/>
      <c r="L13" s="57"/>
      <c r="M13" s="58"/>
      <c r="N13" s="59"/>
      <c r="O13" s="73"/>
    </row>
    <row r="14" spans="1:15" s="8" customFormat="1" x14ac:dyDescent="0.3">
      <c r="A14" s="52">
        <v>9239</v>
      </c>
      <c r="B14" s="53"/>
      <c r="C14" s="72"/>
      <c r="D14" s="74" t="s">
        <v>132</v>
      </c>
      <c r="E14" s="56"/>
      <c r="F14" s="57">
        <v>1</v>
      </c>
      <c r="G14" s="57"/>
      <c r="H14" s="57"/>
      <c r="I14" s="57"/>
      <c r="J14" s="57">
        <f t="shared" ref="J14:J18" si="0">PRODUCT(F14:I14)</f>
        <v>1</v>
      </c>
      <c r="K14" s="57"/>
      <c r="L14" s="57"/>
      <c r="M14" s="58"/>
      <c r="N14" s="59"/>
      <c r="O14" s="73"/>
    </row>
    <row r="15" spans="1:15" s="8" customFormat="1" x14ac:dyDescent="0.3">
      <c r="A15" s="52">
        <v>9240</v>
      </c>
      <c r="B15" s="53"/>
      <c r="C15" s="72"/>
      <c r="D15" s="74" t="s">
        <v>133</v>
      </c>
      <c r="E15" s="56"/>
      <c r="F15" s="57">
        <v>1</v>
      </c>
      <c r="G15" s="57"/>
      <c r="H15" s="57"/>
      <c r="I15" s="57"/>
      <c r="J15" s="57">
        <f t="shared" si="0"/>
        <v>1</v>
      </c>
      <c r="K15" s="57"/>
      <c r="L15" s="57"/>
      <c r="M15" s="58"/>
      <c r="N15" s="59"/>
      <c r="O15" s="73"/>
    </row>
    <row r="16" spans="1:15" s="8" customFormat="1" ht="129.6" x14ac:dyDescent="0.3">
      <c r="A16" s="52">
        <v>9241</v>
      </c>
      <c r="B16" s="53" t="s">
        <v>21</v>
      </c>
      <c r="C16" s="72" t="s">
        <v>195</v>
      </c>
      <c r="D16" s="75" t="s">
        <v>196</v>
      </c>
      <c r="E16" s="56" t="s">
        <v>36</v>
      </c>
      <c r="F16" s="57"/>
      <c r="G16" s="57"/>
      <c r="H16" s="57"/>
      <c r="I16" s="57"/>
      <c r="J16" s="57"/>
      <c r="K16" s="57"/>
      <c r="L16" s="57">
        <f>SUM(J17:J18)</f>
        <v>19</v>
      </c>
      <c r="M16" s="58">
        <v>19</v>
      </c>
      <c r="N16" s="59"/>
      <c r="O16" s="73">
        <f t="shared" ref="O16:O19" si="1">+ROUND(M16*N16,2)</f>
        <v>0</v>
      </c>
    </row>
    <row r="17" spans="1:15" s="8" customFormat="1" x14ac:dyDescent="0.3">
      <c r="A17" s="52">
        <v>9242</v>
      </c>
      <c r="B17" s="53"/>
      <c r="C17" s="72"/>
      <c r="D17" s="74" t="s">
        <v>132</v>
      </c>
      <c r="E17" s="56"/>
      <c r="F17" s="57">
        <v>1</v>
      </c>
      <c r="G17" s="57">
        <f>(2.3*2)+(1.5*2)</f>
        <v>7.6</v>
      </c>
      <c r="H17" s="57"/>
      <c r="I17" s="57"/>
      <c r="J17" s="57">
        <f t="shared" si="0"/>
        <v>7.6</v>
      </c>
      <c r="K17" s="57"/>
      <c r="L17" s="57"/>
      <c r="M17" s="58"/>
      <c r="N17" s="59"/>
      <c r="O17" s="73"/>
    </row>
    <row r="18" spans="1:15" s="8" customFormat="1" x14ac:dyDescent="0.3">
      <c r="A18" s="52">
        <v>9243</v>
      </c>
      <c r="B18" s="53"/>
      <c r="C18" s="72"/>
      <c r="D18" s="74" t="s">
        <v>133</v>
      </c>
      <c r="E18" s="56"/>
      <c r="F18" s="57">
        <v>1</v>
      </c>
      <c r="G18" s="57">
        <f>(2.7*2)+(2*1.5*2)</f>
        <v>11.4</v>
      </c>
      <c r="H18" s="57"/>
      <c r="I18" s="57"/>
      <c r="J18" s="57">
        <f t="shared" si="0"/>
        <v>11.4</v>
      </c>
      <c r="K18" s="57"/>
      <c r="L18" s="57"/>
      <c r="M18" s="58"/>
      <c r="N18" s="59"/>
      <c r="O18" s="73"/>
    </row>
    <row r="19" spans="1:15" s="8" customFormat="1" ht="43.2" x14ac:dyDescent="0.3">
      <c r="A19" s="52">
        <v>9256</v>
      </c>
      <c r="B19" s="53" t="s">
        <v>21</v>
      </c>
      <c r="C19" s="72" t="s">
        <v>205</v>
      </c>
      <c r="D19" s="75" t="s">
        <v>206</v>
      </c>
      <c r="E19" s="56" t="s">
        <v>89</v>
      </c>
      <c r="F19" s="57"/>
      <c r="G19" s="57"/>
      <c r="H19" s="57"/>
      <c r="I19" s="57"/>
      <c r="J19" s="57"/>
      <c r="K19" s="57"/>
      <c r="L19" s="57">
        <f>SUM(J20:J21)</f>
        <v>6</v>
      </c>
      <c r="M19" s="58">
        <v>6</v>
      </c>
      <c r="N19" s="59"/>
      <c r="O19" s="73">
        <f t="shared" si="1"/>
        <v>0</v>
      </c>
    </row>
    <row r="20" spans="1:15" s="8" customFormat="1" x14ac:dyDescent="0.3">
      <c r="A20" s="52">
        <v>9257</v>
      </c>
      <c r="B20" s="53"/>
      <c r="C20" s="72"/>
      <c r="D20" s="74" t="s">
        <v>132</v>
      </c>
      <c r="E20" s="56"/>
      <c r="F20" s="57">
        <v>2</v>
      </c>
      <c r="G20" s="57"/>
      <c r="H20" s="57"/>
      <c r="I20" s="57"/>
      <c r="J20" s="57">
        <f t="shared" ref="J20:J21" si="2">PRODUCT(F20:I20)</f>
        <v>2</v>
      </c>
      <c r="K20" s="57"/>
      <c r="L20" s="57"/>
      <c r="M20" s="58"/>
      <c r="N20" s="59"/>
      <c r="O20" s="73"/>
    </row>
    <row r="21" spans="1:15" s="8" customFormat="1" x14ac:dyDescent="0.3">
      <c r="A21" s="52">
        <v>9258</v>
      </c>
      <c r="B21" s="53"/>
      <c r="C21" s="72"/>
      <c r="D21" s="74" t="s">
        <v>133</v>
      </c>
      <c r="E21" s="56"/>
      <c r="F21" s="57">
        <v>4</v>
      </c>
      <c r="G21" s="57"/>
      <c r="H21" s="57"/>
      <c r="I21" s="57"/>
      <c r="J21" s="57">
        <f t="shared" si="2"/>
        <v>4</v>
      </c>
      <c r="K21" s="57"/>
      <c r="L21" s="57"/>
      <c r="M21" s="58"/>
      <c r="N21" s="59"/>
      <c r="O21" s="73"/>
    </row>
    <row r="22" spans="1:15" s="8" customFormat="1" x14ac:dyDescent="0.3">
      <c r="A22" s="52">
        <v>10069</v>
      </c>
      <c r="B22" s="53" t="s">
        <v>21</v>
      </c>
      <c r="C22" s="54" t="s">
        <v>772</v>
      </c>
      <c r="D22" s="68" t="s">
        <v>773</v>
      </c>
      <c r="E22" s="69"/>
      <c r="F22" s="85"/>
      <c r="G22" s="70"/>
      <c r="H22" s="70"/>
      <c r="I22" s="70"/>
      <c r="J22" s="70"/>
      <c r="K22" s="70"/>
      <c r="L22" s="70"/>
      <c r="M22" s="66"/>
      <c r="N22" s="67"/>
      <c r="O22" s="67"/>
    </row>
    <row r="23" spans="1:15" s="8" customFormat="1" x14ac:dyDescent="0.3">
      <c r="A23" s="52">
        <v>10131</v>
      </c>
      <c r="B23" s="53" t="s">
        <v>21</v>
      </c>
      <c r="C23" s="54" t="s">
        <v>817</v>
      </c>
      <c r="D23" s="55" t="s">
        <v>55</v>
      </c>
      <c r="E23" s="56"/>
      <c r="F23" s="57"/>
      <c r="G23" s="57"/>
      <c r="H23" s="57"/>
      <c r="I23" s="57"/>
      <c r="J23" s="57"/>
      <c r="K23" s="57"/>
      <c r="L23" s="57"/>
      <c r="M23" s="58"/>
      <c r="N23" s="59"/>
      <c r="O23" s="59"/>
    </row>
    <row r="24" spans="1:15" s="8" customFormat="1" x14ac:dyDescent="0.3">
      <c r="A24" s="52">
        <v>10358</v>
      </c>
      <c r="B24" s="53" t="s">
        <v>21</v>
      </c>
      <c r="C24" s="54" t="s">
        <v>941</v>
      </c>
      <c r="D24" s="55" t="s">
        <v>186</v>
      </c>
      <c r="E24" s="56"/>
      <c r="F24" s="57"/>
      <c r="G24" s="57"/>
      <c r="H24" s="57"/>
      <c r="I24" s="57"/>
      <c r="J24" s="57"/>
      <c r="K24" s="57"/>
      <c r="L24" s="57"/>
      <c r="M24" s="58"/>
      <c r="N24" s="59"/>
      <c r="O24" s="73"/>
    </row>
    <row r="25" spans="1:15" s="8" customFormat="1" ht="129.6" x14ac:dyDescent="0.3">
      <c r="A25" s="52">
        <v>10366</v>
      </c>
      <c r="B25" s="53" t="s">
        <v>21</v>
      </c>
      <c r="C25" s="54" t="s">
        <v>953</v>
      </c>
      <c r="D25" s="75" t="s">
        <v>196</v>
      </c>
      <c r="E25" s="56" t="s">
        <v>36</v>
      </c>
      <c r="F25" s="57">
        <v>2</v>
      </c>
      <c r="G25" s="57">
        <f>2.8+3.7</f>
        <v>6.5</v>
      </c>
      <c r="H25" s="57"/>
      <c r="I25" s="57"/>
      <c r="J25" s="57">
        <f t="shared" ref="J25" si="3">PRODUCT(F25:I25)</f>
        <v>13</v>
      </c>
      <c r="K25" s="57"/>
      <c r="L25" s="57">
        <f t="shared" ref="L25" si="4">+J25</f>
        <v>13</v>
      </c>
      <c r="M25" s="58">
        <v>13</v>
      </c>
      <c r="N25" s="59"/>
      <c r="O25" s="73">
        <f t="shared" ref="O25" si="5">+ROUND(M25*N25,2)</f>
        <v>0</v>
      </c>
    </row>
    <row r="26" spans="1:15" s="8" customFormat="1" x14ac:dyDescent="0.3">
      <c r="A26" s="52">
        <v>10370</v>
      </c>
      <c r="B26" s="53"/>
      <c r="C26" s="72"/>
      <c r="D26" s="76" t="s">
        <v>957</v>
      </c>
      <c r="E26" s="56"/>
      <c r="F26" s="57">
        <v>1</v>
      </c>
      <c r="G26" s="57">
        <v>25.942</v>
      </c>
      <c r="H26" s="57"/>
      <c r="I26" s="57"/>
      <c r="J26" s="57">
        <f t="shared" ref="J26:J27" si="6">PRODUCT(F26:I26)</f>
        <v>25.942</v>
      </c>
      <c r="K26" s="57"/>
      <c r="L26" s="57"/>
      <c r="M26" s="58"/>
      <c r="N26" s="59"/>
      <c r="O26" s="73"/>
    </row>
    <row r="27" spans="1:15" s="8" customFormat="1" x14ac:dyDescent="0.3">
      <c r="A27" s="52">
        <v>10371</v>
      </c>
      <c r="B27" s="53"/>
      <c r="C27" s="72"/>
      <c r="D27" s="76" t="s">
        <v>957</v>
      </c>
      <c r="E27" s="56"/>
      <c r="F27" s="57">
        <v>1</v>
      </c>
      <c r="G27" s="57">
        <v>37.308</v>
      </c>
      <c r="H27" s="57"/>
      <c r="I27" s="57">
        <v>0.3</v>
      </c>
      <c r="J27" s="57">
        <f t="shared" si="6"/>
        <v>11.192399999999999</v>
      </c>
      <c r="K27" s="57"/>
      <c r="L27" s="57"/>
      <c r="M27" s="58"/>
      <c r="N27" s="59"/>
      <c r="O27" s="73"/>
    </row>
  </sheetData>
  <mergeCells count="3">
    <mergeCell ref="B2:C2"/>
    <mergeCell ref="N4:O4"/>
    <mergeCell ref="G5:K5"/>
  </mergeCells>
  <dataValidations count="1">
    <dataValidation type="custom" operator="equal" allowBlank="1" showInputMessage="1" showErrorMessage="1" sqref="F4:L4" xr:uid="{249DD040-60A0-44D7-B14F-283D110D0542}">
      <formula1>"witdh='40'"</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D5899-EF08-4D32-B0C2-CF0CCFFD4CBB}">
  <dimension ref="A1:O44"/>
  <sheetViews>
    <sheetView workbookViewId="0">
      <selection activeCell="J8" sqref="J8"/>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SUM(J1060:J1062)</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SUM(O7:O3165)+O3170+O3171</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SUM(O9:O1257)</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9102</v>
      </c>
      <c r="B11" s="53" t="s">
        <v>21</v>
      </c>
      <c r="C11" s="54" t="s">
        <v>121</v>
      </c>
      <c r="D11" s="71" t="s">
        <v>122</v>
      </c>
      <c r="E11" s="63"/>
      <c r="F11" s="57"/>
      <c r="G11" s="57"/>
      <c r="H11" s="57"/>
      <c r="I11" s="57"/>
      <c r="J11" s="57"/>
      <c r="K11" s="57"/>
      <c r="L11" s="57"/>
      <c r="M11" s="66"/>
      <c r="N11" s="67"/>
      <c r="O11" s="67"/>
    </row>
    <row r="12" spans="1:15" s="8" customFormat="1" x14ac:dyDescent="0.3">
      <c r="A12" s="52">
        <v>9132</v>
      </c>
      <c r="B12" s="53" t="s">
        <v>21</v>
      </c>
      <c r="C12" s="54" t="s">
        <v>139</v>
      </c>
      <c r="D12" s="55" t="s">
        <v>55</v>
      </c>
      <c r="E12" s="63"/>
      <c r="F12" s="57"/>
      <c r="G12" s="57"/>
      <c r="H12" s="57"/>
      <c r="I12" s="57"/>
      <c r="J12" s="57"/>
      <c r="K12" s="57"/>
      <c r="L12" s="57"/>
      <c r="M12" s="66"/>
      <c r="N12" s="67"/>
      <c r="O12" s="67"/>
    </row>
    <row r="13" spans="1:15" s="8" customFormat="1" x14ac:dyDescent="0.3">
      <c r="A13" s="52">
        <v>9228</v>
      </c>
      <c r="B13" s="53" t="s">
        <v>21</v>
      </c>
      <c r="C13" s="54" t="s">
        <v>185</v>
      </c>
      <c r="D13" s="55" t="s">
        <v>186</v>
      </c>
      <c r="E13" s="56"/>
      <c r="F13" s="57"/>
      <c r="G13" s="57"/>
      <c r="H13" s="57"/>
      <c r="I13" s="57"/>
      <c r="J13" s="57"/>
      <c r="K13" s="57"/>
      <c r="L13" s="57"/>
      <c r="M13" s="58"/>
      <c r="N13" s="59"/>
      <c r="O13" s="73"/>
    </row>
    <row r="14" spans="1:15" s="8" customFormat="1" ht="144" x14ac:dyDescent="0.3">
      <c r="A14" s="52">
        <v>9250</v>
      </c>
      <c r="B14" s="53" t="s">
        <v>21</v>
      </c>
      <c r="C14" s="72" t="s">
        <v>201</v>
      </c>
      <c r="D14" s="75" t="s">
        <v>202</v>
      </c>
      <c r="E14" s="56" t="s">
        <v>36</v>
      </c>
      <c r="F14" s="57"/>
      <c r="G14" s="57"/>
      <c r="H14" s="57"/>
      <c r="I14" s="57"/>
      <c r="J14" s="57"/>
      <c r="K14" s="57"/>
      <c r="L14" s="57">
        <f>SUM(J15:J16)</f>
        <v>38.087500000000006</v>
      </c>
      <c r="M14" s="58">
        <v>38.088000000000001</v>
      </c>
      <c r="N14" s="59"/>
      <c r="O14" s="73">
        <f t="shared" ref="O14" si="0">+ROUND(M14*N14,2)</f>
        <v>0</v>
      </c>
    </row>
    <row r="15" spans="1:15" s="8" customFormat="1" x14ac:dyDescent="0.3">
      <c r="A15" s="52">
        <v>9251</v>
      </c>
      <c r="B15" s="53"/>
      <c r="C15" s="72"/>
      <c r="D15" s="74" t="s">
        <v>132</v>
      </c>
      <c r="E15" s="63"/>
      <c r="F15" s="57">
        <v>1</v>
      </c>
      <c r="G15" s="57">
        <f>8.797+(13.323*0.3)</f>
        <v>12.793900000000001</v>
      </c>
      <c r="H15" s="57"/>
      <c r="I15" s="57"/>
      <c r="J15" s="57">
        <f>PRODUCT(F15:I15)</f>
        <v>12.793900000000001</v>
      </c>
      <c r="K15" s="57"/>
      <c r="L15" s="57"/>
      <c r="M15" s="58"/>
      <c r="N15" s="59"/>
      <c r="O15" s="73"/>
    </row>
    <row r="16" spans="1:15" s="8" customFormat="1" x14ac:dyDescent="0.3">
      <c r="A16" s="52">
        <v>9252</v>
      </c>
      <c r="B16" s="53"/>
      <c r="C16" s="72"/>
      <c r="D16" s="74" t="s">
        <v>133</v>
      </c>
      <c r="E16" s="63"/>
      <c r="F16" s="57">
        <v>1</v>
      </c>
      <c r="G16" s="57">
        <f>18.507+(22.622*0.3)</f>
        <v>25.293600000000001</v>
      </c>
      <c r="H16" s="57"/>
      <c r="I16" s="57"/>
      <c r="J16" s="57">
        <f>PRODUCT(F16:I16)</f>
        <v>25.293600000000001</v>
      </c>
      <c r="K16" s="57"/>
      <c r="L16" s="57"/>
      <c r="M16" s="58"/>
      <c r="N16" s="59"/>
      <c r="O16" s="73"/>
    </row>
    <row r="17" spans="1:15" s="8" customFormat="1" x14ac:dyDescent="0.3">
      <c r="A17" s="52">
        <v>9265</v>
      </c>
      <c r="B17" s="53" t="s">
        <v>21</v>
      </c>
      <c r="C17" s="54" t="s">
        <v>217</v>
      </c>
      <c r="D17" s="71" t="s">
        <v>218</v>
      </c>
      <c r="E17" s="63"/>
      <c r="F17" s="57"/>
      <c r="G17" s="57"/>
      <c r="H17" s="57"/>
      <c r="I17" s="57"/>
      <c r="J17" s="57"/>
      <c r="K17" s="57"/>
      <c r="L17" s="57"/>
      <c r="M17" s="66"/>
      <c r="N17" s="67"/>
      <c r="O17" s="67"/>
    </row>
    <row r="18" spans="1:15" s="8" customFormat="1" ht="72" x14ac:dyDescent="0.3">
      <c r="A18" s="52">
        <v>9266</v>
      </c>
      <c r="B18" s="53" t="s">
        <v>21</v>
      </c>
      <c r="C18" s="72" t="s">
        <v>219</v>
      </c>
      <c r="D18" s="75" t="s">
        <v>220</v>
      </c>
      <c r="E18" s="63" t="s">
        <v>36</v>
      </c>
      <c r="F18" s="57">
        <v>1</v>
      </c>
      <c r="G18" s="57">
        <v>3631.7</v>
      </c>
      <c r="H18" s="57"/>
      <c r="I18" s="57"/>
      <c r="J18" s="57">
        <f t="shared" ref="J18:J19" si="1">PRODUCT(F18:I18)</f>
        <v>3631.7</v>
      </c>
      <c r="K18" s="57"/>
      <c r="L18" s="57">
        <f t="shared" ref="L18:L19" si="2">+J18</f>
        <v>3631.7</v>
      </c>
      <c r="M18" s="58">
        <v>3631.7</v>
      </c>
      <c r="N18" s="59"/>
      <c r="O18" s="73">
        <f t="shared" ref="O18:O19" si="3">+ROUND(M18*N18,2)</f>
        <v>0</v>
      </c>
    </row>
    <row r="19" spans="1:15" s="8" customFormat="1" ht="151.5" customHeight="1" x14ac:dyDescent="0.3">
      <c r="A19" s="52">
        <v>9267</v>
      </c>
      <c r="B19" s="53" t="s">
        <v>21</v>
      </c>
      <c r="C19" s="72" t="s">
        <v>221</v>
      </c>
      <c r="D19" s="75" t="s">
        <v>222</v>
      </c>
      <c r="E19" s="63" t="s">
        <v>36</v>
      </c>
      <c r="F19" s="57">
        <v>1</v>
      </c>
      <c r="G19" s="57">
        <f>1101.733+955.906+722.119</f>
        <v>2779.7580000000003</v>
      </c>
      <c r="H19" s="57"/>
      <c r="I19" s="57"/>
      <c r="J19" s="57">
        <f t="shared" si="1"/>
        <v>2779.7580000000003</v>
      </c>
      <c r="K19" s="57"/>
      <c r="L19" s="57">
        <f t="shared" si="2"/>
        <v>2779.7580000000003</v>
      </c>
      <c r="M19" s="58">
        <v>2779.7580000000003</v>
      </c>
      <c r="N19" s="59"/>
      <c r="O19" s="73">
        <f t="shared" si="3"/>
        <v>0</v>
      </c>
    </row>
    <row r="20" spans="1:15" s="8" customFormat="1" x14ac:dyDescent="0.3">
      <c r="A20" s="52">
        <v>9505</v>
      </c>
      <c r="B20" s="53" t="s">
        <v>21</v>
      </c>
      <c r="C20" s="54" t="s">
        <v>429</v>
      </c>
      <c r="D20" s="68" t="s">
        <v>430</v>
      </c>
      <c r="E20" s="69"/>
      <c r="F20" s="70"/>
      <c r="G20" s="70"/>
      <c r="H20" s="70"/>
      <c r="I20" s="70"/>
      <c r="J20" s="70"/>
      <c r="K20" s="70"/>
      <c r="L20" s="70"/>
      <c r="M20" s="66"/>
      <c r="N20" s="67"/>
      <c r="O20" s="67"/>
    </row>
    <row r="21" spans="1:15" s="8" customFormat="1" x14ac:dyDescent="0.3">
      <c r="A21" s="52">
        <v>9544</v>
      </c>
      <c r="B21" s="53" t="s">
        <v>21</v>
      </c>
      <c r="C21" s="54" t="s">
        <v>450</v>
      </c>
      <c r="D21" s="55" t="s">
        <v>55</v>
      </c>
      <c r="E21" s="63"/>
      <c r="F21" s="57"/>
      <c r="G21" s="57"/>
      <c r="H21" s="57"/>
      <c r="I21" s="57"/>
      <c r="J21" s="57"/>
      <c r="K21" s="57"/>
      <c r="L21" s="57"/>
      <c r="M21" s="66"/>
      <c r="N21" s="67"/>
      <c r="O21" s="67"/>
    </row>
    <row r="22" spans="1:15" s="8" customFormat="1" collapsed="1" x14ac:dyDescent="0.3">
      <c r="A22" s="52">
        <v>9699</v>
      </c>
      <c r="B22" s="53" t="s">
        <v>21</v>
      </c>
      <c r="C22" s="54" t="s">
        <v>539</v>
      </c>
      <c r="D22" s="55" t="s">
        <v>540</v>
      </c>
      <c r="E22" s="56"/>
      <c r="F22" s="57"/>
      <c r="G22" s="57"/>
      <c r="H22" s="57"/>
      <c r="I22" s="57"/>
      <c r="J22" s="57"/>
      <c r="K22" s="57"/>
      <c r="L22" s="57"/>
      <c r="M22" s="58"/>
      <c r="N22" s="59"/>
      <c r="O22" s="73"/>
    </row>
    <row r="23" spans="1:15" s="8" customFormat="1" ht="144" collapsed="1" x14ac:dyDescent="0.3">
      <c r="A23" s="52">
        <v>9709</v>
      </c>
      <c r="B23" s="53" t="s">
        <v>21</v>
      </c>
      <c r="C23" s="72" t="s">
        <v>557</v>
      </c>
      <c r="D23" s="78" t="s">
        <v>202</v>
      </c>
      <c r="E23" s="56" t="s">
        <v>36</v>
      </c>
      <c r="F23" s="57"/>
      <c r="G23" s="57"/>
      <c r="H23" s="57"/>
      <c r="I23" s="57"/>
      <c r="J23" s="57"/>
      <c r="K23" s="57"/>
      <c r="L23" s="57">
        <f>SUM(J24:J25)</f>
        <v>7.6281999999999996</v>
      </c>
      <c r="M23" s="58">
        <v>7.6281999999999996</v>
      </c>
      <c r="N23" s="59"/>
      <c r="O23" s="73">
        <f t="shared" ref="O23" si="4">+ROUND(M23*N23,2)</f>
        <v>0</v>
      </c>
    </row>
    <row r="24" spans="1:15" s="8" customFormat="1" x14ac:dyDescent="0.3">
      <c r="A24" s="52">
        <v>9710</v>
      </c>
      <c r="B24" s="53"/>
      <c r="C24" s="72"/>
      <c r="D24" s="76" t="s">
        <v>478</v>
      </c>
      <c r="E24" s="56"/>
      <c r="F24" s="57">
        <v>1</v>
      </c>
      <c r="G24" s="57">
        <v>4.867</v>
      </c>
      <c r="H24" s="57"/>
      <c r="I24" s="57"/>
      <c r="J24" s="57">
        <f t="shared" ref="J24:J25" si="5">PRODUCT(F24:I24)</f>
        <v>4.867</v>
      </c>
      <c r="K24" s="57"/>
      <c r="L24" s="57"/>
      <c r="M24" s="58"/>
      <c r="N24" s="59"/>
      <c r="O24" s="73"/>
    </row>
    <row r="25" spans="1:15" s="8" customFormat="1" x14ac:dyDescent="0.3">
      <c r="A25" s="52">
        <v>9711</v>
      </c>
      <c r="B25" s="53"/>
      <c r="C25" s="72"/>
      <c r="D25" s="76"/>
      <c r="E25" s="56"/>
      <c r="F25" s="57">
        <v>1</v>
      </c>
      <c r="G25" s="57">
        <v>9.2040000000000006</v>
      </c>
      <c r="H25" s="57"/>
      <c r="I25" s="57">
        <v>0.3</v>
      </c>
      <c r="J25" s="57">
        <f t="shared" si="5"/>
        <v>2.7612000000000001</v>
      </c>
      <c r="K25" s="57"/>
      <c r="L25" s="57"/>
      <c r="M25" s="58"/>
      <c r="N25" s="59"/>
      <c r="O25" s="73"/>
    </row>
    <row r="26" spans="1:15" s="8" customFormat="1" collapsed="1" x14ac:dyDescent="0.3">
      <c r="A26" s="52">
        <v>10025</v>
      </c>
      <c r="B26" s="53" t="s">
        <v>21</v>
      </c>
      <c r="C26" s="54" t="s">
        <v>729</v>
      </c>
      <c r="D26" s="55" t="s">
        <v>540</v>
      </c>
      <c r="E26" s="56"/>
      <c r="F26" s="57"/>
      <c r="G26" s="57"/>
      <c r="H26" s="57"/>
      <c r="I26" s="57"/>
      <c r="J26" s="57"/>
      <c r="K26" s="57"/>
      <c r="L26" s="57"/>
      <c r="M26" s="58"/>
      <c r="N26" s="59"/>
      <c r="O26" s="73"/>
    </row>
    <row r="27" spans="1:15" s="8" customFormat="1" ht="144" x14ac:dyDescent="0.3">
      <c r="A27" s="52">
        <v>10035</v>
      </c>
      <c r="B27" s="53" t="s">
        <v>21</v>
      </c>
      <c r="C27" s="72" t="s">
        <v>739</v>
      </c>
      <c r="D27" s="78" t="s">
        <v>202</v>
      </c>
      <c r="E27" s="56" t="s">
        <v>36</v>
      </c>
      <c r="F27" s="57">
        <v>1</v>
      </c>
      <c r="G27" s="57"/>
      <c r="H27" s="57"/>
      <c r="I27" s="57"/>
      <c r="J27" s="57">
        <f t="shared" ref="J27" si="6">PRODUCT(F27:I27)</f>
        <v>1</v>
      </c>
      <c r="K27" s="57"/>
      <c r="L27" s="57">
        <f t="shared" ref="L27" si="7">+J27</f>
        <v>1</v>
      </c>
      <c r="M27" s="58">
        <v>1</v>
      </c>
      <c r="N27" s="59"/>
      <c r="O27" s="73">
        <f t="shared" ref="O27" si="8">+ROUND(M27*N27,2)</f>
        <v>0</v>
      </c>
    </row>
    <row r="28" spans="1:15" s="8" customFormat="1" x14ac:dyDescent="0.3">
      <c r="A28" s="52">
        <v>10069</v>
      </c>
      <c r="B28" s="53" t="s">
        <v>21</v>
      </c>
      <c r="C28" s="54" t="s">
        <v>772</v>
      </c>
      <c r="D28" s="68" t="s">
        <v>773</v>
      </c>
      <c r="E28" s="69"/>
      <c r="F28" s="85"/>
      <c r="G28" s="70"/>
      <c r="H28" s="70"/>
      <c r="I28" s="70"/>
      <c r="J28" s="70"/>
      <c r="K28" s="70"/>
      <c r="L28" s="70"/>
      <c r="M28" s="66"/>
      <c r="N28" s="67"/>
      <c r="O28" s="67"/>
    </row>
    <row r="29" spans="1:15" s="8" customFormat="1" x14ac:dyDescent="0.3">
      <c r="A29" s="52">
        <v>10131</v>
      </c>
      <c r="B29" s="53" t="s">
        <v>21</v>
      </c>
      <c r="C29" s="54" t="s">
        <v>817</v>
      </c>
      <c r="D29" s="55" t="s">
        <v>55</v>
      </c>
      <c r="E29" s="56"/>
      <c r="F29" s="57"/>
      <c r="G29" s="57"/>
      <c r="H29" s="57"/>
      <c r="I29" s="57"/>
      <c r="J29" s="57"/>
      <c r="K29" s="57"/>
      <c r="L29" s="57"/>
      <c r="M29" s="58"/>
      <c r="N29" s="59"/>
      <c r="O29" s="59"/>
    </row>
    <row r="30" spans="1:15" s="8" customFormat="1" x14ac:dyDescent="0.3">
      <c r="A30" s="52">
        <v>10358</v>
      </c>
      <c r="B30" s="53" t="s">
        <v>21</v>
      </c>
      <c r="C30" s="54" t="s">
        <v>941</v>
      </c>
      <c r="D30" s="55" t="s">
        <v>186</v>
      </c>
      <c r="E30" s="56"/>
      <c r="F30" s="57"/>
      <c r="G30" s="57"/>
      <c r="H30" s="57"/>
      <c r="I30" s="57"/>
      <c r="J30" s="57"/>
      <c r="K30" s="57"/>
      <c r="L30" s="57"/>
      <c r="M30" s="58"/>
      <c r="N30" s="59"/>
      <c r="O30" s="73"/>
    </row>
    <row r="31" spans="1:15" s="8" customFormat="1" ht="168" customHeight="1" collapsed="1" x14ac:dyDescent="0.3">
      <c r="A31" s="52">
        <v>10369</v>
      </c>
      <c r="B31" s="53" t="s">
        <v>21</v>
      </c>
      <c r="C31" s="54" t="s">
        <v>956</v>
      </c>
      <c r="D31" s="75" t="s">
        <v>202</v>
      </c>
      <c r="E31" s="56" t="s">
        <v>36</v>
      </c>
      <c r="F31" s="57"/>
      <c r="G31" s="57"/>
      <c r="H31" s="57"/>
      <c r="I31" s="57"/>
      <c r="J31" s="57"/>
      <c r="K31" s="57"/>
      <c r="L31" s="57">
        <f>SUM(J32:J33)</f>
        <v>37.134399999999999</v>
      </c>
      <c r="M31" s="58">
        <v>37.134399999999999</v>
      </c>
      <c r="N31" s="59"/>
      <c r="O31" s="73">
        <f t="shared" ref="O31" si="9">+ROUND(M31*N31,2)</f>
        <v>0</v>
      </c>
    </row>
    <row r="32" spans="1:15" s="8" customFormat="1" x14ac:dyDescent="0.3">
      <c r="A32" s="52">
        <v>10370</v>
      </c>
      <c r="B32" s="53"/>
      <c r="C32" s="72"/>
      <c r="D32" s="76" t="s">
        <v>957</v>
      </c>
      <c r="E32" s="56"/>
      <c r="F32" s="57">
        <v>1</v>
      </c>
      <c r="G32" s="57">
        <v>25.942</v>
      </c>
      <c r="H32" s="57"/>
      <c r="I32" s="57"/>
      <c r="J32" s="57">
        <f t="shared" ref="J32:J33" si="10">PRODUCT(F32:I32)</f>
        <v>25.942</v>
      </c>
      <c r="K32" s="57"/>
      <c r="L32" s="57"/>
      <c r="M32" s="58"/>
      <c r="N32" s="59"/>
      <c r="O32" s="73"/>
    </row>
    <row r="33" spans="1:15" s="8" customFormat="1" x14ac:dyDescent="0.3">
      <c r="A33" s="52">
        <v>10371</v>
      </c>
      <c r="B33" s="53"/>
      <c r="C33" s="72"/>
      <c r="D33" s="76" t="s">
        <v>957</v>
      </c>
      <c r="E33" s="56"/>
      <c r="F33" s="57">
        <v>1</v>
      </c>
      <c r="G33" s="57">
        <v>37.308</v>
      </c>
      <c r="H33" s="57"/>
      <c r="I33" s="57">
        <v>0.3</v>
      </c>
      <c r="J33" s="57">
        <f t="shared" si="10"/>
        <v>11.192399999999999</v>
      </c>
      <c r="K33" s="57"/>
      <c r="L33" s="57"/>
      <c r="M33" s="58"/>
      <c r="N33" s="59"/>
      <c r="O33" s="73"/>
    </row>
    <row r="34" spans="1:15" s="8" customFormat="1" collapsed="1" x14ac:dyDescent="0.3">
      <c r="A34" s="52">
        <v>10372</v>
      </c>
      <c r="B34" s="53" t="s">
        <v>21</v>
      </c>
      <c r="C34" s="54" t="s">
        <v>958</v>
      </c>
      <c r="D34" s="55" t="s">
        <v>540</v>
      </c>
      <c r="E34" s="56"/>
      <c r="F34" s="57"/>
      <c r="G34" s="57"/>
      <c r="H34" s="57"/>
      <c r="I34" s="57"/>
      <c r="J34" s="57"/>
      <c r="K34" s="57"/>
      <c r="L34" s="57"/>
      <c r="M34" s="58"/>
      <c r="N34" s="59"/>
      <c r="O34" s="73"/>
    </row>
    <row r="35" spans="1:15" s="8" customFormat="1" ht="144" collapsed="1" x14ac:dyDescent="0.3">
      <c r="A35" s="52">
        <v>10382</v>
      </c>
      <c r="B35" s="53" t="s">
        <v>21</v>
      </c>
      <c r="C35" s="72" t="s">
        <v>968</v>
      </c>
      <c r="D35" s="75" t="s">
        <v>202</v>
      </c>
      <c r="E35" s="56" t="s">
        <v>36</v>
      </c>
      <c r="F35" s="57"/>
      <c r="G35" s="57"/>
      <c r="H35" s="57"/>
      <c r="I35" s="57"/>
      <c r="J35" s="57"/>
      <c r="K35" s="57"/>
      <c r="L35" s="57">
        <f>SUM(J36:J37)</f>
        <v>8.6736000000000004</v>
      </c>
      <c r="M35" s="58">
        <v>8.6736000000000004</v>
      </c>
      <c r="N35" s="59"/>
      <c r="O35" s="73">
        <f t="shared" ref="O35" si="11">+ROUND(M35*N35,2)</f>
        <v>0</v>
      </c>
    </row>
    <row r="36" spans="1:15" s="8" customFormat="1" x14ac:dyDescent="0.3">
      <c r="A36" s="52">
        <v>10383</v>
      </c>
      <c r="B36" s="53"/>
      <c r="C36" s="72"/>
      <c r="D36" s="76" t="s">
        <v>969</v>
      </c>
      <c r="E36" s="56"/>
      <c r="F36" s="57">
        <v>1</v>
      </c>
      <c r="G36" s="57">
        <v>5.8140000000000001</v>
      </c>
      <c r="H36" s="57"/>
      <c r="I36" s="57"/>
      <c r="J36" s="57">
        <f t="shared" ref="J36:J37" si="12">PRODUCT(F36:I36)</f>
        <v>5.8140000000000001</v>
      </c>
      <c r="K36" s="57"/>
      <c r="L36" s="57"/>
      <c r="M36" s="58"/>
      <c r="N36" s="59"/>
      <c r="O36" s="73"/>
    </row>
    <row r="37" spans="1:15" s="8" customFormat="1" x14ac:dyDescent="0.3">
      <c r="A37" s="52">
        <v>10384</v>
      </c>
      <c r="B37" s="53"/>
      <c r="C37" s="72"/>
      <c r="D37" s="76"/>
      <c r="E37" s="56"/>
      <c r="F37" s="57">
        <v>1</v>
      </c>
      <c r="G37" s="57">
        <v>9.532</v>
      </c>
      <c r="H37" s="57"/>
      <c r="I37" s="57">
        <v>0.3</v>
      </c>
      <c r="J37" s="57">
        <f t="shared" si="12"/>
        <v>2.8595999999999999</v>
      </c>
      <c r="K37" s="57"/>
      <c r="L37" s="57"/>
      <c r="M37" s="58"/>
      <c r="N37" s="59"/>
      <c r="O37" s="73"/>
    </row>
    <row r="38" spans="1:15" s="8" customFormat="1" x14ac:dyDescent="0.3">
      <c r="A38" s="52">
        <v>11799</v>
      </c>
      <c r="B38" s="53" t="s">
        <v>21</v>
      </c>
      <c r="C38" s="61" t="s">
        <v>1714</v>
      </c>
      <c r="D38" s="62" t="s">
        <v>1715</v>
      </c>
      <c r="E38" s="63"/>
      <c r="F38" s="86"/>
      <c r="G38" s="64"/>
      <c r="H38" s="64"/>
      <c r="I38" s="64"/>
      <c r="J38" s="64"/>
      <c r="K38" s="65">
        <f>SUM(O38:O395)</f>
        <v>0</v>
      </c>
      <c r="L38" s="64"/>
      <c r="M38" s="66"/>
      <c r="N38" s="67"/>
      <c r="O38" s="67"/>
    </row>
    <row r="39" spans="1:15" s="8" customFormat="1" x14ac:dyDescent="0.3">
      <c r="A39" s="52">
        <v>11800</v>
      </c>
      <c r="B39" s="53" t="s">
        <v>21</v>
      </c>
      <c r="C39" s="54" t="s">
        <v>1716</v>
      </c>
      <c r="D39" s="99" t="s">
        <v>1717</v>
      </c>
      <c r="E39" s="96"/>
      <c r="F39" s="98"/>
      <c r="G39" s="57"/>
      <c r="H39" s="57"/>
      <c r="I39" s="57"/>
      <c r="J39" s="57"/>
      <c r="K39" s="57"/>
      <c r="L39" s="57"/>
      <c r="M39" s="58"/>
      <c r="N39" s="59"/>
      <c r="O39" s="59"/>
    </row>
    <row r="40" spans="1:15" s="8" customFormat="1" x14ac:dyDescent="0.3">
      <c r="A40" s="52">
        <v>11872</v>
      </c>
      <c r="B40" s="53" t="s">
        <v>21</v>
      </c>
      <c r="C40" s="54" t="s">
        <v>1740</v>
      </c>
      <c r="D40" s="55" t="s">
        <v>974</v>
      </c>
      <c r="E40" s="96"/>
      <c r="F40" s="98"/>
      <c r="G40" s="57"/>
      <c r="H40" s="57"/>
      <c r="I40" s="57"/>
      <c r="J40" s="57"/>
      <c r="K40" s="57"/>
      <c r="L40" s="57"/>
      <c r="M40" s="58"/>
      <c r="N40" s="59"/>
      <c r="O40" s="59"/>
    </row>
    <row r="41" spans="1:15" s="8" customFormat="1" x14ac:dyDescent="0.3">
      <c r="A41" s="52">
        <v>11889</v>
      </c>
      <c r="B41" s="53" t="s">
        <v>21</v>
      </c>
      <c r="C41" s="54" t="s">
        <v>1759</v>
      </c>
      <c r="D41" s="55" t="s">
        <v>55</v>
      </c>
      <c r="E41" s="63"/>
      <c r="F41" s="57"/>
      <c r="G41" s="57"/>
      <c r="H41" s="57"/>
      <c r="I41" s="57"/>
      <c r="J41" s="57"/>
      <c r="K41" s="57"/>
      <c r="L41" s="57"/>
      <c r="M41" s="66"/>
      <c r="N41" s="67"/>
      <c r="O41" s="67"/>
    </row>
    <row r="42" spans="1:15" s="8" customFormat="1" x14ac:dyDescent="0.3">
      <c r="A42" s="52">
        <v>12143</v>
      </c>
      <c r="B42" s="53" t="s">
        <v>21</v>
      </c>
      <c r="C42" s="54" t="s">
        <v>1947</v>
      </c>
      <c r="D42" s="55" t="s">
        <v>186</v>
      </c>
      <c r="E42" s="56"/>
      <c r="F42" s="57"/>
      <c r="G42" s="57"/>
      <c r="H42" s="57"/>
      <c r="I42" s="57"/>
      <c r="J42" s="57"/>
      <c r="K42" s="57"/>
      <c r="L42" s="57"/>
      <c r="M42" s="58"/>
      <c r="N42" s="59"/>
      <c r="O42" s="73"/>
    </row>
    <row r="43" spans="1:15" s="8" customFormat="1" ht="144" collapsed="1" x14ac:dyDescent="0.3">
      <c r="A43" s="52">
        <v>12154</v>
      </c>
      <c r="B43" s="53" t="s">
        <v>21</v>
      </c>
      <c r="C43" s="72" t="s">
        <v>1958</v>
      </c>
      <c r="D43" s="75" t="s">
        <v>202</v>
      </c>
      <c r="E43" s="56" t="s">
        <v>36</v>
      </c>
      <c r="F43" s="57"/>
      <c r="G43" s="57"/>
      <c r="H43" s="57"/>
      <c r="I43" s="57"/>
      <c r="J43" s="57"/>
      <c r="K43" s="57"/>
      <c r="L43" s="57">
        <f>SUM(J44:J44)</f>
        <v>292.78199999999998</v>
      </c>
      <c r="M43" s="58">
        <v>292.78199999999998</v>
      </c>
      <c r="N43" s="59"/>
      <c r="O43" s="73">
        <f t="shared" ref="O43" si="13">+ROUND(M43*N43,2)</f>
        <v>0</v>
      </c>
    </row>
    <row r="44" spans="1:15" s="8" customFormat="1" x14ac:dyDescent="0.3">
      <c r="A44" s="52">
        <v>12155</v>
      </c>
      <c r="B44" s="53"/>
      <c r="C44" s="72"/>
      <c r="D44" s="76" t="s">
        <v>1959</v>
      </c>
      <c r="E44" s="56"/>
      <c r="F44" s="57">
        <v>292.78199999999998</v>
      </c>
      <c r="G44" s="57"/>
      <c r="H44" s="57"/>
      <c r="I44" s="57"/>
      <c r="J44" s="57">
        <f t="shared" ref="J44" si="14">PRODUCT(F44:I44)</f>
        <v>292.78199999999998</v>
      </c>
      <c r="K44" s="57"/>
      <c r="L44" s="57"/>
      <c r="M44" s="58"/>
      <c r="N44" s="59"/>
      <c r="O44" s="73"/>
    </row>
  </sheetData>
  <mergeCells count="3">
    <mergeCell ref="B2:C2"/>
    <mergeCell ref="N4:O4"/>
    <mergeCell ref="G5:K5"/>
  </mergeCells>
  <dataValidations count="1">
    <dataValidation type="custom" operator="equal" allowBlank="1" showInputMessage="1" showErrorMessage="1" sqref="F4:L4" xr:uid="{0A19543E-F329-45F0-8159-1BDE5BEAE1AD}">
      <formula1>"witdh='40'"</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D472B-8183-4FD2-8D73-2F19B59A02FE}">
  <dimension ref="A1:O16"/>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SUM(J1100:J1102)</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SUM(O7:O3205)+O3210+O3211</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SUM(O9:O1297)</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9102</v>
      </c>
      <c r="B11" s="53" t="s">
        <v>21</v>
      </c>
      <c r="C11" s="54" t="s">
        <v>121</v>
      </c>
      <c r="D11" s="71" t="s">
        <v>122</v>
      </c>
      <c r="E11" s="63"/>
      <c r="F11" s="57"/>
      <c r="G11" s="57"/>
      <c r="H11" s="57"/>
      <c r="I11" s="57"/>
      <c r="J11" s="57"/>
      <c r="K11" s="57"/>
      <c r="L11" s="57"/>
      <c r="M11" s="66"/>
      <c r="N11" s="67"/>
      <c r="O11" s="67"/>
    </row>
    <row r="12" spans="1:15" s="8" customFormat="1" x14ac:dyDescent="0.3">
      <c r="A12" s="52">
        <v>9132</v>
      </c>
      <c r="B12" s="53" t="s">
        <v>21</v>
      </c>
      <c r="C12" s="54" t="s">
        <v>139</v>
      </c>
      <c r="D12" s="55" t="s">
        <v>55</v>
      </c>
      <c r="E12" s="63"/>
      <c r="F12" s="57"/>
      <c r="G12" s="57"/>
      <c r="H12" s="57"/>
      <c r="I12" s="57"/>
      <c r="J12" s="57"/>
      <c r="K12" s="57"/>
      <c r="L12" s="57"/>
      <c r="M12" s="66"/>
      <c r="N12" s="67"/>
      <c r="O12" s="67"/>
    </row>
    <row r="13" spans="1:15" s="8" customFormat="1" x14ac:dyDescent="0.3">
      <c r="A13" s="52">
        <v>9228</v>
      </c>
      <c r="B13" s="53" t="s">
        <v>21</v>
      </c>
      <c r="C13" s="54" t="s">
        <v>185</v>
      </c>
      <c r="D13" s="55" t="s">
        <v>186</v>
      </c>
      <c r="E13" s="56"/>
      <c r="F13" s="57"/>
      <c r="G13" s="57"/>
      <c r="H13" s="57"/>
      <c r="I13" s="57"/>
      <c r="J13" s="57"/>
      <c r="K13" s="57"/>
      <c r="L13" s="57"/>
      <c r="M13" s="58"/>
      <c r="N13" s="59"/>
      <c r="O13" s="73"/>
    </row>
    <row r="14" spans="1:15" s="8" customFormat="1" ht="43.2" x14ac:dyDescent="0.3">
      <c r="A14" s="52">
        <v>9256</v>
      </c>
      <c r="B14" s="53" t="s">
        <v>21</v>
      </c>
      <c r="C14" s="72" t="s">
        <v>205</v>
      </c>
      <c r="D14" s="75" t="s">
        <v>206</v>
      </c>
      <c r="E14" s="56" t="s">
        <v>89</v>
      </c>
      <c r="F14" s="57"/>
      <c r="G14" s="57"/>
      <c r="H14" s="57"/>
      <c r="I14" s="57"/>
      <c r="J14" s="57"/>
      <c r="K14" s="57"/>
      <c r="L14" s="57">
        <f>SUM(J15:J16)</f>
        <v>6</v>
      </c>
      <c r="M14" s="58">
        <v>6</v>
      </c>
      <c r="N14" s="59"/>
      <c r="O14" s="73">
        <f t="shared" ref="O14" si="0">+ROUND(M14*N14,2)</f>
        <v>0</v>
      </c>
    </row>
    <row r="15" spans="1:15" s="8" customFormat="1" x14ac:dyDescent="0.3">
      <c r="A15" s="52">
        <v>9257</v>
      </c>
      <c r="B15" s="53"/>
      <c r="C15" s="72"/>
      <c r="D15" s="74" t="s">
        <v>132</v>
      </c>
      <c r="E15" s="56"/>
      <c r="F15" s="57">
        <v>2</v>
      </c>
      <c r="G15" s="57"/>
      <c r="H15" s="57"/>
      <c r="I15" s="57"/>
      <c r="J15" s="57">
        <f t="shared" ref="J15:J16" si="1">PRODUCT(F15:I15)</f>
        <v>2</v>
      </c>
      <c r="K15" s="57"/>
      <c r="L15" s="57"/>
      <c r="M15" s="58"/>
      <c r="N15" s="59"/>
      <c r="O15" s="73"/>
    </row>
    <row r="16" spans="1:15" s="8" customFormat="1" x14ac:dyDescent="0.3">
      <c r="A16" s="52">
        <v>9258</v>
      </c>
      <c r="B16" s="53"/>
      <c r="C16" s="72"/>
      <c r="D16" s="74" t="s">
        <v>133</v>
      </c>
      <c r="E16" s="56"/>
      <c r="F16" s="57">
        <v>4</v>
      </c>
      <c r="G16" s="57"/>
      <c r="H16" s="57"/>
      <c r="I16" s="57"/>
      <c r="J16" s="57">
        <f t="shared" si="1"/>
        <v>4</v>
      </c>
      <c r="K16" s="57"/>
      <c r="L16" s="57"/>
      <c r="M16" s="58"/>
      <c r="N16" s="59"/>
      <c r="O16" s="73"/>
    </row>
  </sheetData>
  <mergeCells count="3">
    <mergeCell ref="B2:C2"/>
    <mergeCell ref="N4:O4"/>
    <mergeCell ref="G5:K5"/>
  </mergeCells>
  <dataValidations count="1">
    <dataValidation type="custom" operator="equal" allowBlank="1" showInputMessage="1" showErrorMessage="1" sqref="F4:L4" xr:uid="{4A3A5669-9036-4C03-A637-15D2D732A826}">
      <formula1>"witdh='40'"</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A29DD-4086-487E-AAAA-56BF59209064}">
  <dimension ref="A1:Q338"/>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SUM(J912:J914)</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SUM(O7:O3017)+O3022+O3023</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SUM(O9:O1109)</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9259</v>
      </c>
      <c r="B11" s="53" t="s">
        <v>21</v>
      </c>
      <c r="C11" s="54" t="s">
        <v>207</v>
      </c>
      <c r="D11" s="71" t="s">
        <v>208</v>
      </c>
      <c r="E11" s="63"/>
      <c r="F11" s="57"/>
      <c r="G11" s="57"/>
      <c r="H11" s="57"/>
      <c r="I11" s="57"/>
      <c r="J11" s="57"/>
      <c r="K11" s="57"/>
      <c r="L11" s="57"/>
      <c r="M11" s="66"/>
      <c r="N11" s="67"/>
      <c r="O11" s="67"/>
    </row>
    <row r="12" spans="1:15" s="8" customFormat="1" ht="216" collapsed="1" x14ac:dyDescent="0.3">
      <c r="A12" s="52">
        <v>9260</v>
      </c>
      <c r="B12" s="53" t="s">
        <v>21</v>
      </c>
      <c r="C12" s="72" t="s">
        <v>209</v>
      </c>
      <c r="D12" s="60" t="s">
        <v>210</v>
      </c>
      <c r="E12" s="63" t="s">
        <v>84</v>
      </c>
      <c r="F12" s="57"/>
      <c r="G12" s="57"/>
      <c r="H12" s="57"/>
      <c r="I12" s="57"/>
      <c r="J12" s="57"/>
      <c r="K12" s="57"/>
      <c r="L12" s="57">
        <f>SUM(J13:J14)</f>
        <v>69.155000000000001</v>
      </c>
      <c r="M12" s="58">
        <v>69.155000000000001</v>
      </c>
      <c r="N12" s="59"/>
      <c r="O12" s="73">
        <f>+ROUND(M12*N12,2)</f>
        <v>0</v>
      </c>
    </row>
    <row r="13" spans="1:15" s="8" customFormat="1" x14ac:dyDescent="0.3">
      <c r="A13" s="52">
        <v>9261</v>
      </c>
      <c r="B13" s="53"/>
      <c r="C13" s="54"/>
      <c r="D13" s="74" t="s">
        <v>211</v>
      </c>
      <c r="E13" s="63"/>
      <c r="F13" s="57">
        <v>1</v>
      </c>
      <c r="G13" s="57">
        <v>56.494999999999997</v>
      </c>
      <c r="H13" s="57"/>
      <c r="I13" s="57"/>
      <c r="J13" s="57">
        <f t="shared" ref="J13:J16" si="0">PRODUCT(F13:I13)</f>
        <v>56.494999999999997</v>
      </c>
      <c r="K13" s="57"/>
      <c r="L13" s="57"/>
      <c r="M13" s="66"/>
      <c r="N13" s="67"/>
      <c r="O13" s="67"/>
    </row>
    <row r="14" spans="1:15" s="8" customFormat="1" x14ac:dyDescent="0.3">
      <c r="A14" s="52">
        <v>9262</v>
      </c>
      <c r="B14" s="53"/>
      <c r="C14" s="54"/>
      <c r="D14" s="74" t="s">
        <v>212</v>
      </c>
      <c r="E14" s="63"/>
      <c r="F14" s="57">
        <v>2</v>
      </c>
      <c r="G14" s="57">
        <f>1.03+5.3</f>
        <v>6.33</v>
      </c>
      <c r="H14" s="57"/>
      <c r="I14" s="57"/>
      <c r="J14" s="57">
        <f t="shared" si="0"/>
        <v>12.66</v>
      </c>
      <c r="K14" s="57"/>
      <c r="L14" s="57"/>
      <c r="M14" s="66"/>
      <c r="N14" s="67"/>
      <c r="O14" s="67"/>
    </row>
    <row r="15" spans="1:15" s="8" customFormat="1" ht="43.2" x14ac:dyDescent="0.3">
      <c r="A15" s="52">
        <v>9263</v>
      </c>
      <c r="B15" s="53" t="s">
        <v>21</v>
      </c>
      <c r="C15" s="72" t="s">
        <v>213</v>
      </c>
      <c r="D15" s="60" t="s">
        <v>214</v>
      </c>
      <c r="E15" s="63" t="s">
        <v>84</v>
      </c>
      <c r="F15" s="57">
        <v>1</v>
      </c>
      <c r="G15" s="57">
        <v>56.494999999999997</v>
      </c>
      <c r="H15" s="57"/>
      <c r="I15" s="57"/>
      <c r="J15" s="57">
        <f t="shared" si="0"/>
        <v>56.494999999999997</v>
      </c>
      <c r="K15" s="57"/>
      <c r="L15" s="57">
        <f>+J15</f>
        <v>56.494999999999997</v>
      </c>
      <c r="M15" s="58">
        <v>56.494999999999997</v>
      </c>
      <c r="N15" s="59"/>
      <c r="O15" s="73">
        <f>+ROUND(M15*N15,2)</f>
        <v>0</v>
      </c>
    </row>
    <row r="16" spans="1:15" s="8" customFormat="1" ht="244.8" x14ac:dyDescent="0.3">
      <c r="A16" s="52">
        <v>9264</v>
      </c>
      <c r="B16" s="53" t="s">
        <v>21</v>
      </c>
      <c r="C16" s="72" t="s">
        <v>215</v>
      </c>
      <c r="D16" s="60" t="s">
        <v>216</v>
      </c>
      <c r="E16" s="63" t="s">
        <v>36</v>
      </c>
      <c r="F16" s="57">
        <v>1</v>
      </c>
      <c r="G16" s="57">
        <v>55.42</v>
      </c>
      <c r="H16" s="57">
        <v>3.8</v>
      </c>
      <c r="I16" s="57"/>
      <c r="J16" s="57">
        <f t="shared" si="0"/>
        <v>210.596</v>
      </c>
      <c r="K16" s="57"/>
      <c r="L16" s="57">
        <f>+J16</f>
        <v>210.596</v>
      </c>
      <c r="M16" s="58">
        <v>210.596</v>
      </c>
      <c r="N16" s="59"/>
      <c r="O16" s="73">
        <f>+ROUND(M16*N16,2)</f>
        <v>0</v>
      </c>
    </row>
    <row r="17" spans="1:15" s="8" customFormat="1" x14ac:dyDescent="0.3">
      <c r="A17" s="52">
        <v>9265</v>
      </c>
      <c r="B17" s="53" t="s">
        <v>21</v>
      </c>
      <c r="C17" s="54" t="s">
        <v>217</v>
      </c>
      <c r="D17" s="71" t="s">
        <v>218</v>
      </c>
      <c r="E17" s="63"/>
      <c r="F17" s="57"/>
      <c r="G17" s="57"/>
      <c r="H17" s="57"/>
      <c r="I17" s="57"/>
      <c r="J17" s="57"/>
      <c r="K17" s="57"/>
      <c r="L17" s="57"/>
      <c r="M17" s="66"/>
      <c r="N17" s="67"/>
      <c r="O17" s="67"/>
    </row>
    <row r="18" spans="1:15" s="8" customFormat="1" ht="72" x14ac:dyDescent="0.3">
      <c r="A18" s="52">
        <v>9266</v>
      </c>
      <c r="B18" s="53" t="s">
        <v>21</v>
      </c>
      <c r="C18" s="72" t="s">
        <v>219</v>
      </c>
      <c r="D18" s="75" t="s">
        <v>220</v>
      </c>
      <c r="E18" s="63" t="s">
        <v>36</v>
      </c>
      <c r="F18" s="57">
        <v>1</v>
      </c>
      <c r="G18" s="57">
        <v>3631.7</v>
      </c>
      <c r="H18" s="57"/>
      <c r="I18" s="57"/>
      <c r="J18" s="57">
        <f t="shared" ref="J18:J20" si="1">PRODUCT(F18:I18)</f>
        <v>3631.7</v>
      </c>
      <c r="K18" s="57"/>
      <c r="L18" s="57">
        <f t="shared" ref="L18:L19" si="2">+J18</f>
        <v>3631.7</v>
      </c>
      <c r="M18" s="58">
        <v>3631.7</v>
      </c>
      <c r="N18" s="59"/>
      <c r="O18" s="73">
        <f t="shared" ref="O18:O19" si="3">+ROUND(M18*N18,2)</f>
        <v>0</v>
      </c>
    </row>
    <row r="19" spans="1:15" s="8" customFormat="1" ht="151.5" customHeight="1" x14ac:dyDescent="0.3">
      <c r="A19" s="52">
        <v>9267</v>
      </c>
      <c r="B19" s="53" t="s">
        <v>21</v>
      </c>
      <c r="C19" s="72" t="s">
        <v>221</v>
      </c>
      <c r="D19" s="75" t="s">
        <v>222</v>
      </c>
      <c r="E19" s="63" t="s">
        <v>36</v>
      </c>
      <c r="F19" s="57">
        <v>1</v>
      </c>
      <c r="G19" s="57">
        <f>1101.733+955.906+722.119</f>
        <v>2779.7580000000003</v>
      </c>
      <c r="H19" s="57"/>
      <c r="I19" s="57"/>
      <c r="J19" s="57">
        <f t="shared" si="1"/>
        <v>2779.7580000000003</v>
      </c>
      <c r="K19" s="57"/>
      <c r="L19" s="57">
        <f t="shared" si="2"/>
        <v>2779.7580000000003</v>
      </c>
      <c r="M19" s="58">
        <v>2779.7580000000003</v>
      </c>
      <c r="N19" s="59"/>
      <c r="O19" s="73">
        <f t="shared" si="3"/>
        <v>0</v>
      </c>
    </row>
    <row r="20" spans="1:15" s="8" customFormat="1" ht="216" x14ac:dyDescent="0.3">
      <c r="A20" s="52">
        <v>9268</v>
      </c>
      <c r="B20" s="53" t="s">
        <v>21</v>
      </c>
      <c r="C20" s="72" t="s">
        <v>223</v>
      </c>
      <c r="D20" s="75" t="s">
        <v>224</v>
      </c>
      <c r="E20" s="56" t="s">
        <v>36</v>
      </c>
      <c r="F20" s="57">
        <v>1</v>
      </c>
      <c r="G20" s="57">
        <f>144.252+113.015+59.563+60.535+129.826+217.221+70.875+78.845+152.069+426.052+441.934+285.689+170.068</f>
        <v>2349.9440000000004</v>
      </c>
      <c r="H20" s="57"/>
      <c r="I20" s="57"/>
      <c r="J20" s="57">
        <f t="shared" si="1"/>
        <v>2349.9440000000004</v>
      </c>
      <c r="K20" s="57"/>
      <c r="L20" s="57">
        <f>+J20</f>
        <v>2349.9440000000004</v>
      </c>
      <c r="M20" s="58">
        <v>2349.9440000000004</v>
      </c>
      <c r="N20" s="59"/>
      <c r="O20" s="73">
        <f>+ROUND(M20*N20,2)</f>
        <v>0</v>
      </c>
    </row>
    <row r="21" spans="1:15" s="8" customFormat="1" ht="86.4" x14ac:dyDescent="0.3">
      <c r="A21" s="52">
        <v>9269</v>
      </c>
      <c r="B21" s="53"/>
      <c r="C21" s="72" t="s">
        <v>225</v>
      </c>
      <c r="D21" s="75" t="s">
        <v>226</v>
      </c>
      <c r="E21" s="56" t="s">
        <v>50</v>
      </c>
      <c r="F21" s="57">
        <v>1</v>
      </c>
      <c r="G21" s="57">
        <v>97.694000000000003</v>
      </c>
      <c r="H21" s="57"/>
      <c r="I21" s="57"/>
      <c r="J21" s="57">
        <v>97.694000000000003</v>
      </c>
      <c r="K21" s="57"/>
      <c r="L21" s="57">
        <v>97.694000000000003</v>
      </c>
      <c r="M21" s="58">
        <v>97.694000000000003</v>
      </c>
      <c r="N21" s="59"/>
      <c r="O21" s="73">
        <f>+ROUND(M21*N21,2)</f>
        <v>0</v>
      </c>
    </row>
    <row r="22" spans="1:15" s="8" customFormat="1" ht="43.2" x14ac:dyDescent="0.3">
      <c r="A22" s="52">
        <v>9270</v>
      </c>
      <c r="B22" s="53"/>
      <c r="C22" s="72" t="s">
        <v>227</v>
      </c>
      <c r="D22" s="75" t="s">
        <v>228</v>
      </c>
      <c r="E22" s="56" t="s">
        <v>89</v>
      </c>
      <c r="F22" s="57"/>
      <c r="G22" s="57"/>
      <c r="H22" s="57"/>
      <c r="I22" s="57"/>
      <c r="J22" s="57"/>
      <c r="K22" s="57"/>
      <c r="L22" s="57">
        <v>1</v>
      </c>
      <c r="M22" s="58">
        <v>1</v>
      </c>
      <c r="N22" s="59"/>
      <c r="O22" s="73">
        <f>+ROUND(M22*N22,2)</f>
        <v>0</v>
      </c>
    </row>
    <row r="23" spans="1:15" s="8" customFormat="1" x14ac:dyDescent="0.3">
      <c r="A23" s="52">
        <v>9271</v>
      </c>
      <c r="B23" s="53"/>
      <c r="C23" s="72"/>
      <c r="D23" s="79" t="s">
        <v>229</v>
      </c>
      <c r="E23" s="56"/>
      <c r="F23" s="57">
        <v>1</v>
      </c>
      <c r="G23" s="57">
        <v>1</v>
      </c>
      <c r="H23" s="57"/>
      <c r="I23" s="57"/>
      <c r="J23" s="57">
        <v>1</v>
      </c>
      <c r="K23" s="57"/>
      <c r="L23" s="57"/>
      <c r="M23" s="58"/>
      <c r="N23" s="59"/>
      <c r="O23" s="73"/>
    </row>
    <row r="24" spans="1:15" s="8" customFormat="1" ht="15.6" x14ac:dyDescent="0.3">
      <c r="A24" s="52">
        <v>9272</v>
      </c>
      <c r="B24" s="53" t="s">
        <v>21</v>
      </c>
      <c r="C24" s="54" t="s">
        <v>230</v>
      </c>
      <c r="D24" s="80" t="s">
        <v>231</v>
      </c>
      <c r="E24" s="69"/>
      <c r="F24" s="70"/>
      <c r="G24" s="70"/>
      <c r="H24" s="70"/>
      <c r="I24" s="70"/>
      <c r="J24" s="70"/>
      <c r="K24" s="70"/>
      <c r="L24" s="70"/>
      <c r="M24" s="66"/>
      <c r="N24" s="67"/>
      <c r="O24" s="67"/>
    </row>
    <row r="25" spans="1:15" s="8" customFormat="1" x14ac:dyDescent="0.3">
      <c r="A25" s="52">
        <v>9303</v>
      </c>
      <c r="B25" s="53" t="s">
        <v>21</v>
      </c>
      <c r="C25" s="54" t="s">
        <v>278</v>
      </c>
      <c r="D25" s="55" t="s">
        <v>55</v>
      </c>
      <c r="E25" s="63"/>
      <c r="F25" s="57"/>
      <c r="G25" s="57"/>
      <c r="H25" s="57"/>
      <c r="I25" s="57"/>
      <c r="J25" s="57"/>
      <c r="K25" s="57"/>
      <c r="L25" s="57"/>
      <c r="M25" s="66"/>
      <c r="N25" s="67"/>
      <c r="O25" s="67"/>
    </row>
    <row r="26" spans="1:15" s="8" customFormat="1" x14ac:dyDescent="0.3">
      <c r="A26" s="52">
        <v>9304</v>
      </c>
      <c r="B26" s="53" t="s">
        <v>21</v>
      </c>
      <c r="C26" s="54" t="s">
        <v>279</v>
      </c>
      <c r="D26" s="55" t="s">
        <v>57</v>
      </c>
      <c r="E26" s="56"/>
      <c r="F26" s="57"/>
      <c r="G26" s="57"/>
      <c r="H26" s="57"/>
      <c r="I26" s="57"/>
      <c r="J26" s="57"/>
      <c r="K26" s="57"/>
      <c r="L26" s="57"/>
      <c r="M26" s="58"/>
      <c r="N26" s="59"/>
      <c r="O26" s="73"/>
    </row>
    <row r="27" spans="1:15" s="8" customFormat="1" ht="129.6" collapsed="1" x14ac:dyDescent="0.3">
      <c r="A27" s="52">
        <v>9386</v>
      </c>
      <c r="B27" s="53" t="s">
        <v>21</v>
      </c>
      <c r="C27" s="72" t="s">
        <v>330</v>
      </c>
      <c r="D27" s="75" t="s">
        <v>331</v>
      </c>
      <c r="E27" s="56" t="s">
        <v>36</v>
      </c>
      <c r="F27" s="57"/>
      <c r="G27" s="57"/>
      <c r="H27" s="57"/>
      <c r="I27" s="57"/>
      <c r="J27" s="57"/>
      <c r="K27" s="57"/>
      <c r="L27" s="57">
        <f>SUM(K28:K38)</f>
        <v>239.78375</v>
      </c>
      <c r="M27" s="58">
        <v>239.78375</v>
      </c>
      <c r="N27" s="59"/>
      <c r="O27" s="73">
        <f>+ROUND(M27*N27,2)</f>
        <v>0</v>
      </c>
    </row>
    <row r="28" spans="1:15" s="8" customFormat="1" x14ac:dyDescent="0.3">
      <c r="A28" s="52">
        <v>9387</v>
      </c>
      <c r="B28" s="53" t="s">
        <v>21</v>
      </c>
      <c r="C28" s="72"/>
      <c r="D28" s="76" t="s">
        <v>332</v>
      </c>
      <c r="E28" s="56"/>
      <c r="F28" s="57">
        <v>1</v>
      </c>
      <c r="G28" s="57">
        <v>26.295000000000002</v>
      </c>
      <c r="H28" s="57"/>
      <c r="I28" s="57">
        <v>2.4</v>
      </c>
      <c r="J28" s="57">
        <f t="shared" ref="J28:J38" si="4">PRODUCT(F28:I28)</f>
        <v>63.108000000000004</v>
      </c>
      <c r="K28" s="57">
        <f>+J28</f>
        <v>63.108000000000004</v>
      </c>
      <c r="L28" s="57"/>
      <c r="M28" s="58"/>
      <c r="N28" s="59"/>
      <c r="O28" s="73"/>
    </row>
    <row r="29" spans="1:15" s="8" customFormat="1" x14ac:dyDescent="0.3">
      <c r="A29" s="52">
        <v>9388</v>
      </c>
      <c r="B29" s="53" t="s">
        <v>21</v>
      </c>
      <c r="C29" s="72"/>
      <c r="D29" s="76" t="s">
        <v>333</v>
      </c>
      <c r="E29" s="56"/>
      <c r="F29" s="57">
        <v>1</v>
      </c>
      <c r="G29" s="57">
        <v>6.8440000000000003</v>
      </c>
      <c r="H29" s="57"/>
      <c r="I29" s="57">
        <v>3.5</v>
      </c>
      <c r="J29" s="57">
        <f t="shared" si="4"/>
        <v>23.954000000000001</v>
      </c>
      <c r="K29" s="57">
        <f t="shared" ref="K29:K35" si="5">+J29</f>
        <v>23.954000000000001</v>
      </c>
      <c r="L29" s="57"/>
      <c r="M29" s="58"/>
      <c r="N29" s="59"/>
      <c r="O29" s="73"/>
    </row>
    <row r="30" spans="1:15" s="8" customFormat="1" x14ac:dyDescent="0.3">
      <c r="A30" s="52">
        <v>9389</v>
      </c>
      <c r="B30" s="53" t="s">
        <v>21</v>
      </c>
      <c r="C30" s="72"/>
      <c r="D30" s="76" t="s">
        <v>334</v>
      </c>
      <c r="E30" s="56"/>
      <c r="F30" s="57">
        <v>1</v>
      </c>
      <c r="G30" s="57">
        <v>19.754999999999999</v>
      </c>
      <c r="H30" s="57"/>
      <c r="I30" s="57">
        <v>2.4</v>
      </c>
      <c r="J30" s="57">
        <f t="shared" si="4"/>
        <v>47.411999999999999</v>
      </c>
      <c r="K30" s="57">
        <f t="shared" si="5"/>
        <v>47.411999999999999</v>
      </c>
      <c r="L30" s="57"/>
      <c r="M30" s="58"/>
      <c r="N30" s="59"/>
      <c r="O30" s="73"/>
    </row>
    <row r="31" spans="1:15" s="8" customFormat="1" x14ac:dyDescent="0.3">
      <c r="A31" s="52">
        <v>9390</v>
      </c>
      <c r="B31" s="53" t="s">
        <v>21</v>
      </c>
      <c r="C31" s="72"/>
      <c r="D31" s="76" t="s">
        <v>297</v>
      </c>
      <c r="E31" s="56"/>
      <c r="F31" s="57">
        <v>7</v>
      </c>
      <c r="G31" s="57">
        <v>2.25</v>
      </c>
      <c r="H31" s="57"/>
      <c r="I31" s="57">
        <v>2.4</v>
      </c>
      <c r="J31" s="57">
        <f t="shared" si="4"/>
        <v>37.799999999999997</v>
      </c>
      <c r="K31" s="57">
        <f t="shared" si="5"/>
        <v>37.799999999999997</v>
      </c>
      <c r="L31" s="57"/>
      <c r="M31" s="58"/>
      <c r="N31" s="59"/>
      <c r="O31" s="73"/>
    </row>
    <row r="32" spans="1:15" s="8" customFormat="1" x14ac:dyDescent="0.3">
      <c r="A32" s="52">
        <v>9391</v>
      </c>
      <c r="B32" s="53" t="s">
        <v>21</v>
      </c>
      <c r="C32" s="72"/>
      <c r="D32" s="76" t="s">
        <v>298</v>
      </c>
      <c r="E32" s="56"/>
      <c r="F32" s="57">
        <v>1</v>
      </c>
      <c r="G32" s="57">
        <v>1.65</v>
      </c>
      <c r="H32" s="57"/>
      <c r="I32" s="57">
        <v>2.4</v>
      </c>
      <c r="J32" s="57">
        <f t="shared" si="4"/>
        <v>3.9599999999999995</v>
      </c>
      <c r="K32" s="57">
        <f t="shared" si="5"/>
        <v>3.9599999999999995</v>
      </c>
      <c r="L32" s="57"/>
      <c r="M32" s="58"/>
      <c r="N32" s="59"/>
      <c r="O32" s="73"/>
    </row>
    <row r="33" spans="1:15" s="8" customFormat="1" x14ac:dyDescent="0.3">
      <c r="A33" s="52">
        <v>9392</v>
      </c>
      <c r="B33" s="53" t="s">
        <v>21</v>
      </c>
      <c r="C33" s="72"/>
      <c r="D33" s="76" t="s">
        <v>299</v>
      </c>
      <c r="E33" s="56"/>
      <c r="F33" s="57">
        <v>4</v>
      </c>
      <c r="G33" s="57">
        <v>2.75</v>
      </c>
      <c r="H33" s="57"/>
      <c r="I33" s="57">
        <v>2.4</v>
      </c>
      <c r="J33" s="57">
        <f t="shared" si="4"/>
        <v>26.4</v>
      </c>
      <c r="K33" s="57">
        <f t="shared" si="5"/>
        <v>26.4</v>
      </c>
      <c r="L33" s="57"/>
      <c r="M33" s="58"/>
      <c r="N33" s="59"/>
      <c r="O33" s="73"/>
    </row>
    <row r="34" spans="1:15" s="8" customFormat="1" x14ac:dyDescent="0.3">
      <c r="A34" s="52">
        <v>9393</v>
      </c>
      <c r="B34" s="53" t="s">
        <v>21</v>
      </c>
      <c r="C34" s="72"/>
      <c r="D34" s="76" t="s">
        <v>300</v>
      </c>
      <c r="E34" s="56"/>
      <c r="F34" s="57">
        <v>2</v>
      </c>
      <c r="G34" s="57">
        <v>1.35</v>
      </c>
      <c r="H34" s="57"/>
      <c r="I34" s="57">
        <v>2.4</v>
      </c>
      <c r="J34" s="57">
        <f t="shared" si="4"/>
        <v>6.48</v>
      </c>
      <c r="K34" s="57">
        <f t="shared" si="5"/>
        <v>6.48</v>
      </c>
      <c r="L34" s="57"/>
      <c r="M34" s="58"/>
      <c r="N34" s="59"/>
      <c r="O34" s="73"/>
    </row>
    <row r="35" spans="1:15" s="8" customFormat="1" x14ac:dyDescent="0.3">
      <c r="A35" s="52">
        <v>9394</v>
      </c>
      <c r="B35" s="53" t="s">
        <v>21</v>
      </c>
      <c r="C35" s="72"/>
      <c r="D35" s="76" t="s">
        <v>301</v>
      </c>
      <c r="E35" s="56"/>
      <c r="F35" s="57">
        <v>1</v>
      </c>
      <c r="G35" s="57">
        <v>1.8</v>
      </c>
      <c r="H35" s="57"/>
      <c r="I35" s="57">
        <v>2.4</v>
      </c>
      <c r="J35" s="57">
        <f t="shared" si="4"/>
        <v>4.32</v>
      </c>
      <c r="K35" s="57">
        <f t="shared" si="5"/>
        <v>4.32</v>
      </c>
      <c r="L35" s="57"/>
      <c r="M35" s="58"/>
      <c r="N35" s="59"/>
      <c r="O35" s="73"/>
    </row>
    <row r="36" spans="1:15" s="8" customFormat="1" x14ac:dyDescent="0.3">
      <c r="A36" s="52">
        <v>9395</v>
      </c>
      <c r="B36" s="53" t="s">
        <v>21</v>
      </c>
      <c r="C36" s="72"/>
      <c r="D36" s="76" t="s">
        <v>302</v>
      </c>
      <c r="E36" s="56"/>
      <c r="F36" s="57">
        <v>1</v>
      </c>
      <c r="G36" s="57">
        <v>2.4500000000000002</v>
      </c>
      <c r="H36" s="57"/>
      <c r="I36" s="57">
        <v>4.1550000000000002</v>
      </c>
      <c r="J36" s="57">
        <f t="shared" si="4"/>
        <v>10.179750000000002</v>
      </c>
      <c r="K36" s="57">
        <f>+J36+J37+J38</f>
        <v>26.34975</v>
      </c>
      <c r="L36" s="57"/>
      <c r="M36" s="58"/>
      <c r="N36" s="59"/>
      <c r="O36" s="73"/>
    </row>
    <row r="37" spans="1:15" s="8" customFormat="1" x14ac:dyDescent="0.3">
      <c r="A37" s="52">
        <v>9396</v>
      </c>
      <c r="B37" s="53" t="s">
        <v>21</v>
      </c>
      <c r="C37" s="72"/>
      <c r="D37" s="76"/>
      <c r="E37" s="56"/>
      <c r="F37" s="57">
        <v>1</v>
      </c>
      <c r="G37" s="57">
        <v>2.4500000000000002</v>
      </c>
      <c r="H37" s="57"/>
      <c r="I37" s="57">
        <v>3.2</v>
      </c>
      <c r="J37" s="57">
        <f t="shared" si="4"/>
        <v>7.8400000000000007</v>
      </c>
      <c r="K37" s="57"/>
      <c r="L37" s="57"/>
      <c r="M37" s="58"/>
      <c r="N37" s="59"/>
      <c r="O37" s="73"/>
    </row>
    <row r="38" spans="1:15" s="8" customFormat="1" x14ac:dyDescent="0.3">
      <c r="A38" s="52">
        <v>9397</v>
      </c>
      <c r="B38" s="53" t="s">
        <v>21</v>
      </c>
      <c r="C38" s="72"/>
      <c r="D38" s="76"/>
      <c r="E38" s="56"/>
      <c r="F38" s="57">
        <v>2</v>
      </c>
      <c r="G38" s="57">
        <v>2.4500000000000002</v>
      </c>
      <c r="H38" s="57"/>
      <c r="I38" s="57">
        <v>1.7</v>
      </c>
      <c r="J38" s="57">
        <f t="shared" si="4"/>
        <v>8.33</v>
      </c>
      <c r="K38" s="57"/>
      <c r="L38" s="57"/>
      <c r="M38" s="58"/>
      <c r="N38" s="59"/>
      <c r="O38" s="73"/>
    </row>
    <row r="39" spans="1:15" s="8" customFormat="1" ht="86.4" collapsed="1" x14ac:dyDescent="0.3">
      <c r="A39" s="52">
        <v>9406</v>
      </c>
      <c r="B39" s="53" t="s">
        <v>21</v>
      </c>
      <c r="C39" s="72" t="s">
        <v>341</v>
      </c>
      <c r="D39" s="75" t="s">
        <v>342</v>
      </c>
      <c r="E39" s="56" t="s">
        <v>36</v>
      </c>
      <c r="F39" s="57"/>
      <c r="G39" s="57"/>
      <c r="H39" s="57"/>
      <c r="I39" s="57"/>
      <c r="J39" s="57"/>
      <c r="K39" s="57"/>
      <c r="L39" s="57">
        <f>+K40</f>
        <v>25.970399999999998</v>
      </c>
      <c r="M39" s="58">
        <v>25.970399999999998</v>
      </c>
      <c r="N39" s="59"/>
      <c r="O39" s="73">
        <f>+ROUND(M39*N39,2)</f>
        <v>0</v>
      </c>
    </row>
    <row r="40" spans="1:15" s="8" customFormat="1" x14ac:dyDescent="0.3">
      <c r="A40" s="52">
        <v>9407</v>
      </c>
      <c r="B40" s="53" t="s">
        <v>21</v>
      </c>
      <c r="C40" s="72"/>
      <c r="D40" s="76" t="s">
        <v>343</v>
      </c>
      <c r="E40" s="56"/>
      <c r="F40" s="57">
        <v>1</v>
      </c>
      <c r="G40" s="57">
        <v>4.6500000000000004</v>
      </c>
      <c r="H40" s="57"/>
      <c r="I40" s="57">
        <v>2.4</v>
      </c>
      <c r="J40" s="57">
        <f t="shared" ref="J40:J41" si="6">PRODUCT(F40:I40)</f>
        <v>11.16</v>
      </c>
      <c r="K40" s="57">
        <f>+J40+J41</f>
        <v>25.970399999999998</v>
      </c>
      <c r="L40" s="57"/>
      <c r="M40" s="58"/>
      <c r="N40" s="59"/>
      <c r="O40" s="73"/>
    </row>
    <row r="41" spans="1:15" s="8" customFormat="1" x14ac:dyDescent="0.3">
      <c r="A41" s="52">
        <v>9408</v>
      </c>
      <c r="B41" s="53" t="s">
        <v>21</v>
      </c>
      <c r="C41" s="72"/>
      <c r="D41" s="76"/>
      <c r="E41" s="56"/>
      <c r="F41" s="57">
        <v>1</v>
      </c>
      <c r="G41" s="57">
        <v>6.1710000000000003</v>
      </c>
      <c r="H41" s="57"/>
      <c r="I41" s="57">
        <v>2.4</v>
      </c>
      <c r="J41" s="57">
        <f t="shared" si="6"/>
        <v>14.8104</v>
      </c>
      <c r="K41" s="57"/>
      <c r="L41" s="57"/>
      <c r="M41" s="58"/>
      <c r="N41" s="59"/>
      <c r="O41" s="73"/>
    </row>
    <row r="42" spans="1:15" s="8" customFormat="1" x14ac:dyDescent="0.3">
      <c r="A42" s="52">
        <v>9505</v>
      </c>
      <c r="B42" s="53" t="s">
        <v>21</v>
      </c>
      <c r="C42" s="54" t="s">
        <v>429</v>
      </c>
      <c r="D42" s="68" t="s">
        <v>430</v>
      </c>
      <c r="E42" s="69"/>
      <c r="F42" s="70"/>
      <c r="G42" s="70"/>
      <c r="H42" s="70"/>
      <c r="I42" s="70"/>
      <c r="J42" s="70"/>
      <c r="K42" s="70"/>
      <c r="L42" s="70"/>
      <c r="M42" s="66"/>
      <c r="N42" s="67"/>
      <c r="O42" s="67"/>
    </row>
    <row r="43" spans="1:15" s="8" customFormat="1" x14ac:dyDescent="0.3">
      <c r="A43" s="52">
        <v>9544</v>
      </c>
      <c r="B43" s="53" t="s">
        <v>21</v>
      </c>
      <c r="C43" s="54" t="s">
        <v>450</v>
      </c>
      <c r="D43" s="55" t="s">
        <v>55</v>
      </c>
      <c r="E43" s="63"/>
      <c r="F43" s="57"/>
      <c r="G43" s="57"/>
      <c r="H43" s="57"/>
      <c r="I43" s="57"/>
      <c r="J43" s="57"/>
      <c r="K43" s="57"/>
      <c r="L43" s="57"/>
      <c r="M43" s="66"/>
      <c r="N43" s="67"/>
      <c r="O43" s="67"/>
    </row>
    <row r="44" spans="1:15" s="8" customFormat="1" x14ac:dyDescent="0.3">
      <c r="A44" s="52">
        <v>9545</v>
      </c>
      <c r="B44" s="53" t="s">
        <v>21</v>
      </c>
      <c r="C44" s="54" t="s">
        <v>451</v>
      </c>
      <c r="D44" s="55" t="s">
        <v>57</v>
      </c>
      <c r="E44" s="56"/>
      <c r="F44" s="57"/>
      <c r="G44" s="57"/>
      <c r="H44" s="57"/>
      <c r="I44" s="57"/>
      <c r="J44" s="57"/>
      <c r="K44" s="57"/>
      <c r="L44" s="57"/>
      <c r="M44" s="58"/>
      <c r="N44" s="59"/>
      <c r="O44" s="73"/>
    </row>
    <row r="45" spans="1:15" s="8" customFormat="1" ht="115.2" collapsed="1" x14ac:dyDescent="0.3">
      <c r="A45" s="52">
        <v>9568</v>
      </c>
      <c r="B45" s="53" t="s">
        <v>21</v>
      </c>
      <c r="C45" s="72" t="s">
        <v>469</v>
      </c>
      <c r="D45" s="75" t="s">
        <v>470</v>
      </c>
      <c r="E45" s="56" t="s">
        <v>36</v>
      </c>
      <c r="F45" s="57"/>
      <c r="G45" s="57"/>
      <c r="H45" s="57"/>
      <c r="I45" s="57"/>
      <c r="J45" s="57"/>
      <c r="K45" s="57"/>
      <c r="L45" s="57">
        <f>SUM(J46:J50)</f>
        <v>287.52679999999998</v>
      </c>
      <c r="M45" s="58">
        <v>287.52699999999999</v>
      </c>
      <c r="N45" s="59"/>
      <c r="O45" s="73">
        <f>+ROUND(M45*N45,2)</f>
        <v>0</v>
      </c>
    </row>
    <row r="46" spans="1:15" s="8" customFormat="1" x14ac:dyDescent="0.3">
      <c r="A46" s="52">
        <v>9569</v>
      </c>
      <c r="B46" s="53"/>
      <c r="C46" s="72"/>
      <c r="D46" s="76" t="s">
        <v>458</v>
      </c>
      <c r="E46" s="63"/>
      <c r="F46" s="57">
        <v>1</v>
      </c>
      <c r="G46" s="57">
        <v>48.317999999999998</v>
      </c>
      <c r="H46" s="57"/>
      <c r="I46" s="57">
        <v>2.2000000000000002</v>
      </c>
      <c r="J46" s="57">
        <f t="shared" ref="J46:J50" si="7">PRODUCT(F46:I46)</f>
        <v>106.2996</v>
      </c>
      <c r="K46" s="57"/>
      <c r="L46" s="57"/>
      <c r="M46" s="66"/>
      <c r="N46" s="67"/>
      <c r="O46" s="67"/>
    </row>
    <row r="47" spans="1:15" s="8" customFormat="1" x14ac:dyDescent="0.3">
      <c r="A47" s="52">
        <v>9570</v>
      </c>
      <c r="B47" s="53"/>
      <c r="C47" s="72"/>
      <c r="D47" s="76" t="s">
        <v>471</v>
      </c>
      <c r="E47" s="63"/>
      <c r="F47" s="57">
        <v>1</v>
      </c>
      <c r="G47" s="57">
        <v>3.0649999999999999</v>
      </c>
      <c r="H47" s="57"/>
      <c r="I47" s="57">
        <v>2.2000000000000002</v>
      </c>
      <c r="J47" s="57">
        <f t="shared" si="7"/>
        <v>6.7430000000000003</v>
      </c>
      <c r="K47" s="57"/>
      <c r="L47" s="57"/>
      <c r="M47" s="66"/>
      <c r="N47" s="67"/>
      <c r="O47" s="67"/>
    </row>
    <row r="48" spans="1:15" s="8" customFormat="1" x14ac:dyDescent="0.3">
      <c r="A48" s="52">
        <v>9571</v>
      </c>
      <c r="B48" s="53"/>
      <c r="C48" s="72"/>
      <c r="D48" s="76" t="s">
        <v>453</v>
      </c>
      <c r="E48" s="63"/>
      <c r="F48" s="57">
        <v>1</v>
      </c>
      <c r="G48" s="57">
        <v>23.655999999999999</v>
      </c>
      <c r="H48" s="57"/>
      <c r="I48" s="57">
        <v>2.2000000000000002</v>
      </c>
      <c r="J48" s="57">
        <f t="shared" si="7"/>
        <v>52.043199999999999</v>
      </c>
      <c r="K48" s="57"/>
      <c r="L48" s="57"/>
      <c r="M48" s="66"/>
      <c r="N48" s="67"/>
      <c r="O48" s="67"/>
    </row>
    <row r="49" spans="1:15" s="8" customFormat="1" x14ac:dyDescent="0.3">
      <c r="A49" s="52">
        <v>9572</v>
      </c>
      <c r="B49" s="53"/>
      <c r="C49" s="72"/>
      <c r="D49" s="76" t="s">
        <v>454</v>
      </c>
      <c r="E49" s="63"/>
      <c r="F49" s="57">
        <v>1</v>
      </c>
      <c r="G49" s="57">
        <v>43.524999999999999</v>
      </c>
      <c r="H49" s="57"/>
      <c r="I49" s="57">
        <v>2.2000000000000002</v>
      </c>
      <c r="J49" s="57">
        <f t="shared" si="7"/>
        <v>95.75500000000001</v>
      </c>
      <c r="K49" s="57"/>
      <c r="L49" s="57"/>
      <c r="M49" s="66"/>
      <c r="N49" s="67"/>
      <c r="O49" s="67"/>
    </row>
    <row r="50" spans="1:15" s="8" customFormat="1" x14ac:dyDescent="0.3">
      <c r="A50" s="52">
        <v>9573</v>
      </c>
      <c r="B50" s="53"/>
      <c r="C50" s="72"/>
      <c r="D50" s="74" t="s">
        <v>439</v>
      </c>
      <c r="E50" s="63"/>
      <c r="F50" s="57">
        <v>1</v>
      </c>
      <c r="G50" s="57">
        <v>12.13</v>
      </c>
      <c r="H50" s="57"/>
      <c r="I50" s="57">
        <v>2.2000000000000002</v>
      </c>
      <c r="J50" s="57">
        <f t="shared" si="7"/>
        <v>26.686000000000003</v>
      </c>
      <c r="K50" s="57"/>
      <c r="L50" s="57"/>
      <c r="M50" s="66"/>
      <c r="N50" s="67"/>
      <c r="O50" s="67"/>
    </row>
    <row r="51" spans="1:15" s="8" customFormat="1" x14ac:dyDescent="0.3">
      <c r="A51" s="52">
        <v>9713</v>
      </c>
      <c r="B51" s="53" t="s">
        <v>21</v>
      </c>
      <c r="C51" s="54" t="s">
        <v>560</v>
      </c>
      <c r="D51" s="68" t="s">
        <v>561</v>
      </c>
      <c r="E51" s="69"/>
      <c r="F51" s="70"/>
      <c r="G51" s="70"/>
      <c r="H51" s="70"/>
      <c r="I51" s="70"/>
      <c r="J51" s="70"/>
      <c r="K51" s="70"/>
      <c r="L51" s="70"/>
      <c r="M51" s="66"/>
      <c r="N51" s="67"/>
      <c r="O51" s="67"/>
    </row>
    <row r="52" spans="1:15" s="8" customFormat="1" x14ac:dyDescent="0.3">
      <c r="A52" s="52">
        <v>9724</v>
      </c>
      <c r="B52" s="53" t="s">
        <v>21</v>
      </c>
      <c r="C52" s="54" t="s">
        <v>569</v>
      </c>
      <c r="D52" s="55" t="s">
        <v>55</v>
      </c>
      <c r="E52" s="63"/>
      <c r="F52" s="57"/>
      <c r="G52" s="57"/>
      <c r="H52" s="57"/>
      <c r="I52" s="57"/>
      <c r="J52" s="57"/>
      <c r="K52" s="57"/>
      <c r="L52" s="57"/>
      <c r="M52" s="66"/>
      <c r="N52" s="67"/>
      <c r="O52" s="67"/>
    </row>
    <row r="53" spans="1:15" s="8" customFormat="1" x14ac:dyDescent="0.3">
      <c r="A53" s="52">
        <v>9725</v>
      </c>
      <c r="B53" s="53" t="s">
        <v>21</v>
      </c>
      <c r="C53" s="54" t="s">
        <v>570</v>
      </c>
      <c r="D53" s="55" t="s">
        <v>57</v>
      </c>
      <c r="E53" s="56"/>
      <c r="F53" s="57"/>
      <c r="G53" s="57"/>
      <c r="H53" s="57"/>
      <c r="I53" s="57"/>
      <c r="J53" s="57"/>
      <c r="K53" s="57"/>
      <c r="L53" s="57"/>
      <c r="M53" s="58"/>
      <c r="N53" s="59"/>
      <c r="O53" s="73"/>
    </row>
    <row r="54" spans="1:15" s="8" customFormat="1" ht="129.6" collapsed="1" x14ac:dyDescent="0.3">
      <c r="A54" s="52">
        <v>9733</v>
      </c>
      <c r="B54" s="53" t="s">
        <v>21</v>
      </c>
      <c r="C54" s="72" t="s">
        <v>574</v>
      </c>
      <c r="D54" s="75" t="s">
        <v>331</v>
      </c>
      <c r="E54" s="56" t="s">
        <v>36</v>
      </c>
      <c r="F54" s="57"/>
      <c r="G54" s="57"/>
      <c r="H54" s="57"/>
      <c r="I54" s="57"/>
      <c r="J54" s="57"/>
      <c r="K54" s="57"/>
      <c r="L54" s="57">
        <f>+J55</f>
        <v>0</v>
      </c>
      <c r="M54" s="58">
        <v>24.786000000000001</v>
      </c>
      <c r="N54" s="59"/>
      <c r="O54" s="73">
        <f>+ROUND(M54*N54,2)</f>
        <v>0</v>
      </c>
    </row>
    <row r="55" spans="1:15" s="8" customFormat="1" x14ac:dyDescent="0.3">
      <c r="A55" s="52">
        <v>9759</v>
      </c>
      <c r="B55" s="53" t="s">
        <v>21</v>
      </c>
      <c r="C55" s="54" t="s">
        <v>592</v>
      </c>
      <c r="D55" s="68" t="s">
        <v>593</v>
      </c>
      <c r="E55" s="69"/>
      <c r="F55" s="70"/>
      <c r="G55" s="70"/>
      <c r="H55" s="70"/>
      <c r="I55" s="70"/>
      <c r="J55" s="70"/>
      <c r="K55" s="70"/>
      <c r="L55" s="70"/>
      <c r="M55" s="66"/>
      <c r="N55" s="67"/>
      <c r="O55" s="67"/>
    </row>
    <row r="56" spans="1:15" s="8" customFormat="1" x14ac:dyDescent="0.3">
      <c r="A56" s="52">
        <v>9816</v>
      </c>
      <c r="B56" s="53" t="s">
        <v>21</v>
      </c>
      <c r="C56" s="54" t="s">
        <v>636</v>
      </c>
      <c r="D56" s="55" t="s">
        <v>55</v>
      </c>
      <c r="E56" s="63"/>
      <c r="F56" s="57"/>
      <c r="G56" s="57"/>
      <c r="H56" s="57"/>
      <c r="I56" s="57"/>
      <c r="J56" s="57"/>
      <c r="K56" s="57"/>
      <c r="L56" s="57"/>
      <c r="M56" s="66"/>
      <c r="N56" s="67"/>
      <c r="O56" s="67"/>
    </row>
    <row r="57" spans="1:15" s="8" customFormat="1" x14ac:dyDescent="0.3">
      <c r="A57" s="52">
        <v>9832</v>
      </c>
      <c r="B57" s="53" t="s">
        <v>21</v>
      </c>
      <c r="C57" s="54" t="s">
        <v>645</v>
      </c>
      <c r="D57" s="55" t="s">
        <v>646</v>
      </c>
      <c r="E57" s="56"/>
      <c r="F57" s="57"/>
      <c r="G57" s="57"/>
      <c r="H57" s="57"/>
      <c r="I57" s="57"/>
      <c r="J57" s="57"/>
      <c r="K57" s="57"/>
      <c r="L57" s="57"/>
      <c r="M57" s="58"/>
      <c r="N57" s="59"/>
      <c r="O57" s="73"/>
    </row>
    <row r="58" spans="1:15" s="8" customFormat="1" ht="100.8" x14ac:dyDescent="0.3">
      <c r="A58" s="52">
        <v>9841</v>
      </c>
      <c r="B58" s="53" t="s">
        <v>21</v>
      </c>
      <c r="C58" s="72" t="s">
        <v>654</v>
      </c>
      <c r="D58" s="75" t="s">
        <v>655</v>
      </c>
      <c r="E58" s="56" t="s">
        <v>36</v>
      </c>
      <c r="F58" s="57"/>
      <c r="G58" s="57"/>
      <c r="H58" s="57"/>
      <c r="I58" s="57"/>
      <c r="J58" s="57"/>
      <c r="K58" s="57"/>
      <c r="L58" s="57">
        <f>SUM(K59:K60)</f>
        <v>217.8176</v>
      </c>
      <c r="M58" s="58">
        <v>217.8176</v>
      </c>
      <c r="N58" s="59"/>
      <c r="O58" s="73">
        <f>+ROUND(M58*N58,2)</f>
        <v>0</v>
      </c>
    </row>
    <row r="59" spans="1:15" s="8" customFormat="1" collapsed="1" x14ac:dyDescent="0.3">
      <c r="A59" s="52">
        <v>9842</v>
      </c>
      <c r="B59" s="53"/>
      <c r="C59" s="72"/>
      <c r="D59" s="74" t="s">
        <v>611</v>
      </c>
      <c r="E59" s="56"/>
      <c r="F59" s="57">
        <v>1</v>
      </c>
      <c r="G59" s="57">
        <v>86.644999999999996</v>
      </c>
      <c r="H59" s="57"/>
      <c r="I59" s="57">
        <v>2.2000000000000002</v>
      </c>
      <c r="J59" s="57"/>
      <c r="K59" s="57">
        <f t="shared" ref="K59:K60" si="8">PRODUCT(F59:I59)</f>
        <v>190.619</v>
      </c>
      <c r="L59" s="57"/>
      <c r="M59" s="58"/>
      <c r="N59" s="59"/>
      <c r="O59" s="73"/>
    </row>
    <row r="60" spans="1:15" s="8" customFormat="1" x14ac:dyDescent="0.3">
      <c r="A60" s="52">
        <v>9843</v>
      </c>
      <c r="B60" s="53"/>
      <c r="C60" s="72"/>
      <c r="D60" s="74" t="s">
        <v>648</v>
      </c>
      <c r="E60" s="63"/>
      <c r="F60" s="57">
        <v>1</v>
      </c>
      <c r="G60" s="57">
        <v>12.363</v>
      </c>
      <c r="H60" s="57"/>
      <c r="I60" s="57">
        <v>2.2000000000000002</v>
      </c>
      <c r="J60" s="57"/>
      <c r="K60" s="57">
        <f t="shared" si="8"/>
        <v>27.198600000000003</v>
      </c>
      <c r="L60" s="57"/>
      <c r="M60" s="66"/>
      <c r="N60" s="67"/>
      <c r="O60" s="67"/>
    </row>
    <row r="61" spans="1:15" s="8" customFormat="1" x14ac:dyDescent="0.3">
      <c r="A61" s="52">
        <v>10069</v>
      </c>
      <c r="B61" s="53" t="s">
        <v>21</v>
      </c>
      <c r="C61" s="54" t="s">
        <v>772</v>
      </c>
      <c r="D61" s="68" t="s">
        <v>773</v>
      </c>
      <c r="E61" s="69"/>
      <c r="F61" s="85"/>
      <c r="G61" s="70"/>
      <c r="H61" s="70"/>
      <c r="I61" s="70"/>
      <c r="J61" s="70"/>
      <c r="K61" s="70"/>
      <c r="L61" s="70"/>
      <c r="M61" s="66"/>
      <c r="N61" s="67"/>
      <c r="O61" s="67"/>
    </row>
    <row r="62" spans="1:15" s="8" customFormat="1" x14ac:dyDescent="0.3">
      <c r="A62" s="52">
        <v>10131</v>
      </c>
      <c r="B62" s="53" t="s">
        <v>21</v>
      </c>
      <c r="C62" s="54" t="s">
        <v>817</v>
      </c>
      <c r="D62" s="55" t="s">
        <v>55</v>
      </c>
      <c r="E62" s="56"/>
      <c r="F62" s="57"/>
      <c r="G62" s="57"/>
      <c r="H62" s="57"/>
      <c r="I62" s="57"/>
      <c r="J62" s="57"/>
      <c r="K62" s="57"/>
      <c r="L62" s="57"/>
      <c r="M62" s="58"/>
      <c r="N62" s="59"/>
      <c r="O62" s="59"/>
    </row>
    <row r="63" spans="1:15" s="8" customFormat="1" x14ac:dyDescent="0.3">
      <c r="A63" s="52">
        <v>10132</v>
      </c>
      <c r="B63" s="53" t="s">
        <v>21</v>
      </c>
      <c r="C63" s="72" t="s">
        <v>818</v>
      </c>
      <c r="D63" s="55" t="s">
        <v>57</v>
      </c>
      <c r="E63" s="56"/>
      <c r="F63" s="57"/>
      <c r="G63" s="57"/>
      <c r="H63" s="57"/>
      <c r="I63" s="57"/>
      <c r="J63" s="57"/>
      <c r="K63" s="57"/>
      <c r="L63" s="57"/>
      <c r="M63" s="58"/>
      <c r="N63" s="59"/>
      <c r="O63" s="59"/>
    </row>
    <row r="64" spans="1:15" s="8" customFormat="1" ht="129.6" collapsed="1" x14ac:dyDescent="0.3">
      <c r="A64" s="52">
        <v>10158</v>
      </c>
      <c r="B64" s="53" t="s">
        <v>21</v>
      </c>
      <c r="C64" s="72" t="s">
        <v>828</v>
      </c>
      <c r="D64" s="75" t="s">
        <v>331</v>
      </c>
      <c r="E64" s="56" t="s">
        <v>36</v>
      </c>
      <c r="F64" s="57"/>
      <c r="G64" s="57"/>
      <c r="H64" s="57"/>
      <c r="I64" s="57"/>
      <c r="J64" s="57"/>
      <c r="K64" s="57"/>
      <c r="L64" s="57">
        <f>SUM(K65:K78)</f>
        <v>480.08600000000001</v>
      </c>
      <c r="M64" s="58">
        <v>480.08600000000001</v>
      </c>
      <c r="N64" s="59"/>
      <c r="O64" s="73">
        <f>+ROUND(M64*N64,2)</f>
        <v>0</v>
      </c>
    </row>
    <row r="65" spans="1:15" s="8" customFormat="1" x14ac:dyDescent="0.3">
      <c r="A65" s="52">
        <v>10159</v>
      </c>
      <c r="B65" s="53"/>
      <c r="C65" s="72"/>
      <c r="D65" s="76" t="s">
        <v>777</v>
      </c>
      <c r="E65" s="63"/>
      <c r="F65" s="57"/>
      <c r="G65" s="57"/>
      <c r="H65" s="57"/>
      <c r="I65" s="57"/>
      <c r="J65" s="57"/>
      <c r="K65" s="57">
        <f>SUM(J66:J69)</f>
        <v>292.77120000000002</v>
      </c>
      <c r="L65" s="57"/>
      <c r="M65" s="66"/>
      <c r="N65" s="67"/>
      <c r="O65" s="67"/>
    </row>
    <row r="66" spans="1:15" s="8" customFormat="1" x14ac:dyDescent="0.3">
      <c r="A66" s="52">
        <v>10160</v>
      </c>
      <c r="B66" s="53"/>
      <c r="C66" s="72"/>
      <c r="D66" s="76" t="s">
        <v>829</v>
      </c>
      <c r="E66" s="63"/>
      <c r="F66" s="57">
        <v>12</v>
      </c>
      <c r="G66" s="57">
        <f>2.5</f>
        <v>2.5</v>
      </c>
      <c r="H66" s="57"/>
      <c r="I66" s="57">
        <v>2.4</v>
      </c>
      <c r="J66" s="57">
        <f>PRODUCT(F66:I66)</f>
        <v>72</v>
      </c>
      <c r="K66" s="57"/>
      <c r="L66" s="57"/>
      <c r="M66" s="66"/>
      <c r="N66" s="67"/>
      <c r="O66" s="67"/>
    </row>
    <row r="67" spans="1:15" s="8" customFormat="1" x14ac:dyDescent="0.3">
      <c r="A67" s="52">
        <v>10161</v>
      </c>
      <c r="B67" s="53"/>
      <c r="C67" s="72"/>
      <c r="D67" s="76" t="s">
        <v>830</v>
      </c>
      <c r="E67" s="63"/>
      <c r="F67" s="57">
        <v>3</v>
      </c>
      <c r="G67" s="57">
        <f>22.206</f>
        <v>22.206</v>
      </c>
      <c r="H67" s="57"/>
      <c r="I67" s="57">
        <v>2.4</v>
      </c>
      <c r="J67" s="57">
        <f>PRODUCT(F67:I67)</f>
        <v>159.88319999999999</v>
      </c>
      <c r="K67" s="57"/>
      <c r="L67" s="57"/>
      <c r="M67" s="66"/>
      <c r="N67" s="67"/>
      <c r="O67" s="67"/>
    </row>
    <row r="68" spans="1:15" s="8" customFormat="1" x14ac:dyDescent="0.3">
      <c r="A68" s="52">
        <v>10162</v>
      </c>
      <c r="B68" s="53"/>
      <c r="C68" s="72"/>
      <c r="D68" s="76" t="s">
        <v>831</v>
      </c>
      <c r="E68" s="63"/>
      <c r="F68" s="57">
        <v>1</v>
      </c>
      <c r="G68" s="57">
        <v>9.0169999999999995</v>
      </c>
      <c r="H68" s="57"/>
      <c r="I68" s="57">
        <v>2.4</v>
      </c>
      <c r="J68" s="57">
        <f>PRODUCT(F68:I68)</f>
        <v>21.640799999999999</v>
      </c>
      <c r="K68" s="57"/>
      <c r="L68" s="57"/>
      <c r="M68" s="66"/>
      <c r="N68" s="67"/>
      <c r="O68" s="67"/>
    </row>
    <row r="69" spans="1:15" s="8" customFormat="1" x14ac:dyDescent="0.3">
      <c r="A69" s="52">
        <v>10163</v>
      </c>
      <c r="B69" s="53"/>
      <c r="C69" s="72"/>
      <c r="D69" s="76" t="s">
        <v>832</v>
      </c>
      <c r="E69" s="63"/>
      <c r="F69" s="57">
        <v>1</v>
      </c>
      <c r="G69" s="57">
        <v>16.353000000000002</v>
      </c>
      <c r="H69" s="57"/>
      <c r="I69" s="57">
        <v>2.4</v>
      </c>
      <c r="J69" s="57">
        <f>PRODUCT(F69:I69)</f>
        <v>39.247199999999999</v>
      </c>
      <c r="K69" s="57"/>
      <c r="L69" s="57"/>
      <c r="M69" s="66"/>
      <c r="N69" s="67"/>
      <c r="O69" s="67"/>
    </row>
    <row r="70" spans="1:15" s="8" customFormat="1" x14ac:dyDescent="0.3">
      <c r="A70" s="52">
        <v>10164</v>
      </c>
      <c r="B70" s="53"/>
      <c r="C70" s="72"/>
      <c r="D70" s="76" t="s">
        <v>825</v>
      </c>
      <c r="E70" s="63"/>
      <c r="F70" s="57"/>
      <c r="G70" s="57"/>
      <c r="H70" s="57"/>
      <c r="I70" s="57"/>
      <c r="J70" s="57"/>
      <c r="K70" s="57">
        <f>SUM(J71:J76)</f>
        <v>89.901200000000003</v>
      </c>
      <c r="L70" s="57"/>
      <c r="M70" s="66"/>
      <c r="N70" s="67"/>
      <c r="O70" s="67"/>
    </row>
    <row r="71" spans="1:15" s="8" customFormat="1" x14ac:dyDescent="0.3">
      <c r="A71" s="52">
        <v>10165</v>
      </c>
      <c r="B71" s="53"/>
      <c r="C71" s="72"/>
      <c r="D71" s="76" t="s">
        <v>833</v>
      </c>
      <c r="E71" s="63"/>
      <c r="F71" s="57">
        <v>1</v>
      </c>
      <c r="G71" s="57">
        <v>3.9129999999999998</v>
      </c>
      <c r="H71" s="57"/>
      <c r="I71" s="57">
        <v>2.4</v>
      </c>
      <c r="J71" s="57">
        <f>PRODUCT(F71:I71)</f>
        <v>9.3911999999999995</v>
      </c>
      <c r="K71" s="57"/>
      <c r="L71" s="57"/>
      <c r="M71" s="66"/>
      <c r="N71" s="67"/>
      <c r="O71" s="67"/>
    </row>
    <row r="72" spans="1:15" s="8" customFormat="1" x14ac:dyDescent="0.3">
      <c r="A72" s="52">
        <v>10166</v>
      </c>
      <c r="B72" s="53"/>
      <c r="C72" s="72"/>
      <c r="D72" s="76" t="s">
        <v>834</v>
      </c>
      <c r="E72" s="63"/>
      <c r="F72" s="57">
        <v>1</v>
      </c>
      <c r="G72" s="57">
        <v>5</v>
      </c>
      <c r="H72" s="57"/>
      <c r="I72" s="57">
        <v>2.4</v>
      </c>
      <c r="J72" s="57">
        <f t="shared" ref="J72:J76" si="9">PRODUCT(F72:I72)</f>
        <v>12</v>
      </c>
      <c r="K72" s="57"/>
      <c r="L72" s="57"/>
      <c r="M72" s="66"/>
      <c r="N72" s="67"/>
      <c r="O72" s="67"/>
    </row>
    <row r="73" spans="1:15" s="8" customFormat="1" x14ac:dyDescent="0.3">
      <c r="A73" s="52">
        <v>10167</v>
      </c>
      <c r="B73" s="53"/>
      <c r="C73" s="72"/>
      <c r="D73" s="76" t="s">
        <v>835</v>
      </c>
      <c r="E73" s="63"/>
      <c r="F73" s="57">
        <v>1</v>
      </c>
      <c r="G73" s="57">
        <v>6.2</v>
      </c>
      <c r="H73" s="57"/>
      <c r="I73" s="57">
        <v>5.4</v>
      </c>
      <c r="J73" s="57">
        <f t="shared" si="9"/>
        <v>33.480000000000004</v>
      </c>
      <c r="K73" s="57"/>
      <c r="L73" s="57"/>
      <c r="M73" s="66"/>
      <c r="N73" s="67"/>
      <c r="O73" s="67"/>
    </row>
    <row r="74" spans="1:15" s="8" customFormat="1" x14ac:dyDescent="0.3">
      <c r="A74" s="52">
        <v>10168</v>
      </c>
      <c r="B74" s="53"/>
      <c r="C74" s="72"/>
      <c r="D74" s="76" t="s">
        <v>836</v>
      </c>
      <c r="E74" s="63"/>
      <c r="F74" s="57">
        <v>1</v>
      </c>
      <c r="G74" s="57">
        <v>9.59</v>
      </c>
      <c r="H74" s="57"/>
      <c r="I74" s="57"/>
      <c r="J74" s="57">
        <f t="shared" si="9"/>
        <v>9.59</v>
      </c>
      <c r="K74" s="57"/>
      <c r="L74" s="57"/>
      <c r="M74" s="66"/>
      <c r="N74" s="67"/>
      <c r="O74" s="67"/>
    </row>
    <row r="75" spans="1:15" s="8" customFormat="1" x14ac:dyDescent="0.3">
      <c r="A75" s="52">
        <v>10169</v>
      </c>
      <c r="B75" s="53"/>
      <c r="C75" s="72"/>
      <c r="D75" s="76" t="s">
        <v>837</v>
      </c>
      <c r="E75" s="63"/>
      <c r="F75" s="57">
        <v>1</v>
      </c>
      <c r="G75" s="57">
        <v>2.4</v>
      </c>
      <c r="H75" s="57"/>
      <c r="I75" s="57">
        <v>2.4</v>
      </c>
      <c r="J75" s="57">
        <f t="shared" si="9"/>
        <v>5.76</v>
      </c>
      <c r="K75" s="57"/>
      <c r="L75" s="57"/>
      <c r="M75" s="66"/>
      <c r="N75" s="67"/>
      <c r="O75" s="67"/>
    </row>
    <row r="76" spans="1:15" s="8" customFormat="1" x14ac:dyDescent="0.3">
      <c r="A76" s="52">
        <v>10170</v>
      </c>
      <c r="B76" s="53"/>
      <c r="C76" s="72"/>
      <c r="D76" s="76" t="s">
        <v>838</v>
      </c>
      <c r="E76" s="63"/>
      <c r="F76" s="57">
        <v>1</v>
      </c>
      <c r="G76" s="57">
        <v>8.1999999999999993</v>
      </c>
      <c r="H76" s="57"/>
      <c r="I76" s="57">
        <v>2.4</v>
      </c>
      <c r="J76" s="57">
        <f t="shared" si="9"/>
        <v>19.679999999999996</v>
      </c>
      <c r="K76" s="57"/>
      <c r="L76" s="57"/>
      <c r="M76" s="66"/>
      <c r="N76" s="67"/>
      <c r="O76" s="67"/>
    </row>
    <row r="77" spans="1:15" s="8" customFormat="1" x14ac:dyDescent="0.3">
      <c r="A77" s="52">
        <v>10171</v>
      </c>
      <c r="B77" s="53"/>
      <c r="C77" s="72"/>
      <c r="D77" s="76" t="s">
        <v>824</v>
      </c>
      <c r="E77" s="63"/>
      <c r="F77" s="57">
        <v>1</v>
      </c>
      <c r="G77" s="57">
        <v>24.687999999999999</v>
      </c>
      <c r="H77" s="57"/>
      <c r="I77" s="57">
        <v>2.4</v>
      </c>
      <c r="J77" s="57"/>
      <c r="K77" s="57">
        <f>PRODUCT(F77:I77)</f>
        <v>59.251199999999997</v>
      </c>
      <c r="L77" s="57"/>
      <c r="M77" s="66"/>
      <c r="N77" s="67"/>
      <c r="O77" s="67"/>
    </row>
    <row r="78" spans="1:15" s="8" customFormat="1" x14ac:dyDescent="0.3">
      <c r="A78" s="52">
        <v>10172</v>
      </c>
      <c r="B78" s="53"/>
      <c r="C78" s="72"/>
      <c r="D78" s="76" t="s">
        <v>785</v>
      </c>
      <c r="E78" s="63"/>
      <c r="F78" s="57">
        <v>1</v>
      </c>
      <c r="G78" s="57">
        <v>15.901</v>
      </c>
      <c r="H78" s="57"/>
      <c r="I78" s="57">
        <v>2.4</v>
      </c>
      <c r="J78" s="57"/>
      <c r="K78" s="57">
        <f>PRODUCT(F78:I78)</f>
        <v>38.162399999999998</v>
      </c>
      <c r="L78" s="57"/>
      <c r="M78" s="66"/>
      <c r="N78" s="67"/>
      <c r="O78" s="67"/>
    </row>
    <row r="79" spans="1:15" s="8" customFormat="1" ht="86.4" collapsed="1" x14ac:dyDescent="0.3">
      <c r="A79" s="52">
        <v>10191</v>
      </c>
      <c r="B79" s="53" t="s">
        <v>21</v>
      </c>
      <c r="C79" s="72" t="s">
        <v>849</v>
      </c>
      <c r="D79" s="75" t="s">
        <v>342</v>
      </c>
      <c r="E79" s="56" t="s">
        <v>36</v>
      </c>
      <c r="F79" s="57"/>
      <c r="G79" s="57"/>
      <c r="H79" s="57"/>
      <c r="I79" s="57"/>
      <c r="J79" s="57"/>
      <c r="K79" s="57"/>
      <c r="L79" s="57">
        <f>SUM(J80:J80)</f>
        <v>0</v>
      </c>
      <c r="M79" s="58">
        <v>13.38</v>
      </c>
      <c r="N79" s="59"/>
      <c r="O79" s="73">
        <f>+ROUND(M79*N79,2)</f>
        <v>0</v>
      </c>
    </row>
    <row r="80" spans="1:15" s="8" customFormat="1" x14ac:dyDescent="0.3">
      <c r="A80" s="52">
        <v>10192</v>
      </c>
      <c r="B80" s="53"/>
      <c r="C80" s="72"/>
      <c r="D80" s="76" t="s">
        <v>850</v>
      </c>
      <c r="E80" s="56"/>
      <c r="F80" s="57">
        <v>1</v>
      </c>
      <c r="G80" s="57">
        <v>6.3</v>
      </c>
      <c r="H80" s="57"/>
      <c r="I80" s="57">
        <v>2.6</v>
      </c>
      <c r="J80" s="57"/>
      <c r="K80" s="57">
        <f t="shared" ref="K80" si="10">PRODUCT(F80:I80)</f>
        <v>16.38</v>
      </c>
      <c r="L80" s="57"/>
      <c r="M80" s="58"/>
      <c r="N80" s="59"/>
      <c r="O80" s="73"/>
    </row>
    <row r="81" spans="1:16" s="8" customFormat="1" x14ac:dyDescent="0.3">
      <c r="A81" s="52">
        <v>10506</v>
      </c>
      <c r="B81" s="53" t="s">
        <v>21</v>
      </c>
      <c r="C81" s="90" t="s">
        <v>1065</v>
      </c>
      <c r="D81" s="55" t="s">
        <v>1066</v>
      </c>
      <c r="E81" s="56"/>
      <c r="F81" s="64"/>
      <c r="G81" s="64"/>
      <c r="H81" s="64"/>
      <c r="I81" s="64"/>
      <c r="J81" s="64"/>
      <c r="K81" s="65">
        <f>SUM(O81:O256)</f>
        <v>0</v>
      </c>
      <c r="L81" s="64"/>
      <c r="M81" s="58"/>
      <c r="N81" s="59"/>
      <c r="O81" s="59"/>
    </row>
    <row r="82" spans="1:16" s="8" customFormat="1" x14ac:dyDescent="0.3">
      <c r="A82" s="52">
        <v>10507</v>
      </c>
      <c r="B82" s="53" t="s">
        <v>21</v>
      </c>
      <c r="C82" s="54" t="s">
        <v>1067</v>
      </c>
      <c r="D82" s="55" t="s">
        <v>1068</v>
      </c>
      <c r="E82" s="91"/>
      <c r="F82" s="92"/>
      <c r="G82" s="70"/>
      <c r="H82" s="70"/>
      <c r="I82" s="70"/>
      <c r="J82" s="70"/>
      <c r="K82" s="70"/>
      <c r="L82" s="70"/>
      <c r="M82" s="58"/>
      <c r="N82" s="59"/>
      <c r="O82" s="59"/>
    </row>
    <row r="83" spans="1:16" s="8" customFormat="1" x14ac:dyDescent="0.3">
      <c r="A83" s="52">
        <v>10508</v>
      </c>
      <c r="B83" s="53" t="s">
        <v>21</v>
      </c>
      <c r="C83" s="54" t="s">
        <v>1069</v>
      </c>
      <c r="D83" s="55" t="s">
        <v>1070</v>
      </c>
      <c r="E83" s="93"/>
      <c r="F83" s="94"/>
      <c r="G83" s="95"/>
      <c r="H83" s="95"/>
      <c r="I83" s="95"/>
      <c r="J83" s="95"/>
      <c r="K83" s="95"/>
      <c r="L83" s="95"/>
      <c r="M83" s="58"/>
      <c r="N83" s="59"/>
      <c r="O83" s="59"/>
    </row>
    <row r="84" spans="1:16" s="8" customFormat="1" x14ac:dyDescent="0.3">
      <c r="A84" s="52">
        <v>10518</v>
      </c>
      <c r="B84" s="53" t="s">
        <v>21</v>
      </c>
      <c r="C84" s="54" t="s">
        <v>1081</v>
      </c>
      <c r="D84" s="55" t="s">
        <v>55</v>
      </c>
      <c r="E84" s="63"/>
      <c r="F84" s="57"/>
      <c r="G84" s="57"/>
      <c r="H84" s="57"/>
      <c r="I84" s="57"/>
      <c r="J84" s="57"/>
      <c r="K84" s="57"/>
      <c r="L84" s="57"/>
      <c r="M84" s="66"/>
      <c r="N84" s="67"/>
      <c r="O84" s="67"/>
    </row>
    <row r="85" spans="1:16" s="8" customFormat="1" x14ac:dyDescent="0.3">
      <c r="A85" s="52">
        <v>10522</v>
      </c>
      <c r="B85" s="53" t="s">
        <v>21</v>
      </c>
      <c r="C85" s="54" t="s">
        <v>1086</v>
      </c>
      <c r="D85" s="55" t="s">
        <v>70</v>
      </c>
      <c r="E85" s="63"/>
      <c r="F85" s="57"/>
      <c r="G85" s="57"/>
      <c r="H85" s="57"/>
      <c r="I85" s="57"/>
      <c r="J85" s="57"/>
      <c r="K85" s="57"/>
      <c r="L85" s="57"/>
      <c r="M85" s="66"/>
      <c r="N85" s="67"/>
      <c r="O85" s="67"/>
    </row>
    <row r="86" spans="1:16" s="8" customFormat="1" ht="86.4" x14ac:dyDescent="0.3">
      <c r="A86" s="52">
        <v>10523</v>
      </c>
      <c r="B86" s="53" t="s">
        <v>21</v>
      </c>
      <c r="C86" s="72" t="s">
        <v>1087</v>
      </c>
      <c r="D86" s="75" t="s">
        <v>1088</v>
      </c>
      <c r="E86" s="63" t="s">
        <v>36</v>
      </c>
      <c r="F86" s="57">
        <v>1</v>
      </c>
      <c r="G86" s="57">
        <v>11.8</v>
      </c>
      <c r="H86" s="57">
        <v>1.9</v>
      </c>
      <c r="I86" s="57"/>
      <c r="J86" s="57">
        <f t="shared" ref="J86" si="11">PRODUCT(F86:I86)</f>
        <v>22.42</v>
      </c>
      <c r="K86" s="57"/>
      <c r="L86" s="57">
        <f>+J86</f>
        <v>22.42</v>
      </c>
      <c r="M86" s="58">
        <v>22.42</v>
      </c>
      <c r="N86" s="59"/>
      <c r="O86" s="73">
        <f>+ROUND(M86*N86,2)</f>
        <v>0</v>
      </c>
    </row>
    <row r="87" spans="1:16" s="8" customFormat="1" x14ac:dyDescent="0.3">
      <c r="A87" s="52">
        <v>10536</v>
      </c>
      <c r="B87" s="53" t="s">
        <v>21</v>
      </c>
      <c r="C87" s="54" t="s">
        <v>1097</v>
      </c>
      <c r="D87" s="55" t="s">
        <v>974</v>
      </c>
      <c r="E87" s="96"/>
      <c r="F87" s="94"/>
      <c r="G87" s="95"/>
      <c r="H87" s="95"/>
      <c r="I87" s="95"/>
      <c r="J87" s="95"/>
      <c r="K87" s="95"/>
      <c r="L87" s="95"/>
      <c r="M87" s="58"/>
      <c r="N87" s="59"/>
      <c r="O87" s="59"/>
      <c r="P87" s="111"/>
    </row>
    <row r="88" spans="1:16" s="8" customFormat="1" x14ac:dyDescent="0.3">
      <c r="A88" s="52">
        <v>10561</v>
      </c>
      <c r="B88" s="53" t="s">
        <v>21</v>
      </c>
      <c r="C88" s="54" t="s">
        <v>1124</v>
      </c>
      <c r="D88" s="55" t="s">
        <v>55</v>
      </c>
      <c r="E88" s="63"/>
      <c r="F88" s="57"/>
      <c r="G88" s="57"/>
      <c r="H88" s="57"/>
      <c r="I88" s="57"/>
      <c r="J88" s="57"/>
      <c r="K88" s="57"/>
      <c r="L88" s="57"/>
      <c r="M88" s="66"/>
      <c r="N88" s="67"/>
      <c r="O88" s="67"/>
    </row>
    <row r="89" spans="1:16" s="8" customFormat="1" x14ac:dyDescent="0.3">
      <c r="A89" s="52">
        <v>10562</v>
      </c>
      <c r="B89" s="53" t="s">
        <v>21</v>
      </c>
      <c r="C89" s="54" t="s">
        <v>1125</v>
      </c>
      <c r="D89" s="55" t="s">
        <v>57</v>
      </c>
      <c r="E89" s="56"/>
      <c r="F89" s="57"/>
      <c r="G89" s="57"/>
      <c r="H89" s="57"/>
      <c r="I89" s="57"/>
      <c r="J89" s="57"/>
      <c r="K89" s="57"/>
      <c r="L89" s="57"/>
      <c r="M89" s="58"/>
      <c r="N89" s="59"/>
      <c r="O89" s="73"/>
    </row>
    <row r="90" spans="1:16" s="8" customFormat="1" ht="230.4" x14ac:dyDescent="0.3">
      <c r="A90" s="52">
        <v>10583</v>
      </c>
      <c r="B90" s="53" t="s">
        <v>21</v>
      </c>
      <c r="C90" s="72" t="s">
        <v>1141</v>
      </c>
      <c r="D90" s="75" t="s">
        <v>1142</v>
      </c>
      <c r="E90" s="56" t="s">
        <v>36</v>
      </c>
      <c r="F90" s="57"/>
      <c r="G90" s="57"/>
      <c r="H90" s="57"/>
      <c r="I90" s="57"/>
      <c r="J90" s="57"/>
      <c r="K90" s="57"/>
      <c r="L90" s="57">
        <f>SUM(K91:K94)</f>
        <v>298.73460000000006</v>
      </c>
      <c r="M90" s="58">
        <v>298.73500000000001</v>
      </c>
      <c r="N90" s="59"/>
      <c r="O90" s="73">
        <f>+ROUND(M90*N90,2)</f>
        <v>0</v>
      </c>
    </row>
    <row r="91" spans="1:16" s="8" customFormat="1" ht="15" customHeight="1" x14ac:dyDescent="0.3">
      <c r="A91" s="52">
        <v>10584</v>
      </c>
      <c r="B91" s="53"/>
      <c r="C91" s="72"/>
      <c r="D91" s="76" t="s">
        <v>1143</v>
      </c>
      <c r="E91" s="56"/>
      <c r="F91" s="57">
        <v>1</v>
      </c>
      <c r="G91" s="57">
        <v>56.456000000000003</v>
      </c>
      <c r="H91" s="57"/>
      <c r="I91" s="57">
        <f>1.35+1.3</f>
        <v>2.6500000000000004</v>
      </c>
      <c r="J91" s="57"/>
      <c r="K91" s="57">
        <f>PRODUCT(F91:I91)</f>
        <v>149.60840000000002</v>
      </c>
      <c r="L91" s="57"/>
      <c r="M91" s="58"/>
      <c r="N91" s="59"/>
      <c r="O91" s="73"/>
    </row>
    <row r="92" spans="1:16" s="8" customFormat="1" ht="15" customHeight="1" x14ac:dyDescent="0.3">
      <c r="A92" s="52">
        <v>10585</v>
      </c>
      <c r="B92" s="53"/>
      <c r="C92" s="72"/>
      <c r="D92" s="76" t="s">
        <v>1144</v>
      </c>
      <c r="E92" s="56"/>
      <c r="F92" s="57">
        <v>2</v>
      </c>
      <c r="G92" s="57">
        <v>7.1950000000000003</v>
      </c>
      <c r="H92" s="57"/>
      <c r="I92" s="57">
        <f>(3+1.3)</f>
        <v>4.3</v>
      </c>
      <c r="J92" s="57"/>
      <c r="K92" s="57">
        <f>PRODUCT(F92:I92)</f>
        <v>61.877000000000002</v>
      </c>
      <c r="L92" s="57"/>
      <c r="M92" s="58"/>
      <c r="N92" s="59"/>
      <c r="O92" s="73"/>
    </row>
    <row r="93" spans="1:16" s="8" customFormat="1" ht="15" customHeight="1" x14ac:dyDescent="0.3">
      <c r="A93" s="52">
        <v>10586</v>
      </c>
      <c r="B93" s="53"/>
      <c r="C93" s="72"/>
      <c r="D93" s="76" t="s">
        <v>1145</v>
      </c>
      <c r="E93" s="56"/>
      <c r="F93" s="57">
        <v>2</v>
      </c>
      <c r="G93" s="57">
        <v>10.519</v>
      </c>
      <c r="H93" s="57"/>
      <c r="I93" s="57">
        <v>3.4</v>
      </c>
      <c r="J93" s="57"/>
      <c r="K93" s="57">
        <f>PRODUCT(F93:I93)</f>
        <v>71.529200000000003</v>
      </c>
      <c r="L93" s="57"/>
      <c r="M93" s="58"/>
      <c r="N93" s="59"/>
      <c r="O93" s="73"/>
    </row>
    <row r="94" spans="1:16" s="8" customFormat="1" ht="15" customHeight="1" x14ac:dyDescent="0.3">
      <c r="A94" s="52">
        <v>10587</v>
      </c>
      <c r="B94" s="53"/>
      <c r="C94" s="72"/>
      <c r="D94" s="76" t="s">
        <v>1146</v>
      </c>
      <c r="E94" s="56"/>
      <c r="F94" s="57">
        <v>2</v>
      </c>
      <c r="G94" s="57">
        <f>0.65+0.55</f>
        <v>1.2000000000000002</v>
      </c>
      <c r="H94" s="57"/>
      <c r="I94" s="57">
        <f>5.25+1.3</f>
        <v>6.55</v>
      </c>
      <c r="J94" s="57"/>
      <c r="K94" s="57">
        <f>PRODUCT(F94:I94)</f>
        <v>15.720000000000002</v>
      </c>
      <c r="L94" s="57"/>
      <c r="M94" s="58"/>
      <c r="N94" s="59"/>
      <c r="O94" s="73"/>
    </row>
    <row r="95" spans="1:16" s="8" customFormat="1" ht="86.4" x14ac:dyDescent="0.3">
      <c r="A95" s="52">
        <v>10588</v>
      </c>
      <c r="B95" s="53"/>
      <c r="C95" s="72"/>
      <c r="D95" s="75" t="s">
        <v>1147</v>
      </c>
      <c r="E95" s="56" t="s">
        <v>36</v>
      </c>
      <c r="F95" s="57"/>
      <c r="G95" s="57"/>
      <c r="H95" s="57"/>
      <c r="I95" s="57"/>
      <c r="J95" s="57"/>
      <c r="K95" s="57"/>
      <c r="L95" s="57">
        <f>K96</f>
        <v>40.56</v>
      </c>
      <c r="M95" s="58">
        <v>40.56</v>
      </c>
      <c r="N95" s="59"/>
      <c r="O95" s="73">
        <f>+ROUND(M95*N95,2)</f>
        <v>0</v>
      </c>
    </row>
    <row r="96" spans="1:16" s="8" customFormat="1" ht="15" customHeight="1" x14ac:dyDescent="0.3">
      <c r="A96" s="52">
        <v>10589</v>
      </c>
      <c r="B96" s="53"/>
      <c r="C96" s="72"/>
      <c r="D96" s="76" t="s">
        <v>1148</v>
      </c>
      <c r="E96" s="56"/>
      <c r="F96" s="57">
        <v>16</v>
      </c>
      <c r="G96" s="57">
        <v>0.65</v>
      </c>
      <c r="H96" s="57"/>
      <c r="I96" s="57">
        <v>3.9</v>
      </c>
      <c r="J96" s="57"/>
      <c r="K96" s="57">
        <f>PRODUCT(F96:I96)</f>
        <v>40.56</v>
      </c>
      <c r="L96" s="57"/>
      <c r="M96" s="58"/>
      <c r="N96" s="59"/>
      <c r="O96" s="73"/>
    </row>
    <row r="97" spans="1:15" s="8" customFormat="1" ht="129.6" x14ac:dyDescent="0.3">
      <c r="A97" s="52">
        <v>10590</v>
      </c>
      <c r="B97" s="53" t="s">
        <v>21</v>
      </c>
      <c r="C97" s="72" t="s">
        <v>1149</v>
      </c>
      <c r="D97" s="75" t="s">
        <v>331</v>
      </c>
      <c r="E97" s="56" t="s">
        <v>36</v>
      </c>
      <c r="F97" s="57"/>
      <c r="G97" s="57"/>
      <c r="H97" s="57"/>
      <c r="I97" s="57"/>
      <c r="J97" s="57"/>
      <c r="K97" s="57"/>
      <c r="L97" s="57">
        <f>SUM(K98:K108)</f>
        <v>221.73049999999995</v>
      </c>
      <c r="M97" s="58">
        <v>221.73099999999999</v>
      </c>
      <c r="N97" s="59"/>
      <c r="O97" s="73">
        <f>+ROUND(M97*N97,2)</f>
        <v>0</v>
      </c>
    </row>
    <row r="98" spans="1:15" s="8" customFormat="1" x14ac:dyDescent="0.3">
      <c r="A98" s="52">
        <v>10591</v>
      </c>
      <c r="B98" s="53" t="s">
        <v>21</v>
      </c>
      <c r="C98" s="72"/>
      <c r="D98" s="74" t="s">
        <v>1150</v>
      </c>
      <c r="E98" s="56"/>
      <c r="F98" s="57">
        <v>2</v>
      </c>
      <c r="G98" s="57">
        <v>17.625</v>
      </c>
      <c r="H98" s="57"/>
      <c r="I98" s="57">
        <v>0.5</v>
      </c>
      <c r="J98" s="57"/>
      <c r="K98" s="57">
        <f>PRODUCT(F98:I98)</f>
        <v>17.625</v>
      </c>
      <c r="L98" s="57"/>
      <c r="M98" s="58"/>
      <c r="N98" s="59"/>
      <c r="O98" s="73"/>
    </row>
    <row r="99" spans="1:15" s="8" customFormat="1" x14ac:dyDescent="0.3">
      <c r="A99" s="52">
        <v>10592</v>
      </c>
      <c r="B99" s="53"/>
      <c r="C99" s="72"/>
      <c r="D99" s="74" t="s">
        <v>1151</v>
      </c>
      <c r="E99" s="56"/>
      <c r="F99" s="57">
        <v>2</v>
      </c>
      <c r="G99" s="57">
        <v>3.4</v>
      </c>
      <c r="H99" s="57"/>
      <c r="I99" s="57">
        <v>2.2999999999999998</v>
      </c>
      <c r="J99" s="57"/>
      <c r="K99" s="57">
        <f>PRODUCT(F99:I99)</f>
        <v>15.639999999999999</v>
      </c>
      <c r="L99" s="57"/>
      <c r="M99" s="58"/>
      <c r="N99" s="59"/>
      <c r="O99" s="73"/>
    </row>
    <row r="100" spans="1:15" s="8" customFormat="1" x14ac:dyDescent="0.3">
      <c r="A100" s="52">
        <v>10593</v>
      </c>
      <c r="B100" s="53"/>
      <c r="C100" s="72"/>
      <c r="D100" s="74" t="s">
        <v>1152</v>
      </c>
      <c r="E100" s="56"/>
      <c r="F100" s="57"/>
      <c r="G100" s="57"/>
      <c r="H100" s="57"/>
      <c r="I100" s="57"/>
      <c r="J100" s="57"/>
      <c r="K100" s="57">
        <f>SUM(J101:J102)</f>
        <v>67.498099999999994</v>
      </c>
      <c r="L100" s="57"/>
      <c r="M100" s="58"/>
      <c r="N100" s="59"/>
      <c r="O100" s="73"/>
    </row>
    <row r="101" spans="1:15" s="8" customFormat="1" x14ac:dyDescent="0.3">
      <c r="A101" s="52">
        <v>10594</v>
      </c>
      <c r="B101" s="53"/>
      <c r="C101" s="72"/>
      <c r="D101" s="74"/>
      <c r="E101" s="56"/>
      <c r="F101" s="57">
        <v>1</v>
      </c>
      <c r="G101" s="57">
        <v>14.919</v>
      </c>
      <c r="H101" s="57"/>
      <c r="I101" s="57">
        <v>2.2999999999999998</v>
      </c>
      <c r="J101" s="57">
        <f>PRODUCT(F101:I101)</f>
        <v>34.313699999999997</v>
      </c>
      <c r="K101" s="57"/>
      <c r="L101" s="57"/>
      <c r="M101" s="58"/>
      <c r="N101" s="59"/>
      <c r="O101" s="73"/>
    </row>
    <row r="102" spans="1:15" s="8" customFormat="1" x14ac:dyDescent="0.3">
      <c r="A102" s="52">
        <v>10595</v>
      </c>
      <c r="B102" s="53"/>
      <c r="C102" s="72"/>
      <c r="D102" s="74"/>
      <c r="E102" s="56"/>
      <c r="F102" s="57">
        <v>1</v>
      </c>
      <c r="G102" s="57">
        <v>14.428000000000001</v>
      </c>
      <c r="H102" s="57"/>
      <c r="I102" s="57">
        <v>2.2999999999999998</v>
      </c>
      <c r="J102" s="57">
        <f>PRODUCT(F102:I102)</f>
        <v>33.184399999999997</v>
      </c>
      <c r="K102" s="57"/>
      <c r="L102" s="57"/>
      <c r="M102" s="58"/>
      <c r="N102" s="59"/>
      <c r="O102" s="73"/>
    </row>
    <row r="103" spans="1:15" s="8" customFormat="1" x14ac:dyDescent="0.3">
      <c r="A103" s="52">
        <v>10596</v>
      </c>
      <c r="B103" s="53"/>
      <c r="C103" s="72"/>
      <c r="D103" s="74" t="s">
        <v>1153</v>
      </c>
      <c r="E103" s="56"/>
      <c r="F103" s="57">
        <v>2</v>
      </c>
      <c r="G103" s="57">
        <v>13.5</v>
      </c>
      <c r="H103" s="57"/>
      <c r="I103" s="57">
        <v>1.4</v>
      </c>
      <c r="J103" s="57"/>
      <c r="K103" s="57">
        <f>PRODUCT(F103:I103)</f>
        <v>37.799999999999997</v>
      </c>
      <c r="L103" s="57"/>
      <c r="M103" s="58"/>
      <c r="N103" s="59"/>
      <c r="O103" s="73"/>
    </row>
    <row r="104" spans="1:15" s="8" customFormat="1" x14ac:dyDescent="0.3">
      <c r="A104" s="52">
        <v>10597</v>
      </c>
      <c r="B104" s="53" t="s">
        <v>21</v>
      </c>
      <c r="C104" s="72"/>
      <c r="D104" s="76" t="s">
        <v>1154</v>
      </c>
      <c r="E104" s="56"/>
      <c r="F104" s="57">
        <v>1</v>
      </c>
      <c r="G104" s="57">
        <v>5.4130000000000003</v>
      </c>
      <c r="H104" s="57"/>
      <c r="I104" s="57">
        <v>2.2999999999999998</v>
      </c>
      <c r="J104" s="57"/>
      <c r="K104" s="57">
        <f>PRODUCT(F104:I104)</f>
        <v>12.4499</v>
      </c>
      <c r="L104" s="57"/>
      <c r="M104" s="58"/>
      <c r="N104" s="59"/>
      <c r="O104" s="73"/>
    </row>
    <row r="105" spans="1:15" s="8" customFormat="1" x14ac:dyDescent="0.3">
      <c r="A105" s="52">
        <v>10598</v>
      </c>
      <c r="B105" s="53" t="s">
        <v>21</v>
      </c>
      <c r="C105" s="72"/>
      <c r="D105" s="76" t="s">
        <v>1155</v>
      </c>
      <c r="E105" s="56"/>
      <c r="F105" s="57">
        <v>1</v>
      </c>
      <c r="G105" s="57">
        <f>6.843</f>
        <v>6.843</v>
      </c>
      <c r="H105" s="57"/>
      <c r="I105" s="57">
        <v>2.2999999999999998</v>
      </c>
      <c r="J105" s="57"/>
      <c r="K105" s="57">
        <f t="shared" ref="K105:K108" si="12">PRODUCT(F105:I105)</f>
        <v>15.738899999999999</v>
      </c>
      <c r="L105" s="57"/>
      <c r="M105" s="58"/>
      <c r="N105" s="59"/>
      <c r="O105" s="73"/>
    </row>
    <row r="106" spans="1:15" s="8" customFormat="1" x14ac:dyDescent="0.3">
      <c r="A106" s="52">
        <v>10599</v>
      </c>
      <c r="B106" s="53"/>
      <c r="C106" s="72"/>
      <c r="D106" s="76" t="s">
        <v>1138</v>
      </c>
      <c r="E106" s="56"/>
      <c r="F106" s="57">
        <v>1</v>
      </c>
      <c r="G106" s="57">
        <v>11.462999999999999</v>
      </c>
      <c r="H106" s="57"/>
      <c r="I106" s="57">
        <v>2.1</v>
      </c>
      <c r="J106" s="57"/>
      <c r="K106" s="57">
        <f t="shared" si="12"/>
        <v>24.072299999999998</v>
      </c>
      <c r="L106" s="57"/>
      <c r="M106" s="58"/>
      <c r="N106" s="59"/>
      <c r="O106" s="73"/>
    </row>
    <row r="107" spans="1:15" s="8" customFormat="1" x14ac:dyDescent="0.3">
      <c r="A107" s="52">
        <v>10600</v>
      </c>
      <c r="B107" s="53"/>
      <c r="C107" s="72"/>
      <c r="D107" s="76" t="s">
        <v>1156</v>
      </c>
      <c r="E107" s="56"/>
      <c r="F107" s="57">
        <v>1</v>
      </c>
      <c r="G107" s="57">
        <v>11.563000000000001</v>
      </c>
      <c r="H107" s="57"/>
      <c r="I107" s="57">
        <v>2.1</v>
      </c>
      <c r="J107" s="57"/>
      <c r="K107" s="57">
        <f t="shared" si="12"/>
        <v>24.282300000000003</v>
      </c>
      <c r="L107" s="57"/>
      <c r="M107" s="58"/>
      <c r="N107" s="59"/>
      <c r="O107" s="73"/>
    </row>
    <row r="108" spans="1:15" s="8" customFormat="1" x14ac:dyDescent="0.3">
      <c r="A108" s="52">
        <v>10601</v>
      </c>
      <c r="B108" s="53"/>
      <c r="C108" s="72"/>
      <c r="D108" s="76" t="s">
        <v>1157</v>
      </c>
      <c r="E108" s="56"/>
      <c r="F108" s="57">
        <v>2</v>
      </c>
      <c r="G108" s="57">
        <v>1.44</v>
      </c>
      <c r="H108" s="57"/>
      <c r="I108" s="57">
        <v>2.2999999999999998</v>
      </c>
      <c r="J108" s="57"/>
      <c r="K108" s="57">
        <f t="shared" si="12"/>
        <v>6.6239999999999997</v>
      </c>
      <c r="L108" s="57"/>
      <c r="M108" s="58"/>
      <c r="N108" s="59"/>
      <c r="O108" s="73"/>
    </row>
    <row r="109" spans="1:15" s="8" customFormat="1" x14ac:dyDescent="0.3">
      <c r="A109" s="52">
        <v>10695</v>
      </c>
      <c r="B109" s="53" t="s">
        <v>21</v>
      </c>
      <c r="C109" s="54" t="s">
        <v>1217</v>
      </c>
      <c r="D109" s="55" t="s">
        <v>1218</v>
      </c>
      <c r="E109" s="56"/>
      <c r="F109" s="70"/>
      <c r="G109" s="70"/>
      <c r="H109" s="70"/>
      <c r="I109" s="70"/>
      <c r="J109" s="70"/>
      <c r="K109" s="70"/>
      <c r="L109" s="70"/>
      <c r="M109" s="58"/>
      <c r="N109" s="59"/>
      <c r="O109" s="59"/>
    </row>
    <row r="110" spans="1:15" s="8" customFormat="1" x14ac:dyDescent="0.3">
      <c r="A110" s="52">
        <v>10704</v>
      </c>
      <c r="B110" s="53" t="s">
        <v>21</v>
      </c>
      <c r="C110" s="54" t="s">
        <v>1229</v>
      </c>
      <c r="D110" s="97" t="s">
        <v>55</v>
      </c>
      <c r="E110" s="93"/>
      <c r="F110" s="94"/>
      <c r="G110" s="95"/>
      <c r="H110" s="95"/>
      <c r="I110" s="95"/>
      <c r="J110" s="95"/>
      <c r="K110" s="95"/>
      <c r="L110" s="95"/>
      <c r="M110" s="58"/>
      <c r="N110" s="59"/>
      <c r="O110" s="59"/>
    </row>
    <row r="111" spans="1:15" s="8" customFormat="1" x14ac:dyDescent="0.3">
      <c r="A111" s="52">
        <v>10705</v>
      </c>
      <c r="B111" s="53" t="s">
        <v>21</v>
      </c>
      <c r="C111" s="54" t="s">
        <v>1230</v>
      </c>
      <c r="D111" s="55" t="s">
        <v>57</v>
      </c>
      <c r="E111" s="56"/>
      <c r="F111" s="57"/>
      <c r="G111" s="57"/>
      <c r="H111" s="57"/>
      <c r="I111" s="57"/>
      <c r="J111" s="57"/>
      <c r="K111" s="57"/>
      <c r="L111" s="57"/>
      <c r="M111" s="58"/>
      <c r="N111" s="59"/>
      <c r="O111" s="73"/>
    </row>
    <row r="112" spans="1:15" s="8" customFormat="1" ht="230.4" collapsed="1" x14ac:dyDescent="0.3">
      <c r="A112" s="52">
        <v>10708</v>
      </c>
      <c r="B112" s="53" t="s">
        <v>21</v>
      </c>
      <c r="C112" s="72" t="s">
        <v>1233</v>
      </c>
      <c r="D112" s="75" t="s">
        <v>1142</v>
      </c>
      <c r="E112" s="56" t="s">
        <v>36</v>
      </c>
      <c r="F112" s="57"/>
      <c r="G112" s="57"/>
      <c r="H112" s="57"/>
      <c r="I112" s="57"/>
      <c r="J112" s="57"/>
      <c r="K112" s="57"/>
      <c r="L112" s="57">
        <f>SUM(J113:J115)</f>
        <v>105.12685</v>
      </c>
      <c r="M112" s="58">
        <v>105.127</v>
      </c>
      <c r="N112" s="59"/>
      <c r="O112" s="73">
        <f>+ROUND(M112*N112,2)</f>
        <v>0</v>
      </c>
    </row>
    <row r="113" spans="1:16" s="8" customFormat="1" x14ac:dyDescent="0.3">
      <c r="A113" s="52">
        <v>10709</v>
      </c>
      <c r="B113" s="53"/>
      <c r="C113" s="72"/>
      <c r="D113" s="76" t="s">
        <v>1234</v>
      </c>
      <c r="E113" s="56"/>
      <c r="F113" s="57">
        <v>2</v>
      </c>
      <c r="G113" s="57">
        <v>2.2469999999999999</v>
      </c>
      <c r="H113" s="57"/>
      <c r="I113" s="57">
        <v>5.5350000000000001</v>
      </c>
      <c r="J113" s="57">
        <f t="shared" ref="J113:J116" si="13">PRODUCT(F113:I113)</f>
        <v>24.874289999999998</v>
      </c>
      <c r="K113" s="57"/>
      <c r="L113" s="57"/>
      <c r="M113" s="58"/>
      <c r="N113" s="59"/>
      <c r="O113" s="73"/>
    </row>
    <row r="114" spans="1:16" s="8" customFormat="1" x14ac:dyDescent="0.3">
      <c r="A114" s="52">
        <v>10710</v>
      </c>
      <c r="B114" s="53"/>
      <c r="C114" s="72"/>
      <c r="D114" s="76" t="s">
        <v>1234</v>
      </c>
      <c r="E114" s="56"/>
      <c r="F114" s="57">
        <v>1</v>
      </c>
      <c r="G114" s="57">
        <v>17.47</v>
      </c>
      <c r="H114" s="57"/>
      <c r="I114" s="57">
        <v>1</v>
      </c>
      <c r="J114" s="57">
        <f t="shared" si="13"/>
        <v>17.47</v>
      </c>
      <c r="K114" s="57"/>
      <c r="L114" s="57"/>
      <c r="M114" s="58"/>
      <c r="N114" s="59"/>
      <c r="O114" s="73"/>
    </row>
    <row r="115" spans="1:16" s="8" customFormat="1" x14ac:dyDescent="0.3">
      <c r="A115" s="52">
        <v>10711</v>
      </c>
      <c r="B115" s="53"/>
      <c r="C115" s="72"/>
      <c r="D115" s="76" t="s">
        <v>1235</v>
      </c>
      <c r="E115" s="56"/>
      <c r="F115" s="57">
        <v>1</v>
      </c>
      <c r="G115" s="57">
        <v>29.065999999999999</v>
      </c>
      <c r="H115" s="57"/>
      <c r="I115" s="57">
        <v>2.16</v>
      </c>
      <c r="J115" s="57">
        <f t="shared" si="13"/>
        <v>62.782560000000004</v>
      </c>
      <c r="K115" s="57"/>
      <c r="L115" s="57"/>
      <c r="M115" s="58"/>
      <c r="N115" s="59"/>
      <c r="O115" s="73"/>
    </row>
    <row r="116" spans="1:16" s="8" customFormat="1" ht="129.6" x14ac:dyDescent="0.3">
      <c r="A116" s="52">
        <v>10713</v>
      </c>
      <c r="B116" s="53" t="s">
        <v>21</v>
      </c>
      <c r="C116" s="72" t="s">
        <v>1237</v>
      </c>
      <c r="D116" s="75" t="s">
        <v>331</v>
      </c>
      <c r="E116" s="56" t="s">
        <v>36</v>
      </c>
      <c r="F116" s="57">
        <v>1</v>
      </c>
      <c r="G116" s="57">
        <f>36.635+(2.3+3.171+1.6+2.1+2.45)</f>
        <v>48.256</v>
      </c>
      <c r="H116" s="57"/>
      <c r="I116" s="57">
        <v>2.2999999999999998</v>
      </c>
      <c r="J116" s="57">
        <f t="shared" si="13"/>
        <v>110.9888</v>
      </c>
      <c r="K116" s="57"/>
      <c r="L116" s="57">
        <f>+J116</f>
        <v>110.9888</v>
      </c>
      <c r="M116" s="58">
        <v>110.989</v>
      </c>
      <c r="N116" s="59"/>
      <c r="O116" s="73">
        <f>+ROUND(M116*N116,2)</f>
        <v>0</v>
      </c>
    </row>
    <row r="117" spans="1:16" s="8" customFormat="1" x14ac:dyDescent="0.3">
      <c r="A117" s="52">
        <v>10747</v>
      </c>
      <c r="B117" s="53" t="s">
        <v>21</v>
      </c>
      <c r="C117" s="54" t="s">
        <v>1270</v>
      </c>
      <c r="D117" s="55" t="s">
        <v>1271</v>
      </c>
      <c r="E117" s="56"/>
      <c r="F117" s="57"/>
      <c r="G117" s="57"/>
      <c r="H117" s="57"/>
      <c r="I117" s="57"/>
      <c r="J117" s="57"/>
      <c r="K117" s="57"/>
      <c r="L117" s="57"/>
      <c r="M117" s="58"/>
      <c r="N117" s="59"/>
      <c r="O117" s="73"/>
    </row>
    <row r="118" spans="1:16" s="8" customFormat="1" ht="115.2" collapsed="1" x14ac:dyDescent="0.3">
      <c r="A118" s="52">
        <v>10748</v>
      </c>
      <c r="B118" s="53" t="s">
        <v>21</v>
      </c>
      <c r="C118" s="72" t="s">
        <v>1272</v>
      </c>
      <c r="D118" s="60" t="s">
        <v>1273</v>
      </c>
      <c r="E118" s="56" t="s">
        <v>36</v>
      </c>
      <c r="F118" s="57"/>
      <c r="G118" s="57"/>
      <c r="H118" s="57"/>
      <c r="I118" s="57"/>
      <c r="J118" s="57"/>
      <c r="K118" s="57"/>
      <c r="L118" s="57">
        <f>SUM(J119:J120)</f>
        <v>779.92420000000004</v>
      </c>
      <c r="M118" s="58">
        <v>779.92420000000004</v>
      </c>
      <c r="N118" s="59"/>
      <c r="O118" s="73">
        <f t="shared" ref="O118" si="14">+ROUND(M118*N118,2)</f>
        <v>0</v>
      </c>
    </row>
    <row r="119" spans="1:16" s="8" customFormat="1" x14ac:dyDescent="0.3">
      <c r="A119" s="52">
        <v>10749</v>
      </c>
      <c r="B119" s="53"/>
      <c r="C119" s="72"/>
      <c r="D119" s="76" t="s">
        <v>1274</v>
      </c>
      <c r="E119" s="56"/>
      <c r="F119" s="57">
        <v>1</v>
      </c>
      <c r="G119" s="57">
        <v>29.66</v>
      </c>
      <c r="H119" s="57"/>
      <c r="I119" s="57">
        <v>0.6</v>
      </c>
      <c r="J119" s="57">
        <f t="shared" ref="J119:J120" si="15">PRODUCT(F119:I119)</f>
        <v>17.795999999999999</v>
      </c>
      <c r="K119" s="57"/>
      <c r="L119" s="57"/>
      <c r="M119" s="58"/>
      <c r="N119" s="59"/>
      <c r="O119" s="73"/>
    </row>
    <row r="120" spans="1:16" s="8" customFormat="1" x14ac:dyDescent="0.3">
      <c r="A120" s="52">
        <v>10750</v>
      </c>
      <c r="B120" s="53"/>
      <c r="C120" s="72"/>
      <c r="D120" s="76" t="s">
        <v>1275</v>
      </c>
      <c r="E120" s="56"/>
      <c r="F120" s="57">
        <v>1</v>
      </c>
      <c r="G120" s="57">
        <v>53.670999999999999</v>
      </c>
      <c r="H120" s="57"/>
      <c r="I120" s="57">
        <v>14.2</v>
      </c>
      <c r="J120" s="57">
        <f t="shared" si="15"/>
        <v>762.12819999999999</v>
      </c>
      <c r="K120" s="57"/>
      <c r="L120" s="57"/>
      <c r="M120" s="58"/>
      <c r="N120" s="59"/>
      <c r="O120" s="73"/>
    </row>
    <row r="121" spans="1:16" s="8" customFormat="1" x14ac:dyDescent="0.3">
      <c r="A121" s="52">
        <v>10751</v>
      </c>
      <c r="B121" s="53" t="s">
        <v>21</v>
      </c>
      <c r="C121" s="90" t="s">
        <v>1276</v>
      </c>
      <c r="D121" s="55" t="s">
        <v>1277</v>
      </c>
      <c r="E121" s="56"/>
      <c r="F121" s="64"/>
      <c r="G121" s="64"/>
      <c r="H121" s="64"/>
      <c r="I121" s="64"/>
      <c r="J121" s="64"/>
      <c r="K121" s="65">
        <f>SUM(O121:O135)</f>
        <v>0</v>
      </c>
      <c r="L121" s="64"/>
      <c r="M121" s="58"/>
      <c r="N121" s="59"/>
      <c r="O121" s="59"/>
    </row>
    <row r="122" spans="1:16" s="8" customFormat="1" x14ac:dyDescent="0.3">
      <c r="A122" s="52">
        <v>10752</v>
      </c>
      <c r="B122" s="53" t="s">
        <v>21</v>
      </c>
      <c r="C122" s="54" t="s">
        <v>1278</v>
      </c>
      <c r="D122" s="97" t="s">
        <v>55</v>
      </c>
      <c r="E122" s="93"/>
      <c r="F122" s="94"/>
      <c r="G122" s="95"/>
      <c r="H122" s="95"/>
      <c r="I122" s="95"/>
      <c r="J122" s="95"/>
      <c r="K122" s="95"/>
      <c r="L122" s="95"/>
      <c r="M122" s="58"/>
      <c r="N122" s="59"/>
      <c r="O122" s="73"/>
    </row>
    <row r="123" spans="1:16" s="8" customFormat="1" x14ac:dyDescent="0.3">
      <c r="A123" s="52">
        <v>10753</v>
      </c>
      <c r="B123" s="53" t="s">
        <v>21</v>
      </c>
      <c r="C123" s="54" t="s">
        <v>1279</v>
      </c>
      <c r="D123" s="55" t="s">
        <v>57</v>
      </c>
      <c r="E123" s="56"/>
      <c r="F123" s="57"/>
      <c r="G123" s="57"/>
      <c r="H123" s="57"/>
      <c r="I123" s="57"/>
      <c r="J123" s="57"/>
      <c r="K123" s="57"/>
      <c r="L123" s="57"/>
      <c r="M123" s="58"/>
      <c r="N123" s="59"/>
      <c r="O123" s="73"/>
    </row>
    <row r="124" spans="1:16" s="8" customFormat="1" ht="129.6" collapsed="1" x14ac:dyDescent="0.3">
      <c r="A124" s="52">
        <v>10765</v>
      </c>
      <c r="B124" s="53" t="s">
        <v>21</v>
      </c>
      <c r="C124" s="72" t="s">
        <v>1288</v>
      </c>
      <c r="D124" s="75" t="s">
        <v>331</v>
      </c>
      <c r="E124" s="56" t="s">
        <v>36</v>
      </c>
      <c r="F124" s="57"/>
      <c r="G124" s="57"/>
      <c r="H124" s="57"/>
      <c r="I124" s="57"/>
      <c r="J124" s="57"/>
      <c r="K124" s="57"/>
      <c r="L124" s="57">
        <f>SUM(K125:K125)</f>
        <v>17.2775</v>
      </c>
      <c r="M124" s="58">
        <v>17.2775</v>
      </c>
      <c r="N124" s="59"/>
      <c r="O124" s="73">
        <f>+ROUND(M124*N124,2)</f>
        <v>0</v>
      </c>
    </row>
    <row r="125" spans="1:16" s="8" customFormat="1" x14ac:dyDescent="0.3">
      <c r="A125" s="52">
        <v>10766</v>
      </c>
      <c r="B125" s="53"/>
      <c r="C125" s="72"/>
      <c r="D125" s="76" t="s">
        <v>1289</v>
      </c>
      <c r="E125" s="56"/>
      <c r="F125" s="57">
        <v>1</v>
      </c>
      <c r="G125" s="57">
        <v>6.9109999999999996</v>
      </c>
      <c r="H125" s="57"/>
      <c r="I125" s="57">
        <v>2.5</v>
      </c>
      <c r="J125" s="57">
        <f t="shared" ref="J125" si="16">PRODUCT(F125:I125)</f>
        <v>17.2775</v>
      </c>
      <c r="K125" s="57">
        <f>+J125</f>
        <v>17.2775</v>
      </c>
      <c r="L125" s="57"/>
      <c r="M125" s="58"/>
      <c r="N125" s="59"/>
      <c r="O125" s="73"/>
    </row>
    <row r="126" spans="1:16" s="8" customFormat="1" x14ac:dyDescent="0.3">
      <c r="A126" s="52">
        <v>10803</v>
      </c>
      <c r="B126" s="53" t="s">
        <v>21</v>
      </c>
      <c r="C126" s="61" t="s">
        <v>1334</v>
      </c>
      <c r="D126" s="62" t="s">
        <v>1335</v>
      </c>
      <c r="E126" s="63"/>
      <c r="F126" s="86"/>
      <c r="G126" s="64"/>
      <c r="H126" s="64"/>
      <c r="I126" s="64"/>
      <c r="J126" s="64"/>
      <c r="K126" s="65">
        <f>SUM(O126:O293)</f>
        <v>0</v>
      </c>
      <c r="L126" s="64"/>
      <c r="M126" s="66"/>
      <c r="N126" s="67"/>
      <c r="O126" s="67"/>
      <c r="P126" s="112"/>
    </row>
    <row r="127" spans="1:16" s="8" customFormat="1" x14ac:dyDescent="0.3">
      <c r="A127" s="52">
        <v>10804</v>
      </c>
      <c r="B127" s="53" t="s">
        <v>21</v>
      </c>
      <c r="C127" s="54" t="s">
        <v>1336</v>
      </c>
      <c r="D127" s="55" t="s">
        <v>1337</v>
      </c>
      <c r="E127" s="96"/>
      <c r="F127" s="98"/>
      <c r="G127" s="57"/>
      <c r="H127" s="57"/>
      <c r="I127" s="57"/>
      <c r="J127" s="57"/>
      <c r="K127" s="57"/>
      <c r="L127" s="57"/>
      <c r="M127" s="58"/>
      <c r="N127" s="59"/>
      <c r="O127" s="59"/>
    </row>
    <row r="128" spans="1:16" s="8" customFormat="1" x14ac:dyDescent="0.3">
      <c r="A128" s="52">
        <v>10805</v>
      </c>
      <c r="B128" s="53" t="s">
        <v>21</v>
      </c>
      <c r="C128" s="54" t="s">
        <v>1338</v>
      </c>
      <c r="D128" s="55" t="s">
        <v>1070</v>
      </c>
      <c r="E128" s="96"/>
      <c r="F128" s="98"/>
      <c r="G128" s="57"/>
      <c r="H128" s="57"/>
      <c r="I128" s="57"/>
      <c r="J128" s="57"/>
      <c r="K128" s="57"/>
      <c r="L128" s="57"/>
      <c r="M128" s="58"/>
      <c r="N128" s="59"/>
      <c r="O128" s="59"/>
    </row>
    <row r="129" spans="1:15" s="8" customFormat="1" x14ac:dyDescent="0.3">
      <c r="A129" s="52">
        <v>10815</v>
      </c>
      <c r="B129" s="53"/>
      <c r="C129" s="54" t="s">
        <v>1342</v>
      </c>
      <c r="D129" s="55" t="s">
        <v>55</v>
      </c>
      <c r="E129" s="63"/>
      <c r="F129" s="57"/>
      <c r="G129" s="57"/>
      <c r="H129" s="57"/>
      <c r="I129" s="57"/>
      <c r="J129" s="57"/>
      <c r="K129" s="57"/>
      <c r="L129" s="57"/>
      <c r="M129" s="58"/>
      <c r="N129" s="59"/>
      <c r="O129" s="73"/>
    </row>
    <row r="130" spans="1:15" s="8" customFormat="1" x14ac:dyDescent="0.3">
      <c r="A130" s="52">
        <v>10816</v>
      </c>
      <c r="B130" s="53"/>
      <c r="C130" s="54" t="s">
        <v>1343</v>
      </c>
      <c r="D130" s="55" t="s">
        <v>57</v>
      </c>
      <c r="E130" s="63"/>
      <c r="F130" s="57"/>
      <c r="G130" s="57"/>
      <c r="H130" s="57"/>
      <c r="I130" s="57"/>
      <c r="J130" s="57"/>
      <c r="K130" s="57"/>
      <c r="L130" s="57"/>
      <c r="M130" s="58"/>
      <c r="N130" s="59"/>
      <c r="O130" s="73"/>
    </row>
    <row r="131" spans="1:15" s="8" customFormat="1" x14ac:dyDescent="0.3">
      <c r="A131" s="52">
        <v>10819</v>
      </c>
      <c r="B131" s="53"/>
      <c r="C131" s="72"/>
      <c r="D131" s="55" t="s">
        <v>70</v>
      </c>
      <c r="E131" s="63"/>
      <c r="F131" s="57"/>
      <c r="G131" s="57"/>
      <c r="H131" s="57"/>
      <c r="I131" s="57"/>
      <c r="J131" s="57"/>
      <c r="K131" s="57"/>
      <c r="L131" s="57"/>
      <c r="M131" s="66"/>
      <c r="N131" s="67"/>
      <c r="O131" s="67"/>
    </row>
    <row r="132" spans="1:15" s="8" customFormat="1" ht="86.4" x14ac:dyDescent="0.3">
      <c r="A132" s="52">
        <v>10820</v>
      </c>
      <c r="B132" s="53"/>
      <c r="C132" s="72"/>
      <c r="D132" s="75" t="s">
        <v>1346</v>
      </c>
      <c r="E132" s="63" t="s">
        <v>36</v>
      </c>
      <c r="F132" s="57">
        <v>1</v>
      </c>
      <c r="G132" s="57">
        <v>11.8</v>
      </c>
      <c r="H132" s="57">
        <v>1.9</v>
      </c>
      <c r="I132" s="57"/>
      <c r="J132" s="57">
        <f t="shared" ref="J132" si="17">PRODUCT(F132:I132)</f>
        <v>22.42</v>
      </c>
      <c r="K132" s="57"/>
      <c r="L132" s="57">
        <f>+J132</f>
        <v>22.42</v>
      </c>
      <c r="M132" s="58">
        <v>22.42</v>
      </c>
      <c r="N132" s="59"/>
      <c r="O132" s="73">
        <f>+ROUND(M132*N132,2)</f>
        <v>0</v>
      </c>
    </row>
    <row r="133" spans="1:15" s="8" customFormat="1" x14ac:dyDescent="0.3">
      <c r="A133" s="52">
        <v>10833</v>
      </c>
      <c r="B133" s="53"/>
      <c r="C133" s="54" t="s">
        <v>1347</v>
      </c>
      <c r="D133" s="55" t="s">
        <v>974</v>
      </c>
      <c r="E133" s="63"/>
      <c r="F133" s="57"/>
      <c r="G133" s="57"/>
      <c r="H133" s="57"/>
      <c r="I133" s="57"/>
      <c r="J133" s="57"/>
      <c r="K133" s="57"/>
      <c r="L133" s="57"/>
      <c r="M133" s="58"/>
      <c r="N133" s="59"/>
      <c r="O133" s="73"/>
    </row>
    <row r="134" spans="1:15" s="8" customFormat="1" x14ac:dyDescent="0.3">
      <c r="A134" s="52">
        <v>10858</v>
      </c>
      <c r="B134" s="53"/>
      <c r="C134" s="54" t="s">
        <v>1355</v>
      </c>
      <c r="D134" s="55" t="s">
        <v>55</v>
      </c>
      <c r="E134" s="63"/>
      <c r="F134" s="57"/>
      <c r="G134" s="57"/>
      <c r="H134" s="57"/>
      <c r="I134" s="57"/>
      <c r="J134" s="57"/>
      <c r="K134" s="57"/>
      <c r="L134" s="57"/>
      <c r="M134" s="58"/>
      <c r="N134" s="59"/>
      <c r="O134" s="73"/>
    </row>
    <row r="135" spans="1:15" s="8" customFormat="1" x14ac:dyDescent="0.3">
      <c r="A135" s="52">
        <v>10859</v>
      </c>
      <c r="B135" s="53"/>
      <c r="C135" s="54" t="s">
        <v>1356</v>
      </c>
      <c r="D135" s="55" t="s">
        <v>57</v>
      </c>
      <c r="E135" s="63"/>
      <c r="F135" s="57"/>
      <c r="G135" s="57"/>
      <c r="H135" s="57"/>
      <c r="I135" s="57"/>
      <c r="J135" s="57"/>
      <c r="K135" s="57"/>
      <c r="L135" s="57"/>
      <c r="M135" s="58"/>
      <c r="N135" s="59"/>
      <c r="O135" s="73"/>
    </row>
    <row r="136" spans="1:15" s="8" customFormat="1" ht="230.4" x14ac:dyDescent="0.3">
      <c r="A136" s="52">
        <v>10880</v>
      </c>
      <c r="B136" s="53"/>
      <c r="C136" s="72"/>
      <c r="D136" s="75" t="s">
        <v>1142</v>
      </c>
      <c r="E136" s="56" t="s">
        <v>36</v>
      </c>
      <c r="F136" s="57"/>
      <c r="G136" s="57"/>
      <c r="H136" s="57"/>
      <c r="I136" s="57"/>
      <c r="J136" s="57"/>
      <c r="K136" s="57"/>
      <c r="L136" s="57">
        <f>SUM(K137:K140)</f>
        <v>298.73460000000006</v>
      </c>
      <c r="M136" s="58">
        <v>298.73500000000001</v>
      </c>
      <c r="N136" s="59"/>
      <c r="O136" s="73">
        <f>+ROUND(M136*N136,2)</f>
        <v>0</v>
      </c>
    </row>
    <row r="137" spans="1:15" s="8" customFormat="1" x14ac:dyDescent="0.3">
      <c r="A137" s="52">
        <v>10881</v>
      </c>
      <c r="B137" s="53"/>
      <c r="C137" s="72"/>
      <c r="D137" s="76" t="s">
        <v>1143</v>
      </c>
      <c r="E137" s="56"/>
      <c r="F137" s="57">
        <v>1</v>
      </c>
      <c r="G137" s="57">
        <v>56.456000000000003</v>
      </c>
      <c r="H137" s="57"/>
      <c r="I137" s="57">
        <f>1.35+1.3</f>
        <v>2.6500000000000004</v>
      </c>
      <c r="J137" s="57"/>
      <c r="K137" s="57">
        <f>PRODUCT(F137:I137)</f>
        <v>149.60840000000002</v>
      </c>
      <c r="L137" s="57"/>
      <c r="M137" s="58"/>
      <c r="N137" s="59"/>
      <c r="O137" s="73"/>
    </row>
    <row r="138" spans="1:15" s="8" customFormat="1" x14ac:dyDescent="0.3">
      <c r="A138" s="52">
        <v>10882</v>
      </c>
      <c r="B138" s="53"/>
      <c r="C138" s="72"/>
      <c r="D138" s="76" t="s">
        <v>1144</v>
      </c>
      <c r="E138" s="56"/>
      <c r="F138" s="57">
        <v>2</v>
      </c>
      <c r="G138" s="57">
        <v>7.1950000000000003</v>
      </c>
      <c r="H138" s="57"/>
      <c r="I138" s="57">
        <f>(3+1.3)</f>
        <v>4.3</v>
      </c>
      <c r="J138" s="57"/>
      <c r="K138" s="57">
        <f>PRODUCT(F138:I138)</f>
        <v>61.877000000000002</v>
      </c>
      <c r="L138" s="57"/>
      <c r="M138" s="58"/>
      <c r="N138" s="59"/>
      <c r="O138" s="73"/>
    </row>
    <row r="139" spans="1:15" s="8" customFormat="1" x14ac:dyDescent="0.3">
      <c r="A139" s="52">
        <v>10883</v>
      </c>
      <c r="B139" s="53"/>
      <c r="C139" s="72"/>
      <c r="D139" s="76" t="s">
        <v>1145</v>
      </c>
      <c r="E139" s="56"/>
      <c r="F139" s="57">
        <v>2</v>
      </c>
      <c r="G139" s="57">
        <v>10.519</v>
      </c>
      <c r="H139" s="57"/>
      <c r="I139" s="57">
        <v>3.4</v>
      </c>
      <c r="J139" s="57"/>
      <c r="K139" s="57">
        <f>PRODUCT(F139:I139)</f>
        <v>71.529200000000003</v>
      </c>
      <c r="L139" s="57"/>
      <c r="M139" s="58"/>
      <c r="N139" s="59"/>
      <c r="O139" s="73"/>
    </row>
    <row r="140" spans="1:15" s="8" customFormat="1" x14ac:dyDescent="0.3">
      <c r="A140" s="52">
        <v>10884</v>
      </c>
      <c r="B140" s="53"/>
      <c r="C140" s="72"/>
      <c r="D140" s="76" t="s">
        <v>1146</v>
      </c>
      <c r="E140" s="56"/>
      <c r="F140" s="57">
        <v>2</v>
      </c>
      <c r="G140" s="57">
        <f>0.65+0.55</f>
        <v>1.2000000000000002</v>
      </c>
      <c r="H140" s="57"/>
      <c r="I140" s="57">
        <f>5.25+1.3</f>
        <v>6.55</v>
      </c>
      <c r="J140" s="57"/>
      <c r="K140" s="57">
        <f>PRODUCT(F140:I140)</f>
        <v>15.720000000000002</v>
      </c>
      <c r="L140" s="57"/>
      <c r="M140" s="58"/>
      <c r="N140" s="59"/>
      <c r="O140" s="73"/>
    </row>
    <row r="141" spans="1:15" s="8" customFormat="1" ht="86.4" x14ac:dyDescent="0.3">
      <c r="A141" s="52">
        <v>10885</v>
      </c>
      <c r="B141" s="53"/>
      <c r="C141" s="72"/>
      <c r="D141" s="75" t="s">
        <v>1147</v>
      </c>
      <c r="E141" s="56" t="s">
        <v>36</v>
      </c>
      <c r="F141" s="57"/>
      <c r="G141" s="57"/>
      <c r="H141" s="57"/>
      <c r="I141" s="57"/>
      <c r="J141" s="57"/>
      <c r="K141" s="57"/>
      <c r="L141" s="57">
        <f>K142</f>
        <v>40.56</v>
      </c>
      <c r="M141" s="58">
        <v>40.56</v>
      </c>
      <c r="N141" s="59"/>
      <c r="O141" s="73">
        <f>+ROUND(M141*N141,2)</f>
        <v>0</v>
      </c>
    </row>
    <row r="142" spans="1:15" s="8" customFormat="1" x14ac:dyDescent="0.3">
      <c r="A142" s="52">
        <v>10886</v>
      </c>
      <c r="B142" s="53"/>
      <c r="C142" s="72"/>
      <c r="D142" s="76" t="s">
        <v>1148</v>
      </c>
      <c r="E142" s="56"/>
      <c r="F142" s="57">
        <v>16</v>
      </c>
      <c r="G142" s="57">
        <v>0.65</v>
      </c>
      <c r="H142" s="57"/>
      <c r="I142" s="57">
        <v>3.9</v>
      </c>
      <c r="J142" s="57"/>
      <c r="K142" s="57">
        <f>PRODUCT(F142:I142)</f>
        <v>40.56</v>
      </c>
      <c r="L142" s="57"/>
      <c r="M142" s="58"/>
      <c r="N142" s="59"/>
      <c r="O142" s="73"/>
    </row>
    <row r="143" spans="1:15" s="8" customFormat="1" ht="129.6" x14ac:dyDescent="0.3">
      <c r="A143" s="52">
        <v>10887</v>
      </c>
      <c r="B143" s="53"/>
      <c r="C143" s="72"/>
      <c r="D143" s="75" t="s">
        <v>331</v>
      </c>
      <c r="E143" s="56" t="s">
        <v>36</v>
      </c>
      <c r="F143" s="57"/>
      <c r="G143" s="57"/>
      <c r="H143" s="57"/>
      <c r="I143" s="57"/>
      <c r="J143" s="57"/>
      <c r="K143" s="57"/>
      <c r="L143" s="57">
        <f>SUM(K144:K154)</f>
        <v>221.73049999999995</v>
      </c>
      <c r="M143" s="58">
        <v>221.73099999999999</v>
      </c>
      <c r="N143" s="59"/>
      <c r="O143" s="73">
        <f>+ROUND(M143*N143,2)</f>
        <v>0</v>
      </c>
    </row>
    <row r="144" spans="1:15" s="8" customFormat="1" x14ac:dyDescent="0.3">
      <c r="A144" s="52">
        <v>10888</v>
      </c>
      <c r="B144" s="53"/>
      <c r="C144" s="72"/>
      <c r="D144" s="74" t="s">
        <v>1150</v>
      </c>
      <c r="E144" s="56"/>
      <c r="F144" s="57">
        <v>2</v>
      </c>
      <c r="G144" s="57">
        <v>17.625</v>
      </c>
      <c r="H144" s="57"/>
      <c r="I144" s="57">
        <v>0.5</v>
      </c>
      <c r="J144" s="57"/>
      <c r="K144" s="57">
        <f>PRODUCT(F144:I144)</f>
        <v>17.625</v>
      </c>
      <c r="L144" s="57"/>
      <c r="M144" s="58"/>
      <c r="N144" s="59"/>
      <c r="O144" s="73"/>
    </row>
    <row r="145" spans="1:15" s="8" customFormat="1" x14ac:dyDescent="0.3">
      <c r="A145" s="52">
        <v>10889</v>
      </c>
      <c r="B145" s="53"/>
      <c r="C145" s="72"/>
      <c r="D145" s="74" t="s">
        <v>1151</v>
      </c>
      <c r="E145" s="56"/>
      <c r="F145" s="57">
        <v>2</v>
      </c>
      <c r="G145" s="57">
        <v>3.4</v>
      </c>
      <c r="H145" s="57"/>
      <c r="I145" s="57">
        <v>2.2999999999999998</v>
      </c>
      <c r="J145" s="57"/>
      <c r="K145" s="57">
        <f>PRODUCT(F145:I145)</f>
        <v>15.639999999999999</v>
      </c>
      <c r="L145" s="57"/>
      <c r="M145" s="58"/>
      <c r="N145" s="59"/>
      <c r="O145" s="73"/>
    </row>
    <row r="146" spans="1:15" s="8" customFormat="1" x14ac:dyDescent="0.3">
      <c r="A146" s="52">
        <v>10890</v>
      </c>
      <c r="B146" s="53"/>
      <c r="C146" s="72"/>
      <c r="D146" s="74" t="s">
        <v>1152</v>
      </c>
      <c r="E146" s="56"/>
      <c r="F146" s="57"/>
      <c r="G146" s="57"/>
      <c r="H146" s="57"/>
      <c r="I146" s="57"/>
      <c r="J146" s="57"/>
      <c r="K146" s="57">
        <f>SUM(J147:J148)</f>
        <v>67.498099999999994</v>
      </c>
      <c r="L146" s="57"/>
      <c r="M146" s="58"/>
      <c r="N146" s="59"/>
      <c r="O146" s="73"/>
    </row>
    <row r="147" spans="1:15" s="8" customFormat="1" x14ac:dyDescent="0.3">
      <c r="A147" s="52">
        <v>10891</v>
      </c>
      <c r="B147" s="53"/>
      <c r="C147" s="72"/>
      <c r="D147" s="74"/>
      <c r="E147" s="56"/>
      <c r="F147" s="57">
        <v>1</v>
      </c>
      <c r="G147" s="57">
        <v>14.919</v>
      </c>
      <c r="H147" s="57"/>
      <c r="I147" s="57">
        <v>2.2999999999999998</v>
      </c>
      <c r="J147" s="57">
        <f>PRODUCT(F147:I147)</f>
        <v>34.313699999999997</v>
      </c>
      <c r="K147" s="57"/>
      <c r="L147" s="57"/>
      <c r="M147" s="58"/>
      <c r="N147" s="59"/>
      <c r="O147" s="73"/>
    </row>
    <row r="148" spans="1:15" s="8" customFormat="1" x14ac:dyDescent="0.3">
      <c r="A148" s="52">
        <v>10892</v>
      </c>
      <c r="B148" s="53"/>
      <c r="C148" s="72"/>
      <c r="D148" s="74"/>
      <c r="E148" s="56"/>
      <c r="F148" s="57">
        <v>1</v>
      </c>
      <c r="G148" s="57">
        <v>14.428000000000001</v>
      </c>
      <c r="H148" s="57"/>
      <c r="I148" s="57">
        <v>2.2999999999999998</v>
      </c>
      <c r="J148" s="57">
        <f>PRODUCT(F148:I148)</f>
        <v>33.184399999999997</v>
      </c>
      <c r="K148" s="57"/>
      <c r="L148" s="57"/>
      <c r="M148" s="58"/>
      <c r="N148" s="59"/>
      <c r="O148" s="73"/>
    </row>
    <row r="149" spans="1:15" s="8" customFormat="1" x14ac:dyDescent="0.3">
      <c r="A149" s="52">
        <v>10893</v>
      </c>
      <c r="B149" s="53"/>
      <c r="C149" s="72"/>
      <c r="D149" s="74" t="s">
        <v>1153</v>
      </c>
      <c r="E149" s="56"/>
      <c r="F149" s="57">
        <v>2</v>
      </c>
      <c r="G149" s="57">
        <v>13.5</v>
      </c>
      <c r="H149" s="57"/>
      <c r="I149" s="57">
        <v>1.4</v>
      </c>
      <c r="J149" s="57"/>
      <c r="K149" s="57">
        <f>PRODUCT(F149:I149)</f>
        <v>37.799999999999997</v>
      </c>
      <c r="L149" s="57"/>
      <c r="M149" s="58"/>
      <c r="N149" s="59"/>
      <c r="O149" s="73"/>
    </row>
    <row r="150" spans="1:15" s="8" customFormat="1" x14ac:dyDescent="0.3">
      <c r="A150" s="52">
        <v>10894</v>
      </c>
      <c r="B150" s="53"/>
      <c r="C150" s="72"/>
      <c r="D150" s="76" t="s">
        <v>1154</v>
      </c>
      <c r="E150" s="56"/>
      <c r="F150" s="57">
        <v>1</v>
      </c>
      <c r="G150" s="57">
        <v>5.4130000000000003</v>
      </c>
      <c r="H150" s="57"/>
      <c r="I150" s="57">
        <v>2.2999999999999998</v>
      </c>
      <c r="J150" s="57"/>
      <c r="K150" s="57">
        <f>PRODUCT(F150:I150)</f>
        <v>12.4499</v>
      </c>
      <c r="L150" s="57"/>
      <c r="M150" s="58"/>
      <c r="N150" s="59"/>
      <c r="O150" s="73"/>
    </row>
    <row r="151" spans="1:15" s="8" customFormat="1" x14ac:dyDescent="0.3">
      <c r="A151" s="52">
        <v>10895</v>
      </c>
      <c r="B151" s="53"/>
      <c r="C151" s="72"/>
      <c r="D151" s="76" t="s">
        <v>1155</v>
      </c>
      <c r="E151" s="56"/>
      <c r="F151" s="57">
        <v>1</v>
      </c>
      <c r="G151" s="57">
        <f>6.843</f>
        <v>6.843</v>
      </c>
      <c r="H151" s="57"/>
      <c r="I151" s="57">
        <v>2.2999999999999998</v>
      </c>
      <c r="J151" s="57"/>
      <c r="K151" s="57">
        <f t="shared" ref="K151:K154" si="18">PRODUCT(F151:I151)</f>
        <v>15.738899999999999</v>
      </c>
      <c r="L151" s="57"/>
      <c r="M151" s="58"/>
      <c r="N151" s="59"/>
      <c r="O151" s="73"/>
    </row>
    <row r="152" spans="1:15" s="8" customFormat="1" x14ac:dyDescent="0.3">
      <c r="A152" s="52">
        <v>10896</v>
      </c>
      <c r="B152" s="53"/>
      <c r="C152" s="72"/>
      <c r="D152" s="76" t="s">
        <v>1341</v>
      </c>
      <c r="E152" s="56"/>
      <c r="F152" s="57">
        <v>1</v>
      </c>
      <c r="G152" s="57">
        <v>11.462999999999999</v>
      </c>
      <c r="H152" s="57"/>
      <c r="I152" s="57">
        <v>2.1</v>
      </c>
      <c r="J152" s="57"/>
      <c r="K152" s="57">
        <f t="shared" si="18"/>
        <v>24.072299999999998</v>
      </c>
      <c r="L152" s="57"/>
      <c r="M152" s="58"/>
      <c r="N152" s="59"/>
      <c r="O152" s="73"/>
    </row>
    <row r="153" spans="1:15" s="8" customFormat="1" x14ac:dyDescent="0.3">
      <c r="A153" s="52">
        <v>10897</v>
      </c>
      <c r="B153" s="53"/>
      <c r="C153" s="72"/>
      <c r="D153" s="76" t="s">
        <v>1367</v>
      </c>
      <c r="E153" s="56"/>
      <c r="F153" s="57">
        <v>1</v>
      </c>
      <c r="G153" s="57">
        <v>11.563000000000001</v>
      </c>
      <c r="H153" s="57"/>
      <c r="I153" s="57">
        <v>2.1</v>
      </c>
      <c r="J153" s="57"/>
      <c r="K153" s="57">
        <f t="shared" si="18"/>
        <v>24.282300000000003</v>
      </c>
      <c r="L153" s="57"/>
      <c r="M153" s="58"/>
      <c r="N153" s="59"/>
      <c r="O153" s="73"/>
    </row>
    <row r="154" spans="1:15" s="8" customFormat="1" x14ac:dyDescent="0.3">
      <c r="A154" s="52">
        <v>10898</v>
      </c>
      <c r="B154" s="53"/>
      <c r="C154" s="72"/>
      <c r="D154" s="76" t="s">
        <v>1368</v>
      </c>
      <c r="E154" s="56"/>
      <c r="F154" s="57">
        <v>2</v>
      </c>
      <c r="G154" s="57">
        <v>1.44</v>
      </c>
      <c r="H154" s="57"/>
      <c r="I154" s="57">
        <v>2.2999999999999998</v>
      </c>
      <c r="J154" s="57"/>
      <c r="K154" s="57">
        <f t="shared" si="18"/>
        <v>6.6239999999999997</v>
      </c>
      <c r="L154" s="57"/>
      <c r="M154" s="58"/>
      <c r="N154" s="59"/>
      <c r="O154" s="73"/>
    </row>
    <row r="155" spans="1:15" s="8" customFormat="1" x14ac:dyDescent="0.3">
      <c r="A155" s="52">
        <v>10993</v>
      </c>
      <c r="B155" s="53" t="s">
        <v>21</v>
      </c>
      <c r="C155" s="54" t="s">
        <v>1435</v>
      </c>
      <c r="D155" s="99" t="s">
        <v>1436</v>
      </c>
      <c r="E155" s="56"/>
      <c r="F155" s="57"/>
      <c r="G155" s="57"/>
      <c r="H155" s="57"/>
      <c r="I155" s="57"/>
      <c r="J155" s="57"/>
      <c r="K155" s="57"/>
      <c r="L155" s="57"/>
      <c r="M155" s="58"/>
      <c r="N155" s="59"/>
      <c r="O155" s="59"/>
    </row>
    <row r="156" spans="1:15" s="8" customFormat="1" x14ac:dyDescent="0.3">
      <c r="A156" s="52">
        <v>11001</v>
      </c>
      <c r="B156" s="53"/>
      <c r="C156" s="54"/>
      <c r="D156" s="97" t="s">
        <v>55</v>
      </c>
      <c r="E156" s="93"/>
      <c r="F156" s="94"/>
      <c r="G156" s="95"/>
      <c r="H156" s="95"/>
      <c r="I156" s="95"/>
      <c r="J156" s="95"/>
      <c r="K156" s="95"/>
      <c r="L156" s="95"/>
      <c r="M156" s="58"/>
      <c r="N156" s="59"/>
      <c r="O156" s="59"/>
    </row>
    <row r="157" spans="1:15" s="8" customFormat="1" x14ac:dyDescent="0.3">
      <c r="A157" s="52">
        <v>11002</v>
      </c>
      <c r="B157" s="53"/>
      <c r="C157" s="54"/>
      <c r="D157" s="55" t="s">
        <v>57</v>
      </c>
      <c r="E157" s="56"/>
      <c r="F157" s="57"/>
      <c r="G157" s="57"/>
      <c r="H157" s="57"/>
      <c r="I157" s="57"/>
      <c r="J157" s="57"/>
      <c r="K157" s="57"/>
      <c r="L157" s="57"/>
      <c r="M157" s="58"/>
      <c r="N157" s="59"/>
      <c r="O157" s="73"/>
    </row>
    <row r="158" spans="1:15" s="8" customFormat="1" ht="230.4" x14ac:dyDescent="0.3">
      <c r="A158" s="52">
        <v>11005</v>
      </c>
      <c r="B158" s="53"/>
      <c r="C158" s="54"/>
      <c r="D158" s="75" t="s">
        <v>1142</v>
      </c>
      <c r="E158" s="56" t="s">
        <v>36</v>
      </c>
      <c r="F158" s="57"/>
      <c r="G158" s="57"/>
      <c r="H158" s="57"/>
      <c r="I158" s="57"/>
      <c r="J158" s="57"/>
      <c r="K158" s="57"/>
      <c r="L158" s="57">
        <f>SUM(J159:J161)</f>
        <v>105.12685</v>
      </c>
      <c r="M158" s="58">
        <v>105.127</v>
      </c>
      <c r="N158" s="59"/>
      <c r="O158" s="73">
        <f>+ROUND(M158*N158,2)</f>
        <v>0</v>
      </c>
    </row>
    <row r="159" spans="1:15" s="8" customFormat="1" x14ac:dyDescent="0.3">
      <c r="A159" s="52">
        <v>11006</v>
      </c>
      <c r="B159" s="53"/>
      <c r="C159" s="54"/>
      <c r="D159" s="76" t="s">
        <v>1234</v>
      </c>
      <c r="E159" s="56"/>
      <c r="F159" s="57">
        <v>2</v>
      </c>
      <c r="G159" s="57">
        <v>2.2469999999999999</v>
      </c>
      <c r="H159" s="57"/>
      <c r="I159" s="57">
        <v>5.5350000000000001</v>
      </c>
      <c r="J159" s="57">
        <f t="shared" ref="J159:J162" si="19">PRODUCT(F159:I159)</f>
        <v>24.874289999999998</v>
      </c>
      <c r="K159" s="57"/>
      <c r="L159" s="57"/>
      <c r="M159" s="58"/>
      <c r="N159" s="59"/>
      <c r="O159" s="73"/>
    </row>
    <row r="160" spans="1:15" s="8" customFormat="1" x14ac:dyDescent="0.3">
      <c r="A160" s="52">
        <v>11007</v>
      </c>
      <c r="B160" s="53"/>
      <c r="C160" s="54"/>
      <c r="D160" s="76" t="s">
        <v>1234</v>
      </c>
      <c r="E160" s="56"/>
      <c r="F160" s="57">
        <v>1</v>
      </c>
      <c r="G160" s="57">
        <v>17.47</v>
      </c>
      <c r="H160" s="57"/>
      <c r="I160" s="57">
        <v>1</v>
      </c>
      <c r="J160" s="57">
        <f t="shared" si="19"/>
        <v>17.47</v>
      </c>
      <c r="K160" s="57"/>
      <c r="L160" s="57"/>
      <c r="M160" s="58"/>
      <c r="N160" s="59"/>
      <c r="O160" s="73"/>
    </row>
    <row r="161" spans="1:15" s="8" customFormat="1" x14ac:dyDescent="0.3">
      <c r="A161" s="52">
        <v>11008</v>
      </c>
      <c r="B161" s="53"/>
      <c r="C161" s="54"/>
      <c r="D161" s="76" t="s">
        <v>1235</v>
      </c>
      <c r="E161" s="56"/>
      <c r="F161" s="57">
        <v>1</v>
      </c>
      <c r="G161" s="57">
        <v>29.065999999999999</v>
      </c>
      <c r="H161" s="57"/>
      <c r="I161" s="57">
        <v>2.16</v>
      </c>
      <c r="J161" s="57">
        <f t="shared" si="19"/>
        <v>62.782560000000004</v>
      </c>
      <c r="K161" s="57"/>
      <c r="L161" s="57"/>
      <c r="M161" s="58"/>
      <c r="N161" s="59"/>
      <c r="O161" s="73"/>
    </row>
    <row r="162" spans="1:15" s="8" customFormat="1" ht="129.6" x14ac:dyDescent="0.3">
      <c r="A162" s="52">
        <v>11010</v>
      </c>
      <c r="B162" s="53"/>
      <c r="C162" s="54"/>
      <c r="D162" s="75" t="s">
        <v>331</v>
      </c>
      <c r="E162" s="56" t="s">
        <v>36</v>
      </c>
      <c r="F162" s="57">
        <v>1</v>
      </c>
      <c r="G162" s="57">
        <f>32.697+(2.3+2.1+1.6+3.171+2.45)</f>
        <v>44.317999999999998</v>
      </c>
      <c r="H162" s="57"/>
      <c r="I162" s="57">
        <v>2.2999999999999998</v>
      </c>
      <c r="J162" s="57">
        <f t="shared" si="19"/>
        <v>101.93139999999998</v>
      </c>
      <c r="K162" s="57"/>
      <c r="L162" s="57">
        <f>+J162</f>
        <v>101.93139999999998</v>
      </c>
      <c r="M162" s="58">
        <v>101.931</v>
      </c>
      <c r="N162" s="59"/>
      <c r="O162" s="73">
        <f>+ROUND(M162*N162,2)</f>
        <v>0</v>
      </c>
    </row>
    <row r="163" spans="1:15" s="8" customFormat="1" x14ac:dyDescent="0.3">
      <c r="A163" s="52">
        <v>11044</v>
      </c>
      <c r="B163" s="53"/>
      <c r="C163" s="54"/>
      <c r="D163" s="55" t="s">
        <v>1271</v>
      </c>
      <c r="E163" s="56"/>
      <c r="F163" s="57"/>
      <c r="G163" s="57"/>
      <c r="H163" s="57"/>
      <c r="I163" s="57"/>
      <c r="J163" s="57"/>
      <c r="K163" s="57"/>
      <c r="L163" s="57"/>
      <c r="M163" s="58"/>
      <c r="N163" s="59"/>
      <c r="O163" s="73"/>
    </row>
    <row r="164" spans="1:15" s="8" customFormat="1" ht="115.2" x14ac:dyDescent="0.3">
      <c r="A164" s="52">
        <v>11045</v>
      </c>
      <c r="B164" s="53"/>
      <c r="C164" s="54"/>
      <c r="D164" s="60" t="s">
        <v>1273</v>
      </c>
      <c r="E164" s="56" t="s">
        <v>36</v>
      </c>
      <c r="F164" s="57"/>
      <c r="G164" s="57"/>
      <c r="H164" s="57"/>
      <c r="I164" s="57"/>
      <c r="J164" s="57"/>
      <c r="K164" s="57"/>
      <c r="L164" s="57">
        <f>SUM(J165:J166)</f>
        <v>741.99599999999998</v>
      </c>
      <c r="M164" s="58">
        <v>741.99599999999998</v>
      </c>
      <c r="N164" s="59"/>
      <c r="O164" s="73">
        <f t="shared" ref="O164" si="20">+ROUND(M164*N164,2)</f>
        <v>0</v>
      </c>
    </row>
    <row r="165" spans="1:15" s="8" customFormat="1" x14ac:dyDescent="0.3">
      <c r="A165" s="52">
        <v>11046</v>
      </c>
      <c r="B165" s="53"/>
      <c r="C165" s="54"/>
      <c r="D165" s="76" t="s">
        <v>1274</v>
      </c>
      <c r="E165" s="56"/>
      <c r="F165" s="57">
        <v>1</v>
      </c>
      <c r="G165" s="57">
        <v>29.66</v>
      </c>
      <c r="H165" s="57"/>
      <c r="I165" s="57">
        <v>0.6</v>
      </c>
      <c r="J165" s="57">
        <f t="shared" ref="J165:J166" si="21">PRODUCT(F165:I165)</f>
        <v>17.795999999999999</v>
      </c>
      <c r="K165" s="57"/>
      <c r="L165" s="57"/>
      <c r="M165" s="58"/>
      <c r="N165" s="59"/>
      <c r="O165" s="73"/>
    </row>
    <row r="166" spans="1:15" s="8" customFormat="1" x14ac:dyDescent="0.3">
      <c r="A166" s="52">
        <v>11047</v>
      </c>
      <c r="B166" s="53"/>
      <c r="C166" s="54"/>
      <c r="D166" s="76" t="s">
        <v>1275</v>
      </c>
      <c r="E166" s="56"/>
      <c r="F166" s="57">
        <v>1</v>
      </c>
      <c r="G166" s="57">
        <v>51</v>
      </c>
      <c r="H166" s="57">
        <v>14.2</v>
      </c>
      <c r="I166" s="57"/>
      <c r="J166" s="57">
        <f t="shared" si="21"/>
        <v>724.19999999999993</v>
      </c>
      <c r="K166" s="57"/>
      <c r="L166" s="57"/>
      <c r="M166" s="58"/>
      <c r="N166" s="59"/>
      <c r="O166" s="73"/>
    </row>
    <row r="167" spans="1:15" s="8" customFormat="1" x14ac:dyDescent="0.3">
      <c r="A167" s="52">
        <v>11048</v>
      </c>
      <c r="B167" s="53" t="s">
        <v>21</v>
      </c>
      <c r="C167" s="61" t="s">
        <v>1449</v>
      </c>
      <c r="D167" s="62" t="s">
        <v>1450</v>
      </c>
      <c r="E167" s="63"/>
      <c r="F167" s="86"/>
      <c r="G167" s="64"/>
      <c r="H167" s="64"/>
      <c r="I167" s="64"/>
      <c r="J167" s="64"/>
      <c r="K167" s="65">
        <f>SUM(O167:O305)</f>
        <v>0</v>
      </c>
      <c r="L167" s="64"/>
      <c r="M167" s="66"/>
      <c r="N167" s="67"/>
      <c r="O167" s="67"/>
    </row>
    <row r="168" spans="1:15" s="8" customFormat="1" x14ac:dyDescent="0.3">
      <c r="A168" s="52">
        <v>11049</v>
      </c>
      <c r="B168" s="53" t="s">
        <v>21</v>
      </c>
      <c r="C168" s="54" t="s">
        <v>1451</v>
      </c>
      <c r="D168" s="55" t="s">
        <v>1452</v>
      </c>
      <c r="E168" s="96"/>
      <c r="F168" s="98"/>
      <c r="G168" s="57"/>
      <c r="H168" s="57"/>
      <c r="I168" s="57"/>
      <c r="J168" s="57"/>
      <c r="K168" s="57"/>
      <c r="L168" s="57"/>
      <c r="M168" s="58"/>
      <c r="N168" s="59"/>
      <c r="O168" s="59"/>
    </row>
    <row r="169" spans="1:15" s="8" customFormat="1" x14ac:dyDescent="0.3">
      <c r="A169" s="52">
        <v>11050</v>
      </c>
      <c r="B169" s="53" t="s">
        <v>21</v>
      </c>
      <c r="C169" s="54" t="s">
        <v>1453</v>
      </c>
      <c r="D169" s="55" t="s">
        <v>1070</v>
      </c>
      <c r="E169" s="96"/>
      <c r="F169" s="98"/>
      <c r="G169" s="57"/>
      <c r="H169" s="57"/>
      <c r="I169" s="57"/>
      <c r="J169" s="57"/>
      <c r="K169" s="57"/>
      <c r="L169" s="57"/>
      <c r="M169" s="58"/>
      <c r="N169" s="59"/>
      <c r="O169" s="59"/>
    </row>
    <row r="170" spans="1:15" s="8" customFormat="1" x14ac:dyDescent="0.3">
      <c r="A170" s="52">
        <v>11060</v>
      </c>
      <c r="B170" s="53"/>
      <c r="C170" s="54"/>
      <c r="D170" s="55" t="s">
        <v>55</v>
      </c>
      <c r="E170" s="63"/>
      <c r="F170" s="57"/>
      <c r="G170" s="57"/>
      <c r="H170" s="57"/>
      <c r="I170" s="57"/>
      <c r="J170" s="57"/>
      <c r="K170" s="57"/>
      <c r="L170" s="57"/>
      <c r="M170" s="58"/>
      <c r="N170" s="59"/>
      <c r="O170" s="73"/>
    </row>
    <row r="171" spans="1:15" s="8" customFormat="1" x14ac:dyDescent="0.3">
      <c r="A171" s="52">
        <v>11064</v>
      </c>
      <c r="B171" s="53"/>
      <c r="C171" s="54"/>
      <c r="D171" s="55" t="s">
        <v>70</v>
      </c>
      <c r="E171" s="63"/>
      <c r="F171" s="57"/>
      <c r="G171" s="57"/>
      <c r="H171" s="57"/>
      <c r="I171" s="57"/>
      <c r="J171" s="57"/>
      <c r="K171" s="57"/>
      <c r="L171" s="57"/>
      <c r="M171" s="66"/>
      <c r="N171" s="67"/>
      <c r="O171" s="67"/>
    </row>
    <row r="172" spans="1:15" s="8" customFormat="1" ht="86.4" x14ac:dyDescent="0.3">
      <c r="A172" s="52">
        <v>11065</v>
      </c>
      <c r="B172" s="53"/>
      <c r="C172" s="54"/>
      <c r="D172" s="75" t="s">
        <v>1458</v>
      </c>
      <c r="E172" s="63" t="s">
        <v>36</v>
      </c>
      <c r="F172" s="57">
        <v>1</v>
      </c>
      <c r="G172" s="57">
        <v>11.8</v>
      </c>
      <c r="H172" s="57">
        <v>1.9</v>
      </c>
      <c r="I172" s="57"/>
      <c r="J172" s="57">
        <f t="shared" ref="J172" si="22">PRODUCT(F172:I172)</f>
        <v>22.42</v>
      </c>
      <c r="K172" s="57"/>
      <c r="L172" s="57">
        <f>+J172</f>
        <v>22.42</v>
      </c>
      <c r="M172" s="58">
        <v>22.42</v>
      </c>
      <c r="N172" s="59"/>
      <c r="O172" s="73">
        <f>+ROUND(M172*N172,2)</f>
        <v>0</v>
      </c>
    </row>
    <row r="173" spans="1:15" s="8" customFormat="1" x14ac:dyDescent="0.3">
      <c r="A173" s="52">
        <v>11078</v>
      </c>
      <c r="B173" s="53"/>
      <c r="C173" s="54" t="s">
        <v>1459</v>
      </c>
      <c r="D173" s="55" t="s">
        <v>974</v>
      </c>
      <c r="E173" s="63"/>
      <c r="F173" s="57"/>
      <c r="G173" s="57"/>
      <c r="H173" s="57"/>
      <c r="I173" s="57"/>
      <c r="J173" s="57"/>
      <c r="K173" s="57"/>
      <c r="L173" s="57"/>
      <c r="M173" s="66"/>
      <c r="N173" s="67"/>
      <c r="O173" s="67"/>
    </row>
    <row r="174" spans="1:15" s="8" customFormat="1" x14ac:dyDescent="0.3">
      <c r="A174" s="52">
        <v>11103</v>
      </c>
      <c r="B174" s="53"/>
      <c r="C174" s="54" t="s">
        <v>1467</v>
      </c>
      <c r="D174" s="55" t="s">
        <v>55</v>
      </c>
      <c r="E174" s="63"/>
      <c r="F174" s="57"/>
      <c r="G174" s="57"/>
      <c r="H174" s="57"/>
      <c r="I174" s="57"/>
      <c r="J174" s="57"/>
      <c r="K174" s="57"/>
      <c r="L174" s="57"/>
      <c r="M174" s="66"/>
      <c r="N174" s="67"/>
      <c r="O174" s="67"/>
    </row>
    <row r="175" spans="1:15" s="8" customFormat="1" x14ac:dyDescent="0.3">
      <c r="A175" s="52">
        <v>11104</v>
      </c>
      <c r="B175" s="53"/>
      <c r="C175" s="54" t="s">
        <v>1468</v>
      </c>
      <c r="D175" s="55" t="s">
        <v>57</v>
      </c>
      <c r="E175" s="63"/>
      <c r="F175" s="57"/>
      <c r="G175" s="57"/>
      <c r="H175" s="57"/>
      <c r="I175" s="57"/>
      <c r="J175" s="57"/>
      <c r="K175" s="57"/>
      <c r="L175" s="57"/>
      <c r="M175" s="66"/>
      <c r="N175" s="67"/>
      <c r="O175" s="67"/>
    </row>
    <row r="176" spans="1:15" s="8" customFormat="1" ht="230.4" x14ac:dyDescent="0.3">
      <c r="A176" s="52">
        <v>11125</v>
      </c>
      <c r="B176" s="53"/>
      <c r="C176" s="54"/>
      <c r="D176" s="75" t="s">
        <v>1142</v>
      </c>
      <c r="E176" s="56" t="s">
        <v>36</v>
      </c>
      <c r="F176" s="57"/>
      <c r="G176" s="57"/>
      <c r="H176" s="57"/>
      <c r="I176" s="57"/>
      <c r="J176" s="57"/>
      <c r="K176" s="57"/>
      <c r="L176" s="57">
        <f>SUM(K177:K180)</f>
        <v>298.73460000000006</v>
      </c>
      <c r="M176" s="58">
        <v>298.73500000000001</v>
      </c>
      <c r="N176" s="59"/>
      <c r="O176" s="73">
        <f>+ROUND(M176*N176,2)</f>
        <v>0</v>
      </c>
    </row>
    <row r="177" spans="1:15" s="8" customFormat="1" x14ac:dyDescent="0.3">
      <c r="A177" s="52">
        <v>11126</v>
      </c>
      <c r="B177" s="53"/>
      <c r="C177" s="54"/>
      <c r="D177" s="76" t="s">
        <v>1143</v>
      </c>
      <c r="E177" s="56"/>
      <c r="F177" s="57">
        <v>1</v>
      </c>
      <c r="G177" s="57">
        <v>56.456000000000003</v>
      </c>
      <c r="H177" s="57"/>
      <c r="I177" s="57">
        <f>1.35+1.3</f>
        <v>2.6500000000000004</v>
      </c>
      <c r="J177" s="57"/>
      <c r="K177" s="57">
        <f>PRODUCT(F177:I177)</f>
        <v>149.60840000000002</v>
      </c>
      <c r="L177" s="57"/>
      <c r="M177" s="58"/>
      <c r="N177" s="59"/>
      <c r="O177" s="73"/>
    </row>
    <row r="178" spans="1:15" s="8" customFormat="1" x14ac:dyDescent="0.3">
      <c r="A178" s="52">
        <v>11127</v>
      </c>
      <c r="B178" s="53"/>
      <c r="C178" s="54"/>
      <c r="D178" s="76" t="s">
        <v>1144</v>
      </c>
      <c r="E178" s="56"/>
      <c r="F178" s="57">
        <v>2</v>
      </c>
      <c r="G178" s="57">
        <v>7.1950000000000003</v>
      </c>
      <c r="H178" s="57"/>
      <c r="I178" s="57">
        <f>(3+1.3)</f>
        <v>4.3</v>
      </c>
      <c r="J178" s="57"/>
      <c r="K178" s="57">
        <f>PRODUCT(F178:I178)</f>
        <v>61.877000000000002</v>
      </c>
      <c r="L178" s="57"/>
      <c r="M178" s="58"/>
      <c r="N178" s="59"/>
      <c r="O178" s="73"/>
    </row>
    <row r="179" spans="1:15" s="8" customFormat="1" x14ac:dyDescent="0.3">
      <c r="A179" s="52">
        <v>11128</v>
      </c>
      <c r="B179" s="53"/>
      <c r="C179" s="54"/>
      <c r="D179" s="76" t="s">
        <v>1145</v>
      </c>
      <c r="E179" s="56"/>
      <c r="F179" s="57">
        <v>2</v>
      </c>
      <c r="G179" s="57">
        <v>10.519</v>
      </c>
      <c r="H179" s="57"/>
      <c r="I179" s="57">
        <v>3.4</v>
      </c>
      <c r="J179" s="57"/>
      <c r="K179" s="57">
        <f>PRODUCT(F179:I179)</f>
        <v>71.529200000000003</v>
      </c>
      <c r="L179" s="57"/>
      <c r="M179" s="58"/>
      <c r="N179" s="59"/>
      <c r="O179" s="73"/>
    </row>
    <row r="180" spans="1:15" s="8" customFormat="1" x14ac:dyDescent="0.3">
      <c r="A180" s="52">
        <v>11129</v>
      </c>
      <c r="B180" s="53"/>
      <c r="C180" s="54"/>
      <c r="D180" s="76" t="s">
        <v>1146</v>
      </c>
      <c r="E180" s="56"/>
      <c r="F180" s="57">
        <v>2</v>
      </c>
      <c r="G180" s="57">
        <f>0.65+0.55</f>
        <v>1.2000000000000002</v>
      </c>
      <c r="H180" s="57"/>
      <c r="I180" s="57">
        <f>5.25+1.3</f>
        <v>6.55</v>
      </c>
      <c r="J180" s="57"/>
      <c r="K180" s="57">
        <f>PRODUCT(F180:I180)</f>
        <v>15.720000000000002</v>
      </c>
      <c r="L180" s="57"/>
      <c r="M180" s="58"/>
      <c r="N180" s="59"/>
      <c r="O180" s="73"/>
    </row>
    <row r="181" spans="1:15" s="8" customFormat="1" ht="86.4" x14ac:dyDescent="0.3">
      <c r="A181" s="52">
        <v>11130</v>
      </c>
      <c r="B181" s="53"/>
      <c r="C181" s="54"/>
      <c r="D181" s="75" t="s">
        <v>1147</v>
      </c>
      <c r="E181" s="56" t="s">
        <v>36</v>
      </c>
      <c r="F181" s="57"/>
      <c r="G181" s="57"/>
      <c r="H181" s="57"/>
      <c r="I181" s="57"/>
      <c r="J181" s="57"/>
      <c r="K181" s="57"/>
      <c r="L181" s="57">
        <f>K182</f>
        <v>40.56</v>
      </c>
      <c r="M181" s="58">
        <v>40.56</v>
      </c>
      <c r="N181" s="59"/>
      <c r="O181" s="73">
        <f>+ROUND(M181*N181,2)</f>
        <v>0</v>
      </c>
    </row>
    <row r="182" spans="1:15" s="8" customFormat="1" x14ac:dyDescent="0.3">
      <c r="A182" s="52">
        <v>11131</v>
      </c>
      <c r="B182" s="53"/>
      <c r="C182" s="54"/>
      <c r="D182" s="76" t="s">
        <v>1148</v>
      </c>
      <c r="E182" s="56"/>
      <c r="F182" s="57">
        <v>16</v>
      </c>
      <c r="G182" s="57">
        <v>0.65</v>
      </c>
      <c r="H182" s="57"/>
      <c r="I182" s="57">
        <v>3.9</v>
      </c>
      <c r="J182" s="57"/>
      <c r="K182" s="57">
        <f>PRODUCT(F182:I182)</f>
        <v>40.56</v>
      </c>
      <c r="L182" s="57"/>
      <c r="M182" s="58"/>
      <c r="N182" s="59"/>
      <c r="O182" s="73"/>
    </row>
    <row r="183" spans="1:15" s="8" customFormat="1" ht="129.6" x14ac:dyDescent="0.3">
      <c r="A183" s="52">
        <v>11132</v>
      </c>
      <c r="B183" s="53"/>
      <c r="C183" s="54"/>
      <c r="D183" s="75" t="s">
        <v>331</v>
      </c>
      <c r="E183" s="56" t="s">
        <v>36</v>
      </c>
      <c r="F183" s="57"/>
      <c r="G183" s="57"/>
      <c r="H183" s="57"/>
      <c r="I183" s="57"/>
      <c r="J183" s="57"/>
      <c r="K183" s="57"/>
      <c r="L183" s="57">
        <f>SUM(K184:K194)</f>
        <v>221.73049999999995</v>
      </c>
      <c r="M183" s="58">
        <v>221.73099999999999</v>
      </c>
      <c r="N183" s="59"/>
      <c r="O183" s="73">
        <f>+ROUND(M183*N183,2)</f>
        <v>0</v>
      </c>
    </row>
    <row r="184" spans="1:15" s="8" customFormat="1" x14ac:dyDescent="0.3">
      <c r="A184" s="52">
        <v>11133</v>
      </c>
      <c r="B184" s="53"/>
      <c r="C184" s="54"/>
      <c r="D184" s="74" t="s">
        <v>1150</v>
      </c>
      <c r="E184" s="56"/>
      <c r="F184" s="57">
        <v>2</v>
      </c>
      <c r="G184" s="57">
        <v>17.625</v>
      </c>
      <c r="H184" s="57"/>
      <c r="I184" s="57">
        <v>0.5</v>
      </c>
      <c r="J184" s="57"/>
      <c r="K184" s="57">
        <f>PRODUCT(F184:I184)</f>
        <v>17.625</v>
      </c>
      <c r="L184" s="57"/>
      <c r="M184" s="58"/>
      <c r="N184" s="59"/>
      <c r="O184" s="73"/>
    </row>
    <row r="185" spans="1:15" s="8" customFormat="1" x14ac:dyDescent="0.3">
      <c r="A185" s="52">
        <v>11134</v>
      </c>
      <c r="B185" s="53"/>
      <c r="C185" s="54"/>
      <c r="D185" s="74" t="s">
        <v>1151</v>
      </c>
      <c r="E185" s="56"/>
      <c r="F185" s="57">
        <v>2</v>
      </c>
      <c r="G185" s="57">
        <v>3.4</v>
      </c>
      <c r="H185" s="57"/>
      <c r="I185" s="57">
        <v>2.2999999999999998</v>
      </c>
      <c r="J185" s="57"/>
      <c r="K185" s="57">
        <f>PRODUCT(F185:I185)</f>
        <v>15.639999999999999</v>
      </c>
      <c r="L185" s="57"/>
      <c r="M185" s="58"/>
      <c r="N185" s="59"/>
      <c r="O185" s="73"/>
    </row>
    <row r="186" spans="1:15" s="8" customFormat="1" x14ac:dyDescent="0.3">
      <c r="A186" s="52">
        <v>11135</v>
      </c>
      <c r="B186" s="53"/>
      <c r="C186" s="54"/>
      <c r="D186" s="74" t="s">
        <v>1152</v>
      </c>
      <c r="E186" s="56"/>
      <c r="F186" s="57"/>
      <c r="G186" s="57"/>
      <c r="H186" s="57"/>
      <c r="I186" s="57"/>
      <c r="J186" s="57"/>
      <c r="K186" s="57">
        <f>SUM(J187:J188)</f>
        <v>67.498099999999994</v>
      </c>
      <c r="L186" s="57"/>
      <c r="M186" s="58"/>
      <c r="N186" s="59"/>
      <c r="O186" s="73"/>
    </row>
    <row r="187" spans="1:15" s="8" customFormat="1" x14ac:dyDescent="0.3">
      <c r="A187" s="52">
        <v>11136</v>
      </c>
      <c r="B187" s="53"/>
      <c r="C187" s="54"/>
      <c r="D187" s="74"/>
      <c r="E187" s="56"/>
      <c r="F187" s="57">
        <v>1</v>
      </c>
      <c r="G187" s="57">
        <v>14.919</v>
      </c>
      <c r="H187" s="57"/>
      <c r="I187" s="57">
        <v>2.2999999999999998</v>
      </c>
      <c r="J187" s="57">
        <f>PRODUCT(F187:I187)</f>
        <v>34.313699999999997</v>
      </c>
      <c r="K187" s="57"/>
      <c r="L187" s="57"/>
      <c r="M187" s="58"/>
      <c r="N187" s="59"/>
      <c r="O187" s="73"/>
    </row>
    <row r="188" spans="1:15" s="8" customFormat="1" x14ac:dyDescent="0.3">
      <c r="A188" s="52">
        <v>11137</v>
      </c>
      <c r="B188" s="53"/>
      <c r="C188" s="72"/>
      <c r="D188" s="74"/>
      <c r="E188" s="56"/>
      <c r="F188" s="57">
        <v>1</v>
      </c>
      <c r="G188" s="57">
        <v>14.428000000000001</v>
      </c>
      <c r="H188" s="57"/>
      <c r="I188" s="57">
        <v>2.2999999999999998</v>
      </c>
      <c r="J188" s="57">
        <f>PRODUCT(F188:I188)</f>
        <v>33.184399999999997</v>
      </c>
      <c r="K188" s="57"/>
      <c r="L188" s="57"/>
      <c r="M188" s="58"/>
      <c r="N188" s="59"/>
      <c r="O188" s="73"/>
    </row>
    <row r="189" spans="1:15" s="8" customFormat="1" x14ac:dyDescent="0.3">
      <c r="A189" s="52">
        <v>11138</v>
      </c>
      <c r="B189" s="53"/>
      <c r="C189" s="72"/>
      <c r="D189" s="74" t="s">
        <v>1153</v>
      </c>
      <c r="E189" s="56"/>
      <c r="F189" s="57">
        <v>2</v>
      </c>
      <c r="G189" s="57">
        <v>13.5</v>
      </c>
      <c r="H189" s="57"/>
      <c r="I189" s="57">
        <v>1.4</v>
      </c>
      <c r="J189" s="57"/>
      <c r="K189" s="57">
        <f>PRODUCT(F189:I189)</f>
        <v>37.799999999999997</v>
      </c>
      <c r="L189" s="57"/>
      <c r="M189" s="58"/>
      <c r="N189" s="59"/>
      <c r="O189" s="73"/>
    </row>
    <row r="190" spans="1:15" s="8" customFormat="1" x14ac:dyDescent="0.3">
      <c r="A190" s="52">
        <v>11139</v>
      </c>
      <c r="B190" s="53"/>
      <c r="C190" s="72"/>
      <c r="D190" s="76" t="s">
        <v>1154</v>
      </c>
      <c r="E190" s="56"/>
      <c r="F190" s="57">
        <v>1</v>
      </c>
      <c r="G190" s="57">
        <v>5.4130000000000003</v>
      </c>
      <c r="H190" s="57"/>
      <c r="I190" s="57">
        <v>2.2999999999999998</v>
      </c>
      <c r="J190" s="57"/>
      <c r="K190" s="57">
        <f>PRODUCT(F190:I190)</f>
        <v>12.4499</v>
      </c>
      <c r="L190" s="57"/>
      <c r="M190" s="58"/>
      <c r="N190" s="59"/>
      <c r="O190" s="73"/>
    </row>
    <row r="191" spans="1:15" s="8" customFormat="1" x14ac:dyDescent="0.3">
      <c r="A191" s="52">
        <v>11140</v>
      </c>
      <c r="B191" s="53"/>
      <c r="C191" s="72"/>
      <c r="D191" s="76" t="s">
        <v>1155</v>
      </c>
      <c r="E191" s="56"/>
      <c r="F191" s="57">
        <v>1</v>
      </c>
      <c r="G191" s="57">
        <f>6.843</f>
        <v>6.843</v>
      </c>
      <c r="H191" s="57"/>
      <c r="I191" s="57">
        <v>2.2999999999999998</v>
      </c>
      <c r="J191" s="57"/>
      <c r="K191" s="57">
        <f t="shared" ref="K191:K194" si="23">PRODUCT(F191:I191)</f>
        <v>15.738899999999999</v>
      </c>
      <c r="L191" s="57"/>
      <c r="M191" s="58"/>
      <c r="N191" s="59"/>
      <c r="O191" s="73"/>
    </row>
    <row r="192" spans="1:15" s="8" customFormat="1" x14ac:dyDescent="0.3">
      <c r="A192" s="52">
        <v>11141</v>
      </c>
      <c r="B192" s="53"/>
      <c r="C192" s="54"/>
      <c r="D192" s="76" t="s">
        <v>1455</v>
      </c>
      <c r="E192" s="56"/>
      <c r="F192" s="57">
        <v>1</v>
      </c>
      <c r="G192" s="57">
        <v>11.462999999999999</v>
      </c>
      <c r="H192" s="57"/>
      <c r="I192" s="57">
        <v>2.1</v>
      </c>
      <c r="J192" s="57"/>
      <c r="K192" s="57">
        <f t="shared" si="23"/>
        <v>24.072299999999998</v>
      </c>
      <c r="L192" s="57"/>
      <c r="M192" s="58"/>
      <c r="N192" s="59"/>
      <c r="O192" s="73"/>
    </row>
    <row r="193" spans="1:17" s="8" customFormat="1" x14ac:dyDescent="0.3">
      <c r="A193" s="52">
        <v>11142</v>
      </c>
      <c r="B193" s="53"/>
      <c r="C193" s="54"/>
      <c r="D193" s="76" t="s">
        <v>1479</v>
      </c>
      <c r="E193" s="56"/>
      <c r="F193" s="57">
        <v>1</v>
      </c>
      <c r="G193" s="57">
        <v>11.563000000000001</v>
      </c>
      <c r="H193" s="57"/>
      <c r="I193" s="57">
        <v>2.1</v>
      </c>
      <c r="J193" s="57"/>
      <c r="K193" s="57">
        <f t="shared" si="23"/>
        <v>24.282300000000003</v>
      </c>
      <c r="L193" s="57"/>
      <c r="M193" s="58"/>
      <c r="N193" s="59"/>
      <c r="O193" s="73"/>
    </row>
    <row r="194" spans="1:17" s="8" customFormat="1" x14ac:dyDescent="0.3">
      <c r="A194" s="52">
        <v>11143</v>
      </c>
      <c r="B194" s="53"/>
      <c r="C194" s="72"/>
      <c r="D194" s="76" t="s">
        <v>1480</v>
      </c>
      <c r="E194" s="56"/>
      <c r="F194" s="57">
        <v>2</v>
      </c>
      <c r="G194" s="57">
        <v>1.44</v>
      </c>
      <c r="H194" s="57"/>
      <c r="I194" s="57">
        <v>2.2999999999999998</v>
      </c>
      <c r="J194" s="57"/>
      <c r="K194" s="57">
        <f t="shared" si="23"/>
        <v>6.6239999999999997</v>
      </c>
      <c r="L194" s="57"/>
      <c r="M194" s="58"/>
      <c r="N194" s="59"/>
      <c r="O194" s="73"/>
    </row>
    <row r="195" spans="1:17" s="8" customFormat="1" x14ac:dyDescent="0.3">
      <c r="A195" s="52">
        <v>11235</v>
      </c>
      <c r="B195" s="53"/>
      <c r="C195" s="54" t="s">
        <v>1511</v>
      </c>
      <c r="D195" s="99" t="s">
        <v>1512</v>
      </c>
      <c r="E195" s="56"/>
      <c r="F195" s="57"/>
      <c r="G195" s="57"/>
      <c r="H195" s="57"/>
      <c r="I195" s="57"/>
      <c r="J195" s="57"/>
      <c r="K195" s="57"/>
      <c r="L195" s="57"/>
      <c r="M195" s="58"/>
      <c r="N195" s="59"/>
      <c r="O195" s="73"/>
    </row>
    <row r="196" spans="1:17" s="8" customFormat="1" x14ac:dyDescent="0.3">
      <c r="A196" s="52">
        <v>11242</v>
      </c>
      <c r="B196" s="53"/>
      <c r="C196" s="54" t="s">
        <v>1515</v>
      </c>
      <c r="D196" s="55" t="s">
        <v>55</v>
      </c>
      <c r="E196" s="56"/>
      <c r="F196" s="57"/>
      <c r="G196" s="57"/>
      <c r="H196" s="57"/>
      <c r="I196" s="57"/>
      <c r="J196" s="57"/>
      <c r="K196" s="57"/>
      <c r="L196" s="57"/>
      <c r="M196" s="58"/>
      <c r="N196" s="59"/>
      <c r="O196" s="73"/>
    </row>
    <row r="197" spans="1:17" s="8" customFormat="1" x14ac:dyDescent="0.3">
      <c r="A197" s="52">
        <v>11243</v>
      </c>
      <c r="B197" s="53"/>
      <c r="C197" s="54" t="s">
        <v>1516</v>
      </c>
      <c r="D197" s="55" t="s">
        <v>57</v>
      </c>
      <c r="E197" s="56"/>
      <c r="F197" s="57"/>
      <c r="G197" s="57"/>
      <c r="H197" s="57"/>
      <c r="I197" s="57"/>
      <c r="J197" s="57"/>
      <c r="K197" s="57"/>
      <c r="L197" s="57"/>
      <c r="M197" s="58"/>
      <c r="N197" s="59"/>
      <c r="O197" s="73"/>
    </row>
    <row r="198" spans="1:17" s="8" customFormat="1" ht="230.4" x14ac:dyDescent="0.3">
      <c r="A198" s="52">
        <v>11244</v>
      </c>
      <c r="B198" s="53"/>
      <c r="C198" s="72"/>
      <c r="D198" s="75" t="s">
        <v>1142</v>
      </c>
      <c r="E198" s="56" t="s">
        <v>36</v>
      </c>
      <c r="F198" s="57"/>
      <c r="G198" s="57"/>
      <c r="H198" s="57"/>
      <c r="I198" s="57"/>
      <c r="J198" s="57"/>
      <c r="K198" s="57"/>
      <c r="L198" s="57">
        <f>SUM(J199:J201)</f>
        <v>105.12685</v>
      </c>
      <c r="M198" s="58">
        <v>105.127</v>
      </c>
      <c r="N198" s="59"/>
      <c r="O198" s="73">
        <f>+ROUND(M198*N198,2)</f>
        <v>0</v>
      </c>
    </row>
    <row r="199" spans="1:17" s="8" customFormat="1" x14ac:dyDescent="0.3">
      <c r="A199" s="52">
        <v>11245</v>
      </c>
      <c r="B199" s="53"/>
      <c r="C199" s="72"/>
      <c r="D199" s="76" t="s">
        <v>1234</v>
      </c>
      <c r="E199" s="56"/>
      <c r="F199" s="57">
        <v>2</v>
      </c>
      <c r="G199" s="57">
        <v>2.2469999999999999</v>
      </c>
      <c r="H199" s="57"/>
      <c r="I199" s="57">
        <v>5.5350000000000001</v>
      </c>
      <c r="J199" s="57">
        <f t="shared" ref="J199:J202" si="24">PRODUCT(F199:I199)</f>
        <v>24.874289999999998</v>
      </c>
      <c r="K199" s="57"/>
      <c r="L199" s="57"/>
      <c r="M199" s="58"/>
      <c r="N199" s="59"/>
      <c r="O199" s="73"/>
    </row>
    <row r="200" spans="1:17" s="8" customFormat="1" x14ac:dyDescent="0.3">
      <c r="A200" s="52">
        <v>11246</v>
      </c>
      <c r="B200" s="53"/>
      <c r="C200" s="72"/>
      <c r="D200" s="76" t="s">
        <v>1234</v>
      </c>
      <c r="E200" s="56"/>
      <c r="F200" s="57">
        <v>1</v>
      </c>
      <c r="G200" s="57">
        <v>17.47</v>
      </c>
      <c r="H200" s="57"/>
      <c r="I200" s="57">
        <v>1</v>
      </c>
      <c r="J200" s="57">
        <f t="shared" si="24"/>
        <v>17.47</v>
      </c>
      <c r="K200" s="57"/>
      <c r="L200" s="57"/>
      <c r="M200" s="58"/>
      <c r="N200" s="59"/>
      <c r="O200" s="73"/>
    </row>
    <row r="201" spans="1:17" s="8" customFormat="1" x14ac:dyDescent="0.3">
      <c r="A201" s="52">
        <v>11247</v>
      </c>
      <c r="B201" s="53"/>
      <c r="C201" s="72"/>
      <c r="D201" s="76" t="s">
        <v>1235</v>
      </c>
      <c r="E201" s="56"/>
      <c r="F201" s="57">
        <v>1</v>
      </c>
      <c r="G201" s="57">
        <v>29.065999999999999</v>
      </c>
      <c r="H201" s="57"/>
      <c r="I201" s="57">
        <v>2.16</v>
      </c>
      <c r="J201" s="57">
        <f t="shared" si="24"/>
        <v>62.782560000000004</v>
      </c>
      <c r="K201" s="57"/>
      <c r="L201" s="57"/>
      <c r="M201" s="58"/>
      <c r="N201" s="59"/>
      <c r="O201" s="73"/>
    </row>
    <row r="202" spans="1:17" s="8" customFormat="1" ht="129.6" x14ac:dyDescent="0.3">
      <c r="A202" s="52">
        <v>11250</v>
      </c>
      <c r="B202" s="53"/>
      <c r="C202" s="72"/>
      <c r="D202" s="75" t="s">
        <v>331</v>
      </c>
      <c r="E202" s="56" t="s">
        <v>36</v>
      </c>
      <c r="F202" s="57">
        <v>1</v>
      </c>
      <c r="G202" s="57">
        <f>17.786+34.791</f>
        <v>52.576999999999998</v>
      </c>
      <c r="H202" s="57"/>
      <c r="I202" s="57">
        <v>2.2999999999999998</v>
      </c>
      <c r="J202" s="57">
        <f t="shared" si="24"/>
        <v>120.92709999999998</v>
      </c>
      <c r="K202" s="57"/>
      <c r="L202" s="57">
        <f>+J202</f>
        <v>120.92709999999998</v>
      </c>
      <c r="M202" s="58">
        <v>120.92700000000001</v>
      </c>
      <c r="N202" s="59"/>
      <c r="O202" s="73">
        <f>+ROUND(M202*N202,2)</f>
        <v>0</v>
      </c>
    </row>
    <row r="203" spans="1:17" s="8" customFormat="1" x14ac:dyDescent="0.3">
      <c r="A203" s="52">
        <v>11287</v>
      </c>
      <c r="B203" s="53"/>
      <c r="C203" s="72"/>
      <c r="D203" s="55" t="s">
        <v>1271</v>
      </c>
      <c r="E203" s="56"/>
      <c r="F203" s="57"/>
      <c r="G203" s="57"/>
      <c r="H203" s="57"/>
      <c r="I203" s="57"/>
      <c r="J203" s="57"/>
      <c r="K203" s="57"/>
      <c r="L203" s="57"/>
      <c r="M203" s="58"/>
      <c r="N203" s="59"/>
      <c r="O203" s="73"/>
    </row>
    <row r="204" spans="1:17" s="8" customFormat="1" ht="115.2" x14ac:dyDescent="0.3">
      <c r="A204" s="52">
        <v>11288</v>
      </c>
      <c r="B204" s="53"/>
      <c r="C204" s="72"/>
      <c r="D204" s="60" t="s">
        <v>1273</v>
      </c>
      <c r="E204" s="56" t="s">
        <v>36</v>
      </c>
      <c r="F204" s="57"/>
      <c r="G204" s="57"/>
      <c r="H204" s="57"/>
      <c r="I204" s="57"/>
      <c r="J204" s="57"/>
      <c r="K204" s="57"/>
      <c r="L204" s="57">
        <f>SUM(J205:J206)</f>
        <v>777.72320000000002</v>
      </c>
      <c r="M204" s="58">
        <v>777.72299999999996</v>
      </c>
      <c r="N204" s="59"/>
      <c r="O204" s="73">
        <f t="shared" ref="O204" si="25">+ROUND(M204*N204,2)</f>
        <v>0</v>
      </c>
    </row>
    <row r="205" spans="1:17" s="8" customFormat="1" x14ac:dyDescent="0.3">
      <c r="A205" s="52">
        <v>11289</v>
      </c>
      <c r="B205" s="53"/>
      <c r="C205" s="72"/>
      <c r="D205" s="76" t="s">
        <v>1274</v>
      </c>
      <c r="E205" s="56"/>
      <c r="F205" s="57">
        <v>1</v>
      </c>
      <c r="G205" s="57">
        <v>29.66</v>
      </c>
      <c r="H205" s="57"/>
      <c r="I205" s="57">
        <v>0.6</v>
      </c>
      <c r="J205" s="57">
        <f t="shared" ref="J205:J206" si="26">PRODUCT(F205:I205)</f>
        <v>17.795999999999999</v>
      </c>
      <c r="K205" s="57"/>
      <c r="L205" s="57"/>
      <c r="M205" s="58"/>
      <c r="N205" s="59"/>
      <c r="O205" s="73"/>
    </row>
    <row r="206" spans="1:17" s="8" customFormat="1" x14ac:dyDescent="0.3">
      <c r="A206" s="52">
        <v>11290</v>
      </c>
      <c r="B206" s="53"/>
      <c r="C206" s="72"/>
      <c r="D206" s="76" t="s">
        <v>1275</v>
      </c>
      <c r="E206" s="56"/>
      <c r="F206" s="57">
        <v>1</v>
      </c>
      <c r="G206" s="57">
        <v>53.515999999999998</v>
      </c>
      <c r="H206" s="57">
        <v>14.2</v>
      </c>
      <c r="I206" s="57"/>
      <c r="J206" s="57">
        <f t="shared" si="26"/>
        <v>759.92719999999997</v>
      </c>
      <c r="K206" s="57"/>
      <c r="L206" s="57"/>
      <c r="M206" s="58"/>
      <c r="N206" s="59"/>
      <c r="O206" s="73"/>
    </row>
    <row r="207" spans="1:17" s="8" customFormat="1" x14ac:dyDescent="0.3">
      <c r="A207" s="52">
        <v>11291</v>
      </c>
      <c r="B207" s="53" t="s">
        <v>21</v>
      </c>
      <c r="C207" s="61" t="s">
        <v>1532</v>
      </c>
      <c r="D207" s="62" t="s">
        <v>1533</v>
      </c>
      <c r="E207" s="63"/>
      <c r="F207" s="86"/>
      <c r="G207" s="64"/>
      <c r="H207" s="64"/>
      <c r="I207" s="64"/>
      <c r="J207" s="64"/>
      <c r="K207" s="65">
        <f>SUM(O207:O319)</f>
        <v>0</v>
      </c>
      <c r="L207" s="64"/>
      <c r="M207" s="66"/>
      <c r="N207" s="67"/>
      <c r="O207" s="67"/>
      <c r="Q207" s="111"/>
    </row>
    <row r="208" spans="1:17" s="8" customFormat="1" x14ac:dyDescent="0.3">
      <c r="A208" s="52">
        <v>11292</v>
      </c>
      <c r="B208" s="53" t="s">
        <v>21</v>
      </c>
      <c r="C208" s="54" t="s">
        <v>1534</v>
      </c>
      <c r="D208" s="55" t="s">
        <v>1535</v>
      </c>
      <c r="E208" s="96"/>
      <c r="F208" s="98"/>
      <c r="G208" s="57"/>
      <c r="H208" s="57"/>
      <c r="I208" s="57"/>
      <c r="J208" s="57"/>
      <c r="K208" s="57"/>
      <c r="L208" s="57"/>
      <c r="M208" s="58"/>
      <c r="N208" s="59"/>
      <c r="O208" s="59"/>
    </row>
    <row r="209" spans="1:15" s="8" customFormat="1" x14ac:dyDescent="0.3">
      <c r="A209" s="52">
        <v>11293</v>
      </c>
      <c r="B209" s="53" t="s">
        <v>21</v>
      </c>
      <c r="C209" s="54" t="s">
        <v>1536</v>
      </c>
      <c r="D209" s="55" t="s">
        <v>1070</v>
      </c>
      <c r="E209" s="96"/>
      <c r="F209" s="98"/>
      <c r="G209" s="57"/>
      <c r="H209" s="57"/>
      <c r="I209" s="57"/>
      <c r="J209" s="57"/>
      <c r="K209" s="57"/>
      <c r="L209" s="57"/>
      <c r="M209" s="58"/>
      <c r="N209" s="59"/>
      <c r="O209" s="59"/>
    </row>
    <row r="210" spans="1:15" s="8" customFormat="1" x14ac:dyDescent="0.3">
      <c r="A210" s="52">
        <v>11303</v>
      </c>
      <c r="B210" s="53"/>
      <c r="C210" s="54" t="s">
        <v>1539</v>
      </c>
      <c r="D210" s="55" t="s">
        <v>55</v>
      </c>
      <c r="E210" s="63"/>
      <c r="F210" s="57"/>
      <c r="G210" s="57"/>
      <c r="H210" s="57"/>
      <c r="I210" s="57"/>
      <c r="J210" s="57"/>
      <c r="K210" s="57"/>
      <c r="L210" s="57"/>
      <c r="M210" s="58"/>
      <c r="N210" s="59"/>
      <c r="O210" s="73"/>
    </row>
    <row r="211" spans="1:15" s="8" customFormat="1" x14ac:dyDescent="0.3">
      <c r="A211" s="52">
        <v>11307</v>
      </c>
      <c r="B211" s="53"/>
      <c r="C211" s="72"/>
      <c r="D211" s="55" t="s">
        <v>70</v>
      </c>
      <c r="E211" s="63"/>
      <c r="F211" s="57"/>
      <c r="G211" s="57"/>
      <c r="H211" s="57"/>
      <c r="I211" s="57"/>
      <c r="J211" s="57"/>
      <c r="K211" s="57"/>
      <c r="L211" s="57"/>
      <c r="M211" s="66"/>
      <c r="N211" s="67"/>
      <c r="O211" s="67"/>
    </row>
    <row r="212" spans="1:15" s="8" customFormat="1" ht="86.4" x14ac:dyDescent="0.3">
      <c r="A212" s="52">
        <v>11308</v>
      </c>
      <c r="B212" s="53"/>
      <c r="C212" s="72"/>
      <c r="D212" s="75" t="s">
        <v>1543</v>
      </c>
      <c r="E212" s="63" t="s">
        <v>36</v>
      </c>
      <c r="F212" s="57">
        <v>1</v>
      </c>
      <c r="G212" s="57">
        <v>11.8</v>
      </c>
      <c r="H212" s="57">
        <v>1.9</v>
      </c>
      <c r="I212" s="57"/>
      <c r="J212" s="57">
        <f t="shared" ref="J212" si="27">PRODUCT(F212:I212)</f>
        <v>22.42</v>
      </c>
      <c r="K212" s="57"/>
      <c r="L212" s="57">
        <f>+J212</f>
        <v>22.42</v>
      </c>
      <c r="M212" s="58">
        <v>22.42</v>
      </c>
      <c r="N212" s="59"/>
      <c r="O212" s="73">
        <f>+ROUND(M212*N212,2)</f>
        <v>0</v>
      </c>
    </row>
    <row r="213" spans="1:15" s="8" customFormat="1" x14ac:dyDescent="0.3">
      <c r="A213" s="52">
        <v>11321</v>
      </c>
      <c r="B213" s="53" t="s">
        <v>21</v>
      </c>
      <c r="C213" s="54" t="s">
        <v>1544</v>
      </c>
      <c r="D213" s="55" t="s">
        <v>974</v>
      </c>
      <c r="E213" s="96"/>
      <c r="F213" s="98"/>
      <c r="G213" s="57"/>
      <c r="H213" s="57"/>
      <c r="I213" s="57"/>
      <c r="J213" s="57"/>
      <c r="K213" s="57"/>
      <c r="L213" s="57"/>
      <c r="M213" s="58"/>
      <c r="N213" s="59"/>
      <c r="O213" s="59"/>
    </row>
    <row r="214" spans="1:15" s="8" customFormat="1" x14ac:dyDescent="0.3">
      <c r="A214" s="52">
        <v>11346</v>
      </c>
      <c r="B214" s="53" t="s">
        <v>21</v>
      </c>
      <c r="C214" s="54" t="s">
        <v>1552</v>
      </c>
      <c r="D214" s="55" t="s">
        <v>55</v>
      </c>
      <c r="E214" s="63"/>
      <c r="F214" s="57"/>
      <c r="G214" s="57"/>
      <c r="H214" s="57"/>
      <c r="I214" s="57"/>
      <c r="J214" s="57"/>
      <c r="K214" s="57"/>
      <c r="L214" s="57"/>
      <c r="M214" s="66"/>
      <c r="N214" s="67"/>
      <c r="O214" s="67"/>
    </row>
    <row r="215" spans="1:15" s="8" customFormat="1" x14ac:dyDescent="0.3">
      <c r="A215" s="52">
        <v>11347</v>
      </c>
      <c r="B215" s="53" t="s">
        <v>21</v>
      </c>
      <c r="C215" s="54" t="s">
        <v>1553</v>
      </c>
      <c r="D215" s="55" t="s">
        <v>57</v>
      </c>
      <c r="E215" s="56"/>
      <c r="F215" s="57"/>
      <c r="G215" s="57"/>
      <c r="H215" s="57"/>
      <c r="I215" s="57"/>
      <c r="J215" s="57"/>
      <c r="K215" s="57"/>
      <c r="L215" s="57"/>
      <c r="M215" s="58"/>
      <c r="N215" s="59"/>
      <c r="O215" s="73"/>
    </row>
    <row r="216" spans="1:15" s="8" customFormat="1" ht="230.4" x14ac:dyDescent="0.3">
      <c r="A216" s="52">
        <v>11368</v>
      </c>
      <c r="B216" s="53"/>
      <c r="C216" s="54"/>
      <c r="D216" s="75" t="s">
        <v>1142</v>
      </c>
      <c r="E216" s="56" t="s">
        <v>36</v>
      </c>
      <c r="F216" s="57"/>
      <c r="G216" s="57"/>
      <c r="H216" s="57"/>
      <c r="I216" s="57"/>
      <c r="J216" s="57"/>
      <c r="K216" s="57"/>
      <c r="L216" s="57">
        <f>SUM(K217:K220)</f>
        <v>298.73460000000006</v>
      </c>
      <c r="M216" s="58">
        <v>298.73500000000001</v>
      </c>
      <c r="N216" s="59"/>
      <c r="O216" s="73">
        <f>+ROUND(M216*N216,2)</f>
        <v>0</v>
      </c>
    </row>
    <row r="217" spans="1:15" s="8" customFormat="1" x14ac:dyDescent="0.3">
      <c r="A217" s="52">
        <v>11369</v>
      </c>
      <c r="B217" s="53"/>
      <c r="C217" s="54"/>
      <c r="D217" s="76" t="s">
        <v>1143</v>
      </c>
      <c r="E217" s="56"/>
      <c r="F217" s="57">
        <v>1</v>
      </c>
      <c r="G217" s="57">
        <v>56.456000000000003</v>
      </c>
      <c r="H217" s="57"/>
      <c r="I217" s="57">
        <f>1.35+1.3</f>
        <v>2.6500000000000004</v>
      </c>
      <c r="J217" s="57"/>
      <c r="K217" s="57">
        <f>PRODUCT(F217:I217)</f>
        <v>149.60840000000002</v>
      </c>
      <c r="L217" s="57"/>
      <c r="M217" s="58"/>
      <c r="N217" s="59"/>
      <c r="O217" s="73"/>
    </row>
    <row r="218" spans="1:15" s="8" customFormat="1" x14ac:dyDescent="0.3">
      <c r="A218" s="52">
        <v>11370</v>
      </c>
      <c r="B218" s="53"/>
      <c r="C218" s="54"/>
      <c r="D218" s="76" t="s">
        <v>1144</v>
      </c>
      <c r="E218" s="56"/>
      <c r="F218" s="57">
        <v>2</v>
      </c>
      <c r="G218" s="57">
        <v>7.1950000000000003</v>
      </c>
      <c r="H218" s="57"/>
      <c r="I218" s="57">
        <f>(3+1.3)</f>
        <v>4.3</v>
      </c>
      <c r="J218" s="57"/>
      <c r="K218" s="57">
        <f>PRODUCT(F218:I218)</f>
        <v>61.877000000000002</v>
      </c>
      <c r="L218" s="57"/>
      <c r="M218" s="58"/>
      <c r="N218" s="59"/>
      <c r="O218" s="73"/>
    </row>
    <row r="219" spans="1:15" s="8" customFormat="1" x14ac:dyDescent="0.3">
      <c r="A219" s="52">
        <v>11371</v>
      </c>
      <c r="B219" s="53"/>
      <c r="C219" s="54"/>
      <c r="D219" s="76" t="s">
        <v>1145</v>
      </c>
      <c r="E219" s="56"/>
      <c r="F219" s="57">
        <v>2</v>
      </c>
      <c r="G219" s="57">
        <v>10.519</v>
      </c>
      <c r="H219" s="57"/>
      <c r="I219" s="57">
        <v>3.4</v>
      </c>
      <c r="J219" s="57"/>
      <c r="K219" s="57">
        <f>PRODUCT(F219:I219)</f>
        <v>71.529200000000003</v>
      </c>
      <c r="L219" s="57"/>
      <c r="M219" s="58"/>
      <c r="N219" s="59"/>
      <c r="O219" s="73"/>
    </row>
    <row r="220" spans="1:15" s="8" customFormat="1" x14ac:dyDescent="0.3">
      <c r="A220" s="52">
        <v>11372</v>
      </c>
      <c r="B220" s="53"/>
      <c r="C220" s="54"/>
      <c r="D220" s="76" t="s">
        <v>1146</v>
      </c>
      <c r="E220" s="56"/>
      <c r="F220" s="57">
        <v>2</v>
      </c>
      <c r="G220" s="57">
        <f>0.65+0.55</f>
        <v>1.2000000000000002</v>
      </c>
      <c r="H220" s="57"/>
      <c r="I220" s="57">
        <f>5.25+1.3</f>
        <v>6.55</v>
      </c>
      <c r="J220" s="57"/>
      <c r="K220" s="57">
        <f>PRODUCT(F220:I220)</f>
        <v>15.720000000000002</v>
      </c>
      <c r="L220" s="57"/>
      <c r="M220" s="58"/>
      <c r="N220" s="59"/>
      <c r="O220" s="73"/>
    </row>
    <row r="221" spans="1:15" s="8" customFormat="1" ht="86.4" x14ac:dyDescent="0.3">
      <c r="A221" s="52">
        <v>11373</v>
      </c>
      <c r="B221" s="53"/>
      <c r="C221" s="54"/>
      <c r="D221" s="75" t="s">
        <v>1147</v>
      </c>
      <c r="E221" s="56" t="s">
        <v>36</v>
      </c>
      <c r="F221" s="57"/>
      <c r="G221" s="57"/>
      <c r="H221" s="57"/>
      <c r="I221" s="57"/>
      <c r="J221" s="57"/>
      <c r="K221" s="57"/>
      <c r="L221" s="57">
        <f>K222</f>
        <v>40.56</v>
      </c>
      <c r="M221" s="58">
        <v>40.56</v>
      </c>
      <c r="N221" s="59"/>
      <c r="O221" s="73">
        <f>+ROUND(M221*N221,2)</f>
        <v>0</v>
      </c>
    </row>
    <row r="222" spans="1:15" s="8" customFormat="1" x14ac:dyDescent="0.3">
      <c r="A222" s="52">
        <v>11374</v>
      </c>
      <c r="B222" s="53"/>
      <c r="C222" s="54"/>
      <c r="D222" s="76" t="s">
        <v>1148</v>
      </c>
      <c r="E222" s="56"/>
      <c r="F222" s="57">
        <v>16</v>
      </c>
      <c r="G222" s="57">
        <v>0.65</v>
      </c>
      <c r="H222" s="57"/>
      <c r="I222" s="57">
        <v>3.9</v>
      </c>
      <c r="J222" s="57"/>
      <c r="K222" s="57">
        <f>PRODUCT(F222:I222)</f>
        <v>40.56</v>
      </c>
      <c r="L222" s="57"/>
      <c r="M222" s="58"/>
      <c r="N222" s="59"/>
      <c r="O222" s="73"/>
    </row>
    <row r="223" spans="1:15" s="8" customFormat="1" ht="129.6" x14ac:dyDescent="0.3">
      <c r="A223" s="52">
        <v>11375</v>
      </c>
      <c r="B223" s="53"/>
      <c r="C223" s="54"/>
      <c r="D223" s="75" t="s">
        <v>331</v>
      </c>
      <c r="E223" s="56" t="s">
        <v>36</v>
      </c>
      <c r="F223" s="57"/>
      <c r="G223" s="57"/>
      <c r="H223" s="57"/>
      <c r="I223" s="57"/>
      <c r="J223" s="57"/>
      <c r="K223" s="57"/>
      <c r="L223" s="57">
        <f>SUM(K224:K234)</f>
        <v>221.73049999999995</v>
      </c>
      <c r="M223" s="58">
        <v>221.73099999999999</v>
      </c>
      <c r="N223" s="59"/>
      <c r="O223" s="73">
        <f>+ROUND(M223*N223,2)</f>
        <v>0</v>
      </c>
    </row>
    <row r="224" spans="1:15" s="8" customFormat="1" x14ac:dyDescent="0.3">
      <c r="A224" s="52">
        <v>11376</v>
      </c>
      <c r="B224" s="53"/>
      <c r="C224" s="54"/>
      <c r="D224" s="74" t="s">
        <v>1150</v>
      </c>
      <c r="E224" s="56"/>
      <c r="F224" s="57">
        <v>2</v>
      </c>
      <c r="G224" s="57">
        <v>17.625</v>
      </c>
      <c r="H224" s="57"/>
      <c r="I224" s="57">
        <v>0.5</v>
      </c>
      <c r="J224" s="57"/>
      <c r="K224" s="57">
        <f>PRODUCT(F224:I224)</f>
        <v>17.625</v>
      </c>
      <c r="L224" s="57"/>
      <c r="M224" s="58"/>
      <c r="N224" s="59"/>
      <c r="O224" s="73"/>
    </row>
    <row r="225" spans="1:15" s="8" customFormat="1" x14ac:dyDescent="0.3">
      <c r="A225" s="52">
        <v>11377</v>
      </c>
      <c r="B225" s="53"/>
      <c r="C225" s="54"/>
      <c r="D225" s="74" t="s">
        <v>1151</v>
      </c>
      <c r="E225" s="56"/>
      <c r="F225" s="57">
        <v>2</v>
      </c>
      <c r="G225" s="57">
        <v>3.4</v>
      </c>
      <c r="H225" s="57"/>
      <c r="I225" s="57">
        <v>2.2999999999999998</v>
      </c>
      <c r="J225" s="57"/>
      <c r="K225" s="57">
        <f>PRODUCT(F225:I225)</f>
        <v>15.639999999999999</v>
      </c>
      <c r="L225" s="57"/>
      <c r="M225" s="58"/>
      <c r="N225" s="59"/>
      <c r="O225" s="73"/>
    </row>
    <row r="226" spans="1:15" s="8" customFormat="1" x14ac:dyDescent="0.3">
      <c r="A226" s="52">
        <v>11378</v>
      </c>
      <c r="B226" s="53"/>
      <c r="C226" s="54"/>
      <c r="D226" s="74" t="s">
        <v>1152</v>
      </c>
      <c r="E226" s="56"/>
      <c r="F226" s="57"/>
      <c r="G226" s="57"/>
      <c r="H226" s="57"/>
      <c r="I226" s="57"/>
      <c r="J226" s="57"/>
      <c r="K226" s="57">
        <f>SUM(J227:J228)</f>
        <v>67.498099999999994</v>
      </c>
      <c r="L226" s="57"/>
      <c r="M226" s="58"/>
      <c r="N226" s="59"/>
      <c r="O226" s="73"/>
    </row>
    <row r="227" spans="1:15" s="8" customFormat="1" x14ac:dyDescent="0.3">
      <c r="A227" s="52">
        <v>11379</v>
      </c>
      <c r="B227" s="53"/>
      <c r="C227" s="54"/>
      <c r="D227" s="74"/>
      <c r="E227" s="56"/>
      <c r="F227" s="57">
        <v>1</v>
      </c>
      <c r="G227" s="57">
        <v>14.919</v>
      </c>
      <c r="H227" s="57"/>
      <c r="I227" s="57">
        <v>2.2999999999999998</v>
      </c>
      <c r="J227" s="57">
        <f>PRODUCT(F227:I227)</f>
        <v>34.313699999999997</v>
      </c>
      <c r="K227" s="57"/>
      <c r="L227" s="57"/>
      <c r="M227" s="58"/>
      <c r="N227" s="59"/>
      <c r="O227" s="73"/>
    </row>
    <row r="228" spans="1:15" s="8" customFormat="1" x14ac:dyDescent="0.3">
      <c r="A228" s="52">
        <v>11380</v>
      </c>
      <c r="B228" s="53"/>
      <c r="C228" s="54"/>
      <c r="D228" s="74"/>
      <c r="E228" s="56"/>
      <c r="F228" s="57">
        <v>1</v>
      </c>
      <c r="G228" s="57">
        <v>14.428000000000001</v>
      </c>
      <c r="H228" s="57"/>
      <c r="I228" s="57">
        <v>2.2999999999999998</v>
      </c>
      <c r="J228" s="57">
        <f>PRODUCT(F228:I228)</f>
        <v>33.184399999999997</v>
      </c>
      <c r="K228" s="57"/>
      <c r="L228" s="57"/>
      <c r="M228" s="58"/>
      <c r="N228" s="59"/>
      <c r="O228" s="73"/>
    </row>
    <row r="229" spans="1:15" s="8" customFormat="1" x14ac:dyDescent="0.3">
      <c r="A229" s="52">
        <v>11381</v>
      </c>
      <c r="B229" s="53"/>
      <c r="C229" s="54"/>
      <c r="D229" s="74" t="s">
        <v>1153</v>
      </c>
      <c r="E229" s="56"/>
      <c r="F229" s="57">
        <v>2</v>
      </c>
      <c r="G229" s="57">
        <v>13.5</v>
      </c>
      <c r="H229" s="57"/>
      <c r="I229" s="57">
        <v>1.4</v>
      </c>
      <c r="J229" s="57"/>
      <c r="K229" s="57">
        <f>PRODUCT(F229:I229)</f>
        <v>37.799999999999997</v>
      </c>
      <c r="L229" s="57"/>
      <c r="M229" s="58"/>
      <c r="N229" s="59"/>
      <c r="O229" s="73"/>
    </row>
    <row r="230" spans="1:15" s="8" customFormat="1" x14ac:dyDescent="0.3">
      <c r="A230" s="52">
        <v>11382</v>
      </c>
      <c r="B230" s="53"/>
      <c r="C230" s="54"/>
      <c r="D230" s="76" t="s">
        <v>1154</v>
      </c>
      <c r="E230" s="56"/>
      <c r="F230" s="57">
        <v>1</v>
      </c>
      <c r="G230" s="57">
        <v>5.4130000000000003</v>
      </c>
      <c r="H230" s="57"/>
      <c r="I230" s="57">
        <v>2.2999999999999998</v>
      </c>
      <c r="J230" s="57"/>
      <c r="K230" s="57">
        <f>PRODUCT(F230:I230)</f>
        <v>12.4499</v>
      </c>
      <c r="L230" s="57"/>
      <c r="M230" s="58"/>
      <c r="N230" s="59"/>
      <c r="O230" s="73"/>
    </row>
    <row r="231" spans="1:15" s="8" customFormat="1" x14ac:dyDescent="0.3">
      <c r="A231" s="52">
        <v>11383</v>
      </c>
      <c r="B231" s="53"/>
      <c r="C231" s="54"/>
      <c r="D231" s="76" t="s">
        <v>1155</v>
      </c>
      <c r="E231" s="56"/>
      <c r="F231" s="57">
        <v>1</v>
      </c>
      <c r="G231" s="57">
        <f>6.843</f>
        <v>6.843</v>
      </c>
      <c r="H231" s="57"/>
      <c r="I231" s="57">
        <v>2.2999999999999998</v>
      </c>
      <c r="J231" s="57"/>
      <c r="K231" s="57">
        <f t="shared" ref="K231:K234" si="28">PRODUCT(F231:I231)</f>
        <v>15.738899999999999</v>
      </c>
      <c r="L231" s="57"/>
      <c r="M231" s="58"/>
      <c r="N231" s="59"/>
      <c r="O231" s="73"/>
    </row>
    <row r="232" spans="1:15" s="8" customFormat="1" x14ac:dyDescent="0.3">
      <c r="A232" s="52">
        <v>11384</v>
      </c>
      <c r="B232" s="53"/>
      <c r="C232" s="54"/>
      <c r="D232" s="76" t="s">
        <v>1538</v>
      </c>
      <c r="E232" s="56"/>
      <c r="F232" s="57">
        <v>1</v>
      </c>
      <c r="G232" s="57">
        <v>11.462999999999999</v>
      </c>
      <c r="H232" s="57"/>
      <c r="I232" s="57">
        <v>2.1</v>
      </c>
      <c r="J232" s="57"/>
      <c r="K232" s="57">
        <f t="shared" si="28"/>
        <v>24.072299999999998</v>
      </c>
      <c r="L232" s="57"/>
      <c r="M232" s="58"/>
      <c r="N232" s="59"/>
      <c r="O232" s="73"/>
    </row>
    <row r="233" spans="1:15" s="8" customFormat="1" x14ac:dyDescent="0.3">
      <c r="A233" s="52">
        <v>11385</v>
      </c>
      <c r="B233" s="53"/>
      <c r="C233" s="54"/>
      <c r="D233" s="76" t="s">
        <v>1564</v>
      </c>
      <c r="E233" s="56"/>
      <c r="F233" s="57">
        <v>1</v>
      </c>
      <c r="G233" s="57">
        <v>11.563000000000001</v>
      </c>
      <c r="H233" s="57"/>
      <c r="I233" s="57">
        <v>2.1</v>
      </c>
      <c r="J233" s="57"/>
      <c r="K233" s="57">
        <f t="shared" si="28"/>
        <v>24.282300000000003</v>
      </c>
      <c r="L233" s="57"/>
      <c r="M233" s="58"/>
      <c r="N233" s="59"/>
      <c r="O233" s="73"/>
    </row>
    <row r="234" spans="1:15" s="8" customFormat="1" x14ac:dyDescent="0.3">
      <c r="A234" s="52">
        <v>11386</v>
      </c>
      <c r="B234" s="53"/>
      <c r="C234" s="54"/>
      <c r="D234" s="76" t="s">
        <v>1565</v>
      </c>
      <c r="E234" s="56"/>
      <c r="F234" s="57">
        <v>2</v>
      </c>
      <c r="G234" s="57">
        <v>1.44</v>
      </c>
      <c r="H234" s="57"/>
      <c r="I234" s="57">
        <v>2.2999999999999998</v>
      </c>
      <c r="J234" s="57"/>
      <c r="K234" s="57">
        <f t="shared" si="28"/>
        <v>6.6239999999999997</v>
      </c>
      <c r="L234" s="57"/>
      <c r="M234" s="58"/>
      <c r="N234" s="59"/>
      <c r="O234" s="73"/>
    </row>
    <row r="235" spans="1:15" s="8" customFormat="1" x14ac:dyDescent="0.3">
      <c r="A235" s="52">
        <v>11478</v>
      </c>
      <c r="B235" s="53" t="s">
        <v>21</v>
      </c>
      <c r="C235" s="54" t="s">
        <v>1596</v>
      </c>
      <c r="D235" s="99" t="s">
        <v>1597</v>
      </c>
      <c r="E235" s="56"/>
      <c r="F235" s="57"/>
      <c r="G235" s="57"/>
      <c r="H235" s="57"/>
      <c r="I235" s="57"/>
      <c r="J235" s="57"/>
      <c r="K235" s="57"/>
      <c r="L235" s="57"/>
      <c r="M235" s="58"/>
      <c r="N235" s="59"/>
      <c r="O235" s="59"/>
    </row>
    <row r="236" spans="1:15" s="8" customFormat="1" x14ac:dyDescent="0.3">
      <c r="A236" s="52">
        <v>11490</v>
      </c>
      <c r="B236" s="53" t="s">
        <v>21</v>
      </c>
      <c r="C236" s="54" t="s">
        <v>1601</v>
      </c>
      <c r="D236" s="55" t="s">
        <v>55</v>
      </c>
      <c r="E236" s="56"/>
      <c r="F236" s="57"/>
      <c r="G236" s="57"/>
      <c r="H236" s="57"/>
      <c r="I236" s="57"/>
      <c r="J236" s="57"/>
      <c r="K236" s="57"/>
      <c r="L236" s="57"/>
      <c r="M236" s="58"/>
      <c r="N236" s="59"/>
      <c r="O236" s="59"/>
    </row>
    <row r="237" spans="1:15" s="8" customFormat="1" x14ac:dyDescent="0.3">
      <c r="A237" s="52">
        <v>11491</v>
      </c>
      <c r="B237" s="53" t="s">
        <v>21</v>
      </c>
      <c r="C237" s="54" t="s">
        <v>1602</v>
      </c>
      <c r="D237" s="55" t="s">
        <v>57</v>
      </c>
      <c r="E237" s="56"/>
      <c r="F237" s="57"/>
      <c r="G237" s="57"/>
      <c r="H237" s="57"/>
      <c r="I237" s="57"/>
      <c r="J237" s="57"/>
      <c r="K237" s="57"/>
      <c r="L237" s="57"/>
      <c r="M237" s="58"/>
      <c r="N237" s="59"/>
      <c r="O237" s="73"/>
    </row>
    <row r="238" spans="1:15" s="8" customFormat="1" ht="230.4" x14ac:dyDescent="0.3">
      <c r="A238" s="52">
        <v>11492</v>
      </c>
      <c r="B238" s="53"/>
      <c r="C238" s="54"/>
      <c r="D238" s="75" t="s">
        <v>1142</v>
      </c>
      <c r="E238" s="56" t="s">
        <v>36</v>
      </c>
      <c r="F238" s="57"/>
      <c r="G238" s="57"/>
      <c r="H238" s="57"/>
      <c r="I238" s="57"/>
      <c r="J238" s="57"/>
      <c r="K238" s="57"/>
      <c r="L238" s="57">
        <f>SUM(J239:J241)</f>
        <v>105.12685</v>
      </c>
      <c r="M238" s="58">
        <v>105.127</v>
      </c>
      <c r="N238" s="59"/>
      <c r="O238" s="73">
        <f>+ROUND(M238*N238,2)</f>
        <v>0</v>
      </c>
    </row>
    <row r="239" spans="1:15" s="8" customFormat="1" x14ac:dyDescent="0.3">
      <c r="A239" s="52">
        <v>11493</v>
      </c>
      <c r="B239" s="53"/>
      <c r="C239" s="54"/>
      <c r="D239" s="76" t="s">
        <v>1234</v>
      </c>
      <c r="E239" s="56"/>
      <c r="F239" s="57">
        <v>2</v>
      </c>
      <c r="G239" s="57">
        <v>2.2469999999999999</v>
      </c>
      <c r="H239" s="57"/>
      <c r="I239" s="57">
        <v>5.5350000000000001</v>
      </c>
      <c r="J239" s="57">
        <f t="shared" ref="J239:J242" si="29">PRODUCT(F239:I239)</f>
        <v>24.874289999999998</v>
      </c>
      <c r="K239" s="57"/>
      <c r="L239" s="57"/>
      <c r="M239" s="58"/>
      <c r="N239" s="59"/>
      <c r="O239" s="73"/>
    </row>
    <row r="240" spans="1:15" s="8" customFormat="1" x14ac:dyDescent="0.3">
      <c r="A240" s="52">
        <v>11494</v>
      </c>
      <c r="B240" s="53"/>
      <c r="C240" s="54"/>
      <c r="D240" s="76" t="s">
        <v>1234</v>
      </c>
      <c r="E240" s="56"/>
      <c r="F240" s="57">
        <v>1</v>
      </c>
      <c r="G240" s="57">
        <v>17.47</v>
      </c>
      <c r="H240" s="57"/>
      <c r="I240" s="57">
        <v>1</v>
      </c>
      <c r="J240" s="57">
        <f t="shared" si="29"/>
        <v>17.47</v>
      </c>
      <c r="K240" s="57"/>
      <c r="L240" s="57"/>
      <c r="M240" s="58"/>
      <c r="N240" s="59"/>
      <c r="O240" s="73"/>
    </row>
    <row r="241" spans="1:15" s="8" customFormat="1" x14ac:dyDescent="0.3">
      <c r="A241" s="52">
        <v>11495</v>
      </c>
      <c r="B241" s="53"/>
      <c r="C241" s="54"/>
      <c r="D241" s="76" t="s">
        <v>1235</v>
      </c>
      <c r="E241" s="56"/>
      <c r="F241" s="57">
        <v>1</v>
      </c>
      <c r="G241" s="57">
        <v>29.065999999999999</v>
      </c>
      <c r="H241" s="57"/>
      <c r="I241" s="57">
        <v>2.16</v>
      </c>
      <c r="J241" s="57">
        <f t="shared" si="29"/>
        <v>62.782560000000004</v>
      </c>
      <c r="K241" s="57"/>
      <c r="L241" s="57"/>
      <c r="M241" s="58"/>
      <c r="N241" s="59"/>
      <c r="O241" s="73"/>
    </row>
    <row r="242" spans="1:15" s="8" customFormat="1" ht="129.6" x14ac:dyDescent="0.3">
      <c r="A242" s="52">
        <v>11498</v>
      </c>
      <c r="B242" s="53"/>
      <c r="C242" s="54"/>
      <c r="D242" s="75" t="s">
        <v>331</v>
      </c>
      <c r="E242" s="56" t="s">
        <v>36</v>
      </c>
      <c r="F242" s="57">
        <v>1</v>
      </c>
      <c r="G242" s="57">
        <f>(2.3+2.1+1.6+3.171+2.45)+2.21+5.835+11.018</f>
        <v>30.684000000000001</v>
      </c>
      <c r="H242" s="57"/>
      <c r="I242" s="57">
        <v>2.2999999999999998</v>
      </c>
      <c r="J242" s="57">
        <f t="shared" si="29"/>
        <v>70.5732</v>
      </c>
      <c r="K242" s="57"/>
      <c r="L242" s="57">
        <f>+J242</f>
        <v>70.5732</v>
      </c>
      <c r="M242" s="58">
        <v>70.572999999999993</v>
      </c>
      <c r="N242" s="59"/>
      <c r="O242" s="73">
        <f>+ROUND(M242*N242,2)</f>
        <v>0</v>
      </c>
    </row>
    <row r="243" spans="1:15" s="8" customFormat="1" x14ac:dyDescent="0.3">
      <c r="A243" s="52">
        <v>11541</v>
      </c>
      <c r="B243" s="53"/>
      <c r="C243" s="54"/>
      <c r="D243" s="55" t="s">
        <v>1271</v>
      </c>
      <c r="E243" s="56"/>
      <c r="F243" s="57"/>
      <c r="G243" s="57"/>
      <c r="H243" s="57"/>
      <c r="I243" s="57"/>
      <c r="J243" s="57"/>
      <c r="K243" s="57"/>
      <c r="L243" s="57"/>
      <c r="M243" s="58"/>
      <c r="N243" s="59"/>
      <c r="O243" s="73"/>
    </row>
    <row r="244" spans="1:15" s="8" customFormat="1" ht="115.2" x14ac:dyDescent="0.3">
      <c r="A244" s="52">
        <v>11542</v>
      </c>
      <c r="B244" s="53"/>
      <c r="C244" s="54"/>
      <c r="D244" s="60" t="s">
        <v>1273</v>
      </c>
      <c r="E244" s="56" t="s">
        <v>36</v>
      </c>
      <c r="F244" s="57"/>
      <c r="G244" s="57"/>
      <c r="H244" s="57"/>
      <c r="I244" s="57"/>
      <c r="J244" s="57"/>
      <c r="K244" s="57"/>
      <c r="L244" s="57">
        <f>SUM(J245:J246)</f>
        <v>801.87739999999997</v>
      </c>
      <c r="M244" s="58">
        <v>777.72299999999996</v>
      </c>
      <c r="N244" s="59"/>
      <c r="O244" s="73">
        <f t="shared" ref="O244" si="30">+ROUND(M244*N244,2)</f>
        <v>0</v>
      </c>
    </row>
    <row r="245" spans="1:15" s="8" customFormat="1" x14ac:dyDescent="0.3">
      <c r="A245" s="52">
        <v>11543</v>
      </c>
      <c r="B245" s="53"/>
      <c r="C245" s="54"/>
      <c r="D245" s="76" t="s">
        <v>1274</v>
      </c>
      <c r="E245" s="56"/>
      <c r="F245" s="57">
        <v>1</v>
      </c>
      <c r="G245" s="57">
        <v>29.66</v>
      </c>
      <c r="H245" s="57"/>
      <c r="I245" s="57">
        <v>0.6</v>
      </c>
      <c r="J245" s="57">
        <f t="shared" ref="J245:J246" si="31">PRODUCT(F245:I245)</f>
        <v>17.795999999999999</v>
      </c>
      <c r="K245" s="57"/>
      <c r="L245" s="57"/>
      <c r="M245" s="58"/>
      <c r="N245" s="59"/>
      <c r="O245" s="73"/>
    </row>
    <row r="246" spans="1:15" s="8" customFormat="1" x14ac:dyDescent="0.3">
      <c r="A246" s="52">
        <v>11544</v>
      </c>
      <c r="B246" s="53"/>
      <c r="C246" s="54"/>
      <c r="D246" s="76" t="s">
        <v>1275</v>
      </c>
      <c r="E246" s="56"/>
      <c r="F246" s="57">
        <v>1</v>
      </c>
      <c r="G246" s="57">
        <v>55.216999999999999</v>
      </c>
      <c r="H246" s="57">
        <v>14.2</v>
      </c>
      <c r="I246" s="57"/>
      <c r="J246" s="57">
        <f t="shared" si="31"/>
        <v>784.08139999999992</v>
      </c>
      <c r="K246" s="57"/>
      <c r="L246" s="57"/>
      <c r="M246" s="58"/>
      <c r="N246" s="59"/>
      <c r="O246" s="73"/>
    </row>
    <row r="247" spans="1:15" s="8" customFormat="1" x14ac:dyDescent="0.3">
      <c r="A247" s="52">
        <v>11545</v>
      </c>
      <c r="B247" s="53" t="s">
        <v>21</v>
      </c>
      <c r="C247" s="61" t="s">
        <v>1622</v>
      </c>
      <c r="D247" s="62" t="s">
        <v>1623</v>
      </c>
      <c r="E247" s="63"/>
      <c r="F247" s="86"/>
      <c r="G247" s="64"/>
      <c r="H247" s="64"/>
      <c r="I247" s="64"/>
      <c r="J247" s="64"/>
      <c r="K247" s="65">
        <f>SUM(O247:O391)</f>
        <v>0</v>
      </c>
      <c r="L247" s="64"/>
      <c r="M247" s="66"/>
      <c r="N247" s="67"/>
      <c r="O247" s="67"/>
    </row>
    <row r="248" spans="1:15" s="8" customFormat="1" x14ac:dyDescent="0.3">
      <c r="A248" s="52">
        <v>11546</v>
      </c>
      <c r="B248" s="53" t="s">
        <v>21</v>
      </c>
      <c r="C248" s="54" t="s">
        <v>1624</v>
      </c>
      <c r="D248" s="55" t="s">
        <v>1625</v>
      </c>
      <c r="E248" s="96"/>
      <c r="F248" s="98"/>
      <c r="G248" s="57"/>
      <c r="H248" s="57"/>
      <c r="I248" s="57"/>
      <c r="J248" s="57"/>
      <c r="K248" s="57"/>
      <c r="L248" s="57"/>
      <c r="M248" s="58"/>
      <c r="N248" s="59"/>
      <c r="O248" s="59"/>
    </row>
    <row r="249" spans="1:15" s="8" customFormat="1" x14ac:dyDescent="0.3">
      <c r="A249" s="52">
        <v>11547</v>
      </c>
      <c r="B249" s="53" t="s">
        <v>21</v>
      </c>
      <c r="C249" s="54" t="s">
        <v>1626</v>
      </c>
      <c r="D249" s="55" t="s">
        <v>1070</v>
      </c>
      <c r="E249" s="96"/>
      <c r="F249" s="98"/>
      <c r="G249" s="57"/>
      <c r="H249" s="57"/>
      <c r="I249" s="57"/>
      <c r="J249" s="57"/>
      <c r="K249" s="57"/>
      <c r="L249" s="57"/>
      <c r="M249" s="58"/>
      <c r="N249" s="59"/>
      <c r="O249" s="59"/>
    </row>
    <row r="250" spans="1:15" s="8" customFormat="1" x14ac:dyDescent="0.3">
      <c r="A250" s="52">
        <v>11557</v>
      </c>
      <c r="B250" s="53" t="s">
        <v>21</v>
      </c>
      <c r="C250" s="54" t="s">
        <v>1629</v>
      </c>
      <c r="D250" s="55" t="s">
        <v>55</v>
      </c>
      <c r="E250" s="63"/>
      <c r="F250" s="57"/>
      <c r="G250" s="57"/>
      <c r="H250" s="57"/>
      <c r="I250" s="57"/>
      <c r="J250" s="57"/>
      <c r="K250" s="57"/>
      <c r="L250" s="57"/>
      <c r="M250" s="66"/>
      <c r="N250" s="67"/>
      <c r="O250" s="67"/>
    </row>
    <row r="251" spans="1:15" s="8" customFormat="1" x14ac:dyDescent="0.3">
      <c r="A251" s="52">
        <v>11561</v>
      </c>
      <c r="B251" s="53"/>
      <c r="C251" s="54"/>
      <c r="D251" s="55" t="s">
        <v>70</v>
      </c>
      <c r="E251" s="63"/>
      <c r="F251" s="57"/>
      <c r="G251" s="57"/>
      <c r="H251" s="57"/>
      <c r="I251" s="57"/>
      <c r="J251" s="57"/>
      <c r="K251" s="57"/>
      <c r="L251" s="57"/>
      <c r="M251" s="66"/>
      <c r="N251" s="67"/>
      <c r="O251" s="67"/>
    </row>
    <row r="252" spans="1:15" s="8" customFormat="1" ht="86.4" x14ac:dyDescent="0.3">
      <c r="A252" s="52">
        <v>11562</v>
      </c>
      <c r="B252" s="53"/>
      <c r="C252" s="54"/>
      <c r="D252" s="75" t="s">
        <v>1633</v>
      </c>
      <c r="E252" s="63" t="s">
        <v>36</v>
      </c>
      <c r="F252" s="57">
        <v>1</v>
      </c>
      <c r="G252" s="57">
        <v>11.8</v>
      </c>
      <c r="H252" s="57">
        <v>1.9</v>
      </c>
      <c r="I252" s="57"/>
      <c r="J252" s="57">
        <f t="shared" ref="J252" si="32">PRODUCT(F252:I252)</f>
        <v>22.42</v>
      </c>
      <c r="K252" s="57"/>
      <c r="L252" s="57">
        <f>+J252</f>
        <v>22.42</v>
      </c>
      <c r="M252" s="58">
        <v>22.42</v>
      </c>
      <c r="N252" s="59"/>
      <c r="O252" s="73">
        <f>+ROUND(M252*N252,2)</f>
        <v>0</v>
      </c>
    </row>
    <row r="254" spans="1:15" s="8" customFormat="1" x14ac:dyDescent="0.3">
      <c r="A254" s="52">
        <v>11575</v>
      </c>
      <c r="B254" s="53" t="s">
        <v>21</v>
      </c>
      <c r="C254" s="54" t="s">
        <v>1634</v>
      </c>
      <c r="D254" s="55" t="s">
        <v>974</v>
      </c>
      <c r="E254" s="96"/>
      <c r="F254" s="98"/>
      <c r="G254" s="57"/>
      <c r="H254" s="57"/>
      <c r="I254" s="57"/>
      <c r="J254" s="57"/>
      <c r="K254" s="57"/>
      <c r="L254" s="57"/>
      <c r="M254" s="58"/>
      <c r="N254" s="59"/>
      <c r="O254" s="59"/>
    </row>
    <row r="255" spans="1:15" s="8" customFormat="1" x14ac:dyDescent="0.3">
      <c r="A255" s="52">
        <v>11600</v>
      </c>
      <c r="B255" s="53" t="s">
        <v>21</v>
      </c>
      <c r="C255" s="54" t="s">
        <v>1641</v>
      </c>
      <c r="D255" s="55" t="s">
        <v>55</v>
      </c>
      <c r="E255" s="63"/>
      <c r="F255" s="57"/>
      <c r="G255" s="57"/>
      <c r="H255" s="57"/>
      <c r="I255" s="57"/>
      <c r="J255" s="57"/>
      <c r="K255" s="57"/>
      <c r="L255" s="57"/>
      <c r="M255" s="66"/>
      <c r="N255" s="67"/>
      <c r="O255" s="67"/>
    </row>
    <row r="256" spans="1:15" s="8" customFormat="1" x14ac:dyDescent="0.3">
      <c r="A256" s="52">
        <v>11601</v>
      </c>
      <c r="B256" s="53" t="s">
        <v>21</v>
      </c>
      <c r="C256" s="54" t="s">
        <v>1642</v>
      </c>
      <c r="D256" s="55" t="s">
        <v>57</v>
      </c>
      <c r="E256" s="56"/>
      <c r="F256" s="57"/>
      <c r="G256" s="57"/>
      <c r="H256" s="57"/>
      <c r="I256" s="57"/>
      <c r="J256" s="57"/>
      <c r="K256" s="57"/>
      <c r="L256" s="57"/>
      <c r="M256" s="58"/>
      <c r="N256" s="59"/>
      <c r="O256" s="73"/>
    </row>
    <row r="257" spans="1:15" s="8" customFormat="1" ht="230.4" x14ac:dyDescent="0.3">
      <c r="A257" s="52">
        <v>11622</v>
      </c>
      <c r="B257" s="53"/>
      <c r="C257" s="54"/>
      <c r="D257" s="75" t="s">
        <v>1142</v>
      </c>
      <c r="E257" s="56" t="s">
        <v>36</v>
      </c>
      <c r="F257" s="57"/>
      <c r="G257" s="57"/>
      <c r="H257" s="57"/>
      <c r="I257" s="57"/>
      <c r="J257" s="57"/>
      <c r="K257" s="57"/>
      <c r="L257" s="57">
        <f>SUM(K258:K261)</f>
        <v>298.73460000000006</v>
      </c>
      <c r="M257" s="58">
        <v>298.73500000000001</v>
      </c>
      <c r="N257" s="59"/>
      <c r="O257" s="73">
        <f>+ROUND(M257*N257,2)</f>
        <v>0</v>
      </c>
    </row>
    <row r="258" spans="1:15" s="8" customFormat="1" x14ac:dyDescent="0.3">
      <c r="A258" s="52">
        <v>11623</v>
      </c>
      <c r="B258" s="53"/>
      <c r="C258" s="54"/>
      <c r="D258" s="76" t="s">
        <v>1143</v>
      </c>
      <c r="E258" s="56"/>
      <c r="F258" s="57">
        <v>1</v>
      </c>
      <c r="G258" s="57">
        <v>56.456000000000003</v>
      </c>
      <c r="H258" s="57"/>
      <c r="I258" s="57">
        <f>1.35+1.3</f>
        <v>2.6500000000000004</v>
      </c>
      <c r="J258" s="57"/>
      <c r="K258" s="57">
        <f>PRODUCT(F258:I258)</f>
        <v>149.60840000000002</v>
      </c>
      <c r="L258" s="57"/>
      <c r="M258" s="58"/>
      <c r="N258" s="59"/>
      <c r="O258" s="73"/>
    </row>
    <row r="259" spans="1:15" s="8" customFormat="1" x14ac:dyDescent="0.3">
      <c r="A259" s="52">
        <v>11624</v>
      </c>
      <c r="B259" s="53"/>
      <c r="C259" s="54"/>
      <c r="D259" s="76" t="s">
        <v>1144</v>
      </c>
      <c r="E259" s="56"/>
      <c r="F259" s="57">
        <v>2</v>
      </c>
      <c r="G259" s="57">
        <v>7.1950000000000003</v>
      </c>
      <c r="H259" s="57"/>
      <c r="I259" s="57">
        <f>(3+1.3)</f>
        <v>4.3</v>
      </c>
      <c r="J259" s="57"/>
      <c r="K259" s="57">
        <f>PRODUCT(F259:I259)</f>
        <v>61.877000000000002</v>
      </c>
      <c r="L259" s="57"/>
      <c r="M259" s="58"/>
      <c r="N259" s="59"/>
      <c r="O259" s="73"/>
    </row>
    <row r="260" spans="1:15" s="8" customFormat="1" x14ac:dyDescent="0.3">
      <c r="A260" s="52">
        <v>11625</v>
      </c>
      <c r="B260" s="53"/>
      <c r="C260" s="54"/>
      <c r="D260" s="76" t="s">
        <v>1145</v>
      </c>
      <c r="E260" s="56"/>
      <c r="F260" s="57">
        <v>2</v>
      </c>
      <c r="G260" s="57">
        <v>10.519</v>
      </c>
      <c r="H260" s="57"/>
      <c r="I260" s="57">
        <v>3.4</v>
      </c>
      <c r="J260" s="57"/>
      <c r="K260" s="57">
        <f>PRODUCT(F260:I260)</f>
        <v>71.529200000000003</v>
      </c>
      <c r="L260" s="57"/>
      <c r="M260" s="58"/>
      <c r="N260" s="59"/>
      <c r="O260" s="73"/>
    </row>
    <row r="261" spans="1:15" s="8" customFormat="1" x14ac:dyDescent="0.3">
      <c r="A261" s="52">
        <v>11626</v>
      </c>
      <c r="B261" s="53"/>
      <c r="C261" s="54"/>
      <c r="D261" s="76" t="s">
        <v>1146</v>
      </c>
      <c r="E261" s="56"/>
      <c r="F261" s="57">
        <v>2</v>
      </c>
      <c r="G261" s="57">
        <f>0.65+0.55</f>
        <v>1.2000000000000002</v>
      </c>
      <c r="H261" s="57"/>
      <c r="I261" s="57">
        <f>5.25+1.3</f>
        <v>6.55</v>
      </c>
      <c r="J261" s="57"/>
      <c r="K261" s="57">
        <f>PRODUCT(F261:I261)</f>
        <v>15.720000000000002</v>
      </c>
      <c r="L261" s="57"/>
      <c r="M261" s="58"/>
      <c r="N261" s="59"/>
      <c r="O261" s="73"/>
    </row>
    <row r="262" spans="1:15" s="8" customFormat="1" ht="86.4" x14ac:dyDescent="0.3">
      <c r="A262" s="52">
        <v>11627</v>
      </c>
      <c r="B262" s="53"/>
      <c r="C262" s="54"/>
      <c r="D262" s="75" t="s">
        <v>1147</v>
      </c>
      <c r="E262" s="56" t="s">
        <v>36</v>
      </c>
      <c r="F262" s="57"/>
      <c r="G262" s="57"/>
      <c r="H262" s="57"/>
      <c r="I262" s="57"/>
      <c r="J262" s="57"/>
      <c r="K262" s="57"/>
      <c r="L262" s="57">
        <f>K263</f>
        <v>40.56</v>
      </c>
      <c r="M262" s="58">
        <v>40.56</v>
      </c>
      <c r="N262" s="59"/>
      <c r="O262" s="73">
        <f>+ROUND(M262*N262,2)</f>
        <v>0</v>
      </c>
    </row>
    <row r="263" spans="1:15" s="8" customFormat="1" x14ac:dyDescent="0.3">
      <c r="A263" s="52">
        <v>11628</v>
      </c>
      <c r="B263" s="53"/>
      <c r="C263" s="54"/>
      <c r="D263" s="76" t="s">
        <v>1148</v>
      </c>
      <c r="E263" s="56"/>
      <c r="F263" s="57">
        <v>16</v>
      </c>
      <c r="G263" s="57">
        <v>0.65</v>
      </c>
      <c r="H263" s="57"/>
      <c r="I263" s="57">
        <v>3.9</v>
      </c>
      <c r="J263" s="57"/>
      <c r="K263" s="57">
        <f>PRODUCT(F263:I263)</f>
        <v>40.56</v>
      </c>
      <c r="L263" s="57"/>
      <c r="M263" s="58"/>
      <c r="N263" s="59"/>
      <c r="O263" s="73"/>
    </row>
    <row r="264" spans="1:15" s="8" customFormat="1" ht="129.6" x14ac:dyDescent="0.3">
      <c r="A264" s="52">
        <v>11629</v>
      </c>
      <c r="B264" s="53"/>
      <c r="C264" s="54"/>
      <c r="D264" s="75" t="s">
        <v>331</v>
      </c>
      <c r="E264" s="56" t="s">
        <v>36</v>
      </c>
      <c r="F264" s="57"/>
      <c r="G264" s="57"/>
      <c r="H264" s="57"/>
      <c r="I264" s="57"/>
      <c r="J264" s="57"/>
      <c r="K264" s="57"/>
      <c r="L264" s="57">
        <f>SUM(K265:K275)</f>
        <v>221.73049999999995</v>
      </c>
      <c r="M264" s="58">
        <v>221.73099999999999</v>
      </c>
      <c r="N264" s="59"/>
      <c r="O264" s="73">
        <f>+ROUND(M264*N264,2)</f>
        <v>0</v>
      </c>
    </row>
    <row r="265" spans="1:15" s="8" customFormat="1" x14ac:dyDescent="0.3">
      <c r="A265" s="52">
        <v>11630</v>
      </c>
      <c r="B265" s="53"/>
      <c r="C265" s="54"/>
      <c r="D265" s="74" t="s">
        <v>1150</v>
      </c>
      <c r="E265" s="56"/>
      <c r="F265" s="57">
        <v>2</v>
      </c>
      <c r="G265" s="57">
        <v>17.625</v>
      </c>
      <c r="H265" s="57"/>
      <c r="I265" s="57">
        <v>0.5</v>
      </c>
      <c r="J265" s="57"/>
      <c r="K265" s="57">
        <f>PRODUCT(F265:I265)</f>
        <v>17.625</v>
      </c>
      <c r="L265" s="57"/>
      <c r="M265" s="58"/>
      <c r="N265" s="59"/>
      <c r="O265" s="73"/>
    </row>
    <row r="266" spans="1:15" s="8" customFormat="1" x14ac:dyDescent="0.3">
      <c r="A266" s="52">
        <v>11631</v>
      </c>
      <c r="B266" s="53"/>
      <c r="C266" s="54"/>
      <c r="D266" s="74" t="s">
        <v>1151</v>
      </c>
      <c r="E266" s="56"/>
      <c r="F266" s="57">
        <v>2</v>
      </c>
      <c r="G266" s="57">
        <v>3.4</v>
      </c>
      <c r="H266" s="57"/>
      <c r="I266" s="57">
        <v>2.2999999999999998</v>
      </c>
      <c r="J266" s="57"/>
      <c r="K266" s="57">
        <f>PRODUCT(F266:I266)</f>
        <v>15.639999999999999</v>
      </c>
      <c r="L266" s="57"/>
      <c r="M266" s="58"/>
      <c r="N266" s="59"/>
      <c r="O266" s="73"/>
    </row>
    <row r="267" spans="1:15" s="8" customFormat="1" x14ac:dyDescent="0.3">
      <c r="A267" s="52">
        <v>11632</v>
      </c>
      <c r="B267" s="53"/>
      <c r="C267" s="54"/>
      <c r="D267" s="74" t="s">
        <v>1152</v>
      </c>
      <c r="E267" s="56"/>
      <c r="F267" s="57"/>
      <c r="G267" s="57"/>
      <c r="H267" s="57"/>
      <c r="I267" s="57"/>
      <c r="J267" s="57"/>
      <c r="K267" s="57">
        <f>SUM(J268:J269)</f>
        <v>67.498099999999994</v>
      </c>
      <c r="L267" s="57"/>
      <c r="M267" s="58"/>
      <c r="N267" s="59"/>
      <c r="O267" s="73"/>
    </row>
    <row r="268" spans="1:15" s="8" customFormat="1" x14ac:dyDescent="0.3">
      <c r="A268" s="52">
        <v>11633</v>
      </c>
      <c r="B268" s="53"/>
      <c r="C268" s="54"/>
      <c r="D268" s="74"/>
      <c r="E268" s="56"/>
      <c r="F268" s="57">
        <v>1</v>
      </c>
      <c r="G268" s="57">
        <v>14.919</v>
      </c>
      <c r="H268" s="57"/>
      <c r="I268" s="57">
        <v>2.2999999999999998</v>
      </c>
      <c r="J268" s="57">
        <f>PRODUCT(F268:I268)</f>
        <v>34.313699999999997</v>
      </c>
      <c r="K268" s="57"/>
      <c r="L268" s="57"/>
      <c r="M268" s="58"/>
      <c r="N268" s="59"/>
      <c r="O268" s="73"/>
    </row>
    <row r="269" spans="1:15" s="8" customFormat="1" x14ac:dyDescent="0.3">
      <c r="A269" s="52">
        <v>11634</v>
      </c>
      <c r="B269" s="53"/>
      <c r="C269" s="54"/>
      <c r="D269" s="74"/>
      <c r="E269" s="56"/>
      <c r="F269" s="57">
        <v>1</v>
      </c>
      <c r="G269" s="57">
        <v>14.428000000000001</v>
      </c>
      <c r="H269" s="57"/>
      <c r="I269" s="57">
        <v>2.2999999999999998</v>
      </c>
      <c r="J269" s="57">
        <f>PRODUCT(F269:I269)</f>
        <v>33.184399999999997</v>
      </c>
      <c r="K269" s="57"/>
      <c r="L269" s="57"/>
      <c r="M269" s="58"/>
      <c r="N269" s="59"/>
      <c r="O269" s="73"/>
    </row>
    <row r="270" spans="1:15" s="8" customFormat="1" x14ac:dyDescent="0.3">
      <c r="A270" s="52">
        <v>11635</v>
      </c>
      <c r="B270" s="53"/>
      <c r="C270" s="54"/>
      <c r="D270" s="74" t="s">
        <v>1153</v>
      </c>
      <c r="E270" s="56"/>
      <c r="F270" s="57">
        <v>2</v>
      </c>
      <c r="G270" s="57">
        <v>13.5</v>
      </c>
      <c r="H270" s="57"/>
      <c r="I270" s="57">
        <v>1.4</v>
      </c>
      <c r="J270" s="57"/>
      <c r="K270" s="57">
        <f>PRODUCT(F270:I270)</f>
        <v>37.799999999999997</v>
      </c>
      <c r="L270" s="57"/>
      <c r="M270" s="58"/>
      <c r="N270" s="59"/>
      <c r="O270" s="73"/>
    </row>
    <row r="271" spans="1:15" s="8" customFormat="1" x14ac:dyDescent="0.3">
      <c r="A271" s="52">
        <v>11636</v>
      </c>
      <c r="B271" s="53"/>
      <c r="C271" s="54"/>
      <c r="D271" s="76" t="s">
        <v>1154</v>
      </c>
      <c r="E271" s="56"/>
      <c r="F271" s="57">
        <v>1</v>
      </c>
      <c r="G271" s="57">
        <v>5.4130000000000003</v>
      </c>
      <c r="H271" s="57"/>
      <c r="I271" s="57">
        <v>2.2999999999999998</v>
      </c>
      <c r="J271" s="57"/>
      <c r="K271" s="57">
        <f>PRODUCT(F271:I271)</f>
        <v>12.4499</v>
      </c>
      <c r="L271" s="57"/>
      <c r="M271" s="58"/>
      <c r="N271" s="59"/>
      <c r="O271" s="73"/>
    </row>
    <row r="272" spans="1:15" s="8" customFormat="1" x14ac:dyDescent="0.3">
      <c r="A272" s="52">
        <v>11637</v>
      </c>
      <c r="B272" s="53"/>
      <c r="C272" s="54"/>
      <c r="D272" s="76" t="s">
        <v>1155</v>
      </c>
      <c r="E272" s="56"/>
      <c r="F272" s="57">
        <v>1</v>
      </c>
      <c r="G272" s="57">
        <f>6.843</f>
        <v>6.843</v>
      </c>
      <c r="H272" s="57"/>
      <c r="I272" s="57">
        <v>2.2999999999999998</v>
      </c>
      <c r="J272" s="57"/>
      <c r="K272" s="57">
        <f t="shared" ref="K272:K275" si="33">PRODUCT(F272:I272)</f>
        <v>15.738899999999999</v>
      </c>
      <c r="L272" s="57"/>
      <c r="M272" s="58"/>
      <c r="N272" s="59"/>
      <c r="O272" s="73"/>
    </row>
    <row r="273" spans="1:15" s="8" customFormat="1" x14ac:dyDescent="0.3">
      <c r="A273" s="52">
        <v>11638</v>
      </c>
      <c r="B273" s="53"/>
      <c r="C273" s="54"/>
      <c r="D273" s="76" t="s">
        <v>1628</v>
      </c>
      <c r="E273" s="56"/>
      <c r="F273" s="57">
        <v>1</v>
      </c>
      <c r="G273" s="57">
        <v>11.462999999999999</v>
      </c>
      <c r="H273" s="57"/>
      <c r="I273" s="57">
        <v>2.1</v>
      </c>
      <c r="J273" s="57"/>
      <c r="K273" s="57">
        <f t="shared" si="33"/>
        <v>24.072299999999998</v>
      </c>
      <c r="L273" s="57"/>
      <c r="M273" s="58"/>
      <c r="N273" s="59"/>
      <c r="O273" s="73"/>
    </row>
    <row r="274" spans="1:15" s="8" customFormat="1" x14ac:dyDescent="0.3">
      <c r="A274" s="52">
        <v>11639</v>
      </c>
      <c r="B274" s="53"/>
      <c r="C274" s="54"/>
      <c r="D274" s="76" t="s">
        <v>1653</v>
      </c>
      <c r="E274" s="56"/>
      <c r="F274" s="57">
        <v>1</v>
      </c>
      <c r="G274" s="57">
        <v>11.563000000000001</v>
      </c>
      <c r="H274" s="57"/>
      <c r="I274" s="57">
        <v>2.1</v>
      </c>
      <c r="J274" s="57"/>
      <c r="K274" s="57">
        <f t="shared" si="33"/>
        <v>24.282300000000003</v>
      </c>
      <c r="L274" s="57"/>
      <c r="M274" s="58"/>
      <c r="N274" s="59"/>
      <c r="O274" s="73"/>
    </row>
    <row r="275" spans="1:15" s="8" customFormat="1" x14ac:dyDescent="0.3">
      <c r="A275" s="52">
        <v>11640</v>
      </c>
      <c r="B275" s="53"/>
      <c r="C275" s="54"/>
      <c r="D275" s="76" t="s">
        <v>1654</v>
      </c>
      <c r="E275" s="56"/>
      <c r="F275" s="57">
        <v>2</v>
      </c>
      <c r="G275" s="57">
        <v>1.44</v>
      </c>
      <c r="H275" s="57"/>
      <c r="I275" s="57">
        <v>2.2999999999999998</v>
      </c>
      <c r="J275" s="57"/>
      <c r="K275" s="57">
        <f t="shared" si="33"/>
        <v>6.6239999999999997</v>
      </c>
      <c r="L275" s="57"/>
      <c r="M275" s="58"/>
      <c r="N275" s="59"/>
      <c r="O275" s="73"/>
    </row>
    <row r="276" spans="1:15" s="8" customFormat="1" x14ac:dyDescent="0.3">
      <c r="A276" s="52">
        <v>11732</v>
      </c>
      <c r="B276" s="53" t="s">
        <v>21</v>
      </c>
      <c r="C276" s="54" t="s">
        <v>1687</v>
      </c>
      <c r="D276" s="55" t="s">
        <v>1688</v>
      </c>
      <c r="E276" s="56"/>
      <c r="F276" s="57"/>
      <c r="G276" s="57"/>
      <c r="H276" s="57"/>
      <c r="I276" s="57"/>
      <c r="J276" s="57"/>
      <c r="K276" s="57"/>
      <c r="L276" s="57"/>
      <c r="M276" s="58"/>
      <c r="N276" s="59"/>
      <c r="O276" s="59"/>
    </row>
    <row r="277" spans="1:15" s="8" customFormat="1" x14ac:dyDescent="0.3">
      <c r="A277" s="52">
        <v>11743</v>
      </c>
      <c r="B277" s="53" t="s">
        <v>21</v>
      </c>
      <c r="C277" s="54" t="s">
        <v>1693</v>
      </c>
      <c r="D277" s="55" t="s">
        <v>55</v>
      </c>
      <c r="E277" s="56"/>
      <c r="F277" s="57"/>
      <c r="G277" s="57"/>
      <c r="H277" s="57"/>
      <c r="I277" s="57"/>
      <c r="J277" s="57"/>
      <c r="K277" s="57"/>
      <c r="L277" s="57"/>
      <c r="M277" s="58"/>
      <c r="N277" s="59"/>
      <c r="O277" s="59"/>
    </row>
    <row r="278" spans="1:15" s="8" customFormat="1" x14ac:dyDescent="0.3">
      <c r="A278" s="52">
        <v>11744</v>
      </c>
      <c r="B278" s="53" t="s">
        <v>21</v>
      </c>
      <c r="C278" s="54" t="s">
        <v>1694</v>
      </c>
      <c r="D278" s="55" t="s">
        <v>57</v>
      </c>
      <c r="E278" s="56"/>
      <c r="F278" s="57"/>
      <c r="G278" s="57"/>
      <c r="H278" s="57"/>
      <c r="I278" s="57"/>
      <c r="J278" s="57"/>
      <c r="K278" s="57"/>
      <c r="L278" s="57"/>
      <c r="M278" s="58"/>
      <c r="N278" s="59"/>
      <c r="O278" s="73"/>
    </row>
    <row r="279" spans="1:15" s="8" customFormat="1" ht="230.4" x14ac:dyDescent="0.3">
      <c r="A279" s="52">
        <v>11748</v>
      </c>
      <c r="B279" s="53"/>
      <c r="C279" s="54"/>
      <c r="D279" s="75" t="s">
        <v>1142</v>
      </c>
      <c r="E279" s="56" t="s">
        <v>36</v>
      </c>
      <c r="F279" s="57"/>
      <c r="G279" s="57"/>
      <c r="H279" s="57"/>
      <c r="I279" s="57"/>
      <c r="J279" s="57"/>
      <c r="K279" s="57"/>
      <c r="L279" s="57">
        <f>SUM(J280:J283)</f>
        <v>433.20290500000004</v>
      </c>
      <c r="M279" s="58">
        <v>433.20299999999997</v>
      </c>
      <c r="N279" s="59"/>
      <c r="O279" s="73">
        <f>+ROUND(M279*N279,2)</f>
        <v>0</v>
      </c>
    </row>
    <row r="280" spans="1:15" s="8" customFormat="1" x14ac:dyDescent="0.3">
      <c r="A280" s="52">
        <v>11749</v>
      </c>
      <c r="B280" s="53"/>
      <c r="C280" s="54"/>
      <c r="D280" s="76" t="s">
        <v>1234</v>
      </c>
      <c r="E280" s="56"/>
      <c r="F280" s="57">
        <v>2</v>
      </c>
      <c r="G280" s="57">
        <v>2.2469999999999999</v>
      </c>
      <c r="H280" s="57"/>
      <c r="I280" s="57">
        <v>5.5350000000000001</v>
      </c>
      <c r="J280" s="57">
        <f t="shared" ref="J280:J284" si="34">PRODUCT(F280:I280)</f>
        <v>24.874289999999998</v>
      </c>
      <c r="K280" s="57"/>
      <c r="L280" s="57"/>
      <c r="M280" s="58"/>
      <c r="N280" s="59"/>
      <c r="O280" s="73"/>
    </row>
    <row r="281" spans="1:15" s="8" customFormat="1" x14ac:dyDescent="0.3">
      <c r="A281" s="52">
        <v>11750</v>
      </c>
      <c r="B281" s="53"/>
      <c r="C281" s="54"/>
      <c r="D281" s="76" t="s">
        <v>1234</v>
      </c>
      <c r="E281" s="56"/>
      <c r="F281" s="57">
        <v>1</v>
      </c>
      <c r="G281" s="57">
        <v>17.47</v>
      </c>
      <c r="H281" s="57"/>
      <c r="I281" s="57">
        <v>1</v>
      </c>
      <c r="J281" s="57">
        <f t="shared" si="34"/>
        <v>17.47</v>
      </c>
      <c r="K281" s="57"/>
      <c r="L281" s="57"/>
      <c r="M281" s="58"/>
      <c r="N281" s="59"/>
      <c r="O281" s="73"/>
    </row>
    <row r="282" spans="1:15" s="8" customFormat="1" x14ac:dyDescent="0.3">
      <c r="A282" s="52">
        <v>11751</v>
      </c>
      <c r="B282" s="53"/>
      <c r="C282" s="54"/>
      <c r="D282" s="76" t="s">
        <v>1697</v>
      </c>
      <c r="E282" s="56"/>
      <c r="F282" s="57">
        <v>1</v>
      </c>
      <c r="G282" s="57">
        <f>13.32+38.386+7.567</f>
        <v>59.273000000000003</v>
      </c>
      <c r="H282" s="57"/>
      <c r="I282" s="57">
        <v>5.5350000000000001</v>
      </c>
      <c r="J282" s="57">
        <f t="shared" si="34"/>
        <v>328.07605500000005</v>
      </c>
      <c r="K282" s="57"/>
      <c r="L282" s="57"/>
      <c r="M282" s="58"/>
      <c r="N282" s="59"/>
      <c r="O282" s="73"/>
    </row>
    <row r="283" spans="1:15" s="8" customFormat="1" x14ac:dyDescent="0.3">
      <c r="A283" s="52">
        <v>11752</v>
      </c>
      <c r="B283" s="53"/>
      <c r="C283" s="54"/>
      <c r="D283" s="76" t="s">
        <v>1235</v>
      </c>
      <c r="E283" s="56"/>
      <c r="F283" s="57">
        <v>1</v>
      </c>
      <c r="G283" s="57">
        <v>29.065999999999999</v>
      </c>
      <c r="H283" s="57"/>
      <c r="I283" s="57">
        <v>2.16</v>
      </c>
      <c r="J283" s="57">
        <f t="shared" si="34"/>
        <v>62.782560000000004</v>
      </c>
      <c r="K283" s="57"/>
      <c r="L283" s="57"/>
      <c r="M283" s="58"/>
      <c r="N283" s="59"/>
      <c r="O283" s="73"/>
    </row>
    <row r="284" spans="1:15" s="8" customFormat="1" ht="129.6" x14ac:dyDescent="0.3">
      <c r="A284" s="52">
        <v>11755</v>
      </c>
      <c r="B284" s="53"/>
      <c r="C284" s="54"/>
      <c r="D284" s="75" t="s">
        <v>331</v>
      </c>
      <c r="E284" s="56" t="s">
        <v>36</v>
      </c>
      <c r="F284" s="57">
        <v>1</v>
      </c>
      <c r="G284" s="57">
        <f>(2.3+2.1+1.6+3.171+2.45)</f>
        <v>11.620999999999999</v>
      </c>
      <c r="H284" s="57"/>
      <c r="I284" s="57">
        <v>2.2999999999999998</v>
      </c>
      <c r="J284" s="57">
        <f t="shared" si="34"/>
        <v>26.728299999999994</v>
      </c>
      <c r="K284" s="57"/>
      <c r="L284" s="57">
        <f>+J284</f>
        <v>26.728299999999994</v>
      </c>
      <c r="M284" s="58">
        <v>26.728000000000002</v>
      </c>
      <c r="N284" s="59"/>
      <c r="O284" s="73">
        <f>+ROUND(M284*N284,2)</f>
        <v>0</v>
      </c>
    </row>
    <row r="285" spans="1:15" s="8" customFormat="1" x14ac:dyDescent="0.3">
      <c r="A285" s="52">
        <v>11795</v>
      </c>
      <c r="B285" s="53"/>
      <c r="C285" s="54"/>
      <c r="D285" s="55" t="s">
        <v>1271</v>
      </c>
      <c r="E285" s="56"/>
      <c r="F285" s="57"/>
      <c r="G285" s="57"/>
      <c r="H285" s="57"/>
      <c r="I285" s="57"/>
      <c r="J285" s="57"/>
      <c r="K285" s="57"/>
      <c r="L285" s="57"/>
      <c r="M285" s="58"/>
      <c r="N285" s="59"/>
      <c r="O285" s="73"/>
    </row>
    <row r="286" spans="1:15" s="8" customFormat="1" ht="115.2" x14ac:dyDescent="0.3">
      <c r="A286" s="52">
        <v>11796</v>
      </c>
      <c r="B286" s="53"/>
      <c r="C286" s="54"/>
      <c r="D286" s="60" t="s">
        <v>1273</v>
      </c>
      <c r="E286" s="56" t="s">
        <v>36</v>
      </c>
      <c r="F286" s="57"/>
      <c r="G286" s="57"/>
      <c r="H286" s="57"/>
      <c r="I286" s="57"/>
      <c r="J286" s="57"/>
      <c r="K286" s="57"/>
      <c r="L286" s="57">
        <f>SUM(J287:J288)</f>
        <v>777.72320000000002</v>
      </c>
      <c r="M286" s="58">
        <v>777.72299999999996</v>
      </c>
      <c r="N286" s="59"/>
      <c r="O286" s="73">
        <f t="shared" ref="O286" si="35">+ROUND(M286*N286,2)</f>
        <v>0</v>
      </c>
    </row>
    <row r="287" spans="1:15" s="8" customFormat="1" x14ac:dyDescent="0.3">
      <c r="A287" s="52">
        <v>11797</v>
      </c>
      <c r="B287" s="53"/>
      <c r="C287" s="54"/>
      <c r="D287" s="76" t="s">
        <v>1274</v>
      </c>
      <c r="E287" s="56"/>
      <c r="F287" s="57">
        <v>1</v>
      </c>
      <c r="G287" s="57">
        <v>29.66</v>
      </c>
      <c r="H287" s="57"/>
      <c r="I287" s="57">
        <v>0.6</v>
      </c>
      <c r="J287" s="57">
        <f t="shared" ref="J287:J288" si="36">PRODUCT(F287:I287)</f>
        <v>17.795999999999999</v>
      </c>
      <c r="K287" s="57"/>
      <c r="L287" s="57"/>
      <c r="M287" s="58"/>
      <c r="N287" s="59"/>
      <c r="O287" s="73"/>
    </row>
    <row r="288" spans="1:15" s="8" customFormat="1" x14ac:dyDescent="0.3">
      <c r="A288" s="52">
        <v>11798</v>
      </c>
      <c r="B288" s="53"/>
      <c r="C288" s="54"/>
      <c r="D288" s="76" t="s">
        <v>1275</v>
      </c>
      <c r="E288" s="56"/>
      <c r="F288" s="57">
        <v>1</v>
      </c>
      <c r="G288" s="57">
        <v>53.515999999999998</v>
      </c>
      <c r="H288" s="57">
        <v>14.2</v>
      </c>
      <c r="I288" s="57"/>
      <c r="J288" s="57">
        <f t="shared" si="36"/>
        <v>759.92719999999997</v>
      </c>
      <c r="K288" s="57"/>
      <c r="L288" s="57"/>
      <c r="M288" s="58"/>
      <c r="N288" s="59"/>
      <c r="O288" s="73"/>
    </row>
    <row r="289" spans="1:15" s="8" customFormat="1" x14ac:dyDescent="0.3">
      <c r="A289" s="52">
        <v>11799</v>
      </c>
      <c r="B289" s="53" t="s">
        <v>21</v>
      </c>
      <c r="C289" s="61" t="s">
        <v>1714</v>
      </c>
      <c r="D289" s="62" t="s">
        <v>1715</v>
      </c>
      <c r="E289" s="63"/>
      <c r="F289" s="86"/>
      <c r="G289" s="64"/>
      <c r="H289" s="64"/>
      <c r="I289" s="64"/>
      <c r="J289" s="64"/>
      <c r="K289" s="65">
        <f>SUM(O289:O683)</f>
        <v>0</v>
      </c>
      <c r="L289" s="64"/>
      <c r="M289" s="66"/>
      <c r="N289" s="67"/>
      <c r="O289" s="67"/>
    </row>
    <row r="290" spans="1:15" s="8" customFormat="1" x14ac:dyDescent="0.3">
      <c r="A290" s="52">
        <v>11800</v>
      </c>
      <c r="B290" s="53" t="s">
        <v>21</v>
      </c>
      <c r="C290" s="54" t="s">
        <v>1716</v>
      </c>
      <c r="D290" s="99" t="s">
        <v>1717</v>
      </c>
      <c r="E290" s="96"/>
      <c r="F290" s="98"/>
      <c r="G290" s="57"/>
      <c r="H290" s="57"/>
      <c r="I290" s="57"/>
      <c r="J290" s="57"/>
      <c r="K290" s="57"/>
      <c r="L290" s="57"/>
      <c r="M290" s="58"/>
      <c r="N290" s="59"/>
      <c r="O290" s="59"/>
    </row>
    <row r="291" spans="1:15" s="8" customFormat="1" x14ac:dyDescent="0.3">
      <c r="A291" s="52">
        <v>11801</v>
      </c>
      <c r="B291" s="53" t="s">
        <v>21</v>
      </c>
      <c r="C291" s="54" t="s">
        <v>1718</v>
      </c>
      <c r="D291" s="55" t="s">
        <v>430</v>
      </c>
      <c r="E291" s="96"/>
      <c r="F291" s="98"/>
      <c r="G291" s="57"/>
      <c r="H291" s="57"/>
      <c r="I291" s="57"/>
      <c r="J291" s="57"/>
      <c r="K291" s="57"/>
      <c r="L291" s="57"/>
      <c r="M291" s="58"/>
      <c r="N291" s="59"/>
      <c r="O291" s="59"/>
    </row>
    <row r="292" spans="1:15" s="8" customFormat="1" x14ac:dyDescent="0.3">
      <c r="A292" s="52">
        <v>11813</v>
      </c>
      <c r="B292" s="53" t="s">
        <v>21</v>
      </c>
      <c r="C292" s="54" t="s">
        <v>1727</v>
      </c>
      <c r="D292" s="55" t="s">
        <v>55</v>
      </c>
      <c r="E292" s="63"/>
      <c r="F292" s="57"/>
      <c r="G292" s="57"/>
      <c r="H292" s="57"/>
      <c r="I292" s="57"/>
      <c r="J292" s="57"/>
      <c r="K292" s="57"/>
      <c r="L292" s="57"/>
      <c r="M292" s="66"/>
      <c r="N292" s="67"/>
      <c r="O292" s="67"/>
    </row>
    <row r="293" spans="1:15" s="8" customFormat="1" x14ac:dyDescent="0.3">
      <c r="A293" s="52">
        <v>11814</v>
      </c>
      <c r="B293" s="53" t="s">
        <v>21</v>
      </c>
      <c r="C293" s="54" t="s">
        <v>1728</v>
      </c>
      <c r="D293" s="55" t="s">
        <v>57</v>
      </c>
      <c r="E293" s="56"/>
      <c r="F293" s="57"/>
      <c r="G293" s="57"/>
      <c r="H293" s="57"/>
      <c r="I293" s="57"/>
      <c r="J293" s="57"/>
      <c r="K293" s="57"/>
      <c r="L293" s="57"/>
      <c r="M293" s="58"/>
      <c r="N293" s="59"/>
      <c r="O293" s="73"/>
    </row>
    <row r="294" spans="1:15" s="8" customFormat="1" ht="129.6" collapsed="1" x14ac:dyDescent="0.3">
      <c r="A294" s="52">
        <v>11825</v>
      </c>
      <c r="B294" s="53" t="s">
        <v>21</v>
      </c>
      <c r="C294" s="72" t="s">
        <v>1732</v>
      </c>
      <c r="D294" s="75" t="s">
        <v>331</v>
      </c>
      <c r="E294" s="56" t="s">
        <v>36</v>
      </c>
      <c r="F294" s="57"/>
      <c r="G294" s="57"/>
      <c r="H294" s="57"/>
      <c r="I294" s="57"/>
      <c r="J294" s="57"/>
      <c r="K294" s="57"/>
      <c r="L294" s="57">
        <f>SUM(J295:J298)</f>
        <v>109.30319999999999</v>
      </c>
      <c r="M294" s="58">
        <v>84</v>
      </c>
      <c r="N294" s="59"/>
      <c r="O294" s="73">
        <f>+ROUND(M294*N294,2)</f>
        <v>0</v>
      </c>
    </row>
    <row r="295" spans="1:15" s="8" customFormat="1" x14ac:dyDescent="0.3">
      <c r="A295" s="52">
        <v>11826</v>
      </c>
      <c r="B295" s="53"/>
      <c r="C295" s="72"/>
      <c r="D295" s="74" t="s">
        <v>1722</v>
      </c>
      <c r="E295" s="56"/>
      <c r="F295" s="57">
        <v>1</v>
      </c>
      <c r="G295" s="57">
        <f t="shared" ref="G295:G298" si="37">3.4+4.637</f>
        <v>8.036999999999999</v>
      </c>
      <c r="H295" s="57"/>
      <c r="I295" s="57">
        <v>3.4</v>
      </c>
      <c r="J295" s="57">
        <f t="shared" ref="J295:J298" si="38">PRODUCT(F295:I295)</f>
        <v>27.325799999999997</v>
      </c>
      <c r="K295" s="57"/>
      <c r="L295" s="57"/>
      <c r="M295" s="58"/>
      <c r="N295" s="59"/>
      <c r="O295" s="73"/>
    </row>
    <row r="296" spans="1:15" s="8" customFormat="1" x14ac:dyDescent="0.3">
      <c r="A296" s="52">
        <v>11827</v>
      </c>
      <c r="B296" s="53"/>
      <c r="C296" s="72"/>
      <c r="D296" s="74" t="s">
        <v>1723</v>
      </c>
      <c r="E296" s="56"/>
      <c r="F296" s="57">
        <v>1</v>
      </c>
      <c r="G296" s="57">
        <f t="shared" si="37"/>
        <v>8.036999999999999</v>
      </c>
      <c r="H296" s="57"/>
      <c r="I296" s="57">
        <v>3.4</v>
      </c>
      <c r="J296" s="57">
        <f t="shared" si="38"/>
        <v>27.325799999999997</v>
      </c>
      <c r="K296" s="57"/>
      <c r="L296" s="57"/>
      <c r="M296" s="58"/>
      <c r="N296" s="59"/>
      <c r="O296" s="73"/>
    </row>
    <row r="297" spans="1:15" s="8" customFormat="1" x14ac:dyDescent="0.3">
      <c r="A297" s="52">
        <v>11828</v>
      </c>
      <c r="B297" s="53"/>
      <c r="C297" s="72"/>
      <c r="D297" s="74" t="s">
        <v>1724</v>
      </c>
      <c r="E297" s="56"/>
      <c r="F297" s="57">
        <v>1</v>
      </c>
      <c r="G297" s="57">
        <f t="shared" si="37"/>
        <v>8.036999999999999</v>
      </c>
      <c r="H297" s="57"/>
      <c r="I297" s="57">
        <v>3.4</v>
      </c>
      <c r="J297" s="57">
        <f t="shared" si="38"/>
        <v>27.325799999999997</v>
      </c>
      <c r="K297" s="57"/>
      <c r="L297" s="57"/>
      <c r="M297" s="58"/>
      <c r="N297" s="59"/>
      <c r="O297" s="73"/>
    </row>
    <row r="298" spans="1:15" s="8" customFormat="1" x14ac:dyDescent="0.3">
      <c r="A298" s="52">
        <v>11829</v>
      </c>
      <c r="B298" s="53"/>
      <c r="C298" s="72"/>
      <c r="D298" s="74" t="s">
        <v>1725</v>
      </c>
      <c r="E298" s="56"/>
      <c r="F298" s="57">
        <v>1</v>
      </c>
      <c r="G298" s="57">
        <f t="shared" si="37"/>
        <v>8.036999999999999</v>
      </c>
      <c r="H298" s="57"/>
      <c r="I298" s="57">
        <v>3.4</v>
      </c>
      <c r="J298" s="57">
        <f t="shared" si="38"/>
        <v>27.325799999999997</v>
      </c>
      <c r="K298" s="57"/>
      <c r="L298" s="57"/>
      <c r="M298" s="58"/>
      <c r="N298" s="59"/>
      <c r="O298" s="73"/>
    </row>
    <row r="299" spans="1:15" s="8" customFormat="1" x14ac:dyDescent="0.3">
      <c r="A299" s="52">
        <v>11872</v>
      </c>
      <c r="B299" s="53" t="s">
        <v>21</v>
      </c>
      <c r="C299" s="54" t="s">
        <v>1740</v>
      </c>
      <c r="D299" s="55" t="s">
        <v>974</v>
      </c>
      <c r="E299" s="96"/>
      <c r="F299" s="98"/>
      <c r="G299" s="57"/>
      <c r="H299" s="57"/>
      <c r="I299" s="57"/>
      <c r="J299" s="57"/>
      <c r="K299" s="57"/>
      <c r="L299" s="57"/>
      <c r="M299" s="58"/>
      <c r="N299" s="59"/>
      <c r="O299" s="59"/>
    </row>
    <row r="300" spans="1:15" s="8" customFormat="1" x14ac:dyDescent="0.3">
      <c r="A300" s="52">
        <v>11889</v>
      </c>
      <c r="B300" s="53" t="s">
        <v>21</v>
      </c>
      <c r="C300" s="54" t="s">
        <v>1759</v>
      </c>
      <c r="D300" s="55" t="s">
        <v>55</v>
      </c>
      <c r="E300" s="63"/>
      <c r="F300" s="57"/>
      <c r="G300" s="57"/>
      <c r="H300" s="57"/>
      <c r="I300" s="57"/>
      <c r="J300" s="57"/>
      <c r="K300" s="57"/>
      <c r="L300" s="57"/>
      <c r="M300" s="66"/>
      <c r="N300" s="67"/>
      <c r="O300" s="67"/>
    </row>
    <row r="301" spans="1:15" s="8" customFormat="1" x14ac:dyDescent="0.3">
      <c r="A301" s="52">
        <v>11890</v>
      </c>
      <c r="B301" s="53" t="s">
        <v>21</v>
      </c>
      <c r="C301" s="54" t="s">
        <v>1760</v>
      </c>
      <c r="D301" s="55" t="s">
        <v>57</v>
      </c>
      <c r="E301" s="56"/>
      <c r="F301" s="57"/>
      <c r="G301" s="57"/>
      <c r="H301" s="57"/>
      <c r="I301" s="57"/>
      <c r="J301" s="57"/>
      <c r="K301" s="57"/>
      <c r="L301" s="57"/>
      <c r="M301" s="58"/>
      <c r="N301" s="59"/>
      <c r="O301" s="73"/>
    </row>
    <row r="302" spans="1:15" s="8" customFormat="1" ht="230.4" x14ac:dyDescent="0.3">
      <c r="A302" s="52">
        <v>11910</v>
      </c>
      <c r="B302" s="53"/>
      <c r="C302" s="72"/>
      <c r="D302" s="75" t="s">
        <v>1142</v>
      </c>
      <c r="E302" s="56" t="s">
        <v>36</v>
      </c>
      <c r="F302" s="57"/>
      <c r="G302" s="57"/>
      <c r="H302" s="57"/>
      <c r="I302" s="57"/>
      <c r="J302" s="57"/>
      <c r="K302" s="57"/>
      <c r="L302" s="57">
        <f>K303</f>
        <v>435</v>
      </c>
      <c r="M302" s="58">
        <v>435</v>
      </c>
      <c r="N302" s="59"/>
      <c r="O302" s="73">
        <f>+ROUND(M302*N302,2)</f>
        <v>0</v>
      </c>
    </row>
    <row r="303" spans="1:15" s="8" customFormat="1" x14ac:dyDescent="0.3">
      <c r="A303" s="52">
        <v>11911</v>
      </c>
      <c r="B303" s="53"/>
      <c r="C303" s="72"/>
      <c r="D303" s="76" t="s">
        <v>1775</v>
      </c>
      <c r="E303" s="56"/>
      <c r="F303" s="57">
        <v>1</v>
      </c>
      <c r="G303" s="57">
        <v>145</v>
      </c>
      <c r="H303" s="57"/>
      <c r="I303" s="57">
        <v>3</v>
      </c>
      <c r="J303" s="57"/>
      <c r="K303" s="57">
        <f>PRODUCT(F303:I303)</f>
        <v>435</v>
      </c>
      <c r="L303" s="57"/>
      <c r="M303" s="58"/>
      <c r="N303" s="59"/>
      <c r="O303" s="73"/>
    </row>
    <row r="304" spans="1:15" s="8" customFormat="1" ht="100.8" x14ac:dyDescent="0.3">
      <c r="A304" s="52">
        <v>11937</v>
      </c>
      <c r="B304" s="53"/>
      <c r="C304" s="72"/>
      <c r="D304" s="75" t="s">
        <v>655</v>
      </c>
      <c r="E304" s="56" t="s">
        <v>36</v>
      </c>
      <c r="F304" s="57"/>
      <c r="G304" s="57"/>
      <c r="H304" s="57"/>
      <c r="I304" s="57"/>
      <c r="J304" s="57"/>
      <c r="K304" s="57"/>
      <c r="L304" s="57">
        <f>SUM(K305:K307)</f>
        <v>171.18499999999997</v>
      </c>
      <c r="M304" s="58">
        <v>171.185</v>
      </c>
      <c r="N304" s="59"/>
      <c r="O304" s="73">
        <f>+ROUND(M304*N304,2)</f>
        <v>0</v>
      </c>
    </row>
    <row r="305" spans="1:15" s="8" customFormat="1" x14ac:dyDescent="0.3">
      <c r="A305" s="52">
        <v>11938</v>
      </c>
      <c r="B305" s="53"/>
      <c r="C305" s="72"/>
      <c r="D305" s="76" t="s">
        <v>1792</v>
      </c>
      <c r="E305" s="56"/>
      <c r="F305" s="57">
        <v>23</v>
      </c>
      <c r="G305" s="57">
        <v>0.7</v>
      </c>
      <c r="H305" s="57"/>
      <c r="I305" s="57">
        <v>3.65</v>
      </c>
      <c r="J305" s="57"/>
      <c r="K305" s="57">
        <f>PRODUCT(F305:I305)</f>
        <v>58.764999999999993</v>
      </c>
      <c r="L305" s="57"/>
      <c r="M305" s="58"/>
      <c r="N305" s="59"/>
      <c r="O305" s="73"/>
    </row>
    <row r="306" spans="1:15" s="8" customFormat="1" x14ac:dyDescent="0.3">
      <c r="A306" s="52">
        <v>11939</v>
      </c>
      <c r="B306" s="53"/>
      <c r="C306" s="72"/>
      <c r="D306" s="76" t="s">
        <v>1793</v>
      </c>
      <c r="E306" s="56"/>
      <c r="F306" s="57">
        <v>20</v>
      </c>
      <c r="G306" s="57">
        <v>0.7</v>
      </c>
      <c r="H306" s="57"/>
      <c r="I306" s="57">
        <v>3.65</v>
      </c>
      <c r="J306" s="57"/>
      <c r="K306" s="57">
        <f t="shared" ref="K306:K307" si="39">PRODUCT(F306:I306)</f>
        <v>51.1</v>
      </c>
      <c r="L306" s="57"/>
      <c r="M306" s="58"/>
      <c r="N306" s="59"/>
      <c r="O306" s="73"/>
    </row>
    <row r="307" spans="1:15" s="8" customFormat="1" x14ac:dyDescent="0.3">
      <c r="A307" s="52">
        <v>11940</v>
      </c>
      <c r="B307" s="53"/>
      <c r="C307" s="72"/>
      <c r="D307" s="76" t="s">
        <v>1794</v>
      </c>
      <c r="E307" s="56"/>
      <c r="F307" s="57">
        <v>24</v>
      </c>
      <c r="G307" s="57">
        <v>0.7</v>
      </c>
      <c r="H307" s="57"/>
      <c r="I307" s="57">
        <v>3.65</v>
      </c>
      <c r="J307" s="57"/>
      <c r="K307" s="57">
        <f t="shared" si="39"/>
        <v>61.319999999999986</v>
      </c>
      <c r="L307" s="57"/>
      <c r="M307" s="58"/>
      <c r="N307" s="59"/>
      <c r="O307" s="73"/>
    </row>
    <row r="308" spans="1:15" s="8" customFormat="1" ht="129.6" collapsed="1" x14ac:dyDescent="0.3">
      <c r="A308" s="52">
        <v>11949</v>
      </c>
      <c r="B308" s="53" t="s">
        <v>21</v>
      </c>
      <c r="C308" s="72" t="s">
        <v>1803</v>
      </c>
      <c r="D308" s="75" t="s">
        <v>331</v>
      </c>
      <c r="E308" s="56" t="s">
        <v>36</v>
      </c>
      <c r="F308" s="57"/>
      <c r="G308" s="57"/>
      <c r="H308" s="57"/>
      <c r="I308" s="57"/>
      <c r="J308" s="57"/>
      <c r="K308" s="57"/>
      <c r="L308" s="57">
        <f>SUM(K309:K319)</f>
        <v>681.14359999999999</v>
      </c>
      <c r="M308" s="58">
        <v>681.14400000000001</v>
      </c>
      <c r="N308" s="59"/>
      <c r="O308" s="73">
        <f>+ROUND(M308*N308,2)</f>
        <v>0</v>
      </c>
    </row>
    <row r="309" spans="1:15" s="8" customFormat="1" x14ac:dyDescent="0.3">
      <c r="A309" s="52">
        <v>11950</v>
      </c>
      <c r="B309" s="53"/>
      <c r="C309" s="72"/>
      <c r="D309" s="76" t="s">
        <v>1804</v>
      </c>
      <c r="E309" s="56"/>
      <c r="F309" s="57">
        <v>2</v>
      </c>
      <c r="G309" s="57">
        <v>35.753999999999998</v>
      </c>
      <c r="H309" s="57"/>
      <c r="I309" s="57"/>
      <c r="J309" s="57"/>
      <c r="K309" s="57">
        <f>PRODUCT(F309:I309)</f>
        <v>71.507999999999996</v>
      </c>
      <c r="L309" s="57"/>
      <c r="M309" s="58"/>
      <c r="N309" s="59"/>
      <c r="O309" s="73"/>
    </row>
    <row r="310" spans="1:15" s="8" customFormat="1" x14ac:dyDescent="0.3">
      <c r="A310" s="52">
        <v>11951</v>
      </c>
      <c r="B310" s="53"/>
      <c r="C310" s="72"/>
      <c r="D310" s="76" t="s">
        <v>1789</v>
      </c>
      <c r="E310" s="56"/>
      <c r="F310" s="57"/>
      <c r="G310" s="57"/>
      <c r="H310" s="57"/>
      <c r="I310" s="57"/>
      <c r="J310" s="57"/>
      <c r="K310" s="57">
        <f>SUM(J311:J313)</f>
        <v>234.19130000000001</v>
      </c>
      <c r="L310" s="57"/>
      <c r="M310" s="58"/>
      <c r="N310" s="59"/>
      <c r="O310" s="73"/>
    </row>
    <row r="311" spans="1:15" s="8" customFormat="1" x14ac:dyDescent="0.3">
      <c r="A311" s="52">
        <v>11952</v>
      </c>
      <c r="B311" s="53"/>
      <c r="C311" s="72"/>
      <c r="D311" s="76"/>
      <c r="E311" s="56"/>
      <c r="F311" s="57">
        <v>1</v>
      </c>
      <c r="G311" s="57">
        <v>37.408000000000001</v>
      </c>
      <c r="H311" s="57"/>
      <c r="I311" s="57">
        <v>2.2999999999999998</v>
      </c>
      <c r="J311" s="57">
        <f>PRODUCT(F311:I311)</f>
        <v>86.038399999999996</v>
      </c>
      <c r="K311" s="57"/>
      <c r="L311" s="57"/>
      <c r="M311" s="58"/>
      <c r="N311" s="59"/>
      <c r="O311" s="73"/>
    </row>
    <row r="312" spans="1:15" s="8" customFormat="1" x14ac:dyDescent="0.3">
      <c r="A312" s="52">
        <v>11953</v>
      </c>
      <c r="B312" s="53"/>
      <c r="C312" s="72"/>
      <c r="D312" s="76"/>
      <c r="E312" s="56"/>
      <c r="F312" s="57">
        <v>1</v>
      </c>
      <c r="G312" s="57">
        <v>68.385000000000005</v>
      </c>
      <c r="H312" s="57"/>
      <c r="I312" s="57">
        <v>2.1</v>
      </c>
      <c r="J312" s="57">
        <f>PRODUCT(F312:I312)</f>
        <v>143.60850000000002</v>
      </c>
      <c r="K312" s="57"/>
      <c r="L312" s="57"/>
      <c r="M312" s="58"/>
      <c r="N312" s="59"/>
      <c r="O312" s="73"/>
    </row>
    <row r="313" spans="1:15" s="8" customFormat="1" x14ac:dyDescent="0.3">
      <c r="A313" s="52">
        <v>11954</v>
      </c>
      <c r="B313" s="53"/>
      <c r="C313" s="72"/>
      <c r="D313" s="76"/>
      <c r="E313" s="56"/>
      <c r="F313" s="57">
        <v>1</v>
      </c>
      <c r="G313" s="57">
        <v>15.148</v>
      </c>
      <c r="H313" s="57"/>
      <c r="I313" s="57">
        <v>0.3</v>
      </c>
      <c r="J313" s="57">
        <f>PRODUCT(F313:I313)</f>
        <v>4.5443999999999996</v>
      </c>
      <c r="K313" s="57"/>
      <c r="L313" s="57"/>
      <c r="M313" s="58"/>
      <c r="N313" s="59"/>
      <c r="O313" s="73"/>
    </row>
    <row r="314" spans="1:15" s="8" customFormat="1" x14ac:dyDescent="0.3">
      <c r="A314" s="52">
        <v>11955</v>
      </c>
      <c r="B314" s="53"/>
      <c r="C314" s="72"/>
      <c r="D314" s="76" t="s">
        <v>1790</v>
      </c>
      <c r="E314" s="56"/>
      <c r="F314" s="57"/>
      <c r="G314" s="57"/>
      <c r="H314" s="57"/>
      <c r="I314" s="57"/>
      <c r="J314" s="57"/>
      <c r="K314" s="57">
        <f>SUM(J315:J317)</f>
        <v>219.70179999999999</v>
      </c>
      <c r="L314" s="57"/>
      <c r="M314" s="58"/>
      <c r="N314" s="59"/>
      <c r="O314" s="73"/>
    </row>
    <row r="315" spans="1:15" s="8" customFormat="1" x14ac:dyDescent="0.3">
      <c r="A315" s="52">
        <v>11956</v>
      </c>
      <c r="B315" s="53"/>
      <c r="C315" s="72"/>
      <c r="D315" s="76"/>
      <c r="E315" s="56"/>
      <c r="F315" s="57">
        <v>1</v>
      </c>
      <c r="G315" s="57">
        <v>42.53</v>
      </c>
      <c r="H315" s="57"/>
      <c r="I315" s="57">
        <v>2.2999999999999998</v>
      </c>
      <c r="J315" s="57">
        <f>PRODUCT(F315:I315)</f>
        <v>97.818999999999988</v>
      </c>
      <c r="K315" s="57"/>
      <c r="L315" s="57"/>
      <c r="M315" s="58"/>
      <c r="N315" s="59"/>
      <c r="O315" s="73"/>
    </row>
    <row r="316" spans="1:15" s="8" customFormat="1" x14ac:dyDescent="0.3">
      <c r="A316" s="52">
        <v>11957</v>
      </c>
      <c r="B316" s="53"/>
      <c r="C316" s="72"/>
      <c r="D316" s="76"/>
      <c r="E316" s="56"/>
      <c r="F316" s="57">
        <v>1</v>
      </c>
      <c r="G316" s="57">
        <v>55.853000000000002</v>
      </c>
      <c r="H316" s="57"/>
      <c r="I316" s="57">
        <v>2.1</v>
      </c>
      <c r="J316" s="57">
        <f>PRODUCT(F316:I316)</f>
        <v>117.29130000000001</v>
      </c>
      <c r="K316" s="57"/>
      <c r="L316" s="57"/>
      <c r="M316" s="58"/>
      <c r="N316" s="59"/>
      <c r="O316" s="73"/>
    </row>
    <row r="317" spans="1:15" s="8" customFormat="1" x14ac:dyDescent="0.3">
      <c r="A317" s="52">
        <v>11958</v>
      </c>
      <c r="B317" s="53"/>
      <c r="C317" s="72"/>
      <c r="D317" s="76"/>
      <c r="E317" s="56"/>
      <c r="F317" s="57">
        <v>1</v>
      </c>
      <c r="G317" s="57">
        <v>15.305</v>
      </c>
      <c r="H317" s="57"/>
      <c r="I317" s="57">
        <v>0.3</v>
      </c>
      <c r="J317" s="57">
        <f>PRODUCT(F317:I317)</f>
        <v>4.5914999999999999</v>
      </c>
      <c r="K317" s="57"/>
      <c r="L317" s="57"/>
      <c r="M317" s="58"/>
      <c r="N317" s="59"/>
      <c r="O317" s="73"/>
    </row>
    <row r="318" spans="1:15" s="8" customFormat="1" x14ac:dyDescent="0.3">
      <c r="A318" s="52">
        <v>11959</v>
      </c>
      <c r="B318" s="53"/>
      <c r="C318" s="72"/>
      <c r="D318" s="76" t="s">
        <v>1805</v>
      </c>
      <c r="E318" s="56"/>
      <c r="F318" s="57">
        <v>1</v>
      </c>
      <c r="G318" s="57">
        <v>49.5</v>
      </c>
      <c r="H318" s="57"/>
      <c r="I318" s="57">
        <v>2.5</v>
      </c>
      <c r="J318" s="57">
        <f>PRODUCT(F318:I318)</f>
        <v>123.75</v>
      </c>
      <c r="K318" s="57">
        <f>PRODUCT(F318:I318)</f>
        <v>123.75</v>
      </c>
      <c r="L318" s="57"/>
      <c r="M318" s="58"/>
      <c r="N318" s="59"/>
      <c r="O318" s="73"/>
    </row>
    <row r="319" spans="1:15" s="8" customFormat="1" x14ac:dyDescent="0.3">
      <c r="A319" s="52">
        <v>11960</v>
      </c>
      <c r="B319" s="53"/>
      <c r="C319" s="72"/>
      <c r="D319" s="76" t="s">
        <v>1781</v>
      </c>
      <c r="E319" s="56"/>
      <c r="F319" s="57">
        <v>1</v>
      </c>
      <c r="G319" s="57">
        <v>12.797000000000001</v>
      </c>
      <c r="H319" s="57"/>
      <c r="I319" s="57">
        <v>2.5</v>
      </c>
      <c r="J319" s="57">
        <f>PRODUCT(F319:I319)</f>
        <v>31.9925</v>
      </c>
      <c r="K319" s="57">
        <f>PRODUCT(F319:I319)</f>
        <v>31.9925</v>
      </c>
      <c r="L319" s="57"/>
      <c r="M319" s="58"/>
      <c r="N319" s="59"/>
      <c r="O319" s="73"/>
    </row>
    <row r="320" spans="1:15" s="8" customFormat="1" ht="92.25" customHeight="1" collapsed="1" x14ac:dyDescent="0.3">
      <c r="A320" s="52">
        <v>11975</v>
      </c>
      <c r="B320" s="53" t="s">
        <v>21</v>
      </c>
      <c r="C320" s="72" t="s">
        <v>1810</v>
      </c>
      <c r="D320" s="75" t="s">
        <v>342</v>
      </c>
      <c r="E320" s="56" t="s">
        <v>36</v>
      </c>
      <c r="F320" s="57"/>
      <c r="G320" s="57"/>
      <c r="H320" s="57"/>
      <c r="I320" s="57"/>
      <c r="J320" s="57"/>
      <c r="K320" s="57"/>
      <c r="L320" s="57">
        <f>+J321</f>
        <v>80.932500000000005</v>
      </c>
      <c r="M320" s="58">
        <v>80.932500000000005</v>
      </c>
      <c r="N320" s="59"/>
      <c r="O320" s="73">
        <f>+ROUND(M320*N320,2)</f>
        <v>0</v>
      </c>
    </row>
    <row r="321" spans="1:15" s="8" customFormat="1" x14ac:dyDescent="0.3">
      <c r="A321" s="52">
        <v>11976</v>
      </c>
      <c r="B321" s="53"/>
      <c r="C321" s="72"/>
      <c r="D321" s="76" t="s">
        <v>1811</v>
      </c>
      <c r="E321" s="56"/>
      <c r="F321" s="57">
        <v>1</v>
      </c>
      <c r="G321" s="57">
        <v>29.975000000000001</v>
      </c>
      <c r="H321" s="57"/>
      <c r="I321" s="57">
        <v>2.7</v>
      </c>
      <c r="J321" s="57">
        <f t="shared" ref="J321" si="40">PRODUCT(F321:I321)</f>
        <v>80.932500000000005</v>
      </c>
      <c r="K321" s="57"/>
      <c r="L321" s="57"/>
      <c r="M321" s="58"/>
      <c r="N321" s="59"/>
      <c r="O321" s="73"/>
    </row>
    <row r="322" spans="1:15" s="8" customFormat="1" x14ac:dyDescent="0.3">
      <c r="A322" s="52">
        <v>12165</v>
      </c>
      <c r="B322" s="53" t="s">
        <v>21</v>
      </c>
      <c r="C322" s="54" t="s">
        <v>1960</v>
      </c>
      <c r="D322" s="55" t="s">
        <v>29</v>
      </c>
      <c r="E322" s="96"/>
      <c r="F322" s="98"/>
      <c r="G322" s="57"/>
      <c r="H322" s="57"/>
      <c r="I322" s="57"/>
      <c r="J322" s="57"/>
      <c r="K322" s="57"/>
      <c r="L322" s="57"/>
      <c r="M322" s="58"/>
      <c r="N322" s="59"/>
      <c r="O322" s="59"/>
    </row>
    <row r="323" spans="1:15" s="8" customFormat="1" x14ac:dyDescent="0.3">
      <c r="A323" s="52">
        <v>12170</v>
      </c>
      <c r="B323" s="53" t="s">
        <v>21</v>
      </c>
      <c r="C323" s="54" t="s">
        <v>1964</v>
      </c>
      <c r="D323" s="55" t="s">
        <v>55</v>
      </c>
      <c r="E323" s="56"/>
      <c r="F323" s="57"/>
      <c r="G323" s="57"/>
      <c r="H323" s="57"/>
      <c r="I323" s="57"/>
      <c r="J323" s="57"/>
      <c r="K323" s="57"/>
      <c r="L323" s="57"/>
      <c r="M323" s="58"/>
      <c r="N323" s="59"/>
      <c r="O323" s="73"/>
    </row>
    <row r="324" spans="1:15" s="8" customFormat="1" x14ac:dyDescent="0.3">
      <c r="A324" s="52">
        <v>12171</v>
      </c>
      <c r="B324" s="53" t="s">
        <v>21</v>
      </c>
      <c r="C324" s="54" t="s">
        <v>1965</v>
      </c>
      <c r="D324" s="55" t="s">
        <v>57</v>
      </c>
      <c r="E324" s="56"/>
      <c r="F324" s="57"/>
      <c r="G324" s="57"/>
      <c r="H324" s="57"/>
      <c r="I324" s="57"/>
      <c r="J324" s="57"/>
      <c r="K324" s="57"/>
      <c r="L324" s="57"/>
      <c r="M324" s="58"/>
      <c r="N324" s="59"/>
      <c r="O324" s="73"/>
    </row>
    <row r="325" spans="1:15" s="8" customFormat="1" ht="129.6" collapsed="1" x14ac:dyDescent="0.3">
      <c r="A325" s="52">
        <v>12185</v>
      </c>
      <c r="B325" s="53" t="s">
        <v>21</v>
      </c>
      <c r="C325" s="72" t="s">
        <v>1973</v>
      </c>
      <c r="D325" s="75" t="s">
        <v>331</v>
      </c>
      <c r="E325" s="56" t="s">
        <v>36</v>
      </c>
      <c r="F325" s="57"/>
      <c r="G325" s="57"/>
      <c r="H325" s="57"/>
      <c r="I325" s="57"/>
      <c r="J325" s="57"/>
      <c r="K325" s="57"/>
      <c r="L325" s="57">
        <f>SUM(J326:J327)</f>
        <v>216.88919999999999</v>
      </c>
      <c r="M325" s="58">
        <v>216.88919999999999</v>
      </c>
      <c r="N325" s="59"/>
      <c r="O325" s="73">
        <f>+ROUND(M325*N325,2)</f>
        <v>0</v>
      </c>
    </row>
    <row r="326" spans="1:15" s="8" customFormat="1" x14ac:dyDescent="0.3">
      <c r="A326" s="52">
        <v>12186</v>
      </c>
      <c r="B326" s="53"/>
      <c r="C326" s="72"/>
      <c r="D326" s="74" t="s">
        <v>1818</v>
      </c>
      <c r="E326" s="63"/>
      <c r="F326" s="57">
        <v>1</v>
      </c>
      <c r="G326" s="57">
        <v>32.862000000000002</v>
      </c>
      <c r="H326" s="57"/>
      <c r="I326" s="57">
        <v>3.3</v>
      </c>
      <c r="J326" s="57">
        <f t="shared" ref="J326:J327" si="41">PRODUCT(F326:I326)</f>
        <v>108.44459999999999</v>
      </c>
      <c r="K326" s="57"/>
      <c r="L326" s="57"/>
      <c r="M326" s="58"/>
      <c r="N326" s="59"/>
      <c r="O326" s="73"/>
    </row>
    <row r="327" spans="1:15" s="8" customFormat="1" x14ac:dyDescent="0.3">
      <c r="A327" s="52">
        <v>12187</v>
      </c>
      <c r="B327" s="53"/>
      <c r="C327" s="72"/>
      <c r="D327" s="74" t="s">
        <v>1819</v>
      </c>
      <c r="E327" s="63"/>
      <c r="F327" s="57">
        <v>1</v>
      </c>
      <c r="G327" s="57">
        <v>32.862000000000002</v>
      </c>
      <c r="H327" s="57"/>
      <c r="I327" s="57">
        <v>3.3</v>
      </c>
      <c r="J327" s="57">
        <f t="shared" si="41"/>
        <v>108.44459999999999</v>
      </c>
      <c r="K327" s="57"/>
      <c r="L327" s="57"/>
      <c r="M327" s="58"/>
      <c r="N327" s="59"/>
      <c r="O327" s="73"/>
    </row>
    <row r="328" spans="1:15" s="8" customFormat="1" x14ac:dyDescent="0.3">
      <c r="A328" s="52">
        <v>12192</v>
      </c>
      <c r="B328" s="53" t="s">
        <v>21</v>
      </c>
      <c r="C328" s="54" t="s">
        <v>1977</v>
      </c>
      <c r="D328" s="99" t="s">
        <v>1978</v>
      </c>
      <c r="E328" s="56"/>
      <c r="F328" s="57"/>
      <c r="G328" s="57"/>
      <c r="H328" s="57"/>
      <c r="I328" s="57"/>
      <c r="J328" s="57"/>
      <c r="K328" s="57"/>
      <c r="L328" s="57"/>
      <c r="M328" s="58"/>
      <c r="N328" s="59"/>
      <c r="O328" s="59"/>
    </row>
    <row r="329" spans="1:15" s="8" customFormat="1" x14ac:dyDescent="0.3">
      <c r="A329" s="52">
        <v>12215</v>
      </c>
      <c r="B329" s="53" t="s">
        <v>21</v>
      </c>
      <c r="C329" s="54" t="s">
        <v>1988</v>
      </c>
      <c r="D329" s="55" t="s">
        <v>57</v>
      </c>
      <c r="E329" s="56"/>
      <c r="F329" s="57"/>
      <c r="G329" s="57"/>
      <c r="H329" s="57"/>
      <c r="I329" s="57"/>
      <c r="J329" s="57"/>
      <c r="K329" s="57"/>
      <c r="L329" s="57"/>
      <c r="M329" s="58"/>
      <c r="N329" s="59"/>
      <c r="O329" s="73"/>
    </row>
    <row r="330" spans="1:15" s="8" customFormat="1" ht="230.4" collapsed="1" x14ac:dyDescent="0.3">
      <c r="A330" s="52">
        <v>12222</v>
      </c>
      <c r="B330" s="53" t="s">
        <v>21</v>
      </c>
      <c r="C330" s="72" t="s">
        <v>1992</v>
      </c>
      <c r="D330" s="75" t="s">
        <v>1142</v>
      </c>
      <c r="E330" s="56" t="s">
        <v>36</v>
      </c>
      <c r="F330" s="57"/>
      <c r="G330" s="57"/>
      <c r="H330" s="57"/>
      <c r="I330" s="57"/>
      <c r="J330" s="57"/>
      <c r="K330" s="57"/>
      <c r="L330" s="57">
        <f>SUM(J331:J334)</f>
        <v>1462.8353999999999</v>
      </c>
      <c r="M330" s="58">
        <v>1462.8353999999999</v>
      </c>
      <c r="N330" s="59"/>
      <c r="O330" s="73">
        <f>+ROUND(M330*N330,2)</f>
        <v>0</v>
      </c>
    </row>
    <row r="331" spans="1:15" s="8" customFormat="1" x14ac:dyDescent="0.3">
      <c r="A331" s="52">
        <v>12223</v>
      </c>
      <c r="B331" s="53"/>
      <c r="C331" s="72"/>
      <c r="D331" s="76" t="s">
        <v>1993</v>
      </c>
      <c r="E331" s="56"/>
      <c r="F331" s="57">
        <v>1</v>
      </c>
      <c r="G331" s="57">
        <v>82.525000000000006</v>
      </c>
      <c r="H331" s="57"/>
      <c r="I331" s="57"/>
      <c r="J331" s="57">
        <f t="shared" ref="J331:J334" si="42">PRODUCT(F331:I331)</f>
        <v>82.525000000000006</v>
      </c>
      <c r="K331" s="57"/>
      <c r="L331" s="57"/>
      <c r="M331" s="58"/>
      <c r="N331" s="59"/>
      <c r="O331" s="73"/>
    </row>
    <row r="332" spans="1:15" s="8" customFormat="1" x14ac:dyDescent="0.3">
      <c r="A332" s="52">
        <v>12224</v>
      </c>
      <c r="B332" s="53"/>
      <c r="C332" s="72"/>
      <c r="D332" s="76" t="s">
        <v>1223</v>
      </c>
      <c r="E332" s="56"/>
      <c r="F332" s="57">
        <v>1</v>
      </c>
      <c r="G332" s="57">
        <v>24.957999999999998</v>
      </c>
      <c r="H332" s="57"/>
      <c r="I332" s="57">
        <v>5.6</v>
      </c>
      <c r="J332" s="57">
        <f t="shared" si="42"/>
        <v>139.76479999999998</v>
      </c>
      <c r="K332" s="57"/>
      <c r="L332" s="57"/>
      <c r="M332" s="58"/>
      <c r="N332" s="59"/>
      <c r="O332" s="73"/>
    </row>
    <row r="333" spans="1:15" s="8" customFormat="1" x14ac:dyDescent="0.3">
      <c r="A333" s="52">
        <v>12225</v>
      </c>
      <c r="B333" s="53"/>
      <c r="C333" s="72"/>
      <c r="D333" s="76" t="s">
        <v>1994</v>
      </c>
      <c r="E333" s="56"/>
      <c r="F333" s="57">
        <v>2</v>
      </c>
      <c r="G333" s="57">
        <v>171.61</v>
      </c>
      <c r="H333" s="57"/>
      <c r="I333" s="57">
        <v>2.8</v>
      </c>
      <c r="J333" s="57">
        <f t="shared" si="42"/>
        <v>961.01599999999996</v>
      </c>
      <c r="K333" s="57"/>
      <c r="L333" s="57"/>
      <c r="M333" s="58"/>
      <c r="N333" s="59"/>
      <c r="O333" s="73"/>
    </row>
    <row r="334" spans="1:15" s="8" customFormat="1" x14ac:dyDescent="0.3">
      <c r="A334" s="52">
        <v>12226</v>
      </c>
      <c r="B334" s="53"/>
      <c r="C334" s="72"/>
      <c r="D334" s="76" t="s">
        <v>1995</v>
      </c>
      <c r="E334" s="56"/>
      <c r="F334" s="57">
        <v>2</v>
      </c>
      <c r="G334" s="57">
        <v>24.957999999999998</v>
      </c>
      <c r="H334" s="57"/>
      <c r="I334" s="57">
        <v>5.6</v>
      </c>
      <c r="J334" s="57">
        <f t="shared" si="42"/>
        <v>279.52959999999996</v>
      </c>
      <c r="K334" s="57"/>
      <c r="L334" s="57"/>
      <c r="M334" s="58"/>
      <c r="N334" s="59"/>
      <c r="O334" s="73"/>
    </row>
    <row r="335" spans="1:15" s="8" customFormat="1" ht="129.6" x14ac:dyDescent="0.3">
      <c r="A335" s="52">
        <v>12232</v>
      </c>
      <c r="B335" s="53" t="s">
        <v>21</v>
      </c>
      <c r="C335" s="72" t="s">
        <v>1998</v>
      </c>
      <c r="D335" s="75" t="s">
        <v>331</v>
      </c>
      <c r="E335" s="56" t="s">
        <v>36</v>
      </c>
      <c r="F335" s="57">
        <v>1</v>
      </c>
      <c r="G335" s="57">
        <f>22.014+21.644+15.05</f>
        <v>58.707999999999998</v>
      </c>
      <c r="H335" s="57"/>
      <c r="I335" s="57">
        <v>2.5</v>
      </c>
      <c r="J335" s="57">
        <f t="shared" ref="J335" si="43">PRODUCT(F335:I335)</f>
        <v>146.76999999999998</v>
      </c>
      <c r="K335" s="57"/>
      <c r="L335" s="57">
        <f>+J335</f>
        <v>146.76999999999998</v>
      </c>
      <c r="M335" s="58">
        <v>146.76999999999998</v>
      </c>
      <c r="N335" s="59"/>
      <c r="O335" s="73">
        <f>+ROUND(M335*N335,2)</f>
        <v>0</v>
      </c>
    </row>
    <row r="336" spans="1:15" s="8" customFormat="1" x14ac:dyDescent="0.3">
      <c r="A336" s="52">
        <v>12287</v>
      </c>
      <c r="B336" s="53" t="s">
        <v>21</v>
      </c>
      <c r="C336" s="54" t="s">
        <v>2030</v>
      </c>
      <c r="D336" s="55" t="s">
        <v>1271</v>
      </c>
      <c r="E336" s="56"/>
      <c r="F336" s="57"/>
      <c r="G336" s="57"/>
      <c r="H336" s="57"/>
      <c r="I336" s="57"/>
      <c r="J336" s="57"/>
      <c r="K336" s="57"/>
      <c r="L336" s="57"/>
      <c r="M336" s="58"/>
      <c r="N336" s="59"/>
      <c r="O336" s="73"/>
    </row>
    <row r="337" spans="1:15" s="8" customFormat="1" ht="115.2" collapsed="1" x14ac:dyDescent="0.3">
      <c r="A337" s="52">
        <v>12288</v>
      </c>
      <c r="B337" s="53" t="s">
        <v>21</v>
      </c>
      <c r="C337" s="72" t="s">
        <v>2031</v>
      </c>
      <c r="D337" s="60" t="s">
        <v>1273</v>
      </c>
      <c r="E337" s="56" t="s">
        <v>36</v>
      </c>
      <c r="F337" s="57"/>
      <c r="G337" s="57"/>
      <c r="H337" s="57"/>
      <c r="I337" s="57"/>
      <c r="J337" s="57"/>
      <c r="K337" s="57"/>
      <c r="L337" s="57">
        <f>+J338</f>
        <v>1048.7886500000002</v>
      </c>
      <c r="M337" s="58">
        <v>1048.7886500000002</v>
      </c>
      <c r="N337" s="59"/>
      <c r="O337" s="73">
        <f t="shared" ref="O337" si="44">+ROUND(M337*N337,2)</f>
        <v>0</v>
      </c>
    </row>
    <row r="338" spans="1:15" s="8" customFormat="1" x14ac:dyDescent="0.3">
      <c r="A338" s="52">
        <v>12289</v>
      </c>
      <c r="B338" s="53"/>
      <c r="C338" s="72"/>
      <c r="D338" s="76" t="s">
        <v>1275</v>
      </c>
      <c r="E338" s="56"/>
      <c r="F338" s="57">
        <v>1</v>
      </c>
      <c r="G338" s="57">
        <v>65.858000000000004</v>
      </c>
      <c r="H338" s="57"/>
      <c r="I338" s="57">
        <v>15.925000000000001</v>
      </c>
      <c r="J338" s="57">
        <f t="shared" ref="J338" si="45">PRODUCT(F338:I338)</f>
        <v>1048.7886500000002</v>
      </c>
      <c r="K338" s="57"/>
      <c r="L338" s="57"/>
      <c r="M338" s="58"/>
      <c r="N338" s="59"/>
      <c r="O338" s="73"/>
    </row>
  </sheetData>
  <mergeCells count="3">
    <mergeCell ref="B2:C2"/>
    <mergeCell ref="N4:O4"/>
    <mergeCell ref="G5:K5"/>
  </mergeCells>
  <dataValidations disablePrompts="1" count="1">
    <dataValidation type="custom" operator="equal" allowBlank="1" showInputMessage="1" showErrorMessage="1" sqref="F4:L4" xr:uid="{32390295-D4E2-4E0E-9200-14CF7F66B703}">
      <formula1>"witdh='40'"</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8DBF-6987-4D99-8E12-B30447705710}">
  <dimension ref="A1:O12"/>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SUM(J1082:J1084)</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SUM(O7:O3187)+O3192+O3193</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SUM(O9:O1279)</f>
        <v>0</v>
      </c>
      <c r="L9" s="64"/>
      <c r="M9" s="66"/>
      <c r="N9" s="67"/>
      <c r="O9" s="67"/>
    </row>
    <row r="10" spans="1:15" s="8" customFormat="1" x14ac:dyDescent="0.3">
      <c r="A10" s="52">
        <v>8965</v>
      </c>
      <c r="B10" s="53" t="s">
        <v>21</v>
      </c>
      <c r="C10" s="54" t="s">
        <v>28</v>
      </c>
      <c r="D10" s="68" t="s">
        <v>29</v>
      </c>
      <c r="E10" s="69"/>
      <c r="F10" s="70"/>
      <c r="G10" s="70"/>
      <c r="H10" s="70"/>
      <c r="I10" s="70"/>
      <c r="J10" s="70"/>
      <c r="K10" s="70"/>
      <c r="L10" s="70"/>
      <c r="M10" s="66"/>
      <c r="N10" s="67"/>
      <c r="O10" s="67"/>
    </row>
    <row r="11" spans="1:15" s="8" customFormat="1" x14ac:dyDescent="0.3">
      <c r="A11" s="52">
        <v>9265</v>
      </c>
      <c r="B11" s="53" t="s">
        <v>21</v>
      </c>
      <c r="C11" s="54" t="s">
        <v>217</v>
      </c>
      <c r="D11" s="71" t="s">
        <v>218</v>
      </c>
      <c r="E11" s="63"/>
      <c r="F11" s="57"/>
      <c r="G11" s="57"/>
      <c r="H11" s="57"/>
      <c r="I11" s="57"/>
      <c r="J11" s="57"/>
      <c r="K11" s="57"/>
      <c r="L11" s="57"/>
      <c r="M11" s="66"/>
      <c r="N11" s="67"/>
      <c r="O11" s="67"/>
    </row>
    <row r="12" spans="1:15" s="8" customFormat="1" ht="86.4" x14ac:dyDescent="0.3">
      <c r="A12" s="52">
        <v>9269</v>
      </c>
      <c r="B12" s="53"/>
      <c r="C12" s="72" t="s">
        <v>225</v>
      </c>
      <c r="D12" s="75" t="s">
        <v>226</v>
      </c>
      <c r="E12" s="56" t="s">
        <v>50</v>
      </c>
      <c r="F12" s="57">
        <v>1</v>
      </c>
      <c r="G12" s="57">
        <v>97.694000000000003</v>
      </c>
      <c r="H12" s="57"/>
      <c r="I12" s="57"/>
      <c r="J12" s="57">
        <v>97.694000000000003</v>
      </c>
      <c r="K12" s="57"/>
      <c r="L12" s="57">
        <v>97.694000000000003</v>
      </c>
      <c r="M12" s="58">
        <v>97.694000000000003</v>
      </c>
      <c r="N12" s="59"/>
      <c r="O12" s="73">
        <f>+ROUND(M12*N12,2)</f>
        <v>0</v>
      </c>
    </row>
  </sheetData>
  <mergeCells count="3">
    <mergeCell ref="B2:C2"/>
    <mergeCell ref="N4:O4"/>
    <mergeCell ref="G5:K5"/>
  </mergeCells>
  <dataValidations count="1">
    <dataValidation type="custom" operator="equal" allowBlank="1" showInputMessage="1" showErrorMessage="1" sqref="F4:L4" xr:uid="{C9D354FD-05BC-445D-B70F-E707EBEAD7D8}">
      <formula1>"witdh='40'"</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0A334-605D-427D-83EE-A1F950F125AA}">
  <dimension ref="A1:P76"/>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SUM(J1010:J1012)</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SUM(O7:O3115)+O3120+O3121</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SUM(O9:O1207)</f>
        <v>0</v>
      </c>
      <c r="L9" s="64"/>
      <c r="M9" s="66"/>
      <c r="N9" s="67"/>
      <c r="O9" s="67"/>
    </row>
    <row r="10" spans="1:15" s="8" customFormat="1" ht="15.6" x14ac:dyDescent="0.3">
      <c r="A10" s="52">
        <v>9272</v>
      </c>
      <c r="B10" s="53" t="s">
        <v>21</v>
      </c>
      <c r="C10" s="54" t="s">
        <v>230</v>
      </c>
      <c r="D10" s="80" t="s">
        <v>231</v>
      </c>
      <c r="E10" s="69"/>
      <c r="F10" s="70"/>
      <c r="G10" s="70"/>
      <c r="H10" s="70"/>
      <c r="I10" s="70"/>
      <c r="J10" s="70"/>
      <c r="K10" s="70"/>
      <c r="L10" s="70"/>
      <c r="M10" s="66"/>
      <c r="N10" s="67"/>
      <c r="O10" s="67"/>
    </row>
    <row r="11" spans="1:15" s="8" customFormat="1" x14ac:dyDescent="0.3">
      <c r="A11" s="52">
        <v>9303</v>
      </c>
      <c r="B11" s="53" t="s">
        <v>21</v>
      </c>
      <c r="C11" s="54" t="s">
        <v>278</v>
      </c>
      <c r="D11" s="55" t="s">
        <v>55</v>
      </c>
      <c r="E11" s="63"/>
      <c r="F11" s="57"/>
      <c r="G11" s="57"/>
      <c r="H11" s="57"/>
      <c r="I11" s="57"/>
      <c r="J11" s="57"/>
      <c r="K11" s="57"/>
      <c r="L11" s="57"/>
      <c r="M11" s="66"/>
      <c r="N11" s="67"/>
      <c r="O11" s="67"/>
    </row>
    <row r="12" spans="1:15" s="8" customFormat="1" x14ac:dyDescent="0.3">
      <c r="A12" s="52">
        <v>9304</v>
      </c>
      <c r="B12" s="53" t="s">
        <v>21</v>
      </c>
      <c r="C12" s="54" t="s">
        <v>279</v>
      </c>
      <c r="D12" s="55" t="s">
        <v>57</v>
      </c>
      <c r="E12" s="56"/>
      <c r="F12" s="57"/>
      <c r="G12" s="57"/>
      <c r="H12" s="57"/>
      <c r="I12" s="57"/>
      <c r="J12" s="57"/>
      <c r="K12" s="57"/>
      <c r="L12" s="57"/>
      <c r="M12" s="58"/>
      <c r="N12" s="59"/>
      <c r="O12" s="73"/>
    </row>
    <row r="13" spans="1:15" s="8" customFormat="1" ht="121.5" customHeight="1" collapsed="1" x14ac:dyDescent="0.3">
      <c r="A13" s="52">
        <v>9398</v>
      </c>
      <c r="B13" s="53" t="s">
        <v>21</v>
      </c>
      <c r="C13" s="72" t="s">
        <v>335</v>
      </c>
      <c r="D13" s="75" t="s">
        <v>336</v>
      </c>
      <c r="E13" s="56" t="s">
        <v>36</v>
      </c>
      <c r="F13" s="57"/>
      <c r="G13" s="57"/>
      <c r="H13" s="57"/>
      <c r="I13" s="57"/>
      <c r="J13" s="57"/>
      <c r="K13" s="57"/>
      <c r="L13" s="57">
        <f>SUM(K14:K20)</f>
        <v>47.512599999999999</v>
      </c>
      <c r="M13" s="58">
        <v>47.512999999999998</v>
      </c>
      <c r="N13" s="59"/>
      <c r="O13" s="73">
        <f>+ROUND(M13*N13,2)</f>
        <v>0</v>
      </c>
    </row>
    <row r="14" spans="1:15" s="8" customFormat="1" x14ac:dyDescent="0.3">
      <c r="A14" s="52">
        <v>9399</v>
      </c>
      <c r="B14" s="53" t="s">
        <v>21</v>
      </c>
      <c r="C14" s="72"/>
      <c r="D14" s="76" t="s">
        <v>337</v>
      </c>
      <c r="E14" s="56"/>
      <c r="F14" s="57">
        <v>2</v>
      </c>
      <c r="G14" s="57">
        <v>13.5</v>
      </c>
      <c r="H14" s="57"/>
      <c r="I14" s="57"/>
      <c r="J14" s="57">
        <f t="shared" ref="J14:J20" si="0">PRODUCT(F14:I14)</f>
        <v>27</v>
      </c>
      <c r="K14" s="57">
        <f>+J14+J15</f>
        <v>27.824999999999999</v>
      </c>
      <c r="L14" s="57"/>
      <c r="M14" s="58"/>
      <c r="N14" s="59"/>
      <c r="O14" s="73"/>
    </row>
    <row r="15" spans="1:15" s="8" customFormat="1" x14ac:dyDescent="0.3">
      <c r="A15" s="52">
        <v>9400</v>
      </c>
      <c r="B15" s="53" t="s">
        <v>21</v>
      </c>
      <c r="C15" s="72"/>
      <c r="D15" s="76"/>
      <c r="E15" s="56"/>
      <c r="F15" s="57">
        <v>1</v>
      </c>
      <c r="G15" s="57">
        <v>0.75</v>
      </c>
      <c r="H15" s="57"/>
      <c r="I15" s="57">
        <v>1.1000000000000001</v>
      </c>
      <c r="J15" s="57">
        <f t="shared" si="0"/>
        <v>0.82500000000000007</v>
      </c>
      <c r="K15" s="57"/>
      <c r="L15" s="57"/>
      <c r="M15" s="58"/>
      <c r="N15" s="59"/>
      <c r="O15" s="73"/>
    </row>
    <row r="16" spans="1:15" s="8" customFormat="1" x14ac:dyDescent="0.3">
      <c r="A16" s="52">
        <v>9401</v>
      </c>
      <c r="B16" s="53" t="s">
        <v>21</v>
      </c>
      <c r="C16" s="72"/>
      <c r="D16" s="76" t="s">
        <v>338</v>
      </c>
      <c r="E16" s="56"/>
      <c r="F16" s="57">
        <v>1</v>
      </c>
      <c r="G16" s="57">
        <v>4.3310000000000004</v>
      </c>
      <c r="H16" s="57"/>
      <c r="I16" s="57"/>
      <c r="J16" s="57">
        <f t="shared" si="0"/>
        <v>4.3310000000000004</v>
      </c>
      <c r="K16" s="57">
        <f>+J16+J17+J18</f>
        <v>9.6395999999999997</v>
      </c>
      <c r="L16" s="57"/>
      <c r="M16" s="58"/>
      <c r="N16" s="59"/>
      <c r="O16" s="73"/>
    </row>
    <row r="17" spans="1:15" s="8" customFormat="1" x14ac:dyDescent="0.3">
      <c r="A17" s="52">
        <v>9402</v>
      </c>
      <c r="B17" s="53" t="s">
        <v>21</v>
      </c>
      <c r="C17" s="72"/>
      <c r="D17" s="76"/>
      <c r="E17" s="56"/>
      <c r="F17" s="57">
        <v>1</v>
      </c>
      <c r="G17" s="57">
        <v>4.0759999999999996</v>
      </c>
      <c r="H17" s="57"/>
      <c r="I17" s="57">
        <v>1.1000000000000001</v>
      </c>
      <c r="J17" s="57">
        <f t="shared" si="0"/>
        <v>4.4836</v>
      </c>
      <c r="K17" s="57"/>
      <c r="L17" s="57"/>
      <c r="M17" s="58"/>
      <c r="N17" s="59"/>
      <c r="O17" s="73"/>
    </row>
    <row r="18" spans="1:15" s="8" customFormat="1" x14ac:dyDescent="0.3">
      <c r="A18" s="52">
        <v>9403</v>
      </c>
      <c r="B18" s="53" t="s">
        <v>21</v>
      </c>
      <c r="C18" s="72"/>
      <c r="D18" s="76"/>
      <c r="E18" s="56"/>
      <c r="F18" s="57">
        <v>1</v>
      </c>
      <c r="G18" s="57">
        <v>0.75</v>
      </c>
      <c r="H18" s="57"/>
      <c r="I18" s="57">
        <v>1.1000000000000001</v>
      </c>
      <c r="J18" s="57">
        <f t="shared" si="0"/>
        <v>0.82500000000000007</v>
      </c>
      <c r="K18" s="57"/>
      <c r="L18" s="57"/>
      <c r="M18" s="58"/>
      <c r="N18" s="59"/>
      <c r="O18" s="73"/>
    </row>
    <row r="19" spans="1:15" s="8" customFormat="1" x14ac:dyDescent="0.3">
      <c r="A19" s="52">
        <v>9404</v>
      </c>
      <c r="B19" s="53" t="s">
        <v>21</v>
      </c>
      <c r="C19" s="72"/>
      <c r="D19" s="76" t="s">
        <v>339</v>
      </c>
      <c r="E19" s="63"/>
      <c r="F19" s="57">
        <v>1</v>
      </c>
      <c r="G19" s="57">
        <v>7.1420000000000003</v>
      </c>
      <c r="H19" s="57"/>
      <c r="I19" s="57"/>
      <c r="J19" s="57">
        <f t="shared" si="0"/>
        <v>7.1420000000000003</v>
      </c>
      <c r="K19" s="57">
        <f>J19</f>
        <v>7.1420000000000003</v>
      </c>
      <c r="L19" s="57"/>
      <c r="M19" s="58"/>
      <c r="N19" s="59"/>
      <c r="O19" s="73"/>
    </row>
    <row r="20" spans="1:15" s="8" customFormat="1" x14ac:dyDescent="0.3">
      <c r="A20" s="52">
        <v>9405</v>
      </c>
      <c r="B20" s="53" t="s">
        <v>21</v>
      </c>
      <c r="C20" s="72"/>
      <c r="D20" s="76" t="s">
        <v>340</v>
      </c>
      <c r="E20" s="63"/>
      <c r="F20" s="57">
        <v>1</v>
      </c>
      <c r="G20" s="57">
        <v>2.9060000000000001</v>
      </c>
      <c r="H20" s="57"/>
      <c r="I20" s="57"/>
      <c r="J20" s="57">
        <f t="shared" si="0"/>
        <v>2.9060000000000001</v>
      </c>
      <c r="K20" s="57">
        <f>J20</f>
        <v>2.9060000000000001</v>
      </c>
      <c r="L20" s="57"/>
      <c r="M20" s="58"/>
      <c r="N20" s="59"/>
      <c r="O20" s="73"/>
    </row>
    <row r="21" spans="1:15" s="8" customFormat="1" x14ac:dyDescent="0.3">
      <c r="A21" s="52">
        <v>9446</v>
      </c>
      <c r="B21" s="53" t="s">
        <v>21</v>
      </c>
      <c r="C21" s="54" t="s">
        <v>382</v>
      </c>
      <c r="D21" s="55" t="s">
        <v>74</v>
      </c>
      <c r="E21" s="63"/>
      <c r="F21" s="57"/>
      <c r="G21" s="57"/>
      <c r="H21" s="57"/>
      <c r="I21" s="57"/>
      <c r="J21" s="57"/>
      <c r="K21" s="57"/>
      <c r="L21" s="57"/>
      <c r="M21" s="66"/>
      <c r="N21" s="67"/>
      <c r="O21" s="67"/>
    </row>
    <row r="22" spans="1:15" s="8" customFormat="1" ht="115.2" collapsed="1" x14ac:dyDescent="0.3">
      <c r="A22" s="52">
        <v>9463</v>
      </c>
      <c r="B22" s="53" t="s">
        <v>21</v>
      </c>
      <c r="C22" s="72" t="s">
        <v>396</v>
      </c>
      <c r="D22" s="75" t="s">
        <v>397</v>
      </c>
      <c r="E22" s="63" t="s">
        <v>36</v>
      </c>
      <c r="F22" s="57"/>
      <c r="G22" s="57"/>
      <c r="H22" s="57"/>
      <c r="I22" s="57"/>
      <c r="J22" s="57"/>
      <c r="K22" s="57"/>
      <c r="L22" s="57">
        <f>SUM(J23:J24)</f>
        <v>371.202</v>
      </c>
      <c r="M22" s="58">
        <v>371.202</v>
      </c>
      <c r="N22" s="59"/>
      <c r="O22" s="73">
        <f>+ROUND(M22*N22,2)</f>
        <v>0</v>
      </c>
    </row>
    <row r="23" spans="1:15" s="8" customFormat="1" x14ac:dyDescent="0.3">
      <c r="A23" s="52">
        <v>9464</v>
      </c>
      <c r="B23" s="53" t="s">
        <v>21</v>
      </c>
      <c r="C23" s="72"/>
      <c r="D23" s="76" t="s">
        <v>293</v>
      </c>
      <c r="E23" s="56"/>
      <c r="F23" s="57">
        <v>1</v>
      </c>
      <c r="G23" s="57">
        <v>318.072</v>
      </c>
      <c r="H23" s="57"/>
      <c r="I23" s="57"/>
      <c r="J23" s="57">
        <f t="shared" ref="J23" si="1">PRODUCT(F23:I23)</f>
        <v>318.072</v>
      </c>
      <c r="K23" s="57"/>
      <c r="L23" s="57"/>
      <c r="M23" s="58"/>
      <c r="N23" s="59"/>
      <c r="O23" s="73"/>
    </row>
    <row r="24" spans="1:15" s="8" customFormat="1" x14ac:dyDescent="0.3">
      <c r="A24" s="52">
        <v>9465</v>
      </c>
      <c r="B24" s="53"/>
      <c r="C24" s="72"/>
      <c r="D24" s="76" t="s">
        <v>398</v>
      </c>
      <c r="E24" s="56"/>
      <c r="F24" s="57"/>
      <c r="G24" s="57"/>
      <c r="H24" s="57"/>
      <c r="I24" s="57"/>
      <c r="J24" s="57">
        <f>PRODUCT(F25:I25)+PRODUCT(F26:I26)+PRODUCT(F27:I27)</f>
        <v>53.13</v>
      </c>
      <c r="K24" s="57"/>
      <c r="L24" s="57"/>
      <c r="M24" s="58"/>
      <c r="N24" s="59"/>
      <c r="O24" s="73"/>
    </row>
    <row r="25" spans="1:15" s="8" customFormat="1" x14ac:dyDescent="0.3">
      <c r="A25" s="52">
        <v>9466</v>
      </c>
      <c r="B25" s="53"/>
      <c r="C25" s="72"/>
      <c r="D25" s="76" t="s">
        <v>392</v>
      </c>
      <c r="E25" s="56"/>
      <c r="F25" s="57">
        <v>1</v>
      </c>
      <c r="G25" s="57">
        <v>4.2</v>
      </c>
      <c r="H25" s="57">
        <v>1.5</v>
      </c>
      <c r="I25" s="57"/>
      <c r="J25" s="57"/>
      <c r="K25" s="57"/>
      <c r="L25" s="57"/>
      <c r="M25" s="58"/>
      <c r="N25" s="59"/>
      <c r="O25" s="73"/>
    </row>
    <row r="26" spans="1:15" s="8" customFormat="1" x14ac:dyDescent="0.3">
      <c r="A26" s="52">
        <v>9467</v>
      </c>
      <c r="B26" s="53"/>
      <c r="C26" s="72"/>
      <c r="D26" s="76" t="s">
        <v>393</v>
      </c>
      <c r="E26" s="56"/>
      <c r="F26" s="57">
        <f>12+11</f>
        <v>23</v>
      </c>
      <c r="G26" s="57">
        <v>4.2</v>
      </c>
      <c r="H26" s="57">
        <v>0.3</v>
      </c>
      <c r="I26" s="57"/>
      <c r="J26" s="57"/>
      <c r="K26" s="57"/>
      <c r="L26" s="57"/>
      <c r="M26" s="58"/>
      <c r="N26" s="59"/>
      <c r="O26" s="73"/>
    </row>
    <row r="27" spans="1:15" s="8" customFormat="1" x14ac:dyDescent="0.3">
      <c r="A27" s="52">
        <v>9468</v>
      </c>
      <c r="B27" s="53"/>
      <c r="C27" s="72"/>
      <c r="D27" s="76" t="s">
        <v>399</v>
      </c>
      <c r="E27" s="56"/>
      <c r="F27" s="57">
        <f>12+13</f>
        <v>25</v>
      </c>
      <c r="G27" s="57">
        <v>4.2</v>
      </c>
      <c r="H27" s="57">
        <v>0.17</v>
      </c>
      <c r="I27" s="57"/>
      <c r="J27" s="57"/>
      <c r="K27" s="57"/>
      <c r="L27" s="57"/>
      <c r="M27" s="58"/>
      <c r="N27" s="59"/>
      <c r="O27" s="73"/>
    </row>
    <row r="28" spans="1:15" s="8" customFormat="1" x14ac:dyDescent="0.3">
      <c r="A28" s="52">
        <v>9505</v>
      </c>
      <c r="B28" s="53" t="s">
        <v>21</v>
      </c>
      <c r="C28" s="54" t="s">
        <v>429</v>
      </c>
      <c r="D28" s="68" t="s">
        <v>430</v>
      </c>
      <c r="E28" s="69"/>
      <c r="F28" s="70"/>
      <c r="G28" s="70"/>
      <c r="H28" s="70"/>
      <c r="I28" s="70"/>
      <c r="J28" s="70"/>
      <c r="K28" s="70"/>
      <c r="L28" s="70"/>
      <c r="M28" s="66"/>
      <c r="N28" s="67"/>
      <c r="O28" s="67"/>
    </row>
    <row r="29" spans="1:15" s="8" customFormat="1" x14ac:dyDescent="0.3">
      <c r="A29" s="52">
        <v>9544</v>
      </c>
      <c r="B29" s="53" t="s">
        <v>21</v>
      </c>
      <c r="C29" s="54" t="s">
        <v>450</v>
      </c>
      <c r="D29" s="55" t="s">
        <v>55</v>
      </c>
      <c r="E29" s="63"/>
      <c r="F29" s="57"/>
      <c r="G29" s="57"/>
      <c r="H29" s="57"/>
      <c r="I29" s="57"/>
      <c r="J29" s="57"/>
      <c r="K29" s="57"/>
      <c r="L29" s="57"/>
      <c r="M29" s="66"/>
      <c r="N29" s="67"/>
      <c r="O29" s="67"/>
    </row>
    <row r="30" spans="1:15" s="8" customFormat="1" x14ac:dyDescent="0.3">
      <c r="A30" s="52">
        <v>9545</v>
      </c>
      <c r="B30" s="53" t="s">
        <v>21</v>
      </c>
      <c r="C30" s="54" t="s">
        <v>451</v>
      </c>
      <c r="D30" s="55" t="s">
        <v>57</v>
      </c>
      <c r="E30" s="56"/>
      <c r="F30" s="57"/>
      <c r="G30" s="57"/>
      <c r="H30" s="57"/>
      <c r="I30" s="57"/>
      <c r="J30" s="57"/>
      <c r="K30" s="57"/>
      <c r="L30" s="57"/>
      <c r="M30" s="58"/>
      <c r="N30" s="59"/>
      <c r="O30" s="73"/>
    </row>
    <row r="31" spans="1:15" s="8" customFormat="1" ht="115.2" collapsed="1" x14ac:dyDescent="0.3">
      <c r="A31" s="52">
        <v>9591</v>
      </c>
      <c r="B31" s="53" t="s">
        <v>21</v>
      </c>
      <c r="C31" s="72" t="s">
        <v>481</v>
      </c>
      <c r="D31" s="75" t="s">
        <v>336</v>
      </c>
      <c r="E31" s="56" t="s">
        <v>36</v>
      </c>
      <c r="F31" s="57"/>
      <c r="G31" s="57"/>
      <c r="H31" s="57"/>
      <c r="I31" s="57"/>
      <c r="J31" s="57"/>
      <c r="K31" s="57"/>
      <c r="L31" s="57">
        <f>SUM(J32:J33)</f>
        <v>0</v>
      </c>
      <c r="M31" s="58">
        <v>101.15600000000001</v>
      </c>
      <c r="N31" s="59"/>
      <c r="O31" s="73">
        <f>+ROUND(M31*N31,2)</f>
        <v>0</v>
      </c>
    </row>
    <row r="32" spans="1:15" s="8" customFormat="1" x14ac:dyDescent="0.3">
      <c r="A32" s="52">
        <v>9592</v>
      </c>
      <c r="B32" s="53"/>
      <c r="C32" s="72"/>
      <c r="D32" s="76" t="s">
        <v>337</v>
      </c>
      <c r="E32" s="56"/>
      <c r="F32" s="57">
        <v>1</v>
      </c>
      <c r="G32" s="57">
        <f>+G22</f>
        <v>0</v>
      </c>
      <c r="H32" s="57"/>
      <c r="I32" s="57">
        <f>+I22</f>
        <v>0</v>
      </c>
      <c r="J32" s="57">
        <f t="shared" ref="J32:J33" si="2">PRODUCT(F32:I32)</f>
        <v>0</v>
      </c>
      <c r="K32" s="57"/>
      <c r="L32" s="57"/>
      <c r="M32" s="58"/>
      <c r="N32" s="59"/>
      <c r="O32" s="73"/>
    </row>
    <row r="33" spans="1:15" s="8" customFormat="1" x14ac:dyDescent="0.3">
      <c r="A33" s="52">
        <v>9593</v>
      </c>
      <c r="B33" s="53"/>
      <c r="C33" s="72"/>
      <c r="D33" s="76" t="s">
        <v>466</v>
      </c>
      <c r="E33" s="56"/>
      <c r="F33" s="57">
        <v>1</v>
      </c>
      <c r="G33" s="57">
        <f>+G23</f>
        <v>318.072</v>
      </c>
      <c r="H33" s="57"/>
      <c r="I33" s="57">
        <f>+I23</f>
        <v>0</v>
      </c>
      <c r="J33" s="57">
        <f t="shared" si="2"/>
        <v>0</v>
      </c>
      <c r="K33" s="57"/>
      <c r="L33" s="57"/>
      <c r="M33" s="58"/>
      <c r="N33" s="59"/>
      <c r="O33" s="73"/>
    </row>
    <row r="34" spans="1:15" s="8" customFormat="1" ht="115.2" collapsed="1" x14ac:dyDescent="0.3">
      <c r="A34" s="52">
        <v>9594</v>
      </c>
      <c r="B34" s="53" t="s">
        <v>21</v>
      </c>
      <c r="C34" s="72" t="s">
        <v>482</v>
      </c>
      <c r="D34" s="75" t="s">
        <v>483</v>
      </c>
      <c r="E34" s="56" t="s">
        <v>36</v>
      </c>
      <c r="F34" s="57"/>
      <c r="G34" s="57"/>
      <c r="H34" s="57"/>
      <c r="I34" s="57"/>
      <c r="J34" s="57"/>
      <c r="K34" s="57"/>
      <c r="L34" s="57">
        <f>SUM(J35:J35)</f>
        <v>3.73</v>
      </c>
      <c r="M34" s="58">
        <v>3.73</v>
      </c>
      <c r="N34" s="59"/>
      <c r="O34" s="73">
        <f>+ROUND(M34*N34,2)</f>
        <v>0</v>
      </c>
    </row>
    <row r="35" spans="1:15" s="8" customFormat="1" x14ac:dyDescent="0.3">
      <c r="A35" s="52">
        <v>9595</v>
      </c>
      <c r="B35" s="53"/>
      <c r="C35" s="72"/>
      <c r="D35" s="76" t="s">
        <v>339</v>
      </c>
      <c r="E35" s="63"/>
      <c r="F35" s="57">
        <v>1</v>
      </c>
      <c r="G35" s="57">
        <v>3.73</v>
      </c>
      <c r="H35" s="57"/>
      <c r="I35" s="57"/>
      <c r="J35" s="57">
        <f t="shared" ref="J35" si="3">PRODUCT(F35:I35)</f>
        <v>3.73</v>
      </c>
      <c r="K35" s="57"/>
      <c r="L35" s="57"/>
      <c r="M35" s="58"/>
      <c r="N35" s="59"/>
      <c r="O35" s="73"/>
    </row>
    <row r="36" spans="1:15" s="8" customFormat="1" x14ac:dyDescent="0.3">
      <c r="A36" s="52">
        <v>10069</v>
      </c>
      <c r="B36" s="53" t="s">
        <v>21</v>
      </c>
      <c r="C36" s="54" t="s">
        <v>772</v>
      </c>
      <c r="D36" s="68" t="s">
        <v>773</v>
      </c>
      <c r="E36" s="69"/>
      <c r="F36" s="85"/>
      <c r="G36" s="70"/>
      <c r="H36" s="70"/>
      <c r="I36" s="70"/>
      <c r="J36" s="70"/>
      <c r="K36" s="70"/>
      <c r="L36" s="70"/>
      <c r="M36" s="66"/>
      <c r="N36" s="67"/>
      <c r="O36" s="67"/>
    </row>
    <row r="37" spans="1:15" s="8" customFormat="1" x14ac:dyDescent="0.3">
      <c r="A37" s="52">
        <v>10131</v>
      </c>
      <c r="B37" s="53" t="s">
        <v>21</v>
      </c>
      <c r="C37" s="54" t="s">
        <v>817</v>
      </c>
      <c r="D37" s="55" t="s">
        <v>55</v>
      </c>
      <c r="E37" s="56"/>
      <c r="F37" s="57"/>
      <c r="G37" s="57"/>
      <c r="H37" s="57"/>
      <c r="I37" s="57"/>
      <c r="J37" s="57"/>
      <c r="K37" s="57"/>
      <c r="L37" s="57"/>
      <c r="M37" s="58"/>
      <c r="N37" s="59"/>
      <c r="O37" s="59"/>
    </row>
    <row r="38" spans="1:15" s="8" customFormat="1" x14ac:dyDescent="0.3">
      <c r="A38" s="52">
        <v>10132</v>
      </c>
      <c r="B38" s="53" t="s">
        <v>21</v>
      </c>
      <c r="C38" s="72" t="s">
        <v>818</v>
      </c>
      <c r="D38" s="55" t="s">
        <v>57</v>
      </c>
      <c r="E38" s="56"/>
      <c r="F38" s="57"/>
      <c r="G38" s="57"/>
      <c r="H38" s="57"/>
      <c r="I38" s="57"/>
      <c r="J38" s="57"/>
      <c r="K38" s="57"/>
      <c r="L38" s="57"/>
      <c r="M38" s="58"/>
      <c r="N38" s="59"/>
      <c r="O38" s="59"/>
    </row>
    <row r="39" spans="1:15" s="8" customFormat="1" ht="119.25" customHeight="1" collapsed="1" x14ac:dyDescent="0.3">
      <c r="A39" s="52">
        <v>10173</v>
      </c>
      <c r="B39" s="53" t="s">
        <v>21</v>
      </c>
      <c r="C39" s="72" t="s">
        <v>839</v>
      </c>
      <c r="D39" s="75" t="s">
        <v>336</v>
      </c>
      <c r="E39" s="56" t="s">
        <v>36</v>
      </c>
      <c r="F39" s="57"/>
      <c r="G39" s="57"/>
      <c r="H39" s="57"/>
      <c r="I39" s="57"/>
      <c r="J39" s="57"/>
      <c r="K39" s="57"/>
      <c r="L39" s="57">
        <f>SUM(K40:K41)</f>
        <v>8.9450000000000003</v>
      </c>
      <c r="M39" s="58">
        <v>8.9450000000000003</v>
      </c>
      <c r="N39" s="59"/>
      <c r="O39" s="73">
        <f>+ROUND(M39*N39,2)</f>
        <v>0</v>
      </c>
    </row>
    <row r="40" spans="1:15" s="8" customFormat="1" x14ac:dyDescent="0.3">
      <c r="A40" s="52">
        <v>10174</v>
      </c>
      <c r="B40" s="53"/>
      <c r="C40" s="72"/>
      <c r="D40" s="76" t="s">
        <v>840</v>
      </c>
      <c r="E40" s="56"/>
      <c r="F40" s="57">
        <v>1</v>
      </c>
      <c r="G40" s="57">
        <v>3.1589999999999998</v>
      </c>
      <c r="H40" s="57"/>
      <c r="I40" s="57"/>
      <c r="J40" s="57"/>
      <c r="K40" s="57">
        <f>PRODUCT(F40:I40)</f>
        <v>3.1589999999999998</v>
      </c>
      <c r="L40" s="57"/>
      <c r="M40" s="58"/>
      <c r="N40" s="59"/>
      <c r="O40" s="73"/>
    </row>
    <row r="41" spans="1:15" s="8" customFormat="1" x14ac:dyDescent="0.3">
      <c r="A41" s="52">
        <v>10175</v>
      </c>
      <c r="B41" s="53"/>
      <c r="C41" s="72"/>
      <c r="D41" s="76" t="s">
        <v>840</v>
      </c>
      <c r="E41" s="56"/>
      <c r="F41" s="57">
        <v>1</v>
      </c>
      <c r="G41" s="57">
        <v>5.7859999999999996</v>
      </c>
      <c r="H41" s="57"/>
      <c r="I41" s="57"/>
      <c r="J41" s="57"/>
      <c r="K41" s="57">
        <f>PRODUCT(F41:I41)</f>
        <v>5.7859999999999996</v>
      </c>
      <c r="L41" s="57"/>
      <c r="M41" s="58"/>
      <c r="N41" s="59"/>
      <c r="O41" s="73"/>
    </row>
    <row r="42" spans="1:15" s="8" customFormat="1" ht="115.2" collapsed="1" x14ac:dyDescent="0.3">
      <c r="A42" s="52">
        <v>10176</v>
      </c>
      <c r="B42" s="53" t="s">
        <v>21</v>
      </c>
      <c r="C42" s="72" t="s">
        <v>841</v>
      </c>
      <c r="D42" s="75" t="s">
        <v>483</v>
      </c>
      <c r="E42" s="56" t="s">
        <v>36</v>
      </c>
      <c r="F42" s="57"/>
      <c r="G42" s="57"/>
      <c r="H42" s="57"/>
      <c r="I42" s="57"/>
      <c r="J42" s="57"/>
      <c r="K42" s="57"/>
      <c r="L42" s="57">
        <f>SUM(K43:K45)</f>
        <v>0.90800000000000014</v>
      </c>
      <c r="M42" s="58">
        <v>0.90800000000000003</v>
      </c>
      <c r="N42" s="59"/>
      <c r="O42" s="73">
        <f>+ROUND(M42*N42,2)</f>
        <v>0</v>
      </c>
    </row>
    <row r="43" spans="1:15" s="8" customFormat="1" x14ac:dyDescent="0.3">
      <c r="A43" s="52">
        <v>10177</v>
      </c>
      <c r="B43" s="53"/>
      <c r="C43" s="72"/>
      <c r="D43" s="76" t="s">
        <v>840</v>
      </c>
      <c r="E43" s="63"/>
      <c r="F43" s="57">
        <v>1</v>
      </c>
      <c r="G43" s="57">
        <v>0.9</v>
      </c>
      <c r="H43" s="57">
        <v>0.2</v>
      </c>
      <c r="I43" s="57"/>
      <c r="J43" s="57"/>
      <c r="K43" s="57">
        <f>PRODUCT(F43:I43)</f>
        <v>0.18000000000000002</v>
      </c>
      <c r="L43" s="57"/>
      <c r="M43" s="58"/>
      <c r="N43" s="59"/>
      <c r="O43" s="73"/>
    </row>
    <row r="44" spans="1:15" s="8" customFormat="1" x14ac:dyDescent="0.3">
      <c r="A44" s="52">
        <v>10178</v>
      </c>
      <c r="B44" s="53"/>
      <c r="C44" s="72"/>
      <c r="D44" s="76" t="s">
        <v>840</v>
      </c>
      <c r="E44" s="63"/>
      <c r="F44" s="57">
        <v>1</v>
      </c>
      <c r="G44" s="57">
        <v>2.74</v>
      </c>
      <c r="H44" s="57">
        <v>0.2</v>
      </c>
      <c r="I44" s="57"/>
      <c r="J44" s="57"/>
      <c r="K44" s="57">
        <f t="shared" ref="K44:K45" si="4">PRODUCT(F44:I44)</f>
        <v>0.54800000000000004</v>
      </c>
      <c r="L44" s="57"/>
      <c r="M44" s="58"/>
      <c r="N44" s="59"/>
      <c r="O44" s="73"/>
    </row>
    <row r="45" spans="1:15" s="8" customFormat="1" x14ac:dyDescent="0.3">
      <c r="A45" s="52">
        <v>10179</v>
      </c>
      <c r="B45" s="53"/>
      <c r="C45" s="72"/>
      <c r="D45" s="76" t="s">
        <v>840</v>
      </c>
      <c r="E45" s="63"/>
      <c r="F45" s="57">
        <v>1</v>
      </c>
      <c r="G45" s="57">
        <v>0.9</v>
      </c>
      <c r="H45" s="57">
        <v>0.2</v>
      </c>
      <c r="I45" s="57"/>
      <c r="J45" s="57"/>
      <c r="K45" s="57">
        <f t="shared" si="4"/>
        <v>0.18000000000000002</v>
      </c>
      <c r="L45" s="57"/>
      <c r="M45" s="58"/>
      <c r="N45" s="59"/>
      <c r="O45" s="73"/>
    </row>
    <row r="46" spans="1:15" s="8" customFormat="1" x14ac:dyDescent="0.3">
      <c r="A46" s="52">
        <v>10069</v>
      </c>
      <c r="B46" s="53" t="s">
        <v>21</v>
      </c>
      <c r="C46" s="54" t="s">
        <v>772</v>
      </c>
      <c r="D46" s="68" t="s">
        <v>773</v>
      </c>
      <c r="E46" s="69"/>
      <c r="F46" s="85"/>
      <c r="G46" s="70"/>
      <c r="H46" s="70"/>
      <c r="I46" s="70"/>
      <c r="J46" s="70"/>
      <c r="K46" s="70"/>
      <c r="L46" s="70"/>
      <c r="M46" s="66"/>
      <c r="N46" s="67"/>
      <c r="O46" s="67"/>
    </row>
    <row r="47" spans="1:15" s="8" customFormat="1" x14ac:dyDescent="0.3">
      <c r="A47" s="52">
        <v>10131</v>
      </c>
      <c r="B47" s="53" t="s">
        <v>21</v>
      </c>
      <c r="C47" s="54" t="s">
        <v>817</v>
      </c>
      <c r="D47" s="55" t="s">
        <v>55</v>
      </c>
      <c r="E47" s="56"/>
      <c r="F47" s="57"/>
      <c r="G47" s="57"/>
      <c r="H47" s="57"/>
      <c r="I47" s="57"/>
      <c r="J47" s="57"/>
      <c r="K47" s="57"/>
      <c r="L47" s="57"/>
      <c r="M47" s="58"/>
      <c r="N47" s="59"/>
      <c r="O47" s="59"/>
    </row>
    <row r="48" spans="1:15" s="8" customFormat="1" x14ac:dyDescent="0.3">
      <c r="A48" s="52">
        <v>10229</v>
      </c>
      <c r="B48" s="53" t="s">
        <v>21</v>
      </c>
      <c r="C48" s="54" t="s">
        <v>863</v>
      </c>
      <c r="D48" s="55" t="s">
        <v>74</v>
      </c>
      <c r="E48" s="63"/>
      <c r="F48" s="57"/>
      <c r="G48" s="57"/>
      <c r="H48" s="57"/>
      <c r="I48" s="57"/>
      <c r="J48" s="57"/>
      <c r="K48" s="57"/>
      <c r="L48" s="57"/>
      <c r="M48" s="58"/>
      <c r="N48" s="59"/>
      <c r="O48" s="73"/>
    </row>
    <row r="49" spans="1:16" s="8" customFormat="1" ht="115.2" collapsed="1" x14ac:dyDescent="0.3">
      <c r="A49" s="52">
        <v>10246</v>
      </c>
      <c r="B49" s="53" t="s">
        <v>21</v>
      </c>
      <c r="C49" s="72" t="s">
        <v>865</v>
      </c>
      <c r="D49" s="75" t="s">
        <v>397</v>
      </c>
      <c r="E49" s="63" t="s">
        <v>36</v>
      </c>
      <c r="F49" s="57"/>
      <c r="G49" s="57"/>
      <c r="H49" s="57"/>
      <c r="I49" s="57"/>
      <c r="J49" s="57"/>
      <c r="K49" s="57"/>
      <c r="L49" s="57">
        <f>K50</f>
        <v>15.599999999999998</v>
      </c>
      <c r="M49" s="58">
        <v>15.6</v>
      </c>
      <c r="N49" s="59"/>
      <c r="O49" s="73">
        <f>+ROUND(M49*N49,2)</f>
        <v>0</v>
      </c>
    </row>
    <row r="50" spans="1:16" s="8" customFormat="1" x14ac:dyDescent="0.3">
      <c r="A50" s="52">
        <v>10247</v>
      </c>
      <c r="B50" s="53"/>
      <c r="C50" s="72"/>
      <c r="D50" s="74" t="s">
        <v>866</v>
      </c>
      <c r="E50" s="56"/>
      <c r="F50" s="57"/>
      <c r="G50" s="57"/>
      <c r="H50" s="57"/>
      <c r="I50" s="57"/>
      <c r="J50" s="57"/>
      <c r="K50" s="57">
        <f>SUM(J51:J52)</f>
        <v>15.599999999999998</v>
      </c>
      <c r="L50" s="57"/>
      <c r="M50" s="58"/>
      <c r="N50" s="59"/>
      <c r="O50" s="73"/>
    </row>
    <row r="51" spans="1:16" s="8" customFormat="1" x14ac:dyDescent="0.3">
      <c r="A51" s="52">
        <v>10248</v>
      </c>
      <c r="B51" s="53"/>
      <c r="C51" s="72"/>
      <c r="D51" s="74" t="s">
        <v>393</v>
      </c>
      <c r="E51" s="56"/>
      <c r="F51" s="57">
        <f>8+7</f>
        <v>15</v>
      </c>
      <c r="G51" s="57">
        <v>0.3</v>
      </c>
      <c r="H51" s="57">
        <v>2.4</v>
      </c>
      <c r="I51" s="57"/>
      <c r="J51" s="57">
        <f>PRODUCT(F51:I51)</f>
        <v>10.799999999999999</v>
      </c>
      <c r="K51" s="57"/>
      <c r="L51" s="57"/>
      <c r="M51" s="58"/>
      <c r="N51" s="59"/>
      <c r="O51" s="73"/>
    </row>
    <row r="52" spans="1:16" s="8" customFormat="1" x14ac:dyDescent="0.3">
      <c r="A52" s="52">
        <v>10249</v>
      </c>
      <c r="B52" s="53"/>
      <c r="C52" s="72"/>
      <c r="D52" s="74" t="s">
        <v>392</v>
      </c>
      <c r="E52" s="56"/>
      <c r="F52" s="57">
        <v>1</v>
      </c>
      <c r="G52" s="57">
        <f>1.2+0.8</f>
        <v>2</v>
      </c>
      <c r="H52" s="57">
        <v>2.4</v>
      </c>
      <c r="I52" s="57"/>
      <c r="J52" s="57">
        <f>PRODUCT(F52:I52)</f>
        <v>4.8</v>
      </c>
      <c r="K52" s="57"/>
      <c r="L52" s="57"/>
      <c r="M52" s="58"/>
      <c r="N52" s="59"/>
      <c r="O52" s="73"/>
    </row>
    <row r="53" spans="1:16" s="8" customFormat="1" x14ac:dyDescent="0.3">
      <c r="A53" s="52">
        <v>10386</v>
      </c>
      <c r="B53" s="53" t="s">
        <v>21</v>
      </c>
      <c r="C53" s="61" t="s">
        <v>971</v>
      </c>
      <c r="D53" s="62" t="s">
        <v>972</v>
      </c>
      <c r="E53" s="63"/>
      <c r="F53" s="86"/>
      <c r="G53" s="64"/>
      <c r="H53" s="64"/>
      <c r="I53" s="64"/>
      <c r="J53" s="64"/>
      <c r="K53" s="65">
        <f>SUM(O53:O95)</f>
        <v>0</v>
      </c>
      <c r="L53" s="64"/>
      <c r="M53" s="66"/>
      <c r="N53" s="67"/>
      <c r="O53" s="67"/>
      <c r="P53" s="112"/>
    </row>
    <row r="54" spans="1:16" s="8" customFormat="1" x14ac:dyDescent="0.3">
      <c r="A54" s="52">
        <v>10387</v>
      </c>
      <c r="B54" s="53" t="s">
        <v>21</v>
      </c>
      <c r="C54" s="54" t="s">
        <v>973</v>
      </c>
      <c r="D54" s="55" t="s">
        <v>974</v>
      </c>
      <c r="E54" s="56"/>
      <c r="F54" s="57"/>
      <c r="G54" s="57"/>
      <c r="H54" s="57"/>
      <c r="I54" s="57"/>
      <c r="J54" s="57"/>
      <c r="K54" s="57"/>
      <c r="L54" s="57"/>
      <c r="M54" s="58"/>
      <c r="N54" s="59"/>
      <c r="O54" s="59"/>
    </row>
    <row r="55" spans="1:16" s="8" customFormat="1" x14ac:dyDescent="0.3">
      <c r="A55" s="52">
        <v>10397</v>
      </c>
      <c r="B55" s="53" t="s">
        <v>21</v>
      </c>
      <c r="C55" s="54" t="s">
        <v>985</v>
      </c>
      <c r="D55" s="55" t="s">
        <v>55</v>
      </c>
      <c r="E55" s="56"/>
      <c r="F55" s="57"/>
      <c r="G55" s="57"/>
      <c r="H55" s="57"/>
      <c r="I55" s="57"/>
      <c r="J55" s="57"/>
      <c r="K55" s="57"/>
      <c r="L55" s="57"/>
      <c r="M55" s="58"/>
      <c r="N55" s="59"/>
      <c r="O55" s="59"/>
    </row>
    <row r="56" spans="1:16" s="8" customFormat="1" x14ac:dyDescent="0.3">
      <c r="A56" s="52">
        <v>10454</v>
      </c>
      <c r="B56" s="53" t="s">
        <v>21</v>
      </c>
      <c r="C56" s="54" t="s">
        <v>1019</v>
      </c>
      <c r="D56" s="55" t="s">
        <v>74</v>
      </c>
      <c r="E56" s="63"/>
      <c r="F56" s="57"/>
      <c r="G56" s="57"/>
      <c r="H56" s="57"/>
      <c r="I56" s="57"/>
      <c r="J56" s="57"/>
      <c r="K56" s="57"/>
      <c r="L56" s="57"/>
      <c r="M56" s="66"/>
      <c r="N56" s="67"/>
      <c r="O56" s="67"/>
    </row>
    <row r="57" spans="1:16" s="8" customFormat="1" ht="115.2" collapsed="1" x14ac:dyDescent="0.3">
      <c r="A57" s="52">
        <v>10458</v>
      </c>
      <c r="B57" s="53" t="s">
        <v>21</v>
      </c>
      <c r="C57" s="72" t="s">
        <v>1021</v>
      </c>
      <c r="D57" s="75" t="s">
        <v>397</v>
      </c>
      <c r="E57" s="63" t="s">
        <v>36</v>
      </c>
      <c r="F57" s="57"/>
      <c r="G57" s="57"/>
      <c r="H57" s="57"/>
      <c r="I57" s="57"/>
      <c r="J57" s="57"/>
      <c r="K57" s="57"/>
      <c r="L57" s="57">
        <f>SUM(J58:J59)</f>
        <v>206.04399999999998</v>
      </c>
      <c r="M57" s="58">
        <v>206.04399999999998</v>
      </c>
      <c r="N57" s="59"/>
      <c r="O57" s="73">
        <f>+ROUND(M57*N57,2)</f>
        <v>0</v>
      </c>
    </row>
    <row r="58" spans="1:16" s="8" customFormat="1" x14ac:dyDescent="0.3">
      <c r="A58" s="52">
        <v>10459</v>
      </c>
      <c r="B58" s="53"/>
      <c r="C58" s="72"/>
      <c r="D58" s="76" t="s">
        <v>1001</v>
      </c>
      <c r="E58" s="56"/>
      <c r="F58" s="57">
        <v>1</v>
      </c>
      <c r="G58" s="57">
        <v>97.763999999999996</v>
      </c>
      <c r="H58" s="57"/>
      <c r="I58" s="57"/>
      <c r="J58" s="57">
        <f t="shared" ref="J58:J59" si="5">PRODUCT(F58:I58)</f>
        <v>97.763999999999996</v>
      </c>
      <c r="K58" s="57"/>
      <c r="L58" s="57"/>
      <c r="M58" s="58"/>
      <c r="N58" s="59"/>
      <c r="O58" s="73"/>
    </row>
    <row r="59" spans="1:16" s="8" customFormat="1" x14ac:dyDescent="0.3">
      <c r="A59" s="52">
        <v>10460</v>
      </c>
      <c r="B59" s="53"/>
      <c r="C59" s="72"/>
      <c r="D59" s="76" t="s">
        <v>1007</v>
      </c>
      <c r="E59" s="56"/>
      <c r="F59" s="57">
        <v>1</v>
      </c>
      <c r="G59" s="57">
        <v>108.28</v>
      </c>
      <c r="H59" s="57"/>
      <c r="I59" s="57"/>
      <c r="J59" s="57">
        <f t="shared" si="5"/>
        <v>108.28</v>
      </c>
      <c r="K59" s="57"/>
      <c r="L59" s="57"/>
      <c r="M59" s="58"/>
      <c r="N59" s="59"/>
      <c r="O59" s="73"/>
    </row>
    <row r="60" spans="1:16" s="8" customFormat="1" x14ac:dyDescent="0.3">
      <c r="A60" s="52">
        <v>10751</v>
      </c>
      <c r="B60" s="53" t="s">
        <v>21</v>
      </c>
      <c r="C60" s="90" t="s">
        <v>1276</v>
      </c>
      <c r="D60" s="55" t="s">
        <v>1277</v>
      </c>
      <c r="E60" s="56"/>
      <c r="F60" s="64"/>
      <c r="G60" s="64"/>
      <c r="H60" s="64"/>
      <c r="I60" s="64"/>
      <c r="J60" s="64"/>
      <c r="K60" s="65">
        <f>SUM(O60:O97)</f>
        <v>0</v>
      </c>
      <c r="L60" s="64"/>
      <c r="M60" s="58"/>
      <c r="N60" s="59"/>
      <c r="O60" s="59"/>
    </row>
    <row r="61" spans="1:16" s="8" customFormat="1" x14ac:dyDescent="0.3">
      <c r="A61" s="52">
        <v>10752</v>
      </c>
      <c r="B61" s="53" t="s">
        <v>21</v>
      </c>
      <c r="C61" s="54" t="s">
        <v>1278</v>
      </c>
      <c r="D61" s="97" t="s">
        <v>55</v>
      </c>
      <c r="E61" s="93"/>
      <c r="F61" s="94"/>
      <c r="G61" s="95"/>
      <c r="H61" s="95"/>
      <c r="I61" s="95"/>
      <c r="J61" s="95"/>
      <c r="K61" s="95"/>
      <c r="L61" s="95"/>
      <c r="M61" s="58"/>
      <c r="N61" s="59"/>
      <c r="O61" s="73"/>
    </row>
    <row r="62" spans="1:16" s="8" customFormat="1" x14ac:dyDescent="0.3">
      <c r="A62" s="52">
        <v>10753</v>
      </c>
      <c r="B62" s="53" t="s">
        <v>21</v>
      </c>
      <c r="C62" s="54" t="s">
        <v>1279</v>
      </c>
      <c r="D62" s="55" t="s">
        <v>57</v>
      </c>
      <c r="E62" s="56"/>
      <c r="F62" s="57"/>
      <c r="G62" s="57"/>
      <c r="H62" s="57"/>
      <c r="I62" s="57"/>
      <c r="J62" s="57"/>
      <c r="K62" s="57"/>
      <c r="L62" s="57"/>
      <c r="M62" s="58"/>
      <c r="N62" s="59"/>
      <c r="O62" s="73"/>
    </row>
    <row r="63" spans="1:16" s="8" customFormat="1" ht="121.5" customHeight="1" collapsed="1" x14ac:dyDescent="0.3">
      <c r="A63" s="52">
        <v>10767</v>
      </c>
      <c r="B63" s="53" t="s">
        <v>21</v>
      </c>
      <c r="C63" s="72" t="s">
        <v>1290</v>
      </c>
      <c r="D63" s="75" t="s">
        <v>336</v>
      </c>
      <c r="E63" s="56" t="s">
        <v>36</v>
      </c>
      <c r="F63" s="57"/>
      <c r="G63" s="57"/>
      <c r="H63" s="57"/>
      <c r="I63" s="57"/>
      <c r="J63" s="57"/>
      <c r="K63" s="57"/>
      <c r="L63" s="57">
        <f>SUM(K64:K69)</f>
        <v>54.144999999999996</v>
      </c>
      <c r="M63" s="58">
        <v>54.144999999999996</v>
      </c>
      <c r="N63" s="59"/>
      <c r="O63" s="73">
        <f>+ROUND(M63*N63,2)</f>
        <v>0</v>
      </c>
    </row>
    <row r="64" spans="1:16" s="8" customFormat="1" x14ac:dyDescent="0.3">
      <c r="A64" s="52">
        <v>10768</v>
      </c>
      <c r="B64" s="53"/>
      <c r="C64" s="72"/>
      <c r="D64" s="76" t="s">
        <v>1291</v>
      </c>
      <c r="E64" s="56"/>
      <c r="F64" s="57">
        <v>2</v>
      </c>
      <c r="G64" s="57">
        <v>1.4</v>
      </c>
      <c r="H64" s="57"/>
      <c r="I64" s="57">
        <v>0.9</v>
      </c>
      <c r="J64" s="57">
        <f t="shared" ref="J64:J69" si="6">PRODUCT(F64:I64)</f>
        <v>2.52</v>
      </c>
      <c r="K64" s="57">
        <f>SUM(J64:J66)</f>
        <v>5.625</v>
      </c>
      <c r="L64" s="57"/>
      <c r="M64" s="58"/>
      <c r="N64" s="59"/>
      <c r="O64" s="73"/>
    </row>
    <row r="65" spans="1:15" s="8" customFormat="1" x14ac:dyDescent="0.3">
      <c r="A65" s="52">
        <v>10769</v>
      </c>
      <c r="B65" s="53"/>
      <c r="C65" s="72"/>
      <c r="D65" s="76"/>
      <c r="E65" s="56"/>
      <c r="F65" s="57">
        <v>1</v>
      </c>
      <c r="G65" s="57">
        <v>1.35</v>
      </c>
      <c r="H65" s="57"/>
      <c r="I65" s="57">
        <v>1.4</v>
      </c>
      <c r="J65" s="57">
        <f t="shared" si="6"/>
        <v>1.89</v>
      </c>
      <c r="K65" s="57"/>
      <c r="L65" s="57"/>
      <c r="M65" s="58"/>
      <c r="N65" s="59"/>
      <c r="O65" s="73"/>
    </row>
    <row r="66" spans="1:15" s="8" customFormat="1" x14ac:dyDescent="0.3">
      <c r="A66" s="52">
        <v>10770</v>
      </c>
      <c r="B66" s="53"/>
      <c r="C66" s="72"/>
      <c r="D66" s="76"/>
      <c r="E66" s="56"/>
      <c r="F66" s="57">
        <v>1</v>
      </c>
      <c r="G66" s="57">
        <v>1.35</v>
      </c>
      <c r="H66" s="57"/>
      <c r="I66" s="57">
        <v>0.9</v>
      </c>
      <c r="J66" s="57">
        <f t="shared" si="6"/>
        <v>1.2150000000000001</v>
      </c>
      <c r="K66" s="57"/>
      <c r="L66" s="57"/>
      <c r="M66" s="58"/>
      <c r="N66" s="59"/>
      <c r="O66" s="73"/>
    </row>
    <row r="67" spans="1:15" s="8" customFormat="1" x14ac:dyDescent="0.3">
      <c r="A67" s="52">
        <v>10771</v>
      </c>
      <c r="B67" s="53"/>
      <c r="C67" s="72"/>
      <c r="D67" s="76" t="s">
        <v>1285</v>
      </c>
      <c r="E67" s="56"/>
      <c r="F67" s="57">
        <v>2</v>
      </c>
      <c r="G67" s="57">
        <v>1.4</v>
      </c>
      <c r="H67" s="57"/>
      <c r="I67" s="57">
        <v>0.9</v>
      </c>
      <c r="J67" s="57">
        <f t="shared" si="6"/>
        <v>2.52</v>
      </c>
      <c r="K67" s="57">
        <f>SUM(J67:J69)</f>
        <v>48.519999999999996</v>
      </c>
      <c r="L67" s="57"/>
      <c r="M67" s="58"/>
      <c r="N67" s="59"/>
      <c r="O67" s="73"/>
    </row>
    <row r="68" spans="1:15" s="8" customFormat="1" x14ac:dyDescent="0.3">
      <c r="A68" s="52">
        <v>10772</v>
      </c>
      <c r="B68" s="53"/>
      <c r="C68" s="72"/>
      <c r="D68" s="76"/>
      <c r="E68" s="56"/>
      <c r="F68" s="57">
        <v>1</v>
      </c>
      <c r="G68" s="57">
        <v>20</v>
      </c>
      <c r="H68" s="57"/>
      <c r="I68" s="57">
        <v>1.4</v>
      </c>
      <c r="J68" s="57">
        <f t="shared" si="6"/>
        <v>28</v>
      </c>
      <c r="K68" s="57"/>
      <c r="L68" s="57"/>
      <c r="M68" s="58"/>
      <c r="N68" s="59"/>
      <c r="O68" s="73"/>
    </row>
    <row r="69" spans="1:15" s="8" customFormat="1" x14ac:dyDescent="0.3">
      <c r="A69" s="52">
        <v>10773</v>
      </c>
      <c r="B69" s="53"/>
      <c r="C69" s="72"/>
      <c r="D69" s="76"/>
      <c r="E69" s="56"/>
      <c r="F69" s="57">
        <v>1</v>
      </c>
      <c r="G69" s="57">
        <v>20</v>
      </c>
      <c r="H69" s="57"/>
      <c r="I69" s="57">
        <v>0.9</v>
      </c>
      <c r="J69" s="57">
        <f t="shared" si="6"/>
        <v>18</v>
      </c>
      <c r="K69" s="57"/>
      <c r="L69" s="57"/>
      <c r="M69" s="58"/>
      <c r="N69" s="59"/>
      <c r="O69" s="73"/>
    </row>
    <row r="70" spans="1:15" s="8" customFormat="1" ht="115.2" collapsed="1" x14ac:dyDescent="0.3">
      <c r="A70" s="52">
        <v>10774</v>
      </c>
      <c r="B70" s="53" t="s">
        <v>21</v>
      </c>
      <c r="C70" s="72" t="s">
        <v>1292</v>
      </c>
      <c r="D70" s="75" t="s">
        <v>483</v>
      </c>
      <c r="E70" s="56" t="s">
        <v>36</v>
      </c>
      <c r="F70" s="57"/>
      <c r="G70" s="57"/>
      <c r="H70" s="57"/>
      <c r="I70" s="57"/>
      <c r="J70" s="57"/>
      <c r="K70" s="57"/>
      <c r="L70" s="57">
        <f>SUM(J71:J72)</f>
        <v>19.215</v>
      </c>
      <c r="M70" s="58">
        <v>19.215</v>
      </c>
      <c r="N70" s="59"/>
      <c r="O70" s="73">
        <f>+ROUND(M70*N70,2)</f>
        <v>0</v>
      </c>
    </row>
    <row r="71" spans="1:15" s="8" customFormat="1" x14ac:dyDescent="0.3">
      <c r="A71" s="52">
        <v>10775</v>
      </c>
      <c r="B71" s="53"/>
      <c r="C71" s="72"/>
      <c r="D71" s="76" t="s">
        <v>1284</v>
      </c>
      <c r="E71" s="63"/>
      <c r="F71" s="57">
        <v>1</v>
      </c>
      <c r="G71" s="57">
        <v>1.2150000000000001</v>
      </c>
      <c r="H71" s="57"/>
      <c r="I71" s="57"/>
      <c r="J71" s="57">
        <f t="shared" ref="J71:J72" si="7">PRODUCT(F71:I71)</f>
        <v>1.2150000000000001</v>
      </c>
      <c r="K71" s="57"/>
      <c r="L71" s="57"/>
      <c r="M71" s="58"/>
      <c r="N71" s="59"/>
      <c r="O71" s="73"/>
    </row>
    <row r="72" spans="1:15" s="8" customFormat="1" x14ac:dyDescent="0.3">
      <c r="A72" s="52">
        <v>10776</v>
      </c>
      <c r="B72" s="53"/>
      <c r="C72" s="72"/>
      <c r="D72" s="76" t="s">
        <v>1285</v>
      </c>
      <c r="E72" s="63"/>
      <c r="F72" s="57">
        <v>1</v>
      </c>
      <c r="G72" s="57">
        <v>18</v>
      </c>
      <c r="H72" s="57"/>
      <c r="I72" s="57"/>
      <c r="J72" s="57">
        <f t="shared" si="7"/>
        <v>18</v>
      </c>
      <c r="K72" s="57"/>
      <c r="L72" s="57"/>
      <c r="M72" s="58"/>
      <c r="N72" s="59"/>
      <c r="O72" s="73"/>
    </row>
    <row r="73" spans="1:15" s="8" customFormat="1" x14ac:dyDescent="0.3">
      <c r="A73" s="52">
        <v>10780</v>
      </c>
      <c r="B73" s="53" t="s">
        <v>21</v>
      </c>
      <c r="C73" s="54" t="s">
        <v>1296</v>
      </c>
      <c r="D73" s="55" t="s">
        <v>74</v>
      </c>
      <c r="E73" s="56"/>
      <c r="F73" s="57"/>
      <c r="G73" s="57"/>
      <c r="H73" s="57"/>
      <c r="I73" s="57"/>
      <c r="J73" s="57"/>
      <c r="K73" s="57"/>
      <c r="L73" s="57"/>
      <c r="M73" s="58"/>
      <c r="N73" s="59"/>
      <c r="O73" s="73"/>
    </row>
    <row r="74" spans="1:15" s="8" customFormat="1" ht="115.2" collapsed="1" x14ac:dyDescent="0.3">
      <c r="A74" s="52">
        <v>10782</v>
      </c>
      <c r="B74" s="53" t="s">
        <v>21</v>
      </c>
      <c r="C74" s="72" t="s">
        <v>1298</v>
      </c>
      <c r="D74" s="75" t="s">
        <v>397</v>
      </c>
      <c r="E74" s="63" t="s">
        <v>36</v>
      </c>
      <c r="F74" s="57"/>
      <c r="G74" s="57"/>
      <c r="H74" s="57"/>
      <c r="I74" s="57"/>
      <c r="J74" s="57"/>
      <c r="K74" s="57"/>
      <c r="L74" s="57">
        <f>SUM(J75:J76)</f>
        <v>25.143749999999997</v>
      </c>
      <c r="M74" s="58">
        <v>25.143749999999997</v>
      </c>
      <c r="N74" s="59"/>
      <c r="O74" s="73">
        <f>+ROUND(M74*N74,2)</f>
        <v>0</v>
      </c>
    </row>
    <row r="75" spans="1:15" s="8" customFormat="1" x14ac:dyDescent="0.3">
      <c r="A75" s="52">
        <v>10783</v>
      </c>
      <c r="B75" s="53"/>
      <c r="C75" s="72"/>
      <c r="D75" s="76" t="s">
        <v>1091</v>
      </c>
      <c r="E75" s="56"/>
      <c r="F75" s="57">
        <v>3</v>
      </c>
      <c r="G75" s="57">
        <v>18.75</v>
      </c>
      <c r="H75" s="57"/>
      <c r="I75" s="57">
        <v>0.3</v>
      </c>
      <c r="J75" s="57">
        <f t="shared" ref="J75:J76" si="8">PRODUCT(F75:I75)</f>
        <v>16.875</v>
      </c>
      <c r="K75" s="57"/>
      <c r="L75" s="57"/>
      <c r="M75" s="58"/>
      <c r="N75" s="59"/>
      <c r="O75" s="73"/>
    </row>
    <row r="76" spans="1:15" s="8" customFormat="1" x14ac:dyDescent="0.3">
      <c r="A76" s="52">
        <v>10784</v>
      </c>
      <c r="B76" s="53"/>
      <c r="C76" s="72"/>
      <c r="D76" s="76" t="s">
        <v>1299</v>
      </c>
      <c r="E76" s="56"/>
      <c r="F76" s="57">
        <v>3</v>
      </c>
      <c r="G76" s="57">
        <v>18.75</v>
      </c>
      <c r="H76" s="57"/>
      <c r="I76" s="57">
        <v>0.14699999999999999</v>
      </c>
      <c r="J76" s="57">
        <f t="shared" si="8"/>
        <v>8.2687499999999989</v>
      </c>
      <c r="K76" s="57"/>
      <c r="L76" s="57"/>
      <c r="M76" s="58"/>
      <c r="N76" s="59"/>
      <c r="O76" s="73"/>
    </row>
  </sheetData>
  <mergeCells count="3">
    <mergeCell ref="B2:C2"/>
    <mergeCell ref="N4:O4"/>
    <mergeCell ref="G5:K5"/>
  </mergeCells>
  <dataValidations count="1">
    <dataValidation type="custom" operator="equal" allowBlank="1" showInputMessage="1" showErrorMessage="1" sqref="F4:L4" xr:uid="{4EFCC8E8-6698-493D-8DA9-4D2D9448F822}">
      <formula1>"witdh='40'"</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57ADD-17B4-43D6-A6AC-77484BC89525}">
  <dimension ref="A1:O19"/>
  <sheetViews>
    <sheetView topLeftCell="A8" workbookViewId="0">
      <selection activeCell="D15" sqref="D15"/>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SUM(J1035:J1037)</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SUM(O7:O3140)+O3145+O3146</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SUM(O9:O1232)</f>
        <v>0</v>
      </c>
      <c r="L9" s="64"/>
      <c r="M9" s="66"/>
      <c r="N9" s="67"/>
      <c r="O9" s="67"/>
    </row>
    <row r="10" spans="1:15" s="8" customFormat="1" ht="15.6" x14ac:dyDescent="0.3">
      <c r="A10" s="52">
        <v>9272</v>
      </c>
      <c r="B10" s="53" t="s">
        <v>21</v>
      </c>
      <c r="C10" s="54" t="s">
        <v>230</v>
      </c>
      <c r="D10" s="80" t="s">
        <v>231</v>
      </c>
      <c r="E10" s="69"/>
      <c r="F10" s="70"/>
      <c r="G10" s="70"/>
      <c r="H10" s="70"/>
      <c r="I10" s="70"/>
      <c r="J10" s="70"/>
      <c r="K10" s="70"/>
      <c r="L10" s="70"/>
      <c r="M10" s="66"/>
      <c r="N10" s="67"/>
      <c r="O10" s="67"/>
    </row>
    <row r="11" spans="1:15" s="8" customFormat="1" x14ac:dyDescent="0.3">
      <c r="A11" s="52">
        <v>9303</v>
      </c>
      <c r="B11" s="53" t="s">
        <v>21</v>
      </c>
      <c r="C11" s="54" t="s">
        <v>278</v>
      </c>
      <c r="D11" s="55" t="s">
        <v>55</v>
      </c>
      <c r="E11" s="63"/>
      <c r="F11" s="57"/>
      <c r="G11" s="57"/>
      <c r="H11" s="57"/>
      <c r="I11" s="57"/>
      <c r="J11" s="57"/>
      <c r="K11" s="57"/>
      <c r="L11" s="57"/>
      <c r="M11" s="66"/>
      <c r="N11" s="67"/>
      <c r="O11" s="67"/>
    </row>
    <row r="12" spans="1:15" s="8" customFormat="1" x14ac:dyDescent="0.3">
      <c r="A12" s="52">
        <v>9446</v>
      </c>
      <c r="B12" s="53" t="s">
        <v>21</v>
      </c>
      <c r="C12" s="54" t="s">
        <v>382</v>
      </c>
      <c r="D12" s="55" t="s">
        <v>74</v>
      </c>
      <c r="E12" s="63"/>
      <c r="F12" s="57"/>
      <c r="G12" s="57"/>
      <c r="H12" s="57"/>
      <c r="I12" s="57"/>
      <c r="J12" s="57"/>
      <c r="K12" s="57"/>
      <c r="L12" s="57"/>
      <c r="M12" s="66"/>
      <c r="N12" s="67"/>
      <c r="O12" s="67"/>
    </row>
    <row r="13" spans="1:15" s="8" customFormat="1" ht="230.4" collapsed="1" x14ac:dyDescent="0.3">
      <c r="A13" s="52">
        <v>9469</v>
      </c>
      <c r="B13" s="53" t="s">
        <v>21</v>
      </c>
      <c r="C13" s="72" t="s">
        <v>400</v>
      </c>
      <c r="D13" s="75" t="s">
        <v>401</v>
      </c>
      <c r="E13" s="63" t="s">
        <v>36</v>
      </c>
      <c r="F13" s="57"/>
      <c r="G13" s="57"/>
      <c r="H13" s="57"/>
      <c r="I13" s="57"/>
      <c r="J13" s="57"/>
      <c r="K13" s="57"/>
      <c r="L13" s="57">
        <f>SUM(J14:J14)</f>
        <v>116.864</v>
      </c>
      <c r="M13" s="58">
        <v>116.864</v>
      </c>
      <c r="N13" s="59"/>
      <c r="O13" s="73">
        <f>+ROUND(M13*N13,2)</f>
        <v>0</v>
      </c>
    </row>
    <row r="14" spans="1:15" s="8" customFormat="1" x14ac:dyDescent="0.3">
      <c r="A14" s="52">
        <v>9470</v>
      </c>
      <c r="B14" s="53" t="s">
        <v>21</v>
      </c>
      <c r="C14" s="72"/>
      <c r="D14" s="76" t="s">
        <v>402</v>
      </c>
      <c r="E14" s="56"/>
      <c r="F14" s="57">
        <v>1</v>
      </c>
      <c r="G14" s="57">
        <v>116.864</v>
      </c>
      <c r="H14" s="57"/>
      <c r="I14" s="57"/>
      <c r="J14" s="57">
        <f t="shared" ref="J14" si="0">PRODUCT(F14:I14)</f>
        <v>116.864</v>
      </c>
      <c r="K14" s="57"/>
      <c r="L14" s="57"/>
      <c r="M14" s="58"/>
      <c r="N14" s="59"/>
      <c r="O14" s="73"/>
    </row>
    <row r="15" spans="1:15" s="8" customFormat="1" ht="144" collapsed="1" x14ac:dyDescent="0.3">
      <c r="A15" s="52">
        <v>9471</v>
      </c>
      <c r="B15" s="53" t="s">
        <v>21</v>
      </c>
      <c r="C15" s="72" t="s">
        <v>403</v>
      </c>
      <c r="D15" s="75" t="s">
        <v>161</v>
      </c>
      <c r="E15" s="63" t="s">
        <v>36</v>
      </c>
      <c r="F15" s="57"/>
      <c r="G15" s="57"/>
      <c r="H15" s="57"/>
      <c r="I15" s="57"/>
      <c r="J15" s="57"/>
      <c r="K15" s="57"/>
      <c r="L15" s="57">
        <f>SUM(J16:J19)</f>
        <v>73.503</v>
      </c>
      <c r="M15" s="58">
        <v>73.503</v>
      </c>
      <c r="N15" s="59"/>
      <c r="O15" s="73">
        <f>+ROUND(M15*N15,2)</f>
        <v>0</v>
      </c>
    </row>
    <row r="16" spans="1:15" s="8" customFormat="1" x14ac:dyDescent="0.3">
      <c r="A16" s="52">
        <v>9472</v>
      </c>
      <c r="B16" s="53" t="s">
        <v>21</v>
      </c>
      <c r="C16" s="72"/>
      <c r="D16" s="76" t="s">
        <v>372</v>
      </c>
      <c r="E16" s="56"/>
      <c r="F16" s="57">
        <v>1</v>
      </c>
      <c r="G16" s="57">
        <v>11.074</v>
      </c>
      <c r="H16" s="57"/>
      <c r="I16" s="57"/>
      <c r="J16" s="57">
        <f t="shared" ref="J16:J19" si="1">PRODUCT(F16:I16)</f>
        <v>11.074</v>
      </c>
      <c r="K16" s="57"/>
      <c r="L16" s="57"/>
      <c r="M16" s="58"/>
      <c r="N16" s="59"/>
      <c r="O16" s="73"/>
    </row>
    <row r="17" spans="1:15" s="8" customFormat="1" x14ac:dyDescent="0.3">
      <c r="A17" s="52">
        <v>9473</v>
      </c>
      <c r="B17" s="53" t="s">
        <v>21</v>
      </c>
      <c r="C17" s="72"/>
      <c r="D17" s="76" t="s">
        <v>373</v>
      </c>
      <c r="E17" s="56"/>
      <c r="F17" s="57">
        <v>1</v>
      </c>
      <c r="G17" s="57">
        <v>18.244</v>
      </c>
      <c r="H17" s="57"/>
      <c r="I17" s="57"/>
      <c r="J17" s="57">
        <f t="shared" si="1"/>
        <v>18.244</v>
      </c>
      <c r="K17" s="57"/>
      <c r="L17" s="57"/>
      <c r="M17" s="58"/>
      <c r="N17" s="59"/>
      <c r="O17" s="73"/>
    </row>
    <row r="18" spans="1:15" s="8" customFormat="1" x14ac:dyDescent="0.3">
      <c r="A18" s="52">
        <v>9474</v>
      </c>
      <c r="B18" s="53" t="s">
        <v>21</v>
      </c>
      <c r="C18" s="72"/>
      <c r="D18" s="76" t="s">
        <v>366</v>
      </c>
      <c r="E18" s="56"/>
      <c r="F18" s="57">
        <v>1</v>
      </c>
      <c r="G18" s="57">
        <v>12.568</v>
      </c>
      <c r="H18" s="57"/>
      <c r="I18" s="57"/>
      <c r="J18" s="57">
        <f t="shared" si="1"/>
        <v>12.568</v>
      </c>
      <c r="K18" s="57"/>
      <c r="L18" s="57"/>
      <c r="M18" s="58"/>
      <c r="N18" s="59"/>
      <c r="O18" s="73"/>
    </row>
    <row r="19" spans="1:15" s="8" customFormat="1" x14ac:dyDescent="0.3">
      <c r="A19" s="52">
        <v>9475</v>
      </c>
      <c r="B19" s="53" t="s">
        <v>21</v>
      </c>
      <c r="C19" s="72"/>
      <c r="D19" s="76" t="s">
        <v>374</v>
      </c>
      <c r="E19" s="56"/>
      <c r="F19" s="57">
        <v>1</v>
      </c>
      <c r="G19" s="57">
        <v>31.617000000000001</v>
      </c>
      <c r="H19" s="57"/>
      <c r="I19" s="57"/>
      <c r="J19" s="57">
        <f t="shared" si="1"/>
        <v>31.617000000000001</v>
      </c>
      <c r="K19" s="57"/>
      <c r="L19" s="57"/>
      <c r="M19" s="58"/>
      <c r="N19" s="59"/>
      <c r="O19" s="73"/>
    </row>
  </sheetData>
  <mergeCells count="3">
    <mergeCell ref="B2:C2"/>
    <mergeCell ref="N4:O4"/>
    <mergeCell ref="G5:K5"/>
  </mergeCells>
  <dataValidations count="1">
    <dataValidation type="custom" operator="equal" allowBlank="1" showInputMessage="1" showErrorMessage="1" sqref="F4:L4" xr:uid="{184BEE7C-D53A-4C19-B948-A3F529F3ACC6}">
      <formula1>"witdh='40'"</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B35A-B0E4-45B4-879C-B383F44C8489}">
  <dimension ref="A1:O17"/>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SUM(J1030:J1032)</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SUM(O7:O3135)+O3140+O3141</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SUM(O9:O1227)</f>
        <v>0</v>
      </c>
      <c r="L9" s="64"/>
      <c r="M9" s="66"/>
      <c r="N9" s="67"/>
      <c r="O9" s="67"/>
    </row>
    <row r="10" spans="1:15" s="8" customFormat="1" ht="15.6" x14ac:dyDescent="0.3">
      <c r="A10" s="52">
        <v>9272</v>
      </c>
      <c r="B10" s="53" t="s">
        <v>21</v>
      </c>
      <c r="C10" s="54" t="s">
        <v>230</v>
      </c>
      <c r="D10" s="80" t="s">
        <v>231</v>
      </c>
      <c r="E10" s="69"/>
      <c r="F10" s="70"/>
      <c r="G10" s="70"/>
      <c r="H10" s="70"/>
      <c r="I10" s="70"/>
      <c r="J10" s="70"/>
      <c r="K10" s="70"/>
      <c r="L10" s="70"/>
      <c r="M10" s="66"/>
      <c r="N10" s="67"/>
      <c r="O10" s="67"/>
    </row>
    <row r="11" spans="1:15" s="8" customFormat="1" x14ac:dyDescent="0.3">
      <c r="A11" s="52">
        <v>9303</v>
      </c>
      <c r="B11" s="53" t="s">
        <v>21</v>
      </c>
      <c r="C11" s="54" t="s">
        <v>278</v>
      </c>
      <c r="D11" s="55" t="s">
        <v>55</v>
      </c>
      <c r="E11" s="63"/>
      <c r="F11" s="57"/>
      <c r="G11" s="57"/>
      <c r="H11" s="57"/>
      <c r="I11" s="57"/>
      <c r="J11" s="57"/>
      <c r="K11" s="57"/>
      <c r="L11" s="57"/>
      <c r="M11" s="66"/>
      <c r="N11" s="67"/>
      <c r="O11" s="67"/>
    </row>
    <row r="12" spans="1:15" s="8" customFormat="1" x14ac:dyDescent="0.3">
      <c r="A12" s="52">
        <v>9304</v>
      </c>
      <c r="B12" s="53" t="s">
        <v>21</v>
      </c>
      <c r="C12" s="54" t="s">
        <v>279</v>
      </c>
      <c r="D12" s="55" t="s">
        <v>57</v>
      </c>
      <c r="E12" s="56"/>
      <c r="F12" s="57"/>
      <c r="G12" s="57"/>
      <c r="H12" s="57"/>
      <c r="I12" s="57"/>
      <c r="J12" s="57"/>
      <c r="K12" s="57"/>
      <c r="L12" s="57"/>
      <c r="M12" s="58"/>
      <c r="N12" s="59"/>
      <c r="O12" s="73"/>
    </row>
    <row r="13" spans="1:15" s="8" customFormat="1" ht="78.75" customHeight="1" collapsed="1" x14ac:dyDescent="0.3">
      <c r="A13" s="52">
        <v>9409</v>
      </c>
      <c r="B13" s="53" t="s">
        <v>21</v>
      </c>
      <c r="C13" s="72" t="s">
        <v>344</v>
      </c>
      <c r="D13" s="75" t="s">
        <v>345</v>
      </c>
      <c r="E13" s="56" t="s">
        <v>36</v>
      </c>
      <c r="F13" s="57">
        <v>1</v>
      </c>
      <c r="G13" s="57">
        <v>17.065000000000001</v>
      </c>
      <c r="H13" s="57"/>
      <c r="I13" s="57">
        <v>2.8</v>
      </c>
      <c r="J13" s="57">
        <f t="shared" ref="J13" si="0">PRODUCT(F13:I13)</f>
        <v>47.782000000000004</v>
      </c>
      <c r="K13" s="57"/>
      <c r="L13" s="57">
        <f>+J13</f>
        <v>47.782000000000004</v>
      </c>
      <c r="M13" s="58">
        <v>47.782000000000004</v>
      </c>
      <c r="N13" s="59"/>
      <c r="O13" s="73">
        <f>+ROUND(M13*N13,2)</f>
        <v>0</v>
      </c>
    </row>
    <row r="14" spans="1:15" s="8" customFormat="1" x14ac:dyDescent="0.3">
      <c r="A14" s="52">
        <v>11799</v>
      </c>
      <c r="B14" s="53" t="s">
        <v>21</v>
      </c>
      <c r="C14" s="61" t="s">
        <v>1714</v>
      </c>
      <c r="D14" s="62" t="s">
        <v>1715</v>
      </c>
      <c r="E14" s="63"/>
      <c r="F14" s="86"/>
      <c r="G14" s="64"/>
      <c r="H14" s="64"/>
      <c r="I14" s="64"/>
      <c r="J14" s="64"/>
      <c r="K14" s="65">
        <f>SUM(O14:O364)</f>
        <v>0</v>
      </c>
      <c r="L14" s="64"/>
      <c r="M14" s="66"/>
      <c r="N14" s="67"/>
      <c r="O14" s="67"/>
    </row>
    <row r="15" spans="1:15" s="8" customFormat="1" x14ac:dyDescent="0.3">
      <c r="A15" s="52">
        <v>12192</v>
      </c>
      <c r="B15" s="53" t="s">
        <v>21</v>
      </c>
      <c r="C15" s="54" t="s">
        <v>1977</v>
      </c>
      <c r="D15" s="99" t="s">
        <v>1978</v>
      </c>
      <c r="E15" s="56"/>
      <c r="F15" s="57"/>
      <c r="G15" s="57"/>
      <c r="H15" s="57"/>
      <c r="I15" s="57"/>
      <c r="J15" s="57"/>
      <c r="K15" s="57"/>
      <c r="L15" s="57"/>
      <c r="M15" s="58"/>
      <c r="N15" s="59"/>
      <c r="O15" s="59"/>
    </row>
    <row r="16" spans="1:15" s="8" customFormat="1" x14ac:dyDescent="0.3">
      <c r="A16" s="52">
        <v>12215</v>
      </c>
      <c r="B16" s="53" t="s">
        <v>21</v>
      </c>
      <c r="C16" s="54" t="s">
        <v>1988</v>
      </c>
      <c r="D16" s="55" t="s">
        <v>57</v>
      </c>
      <c r="E16" s="56"/>
      <c r="F16" s="57"/>
      <c r="G16" s="57"/>
      <c r="H16" s="57"/>
      <c r="I16" s="57"/>
      <c r="J16" s="57"/>
      <c r="K16" s="57"/>
      <c r="L16" s="57"/>
      <c r="M16" s="58"/>
      <c r="N16" s="59"/>
      <c r="O16" s="73"/>
    </row>
    <row r="17" spans="1:15" s="8" customFormat="1" ht="78.75" customHeight="1" x14ac:dyDescent="0.3">
      <c r="A17" s="52">
        <v>12233</v>
      </c>
      <c r="B17" s="53" t="s">
        <v>21</v>
      </c>
      <c r="C17" s="72" t="s">
        <v>1999</v>
      </c>
      <c r="D17" s="75" t="s">
        <v>345</v>
      </c>
      <c r="E17" s="56" t="s">
        <v>36</v>
      </c>
      <c r="F17" s="57">
        <v>1</v>
      </c>
      <c r="G17" s="57">
        <v>17.125</v>
      </c>
      <c r="H17" s="57"/>
      <c r="I17" s="57">
        <v>2.5</v>
      </c>
      <c r="J17" s="57">
        <f t="shared" ref="J17" si="1">PRODUCT(F17:I17)</f>
        <v>42.8125</v>
      </c>
      <c r="K17" s="57"/>
      <c r="L17" s="57">
        <f>+J17</f>
        <v>42.8125</v>
      </c>
      <c r="M17" s="58">
        <v>42.8125</v>
      </c>
      <c r="N17" s="59"/>
      <c r="O17" s="73">
        <f>+ROUND(M17*N17,2)</f>
        <v>0</v>
      </c>
    </row>
  </sheetData>
  <mergeCells count="3">
    <mergeCell ref="B2:C2"/>
    <mergeCell ref="N4:O4"/>
    <mergeCell ref="G5:K5"/>
  </mergeCells>
  <dataValidations count="1">
    <dataValidation type="custom" operator="equal" allowBlank="1" showInputMessage="1" showErrorMessage="1" sqref="F4:L4" xr:uid="{2F79C08D-077C-434F-A9A0-508E4CAFCD4E}">
      <formula1>"witdh='40'"</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00D35-74DA-4420-9C26-3CDB4C0CA56F}">
  <dimension ref="A1:O13"/>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SUM(J969:J971)</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SUM(O7:O3074)+O3079+O3080</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8964</v>
      </c>
      <c r="B9" s="53" t="s">
        <v>21</v>
      </c>
      <c r="C9" s="61" t="s">
        <v>26</v>
      </c>
      <c r="D9" s="62" t="s">
        <v>27</v>
      </c>
      <c r="E9" s="63"/>
      <c r="F9" s="64"/>
      <c r="G9" s="64"/>
      <c r="H9" s="64"/>
      <c r="I9" s="64"/>
      <c r="J9" s="64"/>
      <c r="K9" s="65">
        <f>SUM(O9:O1166)</f>
        <v>0</v>
      </c>
      <c r="L9" s="64"/>
      <c r="M9" s="66"/>
      <c r="N9" s="67"/>
      <c r="O9" s="67"/>
    </row>
    <row r="10" spans="1:15" s="8" customFormat="1" x14ac:dyDescent="0.3">
      <c r="A10" s="52">
        <v>10069</v>
      </c>
      <c r="B10" s="53" t="s">
        <v>21</v>
      </c>
      <c r="C10" s="54" t="s">
        <v>772</v>
      </c>
      <c r="D10" s="68" t="s">
        <v>773</v>
      </c>
      <c r="E10" s="69"/>
      <c r="F10" s="85"/>
      <c r="G10" s="70"/>
      <c r="H10" s="70"/>
      <c r="I10" s="70"/>
      <c r="J10" s="70"/>
      <c r="K10" s="70"/>
      <c r="L10" s="70"/>
      <c r="M10" s="66"/>
      <c r="N10" s="67"/>
      <c r="O10" s="67"/>
    </row>
    <row r="11" spans="1:15" s="8" customFormat="1" x14ac:dyDescent="0.3">
      <c r="A11" s="52">
        <v>10131</v>
      </c>
      <c r="B11" s="53" t="s">
        <v>21</v>
      </c>
      <c r="C11" s="54" t="s">
        <v>817</v>
      </c>
      <c r="D11" s="55" t="s">
        <v>55</v>
      </c>
      <c r="E11" s="56"/>
      <c r="F11" s="57"/>
      <c r="G11" s="57"/>
      <c r="H11" s="57"/>
      <c r="I11" s="57"/>
      <c r="J11" s="57"/>
      <c r="K11" s="57"/>
      <c r="L11" s="57"/>
      <c r="M11" s="58"/>
      <c r="N11" s="59"/>
      <c r="O11" s="59"/>
    </row>
    <row r="12" spans="1:15" s="8" customFormat="1" x14ac:dyDescent="0.3">
      <c r="A12" s="52">
        <v>10229</v>
      </c>
      <c r="B12" s="53" t="s">
        <v>21</v>
      </c>
      <c r="C12" s="54" t="s">
        <v>863</v>
      </c>
      <c r="D12" s="55" t="s">
        <v>74</v>
      </c>
      <c r="E12" s="63"/>
      <c r="F12" s="57"/>
      <c r="G12" s="57"/>
      <c r="H12" s="57"/>
      <c r="I12" s="57"/>
      <c r="J12" s="57"/>
      <c r="K12" s="57"/>
      <c r="L12" s="57"/>
      <c r="M12" s="58"/>
      <c r="N12" s="59"/>
      <c r="O12" s="73"/>
    </row>
    <row r="13" spans="1:15" s="8" customFormat="1" ht="201.6" x14ac:dyDescent="0.3">
      <c r="A13" s="52">
        <v>10286</v>
      </c>
      <c r="B13" s="53" t="s">
        <v>21</v>
      </c>
      <c r="C13" s="72" t="s">
        <v>875</v>
      </c>
      <c r="D13" s="75" t="s">
        <v>876</v>
      </c>
      <c r="E13" s="63" t="s">
        <v>50</v>
      </c>
      <c r="F13" s="57">
        <v>1</v>
      </c>
      <c r="G13" s="57">
        <v>2.6</v>
      </c>
      <c r="H13" s="57"/>
      <c r="I13" s="57"/>
      <c r="J13" s="57">
        <f t="shared" ref="J13" si="0">PRODUCT(F13:I13)</f>
        <v>2.6</v>
      </c>
      <c r="K13" s="57"/>
      <c r="L13" s="57">
        <f>+J13</f>
        <v>2.6</v>
      </c>
      <c r="M13" s="58">
        <v>2.6</v>
      </c>
      <c r="N13" s="59"/>
      <c r="O13" s="73">
        <f>+ROUND(M13*N13,2)</f>
        <v>0</v>
      </c>
    </row>
  </sheetData>
  <mergeCells count="3">
    <mergeCell ref="B2:C2"/>
    <mergeCell ref="N4:O4"/>
    <mergeCell ref="G5:K5"/>
  </mergeCells>
  <dataValidations count="1">
    <dataValidation type="custom" operator="equal" allowBlank="1" showInputMessage="1" showErrorMessage="1" sqref="F4:L4" xr:uid="{FF49ACB9-3313-4E4D-9642-7F35F636ECDA}">
      <formula1>"witdh='40'"</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85BA-1E5C-4D8B-8201-6741B8260634}">
  <dimension ref="A1:O24"/>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SUM(J1037:J1039)</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SUM(O7:O3142)+O3147+O3148</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10751</v>
      </c>
      <c r="B9" s="53" t="s">
        <v>21</v>
      </c>
      <c r="C9" s="90" t="s">
        <v>1276</v>
      </c>
      <c r="D9" s="55" t="s">
        <v>1277</v>
      </c>
      <c r="E9" s="56"/>
      <c r="F9" s="64"/>
      <c r="G9" s="64"/>
      <c r="H9" s="64"/>
      <c r="I9" s="64"/>
      <c r="J9" s="64"/>
      <c r="K9" s="65">
        <f>SUM(O9:O46)</f>
        <v>0</v>
      </c>
      <c r="L9" s="64"/>
      <c r="M9" s="58"/>
      <c r="N9" s="59"/>
      <c r="O9" s="59"/>
    </row>
    <row r="10" spans="1:15" s="8" customFormat="1" x14ac:dyDescent="0.3">
      <c r="A10" s="52">
        <v>10752</v>
      </c>
      <c r="B10" s="53" t="s">
        <v>21</v>
      </c>
      <c r="C10" s="54" t="s">
        <v>1278</v>
      </c>
      <c r="D10" s="97" t="s">
        <v>55</v>
      </c>
      <c r="E10" s="93"/>
      <c r="F10" s="94"/>
      <c r="G10" s="95"/>
      <c r="H10" s="95"/>
      <c r="I10" s="95"/>
      <c r="J10" s="95"/>
      <c r="K10" s="95"/>
      <c r="L10" s="95"/>
      <c r="M10" s="58"/>
      <c r="N10" s="59"/>
      <c r="O10" s="73"/>
    </row>
    <row r="11" spans="1:15" s="8" customFormat="1" x14ac:dyDescent="0.3">
      <c r="A11" s="52">
        <v>10789</v>
      </c>
      <c r="B11" s="53" t="s">
        <v>21</v>
      </c>
      <c r="C11" s="54" t="s">
        <v>1304</v>
      </c>
      <c r="D11" s="55" t="s">
        <v>1305</v>
      </c>
      <c r="E11" s="56"/>
      <c r="F11" s="57"/>
      <c r="G11" s="57"/>
      <c r="H11" s="57"/>
      <c r="I11" s="57"/>
      <c r="J11" s="57"/>
      <c r="K11" s="57"/>
      <c r="L11" s="57"/>
      <c r="M11" s="58"/>
      <c r="N11" s="59"/>
      <c r="O11" s="73"/>
    </row>
    <row r="12" spans="1:15" s="8" customFormat="1" x14ac:dyDescent="0.3">
      <c r="A12" s="52">
        <v>10790</v>
      </c>
      <c r="B12" s="53" t="s">
        <v>21</v>
      </c>
      <c r="C12" s="72" t="s">
        <v>1306</v>
      </c>
      <c r="D12" s="60" t="s">
        <v>1307</v>
      </c>
      <c r="E12" s="56"/>
      <c r="F12" s="57"/>
      <c r="G12" s="57"/>
      <c r="H12" s="57"/>
      <c r="I12" s="57"/>
      <c r="J12" s="57"/>
      <c r="K12" s="57"/>
      <c r="L12" s="57"/>
      <c r="M12" s="58"/>
      <c r="N12" s="59"/>
      <c r="O12" s="73"/>
    </row>
    <row r="13" spans="1:15" s="8" customFormat="1" x14ac:dyDescent="0.3">
      <c r="A13" s="52">
        <v>10791</v>
      </c>
      <c r="B13" s="53" t="s">
        <v>21</v>
      </c>
      <c r="C13" s="72" t="s">
        <v>1308</v>
      </c>
      <c r="D13" s="60" t="s">
        <v>1309</v>
      </c>
      <c r="E13" s="56" t="s">
        <v>1310</v>
      </c>
      <c r="F13" s="57">
        <v>1</v>
      </c>
      <c r="G13" s="57">
        <v>100</v>
      </c>
      <c r="H13" s="57"/>
      <c r="I13" s="57"/>
      <c r="J13" s="57">
        <f t="shared" ref="J13:J15" si="0">PRODUCT(F13:I13)</f>
        <v>100</v>
      </c>
      <c r="K13" s="57"/>
      <c r="L13" s="57">
        <f>+J13</f>
        <v>100</v>
      </c>
      <c r="M13" s="58">
        <v>100</v>
      </c>
      <c r="N13" s="59"/>
      <c r="O13" s="73">
        <f t="shared" ref="O13:O24" si="1">+ROUND(M13*N13,2)</f>
        <v>0</v>
      </c>
    </row>
    <row r="14" spans="1:15" s="8" customFormat="1" x14ac:dyDescent="0.3">
      <c r="A14" s="52">
        <v>10792</v>
      </c>
      <c r="B14" s="53" t="s">
        <v>21</v>
      </c>
      <c r="C14" s="72" t="s">
        <v>1311</v>
      </c>
      <c r="D14" s="60" t="s">
        <v>1312</v>
      </c>
      <c r="E14" s="56"/>
      <c r="F14" s="57"/>
      <c r="G14" s="57"/>
      <c r="H14" s="57"/>
      <c r="I14" s="57"/>
      <c r="J14" s="57"/>
      <c r="K14" s="57"/>
      <c r="L14" s="57"/>
      <c r="M14" s="58"/>
      <c r="N14" s="59"/>
      <c r="O14" s="73"/>
    </row>
    <row r="15" spans="1:15" s="8" customFormat="1" x14ac:dyDescent="0.3">
      <c r="A15" s="52">
        <v>10793</v>
      </c>
      <c r="B15" s="53" t="s">
        <v>21</v>
      </c>
      <c r="C15" s="72" t="s">
        <v>1313</v>
      </c>
      <c r="D15" s="60" t="s">
        <v>1314</v>
      </c>
      <c r="E15" s="56" t="s">
        <v>1310</v>
      </c>
      <c r="F15" s="57">
        <v>1</v>
      </c>
      <c r="G15" s="57">
        <v>100</v>
      </c>
      <c r="H15" s="57"/>
      <c r="I15" s="57"/>
      <c r="J15" s="57">
        <f t="shared" si="0"/>
        <v>100</v>
      </c>
      <c r="K15" s="57"/>
      <c r="L15" s="57">
        <f>+J15</f>
        <v>100</v>
      </c>
      <c r="M15" s="58">
        <v>100</v>
      </c>
      <c r="N15" s="59"/>
      <c r="O15" s="73">
        <f t="shared" si="1"/>
        <v>0</v>
      </c>
    </row>
    <row r="16" spans="1:15" s="8" customFormat="1" x14ac:dyDescent="0.3">
      <c r="A16" s="52">
        <v>10794</v>
      </c>
      <c r="B16" s="53" t="s">
        <v>21</v>
      </c>
      <c r="C16" s="72" t="s">
        <v>1315</v>
      </c>
      <c r="D16" s="60" t="s">
        <v>1316</v>
      </c>
      <c r="E16" s="56"/>
      <c r="F16" s="57"/>
      <c r="G16" s="57"/>
      <c r="H16" s="57"/>
      <c r="I16" s="57"/>
      <c r="J16" s="57"/>
      <c r="K16" s="57"/>
      <c r="L16" s="57"/>
      <c r="M16" s="58"/>
      <c r="N16" s="59"/>
      <c r="O16" s="73"/>
    </row>
    <row r="17" spans="1:15" s="8" customFormat="1" x14ac:dyDescent="0.3">
      <c r="A17" s="52">
        <v>10795</v>
      </c>
      <c r="B17" s="53" t="s">
        <v>21</v>
      </c>
      <c r="C17" s="72" t="s">
        <v>1317</v>
      </c>
      <c r="D17" s="60" t="s">
        <v>1318</v>
      </c>
      <c r="E17" s="56" t="s">
        <v>1310</v>
      </c>
      <c r="F17" s="57">
        <v>1</v>
      </c>
      <c r="G17" s="57">
        <v>100</v>
      </c>
      <c r="H17" s="57"/>
      <c r="I17" s="57"/>
      <c r="J17" s="57">
        <f t="shared" ref="J17" si="2">PRODUCT(F17:I17)</f>
        <v>100</v>
      </c>
      <c r="K17" s="57"/>
      <c r="L17" s="57">
        <f>+J17</f>
        <v>100</v>
      </c>
      <c r="M17" s="58">
        <v>100</v>
      </c>
      <c r="N17" s="59"/>
      <c r="O17" s="73">
        <f t="shared" si="1"/>
        <v>0</v>
      </c>
    </row>
    <row r="18" spans="1:15" s="8" customFormat="1" x14ac:dyDescent="0.3">
      <c r="A18" s="52">
        <v>10796</v>
      </c>
      <c r="B18" s="53" t="s">
        <v>21</v>
      </c>
      <c r="C18" s="72" t="s">
        <v>1319</v>
      </c>
      <c r="D18" s="60" t="s">
        <v>1320</v>
      </c>
      <c r="E18" s="56"/>
      <c r="F18" s="57"/>
      <c r="G18" s="57"/>
      <c r="H18" s="57"/>
      <c r="I18" s="57"/>
      <c r="J18" s="57"/>
      <c r="K18" s="57"/>
      <c r="L18" s="57"/>
      <c r="M18" s="58"/>
      <c r="N18" s="59"/>
      <c r="O18" s="73"/>
    </row>
    <row r="19" spans="1:15" s="8" customFormat="1" x14ac:dyDescent="0.3">
      <c r="A19" s="52">
        <v>10797</v>
      </c>
      <c r="B19" s="53" t="s">
        <v>21</v>
      </c>
      <c r="C19" s="72" t="s">
        <v>1321</v>
      </c>
      <c r="D19" s="60" t="s">
        <v>1322</v>
      </c>
      <c r="E19" s="56" t="s">
        <v>1310</v>
      </c>
      <c r="F19" s="57">
        <v>1</v>
      </c>
      <c r="G19" s="57">
        <v>100</v>
      </c>
      <c r="H19" s="57"/>
      <c r="I19" s="57"/>
      <c r="J19" s="57">
        <f t="shared" ref="J19" si="3">PRODUCT(F19:I19)</f>
        <v>100</v>
      </c>
      <c r="K19" s="57"/>
      <c r="L19" s="57">
        <f>+J19</f>
        <v>100</v>
      </c>
      <c r="M19" s="58">
        <v>100</v>
      </c>
      <c r="N19" s="59"/>
      <c r="O19" s="73">
        <f t="shared" si="1"/>
        <v>0</v>
      </c>
    </row>
    <row r="20" spans="1:15" s="8" customFormat="1" x14ac:dyDescent="0.3">
      <c r="A20" s="52">
        <v>10798</v>
      </c>
      <c r="B20" s="53" t="s">
        <v>21</v>
      </c>
      <c r="C20" s="72" t="s">
        <v>1323</v>
      </c>
      <c r="D20" s="60" t="s">
        <v>1324</v>
      </c>
      <c r="E20" s="56"/>
      <c r="F20" s="57"/>
      <c r="G20" s="57"/>
      <c r="H20" s="57"/>
      <c r="I20" s="57"/>
      <c r="J20" s="57"/>
      <c r="K20" s="57"/>
      <c r="L20" s="57"/>
      <c r="M20" s="58"/>
      <c r="N20" s="59"/>
      <c r="O20" s="73"/>
    </row>
    <row r="21" spans="1:15" s="8" customFormat="1" x14ac:dyDescent="0.3">
      <c r="A21" s="52">
        <v>10799</v>
      </c>
      <c r="B21" s="53" t="s">
        <v>21</v>
      </c>
      <c r="C21" s="72" t="s">
        <v>1325</v>
      </c>
      <c r="D21" s="60" t="s">
        <v>1326</v>
      </c>
      <c r="E21" s="56" t="s">
        <v>1310</v>
      </c>
      <c r="F21" s="57">
        <v>2</v>
      </c>
      <c r="G21" s="57">
        <v>100</v>
      </c>
      <c r="H21" s="57"/>
      <c r="I21" s="57"/>
      <c r="J21" s="57">
        <f t="shared" ref="J21:J24" si="4">PRODUCT(F21:I21)</f>
        <v>200</v>
      </c>
      <c r="K21" s="57"/>
      <c r="L21" s="57">
        <f>+J21</f>
        <v>200</v>
      </c>
      <c r="M21" s="58">
        <v>200</v>
      </c>
      <c r="N21" s="59"/>
      <c r="O21" s="73">
        <f t="shared" si="1"/>
        <v>0</v>
      </c>
    </row>
    <row r="22" spans="1:15" s="8" customFormat="1" ht="115.2" x14ac:dyDescent="0.3">
      <c r="A22" s="52">
        <v>10800</v>
      </c>
      <c r="B22" s="53" t="s">
        <v>21</v>
      </c>
      <c r="C22" s="72" t="s">
        <v>1327</v>
      </c>
      <c r="D22" s="75" t="s">
        <v>1328</v>
      </c>
      <c r="E22" s="56" t="s">
        <v>36</v>
      </c>
      <c r="F22" s="57">
        <v>1</v>
      </c>
      <c r="G22" s="57">
        <v>280.91300000000001</v>
      </c>
      <c r="H22" s="57"/>
      <c r="I22" s="57"/>
      <c r="J22" s="57">
        <f t="shared" si="4"/>
        <v>280.91300000000001</v>
      </c>
      <c r="K22" s="57"/>
      <c r="L22" s="57">
        <f>+J22</f>
        <v>280.91300000000001</v>
      </c>
      <c r="M22" s="58">
        <v>280.91300000000001</v>
      </c>
      <c r="N22" s="59"/>
      <c r="O22" s="73">
        <f t="shared" si="1"/>
        <v>0</v>
      </c>
    </row>
    <row r="23" spans="1:15" s="8" customFormat="1" ht="57.6" x14ac:dyDescent="0.3">
      <c r="A23" s="52">
        <v>10801</v>
      </c>
      <c r="B23" s="53" t="s">
        <v>21</v>
      </c>
      <c r="C23" s="72" t="s">
        <v>1329</v>
      </c>
      <c r="D23" s="75" t="s">
        <v>1330</v>
      </c>
      <c r="E23" s="56" t="s">
        <v>1331</v>
      </c>
      <c r="F23" s="57">
        <v>1</v>
      </c>
      <c r="G23" s="57">
        <v>280.91300000000001</v>
      </c>
      <c r="H23" s="57"/>
      <c r="I23" s="57">
        <v>0.06</v>
      </c>
      <c r="J23" s="57">
        <f t="shared" si="4"/>
        <v>16.854780000000002</v>
      </c>
      <c r="K23" s="57"/>
      <c r="L23" s="57">
        <f>+J23</f>
        <v>16.854780000000002</v>
      </c>
      <c r="M23" s="58">
        <v>16.854780000000002</v>
      </c>
      <c r="N23" s="59"/>
      <c r="O23" s="73">
        <f t="shared" si="1"/>
        <v>0</v>
      </c>
    </row>
    <row r="24" spans="1:15" s="8" customFormat="1" ht="72" x14ac:dyDescent="0.3">
      <c r="A24" s="52">
        <v>10802</v>
      </c>
      <c r="B24" s="53" t="s">
        <v>21</v>
      </c>
      <c r="C24" s="72" t="s">
        <v>1332</v>
      </c>
      <c r="D24" s="75" t="s">
        <v>1333</v>
      </c>
      <c r="E24" s="56" t="s">
        <v>84</v>
      </c>
      <c r="F24" s="57">
        <v>1</v>
      </c>
      <c r="G24" s="57">
        <v>155.81399999999999</v>
      </c>
      <c r="H24" s="57"/>
      <c r="I24" s="57"/>
      <c r="J24" s="57">
        <f t="shared" si="4"/>
        <v>155.81399999999999</v>
      </c>
      <c r="K24" s="57"/>
      <c r="L24" s="57">
        <f>+J24</f>
        <v>155.81399999999999</v>
      </c>
      <c r="M24" s="58">
        <v>155.81399999999999</v>
      </c>
      <c r="N24" s="59"/>
      <c r="O24" s="73">
        <f t="shared" si="1"/>
        <v>0</v>
      </c>
    </row>
  </sheetData>
  <mergeCells count="3">
    <mergeCell ref="B2:C2"/>
    <mergeCell ref="N4:O4"/>
    <mergeCell ref="G5:K5"/>
  </mergeCells>
  <dataValidations count="1">
    <dataValidation type="custom" operator="equal" allowBlank="1" showInputMessage="1" showErrorMessage="1" sqref="F4:L4" xr:uid="{D99F6C4C-7AB4-4B57-8225-B0DBBDD81F1F}">
      <formula1>"witdh='40'"</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2EEB5-A484-4FA9-A5CB-DD6B88707D4C}">
  <dimension ref="A1:Q43"/>
  <sheetViews>
    <sheetView workbookViewId="0">
      <selection activeCell="H23" sqref="H23"/>
    </sheetView>
  </sheetViews>
  <sheetFormatPr baseColWidth="10" defaultRowHeight="14.4" x14ac:dyDescent="0.3"/>
  <cols>
    <col min="4" max="4" width="49.109375" bestFit="1" customWidth="1"/>
  </cols>
  <sheetData>
    <row r="1" spans="1:16" s="8" customFormat="1" x14ac:dyDescent="0.3">
      <c r="A1" s="1"/>
      <c r="B1" s="1"/>
      <c r="C1" s="2"/>
      <c r="D1" s="3"/>
      <c r="E1" s="4"/>
      <c r="F1" s="5"/>
      <c r="G1" s="5"/>
      <c r="H1" s="5"/>
      <c r="I1" s="5"/>
      <c r="J1" s="5"/>
      <c r="K1" s="5">
        <f>SUM(J1059:J1061)</f>
        <v>0</v>
      </c>
      <c r="L1" s="5"/>
      <c r="M1" s="6"/>
      <c r="N1" s="7"/>
      <c r="O1" s="7"/>
    </row>
    <row r="2" spans="1:16" s="15" customFormat="1" x14ac:dyDescent="0.2">
      <c r="A2" s="9"/>
      <c r="B2" s="121" t="s">
        <v>0</v>
      </c>
      <c r="C2" s="121"/>
      <c r="D2" s="10" t="s">
        <v>1</v>
      </c>
      <c r="E2" s="11"/>
      <c r="F2" s="12"/>
      <c r="G2" s="12"/>
      <c r="H2" s="12"/>
      <c r="I2" s="12"/>
      <c r="J2" s="12"/>
      <c r="K2" s="12"/>
      <c r="L2" s="12"/>
      <c r="M2" s="13"/>
      <c r="N2" s="14"/>
      <c r="O2" s="14"/>
    </row>
    <row r="3" spans="1:16" s="15" customFormat="1" x14ac:dyDescent="0.3">
      <c r="A3" s="16"/>
      <c r="C3" s="17"/>
      <c r="D3" s="18"/>
      <c r="E3" s="4"/>
      <c r="F3" s="19"/>
      <c r="G3" s="19"/>
      <c r="H3" s="19"/>
      <c r="I3" s="19"/>
      <c r="J3" s="19"/>
      <c r="K3" s="19"/>
      <c r="L3" s="19"/>
      <c r="M3" s="20"/>
      <c r="N3" s="21"/>
      <c r="O3" s="21"/>
    </row>
    <row r="4" spans="1:16" s="30" customFormat="1" x14ac:dyDescent="0.3">
      <c r="A4" s="22"/>
      <c r="B4" s="23" t="s">
        <v>2</v>
      </c>
      <c r="C4" s="24" t="s">
        <v>2</v>
      </c>
      <c r="D4" s="25" t="s">
        <v>2</v>
      </c>
      <c r="E4" s="26"/>
      <c r="F4" s="27"/>
      <c r="G4" s="28"/>
      <c r="H4" s="28"/>
      <c r="I4" s="28"/>
      <c r="J4" s="28"/>
      <c r="K4" s="28"/>
      <c r="L4" s="28"/>
      <c r="M4" s="29"/>
      <c r="N4" s="122"/>
      <c r="O4" s="123"/>
    </row>
    <row r="5" spans="1:16"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6" s="15" customFormat="1" x14ac:dyDescent="0.3">
      <c r="A6" s="41"/>
      <c r="B6" s="42"/>
      <c r="C6" s="43"/>
      <c r="D6" s="44"/>
      <c r="E6" s="45"/>
      <c r="F6" s="46" t="s">
        <v>14</v>
      </c>
      <c r="G6" s="47" t="s">
        <v>15</v>
      </c>
      <c r="H6" s="47" t="s">
        <v>16</v>
      </c>
      <c r="I6" s="47" t="s">
        <v>17</v>
      </c>
      <c r="J6" s="47" t="s">
        <v>18</v>
      </c>
      <c r="K6" s="48" t="s">
        <v>19</v>
      </c>
      <c r="L6" s="48" t="s">
        <v>20</v>
      </c>
      <c r="M6" s="49"/>
      <c r="N6" s="50"/>
      <c r="O6" s="51">
        <f>SUM(O7:O3164)+O3169+O3170</f>
        <v>0</v>
      </c>
    </row>
    <row r="7" spans="1:16" s="8" customFormat="1" x14ac:dyDescent="0.3">
      <c r="A7" s="52">
        <v>8962</v>
      </c>
      <c r="B7" s="53" t="s">
        <v>21</v>
      </c>
      <c r="C7" s="54" t="s">
        <v>22</v>
      </c>
      <c r="D7" s="55" t="s">
        <v>23</v>
      </c>
      <c r="E7" s="56"/>
      <c r="F7" s="57"/>
      <c r="G7" s="57"/>
      <c r="H7" s="57"/>
      <c r="I7" s="57"/>
      <c r="J7" s="57"/>
      <c r="K7" s="57"/>
      <c r="L7" s="57"/>
      <c r="M7" s="58"/>
      <c r="N7" s="59"/>
      <c r="O7" s="59"/>
    </row>
    <row r="8" spans="1:16" s="8" customFormat="1" ht="180" customHeight="1" x14ac:dyDescent="0.3">
      <c r="A8" s="52">
        <v>8963</v>
      </c>
      <c r="B8" s="53" t="s">
        <v>21</v>
      </c>
      <c r="C8" s="54" t="s">
        <v>24</v>
      </c>
      <c r="D8" s="60" t="s">
        <v>25</v>
      </c>
      <c r="E8" s="56"/>
      <c r="F8" s="57"/>
      <c r="G8" s="57"/>
      <c r="H8" s="57"/>
      <c r="I8" s="57"/>
      <c r="J8" s="57"/>
      <c r="K8" s="57"/>
      <c r="L8" s="57"/>
      <c r="M8" s="58"/>
      <c r="N8" s="59"/>
      <c r="O8" s="59"/>
    </row>
    <row r="9" spans="1:16" s="8" customFormat="1" x14ac:dyDescent="0.3">
      <c r="A9" s="52">
        <v>10506</v>
      </c>
      <c r="B9" s="53" t="s">
        <v>21</v>
      </c>
      <c r="C9" s="90" t="s">
        <v>1065</v>
      </c>
      <c r="D9" s="55" t="s">
        <v>1066</v>
      </c>
      <c r="E9" s="56"/>
      <c r="F9" s="64"/>
      <c r="G9" s="64"/>
      <c r="H9" s="64"/>
      <c r="I9" s="64"/>
      <c r="J9" s="64"/>
      <c r="K9" s="65">
        <f>SUM(O9:O159)</f>
        <v>0</v>
      </c>
      <c r="L9" s="64"/>
      <c r="M9" s="58"/>
      <c r="N9" s="59"/>
      <c r="O9" s="59"/>
    </row>
    <row r="10" spans="1:16" s="8" customFormat="1" x14ac:dyDescent="0.3">
      <c r="A10" s="52">
        <v>10507</v>
      </c>
      <c r="B10" s="53" t="s">
        <v>21</v>
      </c>
      <c r="C10" s="54" t="s">
        <v>1067</v>
      </c>
      <c r="D10" s="55" t="s">
        <v>1068</v>
      </c>
      <c r="E10" s="91"/>
      <c r="F10" s="92"/>
      <c r="G10" s="70"/>
      <c r="H10" s="70"/>
      <c r="I10" s="70"/>
      <c r="J10" s="70"/>
      <c r="K10" s="70"/>
      <c r="L10" s="70"/>
      <c r="M10" s="58"/>
      <c r="N10" s="59"/>
      <c r="O10" s="59"/>
    </row>
    <row r="11" spans="1:16" s="8" customFormat="1" x14ac:dyDescent="0.3">
      <c r="A11" s="52">
        <v>10536</v>
      </c>
      <c r="B11" s="53" t="s">
        <v>21</v>
      </c>
      <c r="C11" s="54" t="s">
        <v>1097</v>
      </c>
      <c r="D11" s="55" t="s">
        <v>974</v>
      </c>
      <c r="E11" s="96"/>
      <c r="F11" s="94"/>
      <c r="G11" s="95"/>
      <c r="H11" s="95"/>
      <c r="I11" s="95"/>
      <c r="J11" s="95"/>
      <c r="K11" s="95"/>
      <c r="L11" s="95"/>
      <c r="M11" s="58"/>
      <c r="N11" s="59"/>
      <c r="O11" s="59"/>
      <c r="P11" s="111"/>
    </row>
    <row r="12" spans="1:16" s="8" customFormat="1" x14ac:dyDescent="0.3">
      <c r="A12" s="52">
        <v>10561</v>
      </c>
      <c r="B12" s="53" t="s">
        <v>21</v>
      </c>
      <c r="C12" s="54" t="s">
        <v>1124</v>
      </c>
      <c r="D12" s="55" t="s">
        <v>55</v>
      </c>
      <c r="E12" s="63"/>
      <c r="F12" s="57"/>
      <c r="G12" s="57"/>
      <c r="H12" s="57"/>
      <c r="I12" s="57"/>
      <c r="J12" s="57"/>
      <c r="K12" s="57"/>
      <c r="L12" s="57"/>
      <c r="M12" s="66"/>
      <c r="N12" s="67"/>
      <c r="O12" s="67"/>
    </row>
    <row r="13" spans="1:16" s="8" customFormat="1" x14ac:dyDescent="0.3">
      <c r="A13" s="52">
        <v>10562</v>
      </c>
      <c r="B13" s="53" t="s">
        <v>21</v>
      </c>
      <c r="C13" s="54" t="s">
        <v>1125</v>
      </c>
      <c r="D13" s="55" t="s">
        <v>57</v>
      </c>
      <c r="E13" s="56"/>
      <c r="F13" s="57"/>
      <c r="G13" s="57"/>
      <c r="H13" s="57"/>
      <c r="I13" s="57"/>
      <c r="J13" s="57"/>
      <c r="K13" s="57"/>
      <c r="L13" s="57"/>
      <c r="M13" s="58"/>
      <c r="N13" s="59"/>
      <c r="O13" s="73"/>
    </row>
    <row r="14" spans="1:16" s="8" customFormat="1" ht="86.4" x14ac:dyDescent="0.3">
      <c r="A14" s="52">
        <v>10588</v>
      </c>
      <c r="B14" s="53"/>
      <c r="C14" s="72"/>
      <c r="D14" s="75" t="s">
        <v>1147</v>
      </c>
      <c r="E14" s="56" t="s">
        <v>36</v>
      </c>
      <c r="F14" s="57"/>
      <c r="G14" s="57"/>
      <c r="H14" s="57"/>
      <c r="I14" s="57"/>
      <c r="J14" s="57"/>
      <c r="K14" s="57"/>
      <c r="L14" s="57">
        <f>K15</f>
        <v>40.56</v>
      </c>
      <c r="M14" s="58">
        <v>40.56</v>
      </c>
      <c r="N14" s="59"/>
      <c r="O14" s="73">
        <f>+ROUND(M14*N14,2)</f>
        <v>0</v>
      </c>
    </row>
    <row r="15" spans="1:16" s="8" customFormat="1" ht="15" customHeight="1" x14ac:dyDescent="0.3">
      <c r="A15" s="52">
        <v>10589</v>
      </c>
      <c r="B15" s="53"/>
      <c r="C15" s="72"/>
      <c r="D15" s="76" t="s">
        <v>1148</v>
      </c>
      <c r="E15" s="56"/>
      <c r="F15" s="57">
        <v>16</v>
      </c>
      <c r="G15" s="57">
        <v>0.65</v>
      </c>
      <c r="H15" s="57"/>
      <c r="I15" s="57">
        <v>3.9</v>
      </c>
      <c r="J15" s="57"/>
      <c r="K15" s="57">
        <f>PRODUCT(F15:I15)</f>
        <v>40.56</v>
      </c>
      <c r="L15" s="57"/>
      <c r="M15" s="58"/>
      <c r="N15" s="59"/>
      <c r="O15" s="73"/>
    </row>
    <row r="16" spans="1:16" s="8" customFormat="1" x14ac:dyDescent="0.3">
      <c r="A16" s="52">
        <v>10803</v>
      </c>
      <c r="B16" s="53" t="s">
        <v>21</v>
      </c>
      <c r="C16" s="61" t="s">
        <v>1334</v>
      </c>
      <c r="D16" s="62" t="s">
        <v>1335</v>
      </c>
      <c r="E16" s="63"/>
      <c r="F16" s="86"/>
      <c r="G16" s="64"/>
      <c r="H16" s="64"/>
      <c r="I16" s="64"/>
      <c r="J16" s="64"/>
      <c r="K16" s="65">
        <f>SUM(O16:O174)</f>
        <v>0</v>
      </c>
      <c r="L16" s="64"/>
      <c r="M16" s="66"/>
      <c r="N16" s="67"/>
      <c r="O16" s="67"/>
      <c r="P16" s="112"/>
    </row>
    <row r="17" spans="1:17" s="8" customFormat="1" x14ac:dyDescent="0.3">
      <c r="A17" s="52">
        <v>10804</v>
      </c>
      <c r="B17" s="53" t="s">
        <v>21</v>
      </c>
      <c r="C17" s="54" t="s">
        <v>1336</v>
      </c>
      <c r="D17" s="55" t="s">
        <v>1337</v>
      </c>
      <c r="E17" s="96"/>
      <c r="F17" s="98"/>
      <c r="G17" s="57"/>
      <c r="H17" s="57"/>
      <c r="I17" s="57"/>
      <c r="J17" s="57"/>
      <c r="K17" s="57"/>
      <c r="L17" s="57"/>
      <c r="M17" s="58"/>
      <c r="N17" s="59"/>
      <c r="O17" s="59"/>
    </row>
    <row r="18" spans="1:17" s="8" customFormat="1" x14ac:dyDescent="0.3">
      <c r="A18" s="52">
        <v>10833</v>
      </c>
      <c r="B18" s="53"/>
      <c r="C18" s="54" t="s">
        <v>1347</v>
      </c>
      <c r="D18" s="55" t="s">
        <v>974</v>
      </c>
      <c r="E18" s="63"/>
      <c r="F18" s="57"/>
      <c r="G18" s="57"/>
      <c r="H18" s="57"/>
      <c r="I18" s="57"/>
      <c r="J18" s="57"/>
      <c r="K18" s="57"/>
      <c r="L18" s="57"/>
      <c r="M18" s="58"/>
      <c r="N18" s="59"/>
      <c r="O18" s="73"/>
    </row>
    <row r="19" spans="1:17" s="8" customFormat="1" x14ac:dyDescent="0.3">
      <c r="A19" s="52">
        <v>10858</v>
      </c>
      <c r="B19" s="53"/>
      <c r="C19" s="54" t="s">
        <v>1355</v>
      </c>
      <c r="D19" s="55" t="s">
        <v>55</v>
      </c>
      <c r="E19" s="63"/>
      <c r="F19" s="57"/>
      <c r="G19" s="57"/>
      <c r="H19" s="57"/>
      <c r="I19" s="57"/>
      <c r="J19" s="57"/>
      <c r="K19" s="57"/>
      <c r="L19" s="57"/>
      <c r="M19" s="58"/>
      <c r="N19" s="59"/>
      <c r="O19" s="73"/>
    </row>
    <row r="20" spans="1:17" s="8" customFormat="1" x14ac:dyDescent="0.3">
      <c r="A20" s="52">
        <v>10859</v>
      </c>
      <c r="B20" s="53"/>
      <c r="C20" s="54" t="s">
        <v>1356</v>
      </c>
      <c r="D20" s="55" t="s">
        <v>57</v>
      </c>
      <c r="E20" s="63"/>
      <c r="F20" s="57"/>
      <c r="G20" s="57"/>
      <c r="H20" s="57"/>
      <c r="I20" s="57"/>
      <c r="J20" s="57"/>
      <c r="K20" s="57"/>
      <c r="L20" s="57"/>
      <c r="M20" s="58"/>
      <c r="N20" s="59"/>
      <c r="O20" s="73"/>
    </row>
    <row r="21" spans="1:17" s="8" customFormat="1" ht="86.4" x14ac:dyDescent="0.3">
      <c r="A21" s="52">
        <v>10885</v>
      </c>
      <c r="B21" s="53"/>
      <c r="C21" s="72"/>
      <c r="D21" s="75" t="s">
        <v>1147</v>
      </c>
      <c r="E21" s="56" t="s">
        <v>36</v>
      </c>
      <c r="F21" s="57"/>
      <c r="G21" s="57"/>
      <c r="H21" s="57"/>
      <c r="I21" s="57"/>
      <c r="J21" s="57"/>
      <c r="K21" s="57"/>
      <c r="L21" s="57">
        <f>K22</f>
        <v>40.56</v>
      </c>
      <c r="M21" s="58">
        <v>40.56</v>
      </c>
      <c r="N21" s="59"/>
      <c r="O21" s="73">
        <f>+ROUND(M21*N21,2)</f>
        <v>0</v>
      </c>
    </row>
    <row r="22" spans="1:17" s="8" customFormat="1" x14ac:dyDescent="0.3">
      <c r="A22" s="52">
        <v>10886</v>
      </c>
      <c r="B22" s="53"/>
      <c r="C22" s="72"/>
      <c r="D22" s="76" t="s">
        <v>1148</v>
      </c>
      <c r="E22" s="56"/>
      <c r="F22" s="57">
        <v>16</v>
      </c>
      <c r="G22" s="57">
        <v>0.65</v>
      </c>
      <c r="H22" s="57"/>
      <c r="I22" s="57">
        <v>3.9</v>
      </c>
      <c r="J22" s="57"/>
      <c r="K22" s="57">
        <f>PRODUCT(F22:I22)</f>
        <v>40.56</v>
      </c>
      <c r="L22" s="57"/>
      <c r="M22" s="58"/>
      <c r="N22" s="59"/>
      <c r="O22" s="73"/>
    </row>
    <row r="23" spans="1:17" s="8" customFormat="1" x14ac:dyDescent="0.3">
      <c r="A23" s="52">
        <v>11048</v>
      </c>
      <c r="B23" s="53" t="s">
        <v>21</v>
      </c>
      <c r="C23" s="61" t="s">
        <v>1449</v>
      </c>
      <c r="D23" s="62" t="s">
        <v>1450</v>
      </c>
      <c r="E23" s="63"/>
      <c r="F23" s="86"/>
      <c r="G23" s="64"/>
      <c r="H23" s="64"/>
      <c r="I23" s="64"/>
      <c r="J23" s="64"/>
      <c r="K23" s="65">
        <f>SUM(O23:O219)</f>
        <v>0</v>
      </c>
      <c r="L23" s="64"/>
      <c r="M23" s="66"/>
      <c r="N23" s="67"/>
      <c r="O23" s="67"/>
    </row>
    <row r="24" spans="1:17" s="8" customFormat="1" x14ac:dyDescent="0.3">
      <c r="A24" s="52">
        <v>11049</v>
      </c>
      <c r="B24" s="53" t="s">
        <v>21</v>
      </c>
      <c r="C24" s="54" t="s">
        <v>1451</v>
      </c>
      <c r="D24" s="55" t="s">
        <v>1452</v>
      </c>
      <c r="E24" s="96"/>
      <c r="F24" s="98"/>
      <c r="G24" s="57"/>
      <c r="H24" s="57"/>
      <c r="I24" s="57"/>
      <c r="J24" s="57"/>
      <c r="K24" s="57"/>
      <c r="L24" s="57"/>
      <c r="M24" s="58"/>
      <c r="N24" s="59"/>
      <c r="O24" s="59"/>
    </row>
    <row r="25" spans="1:17" s="8" customFormat="1" x14ac:dyDescent="0.3">
      <c r="A25" s="52">
        <v>11078</v>
      </c>
      <c r="B25" s="53"/>
      <c r="C25" s="54" t="s">
        <v>1459</v>
      </c>
      <c r="D25" s="55" t="s">
        <v>974</v>
      </c>
      <c r="E25" s="63"/>
      <c r="F25" s="57"/>
      <c r="G25" s="57"/>
      <c r="H25" s="57"/>
      <c r="I25" s="57"/>
      <c r="J25" s="57"/>
      <c r="K25" s="57"/>
      <c r="L25" s="57"/>
      <c r="M25" s="66"/>
      <c r="N25" s="67"/>
      <c r="O25" s="67"/>
    </row>
    <row r="26" spans="1:17" s="8" customFormat="1" x14ac:dyDescent="0.3">
      <c r="A26" s="52">
        <v>11103</v>
      </c>
      <c r="B26" s="53"/>
      <c r="C26" s="54" t="s">
        <v>1467</v>
      </c>
      <c r="D26" s="55" t="s">
        <v>55</v>
      </c>
      <c r="E26" s="63"/>
      <c r="F26" s="57"/>
      <c r="G26" s="57"/>
      <c r="H26" s="57"/>
      <c r="I26" s="57"/>
      <c r="J26" s="57"/>
      <c r="K26" s="57"/>
      <c r="L26" s="57"/>
      <c r="M26" s="66"/>
      <c r="N26" s="67"/>
      <c r="O26" s="67"/>
    </row>
    <row r="27" spans="1:17" s="8" customFormat="1" x14ac:dyDescent="0.3">
      <c r="A27" s="52">
        <v>11104</v>
      </c>
      <c r="B27" s="53"/>
      <c r="C27" s="54" t="s">
        <v>1468</v>
      </c>
      <c r="D27" s="55" t="s">
        <v>57</v>
      </c>
      <c r="E27" s="63"/>
      <c r="F27" s="57"/>
      <c r="G27" s="57"/>
      <c r="H27" s="57"/>
      <c r="I27" s="57"/>
      <c r="J27" s="57"/>
      <c r="K27" s="57"/>
      <c r="L27" s="57"/>
      <c r="M27" s="66"/>
      <c r="N27" s="67"/>
      <c r="O27" s="67"/>
    </row>
    <row r="28" spans="1:17" s="8" customFormat="1" ht="86.4" x14ac:dyDescent="0.3">
      <c r="A28" s="52">
        <v>11130</v>
      </c>
      <c r="B28" s="53"/>
      <c r="C28" s="54"/>
      <c r="D28" s="75" t="s">
        <v>1147</v>
      </c>
      <c r="E28" s="56" t="s">
        <v>36</v>
      </c>
      <c r="F28" s="57"/>
      <c r="G28" s="57"/>
      <c r="H28" s="57"/>
      <c r="I28" s="57"/>
      <c r="J28" s="57"/>
      <c r="K28" s="57"/>
      <c r="L28" s="57">
        <f>K29</f>
        <v>40.56</v>
      </c>
      <c r="M28" s="58">
        <v>40.56</v>
      </c>
      <c r="N28" s="59"/>
      <c r="O28" s="73">
        <f>+ROUND(M28*N28,2)</f>
        <v>0</v>
      </c>
    </row>
    <row r="29" spans="1:17" s="8" customFormat="1" x14ac:dyDescent="0.3">
      <c r="A29" s="52">
        <v>11131</v>
      </c>
      <c r="B29" s="53"/>
      <c r="C29" s="54"/>
      <c r="D29" s="76" t="s">
        <v>1148</v>
      </c>
      <c r="E29" s="56"/>
      <c r="F29" s="57">
        <v>16</v>
      </c>
      <c r="G29" s="57">
        <v>0.65</v>
      </c>
      <c r="H29" s="57"/>
      <c r="I29" s="57">
        <v>3.9</v>
      </c>
      <c r="J29" s="57"/>
      <c r="K29" s="57">
        <f>PRODUCT(F29:I29)</f>
        <v>40.56</v>
      </c>
      <c r="L29" s="57"/>
      <c r="M29" s="58"/>
      <c r="N29" s="59"/>
      <c r="O29" s="73"/>
    </row>
    <row r="30" spans="1:17" s="8" customFormat="1" x14ac:dyDescent="0.3">
      <c r="A30" s="52">
        <v>11291</v>
      </c>
      <c r="B30" s="53" t="s">
        <v>21</v>
      </c>
      <c r="C30" s="61" t="s">
        <v>1532</v>
      </c>
      <c r="D30" s="62" t="s">
        <v>1533</v>
      </c>
      <c r="E30" s="63"/>
      <c r="F30" s="86"/>
      <c r="G30" s="64"/>
      <c r="H30" s="64"/>
      <c r="I30" s="64"/>
      <c r="J30" s="64"/>
      <c r="K30" s="65">
        <f>SUM(O30:O181)</f>
        <v>0</v>
      </c>
      <c r="L30" s="64"/>
      <c r="M30" s="66"/>
      <c r="N30" s="67"/>
      <c r="O30" s="67"/>
      <c r="Q30" s="111"/>
    </row>
    <row r="31" spans="1:17" s="8" customFormat="1" x14ac:dyDescent="0.3">
      <c r="A31" s="52">
        <v>11292</v>
      </c>
      <c r="B31" s="53" t="s">
        <v>21</v>
      </c>
      <c r="C31" s="54" t="s">
        <v>1534</v>
      </c>
      <c r="D31" s="55" t="s">
        <v>1535</v>
      </c>
      <c r="E31" s="96"/>
      <c r="F31" s="98"/>
      <c r="G31" s="57"/>
      <c r="H31" s="57"/>
      <c r="I31" s="57"/>
      <c r="J31" s="57"/>
      <c r="K31" s="57"/>
      <c r="L31" s="57"/>
      <c r="M31" s="58"/>
      <c r="N31" s="59"/>
      <c r="O31" s="59"/>
    </row>
    <row r="32" spans="1:17" s="8" customFormat="1" x14ac:dyDescent="0.3">
      <c r="A32" s="52">
        <v>11321</v>
      </c>
      <c r="B32" s="53" t="s">
        <v>21</v>
      </c>
      <c r="C32" s="54" t="s">
        <v>1544</v>
      </c>
      <c r="D32" s="55" t="s">
        <v>974</v>
      </c>
      <c r="E32" s="96"/>
      <c r="F32" s="98"/>
      <c r="G32" s="57"/>
      <c r="H32" s="57"/>
      <c r="I32" s="57"/>
      <c r="J32" s="57"/>
      <c r="K32" s="57"/>
      <c r="L32" s="57"/>
      <c r="M32" s="58"/>
      <c r="N32" s="59"/>
      <c r="O32" s="59"/>
    </row>
    <row r="33" spans="1:15" s="8" customFormat="1" x14ac:dyDescent="0.3">
      <c r="A33" s="52">
        <v>11346</v>
      </c>
      <c r="B33" s="53" t="s">
        <v>21</v>
      </c>
      <c r="C33" s="54" t="s">
        <v>1552</v>
      </c>
      <c r="D33" s="55" t="s">
        <v>55</v>
      </c>
      <c r="E33" s="63"/>
      <c r="F33" s="57"/>
      <c r="G33" s="57"/>
      <c r="H33" s="57"/>
      <c r="I33" s="57"/>
      <c r="J33" s="57"/>
      <c r="K33" s="57"/>
      <c r="L33" s="57"/>
      <c r="M33" s="66"/>
      <c r="N33" s="67"/>
      <c r="O33" s="67"/>
    </row>
    <row r="34" spans="1:15" s="8" customFormat="1" x14ac:dyDescent="0.3">
      <c r="A34" s="52">
        <v>11347</v>
      </c>
      <c r="B34" s="53" t="s">
        <v>21</v>
      </c>
      <c r="C34" s="54" t="s">
        <v>1553</v>
      </c>
      <c r="D34" s="55" t="s">
        <v>57</v>
      </c>
      <c r="E34" s="56"/>
      <c r="F34" s="57"/>
      <c r="G34" s="57"/>
      <c r="H34" s="57"/>
      <c r="I34" s="57"/>
      <c r="J34" s="57"/>
      <c r="K34" s="57"/>
      <c r="L34" s="57"/>
      <c r="M34" s="58"/>
      <c r="N34" s="59"/>
      <c r="O34" s="73"/>
    </row>
    <row r="35" spans="1:15" s="8" customFormat="1" ht="86.4" x14ac:dyDescent="0.3">
      <c r="A35" s="52">
        <v>11373</v>
      </c>
      <c r="B35" s="53"/>
      <c r="C35" s="54"/>
      <c r="D35" s="75" t="s">
        <v>1147</v>
      </c>
      <c r="E35" s="56" t="s">
        <v>36</v>
      </c>
      <c r="F35" s="57"/>
      <c r="G35" s="57"/>
      <c r="H35" s="57"/>
      <c r="I35" s="57"/>
      <c r="J35" s="57"/>
      <c r="K35" s="57"/>
      <c r="L35" s="57">
        <f>K36</f>
        <v>40.56</v>
      </c>
      <c r="M35" s="58">
        <v>40.56</v>
      </c>
      <c r="N35" s="59"/>
      <c r="O35" s="73">
        <f>+ROUND(M35*N35,2)</f>
        <v>0</v>
      </c>
    </row>
    <row r="36" spans="1:15" s="8" customFormat="1" x14ac:dyDescent="0.3">
      <c r="A36" s="52">
        <v>11374</v>
      </c>
      <c r="B36" s="53"/>
      <c r="C36" s="54"/>
      <c r="D36" s="76" t="s">
        <v>1148</v>
      </c>
      <c r="E36" s="56"/>
      <c r="F36" s="57">
        <v>16</v>
      </c>
      <c r="G36" s="57">
        <v>0.65</v>
      </c>
      <c r="H36" s="57"/>
      <c r="I36" s="57">
        <v>3.9</v>
      </c>
      <c r="J36" s="57"/>
      <c r="K36" s="57">
        <f>PRODUCT(F36:I36)</f>
        <v>40.56</v>
      </c>
      <c r="L36" s="57"/>
      <c r="M36" s="58"/>
      <c r="N36" s="59"/>
      <c r="O36" s="73"/>
    </row>
    <row r="37" spans="1:15" s="8" customFormat="1" x14ac:dyDescent="0.3">
      <c r="A37" s="52">
        <v>11545</v>
      </c>
      <c r="B37" s="53" t="s">
        <v>21</v>
      </c>
      <c r="C37" s="61" t="s">
        <v>1622</v>
      </c>
      <c r="D37" s="62" t="s">
        <v>1623</v>
      </c>
      <c r="E37" s="63"/>
      <c r="F37" s="86"/>
      <c r="G37" s="64"/>
      <c r="H37" s="64"/>
      <c r="I37" s="64"/>
      <c r="J37" s="64"/>
      <c r="K37" s="65">
        <f>SUM(O37:O252)</f>
        <v>0</v>
      </c>
      <c r="L37" s="64"/>
      <c r="M37" s="66"/>
      <c r="N37" s="67"/>
      <c r="O37" s="67"/>
    </row>
    <row r="38" spans="1:15" s="8" customFormat="1" x14ac:dyDescent="0.3">
      <c r="A38" s="52">
        <v>11546</v>
      </c>
      <c r="B38" s="53" t="s">
        <v>21</v>
      </c>
      <c r="C38" s="54" t="s">
        <v>1624</v>
      </c>
      <c r="D38" s="55" t="s">
        <v>1625</v>
      </c>
      <c r="E38" s="96"/>
      <c r="F38" s="98"/>
      <c r="G38" s="57"/>
      <c r="H38" s="57"/>
      <c r="I38" s="57"/>
      <c r="J38" s="57"/>
      <c r="K38" s="57"/>
      <c r="L38" s="57"/>
      <c r="M38" s="58"/>
      <c r="N38" s="59"/>
      <c r="O38" s="59"/>
    </row>
    <row r="39" spans="1:15" s="8" customFormat="1" x14ac:dyDescent="0.3">
      <c r="A39" s="52">
        <v>11575</v>
      </c>
      <c r="B39" s="53" t="s">
        <v>21</v>
      </c>
      <c r="C39" s="54" t="s">
        <v>1634</v>
      </c>
      <c r="D39" s="55" t="s">
        <v>974</v>
      </c>
      <c r="E39" s="96"/>
      <c r="F39" s="98"/>
      <c r="G39" s="57"/>
      <c r="H39" s="57"/>
      <c r="I39" s="57"/>
      <c r="J39" s="57"/>
      <c r="K39" s="57"/>
      <c r="L39" s="57"/>
      <c r="M39" s="58"/>
      <c r="N39" s="59"/>
      <c r="O39" s="59"/>
    </row>
    <row r="40" spans="1:15" s="8" customFormat="1" x14ac:dyDescent="0.3">
      <c r="A40" s="52">
        <v>11600</v>
      </c>
      <c r="B40" s="53" t="s">
        <v>21</v>
      </c>
      <c r="C40" s="54" t="s">
        <v>1641</v>
      </c>
      <c r="D40" s="55" t="s">
        <v>55</v>
      </c>
      <c r="E40" s="63"/>
      <c r="F40" s="57"/>
      <c r="G40" s="57"/>
      <c r="H40" s="57"/>
      <c r="I40" s="57"/>
      <c r="J40" s="57"/>
      <c r="K40" s="57"/>
      <c r="L40" s="57"/>
      <c r="M40" s="66"/>
      <c r="N40" s="67"/>
      <c r="O40" s="67"/>
    </row>
    <row r="41" spans="1:15" s="8" customFormat="1" x14ac:dyDescent="0.3">
      <c r="A41" s="52">
        <v>11601</v>
      </c>
      <c r="B41" s="53" t="s">
        <v>21</v>
      </c>
      <c r="C41" s="54" t="s">
        <v>1642</v>
      </c>
      <c r="D41" s="55" t="s">
        <v>57</v>
      </c>
      <c r="E41" s="56"/>
      <c r="F41" s="57"/>
      <c r="G41" s="57"/>
      <c r="H41" s="57"/>
      <c r="I41" s="57"/>
      <c r="J41" s="57"/>
      <c r="K41" s="57"/>
      <c r="L41" s="57"/>
      <c r="M41" s="58"/>
      <c r="N41" s="59"/>
      <c r="O41" s="73"/>
    </row>
    <row r="42" spans="1:15" s="8" customFormat="1" ht="86.4" x14ac:dyDescent="0.3">
      <c r="A42" s="52">
        <v>11627</v>
      </c>
      <c r="B42" s="53"/>
      <c r="C42" s="54"/>
      <c r="D42" s="75" t="s">
        <v>1147</v>
      </c>
      <c r="E42" s="56" t="s">
        <v>36</v>
      </c>
      <c r="F42" s="57"/>
      <c r="G42" s="57"/>
      <c r="H42" s="57"/>
      <c r="I42" s="57"/>
      <c r="J42" s="57"/>
      <c r="K42" s="57"/>
      <c r="L42" s="57">
        <f>K43</f>
        <v>40.56</v>
      </c>
      <c r="M42" s="58">
        <v>40.56</v>
      </c>
      <c r="N42" s="59"/>
      <c r="O42" s="73">
        <f>+ROUND(M42*N42,2)</f>
        <v>0</v>
      </c>
    </row>
    <row r="43" spans="1:15" s="8" customFormat="1" x14ac:dyDescent="0.3">
      <c r="A43" s="52">
        <v>11628</v>
      </c>
      <c r="B43" s="53"/>
      <c r="C43" s="54"/>
      <c r="D43" s="76" t="s">
        <v>1148</v>
      </c>
      <c r="E43" s="56"/>
      <c r="F43" s="57">
        <v>16</v>
      </c>
      <c r="G43" s="57">
        <v>0.65</v>
      </c>
      <c r="H43" s="57"/>
      <c r="I43" s="57">
        <v>3.9</v>
      </c>
      <c r="J43" s="57"/>
      <c r="K43" s="57">
        <f>PRODUCT(F43:I43)</f>
        <v>40.56</v>
      </c>
      <c r="L43" s="57"/>
      <c r="M43" s="58"/>
      <c r="N43" s="59"/>
      <c r="O43" s="73"/>
    </row>
  </sheetData>
  <mergeCells count="3">
    <mergeCell ref="B2:C2"/>
    <mergeCell ref="N4:O4"/>
    <mergeCell ref="G5:K5"/>
  </mergeCells>
  <dataValidations count="1">
    <dataValidation type="custom" operator="equal" allowBlank="1" showInputMessage="1" showErrorMessage="1" sqref="F4:L4" xr:uid="{B0A8797A-C303-4104-AD75-6C574411FA3C}">
      <formula1>"witdh='40'"</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D789-0ECE-4434-8512-C1ADDDC4208C}">
  <dimension ref="A1:P32"/>
  <sheetViews>
    <sheetView workbookViewId="0">
      <selection activeCell="H23" sqref="H23"/>
    </sheetView>
  </sheetViews>
  <sheetFormatPr baseColWidth="10" defaultRowHeight="14.4" x14ac:dyDescent="0.3"/>
  <cols>
    <col min="4" max="4" width="49.109375" bestFit="1" customWidth="1"/>
  </cols>
  <sheetData>
    <row r="1" spans="1:16" s="8" customFormat="1" x14ac:dyDescent="0.3">
      <c r="A1" s="1"/>
      <c r="B1" s="1"/>
      <c r="C1" s="2"/>
      <c r="D1" s="3"/>
      <c r="E1" s="4"/>
      <c r="F1" s="5"/>
      <c r="G1" s="5"/>
      <c r="H1" s="5"/>
      <c r="I1" s="5"/>
      <c r="J1" s="5"/>
      <c r="K1" s="5">
        <f>SUM(J730:J732)</f>
        <v>0</v>
      </c>
      <c r="L1" s="5"/>
      <c r="M1" s="6"/>
      <c r="N1" s="7"/>
      <c r="O1" s="7"/>
    </row>
    <row r="2" spans="1:16" s="15" customFormat="1" x14ac:dyDescent="0.2">
      <c r="A2" s="9"/>
      <c r="B2" s="121" t="s">
        <v>0</v>
      </c>
      <c r="C2" s="121"/>
      <c r="D2" s="10" t="s">
        <v>1</v>
      </c>
      <c r="E2" s="11"/>
      <c r="F2" s="12"/>
      <c r="G2" s="12"/>
      <c r="H2" s="12"/>
      <c r="I2" s="12"/>
      <c r="J2" s="12"/>
      <c r="K2" s="12"/>
      <c r="L2" s="12"/>
      <c r="M2" s="13"/>
      <c r="N2" s="14"/>
      <c r="O2" s="14"/>
    </row>
    <row r="3" spans="1:16" s="15" customFormat="1" x14ac:dyDescent="0.3">
      <c r="A3" s="16"/>
      <c r="C3" s="17"/>
      <c r="D3" s="18"/>
      <c r="E3" s="4"/>
      <c r="F3" s="19"/>
      <c r="G3" s="19"/>
      <c r="H3" s="19"/>
      <c r="I3" s="19"/>
      <c r="J3" s="19"/>
      <c r="K3" s="19"/>
      <c r="L3" s="19"/>
      <c r="M3" s="20"/>
      <c r="N3" s="21"/>
      <c r="O3" s="21"/>
    </row>
    <row r="4" spans="1:16" s="30" customFormat="1" x14ac:dyDescent="0.3">
      <c r="A4" s="22"/>
      <c r="B4" s="23" t="s">
        <v>2</v>
      </c>
      <c r="C4" s="24" t="s">
        <v>2</v>
      </c>
      <c r="D4" s="25" t="s">
        <v>2</v>
      </c>
      <c r="E4" s="26"/>
      <c r="F4" s="27"/>
      <c r="G4" s="28"/>
      <c r="H4" s="28"/>
      <c r="I4" s="28"/>
      <c r="J4" s="28"/>
      <c r="K4" s="28"/>
      <c r="L4" s="28"/>
      <c r="M4" s="29"/>
      <c r="N4" s="122"/>
      <c r="O4" s="123"/>
    </row>
    <row r="5" spans="1:16"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6" s="15" customFormat="1" x14ac:dyDescent="0.3">
      <c r="A6" s="41"/>
      <c r="B6" s="42"/>
      <c r="C6" s="43"/>
      <c r="D6" s="44"/>
      <c r="E6" s="45"/>
      <c r="F6" s="46" t="s">
        <v>14</v>
      </c>
      <c r="G6" s="47" t="s">
        <v>15</v>
      </c>
      <c r="H6" s="47" t="s">
        <v>16</v>
      </c>
      <c r="I6" s="47" t="s">
        <v>17</v>
      </c>
      <c r="J6" s="47" t="s">
        <v>18</v>
      </c>
      <c r="K6" s="48" t="s">
        <v>19</v>
      </c>
      <c r="L6" s="48" t="s">
        <v>20</v>
      </c>
      <c r="M6" s="49"/>
      <c r="N6" s="50"/>
      <c r="O6" s="51">
        <f>SUM(O7:O2835)+O2840+O2841</f>
        <v>0</v>
      </c>
    </row>
    <row r="7" spans="1:16" s="8" customFormat="1" x14ac:dyDescent="0.3">
      <c r="A7" s="52">
        <v>8962</v>
      </c>
      <c r="B7" s="53" t="s">
        <v>21</v>
      </c>
      <c r="C7" s="54" t="s">
        <v>22</v>
      </c>
      <c r="D7" s="55" t="s">
        <v>23</v>
      </c>
      <c r="E7" s="56"/>
      <c r="F7" s="57"/>
      <c r="G7" s="57"/>
      <c r="H7" s="57"/>
      <c r="I7" s="57"/>
      <c r="J7" s="57"/>
      <c r="K7" s="57"/>
      <c r="L7" s="57"/>
      <c r="M7" s="58"/>
      <c r="N7" s="59"/>
      <c r="O7" s="59"/>
    </row>
    <row r="8" spans="1:16" s="8" customFormat="1" ht="180" customHeight="1" x14ac:dyDescent="0.3">
      <c r="A8" s="52">
        <v>8963</v>
      </c>
      <c r="B8" s="53" t="s">
        <v>21</v>
      </c>
      <c r="C8" s="54" t="s">
        <v>24</v>
      </c>
      <c r="D8" s="60" t="s">
        <v>25</v>
      </c>
      <c r="E8" s="56"/>
      <c r="F8" s="57"/>
      <c r="G8" s="57"/>
      <c r="H8" s="57"/>
      <c r="I8" s="57"/>
      <c r="J8" s="57"/>
      <c r="K8" s="57"/>
      <c r="L8" s="57"/>
      <c r="M8" s="58"/>
      <c r="N8" s="59"/>
      <c r="O8" s="59"/>
    </row>
    <row r="9" spans="1:16" s="8" customFormat="1" x14ac:dyDescent="0.3">
      <c r="A9" s="52">
        <v>10506</v>
      </c>
      <c r="B9" s="53" t="s">
        <v>21</v>
      </c>
      <c r="C9" s="90" t="s">
        <v>1065</v>
      </c>
      <c r="D9" s="55" t="s">
        <v>1066</v>
      </c>
      <c r="E9" s="56"/>
      <c r="F9" s="64"/>
      <c r="G9" s="64"/>
      <c r="H9" s="64"/>
      <c r="I9" s="64"/>
      <c r="J9" s="64"/>
      <c r="K9" s="65">
        <f>SUM(O9:O158)</f>
        <v>0</v>
      </c>
      <c r="L9" s="64"/>
      <c r="M9" s="58"/>
      <c r="N9" s="59"/>
      <c r="O9" s="59"/>
    </row>
    <row r="10" spans="1:16" s="8" customFormat="1" x14ac:dyDescent="0.3">
      <c r="A10" s="52">
        <v>10507</v>
      </c>
      <c r="B10" s="53" t="s">
        <v>21</v>
      </c>
      <c r="C10" s="54" t="s">
        <v>1067</v>
      </c>
      <c r="D10" s="55" t="s">
        <v>1068</v>
      </c>
      <c r="E10" s="91"/>
      <c r="F10" s="92"/>
      <c r="G10" s="70"/>
      <c r="H10" s="70"/>
      <c r="I10" s="70"/>
      <c r="J10" s="70"/>
      <c r="K10" s="70"/>
      <c r="L10" s="70"/>
      <c r="M10" s="58"/>
      <c r="N10" s="59"/>
      <c r="O10" s="59"/>
    </row>
    <row r="11" spans="1:16" s="8" customFormat="1" x14ac:dyDescent="0.3">
      <c r="A11" s="52">
        <v>10536</v>
      </c>
      <c r="B11" s="53" t="s">
        <v>21</v>
      </c>
      <c r="C11" s="54" t="s">
        <v>1097</v>
      </c>
      <c r="D11" s="55" t="s">
        <v>974</v>
      </c>
      <c r="E11" s="96"/>
      <c r="F11" s="94"/>
      <c r="G11" s="95"/>
      <c r="H11" s="95"/>
      <c r="I11" s="95"/>
      <c r="J11" s="95"/>
      <c r="K11" s="95"/>
      <c r="L11" s="95"/>
      <c r="M11" s="58"/>
      <c r="N11" s="59"/>
      <c r="O11" s="59"/>
      <c r="P11" s="111"/>
    </row>
    <row r="12" spans="1:16" s="8" customFormat="1" x14ac:dyDescent="0.3">
      <c r="A12" s="52">
        <v>10561</v>
      </c>
      <c r="B12" s="53" t="s">
        <v>21</v>
      </c>
      <c r="C12" s="54" t="s">
        <v>1124</v>
      </c>
      <c r="D12" s="55" t="s">
        <v>55</v>
      </c>
      <c r="E12" s="63"/>
      <c r="F12" s="57"/>
      <c r="G12" s="57"/>
      <c r="H12" s="57"/>
      <c r="I12" s="57"/>
      <c r="J12" s="57"/>
      <c r="K12" s="57"/>
      <c r="L12" s="57"/>
      <c r="M12" s="66"/>
      <c r="N12" s="67"/>
      <c r="O12" s="67"/>
    </row>
    <row r="13" spans="1:16" s="8" customFormat="1" x14ac:dyDescent="0.3">
      <c r="A13" s="52">
        <v>10692</v>
      </c>
      <c r="B13" s="53" t="s">
        <v>21</v>
      </c>
      <c r="C13" s="54" t="s">
        <v>1213</v>
      </c>
      <c r="D13" s="55" t="s">
        <v>1214</v>
      </c>
      <c r="E13" s="56"/>
      <c r="F13" s="57"/>
      <c r="G13" s="57"/>
      <c r="H13" s="57"/>
      <c r="I13" s="57"/>
      <c r="J13" s="57"/>
      <c r="K13" s="57"/>
      <c r="L13" s="57"/>
      <c r="M13" s="58"/>
      <c r="N13" s="59"/>
      <c r="O13" s="73"/>
    </row>
    <row r="14" spans="1:16" s="8" customFormat="1" ht="78.75" customHeight="1" x14ac:dyDescent="0.3">
      <c r="A14" s="52">
        <v>10693</v>
      </c>
      <c r="B14" s="53" t="s">
        <v>21</v>
      </c>
      <c r="C14" s="72" t="s">
        <v>1215</v>
      </c>
      <c r="D14" s="60" t="s">
        <v>1216</v>
      </c>
      <c r="E14" s="63" t="s">
        <v>89</v>
      </c>
      <c r="F14" s="57"/>
      <c r="G14" s="57"/>
      <c r="H14" s="57"/>
      <c r="I14" s="57"/>
      <c r="J14" s="57"/>
      <c r="K14" s="57"/>
      <c r="L14" s="57">
        <f>K15</f>
        <v>1</v>
      </c>
      <c r="M14" s="58">
        <v>1</v>
      </c>
      <c r="N14" s="59"/>
      <c r="O14" s="73">
        <f t="shared" ref="O14" si="0">+ROUND(M14*N14,2)</f>
        <v>0</v>
      </c>
    </row>
    <row r="15" spans="1:16" s="8" customFormat="1" ht="15" customHeight="1" x14ac:dyDescent="0.3">
      <c r="A15" s="52">
        <v>10694</v>
      </c>
      <c r="B15" s="53"/>
      <c r="C15" s="72"/>
      <c r="D15" s="76" t="s">
        <v>1168</v>
      </c>
      <c r="E15" s="63"/>
      <c r="F15" s="57">
        <v>1</v>
      </c>
      <c r="G15" s="57"/>
      <c r="H15" s="57"/>
      <c r="I15" s="57"/>
      <c r="J15" s="57"/>
      <c r="K15" s="57">
        <f>PRODUCT(F15:I15)</f>
        <v>1</v>
      </c>
      <c r="L15" s="57"/>
      <c r="M15" s="58"/>
      <c r="N15" s="59"/>
      <c r="O15" s="73"/>
    </row>
    <row r="16" spans="1:16" s="8" customFormat="1" x14ac:dyDescent="0.3">
      <c r="A16" s="52">
        <v>10803</v>
      </c>
      <c r="B16" s="53" t="s">
        <v>21</v>
      </c>
      <c r="C16" s="61" t="s">
        <v>1334</v>
      </c>
      <c r="D16" s="62" t="s">
        <v>1335</v>
      </c>
      <c r="E16" s="63"/>
      <c r="F16" s="86"/>
      <c r="G16" s="64"/>
      <c r="H16" s="64"/>
      <c r="I16" s="64"/>
      <c r="J16" s="64"/>
      <c r="K16" s="65">
        <f>SUM(O16:O188)</f>
        <v>0</v>
      </c>
      <c r="L16" s="64"/>
      <c r="M16" s="66"/>
      <c r="N16" s="67"/>
      <c r="O16" s="67"/>
      <c r="P16" s="112"/>
    </row>
    <row r="17" spans="1:15" s="8" customFormat="1" x14ac:dyDescent="0.3">
      <c r="A17" s="52">
        <v>10804</v>
      </c>
      <c r="B17" s="53" t="s">
        <v>21</v>
      </c>
      <c r="C17" s="54" t="s">
        <v>1336</v>
      </c>
      <c r="D17" s="55" t="s">
        <v>1337</v>
      </c>
      <c r="E17" s="96"/>
      <c r="F17" s="98"/>
      <c r="G17" s="57"/>
      <c r="H17" s="57"/>
      <c r="I17" s="57"/>
      <c r="J17" s="57"/>
      <c r="K17" s="57"/>
      <c r="L17" s="57"/>
      <c r="M17" s="58"/>
      <c r="N17" s="59"/>
      <c r="O17" s="59"/>
    </row>
    <row r="18" spans="1:15" s="8" customFormat="1" x14ac:dyDescent="0.3">
      <c r="A18" s="52">
        <v>10833</v>
      </c>
      <c r="B18" s="53"/>
      <c r="C18" s="54" t="s">
        <v>1347</v>
      </c>
      <c r="D18" s="55" t="s">
        <v>974</v>
      </c>
      <c r="E18" s="63"/>
      <c r="F18" s="57"/>
      <c r="G18" s="57"/>
      <c r="H18" s="57"/>
      <c r="I18" s="57"/>
      <c r="J18" s="57"/>
      <c r="K18" s="57"/>
      <c r="L18" s="57"/>
      <c r="M18" s="58"/>
      <c r="N18" s="59"/>
      <c r="O18" s="73"/>
    </row>
    <row r="19" spans="1:15" s="8" customFormat="1" x14ac:dyDescent="0.3">
      <c r="A19" s="52">
        <v>10858</v>
      </c>
      <c r="B19" s="53"/>
      <c r="C19" s="54" t="s">
        <v>1355</v>
      </c>
      <c r="D19" s="55" t="s">
        <v>55</v>
      </c>
      <c r="E19" s="63"/>
      <c r="F19" s="57"/>
      <c r="G19" s="57"/>
      <c r="H19" s="57"/>
      <c r="I19" s="57"/>
      <c r="J19" s="57"/>
      <c r="K19" s="57"/>
      <c r="L19" s="57"/>
      <c r="M19" s="58"/>
      <c r="N19" s="59"/>
      <c r="O19" s="73"/>
    </row>
    <row r="20" spans="1:15" s="8" customFormat="1" x14ac:dyDescent="0.3">
      <c r="A20" s="52">
        <v>10990</v>
      </c>
      <c r="B20" s="53" t="s">
        <v>21</v>
      </c>
      <c r="C20" s="72" t="s">
        <v>1432</v>
      </c>
      <c r="D20" s="55" t="s">
        <v>1214</v>
      </c>
      <c r="E20" s="56"/>
      <c r="F20" s="57"/>
      <c r="G20" s="57"/>
      <c r="H20" s="57"/>
      <c r="I20" s="57"/>
      <c r="J20" s="57"/>
      <c r="K20" s="57"/>
      <c r="L20" s="57"/>
      <c r="M20" s="58"/>
      <c r="N20" s="59"/>
      <c r="O20" s="73"/>
    </row>
    <row r="21" spans="1:15" s="8" customFormat="1" ht="72" x14ac:dyDescent="0.3">
      <c r="A21" s="52">
        <v>10991</v>
      </c>
      <c r="B21" s="53" t="s">
        <v>21</v>
      </c>
      <c r="C21" s="72" t="s">
        <v>1433</v>
      </c>
      <c r="D21" s="60" t="s">
        <v>1434</v>
      </c>
      <c r="E21" s="63" t="s">
        <v>89</v>
      </c>
      <c r="F21" s="57"/>
      <c r="G21" s="57"/>
      <c r="H21" s="57"/>
      <c r="I21" s="57"/>
      <c r="J21" s="57"/>
      <c r="K21" s="57"/>
      <c r="L21" s="57">
        <f>K22</f>
        <v>1</v>
      </c>
      <c r="M21" s="58">
        <v>1</v>
      </c>
      <c r="N21" s="59"/>
      <c r="O21" s="73">
        <f t="shared" ref="O21" si="1">+ROUND(M21*N21,2)</f>
        <v>0</v>
      </c>
    </row>
    <row r="22" spans="1:15" s="8" customFormat="1" x14ac:dyDescent="0.3">
      <c r="A22" s="52">
        <v>10992</v>
      </c>
      <c r="B22" s="53" t="s">
        <v>21</v>
      </c>
      <c r="C22" s="72" t="s">
        <v>1429</v>
      </c>
      <c r="D22" s="76" t="s">
        <v>1371</v>
      </c>
      <c r="E22" s="63"/>
      <c r="F22" s="57">
        <v>1</v>
      </c>
      <c r="G22" s="57"/>
      <c r="H22" s="57"/>
      <c r="I22" s="57"/>
      <c r="J22" s="57"/>
      <c r="K22" s="57">
        <f>PRODUCT(F22:I22)</f>
        <v>1</v>
      </c>
      <c r="L22" s="57"/>
      <c r="M22" s="58"/>
      <c r="N22" s="59"/>
      <c r="O22" s="73"/>
    </row>
    <row r="23" spans="1:15" s="8" customFormat="1" x14ac:dyDescent="0.3">
      <c r="A23" s="52">
        <v>11799</v>
      </c>
      <c r="B23" s="53" t="s">
        <v>21</v>
      </c>
      <c r="C23" s="61" t="s">
        <v>1714</v>
      </c>
      <c r="D23" s="62" t="s">
        <v>1715</v>
      </c>
      <c r="E23" s="63"/>
      <c r="F23" s="86"/>
      <c r="G23" s="64"/>
      <c r="H23" s="64"/>
      <c r="I23" s="64"/>
      <c r="J23" s="64"/>
      <c r="K23" s="65">
        <f>SUM(O23:O396)</f>
        <v>0</v>
      </c>
      <c r="L23" s="64"/>
      <c r="M23" s="66"/>
      <c r="N23" s="67"/>
      <c r="O23" s="67"/>
    </row>
    <row r="24" spans="1:15" s="8" customFormat="1" x14ac:dyDescent="0.3">
      <c r="A24" s="52">
        <v>11800</v>
      </c>
      <c r="B24" s="53" t="s">
        <v>21</v>
      </c>
      <c r="C24" s="54" t="s">
        <v>1716</v>
      </c>
      <c r="D24" s="99" t="s">
        <v>1717</v>
      </c>
      <c r="E24" s="96"/>
      <c r="F24" s="98"/>
      <c r="G24" s="57"/>
      <c r="H24" s="57"/>
      <c r="I24" s="57"/>
      <c r="J24" s="57"/>
      <c r="K24" s="57"/>
      <c r="L24" s="57"/>
      <c r="M24" s="58"/>
      <c r="N24" s="59"/>
      <c r="O24" s="59"/>
    </row>
    <row r="25" spans="1:15" s="8" customFormat="1" x14ac:dyDescent="0.3">
      <c r="A25" s="52">
        <v>11872</v>
      </c>
      <c r="B25" s="53" t="s">
        <v>21</v>
      </c>
      <c r="C25" s="54" t="s">
        <v>1740</v>
      </c>
      <c r="D25" s="55" t="s">
        <v>974</v>
      </c>
      <c r="E25" s="96"/>
      <c r="F25" s="98"/>
      <c r="G25" s="57"/>
      <c r="H25" s="57"/>
      <c r="I25" s="57"/>
      <c r="J25" s="57"/>
      <c r="K25" s="57"/>
      <c r="L25" s="57"/>
      <c r="M25" s="58"/>
      <c r="N25" s="59"/>
      <c r="O25" s="59"/>
    </row>
    <row r="26" spans="1:15" s="8" customFormat="1" x14ac:dyDescent="0.3">
      <c r="A26" s="52">
        <v>11889</v>
      </c>
      <c r="B26" s="53" t="s">
        <v>21</v>
      </c>
      <c r="C26" s="54" t="s">
        <v>1759</v>
      </c>
      <c r="D26" s="55" t="s">
        <v>55</v>
      </c>
      <c r="E26" s="63"/>
      <c r="F26" s="57"/>
      <c r="G26" s="57"/>
      <c r="H26" s="57"/>
      <c r="I26" s="57"/>
      <c r="J26" s="57"/>
      <c r="K26" s="57"/>
      <c r="L26" s="57"/>
      <c r="M26" s="66"/>
      <c r="N26" s="67"/>
      <c r="O26" s="67"/>
    </row>
    <row r="27" spans="1:15" s="8" customFormat="1" x14ac:dyDescent="0.3">
      <c r="A27" s="52">
        <v>12137</v>
      </c>
      <c r="B27" s="53" t="s">
        <v>21</v>
      </c>
      <c r="C27" s="54" t="s">
        <v>1941</v>
      </c>
      <c r="D27" s="55" t="s">
        <v>1214</v>
      </c>
      <c r="E27" s="56"/>
      <c r="F27" s="57"/>
      <c r="G27" s="57"/>
      <c r="H27" s="57"/>
      <c r="I27" s="57"/>
      <c r="J27" s="57"/>
      <c r="K27" s="57"/>
      <c r="L27" s="57"/>
      <c r="M27" s="58"/>
      <c r="N27" s="59"/>
      <c r="O27" s="73"/>
    </row>
    <row r="28" spans="1:15" s="8" customFormat="1" ht="75.75" customHeight="1" collapsed="1" x14ac:dyDescent="0.3">
      <c r="A28" s="52">
        <v>12138</v>
      </c>
      <c r="B28" s="53" t="s">
        <v>21</v>
      </c>
      <c r="C28" s="72" t="s">
        <v>1942</v>
      </c>
      <c r="D28" s="78" t="s">
        <v>1943</v>
      </c>
      <c r="E28" s="56" t="s">
        <v>89</v>
      </c>
      <c r="F28" s="57"/>
      <c r="G28" s="57"/>
      <c r="H28" s="57"/>
      <c r="I28" s="57"/>
      <c r="J28" s="57"/>
      <c r="K28" s="57"/>
      <c r="L28" s="57">
        <f>SUM(J29:J31)</f>
        <v>3</v>
      </c>
      <c r="M28" s="58">
        <v>3</v>
      </c>
      <c r="N28" s="59"/>
      <c r="O28" s="73">
        <f>+ROUND(M28*N28,2)</f>
        <v>0</v>
      </c>
    </row>
    <row r="29" spans="1:15" s="8" customFormat="1" x14ac:dyDescent="0.3">
      <c r="A29" s="52">
        <v>12139</v>
      </c>
      <c r="B29" s="53"/>
      <c r="C29" s="72"/>
      <c r="D29" s="76" t="s">
        <v>1944</v>
      </c>
      <c r="E29" s="56"/>
      <c r="F29" s="57">
        <v>1</v>
      </c>
      <c r="G29" s="57"/>
      <c r="H29" s="57"/>
      <c r="I29" s="57"/>
      <c r="J29" s="57">
        <f>PRODUCT(F29:I29)</f>
        <v>1</v>
      </c>
      <c r="K29" s="57"/>
      <c r="L29" s="57"/>
      <c r="M29" s="58"/>
      <c r="N29" s="59"/>
      <c r="O29" s="73"/>
    </row>
    <row r="30" spans="1:15" s="8" customFormat="1" x14ac:dyDescent="0.3">
      <c r="A30" s="52">
        <v>12140</v>
      </c>
      <c r="B30" s="53"/>
      <c r="C30" s="72"/>
      <c r="D30" s="76" t="s">
        <v>1722</v>
      </c>
      <c r="E30" s="56"/>
      <c r="F30" s="57">
        <v>1</v>
      </c>
      <c r="G30" s="57"/>
      <c r="H30" s="57"/>
      <c r="I30" s="57"/>
      <c r="J30" s="57">
        <f>PRODUCT(F30:I30)</f>
        <v>1</v>
      </c>
      <c r="K30" s="57"/>
      <c r="L30" s="57"/>
      <c r="M30" s="58"/>
      <c r="N30" s="59"/>
      <c r="O30" s="73"/>
    </row>
    <row r="31" spans="1:15" s="8" customFormat="1" x14ac:dyDescent="0.3">
      <c r="A31" s="52">
        <v>12141</v>
      </c>
      <c r="B31" s="53"/>
      <c r="C31" s="72"/>
      <c r="D31" s="76" t="s">
        <v>1724</v>
      </c>
      <c r="E31" s="56"/>
      <c r="F31" s="57">
        <v>1</v>
      </c>
      <c r="G31" s="57"/>
      <c r="H31" s="57"/>
      <c r="I31" s="57"/>
      <c r="J31" s="57">
        <f>PRODUCT(F31:I31)</f>
        <v>1</v>
      </c>
      <c r="K31" s="57"/>
      <c r="L31" s="57"/>
      <c r="M31" s="58"/>
      <c r="N31" s="59"/>
      <c r="O31" s="73"/>
    </row>
    <row r="32" spans="1:15" s="8" customFormat="1" ht="78.75" customHeight="1" x14ac:dyDescent="0.3">
      <c r="A32" s="52">
        <v>12142</v>
      </c>
      <c r="B32" s="53" t="s">
        <v>21</v>
      </c>
      <c r="C32" s="72" t="s">
        <v>1945</v>
      </c>
      <c r="D32" s="60" t="s">
        <v>1946</v>
      </c>
      <c r="E32" s="63" t="s">
        <v>89</v>
      </c>
      <c r="F32" s="57">
        <v>3</v>
      </c>
      <c r="G32" s="57"/>
      <c r="H32" s="57"/>
      <c r="I32" s="57"/>
      <c r="J32" s="57">
        <f t="shared" ref="J32" si="2">PRODUCT(F32:I32)</f>
        <v>3</v>
      </c>
      <c r="K32" s="57"/>
      <c r="L32" s="57">
        <f>+J32</f>
        <v>3</v>
      </c>
      <c r="M32" s="58">
        <v>3</v>
      </c>
      <c r="N32" s="59"/>
      <c r="O32" s="73">
        <f t="shared" ref="O32" si="3">+ROUND(M32*N32,2)</f>
        <v>0</v>
      </c>
    </row>
  </sheetData>
  <mergeCells count="3">
    <mergeCell ref="B2:C2"/>
    <mergeCell ref="N4:O4"/>
    <mergeCell ref="G5:K5"/>
  </mergeCells>
  <dataValidations count="1">
    <dataValidation type="custom" operator="equal" allowBlank="1" showInputMessage="1" showErrorMessage="1" sqref="F4:L4" xr:uid="{4530A4D0-8954-48C5-BAE2-0AF7C67EC885}">
      <formula1>"witdh='40'"</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1CD3A-C5E0-4409-AA54-264563C07F23}">
  <dimension ref="A1:O12"/>
  <sheetViews>
    <sheetView workbookViewId="0">
      <selection activeCell="H23" sqref="H23"/>
    </sheetView>
  </sheetViews>
  <sheetFormatPr baseColWidth="10" defaultRowHeight="14.4" x14ac:dyDescent="0.3"/>
  <cols>
    <col min="4" max="4" width="49.109375" bestFit="1" customWidth="1"/>
  </cols>
  <sheetData>
    <row r="1" spans="1:15" s="8" customFormat="1" x14ac:dyDescent="0.3">
      <c r="A1" s="1"/>
      <c r="B1" s="1"/>
      <c r="C1" s="2"/>
      <c r="D1" s="3"/>
      <c r="E1" s="4"/>
      <c r="F1" s="5"/>
      <c r="G1" s="5"/>
      <c r="H1" s="5"/>
      <c r="I1" s="5"/>
      <c r="J1" s="5"/>
      <c r="K1" s="5">
        <f>SUM(J1021:J1023)</f>
        <v>0</v>
      </c>
      <c r="L1" s="5"/>
      <c r="M1" s="6"/>
      <c r="N1" s="7"/>
      <c r="O1" s="7"/>
    </row>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28"/>
      <c r="H4" s="28"/>
      <c r="I4" s="28"/>
      <c r="J4" s="28"/>
      <c r="K4" s="28"/>
      <c r="L4" s="28"/>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SUM(O7:O3126)+O3131+O3132</f>
        <v>0</v>
      </c>
    </row>
    <row r="7" spans="1:15" s="8" customFormat="1" x14ac:dyDescent="0.3">
      <c r="A7" s="52">
        <v>8962</v>
      </c>
      <c r="B7" s="53" t="s">
        <v>21</v>
      </c>
      <c r="C7" s="54" t="s">
        <v>22</v>
      </c>
      <c r="D7" s="55" t="s">
        <v>23</v>
      </c>
      <c r="E7" s="56"/>
      <c r="F7" s="57"/>
      <c r="G7" s="57"/>
      <c r="H7" s="57"/>
      <c r="I7" s="57"/>
      <c r="J7" s="57"/>
      <c r="K7" s="57"/>
      <c r="L7" s="57"/>
      <c r="M7" s="58"/>
      <c r="N7" s="59"/>
      <c r="O7" s="59"/>
    </row>
    <row r="8" spans="1:15" s="8" customFormat="1" ht="180" customHeight="1" x14ac:dyDescent="0.3">
      <c r="A8" s="52">
        <v>8963</v>
      </c>
      <c r="B8" s="53" t="s">
        <v>21</v>
      </c>
      <c r="C8" s="54" t="s">
        <v>24</v>
      </c>
      <c r="D8" s="60" t="s">
        <v>25</v>
      </c>
      <c r="E8" s="56"/>
      <c r="F8" s="57"/>
      <c r="G8" s="57"/>
      <c r="H8" s="57"/>
      <c r="I8" s="57"/>
      <c r="J8" s="57"/>
      <c r="K8" s="57"/>
      <c r="L8" s="57"/>
      <c r="M8" s="58"/>
      <c r="N8" s="59"/>
      <c r="O8" s="59"/>
    </row>
    <row r="9" spans="1:15" s="8" customFormat="1" x14ac:dyDescent="0.3">
      <c r="A9" s="52">
        <v>12290</v>
      </c>
      <c r="B9" s="53" t="s">
        <v>21</v>
      </c>
      <c r="C9" s="61" t="s">
        <v>2032</v>
      </c>
      <c r="D9" s="62" t="s">
        <v>2033</v>
      </c>
      <c r="E9" s="63"/>
      <c r="F9" s="86"/>
      <c r="G9" s="64"/>
      <c r="H9" s="64"/>
      <c r="I9" s="64"/>
      <c r="J9" s="64"/>
      <c r="K9" s="65">
        <f>SUM(O9:O12)</f>
        <v>0</v>
      </c>
      <c r="L9" s="64"/>
      <c r="M9" s="66"/>
      <c r="N9" s="67"/>
      <c r="O9" s="67"/>
    </row>
    <row r="10" spans="1:15" s="8" customFormat="1" ht="115.2" x14ac:dyDescent="0.3">
      <c r="A10" s="52">
        <v>12291</v>
      </c>
      <c r="B10" s="53" t="s">
        <v>21</v>
      </c>
      <c r="C10" s="72" t="s">
        <v>2034</v>
      </c>
      <c r="D10" s="75" t="s">
        <v>2035</v>
      </c>
      <c r="E10" s="63" t="s">
        <v>2036</v>
      </c>
      <c r="F10" s="57">
        <v>1</v>
      </c>
      <c r="G10" s="57"/>
      <c r="H10" s="57"/>
      <c r="I10" s="57"/>
      <c r="J10" s="57">
        <f t="shared" ref="J10:J12" si="0">PRODUCT(F10:I10)</f>
        <v>1</v>
      </c>
      <c r="K10" s="57"/>
      <c r="L10" s="57">
        <f>+J10</f>
        <v>1</v>
      </c>
      <c r="M10" s="58">
        <v>1</v>
      </c>
      <c r="N10" s="59"/>
      <c r="O10" s="73">
        <f t="shared" ref="O10:O12" si="1">+ROUND(M10*N10,2)</f>
        <v>0</v>
      </c>
    </row>
    <row r="11" spans="1:15" s="8" customFormat="1" ht="129.6" x14ac:dyDescent="0.3">
      <c r="A11" s="52">
        <v>12292</v>
      </c>
      <c r="B11" s="53" t="s">
        <v>21</v>
      </c>
      <c r="C11" s="72" t="s">
        <v>2037</v>
      </c>
      <c r="D11" s="75" t="s">
        <v>2038</v>
      </c>
      <c r="E11" s="63" t="s">
        <v>2036</v>
      </c>
      <c r="F11" s="57">
        <v>1</v>
      </c>
      <c r="G11" s="57"/>
      <c r="H11" s="57"/>
      <c r="I11" s="57"/>
      <c r="J11" s="57">
        <f t="shared" si="0"/>
        <v>1</v>
      </c>
      <c r="K11" s="57"/>
      <c r="L11" s="57">
        <f>+J11</f>
        <v>1</v>
      </c>
      <c r="M11" s="58">
        <v>1</v>
      </c>
      <c r="N11" s="59"/>
      <c r="O11" s="73">
        <f t="shared" si="1"/>
        <v>0</v>
      </c>
    </row>
    <row r="12" spans="1:15" s="8" customFormat="1" ht="100.8" x14ac:dyDescent="0.3">
      <c r="A12" s="52">
        <v>12293</v>
      </c>
      <c r="B12" s="53" t="s">
        <v>21</v>
      </c>
      <c r="C12" s="72" t="s">
        <v>2039</v>
      </c>
      <c r="D12" s="75" t="s">
        <v>2040</v>
      </c>
      <c r="E12" s="63" t="s">
        <v>2036</v>
      </c>
      <c r="F12" s="57">
        <v>1</v>
      </c>
      <c r="G12" s="57"/>
      <c r="H12" s="57"/>
      <c r="I12" s="57"/>
      <c r="J12" s="57">
        <f t="shared" si="0"/>
        <v>1</v>
      </c>
      <c r="K12" s="57"/>
      <c r="L12" s="57">
        <f>+J12</f>
        <v>1</v>
      </c>
      <c r="M12" s="58">
        <v>1</v>
      </c>
      <c r="N12" s="59"/>
      <c r="O12" s="73">
        <f t="shared" si="1"/>
        <v>0</v>
      </c>
    </row>
  </sheetData>
  <mergeCells count="3">
    <mergeCell ref="B2:C2"/>
    <mergeCell ref="N4:O4"/>
    <mergeCell ref="G5:K5"/>
  </mergeCells>
  <dataValidations count="1">
    <dataValidation type="custom" operator="equal" allowBlank="1" showInputMessage="1" showErrorMessage="1" sqref="F4:L4" xr:uid="{F14753E5-676F-4F78-A10F-4A1975F93245}">
      <formula1>"witdh='40'"</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852E1-396D-43FB-871C-6953034EB5E4}">
  <sheetPr>
    <tabColor theme="6" tint="0.59999389629810485"/>
  </sheetPr>
  <dimension ref="A2:O85"/>
  <sheetViews>
    <sheetView workbookViewId="0">
      <selection activeCell="H23" sqref="H23"/>
    </sheetView>
  </sheetViews>
  <sheetFormatPr baseColWidth="10" defaultColWidth="9.33203125" defaultRowHeight="14.4" x14ac:dyDescent="0.3"/>
  <cols>
    <col min="1" max="1" width="5.88671875" style="1" bestFit="1" customWidth="1"/>
    <col min="2" max="2" width="12.33203125" style="1" customWidth="1"/>
    <col min="3" max="3" width="12" style="2" bestFit="1" customWidth="1"/>
    <col min="4" max="4" width="48.109375" style="3" customWidth="1"/>
    <col min="5" max="5" width="3.5546875" style="4" customWidth="1"/>
    <col min="6" max="6" width="7.88671875" style="5" customWidth="1"/>
    <col min="7" max="11" width="12.6640625" style="5" customWidth="1"/>
    <col min="12" max="12" width="10.6640625" style="5" customWidth="1"/>
    <col min="13" max="13" width="12.6640625" style="6" customWidth="1" collapsed="1"/>
    <col min="14" max="14" width="13.6640625" style="7" customWidth="1"/>
    <col min="15" max="15" width="15.6640625" style="7" customWidth="1"/>
    <col min="16" max="16384" width="9.33203125" style="8"/>
  </cols>
  <sheetData>
    <row r="2" spans="1:15" s="15" customFormat="1" x14ac:dyDescent="0.2">
      <c r="A2" s="9"/>
      <c r="B2" s="121" t="s">
        <v>0</v>
      </c>
      <c r="C2" s="121"/>
      <c r="D2" s="10" t="s">
        <v>1</v>
      </c>
      <c r="E2" s="11"/>
      <c r="F2" s="12"/>
      <c r="G2" s="12"/>
      <c r="H2" s="12"/>
      <c r="I2" s="12"/>
      <c r="J2" s="12"/>
      <c r="K2" s="12"/>
      <c r="L2" s="12"/>
      <c r="M2" s="13"/>
      <c r="N2" s="14"/>
      <c r="O2" s="14"/>
    </row>
    <row r="3" spans="1:15" s="15" customFormat="1" x14ac:dyDescent="0.3">
      <c r="A3" s="16"/>
      <c r="C3" s="17"/>
      <c r="D3" s="18"/>
      <c r="E3" s="4"/>
      <c r="F3" s="19"/>
      <c r="G3" s="19"/>
      <c r="H3" s="19"/>
      <c r="I3" s="19"/>
      <c r="J3" s="19"/>
      <c r="K3" s="19"/>
      <c r="L3" s="19"/>
      <c r="M3" s="20"/>
      <c r="N3" s="21"/>
      <c r="O3" s="21"/>
    </row>
    <row r="4" spans="1:15" s="30" customFormat="1" x14ac:dyDescent="0.3">
      <c r="A4" s="22"/>
      <c r="B4" s="23" t="s">
        <v>2</v>
      </c>
      <c r="C4" s="24" t="s">
        <v>2</v>
      </c>
      <c r="D4" s="25" t="s">
        <v>2</v>
      </c>
      <c r="E4" s="26"/>
      <c r="F4" s="27"/>
      <c r="G4" s="116"/>
      <c r="H4" s="116"/>
      <c r="I4" s="116"/>
      <c r="J4" s="116"/>
      <c r="K4" s="116"/>
      <c r="L4" s="116"/>
      <c r="M4" s="29"/>
      <c r="N4" s="122"/>
      <c r="O4" s="123"/>
    </row>
    <row r="5" spans="1:15" s="40" customFormat="1" x14ac:dyDescent="0.3">
      <c r="A5" s="31" t="s">
        <v>3</v>
      </c>
      <c r="B5" s="32" t="s">
        <v>4</v>
      </c>
      <c r="C5" s="32" t="s">
        <v>5</v>
      </c>
      <c r="D5" s="33" t="s">
        <v>6</v>
      </c>
      <c r="E5" s="34" t="s">
        <v>7</v>
      </c>
      <c r="F5" s="35" t="s">
        <v>8</v>
      </c>
      <c r="G5" s="124" t="s">
        <v>9</v>
      </c>
      <c r="H5" s="125"/>
      <c r="I5" s="125"/>
      <c r="J5" s="125"/>
      <c r="K5" s="126"/>
      <c r="L5" s="36" t="s">
        <v>10</v>
      </c>
      <c r="M5" s="37" t="s">
        <v>11</v>
      </c>
      <c r="N5" s="38" t="s">
        <v>12</v>
      </c>
      <c r="O5" s="39" t="s">
        <v>13</v>
      </c>
    </row>
    <row r="6" spans="1:15" s="15" customFormat="1" x14ac:dyDescent="0.3">
      <c r="A6" s="41"/>
      <c r="B6" s="42"/>
      <c r="C6" s="43"/>
      <c r="D6" s="44"/>
      <c r="E6" s="45"/>
      <c r="F6" s="46" t="s">
        <v>14</v>
      </c>
      <c r="G6" s="47" t="s">
        <v>15</v>
      </c>
      <c r="H6" s="47" t="s">
        <v>16</v>
      </c>
      <c r="I6" s="47" t="s">
        <v>17</v>
      </c>
      <c r="J6" s="47" t="s">
        <v>18</v>
      </c>
      <c r="K6" s="48" t="s">
        <v>19</v>
      </c>
      <c r="L6" s="48" t="s">
        <v>20</v>
      </c>
      <c r="M6" s="49"/>
      <c r="N6" s="50"/>
      <c r="O6" s="51">
        <f>SUM(O7:O79)+O84+O85</f>
        <v>0</v>
      </c>
    </row>
    <row r="7" spans="1:15" x14ac:dyDescent="0.3">
      <c r="A7" s="52">
        <f>'[10]item 00090 (3)'!A535+1</f>
        <v>19549</v>
      </c>
      <c r="B7" s="53" t="s">
        <v>2041</v>
      </c>
      <c r="C7" s="54" t="s">
        <v>22</v>
      </c>
      <c r="D7" s="55" t="s">
        <v>2042</v>
      </c>
      <c r="E7" s="56"/>
      <c r="F7" s="57"/>
      <c r="G7" s="57"/>
      <c r="H7" s="57"/>
      <c r="I7" s="57"/>
      <c r="J7" s="57"/>
      <c r="K7" s="57"/>
      <c r="L7" s="57"/>
      <c r="M7" s="58"/>
      <c r="N7" s="59"/>
      <c r="O7" s="59"/>
    </row>
    <row r="8" spans="1:15" ht="288" x14ac:dyDescent="0.3">
      <c r="A8" s="52">
        <f>+A7+1</f>
        <v>19550</v>
      </c>
      <c r="B8" s="53" t="s">
        <v>2041</v>
      </c>
      <c r="C8" s="54" t="s">
        <v>2043</v>
      </c>
      <c r="D8" s="60" t="s">
        <v>2044</v>
      </c>
      <c r="E8" s="56"/>
      <c r="F8" s="57"/>
      <c r="G8" s="57"/>
      <c r="H8" s="57"/>
      <c r="I8" s="57"/>
      <c r="J8" s="57"/>
      <c r="K8" s="57"/>
      <c r="L8" s="57"/>
      <c r="M8" s="58"/>
      <c r="N8" s="59"/>
      <c r="O8" s="59"/>
    </row>
    <row r="9" spans="1:15" ht="86.4" x14ac:dyDescent="0.3">
      <c r="A9" s="52">
        <f t="shared" ref="A9:A72" si="0">+A8+1</f>
        <v>19551</v>
      </c>
      <c r="B9" s="53" t="s">
        <v>2041</v>
      </c>
      <c r="C9" s="54" t="s">
        <v>2045</v>
      </c>
      <c r="D9" s="60" t="s">
        <v>2046</v>
      </c>
      <c r="E9" s="56"/>
      <c r="F9" s="57"/>
      <c r="G9" s="57"/>
      <c r="H9" s="57"/>
      <c r="I9" s="57"/>
      <c r="J9" s="57"/>
      <c r="K9" s="57"/>
      <c r="L9" s="57"/>
      <c r="M9" s="58"/>
      <c r="N9" s="59"/>
      <c r="O9" s="59"/>
    </row>
    <row r="10" spans="1:15" ht="86.4" x14ac:dyDescent="0.3">
      <c r="A10" s="52">
        <f t="shared" si="0"/>
        <v>19552</v>
      </c>
      <c r="B10" s="53" t="s">
        <v>2041</v>
      </c>
      <c r="C10" s="54" t="s">
        <v>2047</v>
      </c>
      <c r="D10" s="60" t="s">
        <v>2048</v>
      </c>
      <c r="E10" s="56"/>
      <c r="F10" s="57"/>
      <c r="G10" s="57"/>
      <c r="H10" s="57"/>
      <c r="I10" s="57"/>
      <c r="J10" s="57"/>
      <c r="K10" s="57"/>
      <c r="L10" s="57"/>
      <c r="M10" s="58"/>
      <c r="N10" s="59"/>
      <c r="O10" s="59"/>
    </row>
    <row r="11" spans="1:15" ht="158.4" x14ac:dyDescent="0.3">
      <c r="A11" s="52">
        <f t="shared" si="0"/>
        <v>19553</v>
      </c>
      <c r="B11" s="53" t="s">
        <v>2041</v>
      </c>
      <c r="C11" s="54" t="s">
        <v>2049</v>
      </c>
      <c r="D11" s="60" t="s">
        <v>2050</v>
      </c>
      <c r="E11" s="56"/>
      <c r="F11" s="57"/>
      <c r="G11" s="57"/>
      <c r="H11" s="57"/>
      <c r="I11" s="57"/>
      <c r="J11" s="57"/>
      <c r="K11" s="57"/>
      <c r="L11" s="57"/>
      <c r="M11" s="58"/>
      <c r="N11" s="59"/>
      <c r="O11" s="59"/>
    </row>
    <row r="12" spans="1:15" ht="28.8" x14ac:dyDescent="0.3">
      <c r="A12" s="52">
        <f t="shared" si="0"/>
        <v>19554</v>
      </c>
      <c r="B12" s="53" t="s">
        <v>2041</v>
      </c>
      <c r="C12" s="54" t="s">
        <v>2051</v>
      </c>
      <c r="D12" s="60" t="s">
        <v>2052</v>
      </c>
      <c r="E12" s="56"/>
      <c r="F12" s="57"/>
      <c r="G12" s="57"/>
      <c r="H12" s="57"/>
      <c r="I12" s="57"/>
      <c r="J12" s="57"/>
      <c r="K12" s="57"/>
      <c r="L12" s="57"/>
      <c r="M12" s="58"/>
      <c r="N12" s="59"/>
      <c r="O12" s="59"/>
    </row>
    <row r="13" spans="1:15" ht="100.8" x14ac:dyDescent="0.3">
      <c r="A13" s="52">
        <f t="shared" si="0"/>
        <v>19555</v>
      </c>
      <c r="B13" s="53" t="s">
        <v>2041</v>
      </c>
      <c r="C13" s="54" t="s">
        <v>2053</v>
      </c>
      <c r="D13" s="60" t="s">
        <v>2054</v>
      </c>
      <c r="E13" s="56"/>
      <c r="F13" s="57"/>
      <c r="G13" s="57"/>
      <c r="H13" s="57"/>
      <c r="I13" s="57"/>
      <c r="J13" s="57"/>
      <c r="K13" s="57"/>
      <c r="L13" s="57"/>
      <c r="M13" s="58"/>
      <c r="N13" s="59"/>
      <c r="O13" s="59"/>
    </row>
    <row r="14" spans="1:15" ht="129.6" x14ac:dyDescent="0.3">
      <c r="A14" s="52">
        <f t="shared" si="0"/>
        <v>19556</v>
      </c>
      <c r="B14" s="53" t="s">
        <v>2041</v>
      </c>
      <c r="C14" s="54" t="s">
        <v>2055</v>
      </c>
      <c r="D14" s="60" t="s">
        <v>2056</v>
      </c>
      <c r="E14" s="56"/>
      <c r="F14" s="57"/>
      <c r="G14" s="57"/>
      <c r="H14" s="57"/>
      <c r="I14" s="57"/>
      <c r="J14" s="57"/>
      <c r="K14" s="57"/>
      <c r="L14" s="57"/>
      <c r="M14" s="58"/>
      <c r="N14" s="59"/>
      <c r="O14" s="59"/>
    </row>
    <row r="15" spans="1:15" ht="55.2" x14ac:dyDescent="0.3">
      <c r="A15" s="52">
        <f t="shared" si="0"/>
        <v>19557</v>
      </c>
      <c r="B15" s="53" t="s">
        <v>2041</v>
      </c>
      <c r="C15" s="54"/>
      <c r="D15" s="117" t="s">
        <v>2057</v>
      </c>
      <c r="E15" s="56"/>
      <c r="F15" s="57"/>
      <c r="G15" s="57"/>
      <c r="H15" s="57"/>
      <c r="I15" s="57"/>
      <c r="J15" s="57"/>
      <c r="K15" s="57"/>
      <c r="L15" s="57"/>
      <c r="M15" s="58"/>
      <c r="N15" s="59"/>
      <c r="O15" s="59"/>
    </row>
    <row r="16" spans="1:15" ht="41.4" x14ac:dyDescent="0.3">
      <c r="A16" s="52">
        <f t="shared" si="0"/>
        <v>19558</v>
      </c>
      <c r="B16" s="53" t="s">
        <v>2041</v>
      </c>
      <c r="C16" s="54"/>
      <c r="D16" s="117" t="s">
        <v>2058</v>
      </c>
      <c r="E16" s="56"/>
      <c r="F16" s="57"/>
      <c r="G16" s="57"/>
      <c r="H16" s="57"/>
      <c r="I16" s="57"/>
      <c r="J16" s="57"/>
      <c r="K16" s="57"/>
      <c r="L16" s="57"/>
      <c r="M16" s="58"/>
      <c r="N16" s="59"/>
      <c r="O16" s="59"/>
    </row>
    <row r="17" spans="1:15" ht="41.4" x14ac:dyDescent="0.3">
      <c r="A17" s="52">
        <f t="shared" si="0"/>
        <v>19559</v>
      </c>
      <c r="B17" s="53" t="s">
        <v>2041</v>
      </c>
      <c r="C17" s="54"/>
      <c r="D17" s="117" t="s">
        <v>2059</v>
      </c>
      <c r="E17" s="56"/>
      <c r="F17" s="57"/>
      <c r="G17" s="57"/>
      <c r="H17" s="57"/>
      <c r="I17" s="57"/>
      <c r="J17" s="57"/>
      <c r="K17" s="57"/>
      <c r="L17" s="57"/>
      <c r="M17" s="58"/>
      <c r="N17" s="59"/>
      <c r="O17" s="59"/>
    </row>
    <row r="18" spans="1:15" collapsed="1" x14ac:dyDescent="0.3">
      <c r="A18" s="52">
        <f t="shared" si="0"/>
        <v>19560</v>
      </c>
      <c r="B18" s="53" t="s">
        <v>2041</v>
      </c>
      <c r="C18" s="118" t="s">
        <v>2060</v>
      </c>
      <c r="D18" s="62" t="s">
        <v>2061</v>
      </c>
      <c r="E18" s="63"/>
      <c r="F18" s="64"/>
      <c r="G18" s="64"/>
      <c r="H18" s="64"/>
      <c r="I18" s="64"/>
      <c r="J18" s="64"/>
      <c r="K18" s="65"/>
      <c r="L18" s="64"/>
      <c r="M18" s="66"/>
      <c r="N18" s="67"/>
      <c r="O18" s="67"/>
    </row>
    <row r="19" spans="1:15" ht="207" x14ac:dyDescent="0.3">
      <c r="A19" s="52">
        <f t="shared" si="0"/>
        <v>19561</v>
      </c>
      <c r="B19" s="53" t="s">
        <v>2041</v>
      </c>
      <c r="C19" s="72" t="s">
        <v>2062</v>
      </c>
      <c r="D19" s="119" t="s">
        <v>2063</v>
      </c>
      <c r="E19" s="63" t="s">
        <v>36</v>
      </c>
      <c r="F19" s="57"/>
      <c r="G19" s="57"/>
      <c r="H19" s="57"/>
      <c r="I19" s="57"/>
      <c r="J19" s="57"/>
      <c r="K19" s="57"/>
      <c r="L19" s="57">
        <f>SUM(J20:J34)</f>
        <v>9.600000000000005</v>
      </c>
      <c r="M19" s="58">
        <v>9.6</v>
      </c>
      <c r="N19" s="59"/>
      <c r="O19" s="73">
        <f>+ROUND(M19*N19,2)</f>
        <v>0</v>
      </c>
    </row>
    <row r="20" spans="1:15" ht="13.8" x14ac:dyDescent="0.3">
      <c r="A20" s="52">
        <f t="shared" si="0"/>
        <v>19562</v>
      </c>
      <c r="B20" s="53" t="s">
        <v>2041</v>
      </c>
      <c r="C20" s="72" t="s">
        <v>2064</v>
      </c>
      <c r="D20" s="119" t="s">
        <v>2065</v>
      </c>
      <c r="E20" s="63"/>
      <c r="F20" s="57">
        <v>4</v>
      </c>
      <c r="G20" s="57">
        <v>0.4</v>
      </c>
      <c r="H20" s="57"/>
      <c r="I20" s="57">
        <v>0.4</v>
      </c>
      <c r="J20" s="57">
        <f t="shared" ref="J20:J34" si="1">PRODUCT(F20:I20)</f>
        <v>0.64000000000000012</v>
      </c>
      <c r="K20" s="57"/>
      <c r="L20" s="57"/>
      <c r="M20" s="58"/>
      <c r="N20" s="59"/>
      <c r="O20" s="73"/>
    </row>
    <row r="21" spans="1:15" ht="13.8" x14ac:dyDescent="0.3">
      <c r="A21" s="52">
        <f t="shared" si="0"/>
        <v>19563</v>
      </c>
      <c r="B21" s="53" t="s">
        <v>2041</v>
      </c>
      <c r="C21" s="72" t="s">
        <v>2066</v>
      </c>
      <c r="D21" s="119" t="s">
        <v>2067</v>
      </c>
      <c r="E21" s="63"/>
      <c r="F21" s="57">
        <v>4</v>
      </c>
      <c r="G21" s="57">
        <v>0.4</v>
      </c>
      <c r="H21" s="57"/>
      <c r="I21" s="57">
        <v>0.4</v>
      </c>
      <c r="J21" s="57">
        <f t="shared" si="1"/>
        <v>0.64000000000000012</v>
      </c>
      <c r="K21" s="57"/>
      <c r="L21" s="57"/>
      <c r="M21" s="58"/>
      <c r="N21" s="59"/>
      <c r="O21" s="73"/>
    </row>
    <row r="22" spans="1:15" ht="13.8" x14ac:dyDescent="0.3">
      <c r="A22" s="52">
        <f t="shared" si="0"/>
        <v>19564</v>
      </c>
      <c r="B22" s="53" t="s">
        <v>2041</v>
      </c>
      <c r="C22" s="72" t="s">
        <v>2068</v>
      </c>
      <c r="D22" s="119" t="s">
        <v>2069</v>
      </c>
      <c r="E22" s="63"/>
      <c r="F22" s="57">
        <v>4</v>
      </c>
      <c r="G22" s="57">
        <v>0.4</v>
      </c>
      <c r="H22" s="57"/>
      <c r="I22" s="57">
        <v>0.4</v>
      </c>
      <c r="J22" s="57">
        <f t="shared" si="1"/>
        <v>0.64000000000000012</v>
      </c>
      <c r="K22" s="57"/>
      <c r="L22" s="57"/>
      <c r="M22" s="58"/>
      <c r="N22" s="59"/>
      <c r="O22" s="73"/>
    </row>
    <row r="23" spans="1:15" ht="13.8" x14ac:dyDescent="0.3">
      <c r="A23" s="52">
        <f t="shared" si="0"/>
        <v>19565</v>
      </c>
      <c r="B23" s="53" t="s">
        <v>2041</v>
      </c>
      <c r="C23" s="72" t="s">
        <v>2070</v>
      </c>
      <c r="D23" s="119" t="s">
        <v>2071</v>
      </c>
      <c r="E23" s="63"/>
      <c r="F23" s="57">
        <v>4</v>
      </c>
      <c r="G23" s="57">
        <v>0.4</v>
      </c>
      <c r="H23" s="57"/>
      <c r="I23" s="57">
        <v>0.4</v>
      </c>
      <c r="J23" s="57">
        <f t="shared" si="1"/>
        <v>0.64000000000000012</v>
      </c>
      <c r="K23" s="57"/>
      <c r="L23" s="57"/>
      <c r="M23" s="58"/>
      <c r="N23" s="59"/>
      <c r="O23" s="73"/>
    </row>
    <row r="24" spans="1:15" ht="13.8" x14ac:dyDescent="0.3">
      <c r="A24" s="52">
        <f t="shared" si="0"/>
        <v>19566</v>
      </c>
      <c r="B24" s="53" t="s">
        <v>2041</v>
      </c>
      <c r="C24" s="72" t="s">
        <v>2072</v>
      </c>
      <c r="D24" s="119" t="s">
        <v>2073</v>
      </c>
      <c r="E24" s="63"/>
      <c r="F24" s="57">
        <v>4</v>
      </c>
      <c r="G24" s="57">
        <v>0.4</v>
      </c>
      <c r="H24" s="57"/>
      <c r="I24" s="57">
        <v>0.4</v>
      </c>
      <c r="J24" s="57">
        <f t="shared" si="1"/>
        <v>0.64000000000000012</v>
      </c>
      <c r="K24" s="57"/>
      <c r="L24" s="57"/>
      <c r="M24" s="58"/>
      <c r="N24" s="59"/>
      <c r="O24" s="73"/>
    </row>
    <row r="25" spans="1:15" ht="13.8" x14ac:dyDescent="0.3">
      <c r="A25" s="52">
        <f t="shared" si="0"/>
        <v>19567</v>
      </c>
      <c r="B25" s="53" t="s">
        <v>2041</v>
      </c>
      <c r="C25" s="72" t="s">
        <v>2074</v>
      </c>
      <c r="D25" s="119" t="s">
        <v>2075</v>
      </c>
      <c r="E25" s="63"/>
      <c r="F25" s="57">
        <v>4</v>
      </c>
      <c r="G25" s="57">
        <v>0.4</v>
      </c>
      <c r="H25" s="57"/>
      <c r="I25" s="57">
        <v>0.4</v>
      </c>
      <c r="J25" s="57">
        <f t="shared" si="1"/>
        <v>0.64000000000000012</v>
      </c>
      <c r="K25" s="57"/>
      <c r="L25" s="57"/>
      <c r="M25" s="58"/>
      <c r="N25" s="59"/>
      <c r="O25" s="73"/>
    </row>
    <row r="26" spans="1:15" ht="13.8" x14ac:dyDescent="0.3">
      <c r="A26" s="52">
        <f t="shared" si="0"/>
        <v>19568</v>
      </c>
      <c r="B26" s="53" t="s">
        <v>2041</v>
      </c>
      <c r="C26" s="72" t="s">
        <v>2076</v>
      </c>
      <c r="D26" s="119" t="s">
        <v>2077</v>
      </c>
      <c r="E26" s="63"/>
      <c r="F26" s="57">
        <v>4</v>
      </c>
      <c r="G26" s="57">
        <v>0.4</v>
      </c>
      <c r="H26" s="57"/>
      <c r="I26" s="57">
        <v>0.4</v>
      </c>
      <c r="J26" s="57">
        <f t="shared" si="1"/>
        <v>0.64000000000000012</v>
      </c>
      <c r="K26" s="57"/>
      <c r="L26" s="57"/>
      <c r="M26" s="58"/>
      <c r="N26" s="59"/>
      <c r="O26" s="73"/>
    </row>
    <row r="27" spans="1:15" ht="13.8" x14ac:dyDescent="0.3">
      <c r="A27" s="52">
        <f t="shared" si="0"/>
        <v>19569</v>
      </c>
      <c r="B27" s="53" t="s">
        <v>2041</v>
      </c>
      <c r="C27" s="72" t="s">
        <v>2078</v>
      </c>
      <c r="D27" s="119" t="s">
        <v>2079</v>
      </c>
      <c r="E27" s="63"/>
      <c r="F27" s="57">
        <v>4</v>
      </c>
      <c r="G27" s="57">
        <v>0.4</v>
      </c>
      <c r="H27" s="57"/>
      <c r="I27" s="57">
        <v>0.4</v>
      </c>
      <c r="J27" s="57">
        <f t="shared" si="1"/>
        <v>0.64000000000000012</v>
      </c>
      <c r="K27" s="57"/>
      <c r="L27" s="57"/>
      <c r="M27" s="58"/>
      <c r="N27" s="59"/>
      <c r="O27" s="73"/>
    </row>
    <row r="28" spans="1:15" ht="13.8" x14ac:dyDescent="0.3">
      <c r="A28" s="52">
        <f t="shared" si="0"/>
        <v>19570</v>
      </c>
      <c r="B28" s="53" t="s">
        <v>2041</v>
      </c>
      <c r="C28" s="72" t="s">
        <v>2080</v>
      </c>
      <c r="D28" s="119" t="s">
        <v>2081</v>
      </c>
      <c r="E28" s="63"/>
      <c r="F28" s="57">
        <v>4</v>
      </c>
      <c r="G28" s="57">
        <v>0.4</v>
      </c>
      <c r="H28" s="57"/>
      <c r="I28" s="57">
        <v>0.4</v>
      </c>
      <c r="J28" s="57">
        <f t="shared" si="1"/>
        <v>0.64000000000000012</v>
      </c>
      <c r="K28" s="57"/>
      <c r="L28" s="57"/>
      <c r="M28" s="58"/>
      <c r="N28" s="59"/>
      <c r="O28" s="73"/>
    </row>
    <row r="29" spans="1:15" ht="13.8" x14ac:dyDescent="0.3">
      <c r="A29" s="52">
        <f t="shared" si="0"/>
        <v>19571</v>
      </c>
      <c r="B29" s="53" t="s">
        <v>2041</v>
      </c>
      <c r="C29" s="72" t="s">
        <v>2082</v>
      </c>
      <c r="D29" s="119" t="s">
        <v>2083</v>
      </c>
      <c r="E29" s="63"/>
      <c r="F29" s="57">
        <v>4</v>
      </c>
      <c r="G29" s="57">
        <v>0.4</v>
      </c>
      <c r="H29" s="57"/>
      <c r="I29" s="57">
        <v>0.4</v>
      </c>
      <c r="J29" s="57">
        <f t="shared" si="1"/>
        <v>0.64000000000000012</v>
      </c>
      <c r="K29" s="57"/>
      <c r="L29" s="57"/>
      <c r="M29" s="58"/>
      <c r="N29" s="59"/>
      <c r="O29" s="73"/>
    </row>
    <row r="30" spans="1:15" ht="13.8" x14ac:dyDescent="0.3">
      <c r="A30" s="52">
        <f t="shared" si="0"/>
        <v>19572</v>
      </c>
      <c r="B30" s="53" t="s">
        <v>2041</v>
      </c>
      <c r="C30" s="72" t="s">
        <v>2084</v>
      </c>
      <c r="D30" s="119" t="s">
        <v>2085</v>
      </c>
      <c r="E30" s="63"/>
      <c r="F30" s="57">
        <v>4</v>
      </c>
      <c r="G30" s="57">
        <v>0.4</v>
      </c>
      <c r="H30" s="57"/>
      <c r="I30" s="57">
        <v>0.4</v>
      </c>
      <c r="J30" s="57">
        <f t="shared" si="1"/>
        <v>0.64000000000000012</v>
      </c>
      <c r="K30" s="57"/>
      <c r="L30" s="57"/>
      <c r="M30" s="58"/>
      <c r="N30" s="59"/>
      <c r="O30" s="73"/>
    </row>
    <row r="31" spans="1:15" ht="13.8" x14ac:dyDescent="0.3">
      <c r="A31" s="52">
        <f t="shared" si="0"/>
        <v>19573</v>
      </c>
      <c r="B31" s="53" t="s">
        <v>2041</v>
      </c>
      <c r="C31" s="72" t="s">
        <v>2086</v>
      </c>
      <c r="D31" s="119" t="s">
        <v>2087</v>
      </c>
      <c r="E31" s="63"/>
      <c r="F31" s="57">
        <v>4</v>
      </c>
      <c r="G31" s="57">
        <v>0.4</v>
      </c>
      <c r="H31" s="57"/>
      <c r="I31" s="57">
        <v>0.4</v>
      </c>
      <c r="J31" s="57">
        <f t="shared" si="1"/>
        <v>0.64000000000000012</v>
      </c>
      <c r="K31" s="57"/>
      <c r="L31" s="57"/>
      <c r="M31" s="58"/>
      <c r="N31" s="59"/>
      <c r="O31" s="73"/>
    </row>
    <row r="32" spans="1:15" ht="13.8" x14ac:dyDescent="0.3">
      <c r="A32" s="52">
        <f t="shared" si="0"/>
        <v>19574</v>
      </c>
      <c r="B32" s="53" t="s">
        <v>2041</v>
      </c>
      <c r="C32" s="72" t="s">
        <v>2088</v>
      </c>
      <c r="D32" s="119" t="s">
        <v>2089</v>
      </c>
      <c r="E32" s="63"/>
      <c r="F32" s="57">
        <v>4</v>
      </c>
      <c r="G32" s="57">
        <v>0.4</v>
      </c>
      <c r="H32" s="57"/>
      <c r="I32" s="57">
        <v>0.4</v>
      </c>
      <c r="J32" s="57">
        <f t="shared" si="1"/>
        <v>0.64000000000000012</v>
      </c>
      <c r="K32" s="57"/>
      <c r="L32" s="57"/>
      <c r="M32" s="58"/>
      <c r="N32" s="59"/>
      <c r="O32" s="73"/>
    </row>
    <row r="33" spans="1:15" ht="13.8" x14ac:dyDescent="0.3">
      <c r="A33" s="52">
        <f t="shared" si="0"/>
        <v>19575</v>
      </c>
      <c r="B33" s="53" t="s">
        <v>2041</v>
      </c>
      <c r="C33" s="72" t="s">
        <v>2090</v>
      </c>
      <c r="D33" s="119" t="s">
        <v>2091</v>
      </c>
      <c r="E33" s="63"/>
      <c r="F33" s="57">
        <v>4</v>
      </c>
      <c r="G33" s="57">
        <v>0.4</v>
      </c>
      <c r="H33" s="57"/>
      <c r="I33" s="57">
        <v>0.4</v>
      </c>
      <c r="J33" s="57">
        <f t="shared" si="1"/>
        <v>0.64000000000000012</v>
      </c>
      <c r="K33" s="57"/>
      <c r="L33" s="57"/>
      <c r="M33" s="58"/>
      <c r="N33" s="59"/>
      <c r="O33" s="73"/>
    </row>
    <row r="34" spans="1:15" ht="13.8" x14ac:dyDescent="0.3">
      <c r="A34" s="52">
        <f t="shared" si="0"/>
        <v>19576</v>
      </c>
      <c r="B34" s="53" t="s">
        <v>2041</v>
      </c>
      <c r="C34" s="72" t="s">
        <v>2092</v>
      </c>
      <c r="D34" s="119" t="s">
        <v>2093</v>
      </c>
      <c r="E34" s="63"/>
      <c r="F34" s="57">
        <v>4</v>
      </c>
      <c r="G34" s="57">
        <v>0.4</v>
      </c>
      <c r="H34" s="57"/>
      <c r="I34" s="57">
        <v>0.4</v>
      </c>
      <c r="J34" s="57">
        <f t="shared" si="1"/>
        <v>0.64000000000000012</v>
      </c>
      <c r="K34" s="57"/>
      <c r="L34" s="57"/>
      <c r="M34" s="58"/>
      <c r="N34" s="59"/>
      <c r="O34" s="73"/>
    </row>
    <row r="35" spans="1:15" ht="207" x14ac:dyDescent="0.3">
      <c r="A35" s="52">
        <f t="shared" si="0"/>
        <v>19577</v>
      </c>
      <c r="B35" s="53" t="s">
        <v>2041</v>
      </c>
      <c r="C35" s="72" t="s">
        <v>2094</v>
      </c>
      <c r="D35" s="119" t="s">
        <v>2095</v>
      </c>
      <c r="E35" s="63" t="s">
        <v>36</v>
      </c>
      <c r="F35" s="8"/>
      <c r="G35" s="8"/>
      <c r="H35" s="8"/>
      <c r="I35" s="8"/>
      <c r="J35" s="8"/>
      <c r="K35" s="57"/>
      <c r="L35" s="57">
        <f>SUM(K36:K39)</f>
        <v>3.2000000000000006</v>
      </c>
      <c r="M35" s="58">
        <v>3.2</v>
      </c>
      <c r="N35" s="59"/>
      <c r="O35" s="73">
        <f>+ROUND(M35*N35,2)</f>
        <v>0</v>
      </c>
    </row>
    <row r="36" spans="1:15" ht="13.8" x14ac:dyDescent="0.3">
      <c r="A36" s="52">
        <f t="shared" si="0"/>
        <v>19578</v>
      </c>
      <c r="B36" s="53" t="s">
        <v>2041</v>
      </c>
      <c r="C36" s="72" t="s">
        <v>2096</v>
      </c>
      <c r="D36" s="119" t="s">
        <v>2097</v>
      </c>
      <c r="E36" s="63"/>
      <c r="F36" s="57">
        <v>2</v>
      </c>
      <c r="G36" s="57">
        <f>4*0.4*0.4</f>
        <v>0.64000000000000012</v>
      </c>
      <c r="H36" s="57"/>
      <c r="I36" s="57"/>
      <c r="J36" s="57">
        <f t="shared" ref="J36:J39" si="2">PRODUCT(F36:I36)</f>
        <v>1.2800000000000002</v>
      </c>
      <c r="K36" s="57">
        <f t="shared" ref="K36:K39" si="3">+J36</f>
        <v>1.2800000000000002</v>
      </c>
      <c r="L36" s="57"/>
      <c r="M36" s="66"/>
      <c r="N36" s="67"/>
      <c r="O36" s="67"/>
    </row>
    <row r="37" spans="1:15" ht="13.8" x14ac:dyDescent="0.3">
      <c r="A37" s="52">
        <f t="shared" si="0"/>
        <v>19579</v>
      </c>
      <c r="B37" s="53" t="s">
        <v>2041</v>
      </c>
      <c r="C37" s="72" t="s">
        <v>2098</v>
      </c>
      <c r="D37" s="119" t="s">
        <v>2099</v>
      </c>
      <c r="E37" s="63"/>
      <c r="F37" s="57">
        <v>1</v>
      </c>
      <c r="G37" s="57">
        <f>4*0.4*0.4</f>
        <v>0.64000000000000012</v>
      </c>
      <c r="H37" s="57"/>
      <c r="I37" s="57"/>
      <c r="J37" s="57">
        <f t="shared" si="2"/>
        <v>0.64000000000000012</v>
      </c>
      <c r="K37" s="57">
        <f t="shared" si="3"/>
        <v>0.64000000000000012</v>
      </c>
      <c r="L37" s="57"/>
      <c r="M37" s="66"/>
      <c r="N37" s="67"/>
      <c r="O37" s="67"/>
    </row>
    <row r="38" spans="1:15" ht="13.8" x14ac:dyDescent="0.3">
      <c r="A38" s="52">
        <f t="shared" si="0"/>
        <v>19580</v>
      </c>
      <c r="B38" s="53" t="s">
        <v>2041</v>
      </c>
      <c r="C38" s="72" t="s">
        <v>2100</v>
      </c>
      <c r="D38" s="119" t="s">
        <v>2101</v>
      </c>
      <c r="E38" s="63"/>
      <c r="F38" s="57">
        <v>1</v>
      </c>
      <c r="G38" s="57">
        <f>4*0.4*0.4</f>
        <v>0.64000000000000012</v>
      </c>
      <c r="H38" s="57"/>
      <c r="I38" s="57"/>
      <c r="J38" s="57">
        <f t="shared" si="2"/>
        <v>0.64000000000000012</v>
      </c>
      <c r="K38" s="57">
        <f t="shared" si="3"/>
        <v>0.64000000000000012</v>
      </c>
      <c r="L38" s="57"/>
      <c r="M38" s="66"/>
      <c r="N38" s="67"/>
      <c r="O38" s="67"/>
    </row>
    <row r="39" spans="1:15" ht="13.8" x14ac:dyDescent="0.3">
      <c r="A39" s="52">
        <f t="shared" si="0"/>
        <v>19581</v>
      </c>
      <c r="B39" s="53" t="s">
        <v>2041</v>
      </c>
      <c r="C39" s="72" t="s">
        <v>2102</v>
      </c>
      <c r="D39" s="119" t="s">
        <v>2103</v>
      </c>
      <c r="E39" s="63"/>
      <c r="F39" s="57">
        <v>1</v>
      </c>
      <c r="G39" s="57">
        <f>4*0.4*0.4</f>
        <v>0.64000000000000012</v>
      </c>
      <c r="H39" s="57"/>
      <c r="I39" s="57"/>
      <c r="J39" s="57">
        <f t="shared" si="2"/>
        <v>0.64000000000000012</v>
      </c>
      <c r="K39" s="57">
        <f t="shared" si="3"/>
        <v>0.64000000000000012</v>
      </c>
      <c r="L39" s="57"/>
      <c r="M39" s="66"/>
      <c r="N39" s="67"/>
      <c r="O39" s="67"/>
    </row>
    <row r="40" spans="1:15" x14ac:dyDescent="0.3">
      <c r="A40" s="52">
        <f t="shared" si="0"/>
        <v>19582</v>
      </c>
      <c r="B40" s="53" t="s">
        <v>2041</v>
      </c>
      <c r="C40" s="118" t="s">
        <v>2104</v>
      </c>
      <c r="D40" s="62" t="s">
        <v>2105</v>
      </c>
      <c r="E40" s="63"/>
      <c r="F40" s="57"/>
      <c r="G40" s="57"/>
      <c r="H40" s="57"/>
      <c r="I40" s="57"/>
      <c r="J40" s="57"/>
      <c r="K40" s="57"/>
      <c r="L40" s="57"/>
      <c r="M40" s="66"/>
      <c r="N40" s="67"/>
      <c r="O40" s="67"/>
    </row>
    <row r="41" spans="1:15" ht="317.39999999999998" x14ac:dyDescent="0.3">
      <c r="A41" s="52">
        <f t="shared" si="0"/>
        <v>19583</v>
      </c>
      <c r="B41" s="53" t="s">
        <v>2041</v>
      </c>
      <c r="C41" s="72" t="s">
        <v>2106</v>
      </c>
      <c r="D41" s="117" t="s">
        <v>2107</v>
      </c>
      <c r="E41" s="63" t="s">
        <v>36</v>
      </c>
      <c r="F41" s="57"/>
      <c r="G41" s="57"/>
      <c r="H41" s="57"/>
      <c r="I41" s="57"/>
      <c r="J41" s="57"/>
      <c r="K41" s="57"/>
      <c r="L41" s="57">
        <f>SUM(J42:J47)</f>
        <v>1.9200000000000004</v>
      </c>
      <c r="M41" s="58">
        <v>1.92</v>
      </c>
      <c r="N41" s="59"/>
      <c r="O41" s="73">
        <f>+ROUND(M41*N41,2)</f>
        <v>0</v>
      </c>
    </row>
    <row r="42" spans="1:15" ht="14.25" customHeight="1" x14ac:dyDescent="0.3">
      <c r="A42" s="52">
        <f t="shared" si="0"/>
        <v>19584</v>
      </c>
      <c r="B42" s="53" t="s">
        <v>2041</v>
      </c>
      <c r="C42" s="72" t="s">
        <v>2108</v>
      </c>
      <c r="D42" s="119" t="s">
        <v>2109</v>
      </c>
      <c r="E42" s="63"/>
      <c r="F42" s="57">
        <v>2</v>
      </c>
      <c r="G42" s="57">
        <v>0.4</v>
      </c>
      <c r="H42" s="57"/>
      <c r="I42" s="57">
        <v>0.4</v>
      </c>
      <c r="J42" s="57">
        <f t="shared" ref="J42:J47" si="4">PRODUCT(F42:I42)</f>
        <v>0.32000000000000006</v>
      </c>
      <c r="K42" s="57"/>
      <c r="L42" s="57"/>
      <c r="M42" s="66"/>
      <c r="N42" s="67"/>
      <c r="O42" s="67"/>
    </row>
    <row r="43" spans="1:15" ht="13.8" x14ac:dyDescent="0.3">
      <c r="A43" s="52">
        <f t="shared" si="0"/>
        <v>19585</v>
      </c>
      <c r="B43" s="53" t="s">
        <v>2041</v>
      </c>
      <c r="C43" s="72" t="s">
        <v>2110</v>
      </c>
      <c r="D43" s="119" t="s">
        <v>2111</v>
      </c>
      <c r="E43" s="63"/>
      <c r="F43" s="57">
        <v>2</v>
      </c>
      <c r="G43" s="57">
        <v>0.4</v>
      </c>
      <c r="H43" s="57"/>
      <c r="I43" s="57">
        <v>0.4</v>
      </c>
      <c r="J43" s="57">
        <f t="shared" si="4"/>
        <v>0.32000000000000006</v>
      </c>
      <c r="K43" s="57"/>
      <c r="L43" s="57"/>
      <c r="M43" s="66"/>
      <c r="N43" s="67"/>
      <c r="O43" s="67"/>
    </row>
    <row r="44" spans="1:15" ht="13.8" x14ac:dyDescent="0.3">
      <c r="A44" s="52">
        <f t="shared" si="0"/>
        <v>19586</v>
      </c>
      <c r="B44" s="53" t="s">
        <v>2041</v>
      </c>
      <c r="C44" s="72" t="s">
        <v>2112</v>
      </c>
      <c r="D44" s="119" t="s">
        <v>2113</v>
      </c>
      <c r="E44" s="63"/>
      <c r="F44" s="57">
        <v>2</v>
      </c>
      <c r="G44" s="57">
        <v>0.4</v>
      </c>
      <c r="H44" s="57"/>
      <c r="I44" s="57">
        <v>0.4</v>
      </c>
      <c r="J44" s="57">
        <f t="shared" si="4"/>
        <v>0.32000000000000006</v>
      </c>
      <c r="K44" s="57"/>
      <c r="L44" s="57"/>
      <c r="M44" s="66"/>
      <c r="N44" s="67"/>
      <c r="O44" s="67"/>
    </row>
    <row r="45" spans="1:15" ht="13.8" x14ac:dyDescent="0.3">
      <c r="A45" s="52">
        <f t="shared" si="0"/>
        <v>19587</v>
      </c>
      <c r="B45" s="53" t="s">
        <v>2041</v>
      </c>
      <c r="C45" s="72" t="s">
        <v>2114</v>
      </c>
      <c r="D45" s="119" t="s">
        <v>2115</v>
      </c>
      <c r="E45" s="63"/>
      <c r="F45" s="57">
        <v>2</v>
      </c>
      <c r="G45" s="57">
        <v>0.4</v>
      </c>
      <c r="H45" s="57"/>
      <c r="I45" s="57">
        <v>0.4</v>
      </c>
      <c r="J45" s="57">
        <f t="shared" si="4"/>
        <v>0.32000000000000006</v>
      </c>
      <c r="K45" s="57"/>
      <c r="L45" s="57"/>
      <c r="M45" s="66"/>
      <c r="N45" s="67"/>
      <c r="O45" s="67"/>
    </row>
    <row r="46" spans="1:15" ht="13.8" x14ac:dyDescent="0.3">
      <c r="A46" s="52">
        <f t="shared" si="0"/>
        <v>19588</v>
      </c>
      <c r="B46" s="53" t="s">
        <v>2041</v>
      </c>
      <c r="C46" s="72" t="s">
        <v>2116</v>
      </c>
      <c r="D46" s="119" t="s">
        <v>2117</v>
      </c>
      <c r="E46" s="63"/>
      <c r="F46" s="57">
        <v>2</v>
      </c>
      <c r="G46" s="57">
        <v>0.4</v>
      </c>
      <c r="H46" s="57"/>
      <c r="I46" s="57">
        <v>0.4</v>
      </c>
      <c r="J46" s="57">
        <f t="shared" si="4"/>
        <v>0.32000000000000006</v>
      </c>
      <c r="K46" s="57"/>
      <c r="L46" s="57"/>
      <c r="M46" s="66"/>
      <c r="N46" s="67"/>
      <c r="O46" s="67"/>
    </row>
    <row r="47" spans="1:15" ht="13.8" x14ac:dyDescent="0.3">
      <c r="A47" s="52">
        <f t="shared" si="0"/>
        <v>19589</v>
      </c>
      <c r="B47" s="53" t="s">
        <v>2041</v>
      </c>
      <c r="C47" s="72" t="s">
        <v>2118</v>
      </c>
      <c r="D47" s="119" t="s">
        <v>2119</v>
      </c>
      <c r="E47" s="63"/>
      <c r="F47" s="57">
        <v>2</v>
      </c>
      <c r="G47" s="57">
        <v>0.4</v>
      </c>
      <c r="H47" s="57"/>
      <c r="I47" s="57">
        <v>0.4</v>
      </c>
      <c r="J47" s="57">
        <f t="shared" si="4"/>
        <v>0.32000000000000006</v>
      </c>
      <c r="K47" s="57"/>
      <c r="L47" s="57"/>
      <c r="M47" s="66"/>
      <c r="N47" s="67"/>
      <c r="O47" s="67"/>
    </row>
    <row r="48" spans="1:15" x14ac:dyDescent="0.3">
      <c r="A48" s="52">
        <f t="shared" si="0"/>
        <v>19590</v>
      </c>
      <c r="B48" s="53" t="s">
        <v>2041</v>
      </c>
      <c r="C48" s="118" t="s">
        <v>2120</v>
      </c>
      <c r="D48" s="62" t="s">
        <v>2121</v>
      </c>
      <c r="E48" s="63"/>
      <c r="F48" s="57"/>
      <c r="G48" s="57"/>
      <c r="H48" s="57"/>
      <c r="I48" s="57"/>
      <c r="J48" s="57"/>
      <c r="K48" s="57"/>
      <c r="L48" s="57"/>
      <c r="M48" s="66"/>
      <c r="N48" s="67"/>
      <c r="O48" s="67"/>
    </row>
    <row r="49" spans="1:15" ht="100.8" x14ac:dyDescent="0.3">
      <c r="A49" s="52">
        <f t="shared" si="0"/>
        <v>19591</v>
      </c>
      <c r="B49" s="53" t="s">
        <v>2041</v>
      </c>
      <c r="C49" s="72" t="s">
        <v>2122</v>
      </c>
      <c r="D49" s="75" t="s">
        <v>2123</v>
      </c>
      <c r="E49" s="63" t="s">
        <v>53</v>
      </c>
      <c r="F49" s="57"/>
      <c r="G49" s="57"/>
      <c r="H49" s="57"/>
      <c r="I49" s="57"/>
      <c r="J49" s="57"/>
      <c r="K49" s="57"/>
      <c r="L49" s="57">
        <f>SUM(J50:J50)</f>
        <v>1</v>
      </c>
      <c r="M49" s="58">
        <v>1</v>
      </c>
      <c r="N49" s="59"/>
      <c r="O49" s="73">
        <f>+ROUND(M49*N49,2)</f>
        <v>0</v>
      </c>
    </row>
    <row r="50" spans="1:15" x14ac:dyDescent="0.3">
      <c r="A50" s="52">
        <f t="shared" si="0"/>
        <v>19592</v>
      </c>
      <c r="B50" s="53" t="s">
        <v>2041</v>
      </c>
      <c r="C50" s="72" t="s">
        <v>2124</v>
      </c>
      <c r="D50" s="75" t="s">
        <v>2125</v>
      </c>
      <c r="E50" s="63"/>
      <c r="F50" s="57">
        <v>1</v>
      </c>
      <c r="G50" s="57">
        <v>1</v>
      </c>
      <c r="H50" s="57"/>
      <c r="I50" s="57"/>
      <c r="J50" s="57">
        <f t="shared" ref="J50" si="5">PRODUCT(F50:I50)</f>
        <v>1</v>
      </c>
      <c r="K50" s="57"/>
      <c r="L50" s="57"/>
      <c r="M50" s="58"/>
      <c r="N50" s="59"/>
      <c r="O50" s="73"/>
    </row>
    <row r="51" spans="1:15" x14ac:dyDescent="0.3">
      <c r="A51" s="52">
        <f t="shared" si="0"/>
        <v>19593</v>
      </c>
      <c r="B51" s="53" t="s">
        <v>2041</v>
      </c>
      <c r="C51" s="54" t="s">
        <v>2126</v>
      </c>
      <c r="D51" s="55" t="s">
        <v>2127</v>
      </c>
      <c r="E51" s="63"/>
      <c r="F51" s="57"/>
      <c r="G51" s="57"/>
      <c r="H51" s="57"/>
      <c r="I51" s="57"/>
      <c r="J51" s="57"/>
      <c r="K51" s="57"/>
      <c r="L51" s="57"/>
      <c r="M51" s="66"/>
      <c r="N51" s="67"/>
      <c r="O51" s="67"/>
    </row>
    <row r="52" spans="1:15" ht="317.39999999999998" x14ac:dyDescent="0.3">
      <c r="A52" s="52">
        <f t="shared" si="0"/>
        <v>19594</v>
      </c>
      <c r="B52" s="53" t="s">
        <v>2041</v>
      </c>
      <c r="C52" s="72" t="s">
        <v>2128</v>
      </c>
      <c r="D52" s="117" t="s">
        <v>2107</v>
      </c>
      <c r="E52" s="56" t="s">
        <v>36</v>
      </c>
      <c r="F52" s="57"/>
      <c r="G52" s="57"/>
      <c r="H52" s="57"/>
      <c r="I52" s="57"/>
      <c r="J52" s="57"/>
      <c r="K52" s="57"/>
      <c r="L52" s="57">
        <f>SUM(J53:J64)</f>
        <v>39.549999999999997</v>
      </c>
      <c r="M52" s="58">
        <v>39.549999999999997</v>
      </c>
      <c r="N52" s="59"/>
      <c r="O52" s="73">
        <f>+ROUND(M52*N52,2)</f>
        <v>0</v>
      </c>
    </row>
    <row r="53" spans="1:15" ht="14.4" customHeight="1" x14ac:dyDescent="0.3">
      <c r="A53" s="52">
        <f t="shared" si="0"/>
        <v>19595</v>
      </c>
      <c r="B53" s="53" t="s">
        <v>2041</v>
      </c>
      <c r="C53" s="72" t="s">
        <v>2129</v>
      </c>
      <c r="D53" s="119" t="s">
        <v>2130</v>
      </c>
      <c r="E53" s="56"/>
      <c r="F53" s="57">
        <v>2</v>
      </c>
      <c r="G53" s="57">
        <v>6</v>
      </c>
      <c r="H53" s="57"/>
      <c r="I53" s="57">
        <v>0.35</v>
      </c>
      <c r="J53" s="57">
        <f t="shared" ref="J53:J64" si="6">PRODUCT(F53:I53)</f>
        <v>4.1999999999999993</v>
      </c>
      <c r="K53" s="57"/>
      <c r="L53" s="57"/>
      <c r="M53" s="58"/>
      <c r="N53" s="59"/>
      <c r="O53" s="73"/>
    </row>
    <row r="54" spans="1:15" ht="14.4" customHeight="1" x14ac:dyDescent="0.3">
      <c r="A54" s="52">
        <f t="shared" si="0"/>
        <v>19596</v>
      </c>
      <c r="B54" s="53" t="s">
        <v>2041</v>
      </c>
      <c r="C54" s="72" t="s">
        <v>2131</v>
      </c>
      <c r="D54" s="119" t="s">
        <v>2132</v>
      </c>
      <c r="E54" s="56"/>
      <c r="F54" s="57">
        <v>2</v>
      </c>
      <c r="G54" s="57">
        <v>6</v>
      </c>
      <c r="H54" s="57"/>
      <c r="I54" s="57">
        <v>0.35</v>
      </c>
      <c r="J54" s="57">
        <f t="shared" si="6"/>
        <v>4.1999999999999993</v>
      </c>
      <c r="K54" s="57"/>
      <c r="L54" s="57"/>
      <c r="M54" s="58"/>
      <c r="N54" s="59"/>
      <c r="O54" s="73"/>
    </row>
    <row r="55" spans="1:15" ht="14.4" customHeight="1" x14ac:dyDescent="0.3">
      <c r="A55" s="52">
        <f t="shared" si="0"/>
        <v>19597</v>
      </c>
      <c r="B55" s="53" t="s">
        <v>2041</v>
      </c>
      <c r="C55" s="72" t="s">
        <v>2133</v>
      </c>
      <c r="D55" s="119" t="s">
        <v>2134</v>
      </c>
      <c r="E55" s="56"/>
      <c r="F55" s="57">
        <v>2</v>
      </c>
      <c r="G55" s="57">
        <v>6</v>
      </c>
      <c r="H55" s="57"/>
      <c r="I55" s="57">
        <v>0.35</v>
      </c>
      <c r="J55" s="57">
        <f t="shared" si="6"/>
        <v>4.1999999999999993</v>
      </c>
      <c r="K55" s="57"/>
      <c r="L55" s="57"/>
      <c r="M55" s="58"/>
      <c r="N55" s="59"/>
      <c r="O55" s="73"/>
    </row>
    <row r="56" spans="1:15" ht="14.4" customHeight="1" x14ac:dyDescent="0.3">
      <c r="A56" s="52">
        <f t="shared" si="0"/>
        <v>19598</v>
      </c>
      <c r="B56" s="53" t="s">
        <v>2041</v>
      </c>
      <c r="C56" s="72" t="s">
        <v>2135</v>
      </c>
      <c r="D56" s="119" t="s">
        <v>2136</v>
      </c>
      <c r="E56" s="56"/>
      <c r="F56" s="57">
        <v>2</v>
      </c>
      <c r="G56" s="57">
        <v>6</v>
      </c>
      <c r="H56" s="57"/>
      <c r="I56" s="57">
        <v>0.35</v>
      </c>
      <c r="J56" s="57">
        <f t="shared" si="6"/>
        <v>4.1999999999999993</v>
      </c>
      <c r="K56" s="57"/>
      <c r="L56" s="57"/>
      <c r="M56" s="58"/>
      <c r="N56" s="59"/>
      <c r="O56" s="73"/>
    </row>
    <row r="57" spans="1:15" ht="14.4" customHeight="1" x14ac:dyDescent="0.3">
      <c r="A57" s="52">
        <f t="shared" si="0"/>
        <v>19599</v>
      </c>
      <c r="B57" s="53" t="s">
        <v>2041</v>
      </c>
      <c r="C57" s="72" t="s">
        <v>2137</v>
      </c>
      <c r="D57" s="119" t="s">
        <v>2138</v>
      </c>
      <c r="E57" s="56"/>
      <c r="F57" s="57">
        <v>2</v>
      </c>
      <c r="G57" s="57">
        <v>6</v>
      </c>
      <c r="H57" s="57"/>
      <c r="I57" s="57">
        <v>0.35</v>
      </c>
      <c r="J57" s="57">
        <f t="shared" si="6"/>
        <v>4.1999999999999993</v>
      </c>
      <c r="K57" s="57"/>
      <c r="L57" s="57"/>
      <c r="M57" s="58"/>
      <c r="N57" s="59"/>
      <c r="O57" s="73"/>
    </row>
    <row r="58" spans="1:15" ht="14.4" customHeight="1" x14ac:dyDescent="0.3">
      <c r="A58" s="52">
        <f t="shared" si="0"/>
        <v>19600</v>
      </c>
      <c r="B58" s="53" t="s">
        <v>2041</v>
      </c>
      <c r="C58" s="72" t="s">
        <v>2139</v>
      </c>
      <c r="D58" s="119" t="s">
        <v>2140</v>
      </c>
      <c r="E58" s="56"/>
      <c r="F58" s="57">
        <v>2</v>
      </c>
      <c r="G58" s="57">
        <v>6</v>
      </c>
      <c r="H58" s="57"/>
      <c r="I58" s="57">
        <v>0.35</v>
      </c>
      <c r="J58" s="57">
        <f t="shared" si="6"/>
        <v>4.1999999999999993</v>
      </c>
      <c r="K58" s="57"/>
      <c r="L58" s="57"/>
      <c r="M58" s="58"/>
      <c r="N58" s="59"/>
      <c r="O58" s="73"/>
    </row>
    <row r="59" spans="1:15" ht="13.8" x14ac:dyDescent="0.3">
      <c r="A59" s="52">
        <f t="shared" si="0"/>
        <v>19601</v>
      </c>
      <c r="B59" s="53" t="s">
        <v>2041</v>
      </c>
      <c r="C59" s="72" t="s">
        <v>2141</v>
      </c>
      <c r="D59" s="119" t="s">
        <v>2142</v>
      </c>
      <c r="E59" s="56"/>
      <c r="F59" s="57">
        <v>2</v>
      </c>
      <c r="G59" s="57">
        <v>6</v>
      </c>
      <c r="H59" s="57"/>
      <c r="I59" s="57">
        <v>0.35</v>
      </c>
      <c r="J59" s="57">
        <f t="shared" si="6"/>
        <v>4.1999999999999993</v>
      </c>
      <c r="K59" s="57"/>
      <c r="L59" s="57"/>
      <c r="M59" s="58"/>
      <c r="N59" s="59"/>
      <c r="O59" s="73"/>
    </row>
    <row r="60" spans="1:15" ht="13.8" x14ac:dyDescent="0.3">
      <c r="A60" s="52">
        <f t="shared" si="0"/>
        <v>19602</v>
      </c>
      <c r="B60" s="53" t="s">
        <v>2041</v>
      </c>
      <c r="C60" s="72" t="s">
        <v>2143</v>
      </c>
      <c r="D60" s="119" t="s">
        <v>2144</v>
      </c>
      <c r="E60" s="63"/>
      <c r="F60" s="57">
        <v>1</v>
      </c>
      <c r="G60" s="57">
        <v>2</v>
      </c>
      <c r="H60" s="57"/>
      <c r="I60" s="57">
        <v>0.35</v>
      </c>
      <c r="J60" s="57">
        <f t="shared" si="6"/>
        <v>0.7</v>
      </c>
      <c r="K60" s="57"/>
      <c r="L60" s="57"/>
      <c r="M60" s="58"/>
      <c r="N60" s="59"/>
      <c r="O60" s="73"/>
    </row>
    <row r="61" spans="1:15" ht="13.8" x14ac:dyDescent="0.3">
      <c r="A61" s="52">
        <f t="shared" si="0"/>
        <v>19603</v>
      </c>
      <c r="B61" s="53" t="s">
        <v>2041</v>
      </c>
      <c r="C61" s="72" t="s">
        <v>2145</v>
      </c>
      <c r="D61" s="119" t="s">
        <v>2146</v>
      </c>
      <c r="E61" s="63"/>
      <c r="F61" s="57">
        <v>1</v>
      </c>
      <c r="G61" s="57">
        <v>2</v>
      </c>
      <c r="H61" s="57"/>
      <c r="I61" s="57">
        <v>0.35</v>
      </c>
      <c r="J61" s="57">
        <f t="shared" si="6"/>
        <v>0.7</v>
      </c>
      <c r="K61" s="57"/>
      <c r="L61" s="57"/>
      <c r="M61" s="66"/>
      <c r="N61" s="67"/>
      <c r="O61" s="67"/>
    </row>
    <row r="62" spans="1:15" ht="13.8" x14ac:dyDescent="0.3">
      <c r="A62" s="52">
        <f t="shared" si="0"/>
        <v>19604</v>
      </c>
      <c r="B62" s="53" t="s">
        <v>2041</v>
      </c>
      <c r="C62" s="72" t="s">
        <v>2147</v>
      </c>
      <c r="D62" s="119" t="s">
        <v>2148</v>
      </c>
      <c r="E62" s="56"/>
      <c r="F62" s="57">
        <v>2</v>
      </c>
      <c r="G62" s="57">
        <v>2.5</v>
      </c>
      <c r="H62" s="57"/>
      <c r="I62" s="57">
        <v>0.35</v>
      </c>
      <c r="J62" s="57">
        <f t="shared" si="6"/>
        <v>1.75</v>
      </c>
      <c r="K62" s="57"/>
      <c r="L62" s="57"/>
      <c r="M62" s="58"/>
      <c r="N62" s="59"/>
      <c r="O62" s="73"/>
    </row>
    <row r="63" spans="1:15" ht="13.8" x14ac:dyDescent="0.3">
      <c r="A63" s="52">
        <f t="shared" si="0"/>
        <v>19605</v>
      </c>
      <c r="B63" s="53" t="s">
        <v>2041</v>
      </c>
      <c r="C63" s="72" t="s">
        <v>2149</v>
      </c>
      <c r="D63" s="119" t="s">
        <v>2150</v>
      </c>
      <c r="E63" s="56"/>
      <c r="F63" s="57">
        <v>2</v>
      </c>
      <c r="G63" s="57">
        <v>4</v>
      </c>
      <c r="H63" s="57"/>
      <c r="I63" s="57">
        <v>0.35</v>
      </c>
      <c r="J63" s="57">
        <f t="shared" si="6"/>
        <v>2.8</v>
      </c>
      <c r="K63" s="57"/>
      <c r="L63" s="57"/>
      <c r="M63" s="58"/>
      <c r="N63" s="59"/>
      <c r="O63" s="73"/>
    </row>
    <row r="64" spans="1:15" ht="13.8" x14ac:dyDescent="0.3">
      <c r="A64" s="52">
        <f t="shared" si="0"/>
        <v>19606</v>
      </c>
      <c r="B64" s="53" t="s">
        <v>2041</v>
      </c>
      <c r="C64" s="72" t="s">
        <v>2151</v>
      </c>
      <c r="D64" s="119" t="s">
        <v>2152</v>
      </c>
      <c r="E64" s="63"/>
      <c r="F64" s="57">
        <v>2</v>
      </c>
      <c r="G64" s="57">
        <v>6</v>
      </c>
      <c r="H64" s="57"/>
      <c r="I64" s="57">
        <v>0.35</v>
      </c>
      <c r="J64" s="57">
        <f t="shared" si="6"/>
        <v>4.1999999999999993</v>
      </c>
      <c r="K64" s="57"/>
      <c r="L64" s="57"/>
      <c r="M64" s="66"/>
      <c r="N64" s="67"/>
      <c r="O64" s="67"/>
    </row>
    <row r="65" spans="1:15" x14ac:dyDescent="0.3">
      <c r="A65" s="52">
        <f t="shared" si="0"/>
        <v>19607</v>
      </c>
      <c r="B65" s="53" t="s">
        <v>2041</v>
      </c>
      <c r="C65" s="118" t="s">
        <v>2153</v>
      </c>
      <c r="D65" s="62" t="s">
        <v>2154</v>
      </c>
      <c r="E65" s="63"/>
      <c r="F65" s="57"/>
      <c r="G65" s="57"/>
      <c r="H65" s="57"/>
      <c r="I65" s="57"/>
      <c r="J65" s="57"/>
      <c r="K65" s="57"/>
      <c r="L65" s="57"/>
      <c r="M65" s="66"/>
      <c r="N65" s="67"/>
      <c r="O65" s="67"/>
    </row>
    <row r="66" spans="1:15" ht="193.2" x14ac:dyDescent="0.3">
      <c r="A66" s="52">
        <f t="shared" si="0"/>
        <v>19608</v>
      </c>
      <c r="B66" s="53" t="s">
        <v>2041</v>
      </c>
      <c r="C66" s="120" t="s">
        <v>2155</v>
      </c>
      <c r="D66" s="119" t="s">
        <v>2156</v>
      </c>
      <c r="E66" s="56" t="s">
        <v>36</v>
      </c>
      <c r="F66" s="57"/>
      <c r="G66" s="57"/>
      <c r="H66" s="57"/>
      <c r="I66" s="57"/>
      <c r="J66" s="57"/>
      <c r="K66" s="57"/>
      <c r="L66" s="57">
        <f>SUM(J67:J76)</f>
        <v>37.040000000000006</v>
      </c>
      <c r="M66" s="58">
        <v>37.04</v>
      </c>
      <c r="N66" s="59"/>
      <c r="O66" s="73">
        <f>+ROUND(M66*N66,2)</f>
        <v>0</v>
      </c>
    </row>
    <row r="67" spans="1:15" ht="13.8" x14ac:dyDescent="0.3">
      <c r="A67" s="52">
        <f t="shared" si="0"/>
        <v>19609</v>
      </c>
      <c r="B67" s="53" t="s">
        <v>2041</v>
      </c>
      <c r="C67" s="120" t="s">
        <v>2157</v>
      </c>
      <c r="D67" s="119" t="s">
        <v>2158</v>
      </c>
      <c r="E67" s="63"/>
      <c r="F67" s="57">
        <v>1</v>
      </c>
      <c r="G67" s="57">
        <v>2.5</v>
      </c>
      <c r="H67" s="57"/>
      <c r="I67" s="57">
        <v>1.4</v>
      </c>
      <c r="J67" s="57">
        <f t="shared" ref="J67:J76" si="7">PRODUCT(F67:I67)</f>
        <v>3.5</v>
      </c>
      <c r="K67" s="57"/>
      <c r="L67" s="57"/>
      <c r="M67" s="66"/>
      <c r="N67" s="67"/>
      <c r="O67" s="67"/>
    </row>
    <row r="68" spans="1:15" ht="13.8" x14ac:dyDescent="0.3">
      <c r="A68" s="52">
        <f t="shared" si="0"/>
        <v>19610</v>
      </c>
      <c r="B68" s="53" t="s">
        <v>2041</v>
      </c>
      <c r="C68" s="120" t="s">
        <v>2159</v>
      </c>
      <c r="D68" s="119" t="s">
        <v>2160</v>
      </c>
      <c r="E68" s="63"/>
      <c r="F68" s="57">
        <v>1</v>
      </c>
      <c r="G68" s="57">
        <v>4.2</v>
      </c>
      <c r="H68" s="57"/>
      <c r="I68" s="57">
        <v>1</v>
      </c>
      <c r="J68" s="57">
        <f t="shared" si="7"/>
        <v>4.2</v>
      </c>
      <c r="K68" s="57"/>
      <c r="L68" s="57"/>
      <c r="M68" s="66"/>
      <c r="N68" s="67"/>
      <c r="O68" s="67"/>
    </row>
    <row r="69" spans="1:15" ht="13.8" x14ac:dyDescent="0.3">
      <c r="A69" s="52">
        <f t="shared" si="0"/>
        <v>19611</v>
      </c>
      <c r="B69" s="53" t="s">
        <v>2041</v>
      </c>
      <c r="C69" s="120" t="s">
        <v>2161</v>
      </c>
      <c r="D69" s="119" t="s">
        <v>2162</v>
      </c>
      <c r="E69" s="63"/>
      <c r="F69" s="57">
        <v>1</v>
      </c>
      <c r="G69" s="57">
        <v>2</v>
      </c>
      <c r="H69" s="57"/>
      <c r="I69" s="57">
        <v>1.4</v>
      </c>
      <c r="J69" s="57">
        <f t="shared" si="7"/>
        <v>2.8</v>
      </c>
      <c r="K69" s="57"/>
      <c r="L69" s="57"/>
      <c r="M69" s="66"/>
      <c r="N69" s="67"/>
      <c r="O69" s="67"/>
    </row>
    <row r="70" spans="1:15" ht="13.8" x14ac:dyDescent="0.3">
      <c r="A70" s="52">
        <f t="shared" si="0"/>
        <v>19612</v>
      </c>
      <c r="B70" s="53" t="s">
        <v>2041</v>
      </c>
      <c r="C70" s="120" t="s">
        <v>2163</v>
      </c>
      <c r="D70" s="119" t="s">
        <v>2164</v>
      </c>
      <c r="E70" s="63"/>
      <c r="F70" s="57">
        <v>1</v>
      </c>
      <c r="G70" s="57">
        <v>2</v>
      </c>
      <c r="H70" s="57"/>
      <c r="I70" s="57">
        <v>1.4</v>
      </c>
      <c r="J70" s="57">
        <f t="shared" si="7"/>
        <v>2.8</v>
      </c>
      <c r="K70" s="57"/>
      <c r="L70" s="57"/>
      <c r="M70" s="66"/>
      <c r="N70" s="67"/>
      <c r="O70" s="67"/>
    </row>
    <row r="71" spans="1:15" ht="13.8" x14ac:dyDescent="0.3">
      <c r="A71" s="52">
        <f t="shared" si="0"/>
        <v>19613</v>
      </c>
      <c r="B71" s="53" t="s">
        <v>2041</v>
      </c>
      <c r="C71" s="120" t="s">
        <v>2165</v>
      </c>
      <c r="D71" s="119" t="s">
        <v>2166</v>
      </c>
      <c r="E71" s="63"/>
      <c r="F71" s="57">
        <v>1</v>
      </c>
      <c r="G71" s="57">
        <v>6</v>
      </c>
      <c r="H71" s="57"/>
      <c r="I71" s="57">
        <v>0.9</v>
      </c>
      <c r="J71" s="57">
        <f t="shared" si="7"/>
        <v>5.4</v>
      </c>
      <c r="K71" s="57"/>
      <c r="L71" s="57"/>
      <c r="M71" s="66"/>
      <c r="N71" s="67"/>
      <c r="O71" s="67"/>
    </row>
    <row r="72" spans="1:15" ht="13.8" x14ac:dyDescent="0.3">
      <c r="A72" s="52">
        <f t="shared" si="0"/>
        <v>19614</v>
      </c>
      <c r="B72" s="53" t="s">
        <v>2041</v>
      </c>
      <c r="C72" s="120" t="s">
        <v>2167</v>
      </c>
      <c r="D72" s="119" t="s">
        <v>2168</v>
      </c>
      <c r="E72" s="63"/>
      <c r="F72" s="57">
        <v>1</v>
      </c>
      <c r="G72" s="57">
        <v>4.2</v>
      </c>
      <c r="H72" s="57"/>
      <c r="I72" s="57">
        <v>1.4</v>
      </c>
      <c r="J72" s="57">
        <f t="shared" si="7"/>
        <v>5.88</v>
      </c>
      <c r="K72" s="57"/>
      <c r="L72" s="57"/>
      <c r="M72" s="66"/>
      <c r="N72" s="67"/>
      <c r="O72" s="67"/>
    </row>
    <row r="73" spans="1:15" ht="13.8" x14ac:dyDescent="0.3">
      <c r="A73" s="52">
        <f t="shared" ref="A73:A78" si="8">+A72+1</f>
        <v>19615</v>
      </c>
      <c r="B73" s="53" t="s">
        <v>2041</v>
      </c>
      <c r="C73" s="120" t="s">
        <v>2169</v>
      </c>
      <c r="D73" s="119" t="s">
        <v>2170</v>
      </c>
      <c r="E73" s="63"/>
      <c r="F73" s="57">
        <v>1</v>
      </c>
      <c r="G73" s="57">
        <v>2.5</v>
      </c>
      <c r="H73" s="57"/>
      <c r="I73" s="57">
        <v>1.4</v>
      </c>
      <c r="J73" s="57">
        <f t="shared" si="7"/>
        <v>3.5</v>
      </c>
      <c r="K73" s="57"/>
      <c r="L73" s="57"/>
      <c r="M73" s="66"/>
      <c r="N73" s="67"/>
      <c r="O73" s="67"/>
    </row>
    <row r="74" spans="1:15" ht="13.8" x14ac:dyDescent="0.3">
      <c r="A74" s="52">
        <f t="shared" si="8"/>
        <v>19616</v>
      </c>
      <c r="B74" s="53" t="s">
        <v>2041</v>
      </c>
      <c r="C74" s="120" t="s">
        <v>2171</v>
      </c>
      <c r="D74" s="119" t="s">
        <v>2172</v>
      </c>
      <c r="E74" s="63"/>
      <c r="F74" s="57">
        <v>1</v>
      </c>
      <c r="G74" s="57">
        <v>1.4</v>
      </c>
      <c r="H74" s="57"/>
      <c r="I74" s="57">
        <v>1.4</v>
      </c>
      <c r="J74" s="57">
        <f t="shared" si="7"/>
        <v>1.9599999999999997</v>
      </c>
      <c r="K74" s="57"/>
      <c r="L74" s="57"/>
      <c r="M74" s="66"/>
      <c r="N74" s="67"/>
      <c r="O74" s="67"/>
    </row>
    <row r="75" spans="1:15" ht="13.8" x14ac:dyDescent="0.3">
      <c r="A75" s="52">
        <f t="shared" si="8"/>
        <v>19617</v>
      </c>
      <c r="B75" s="53" t="s">
        <v>2041</v>
      </c>
      <c r="C75" s="120" t="s">
        <v>2173</v>
      </c>
      <c r="D75" s="119" t="s">
        <v>2174</v>
      </c>
      <c r="E75" s="63"/>
      <c r="F75" s="57">
        <v>1</v>
      </c>
      <c r="G75" s="57">
        <v>2.5</v>
      </c>
      <c r="H75" s="57"/>
      <c r="I75" s="57">
        <v>1.4</v>
      </c>
      <c r="J75" s="57">
        <f t="shared" si="7"/>
        <v>3.5</v>
      </c>
      <c r="K75" s="57"/>
      <c r="L75" s="57"/>
      <c r="M75" s="66"/>
      <c r="N75" s="67"/>
      <c r="O75" s="67"/>
    </row>
    <row r="76" spans="1:15" ht="13.8" x14ac:dyDescent="0.3">
      <c r="A76" s="52">
        <f t="shared" si="8"/>
        <v>19618</v>
      </c>
      <c r="B76" s="53" t="s">
        <v>2041</v>
      </c>
      <c r="C76" s="120" t="s">
        <v>2175</v>
      </c>
      <c r="D76" s="119" t="s">
        <v>2176</v>
      </c>
      <c r="E76" s="63"/>
      <c r="F76" s="57">
        <v>1</v>
      </c>
      <c r="G76" s="57">
        <v>2.5</v>
      </c>
      <c r="H76" s="57"/>
      <c r="I76" s="57">
        <v>1.4</v>
      </c>
      <c r="J76" s="57">
        <f t="shared" si="7"/>
        <v>3.5</v>
      </c>
      <c r="K76" s="57"/>
      <c r="L76" s="57"/>
      <c r="M76" s="66"/>
      <c r="N76" s="67"/>
      <c r="O76" s="67"/>
    </row>
    <row r="77" spans="1:15" x14ac:dyDescent="0.3">
      <c r="A77" s="52">
        <f t="shared" si="8"/>
        <v>19619</v>
      </c>
      <c r="B77" s="53" t="s">
        <v>2041</v>
      </c>
      <c r="C77" s="62" t="s">
        <v>1334</v>
      </c>
      <c r="D77" s="62" t="s">
        <v>2177</v>
      </c>
      <c r="E77" s="63"/>
      <c r="F77" s="57"/>
      <c r="G77" s="57"/>
      <c r="H77" s="57"/>
      <c r="I77" s="57"/>
      <c r="J77" s="57"/>
      <c r="K77" s="57"/>
      <c r="L77" s="57"/>
      <c r="M77" s="66"/>
      <c r="N77" s="67"/>
      <c r="O77" s="67"/>
    </row>
    <row r="78" spans="1:15" ht="151.80000000000001" x14ac:dyDescent="0.3">
      <c r="A78" s="52">
        <f t="shared" si="8"/>
        <v>19620</v>
      </c>
      <c r="B78" s="53" t="s">
        <v>2041</v>
      </c>
      <c r="C78" s="120" t="s">
        <v>1336</v>
      </c>
      <c r="D78" s="119" t="s">
        <v>2178</v>
      </c>
      <c r="E78" s="56" t="s">
        <v>36</v>
      </c>
      <c r="F78" s="57">
        <v>1</v>
      </c>
      <c r="G78" s="57">
        <f>10+2+39+37</f>
        <v>88</v>
      </c>
      <c r="H78" s="57"/>
      <c r="I78" s="57"/>
      <c r="J78" s="57">
        <f>PRODUCT(F78:I78)</f>
        <v>88</v>
      </c>
      <c r="K78" s="57"/>
      <c r="L78" s="57">
        <f>SUM(J79:J88)+J78</f>
        <v>88</v>
      </c>
      <c r="M78" s="58">
        <v>88</v>
      </c>
      <c r="N78" s="59"/>
      <c r="O78" s="73">
        <f>+ROUND(M78*N78,2)</f>
        <v>0</v>
      </c>
    </row>
    <row r="79" spans="1:15" ht="13.8" x14ac:dyDescent="0.3">
      <c r="A79" s="52"/>
      <c r="B79" s="53"/>
      <c r="C79" s="120"/>
      <c r="D79" s="119"/>
      <c r="E79" s="63"/>
      <c r="F79" s="57"/>
      <c r="G79" s="57"/>
      <c r="H79" s="57"/>
      <c r="I79" s="57"/>
      <c r="J79" s="57"/>
      <c r="K79" s="57"/>
      <c r="L79" s="57"/>
      <c r="M79" s="66"/>
      <c r="N79" s="67"/>
      <c r="O79" s="67"/>
    </row>
    <row r="80" spans="1:15" x14ac:dyDescent="0.3">
      <c r="B80" s="102"/>
      <c r="C80" s="103"/>
      <c r="D80" s="104"/>
      <c r="F80" s="105"/>
      <c r="G80" s="105"/>
      <c r="H80" s="105"/>
      <c r="I80" s="105"/>
      <c r="J80" s="105"/>
      <c r="K80" s="105"/>
      <c r="L80" s="105"/>
      <c r="M80" s="106"/>
      <c r="N80" s="107"/>
      <c r="O80" s="108"/>
    </row>
    <row r="81" spans="2:15" x14ac:dyDescent="0.3">
      <c r="B81" s="102"/>
      <c r="C81" s="103"/>
      <c r="D81" s="104"/>
      <c r="F81" s="105"/>
      <c r="G81" s="105"/>
      <c r="H81" s="105"/>
      <c r="I81" s="105"/>
      <c r="J81" s="105"/>
      <c r="K81" s="105"/>
      <c r="L81" s="105"/>
      <c r="M81" s="106"/>
      <c r="N81" s="107"/>
      <c r="O81" s="108"/>
    </row>
    <row r="83" spans="2:15" x14ac:dyDescent="0.3">
      <c r="D83" s="109"/>
    </row>
    <row r="84" spans="2:15" x14ac:dyDescent="0.3">
      <c r="D84" s="62"/>
    </row>
    <row r="85" spans="2:15" x14ac:dyDescent="0.3">
      <c r="D85" s="62"/>
    </row>
  </sheetData>
  <mergeCells count="3">
    <mergeCell ref="B2:C2"/>
    <mergeCell ref="N4:O4"/>
    <mergeCell ref="G5:K5"/>
  </mergeCells>
  <dataValidations count="1">
    <dataValidation type="custom" operator="equal" allowBlank="1" showInputMessage="1" showErrorMessage="1" sqref="F4:L4" xr:uid="{ECB0EFFC-D78C-43AD-BE87-4A5F03CEFF01}">
      <formula1>"witdh='40'"</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35</vt:i4>
      </vt:variant>
      <vt:variant>
        <vt:lpstr>Rangos con nombre</vt:lpstr>
      </vt:variant>
      <vt:variant>
        <vt:i4>2</vt:i4>
      </vt:variant>
    </vt:vector>
  </HeadingPairs>
  <TitlesOfParts>
    <vt:vector size="37" baseType="lpstr">
      <vt:lpstr>Item 00010 (3)</vt:lpstr>
      <vt:lpstr>Item 00100 (3)</vt:lpstr>
      <vt:lpstr>DEMOLICIONES</vt:lpstr>
      <vt:lpstr>ALVENARIA</vt:lpstr>
      <vt:lpstr>REBOCO</vt:lpstr>
      <vt:lpstr>PINTURA</vt:lpstr>
      <vt:lpstr>GESSO CARTONAO</vt:lpstr>
      <vt:lpstr>GRES</vt:lpstr>
      <vt:lpstr>TETOS FALSO</vt:lpstr>
      <vt:lpstr>ENCHIMENTOS</vt:lpstr>
      <vt:lpstr>PAV VINILICO</vt:lpstr>
      <vt:lpstr>PEDRA NATURAL</vt:lpstr>
      <vt:lpstr>PAV POLIURETANO</vt:lpstr>
      <vt:lpstr>CERRAJERIA</vt:lpstr>
      <vt:lpstr>PORTAS METALICAS</vt:lpstr>
      <vt:lpstr>CARP MADERA</vt:lpstr>
      <vt:lpstr>PORTA AUTOMATICA</vt:lpstr>
      <vt:lpstr>CARP ALUMINIO E INOX</vt:lpstr>
      <vt:lpstr>PAV MADERA</vt:lpstr>
      <vt:lpstr>SANITARIOS</vt:lpstr>
      <vt:lpstr>CORIAN</vt:lpstr>
      <vt:lpstr>CABINAS SANITARIAS HPL</vt:lpstr>
      <vt:lpstr>IMPERMEABILIZACIONES</vt:lpstr>
      <vt:lpstr>CACIFO</vt:lpstr>
      <vt:lpstr>FACHADA CUB METALICAS</vt:lpstr>
      <vt:lpstr>VALLA TIERRA-AIRE</vt:lpstr>
      <vt:lpstr>MARMORE COMPACTO</vt:lpstr>
      <vt:lpstr>TERRAZO EPOXI</vt:lpstr>
      <vt:lpstr>PLANTAS ESTABILIZADAS</vt:lpstr>
      <vt:lpstr>HORMIGON POLIMERO</vt:lpstr>
      <vt:lpstr>PAV ASFALTICO</vt:lpstr>
      <vt:lpstr>IGNIFUGADO</vt:lpstr>
      <vt:lpstr>BALCOES DE EMBARQUE</vt:lpstr>
      <vt:lpstr>MOBILIARIO</vt:lpstr>
      <vt:lpstr>SINALETICA</vt:lpstr>
      <vt:lpstr>'Item 00010 (3)'!Área_de_impresión</vt:lpstr>
      <vt:lpstr>'Item 00010 (3)'!Títulos_a_imprimir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Serrano Iruela, Oscar</dc:creator>
  <cp:lastModifiedBy>Barro Mendez, Julio</cp:lastModifiedBy>
  <dcterms:created xsi:type="dcterms:W3CDTF">2024-04-24T13:27:48Z</dcterms:created>
  <dcterms:modified xsi:type="dcterms:W3CDTF">2024-05-08T10:12:32Z</dcterms:modified>
</cp:coreProperties>
</file>